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_SGMA_Latest\3_1_Bulletin_118\0_Dans_Sandbox\Water_Use_Data\0_2018_CWP_GW_Water_Use_Latest\"/>
    </mc:Choice>
  </mc:AlternateContent>
  <bookViews>
    <workbookView xWindow="1290" yWindow="120" windowWidth="23775" windowHeight="11850" tabRatio="859" firstSheet="1" activeTab="2"/>
  </bookViews>
  <sheets>
    <sheet name="PA &amp; HR Breakdown" sheetId="51" r:id="rId1"/>
    <sheet name="HR_Precip" sheetId="52" r:id="rId2"/>
    <sheet name="2002-15_GW_by_Type" sheetId="49" r:id="rId3"/>
    <sheet name="2002-10_Total GW_by_Co-PA" sheetId="46" r:id="rId4"/>
    <sheet name="2002-10_Ave_CO-PA_Total Supply" sheetId="48" r:id="rId5"/>
    <sheet name="2002-10_% Supply Met by GW" sheetId="47" r:id="rId6"/>
    <sheet name="2005-10_Ave CO-PA_by Type" sheetId="50" r:id="rId7"/>
    <sheet name="2002_CO-PA_Sumary" sheetId="35" r:id="rId8"/>
    <sheet name="2003_CO-PA_Sumary" sheetId="36" r:id="rId9"/>
    <sheet name="2004_CO-PA_Sumary" sheetId="37" r:id="rId10"/>
    <sheet name="2005_CO-PA_Sumary" sheetId="38" r:id="rId11"/>
    <sheet name="2006_CO-PA_Sumary" sheetId="40" r:id="rId12"/>
    <sheet name="2007_CO-PA_Sumary" sheetId="41" r:id="rId13"/>
    <sheet name="2008_CO-PA_Sumary" sheetId="42" r:id="rId14"/>
    <sheet name="2009_CO-PA_Sumary" sheetId="43" r:id="rId15"/>
    <sheet name="2010_CO-PA_Sumary" sheetId="44" r:id="rId16"/>
    <sheet name="2011_CO-PA_Sumary" sheetId="69" r:id="rId17"/>
    <sheet name="2012_CO-PA_Sumary" sheetId="70" r:id="rId18"/>
    <sheet name="2013_CO-PA_Sumary" sheetId="71" r:id="rId19"/>
    <sheet name="2014_CO-PA_Sumary" sheetId="72" r:id="rId20"/>
    <sheet name="2015_CO-PA_Sumary" sheetId="73" r:id="rId21"/>
    <sheet name="2002_Ag_GW_County" sheetId="17" r:id="rId22"/>
    <sheet name="2002_Urban_GW_County" sheetId="18" r:id="rId23"/>
    <sheet name="2002_MW_GW_County" sheetId="19" r:id="rId24"/>
    <sheet name="2003_Ag_GW_Counties" sheetId="20" r:id="rId25"/>
    <sheet name="2003_Urban_GW_Counties" sheetId="21" r:id="rId26"/>
    <sheet name="2003_MW_GW_Counties" sheetId="22" r:id="rId27"/>
    <sheet name="2004_Ag_GW_Counties" sheetId="23" r:id="rId28"/>
    <sheet name="2004_Urban_GW_Counties" sheetId="24" r:id="rId29"/>
    <sheet name="2004_MW_GW_Counties" sheetId="25" r:id="rId30"/>
    <sheet name="2005_AG_GW_Counties" sheetId="26" r:id="rId31"/>
    <sheet name="2005_Urban_GW_Counties" sheetId="27" r:id="rId32"/>
    <sheet name="2005_MW_GW_Counties" sheetId="28" r:id="rId33"/>
    <sheet name="2006_AG_GW_Counties" sheetId="29" r:id="rId34"/>
    <sheet name="2006_Urban_GW_Counties" sheetId="30" r:id="rId35"/>
    <sheet name="2006_MW_GW_Counties" sheetId="31" r:id="rId36"/>
    <sheet name="2007_AG_GW_Counties" sheetId="7" r:id="rId37"/>
    <sheet name="2007_Urban_GW_Counties" sheetId="8" r:id="rId38"/>
    <sheet name="2007_MW_GW_Counties " sheetId="9" r:id="rId39"/>
    <sheet name="2008_AG_GW_Counties" sheetId="10" r:id="rId40"/>
    <sheet name="2008_Urban_GW_Counties" sheetId="11" r:id="rId41"/>
    <sheet name="2008_MW_GW_Counties" sheetId="12" r:id="rId42"/>
    <sheet name="2009_AG_GW_Counties" sheetId="13" r:id="rId43"/>
    <sheet name="2009_Urban_GW_Counties" sheetId="14" r:id="rId44"/>
    <sheet name="2009_MW_GW_Counties" sheetId="15" r:id="rId45"/>
    <sheet name="2010_AG_GW_Counties" sheetId="32" r:id="rId46"/>
    <sheet name="2010_Urban_GW_Counties" sheetId="33" r:id="rId47"/>
    <sheet name="2010_MW_GW_Counties" sheetId="34" r:id="rId48"/>
    <sheet name="2011_AG_GW_Counties" sheetId="53" r:id="rId49"/>
    <sheet name="2011_Urban_GW_Counties" sheetId="56" r:id="rId50"/>
    <sheet name="2011_MW_GW_Counties" sheetId="55" r:id="rId51"/>
    <sheet name="2012_AG_GW_Counties" sheetId="57" r:id="rId52"/>
    <sheet name="2012_Urban_GW_Counties" sheetId="58" r:id="rId53"/>
    <sheet name="2012_MW_GW_Counties" sheetId="59" r:id="rId54"/>
    <sheet name="2013_AG_GW_Counties" sheetId="60" r:id="rId55"/>
    <sheet name="2013_Urban_GW_Counties" sheetId="61" r:id="rId56"/>
    <sheet name="2013_MW_GW_Counties" sheetId="62" r:id="rId57"/>
    <sheet name="2014_AG_GW_Counties" sheetId="63" r:id="rId58"/>
    <sheet name="2014_Urban_GW_Counties" sheetId="64" r:id="rId59"/>
    <sheet name="2014_MW_GW_Counties" sheetId="65" r:id="rId60"/>
    <sheet name="2015_AG_GW_Counties" sheetId="66" r:id="rId61"/>
    <sheet name="2015_Urban_GW_Counties" sheetId="67" r:id="rId62"/>
    <sheet name="2015_MW_GW_Counties" sheetId="68" r:id="rId63"/>
    <sheet name="Corrections" sheetId="39" r:id="rId64"/>
  </sheets>
  <calcPr calcId="171027"/>
</workbook>
</file>

<file path=xl/calcChain.xml><?xml version="1.0" encoding="utf-8"?>
<calcChain xmlns="http://schemas.openxmlformats.org/spreadsheetml/2006/main">
  <c r="HE88" i="49" l="1"/>
  <c r="HD88" i="49"/>
  <c r="HC88" i="49"/>
  <c r="HB88" i="49"/>
  <c r="HA88" i="49"/>
  <c r="GZ88" i="49"/>
  <c r="GY88" i="49"/>
  <c r="GX88" i="49"/>
  <c r="GX85" i="49"/>
  <c r="HI88" i="49"/>
  <c r="HH88" i="49"/>
  <c r="HG88" i="49"/>
  <c r="HF88" i="49"/>
  <c r="BK63" i="49"/>
  <c r="BJ63" i="49"/>
  <c r="BI63" i="49"/>
  <c r="BH63" i="49"/>
  <c r="BO63" i="49"/>
  <c r="BN63" i="49"/>
  <c r="BM63" i="49"/>
  <c r="BL63" i="49"/>
  <c r="BS63" i="49"/>
  <c r="BR63" i="49"/>
  <c r="BQ63" i="49"/>
  <c r="BP63" i="49"/>
  <c r="HI94" i="49"/>
  <c r="HH94" i="49"/>
  <c r="HG94" i="49"/>
  <c r="HF94" i="49"/>
  <c r="HI93" i="49"/>
  <c r="HH93" i="49"/>
  <c r="HG93" i="49"/>
  <c r="HF93" i="49"/>
  <c r="HI92" i="49"/>
  <c r="HH92" i="49"/>
  <c r="HG92" i="49"/>
  <c r="HF92" i="49"/>
  <c r="HI91" i="49"/>
  <c r="HH91" i="49"/>
  <c r="HG91" i="49"/>
  <c r="HF91" i="49"/>
  <c r="HI86" i="49"/>
  <c r="HH86" i="49"/>
  <c r="HG86" i="49"/>
  <c r="HF86" i="49"/>
  <c r="HI85" i="49"/>
  <c r="HH85" i="49"/>
  <c r="HG85" i="49"/>
  <c r="HF85" i="49"/>
  <c r="HI84" i="49"/>
  <c r="HH84" i="49"/>
  <c r="HG84" i="49"/>
  <c r="HF84" i="49"/>
  <c r="HI83" i="49"/>
  <c r="HH83" i="49"/>
  <c r="HG83" i="49"/>
  <c r="HF83" i="49"/>
  <c r="HI82" i="49"/>
  <c r="HH82" i="49"/>
  <c r="HG82" i="49"/>
  <c r="HF82" i="49"/>
  <c r="HI81" i="49"/>
  <c r="HH81" i="49"/>
  <c r="HG81" i="49"/>
  <c r="HF81" i="49"/>
  <c r="HI80" i="49"/>
  <c r="HH80" i="49"/>
  <c r="HG80" i="49"/>
  <c r="HF80" i="49"/>
  <c r="HI77" i="49"/>
  <c r="HH77" i="49"/>
  <c r="HG77" i="49"/>
  <c r="HF77" i="49"/>
  <c r="HI76" i="49"/>
  <c r="HH76" i="49"/>
  <c r="HG76" i="49"/>
  <c r="HF76" i="49"/>
  <c r="HI75" i="49"/>
  <c r="HH75" i="49"/>
  <c r="HG75" i="49"/>
  <c r="HF75" i="49"/>
  <c r="HI74" i="49"/>
  <c r="HH74" i="49"/>
  <c r="HG74" i="49"/>
  <c r="HF74" i="49"/>
  <c r="HI73" i="49"/>
  <c r="HH73" i="49"/>
  <c r="HG73" i="49"/>
  <c r="HF73" i="49"/>
  <c r="HI72" i="49"/>
  <c r="HH72" i="49"/>
  <c r="HG72" i="49"/>
  <c r="HF72" i="49"/>
  <c r="HI69" i="49"/>
  <c r="HH69" i="49"/>
  <c r="HG69" i="49"/>
  <c r="HF69" i="49"/>
  <c r="HI68" i="49"/>
  <c r="HH68" i="49"/>
  <c r="HG68" i="49"/>
  <c r="HF68" i="49"/>
  <c r="HI67" i="49"/>
  <c r="HH67" i="49"/>
  <c r="HG67" i="49"/>
  <c r="HF67" i="49"/>
  <c r="HI64" i="49"/>
  <c r="HH64" i="49"/>
  <c r="HG64" i="49"/>
  <c r="HF64" i="49"/>
  <c r="HI63" i="49"/>
  <c r="HH63" i="49"/>
  <c r="HG63" i="49"/>
  <c r="HF63" i="49"/>
  <c r="HI62" i="49"/>
  <c r="HH62" i="49"/>
  <c r="HG62" i="49"/>
  <c r="HF62" i="49"/>
  <c r="HI61" i="49"/>
  <c r="HH61" i="49"/>
  <c r="HG61" i="49"/>
  <c r="HF61" i="49"/>
  <c r="HI60" i="49"/>
  <c r="HH60" i="49"/>
  <c r="HG60" i="49"/>
  <c r="HF60" i="49"/>
  <c r="HI59" i="49"/>
  <c r="HH59" i="49"/>
  <c r="HG59" i="49"/>
  <c r="HF59" i="49"/>
  <c r="HI58" i="49"/>
  <c r="HH58" i="49"/>
  <c r="HG58" i="49"/>
  <c r="HF58" i="49"/>
  <c r="HI57" i="49"/>
  <c r="HH57" i="49"/>
  <c r="HG57" i="49"/>
  <c r="HF57" i="49"/>
  <c r="HI56" i="49"/>
  <c r="HH56" i="49"/>
  <c r="HG56" i="49"/>
  <c r="HF56" i="49"/>
  <c r="HI55" i="49"/>
  <c r="HH55" i="49"/>
  <c r="HG55" i="49"/>
  <c r="HF55" i="49"/>
  <c r="HI54" i="49"/>
  <c r="HH54" i="49"/>
  <c r="HG54" i="49"/>
  <c r="HF54" i="49"/>
  <c r="HI51" i="49"/>
  <c r="HH51" i="49"/>
  <c r="HG51" i="49"/>
  <c r="HF51" i="49"/>
  <c r="HI50" i="49"/>
  <c r="HH50" i="49"/>
  <c r="HG50" i="49"/>
  <c r="HF50" i="49"/>
  <c r="HI49" i="49"/>
  <c r="HH49" i="49"/>
  <c r="HG49" i="49"/>
  <c r="HF49" i="49"/>
  <c r="HI48" i="49"/>
  <c r="HH48" i="49"/>
  <c r="HG48" i="49"/>
  <c r="HF48" i="49"/>
  <c r="HI47" i="49"/>
  <c r="HH47" i="49"/>
  <c r="HG47" i="49"/>
  <c r="HF47" i="49"/>
  <c r="HI46" i="49"/>
  <c r="HH46" i="49"/>
  <c r="HG46" i="49"/>
  <c r="HF46" i="49"/>
  <c r="HI45" i="49"/>
  <c r="HH45" i="49"/>
  <c r="HG45" i="49"/>
  <c r="HF45" i="49"/>
  <c r="HI44" i="49"/>
  <c r="HH44" i="49"/>
  <c r="HG44" i="49"/>
  <c r="HF44" i="49"/>
  <c r="HI43" i="49"/>
  <c r="HH43" i="49"/>
  <c r="HG43" i="49"/>
  <c r="HF43" i="49"/>
  <c r="HI42" i="49"/>
  <c r="HH42" i="49"/>
  <c r="HG42" i="49"/>
  <c r="HF42" i="49"/>
  <c r="HI41" i="49"/>
  <c r="HH41" i="49"/>
  <c r="HG41" i="49"/>
  <c r="HF41" i="49"/>
  <c r="HI38" i="49"/>
  <c r="HH38" i="49"/>
  <c r="HG38" i="49"/>
  <c r="HF38" i="49"/>
  <c r="HI37" i="49"/>
  <c r="HH37" i="49"/>
  <c r="HG37" i="49"/>
  <c r="HF37" i="49"/>
  <c r="HI36" i="49"/>
  <c r="HH36" i="49"/>
  <c r="HG36" i="49"/>
  <c r="HF36" i="49"/>
  <c r="HI35" i="49"/>
  <c r="HH35" i="49"/>
  <c r="HG35" i="49"/>
  <c r="HF35" i="49"/>
  <c r="HI34" i="49"/>
  <c r="HH34" i="49"/>
  <c r="HG34" i="49"/>
  <c r="HF34" i="49"/>
  <c r="HI33" i="49"/>
  <c r="HH33" i="49"/>
  <c r="HG33" i="49"/>
  <c r="HF33" i="49"/>
  <c r="HI32" i="49"/>
  <c r="HH32" i="49"/>
  <c r="HG32" i="49"/>
  <c r="HF32" i="49"/>
  <c r="HI31" i="49"/>
  <c r="HH31" i="49"/>
  <c r="HG31" i="49"/>
  <c r="HF31" i="49"/>
  <c r="HI30" i="49"/>
  <c r="HH30" i="49"/>
  <c r="HG30" i="49"/>
  <c r="HF30" i="49"/>
  <c r="HI29" i="49"/>
  <c r="HH29" i="49"/>
  <c r="HG29" i="49"/>
  <c r="HF29" i="49"/>
  <c r="HI28" i="49"/>
  <c r="HH28" i="49"/>
  <c r="HG28" i="49"/>
  <c r="HF28" i="49"/>
  <c r="HI27" i="49"/>
  <c r="HH27" i="49"/>
  <c r="HG27" i="49"/>
  <c r="HF27" i="49"/>
  <c r="HI24" i="49"/>
  <c r="HH24" i="49"/>
  <c r="HG24" i="49"/>
  <c r="HF24" i="49"/>
  <c r="HI23" i="49"/>
  <c r="HH23" i="49"/>
  <c r="HG23" i="49"/>
  <c r="HF23" i="49"/>
  <c r="HI22" i="49"/>
  <c r="HH22" i="49"/>
  <c r="HG22" i="49"/>
  <c r="HF22" i="49"/>
  <c r="HI21" i="49"/>
  <c r="HH21" i="49"/>
  <c r="HG21" i="49"/>
  <c r="HF21" i="49"/>
  <c r="HI20" i="49"/>
  <c r="HH20" i="49"/>
  <c r="HG20" i="49"/>
  <c r="HF20" i="49"/>
  <c r="HI17" i="49"/>
  <c r="HH17" i="49"/>
  <c r="HG17" i="49"/>
  <c r="HF17" i="49"/>
  <c r="HI16" i="49"/>
  <c r="HH16" i="49"/>
  <c r="HG16" i="49"/>
  <c r="HF16" i="49"/>
  <c r="HI15" i="49"/>
  <c r="HH15" i="49"/>
  <c r="HG15" i="49"/>
  <c r="HF15" i="49"/>
  <c r="HI12" i="49"/>
  <c r="HH12" i="49"/>
  <c r="HG12" i="49"/>
  <c r="HF12" i="49"/>
  <c r="HI11" i="49"/>
  <c r="HH11" i="49"/>
  <c r="HG11" i="49"/>
  <c r="HF11" i="49"/>
  <c r="HI10" i="49"/>
  <c r="HH10" i="49"/>
  <c r="HG10" i="49"/>
  <c r="HF10" i="49"/>
  <c r="HI7" i="49"/>
  <c r="HH7" i="49"/>
  <c r="HG7" i="49"/>
  <c r="HF7" i="49"/>
  <c r="HI6" i="49"/>
  <c r="HH6" i="49"/>
  <c r="HG6" i="49"/>
  <c r="HF6" i="49"/>
  <c r="HI5" i="49"/>
  <c r="HH5" i="49"/>
  <c r="HG5" i="49"/>
  <c r="HF5" i="49"/>
  <c r="HI4" i="49"/>
  <c r="HH4" i="49"/>
  <c r="HG4" i="49"/>
  <c r="HF4" i="49"/>
  <c r="HI3" i="49"/>
  <c r="HH3" i="49"/>
  <c r="HG3" i="49"/>
  <c r="HF3" i="49"/>
  <c r="GV93" i="49"/>
  <c r="GU93" i="49"/>
  <c r="GT93" i="49"/>
  <c r="GS93" i="49"/>
  <c r="GV92" i="49"/>
  <c r="GU92" i="49"/>
  <c r="GT92" i="49"/>
  <c r="GS92" i="49"/>
  <c r="GV91" i="49"/>
  <c r="GV94" i="49" s="1"/>
  <c r="GU91" i="49"/>
  <c r="GU94" i="49" s="1"/>
  <c r="GT91" i="49"/>
  <c r="GT94" i="49" s="1"/>
  <c r="GS91" i="49"/>
  <c r="GS94" i="49" s="1"/>
  <c r="GR93" i="49"/>
  <c r="GQ93" i="49"/>
  <c r="GP93" i="49"/>
  <c r="GO93" i="49"/>
  <c r="GR92" i="49"/>
  <c r="GQ92" i="49"/>
  <c r="GP92" i="49"/>
  <c r="GO92" i="49"/>
  <c r="GR91" i="49"/>
  <c r="GR94" i="49" s="1"/>
  <c r="GQ91" i="49"/>
  <c r="GQ94" i="49" s="1"/>
  <c r="GP91" i="49"/>
  <c r="GP94" i="49" s="1"/>
  <c r="GO91" i="49"/>
  <c r="GO94" i="49" s="1"/>
  <c r="GM94" i="49"/>
  <c r="GN93" i="49"/>
  <c r="GM93" i="49"/>
  <c r="GL93" i="49"/>
  <c r="GK93" i="49"/>
  <c r="GN92" i="49"/>
  <c r="GM92" i="49"/>
  <c r="GL92" i="49"/>
  <c r="GK92" i="49"/>
  <c r="GN91" i="49"/>
  <c r="GN94" i="49" s="1"/>
  <c r="GM91" i="49"/>
  <c r="GL91" i="49"/>
  <c r="GL94" i="49" s="1"/>
  <c r="GK91" i="49"/>
  <c r="GK94" i="49" s="1"/>
  <c r="GJ93" i="49"/>
  <c r="GI93" i="49"/>
  <c r="GH93" i="49"/>
  <c r="GG93" i="49"/>
  <c r="GJ92" i="49"/>
  <c r="GI92" i="49"/>
  <c r="GH92" i="49"/>
  <c r="GG92" i="49"/>
  <c r="GJ91" i="49"/>
  <c r="GJ94" i="49" s="1"/>
  <c r="GI91" i="49"/>
  <c r="GI94" i="49" s="1"/>
  <c r="GH91" i="49"/>
  <c r="GH94" i="49" s="1"/>
  <c r="GG91" i="49"/>
  <c r="GG94" i="49" s="1"/>
  <c r="GF93" i="49"/>
  <c r="GE93" i="49"/>
  <c r="GD93" i="49"/>
  <c r="GC93" i="49"/>
  <c r="GF92" i="49"/>
  <c r="GE92" i="49"/>
  <c r="GD92" i="49"/>
  <c r="GC92" i="49"/>
  <c r="GF91" i="49"/>
  <c r="GF94" i="49" s="1"/>
  <c r="GE91" i="49"/>
  <c r="GE94" i="49" s="1"/>
  <c r="GD91" i="49"/>
  <c r="GD94" i="49" s="1"/>
  <c r="GC91" i="49"/>
  <c r="GC94" i="49" s="1"/>
  <c r="GV85" i="49"/>
  <c r="GU85" i="49"/>
  <c r="GT85" i="49"/>
  <c r="GS85" i="49"/>
  <c r="GV84" i="49"/>
  <c r="GU84" i="49"/>
  <c r="GT84" i="49"/>
  <c r="GS84" i="49"/>
  <c r="GV83" i="49"/>
  <c r="GU83" i="49"/>
  <c r="GT83" i="49"/>
  <c r="GS83" i="49"/>
  <c r="GV82" i="49"/>
  <c r="GU82" i="49"/>
  <c r="GT82" i="49"/>
  <c r="GS82" i="49"/>
  <c r="GV81" i="49"/>
  <c r="GU81" i="49"/>
  <c r="GT81" i="49"/>
  <c r="GS81" i="49"/>
  <c r="GV80" i="49"/>
  <c r="GV86" i="49" s="1"/>
  <c r="GU80" i="49"/>
  <c r="GU86" i="49" s="1"/>
  <c r="GT80" i="49"/>
  <c r="GT86" i="49" s="1"/>
  <c r="GS80" i="49"/>
  <c r="GS86" i="49" s="1"/>
  <c r="GV76" i="49"/>
  <c r="GU76" i="49"/>
  <c r="GT76" i="49"/>
  <c r="GS76" i="49"/>
  <c r="GV75" i="49"/>
  <c r="GU75" i="49"/>
  <c r="GT75" i="49"/>
  <c r="GS75" i="49"/>
  <c r="GV74" i="49"/>
  <c r="GU74" i="49"/>
  <c r="GT74" i="49"/>
  <c r="GS74" i="49"/>
  <c r="GV73" i="49"/>
  <c r="GU73" i="49"/>
  <c r="GT73" i="49"/>
  <c r="GS73" i="49"/>
  <c r="GV72" i="49"/>
  <c r="GV77" i="49" s="1"/>
  <c r="GU72" i="49"/>
  <c r="GU77" i="49" s="1"/>
  <c r="GT72" i="49"/>
  <c r="GT77" i="49" s="1"/>
  <c r="GS72" i="49"/>
  <c r="GS77" i="49" s="1"/>
  <c r="GV68" i="49"/>
  <c r="GU68" i="49"/>
  <c r="GT68" i="49"/>
  <c r="GS68" i="49"/>
  <c r="GV67" i="49"/>
  <c r="GV69" i="49" s="1"/>
  <c r="GU67" i="49"/>
  <c r="GU69" i="49" s="1"/>
  <c r="GT67" i="49"/>
  <c r="GT69" i="49" s="1"/>
  <c r="GS67" i="49"/>
  <c r="GS69" i="49" s="1"/>
  <c r="GV63" i="49"/>
  <c r="GU63" i="49"/>
  <c r="GT63" i="49"/>
  <c r="GS63" i="49"/>
  <c r="GV62" i="49"/>
  <c r="GU62" i="49"/>
  <c r="GT62" i="49"/>
  <c r="GS62" i="49"/>
  <c r="GV61" i="49"/>
  <c r="GU61" i="49"/>
  <c r="GT61" i="49"/>
  <c r="GS61" i="49"/>
  <c r="GV60" i="49"/>
  <c r="GU60" i="49"/>
  <c r="GT60" i="49"/>
  <c r="GS60" i="49"/>
  <c r="GV59" i="49"/>
  <c r="GU59" i="49"/>
  <c r="GT59" i="49"/>
  <c r="GS59" i="49"/>
  <c r="GV58" i="49"/>
  <c r="GU58" i="49"/>
  <c r="GT58" i="49"/>
  <c r="GS58" i="49"/>
  <c r="GV57" i="49"/>
  <c r="GU57" i="49"/>
  <c r="GT57" i="49"/>
  <c r="GS57" i="49"/>
  <c r="GV56" i="49"/>
  <c r="GU56" i="49"/>
  <c r="GT56" i="49"/>
  <c r="GS56" i="49"/>
  <c r="GV55" i="49"/>
  <c r="GU55" i="49"/>
  <c r="GT55" i="49"/>
  <c r="GS55" i="49"/>
  <c r="GV54" i="49"/>
  <c r="GV64" i="49" s="1"/>
  <c r="GU54" i="49"/>
  <c r="GU64" i="49" s="1"/>
  <c r="GT54" i="49"/>
  <c r="GT64" i="49" s="1"/>
  <c r="GS54" i="49"/>
  <c r="GS64" i="49" s="1"/>
  <c r="GV50" i="49"/>
  <c r="GU50" i="49"/>
  <c r="GT50" i="49"/>
  <c r="GS50" i="49"/>
  <c r="GV49" i="49"/>
  <c r="GU49" i="49"/>
  <c r="GT49" i="49"/>
  <c r="GS49" i="49"/>
  <c r="GV48" i="49"/>
  <c r="GU48" i="49"/>
  <c r="GT48" i="49"/>
  <c r="GS48" i="49"/>
  <c r="GV47" i="49"/>
  <c r="GU47" i="49"/>
  <c r="GT47" i="49"/>
  <c r="GS47" i="49"/>
  <c r="GV46" i="49"/>
  <c r="GU46" i="49"/>
  <c r="GT46" i="49"/>
  <c r="GS46" i="49"/>
  <c r="GV45" i="49"/>
  <c r="GU45" i="49"/>
  <c r="GT45" i="49"/>
  <c r="GS45" i="49"/>
  <c r="GV44" i="49"/>
  <c r="GU44" i="49"/>
  <c r="GT44" i="49"/>
  <c r="GS44" i="49"/>
  <c r="GV43" i="49"/>
  <c r="GU43" i="49"/>
  <c r="GT43" i="49"/>
  <c r="GS43" i="49"/>
  <c r="GV42" i="49"/>
  <c r="GU42" i="49"/>
  <c r="GT42" i="49"/>
  <c r="GS42" i="49"/>
  <c r="GV41" i="49"/>
  <c r="GV51" i="49" s="1"/>
  <c r="GU41" i="49"/>
  <c r="GU51" i="49" s="1"/>
  <c r="GT41" i="49"/>
  <c r="GT51" i="49" s="1"/>
  <c r="GS41" i="49"/>
  <c r="GS51" i="49" s="1"/>
  <c r="GV37" i="49"/>
  <c r="GU37" i="49"/>
  <c r="GT37" i="49"/>
  <c r="GS37" i="49"/>
  <c r="GV36" i="49"/>
  <c r="GU36" i="49"/>
  <c r="GT36" i="49"/>
  <c r="GS36" i="49"/>
  <c r="GV35" i="49"/>
  <c r="GU35" i="49"/>
  <c r="GT35" i="49"/>
  <c r="GS35" i="49"/>
  <c r="GV34" i="49"/>
  <c r="GU34" i="49"/>
  <c r="GT34" i="49"/>
  <c r="GS34" i="49"/>
  <c r="GV33" i="49"/>
  <c r="GU33" i="49"/>
  <c r="GT33" i="49"/>
  <c r="GS33" i="49"/>
  <c r="GV32" i="49"/>
  <c r="GU32" i="49"/>
  <c r="GT32" i="49"/>
  <c r="GS32" i="49"/>
  <c r="GV31" i="49"/>
  <c r="GU31" i="49"/>
  <c r="GT31" i="49"/>
  <c r="GS31" i="49"/>
  <c r="GV30" i="49"/>
  <c r="GU30" i="49"/>
  <c r="GT30" i="49"/>
  <c r="GS30" i="49"/>
  <c r="GV29" i="49"/>
  <c r="GU29" i="49"/>
  <c r="GT29" i="49"/>
  <c r="GS29" i="49"/>
  <c r="GV28" i="49"/>
  <c r="GU28" i="49"/>
  <c r="GT28" i="49"/>
  <c r="GS28" i="49"/>
  <c r="GV27" i="49"/>
  <c r="GV38" i="49" s="1"/>
  <c r="GU27" i="49"/>
  <c r="GU38" i="49" s="1"/>
  <c r="GT27" i="49"/>
  <c r="GT38" i="49" s="1"/>
  <c r="GS27" i="49"/>
  <c r="GS38" i="49" s="1"/>
  <c r="GV23" i="49"/>
  <c r="GU23" i="49"/>
  <c r="GT23" i="49"/>
  <c r="GS23" i="49"/>
  <c r="GV22" i="49"/>
  <c r="GU22" i="49"/>
  <c r="GT22" i="49"/>
  <c r="GS22" i="49"/>
  <c r="GV21" i="49"/>
  <c r="GU21" i="49"/>
  <c r="GT21" i="49"/>
  <c r="GS21" i="49"/>
  <c r="GV20" i="49"/>
  <c r="GV24" i="49" s="1"/>
  <c r="GU20" i="49"/>
  <c r="GU24" i="49" s="1"/>
  <c r="GT20" i="49"/>
  <c r="GT24" i="49" s="1"/>
  <c r="GS20" i="49"/>
  <c r="GS24" i="49" s="1"/>
  <c r="GV16" i="49"/>
  <c r="GU16" i="49"/>
  <c r="GT16" i="49"/>
  <c r="GS16" i="49"/>
  <c r="GV15" i="49"/>
  <c r="GV17" i="49" s="1"/>
  <c r="GU15" i="49"/>
  <c r="GU17" i="49" s="1"/>
  <c r="GT15" i="49"/>
  <c r="GT17" i="49" s="1"/>
  <c r="GS15" i="49"/>
  <c r="GS17" i="49" s="1"/>
  <c r="GV11" i="49"/>
  <c r="GU11" i="49"/>
  <c r="GT11" i="49"/>
  <c r="GS11" i="49"/>
  <c r="GV10" i="49"/>
  <c r="GV12" i="49" s="1"/>
  <c r="GU10" i="49"/>
  <c r="GU12" i="49" s="1"/>
  <c r="GT10" i="49"/>
  <c r="GT12" i="49" s="1"/>
  <c r="GS10" i="49"/>
  <c r="GS12" i="49" s="1"/>
  <c r="GV6" i="49"/>
  <c r="GU6" i="49"/>
  <c r="GT6" i="49"/>
  <c r="GS6" i="49"/>
  <c r="GV5" i="49"/>
  <c r="GU5" i="49"/>
  <c r="GT5" i="49"/>
  <c r="GS5" i="49"/>
  <c r="GV4" i="49"/>
  <c r="GU4" i="49"/>
  <c r="GT4" i="49"/>
  <c r="GS4" i="49"/>
  <c r="GV3" i="49"/>
  <c r="GV7" i="49" s="1"/>
  <c r="GU3" i="49"/>
  <c r="GU7" i="49" s="1"/>
  <c r="GT3" i="49"/>
  <c r="GT7" i="49" s="1"/>
  <c r="GS3" i="49"/>
  <c r="GS7" i="49" s="1"/>
  <c r="GR85" i="49"/>
  <c r="GQ85" i="49"/>
  <c r="GP85" i="49"/>
  <c r="GO85" i="49"/>
  <c r="GR84" i="49"/>
  <c r="GQ84" i="49"/>
  <c r="GP84" i="49"/>
  <c r="GO84" i="49"/>
  <c r="GR83" i="49"/>
  <c r="GQ83" i="49"/>
  <c r="GP83" i="49"/>
  <c r="GO83" i="49"/>
  <c r="GR82" i="49"/>
  <c r="GQ82" i="49"/>
  <c r="GP82" i="49"/>
  <c r="GO82" i="49"/>
  <c r="GR81" i="49"/>
  <c r="GQ81" i="49"/>
  <c r="GP81" i="49"/>
  <c r="GO81" i="49"/>
  <c r="GR80" i="49"/>
  <c r="GR86" i="49" s="1"/>
  <c r="GQ80" i="49"/>
  <c r="GQ86" i="49" s="1"/>
  <c r="GP80" i="49"/>
  <c r="GP86" i="49" s="1"/>
  <c r="GO80" i="49"/>
  <c r="GO86" i="49" s="1"/>
  <c r="GR76" i="49"/>
  <c r="GQ76" i="49"/>
  <c r="GP76" i="49"/>
  <c r="GO76" i="49"/>
  <c r="GR75" i="49"/>
  <c r="GQ75" i="49"/>
  <c r="GP75" i="49"/>
  <c r="GO75" i="49"/>
  <c r="GR74" i="49"/>
  <c r="GQ74" i="49"/>
  <c r="GP74" i="49"/>
  <c r="GO74" i="49"/>
  <c r="GR73" i="49"/>
  <c r="GQ73" i="49"/>
  <c r="GP73" i="49"/>
  <c r="GO73" i="49"/>
  <c r="GR72" i="49"/>
  <c r="GR77" i="49" s="1"/>
  <c r="GQ72" i="49"/>
  <c r="GQ77" i="49" s="1"/>
  <c r="GP72" i="49"/>
  <c r="GP77" i="49" s="1"/>
  <c r="GO72" i="49"/>
  <c r="GO77" i="49" s="1"/>
  <c r="GR68" i="49"/>
  <c r="GQ68" i="49"/>
  <c r="GP68" i="49"/>
  <c r="GO68" i="49"/>
  <c r="GR67" i="49"/>
  <c r="GR69" i="49" s="1"/>
  <c r="GQ67" i="49"/>
  <c r="GQ69" i="49" s="1"/>
  <c r="GP67" i="49"/>
  <c r="GP69" i="49" s="1"/>
  <c r="GO67" i="49"/>
  <c r="GO69" i="49" s="1"/>
  <c r="GR63" i="49"/>
  <c r="GQ63" i="49"/>
  <c r="GP63" i="49"/>
  <c r="GO63" i="49"/>
  <c r="GR62" i="49"/>
  <c r="GQ62" i="49"/>
  <c r="GP62" i="49"/>
  <c r="GO62" i="49"/>
  <c r="GR61" i="49"/>
  <c r="GQ61" i="49"/>
  <c r="GP61" i="49"/>
  <c r="GO61" i="49"/>
  <c r="GR60" i="49"/>
  <c r="GQ60" i="49"/>
  <c r="GP60" i="49"/>
  <c r="GO60" i="49"/>
  <c r="GR59" i="49"/>
  <c r="GQ59" i="49"/>
  <c r="GP59" i="49"/>
  <c r="GO59" i="49"/>
  <c r="GR58" i="49"/>
  <c r="GQ58" i="49"/>
  <c r="GP58" i="49"/>
  <c r="GO58" i="49"/>
  <c r="GR57" i="49"/>
  <c r="GQ57" i="49"/>
  <c r="GP57" i="49"/>
  <c r="GO57" i="49"/>
  <c r="GR56" i="49"/>
  <c r="GQ56" i="49"/>
  <c r="GP56" i="49"/>
  <c r="GO56" i="49"/>
  <c r="GR55" i="49"/>
  <c r="GQ55" i="49"/>
  <c r="GP55" i="49"/>
  <c r="GO55" i="49"/>
  <c r="GR54" i="49"/>
  <c r="GR64" i="49" s="1"/>
  <c r="GQ54" i="49"/>
  <c r="GQ64" i="49" s="1"/>
  <c r="GP54" i="49"/>
  <c r="GP64" i="49" s="1"/>
  <c r="GO54" i="49"/>
  <c r="GO64" i="49" s="1"/>
  <c r="GR50" i="49"/>
  <c r="GQ50" i="49"/>
  <c r="GP50" i="49"/>
  <c r="GO50" i="49"/>
  <c r="GR49" i="49"/>
  <c r="GQ49" i="49"/>
  <c r="GP49" i="49"/>
  <c r="GO49" i="49"/>
  <c r="GR48" i="49"/>
  <c r="GQ48" i="49"/>
  <c r="GP48" i="49"/>
  <c r="GO48" i="49"/>
  <c r="GR47" i="49"/>
  <c r="GQ47" i="49"/>
  <c r="GP47" i="49"/>
  <c r="GO47" i="49"/>
  <c r="GR46" i="49"/>
  <c r="GQ46" i="49"/>
  <c r="GP46" i="49"/>
  <c r="GO46" i="49"/>
  <c r="GR45" i="49"/>
  <c r="GQ45" i="49"/>
  <c r="GP45" i="49"/>
  <c r="GO45" i="49"/>
  <c r="GR44" i="49"/>
  <c r="GQ44" i="49"/>
  <c r="GP44" i="49"/>
  <c r="GO44" i="49"/>
  <c r="GR43" i="49"/>
  <c r="GQ43" i="49"/>
  <c r="GP43" i="49"/>
  <c r="GO43" i="49"/>
  <c r="GR42" i="49"/>
  <c r="GQ42" i="49"/>
  <c r="GP42" i="49"/>
  <c r="GO42" i="49"/>
  <c r="GR41" i="49"/>
  <c r="GR51" i="49" s="1"/>
  <c r="GQ41" i="49"/>
  <c r="GQ51" i="49" s="1"/>
  <c r="GP41" i="49"/>
  <c r="GP51" i="49" s="1"/>
  <c r="GO41" i="49"/>
  <c r="GO51" i="49" s="1"/>
  <c r="GR37" i="49"/>
  <c r="GQ37" i="49"/>
  <c r="GP37" i="49"/>
  <c r="GO37" i="49"/>
  <c r="GR36" i="49"/>
  <c r="GQ36" i="49"/>
  <c r="GP36" i="49"/>
  <c r="GO36" i="49"/>
  <c r="GR35" i="49"/>
  <c r="GQ35" i="49"/>
  <c r="GP35" i="49"/>
  <c r="GO35" i="49"/>
  <c r="GR34" i="49"/>
  <c r="GQ34" i="49"/>
  <c r="GP34" i="49"/>
  <c r="GO34" i="49"/>
  <c r="GR33" i="49"/>
  <c r="GQ33" i="49"/>
  <c r="GP33" i="49"/>
  <c r="GO33" i="49"/>
  <c r="GR32" i="49"/>
  <c r="GQ32" i="49"/>
  <c r="GP32" i="49"/>
  <c r="GO32" i="49"/>
  <c r="GR31" i="49"/>
  <c r="GQ31" i="49"/>
  <c r="GP31" i="49"/>
  <c r="GO31" i="49"/>
  <c r="GR30" i="49"/>
  <c r="GQ30" i="49"/>
  <c r="GP30" i="49"/>
  <c r="GO30" i="49"/>
  <c r="GR29" i="49"/>
  <c r="GQ29" i="49"/>
  <c r="GP29" i="49"/>
  <c r="GO29" i="49"/>
  <c r="GR28" i="49"/>
  <c r="GQ28" i="49"/>
  <c r="GP28" i="49"/>
  <c r="GO28" i="49"/>
  <c r="GR27" i="49"/>
  <c r="GR38" i="49" s="1"/>
  <c r="GQ27" i="49"/>
  <c r="GQ38" i="49" s="1"/>
  <c r="GP27" i="49"/>
  <c r="GP38" i="49" s="1"/>
  <c r="GO27" i="49"/>
  <c r="GO38" i="49" s="1"/>
  <c r="GR23" i="49"/>
  <c r="GQ23" i="49"/>
  <c r="GP23" i="49"/>
  <c r="GO23" i="49"/>
  <c r="GR22" i="49"/>
  <c r="GQ22" i="49"/>
  <c r="GP22" i="49"/>
  <c r="GO22" i="49"/>
  <c r="GR21" i="49"/>
  <c r="GQ21" i="49"/>
  <c r="GP21" i="49"/>
  <c r="GO21" i="49"/>
  <c r="GR20" i="49"/>
  <c r="GR24" i="49" s="1"/>
  <c r="GQ20" i="49"/>
  <c r="GQ24" i="49" s="1"/>
  <c r="GP20" i="49"/>
  <c r="GP24" i="49" s="1"/>
  <c r="GO20" i="49"/>
  <c r="GO24" i="49" s="1"/>
  <c r="GR16" i="49"/>
  <c r="GQ16" i="49"/>
  <c r="GP16" i="49"/>
  <c r="GO16" i="49"/>
  <c r="GR15" i="49"/>
  <c r="GR17" i="49" s="1"/>
  <c r="GQ15" i="49"/>
  <c r="GQ17" i="49" s="1"/>
  <c r="GP15" i="49"/>
  <c r="GP17" i="49" s="1"/>
  <c r="GO15" i="49"/>
  <c r="GO17" i="49" s="1"/>
  <c r="GR11" i="49"/>
  <c r="GQ11" i="49"/>
  <c r="GP11" i="49"/>
  <c r="GO11" i="49"/>
  <c r="GR10" i="49"/>
  <c r="GR12" i="49" s="1"/>
  <c r="GQ10" i="49"/>
  <c r="GQ12" i="49" s="1"/>
  <c r="GP10" i="49"/>
  <c r="GP12" i="49" s="1"/>
  <c r="GO10" i="49"/>
  <c r="GO12" i="49" s="1"/>
  <c r="GR6" i="49"/>
  <c r="GQ6" i="49"/>
  <c r="GP6" i="49"/>
  <c r="GO6" i="49"/>
  <c r="GR5" i="49"/>
  <c r="GQ5" i="49"/>
  <c r="GP5" i="49"/>
  <c r="GO5" i="49"/>
  <c r="GR4" i="49"/>
  <c r="GQ4" i="49"/>
  <c r="GP4" i="49"/>
  <c r="GO4" i="49"/>
  <c r="GR3" i="49"/>
  <c r="GR7" i="49" s="1"/>
  <c r="GQ3" i="49"/>
  <c r="GQ7" i="49" s="1"/>
  <c r="GP3" i="49"/>
  <c r="GP7" i="49" s="1"/>
  <c r="GO3" i="49"/>
  <c r="GO7" i="49" s="1"/>
  <c r="GN85" i="49"/>
  <c r="GM85" i="49"/>
  <c r="GL85" i="49"/>
  <c r="GK85" i="49"/>
  <c r="GN84" i="49"/>
  <c r="GM84" i="49"/>
  <c r="GL84" i="49"/>
  <c r="GK84" i="49"/>
  <c r="GN83" i="49"/>
  <c r="GM83" i="49"/>
  <c r="GL83" i="49"/>
  <c r="GK83" i="49"/>
  <c r="GN82" i="49"/>
  <c r="GM82" i="49"/>
  <c r="GL82" i="49"/>
  <c r="GK82" i="49"/>
  <c r="GN81" i="49"/>
  <c r="GM81" i="49"/>
  <c r="GL81" i="49"/>
  <c r="GK81" i="49"/>
  <c r="GN80" i="49"/>
  <c r="GN86" i="49" s="1"/>
  <c r="GM80" i="49"/>
  <c r="GM86" i="49" s="1"/>
  <c r="GL80" i="49"/>
  <c r="GL86" i="49" s="1"/>
  <c r="GK80" i="49"/>
  <c r="GK86" i="49" s="1"/>
  <c r="GN76" i="49"/>
  <c r="GM76" i="49"/>
  <c r="GL76" i="49"/>
  <c r="GK76" i="49"/>
  <c r="GN75" i="49"/>
  <c r="GM75" i="49"/>
  <c r="GL75" i="49"/>
  <c r="GK75" i="49"/>
  <c r="GN74" i="49"/>
  <c r="GM74" i="49"/>
  <c r="GL74" i="49"/>
  <c r="GK74" i="49"/>
  <c r="GN73" i="49"/>
  <c r="GM73" i="49"/>
  <c r="GL73" i="49"/>
  <c r="GK73" i="49"/>
  <c r="GN72" i="49"/>
  <c r="GN77" i="49" s="1"/>
  <c r="GM72" i="49"/>
  <c r="GM77" i="49" s="1"/>
  <c r="GL72" i="49"/>
  <c r="GL77" i="49" s="1"/>
  <c r="GK72" i="49"/>
  <c r="GK77" i="49" s="1"/>
  <c r="GN68" i="49"/>
  <c r="GM68" i="49"/>
  <c r="GL68" i="49"/>
  <c r="GK68" i="49"/>
  <c r="GN67" i="49"/>
  <c r="GN69" i="49" s="1"/>
  <c r="GM67" i="49"/>
  <c r="GM69" i="49" s="1"/>
  <c r="GL67" i="49"/>
  <c r="GL69" i="49" s="1"/>
  <c r="GK67" i="49"/>
  <c r="GK69" i="49" s="1"/>
  <c r="GN63" i="49"/>
  <c r="GM63" i="49"/>
  <c r="GL63" i="49"/>
  <c r="GK63" i="49"/>
  <c r="GN62" i="49"/>
  <c r="GM62" i="49"/>
  <c r="GL62" i="49"/>
  <c r="GK62" i="49"/>
  <c r="GN61" i="49"/>
  <c r="GM61" i="49"/>
  <c r="GL61" i="49"/>
  <c r="GK61" i="49"/>
  <c r="GN60" i="49"/>
  <c r="GM60" i="49"/>
  <c r="GL60" i="49"/>
  <c r="GK60" i="49"/>
  <c r="GN59" i="49"/>
  <c r="GM59" i="49"/>
  <c r="GL59" i="49"/>
  <c r="GK59" i="49"/>
  <c r="GN58" i="49"/>
  <c r="GM58" i="49"/>
  <c r="GL58" i="49"/>
  <c r="GK58" i="49"/>
  <c r="GN57" i="49"/>
  <c r="GM57" i="49"/>
  <c r="GL57" i="49"/>
  <c r="GK57" i="49"/>
  <c r="GN56" i="49"/>
  <c r="GM56" i="49"/>
  <c r="GL56" i="49"/>
  <c r="GK56" i="49"/>
  <c r="GN55" i="49"/>
  <c r="GM55" i="49"/>
  <c r="GL55" i="49"/>
  <c r="GK55" i="49"/>
  <c r="GN54" i="49"/>
  <c r="GN64" i="49" s="1"/>
  <c r="GM54" i="49"/>
  <c r="GM64" i="49" s="1"/>
  <c r="GL54" i="49"/>
  <c r="GL64" i="49" s="1"/>
  <c r="GK54" i="49"/>
  <c r="GK64" i="49" s="1"/>
  <c r="GN50" i="49"/>
  <c r="GM50" i="49"/>
  <c r="GL50" i="49"/>
  <c r="GK50" i="49"/>
  <c r="GN49" i="49"/>
  <c r="GM49" i="49"/>
  <c r="GL49" i="49"/>
  <c r="GK49" i="49"/>
  <c r="GN48" i="49"/>
  <c r="GM48" i="49"/>
  <c r="GL48" i="49"/>
  <c r="GK48" i="49"/>
  <c r="GN47" i="49"/>
  <c r="GM47" i="49"/>
  <c r="GL47" i="49"/>
  <c r="GK47" i="49"/>
  <c r="GN46" i="49"/>
  <c r="GM46" i="49"/>
  <c r="GL46" i="49"/>
  <c r="GK46" i="49"/>
  <c r="GN45" i="49"/>
  <c r="GM45" i="49"/>
  <c r="GL45" i="49"/>
  <c r="GK45" i="49"/>
  <c r="GN44" i="49"/>
  <c r="GM44" i="49"/>
  <c r="GL44" i="49"/>
  <c r="GK44" i="49"/>
  <c r="GN43" i="49"/>
  <c r="GM43" i="49"/>
  <c r="GL43" i="49"/>
  <c r="GK43" i="49"/>
  <c r="GN42" i="49"/>
  <c r="GM42" i="49"/>
  <c r="GL42" i="49"/>
  <c r="GK42" i="49"/>
  <c r="GN41" i="49"/>
  <c r="GN51" i="49" s="1"/>
  <c r="GM41" i="49"/>
  <c r="GM51" i="49" s="1"/>
  <c r="GL41" i="49"/>
  <c r="GL51" i="49" s="1"/>
  <c r="GK41" i="49"/>
  <c r="GK51" i="49" s="1"/>
  <c r="GN37" i="49"/>
  <c r="GM37" i="49"/>
  <c r="GL37" i="49"/>
  <c r="GK37" i="49"/>
  <c r="GN36" i="49"/>
  <c r="GM36" i="49"/>
  <c r="GL36" i="49"/>
  <c r="GK36" i="49"/>
  <c r="GN35" i="49"/>
  <c r="GM35" i="49"/>
  <c r="GL35" i="49"/>
  <c r="GK35" i="49"/>
  <c r="GN34" i="49"/>
  <c r="GM34" i="49"/>
  <c r="GL34" i="49"/>
  <c r="GK34" i="49"/>
  <c r="GN33" i="49"/>
  <c r="GM33" i="49"/>
  <c r="GL33" i="49"/>
  <c r="GK33" i="49"/>
  <c r="GN32" i="49"/>
  <c r="GM32" i="49"/>
  <c r="GL32" i="49"/>
  <c r="GK32" i="49"/>
  <c r="GN31" i="49"/>
  <c r="GM31" i="49"/>
  <c r="GL31" i="49"/>
  <c r="GK31" i="49"/>
  <c r="GN30" i="49"/>
  <c r="GM30" i="49"/>
  <c r="GL30" i="49"/>
  <c r="GK30" i="49"/>
  <c r="GN29" i="49"/>
  <c r="GM29" i="49"/>
  <c r="GL29" i="49"/>
  <c r="GK29" i="49"/>
  <c r="GN28" i="49"/>
  <c r="GM28" i="49"/>
  <c r="GL28" i="49"/>
  <c r="GK28" i="49"/>
  <c r="GN27" i="49"/>
  <c r="GN38" i="49" s="1"/>
  <c r="GM27" i="49"/>
  <c r="GM38" i="49" s="1"/>
  <c r="GL27" i="49"/>
  <c r="GL38" i="49" s="1"/>
  <c r="GK27" i="49"/>
  <c r="GK38" i="49" s="1"/>
  <c r="GN23" i="49"/>
  <c r="GM23" i="49"/>
  <c r="GL23" i="49"/>
  <c r="GK23" i="49"/>
  <c r="GN22" i="49"/>
  <c r="GM22" i="49"/>
  <c r="GL22" i="49"/>
  <c r="GK22" i="49"/>
  <c r="GN21" i="49"/>
  <c r="GM21" i="49"/>
  <c r="GL21" i="49"/>
  <c r="GK21" i="49"/>
  <c r="GN20" i="49"/>
  <c r="GN24" i="49" s="1"/>
  <c r="GM20" i="49"/>
  <c r="GM24" i="49" s="1"/>
  <c r="GL20" i="49"/>
  <c r="GL24" i="49" s="1"/>
  <c r="GK20" i="49"/>
  <c r="GK24" i="49" s="1"/>
  <c r="GN16" i="49"/>
  <c r="GM16" i="49"/>
  <c r="GL16" i="49"/>
  <c r="GK16" i="49"/>
  <c r="GN15" i="49"/>
  <c r="GN17" i="49" s="1"/>
  <c r="GM15" i="49"/>
  <c r="GM17" i="49" s="1"/>
  <c r="GL15" i="49"/>
  <c r="GL17" i="49" s="1"/>
  <c r="GK15" i="49"/>
  <c r="GK17" i="49" s="1"/>
  <c r="GN11" i="49"/>
  <c r="GM11" i="49"/>
  <c r="GL11" i="49"/>
  <c r="GK11" i="49"/>
  <c r="GN10" i="49"/>
  <c r="GN12" i="49" s="1"/>
  <c r="GM10" i="49"/>
  <c r="GM12" i="49" s="1"/>
  <c r="GL10" i="49"/>
  <c r="GL12" i="49" s="1"/>
  <c r="GK10" i="49"/>
  <c r="GK12" i="49" s="1"/>
  <c r="GN6" i="49"/>
  <c r="GM6" i="49"/>
  <c r="GL6" i="49"/>
  <c r="GK6" i="49"/>
  <c r="GN5" i="49"/>
  <c r="GM5" i="49"/>
  <c r="GL5" i="49"/>
  <c r="GK5" i="49"/>
  <c r="GN4" i="49"/>
  <c r="GM4" i="49"/>
  <c r="GL4" i="49"/>
  <c r="GK4" i="49"/>
  <c r="GN3" i="49"/>
  <c r="GN7" i="49" s="1"/>
  <c r="GM3" i="49"/>
  <c r="GM7" i="49" s="1"/>
  <c r="GL3" i="49"/>
  <c r="GL7" i="49" s="1"/>
  <c r="GK3" i="49"/>
  <c r="GK7" i="49" s="1"/>
  <c r="GJ85" i="49"/>
  <c r="GI85" i="49"/>
  <c r="GH85" i="49"/>
  <c r="GG85" i="49"/>
  <c r="GJ84" i="49"/>
  <c r="GI84" i="49"/>
  <c r="GH84" i="49"/>
  <c r="GG84" i="49"/>
  <c r="GJ83" i="49"/>
  <c r="GI83" i="49"/>
  <c r="GH83" i="49"/>
  <c r="GG83" i="49"/>
  <c r="GJ82" i="49"/>
  <c r="GI82" i="49"/>
  <c r="GH82" i="49"/>
  <c r="GG82" i="49"/>
  <c r="GJ81" i="49"/>
  <c r="GI81" i="49"/>
  <c r="GH81" i="49"/>
  <c r="GG81" i="49"/>
  <c r="GJ80" i="49"/>
  <c r="GJ86" i="49" s="1"/>
  <c r="GI80" i="49"/>
  <c r="GI86" i="49" s="1"/>
  <c r="GH80" i="49"/>
  <c r="GH86" i="49" s="1"/>
  <c r="GG80" i="49"/>
  <c r="GG86" i="49" s="1"/>
  <c r="GJ76" i="49"/>
  <c r="GI76" i="49"/>
  <c r="GH76" i="49"/>
  <c r="GG76" i="49"/>
  <c r="GJ75" i="49"/>
  <c r="GI75" i="49"/>
  <c r="GH75" i="49"/>
  <c r="GG75" i="49"/>
  <c r="GJ74" i="49"/>
  <c r="GI74" i="49"/>
  <c r="GH74" i="49"/>
  <c r="GG74" i="49"/>
  <c r="GJ73" i="49"/>
  <c r="GI73" i="49"/>
  <c r="GH73" i="49"/>
  <c r="GG73" i="49"/>
  <c r="GJ72" i="49"/>
  <c r="GJ77" i="49" s="1"/>
  <c r="GI72" i="49"/>
  <c r="GI77" i="49" s="1"/>
  <c r="GH72" i="49"/>
  <c r="GH77" i="49" s="1"/>
  <c r="GG72" i="49"/>
  <c r="GG77" i="49" s="1"/>
  <c r="GJ68" i="49"/>
  <c r="GI68" i="49"/>
  <c r="GH68" i="49"/>
  <c r="GG68" i="49"/>
  <c r="GJ67" i="49"/>
  <c r="GJ69" i="49" s="1"/>
  <c r="GI67" i="49"/>
  <c r="GI69" i="49" s="1"/>
  <c r="GH67" i="49"/>
  <c r="GH69" i="49" s="1"/>
  <c r="GG67" i="49"/>
  <c r="GG69" i="49" s="1"/>
  <c r="GJ63" i="49"/>
  <c r="GI63" i="49"/>
  <c r="GH63" i="49"/>
  <c r="GG63" i="49"/>
  <c r="GJ62" i="49"/>
  <c r="GI62" i="49"/>
  <c r="GH62" i="49"/>
  <c r="GG62" i="49"/>
  <c r="GJ61" i="49"/>
  <c r="GI61" i="49"/>
  <c r="GH61" i="49"/>
  <c r="GG61" i="49"/>
  <c r="GJ60" i="49"/>
  <c r="GI60" i="49"/>
  <c r="GH60" i="49"/>
  <c r="GG60" i="49"/>
  <c r="GJ59" i="49"/>
  <c r="GI59" i="49"/>
  <c r="GH59" i="49"/>
  <c r="GG59" i="49"/>
  <c r="GJ58" i="49"/>
  <c r="GI58" i="49"/>
  <c r="GH58" i="49"/>
  <c r="GG58" i="49"/>
  <c r="GJ57" i="49"/>
  <c r="GI57" i="49"/>
  <c r="GH57" i="49"/>
  <c r="GG57" i="49"/>
  <c r="GJ56" i="49"/>
  <c r="GI56" i="49"/>
  <c r="GH56" i="49"/>
  <c r="GG56" i="49"/>
  <c r="GJ55" i="49"/>
  <c r="GI55" i="49"/>
  <c r="GH55" i="49"/>
  <c r="GG55" i="49"/>
  <c r="GJ54" i="49"/>
  <c r="GJ64" i="49" s="1"/>
  <c r="GI54" i="49"/>
  <c r="GI64" i="49" s="1"/>
  <c r="GH54" i="49"/>
  <c r="GH64" i="49" s="1"/>
  <c r="GG54" i="49"/>
  <c r="GG64" i="49" s="1"/>
  <c r="GJ50" i="49"/>
  <c r="GI50" i="49"/>
  <c r="GH50" i="49"/>
  <c r="GG50" i="49"/>
  <c r="GJ49" i="49"/>
  <c r="GI49" i="49"/>
  <c r="GH49" i="49"/>
  <c r="GG49" i="49"/>
  <c r="GJ48" i="49"/>
  <c r="GI48" i="49"/>
  <c r="GH48" i="49"/>
  <c r="GG48" i="49"/>
  <c r="GJ47" i="49"/>
  <c r="GI47" i="49"/>
  <c r="GH47" i="49"/>
  <c r="GG47" i="49"/>
  <c r="GJ46" i="49"/>
  <c r="GI46" i="49"/>
  <c r="GH46" i="49"/>
  <c r="GG46" i="49"/>
  <c r="GJ45" i="49"/>
  <c r="GI45" i="49"/>
  <c r="GH45" i="49"/>
  <c r="GG45" i="49"/>
  <c r="GJ44" i="49"/>
  <c r="GI44" i="49"/>
  <c r="GH44" i="49"/>
  <c r="GG44" i="49"/>
  <c r="GJ43" i="49"/>
  <c r="GI43" i="49"/>
  <c r="GH43" i="49"/>
  <c r="GG43" i="49"/>
  <c r="GJ42" i="49"/>
  <c r="GI42" i="49"/>
  <c r="GH42" i="49"/>
  <c r="GG42" i="49"/>
  <c r="GJ41" i="49"/>
  <c r="GJ51" i="49" s="1"/>
  <c r="GI41" i="49"/>
  <c r="GI51" i="49" s="1"/>
  <c r="GH41" i="49"/>
  <c r="GH51" i="49" s="1"/>
  <c r="GG41" i="49"/>
  <c r="GG51" i="49" s="1"/>
  <c r="GJ37" i="49"/>
  <c r="GI37" i="49"/>
  <c r="GH37" i="49"/>
  <c r="GG37" i="49"/>
  <c r="GJ36" i="49"/>
  <c r="GI36" i="49"/>
  <c r="GH36" i="49"/>
  <c r="GG36" i="49"/>
  <c r="GJ35" i="49"/>
  <c r="GI35" i="49"/>
  <c r="GH35" i="49"/>
  <c r="GG35" i="49"/>
  <c r="GJ34" i="49"/>
  <c r="GI34" i="49"/>
  <c r="GH34" i="49"/>
  <c r="GG34" i="49"/>
  <c r="GJ33" i="49"/>
  <c r="GI33" i="49"/>
  <c r="GH33" i="49"/>
  <c r="GG33" i="49"/>
  <c r="GJ32" i="49"/>
  <c r="GI32" i="49"/>
  <c r="GH32" i="49"/>
  <c r="GG32" i="49"/>
  <c r="GJ31" i="49"/>
  <c r="GI31" i="49"/>
  <c r="GH31" i="49"/>
  <c r="GG31" i="49"/>
  <c r="GJ30" i="49"/>
  <c r="GI30" i="49"/>
  <c r="GH30" i="49"/>
  <c r="GG30" i="49"/>
  <c r="GJ29" i="49"/>
  <c r="GI29" i="49"/>
  <c r="GH29" i="49"/>
  <c r="GG29" i="49"/>
  <c r="GJ28" i="49"/>
  <c r="GI28" i="49"/>
  <c r="GH28" i="49"/>
  <c r="GG28" i="49"/>
  <c r="GJ27" i="49"/>
  <c r="GJ38" i="49" s="1"/>
  <c r="GI27" i="49"/>
  <c r="GI38" i="49" s="1"/>
  <c r="GH27" i="49"/>
  <c r="GH38" i="49" s="1"/>
  <c r="GG27" i="49"/>
  <c r="GG38" i="49" s="1"/>
  <c r="GJ23" i="49"/>
  <c r="GI23" i="49"/>
  <c r="GH23" i="49"/>
  <c r="GG23" i="49"/>
  <c r="GJ22" i="49"/>
  <c r="GI22" i="49"/>
  <c r="GH22" i="49"/>
  <c r="GG22" i="49"/>
  <c r="GJ21" i="49"/>
  <c r="GI21" i="49"/>
  <c r="GH21" i="49"/>
  <c r="GG21" i="49"/>
  <c r="GJ20" i="49"/>
  <c r="GJ24" i="49" s="1"/>
  <c r="GI20" i="49"/>
  <c r="GI24" i="49" s="1"/>
  <c r="GH20" i="49"/>
  <c r="GH24" i="49" s="1"/>
  <c r="GG20" i="49"/>
  <c r="GG24" i="49" s="1"/>
  <c r="GJ16" i="49"/>
  <c r="GI16" i="49"/>
  <c r="GH16" i="49"/>
  <c r="GG16" i="49"/>
  <c r="GJ15" i="49"/>
  <c r="GJ17" i="49" s="1"/>
  <c r="GI15" i="49"/>
  <c r="GI17" i="49" s="1"/>
  <c r="GH15" i="49"/>
  <c r="GH17" i="49" s="1"/>
  <c r="GG15" i="49"/>
  <c r="GG17" i="49" s="1"/>
  <c r="GJ11" i="49"/>
  <c r="GI11" i="49"/>
  <c r="GH11" i="49"/>
  <c r="GG11" i="49"/>
  <c r="GJ10" i="49"/>
  <c r="GJ12" i="49" s="1"/>
  <c r="GI10" i="49"/>
  <c r="GI12" i="49" s="1"/>
  <c r="GH10" i="49"/>
  <c r="GH12" i="49" s="1"/>
  <c r="GG10" i="49"/>
  <c r="GG12" i="49" s="1"/>
  <c r="GJ6" i="49"/>
  <c r="GI6" i="49"/>
  <c r="GH6" i="49"/>
  <c r="GG6" i="49"/>
  <c r="GJ5" i="49"/>
  <c r="GI5" i="49"/>
  <c r="GH5" i="49"/>
  <c r="GG5" i="49"/>
  <c r="GJ4" i="49"/>
  <c r="GI4" i="49"/>
  <c r="GH4" i="49"/>
  <c r="GG4" i="49"/>
  <c r="GJ3" i="49"/>
  <c r="GJ7" i="49" s="1"/>
  <c r="GI3" i="49"/>
  <c r="GI7" i="49" s="1"/>
  <c r="GH3" i="49"/>
  <c r="GH7" i="49" s="1"/>
  <c r="GG3" i="49"/>
  <c r="GG7" i="49" s="1"/>
  <c r="GF85" i="49"/>
  <c r="GE85" i="49"/>
  <c r="GD85" i="49"/>
  <c r="GC85" i="49"/>
  <c r="GF84" i="49"/>
  <c r="GE84" i="49"/>
  <c r="GD84" i="49"/>
  <c r="GC84" i="49"/>
  <c r="GF83" i="49"/>
  <c r="GE83" i="49"/>
  <c r="GD83" i="49"/>
  <c r="GC83" i="49"/>
  <c r="GF82" i="49"/>
  <c r="GE82" i="49"/>
  <c r="GD82" i="49"/>
  <c r="GC82" i="49"/>
  <c r="GF81" i="49"/>
  <c r="GE81" i="49"/>
  <c r="GD81" i="49"/>
  <c r="GC81" i="49"/>
  <c r="GF80" i="49"/>
  <c r="GF86" i="49" s="1"/>
  <c r="GE80" i="49"/>
  <c r="GE86" i="49" s="1"/>
  <c r="GD80" i="49"/>
  <c r="GD86" i="49" s="1"/>
  <c r="GC80" i="49"/>
  <c r="GC86" i="49" s="1"/>
  <c r="GF76" i="49"/>
  <c r="GE76" i="49"/>
  <c r="GD76" i="49"/>
  <c r="GC76" i="49"/>
  <c r="GF75" i="49"/>
  <c r="GE75" i="49"/>
  <c r="GD75" i="49"/>
  <c r="GC75" i="49"/>
  <c r="GF74" i="49"/>
  <c r="GE74" i="49"/>
  <c r="GD74" i="49"/>
  <c r="GC74" i="49"/>
  <c r="GF73" i="49"/>
  <c r="GE73" i="49"/>
  <c r="GD73" i="49"/>
  <c r="GC73" i="49"/>
  <c r="GF72" i="49"/>
  <c r="GF77" i="49" s="1"/>
  <c r="GE72" i="49"/>
  <c r="GE77" i="49" s="1"/>
  <c r="GD72" i="49"/>
  <c r="GD77" i="49" s="1"/>
  <c r="GC72" i="49"/>
  <c r="GC77" i="49" s="1"/>
  <c r="GF68" i="49"/>
  <c r="GE68" i="49"/>
  <c r="GD68" i="49"/>
  <c r="GC68" i="49"/>
  <c r="GF67" i="49"/>
  <c r="GF69" i="49" s="1"/>
  <c r="GE67" i="49"/>
  <c r="GE69" i="49" s="1"/>
  <c r="GD67" i="49"/>
  <c r="GD69" i="49" s="1"/>
  <c r="GC67" i="49"/>
  <c r="GC69" i="49" s="1"/>
  <c r="GF63" i="49"/>
  <c r="GE63" i="49"/>
  <c r="GD63" i="49"/>
  <c r="GC63" i="49"/>
  <c r="GF62" i="49"/>
  <c r="GE62" i="49"/>
  <c r="GD62" i="49"/>
  <c r="GC62" i="49"/>
  <c r="GF61" i="49"/>
  <c r="GE61" i="49"/>
  <c r="GD61" i="49"/>
  <c r="GC61" i="49"/>
  <c r="GF60" i="49"/>
  <c r="GE60" i="49"/>
  <c r="GD60" i="49"/>
  <c r="GC60" i="49"/>
  <c r="GF59" i="49"/>
  <c r="GE59" i="49"/>
  <c r="GD59" i="49"/>
  <c r="GC59" i="49"/>
  <c r="GF58" i="49"/>
  <c r="GE58" i="49"/>
  <c r="GD58" i="49"/>
  <c r="GC58" i="49"/>
  <c r="GF57" i="49"/>
  <c r="GE57" i="49"/>
  <c r="GD57" i="49"/>
  <c r="GC57" i="49"/>
  <c r="GF56" i="49"/>
  <c r="GE56" i="49"/>
  <c r="GD56" i="49"/>
  <c r="GC56" i="49"/>
  <c r="GF55" i="49"/>
  <c r="GE55" i="49"/>
  <c r="GD55" i="49"/>
  <c r="GC55" i="49"/>
  <c r="GF54" i="49"/>
  <c r="GF64" i="49" s="1"/>
  <c r="GE54" i="49"/>
  <c r="GE64" i="49" s="1"/>
  <c r="GD54" i="49"/>
  <c r="GD64" i="49" s="1"/>
  <c r="GC54" i="49"/>
  <c r="GC64" i="49" s="1"/>
  <c r="GF50" i="49"/>
  <c r="GE50" i="49"/>
  <c r="GD50" i="49"/>
  <c r="GC50" i="49"/>
  <c r="GF49" i="49"/>
  <c r="GE49" i="49"/>
  <c r="GD49" i="49"/>
  <c r="GC49" i="49"/>
  <c r="GF48" i="49"/>
  <c r="GE48" i="49"/>
  <c r="GD48" i="49"/>
  <c r="GC48" i="49"/>
  <c r="GF47" i="49"/>
  <c r="GE47" i="49"/>
  <c r="GD47" i="49"/>
  <c r="GC47" i="49"/>
  <c r="GF46" i="49"/>
  <c r="GE46" i="49"/>
  <c r="GD46" i="49"/>
  <c r="GC46" i="49"/>
  <c r="GF45" i="49"/>
  <c r="GE45" i="49"/>
  <c r="GD45" i="49"/>
  <c r="GC45" i="49"/>
  <c r="GF44" i="49"/>
  <c r="GE44" i="49"/>
  <c r="GD44" i="49"/>
  <c r="GC44" i="49"/>
  <c r="GF43" i="49"/>
  <c r="GE43" i="49"/>
  <c r="GD43" i="49"/>
  <c r="GC43" i="49"/>
  <c r="GF42" i="49"/>
  <c r="GE42" i="49"/>
  <c r="GD42" i="49"/>
  <c r="GC42" i="49"/>
  <c r="GF41" i="49"/>
  <c r="GF51" i="49" s="1"/>
  <c r="GE41" i="49"/>
  <c r="GE51" i="49" s="1"/>
  <c r="GD41" i="49"/>
  <c r="GD51" i="49" s="1"/>
  <c r="GC41" i="49"/>
  <c r="GC51" i="49" s="1"/>
  <c r="GF37" i="49"/>
  <c r="GE37" i="49"/>
  <c r="GD37" i="49"/>
  <c r="GC37" i="49"/>
  <c r="GF36" i="49"/>
  <c r="GE36" i="49"/>
  <c r="GD36" i="49"/>
  <c r="GC36" i="49"/>
  <c r="GF35" i="49"/>
  <c r="GE35" i="49"/>
  <c r="GD35" i="49"/>
  <c r="GC35" i="49"/>
  <c r="GF34" i="49"/>
  <c r="GE34" i="49"/>
  <c r="GD34" i="49"/>
  <c r="GC34" i="49"/>
  <c r="GF33" i="49"/>
  <c r="GE33" i="49"/>
  <c r="GD33" i="49"/>
  <c r="GC33" i="49"/>
  <c r="GF32" i="49"/>
  <c r="GE32" i="49"/>
  <c r="GD32" i="49"/>
  <c r="GC32" i="49"/>
  <c r="GF31" i="49"/>
  <c r="GE31" i="49"/>
  <c r="GD31" i="49"/>
  <c r="GC31" i="49"/>
  <c r="GF30" i="49"/>
  <c r="GE30" i="49"/>
  <c r="GD30" i="49"/>
  <c r="GC30" i="49"/>
  <c r="GF29" i="49"/>
  <c r="GE29" i="49"/>
  <c r="GD29" i="49"/>
  <c r="GC29" i="49"/>
  <c r="GF28" i="49"/>
  <c r="GE28" i="49"/>
  <c r="GD28" i="49"/>
  <c r="GC28" i="49"/>
  <c r="GF27" i="49"/>
  <c r="GF38" i="49" s="1"/>
  <c r="GE27" i="49"/>
  <c r="GE38" i="49" s="1"/>
  <c r="GD27" i="49"/>
  <c r="GD38" i="49" s="1"/>
  <c r="GC27" i="49"/>
  <c r="GC38" i="49" s="1"/>
  <c r="GF23" i="49"/>
  <c r="GE23" i="49"/>
  <c r="GD23" i="49"/>
  <c r="GC23" i="49"/>
  <c r="GF22" i="49"/>
  <c r="GE22" i="49"/>
  <c r="GD22" i="49"/>
  <c r="GC22" i="49"/>
  <c r="GF21" i="49"/>
  <c r="GE21" i="49"/>
  <c r="GD21" i="49"/>
  <c r="GC21" i="49"/>
  <c r="GF20" i="49"/>
  <c r="GF24" i="49" s="1"/>
  <c r="GE20" i="49"/>
  <c r="GE24" i="49" s="1"/>
  <c r="GD20" i="49"/>
  <c r="GD24" i="49" s="1"/>
  <c r="GC20" i="49"/>
  <c r="GC24" i="49" s="1"/>
  <c r="GF16" i="49"/>
  <c r="GE16" i="49"/>
  <c r="GD16" i="49"/>
  <c r="GC16" i="49"/>
  <c r="GF15" i="49"/>
  <c r="GF17" i="49" s="1"/>
  <c r="GE15" i="49"/>
  <c r="GE17" i="49" s="1"/>
  <c r="GD15" i="49"/>
  <c r="GD17" i="49" s="1"/>
  <c r="GC15" i="49"/>
  <c r="GC17" i="49" s="1"/>
  <c r="GF11" i="49"/>
  <c r="GE11" i="49"/>
  <c r="GD11" i="49"/>
  <c r="GC11" i="49"/>
  <c r="GF10" i="49"/>
  <c r="GF12" i="49" s="1"/>
  <c r="GE10" i="49"/>
  <c r="GE12" i="49" s="1"/>
  <c r="GD10" i="49"/>
  <c r="GD12" i="49" s="1"/>
  <c r="GC10" i="49"/>
  <c r="GC12" i="49" s="1"/>
  <c r="GF6" i="49"/>
  <c r="GE6" i="49"/>
  <c r="GD6" i="49"/>
  <c r="GC6" i="49"/>
  <c r="GF5" i="49"/>
  <c r="GE5" i="49"/>
  <c r="GD5" i="49"/>
  <c r="GC5" i="49"/>
  <c r="GF4" i="49"/>
  <c r="GE4" i="49"/>
  <c r="GD4" i="49"/>
  <c r="GC4" i="49"/>
  <c r="GF3" i="49"/>
  <c r="GF7" i="49" s="1"/>
  <c r="GE3" i="49"/>
  <c r="GE7" i="49" s="1"/>
  <c r="GD3" i="49"/>
  <c r="GD7" i="49" s="1"/>
  <c r="GC3" i="49"/>
  <c r="GC7" i="49" s="1"/>
  <c r="GB85" i="49"/>
  <c r="GA85" i="49"/>
  <c r="FZ85" i="49"/>
  <c r="GB84" i="49"/>
  <c r="GA84" i="49"/>
  <c r="FZ84" i="49"/>
  <c r="GB83" i="49"/>
  <c r="GA83" i="49"/>
  <c r="FZ83" i="49"/>
  <c r="GB82" i="49"/>
  <c r="GB86" i="49" s="1"/>
  <c r="GA82" i="49"/>
  <c r="FZ82" i="49"/>
  <c r="GB81" i="49"/>
  <c r="GA81" i="49"/>
  <c r="GA86" i="49" s="1"/>
  <c r="FZ81" i="49"/>
  <c r="GB80" i="49"/>
  <c r="GA80" i="49"/>
  <c r="FZ80" i="49"/>
  <c r="FZ86" i="49" s="1"/>
  <c r="GB76" i="49"/>
  <c r="GA76" i="49"/>
  <c r="FZ76" i="49"/>
  <c r="GB75" i="49"/>
  <c r="GA75" i="49"/>
  <c r="FZ75" i="49"/>
  <c r="GB74" i="49"/>
  <c r="GA74" i="49"/>
  <c r="FZ74" i="49"/>
  <c r="GB73" i="49"/>
  <c r="GA73" i="49"/>
  <c r="FZ73" i="49"/>
  <c r="GB72" i="49"/>
  <c r="GB77" i="49" s="1"/>
  <c r="GA72" i="49"/>
  <c r="GA77" i="49" s="1"/>
  <c r="FZ72" i="49"/>
  <c r="FZ77" i="49" s="1"/>
  <c r="GA69" i="49"/>
  <c r="FZ69" i="49"/>
  <c r="GB68" i="49"/>
  <c r="GA68" i="49"/>
  <c r="FZ68" i="49"/>
  <c r="GB67" i="49"/>
  <c r="GB69" i="49" s="1"/>
  <c r="GA67" i="49"/>
  <c r="FZ67" i="49"/>
  <c r="GB63" i="49"/>
  <c r="GA63" i="49"/>
  <c r="FZ63" i="49"/>
  <c r="GB62" i="49"/>
  <c r="GA62" i="49"/>
  <c r="FZ62" i="49"/>
  <c r="GB61" i="49"/>
  <c r="GA61" i="49"/>
  <c r="FZ61" i="49"/>
  <c r="GB60" i="49"/>
  <c r="GA60" i="49"/>
  <c r="FZ60" i="49"/>
  <c r="GB59" i="49"/>
  <c r="GA59" i="49"/>
  <c r="FZ59" i="49"/>
  <c r="GB58" i="49"/>
  <c r="GA58" i="49"/>
  <c r="FZ58" i="49"/>
  <c r="GB57" i="49"/>
  <c r="GA57" i="49"/>
  <c r="FZ57" i="49"/>
  <c r="GB56" i="49"/>
  <c r="GB64" i="49" s="1"/>
  <c r="GA56" i="49"/>
  <c r="GA64" i="49" s="1"/>
  <c r="FZ56" i="49"/>
  <c r="GB55" i="49"/>
  <c r="GA55" i="49"/>
  <c r="FZ55" i="49"/>
  <c r="GB54" i="49"/>
  <c r="GA54" i="49"/>
  <c r="FZ54" i="49"/>
  <c r="FZ64" i="49" s="1"/>
  <c r="GB50" i="49"/>
  <c r="GA50" i="49"/>
  <c r="FZ50" i="49"/>
  <c r="GB49" i="49"/>
  <c r="GA49" i="49"/>
  <c r="FZ49" i="49"/>
  <c r="GB48" i="49"/>
  <c r="GA48" i="49"/>
  <c r="FZ48" i="49"/>
  <c r="GB47" i="49"/>
  <c r="GA47" i="49"/>
  <c r="FZ47" i="49"/>
  <c r="GB46" i="49"/>
  <c r="GA46" i="49"/>
  <c r="FZ46" i="49"/>
  <c r="GB45" i="49"/>
  <c r="GA45" i="49"/>
  <c r="FZ45" i="49"/>
  <c r="GB44" i="49"/>
  <c r="GA44" i="49"/>
  <c r="FZ44" i="49"/>
  <c r="GB43" i="49"/>
  <c r="GB51" i="49" s="1"/>
  <c r="GA43" i="49"/>
  <c r="FZ43" i="49"/>
  <c r="GB42" i="49"/>
  <c r="GA42" i="49"/>
  <c r="FZ42" i="49"/>
  <c r="GB41" i="49"/>
  <c r="GA41" i="49"/>
  <c r="GA51" i="49" s="1"/>
  <c r="FZ41" i="49"/>
  <c r="FZ51" i="49" s="1"/>
  <c r="GB37" i="49"/>
  <c r="GA37" i="49"/>
  <c r="FZ37" i="49"/>
  <c r="GB36" i="49"/>
  <c r="GA36" i="49"/>
  <c r="FZ36" i="49"/>
  <c r="GB35" i="49"/>
  <c r="GA35" i="49"/>
  <c r="FZ35" i="49"/>
  <c r="GB34" i="49"/>
  <c r="GA34" i="49"/>
  <c r="FZ34" i="49"/>
  <c r="GB33" i="49"/>
  <c r="GA33" i="49"/>
  <c r="FZ33" i="49"/>
  <c r="GB32" i="49"/>
  <c r="GA32" i="49"/>
  <c r="FZ32" i="49"/>
  <c r="GB31" i="49"/>
  <c r="GA31" i="49"/>
  <c r="FZ31" i="49"/>
  <c r="GB30" i="49"/>
  <c r="GA30" i="49"/>
  <c r="FZ30" i="49"/>
  <c r="GB29" i="49"/>
  <c r="GA29" i="49"/>
  <c r="FZ29" i="49"/>
  <c r="GB28" i="49"/>
  <c r="GA28" i="49"/>
  <c r="FZ28" i="49"/>
  <c r="GB27" i="49"/>
  <c r="GB38" i="49" s="1"/>
  <c r="GA27" i="49"/>
  <c r="GA38" i="49" s="1"/>
  <c r="FZ27" i="49"/>
  <c r="FZ38" i="49" s="1"/>
  <c r="GB23" i="49"/>
  <c r="GA23" i="49"/>
  <c r="FZ23" i="49"/>
  <c r="GB22" i="49"/>
  <c r="GA22" i="49"/>
  <c r="FZ22" i="49"/>
  <c r="GB21" i="49"/>
  <c r="GA21" i="49"/>
  <c r="FZ21" i="49"/>
  <c r="GB20" i="49"/>
  <c r="GB24" i="49" s="1"/>
  <c r="GA20" i="49"/>
  <c r="GA24" i="49" s="1"/>
  <c r="FZ20" i="49"/>
  <c r="FZ24" i="49" s="1"/>
  <c r="GB17" i="49"/>
  <c r="GB16" i="49"/>
  <c r="GA16" i="49"/>
  <c r="FZ16" i="49"/>
  <c r="GB15" i="49"/>
  <c r="GA15" i="49"/>
  <c r="GA17" i="49" s="1"/>
  <c r="FZ15" i="49"/>
  <c r="FZ17" i="49" s="1"/>
  <c r="FZ12" i="49"/>
  <c r="GB11" i="49"/>
  <c r="GA11" i="49"/>
  <c r="FZ11" i="49"/>
  <c r="GB10" i="49"/>
  <c r="GB12" i="49" s="1"/>
  <c r="GA10" i="49"/>
  <c r="GA12" i="49" s="1"/>
  <c r="FZ10" i="49"/>
  <c r="GB6" i="49"/>
  <c r="GA6" i="49"/>
  <c r="FZ6" i="49"/>
  <c r="GB5" i="49"/>
  <c r="GA5" i="49"/>
  <c r="FZ5" i="49"/>
  <c r="GB4" i="49"/>
  <c r="GA4" i="49"/>
  <c r="FZ4" i="49"/>
  <c r="GB3" i="49"/>
  <c r="GB7" i="49" s="1"/>
  <c r="GA3" i="49"/>
  <c r="GA7" i="49" s="1"/>
  <c r="FZ3" i="49"/>
  <c r="FZ7" i="49" s="1"/>
  <c r="FY3" i="49"/>
  <c r="FY85" i="49"/>
  <c r="FY84" i="49"/>
  <c r="FY83" i="49"/>
  <c r="FY82" i="49"/>
  <c r="FY81" i="49"/>
  <c r="FY80" i="49"/>
  <c r="FY6" i="49"/>
  <c r="FY5" i="49"/>
  <c r="FY4" i="49"/>
  <c r="FY11" i="49"/>
  <c r="FY10" i="49"/>
  <c r="FY16" i="49"/>
  <c r="FY15" i="49"/>
  <c r="FY23" i="49"/>
  <c r="FY22" i="49"/>
  <c r="FY21" i="49"/>
  <c r="FY20" i="49"/>
  <c r="FY37" i="49"/>
  <c r="FY36" i="49"/>
  <c r="FY35" i="49"/>
  <c r="FY34" i="49"/>
  <c r="FY33" i="49"/>
  <c r="FY32" i="49"/>
  <c r="FY31" i="49"/>
  <c r="FY30" i="49"/>
  <c r="FY29" i="49"/>
  <c r="FY28" i="49"/>
  <c r="FY27" i="49"/>
  <c r="FY50" i="49"/>
  <c r="FY49" i="49"/>
  <c r="FY48" i="49"/>
  <c r="FY47" i="49"/>
  <c r="FY46" i="49"/>
  <c r="FY45" i="49"/>
  <c r="FY44" i="49"/>
  <c r="FY43" i="49"/>
  <c r="FY42" i="49"/>
  <c r="FY41" i="49"/>
  <c r="FY63" i="49"/>
  <c r="FY62" i="49"/>
  <c r="FY61" i="49"/>
  <c r="FY60" i="49"/>
  <c r="FY59" i="49"/>
  <c r="FY58" i="49"/>
  <c r="FY57" i="49"/>
  <c r="FY56" i="49"/>
  <c r="FY55" i="49"/>
  <c r="FY54" i="49"/>
  <c r="FY68" i="49"/>
  <c r="FY67" i="49"/>
  <c r="FY76" i="49"/>
  <c r="FY75" i="49"/>
  <c r="FY74" i="49"/>
  <c r="FY73" i="49"/>
  <c r="FY72" i="49"/>
  <c r="FY69" i="49"/>
  <c r="S6" i="52" l="1"/>
  <c r="S7" i="52"/>
  <c r="S8" i="52"/>
  <c r="S9" i="52"/>
  <c r="S10" i="52"/>
  <c r="S11" i="52"/>
  <c r="S12" i="52"/>
  <c r="S13" i="52"/>
  <c r="S14" i="52"/>
  <c r="S15" i="52"/>
  <c r="S5" i="52"/>
  <c r="Q7" i="52" l="1"/>
  <c r="BD7" i="49" l="1"/>
  <c r="BD23" i="49"/>
  <c r="BB39" i="49"/>
  <c r="Y3" i="73"/>
  <c r="Z3" i="73"/>
  <c r="AA3" i="73"/>
  <c r="AB3" i="73"/>
  <c r="AV3" i="73" s="1"/>
  <c r="AC3" i="73"/>
  <c r="AD3" i="73"/>
  <c r="AE3" i="73"/>
  <c r="AF3" i="73"/>
  <c r="AZ3" i="73" s="1"/>
  <c r="AG3" i="73"/>
  <c r="AH3" i="73"/>
  <c r="BB3" i="73" s="1"/>
  <c r="Y4" i="73"/>
  <c r="Z4" i="73"/>
  <c r="AT4" i="73" s="1"/>
  <c r="AA4" i="73"/>
  <c r="AB4" i="73"/>
  <c r="AV4" i="73" s="1"/>
  <c r="AC4" i="73"/>
  <c r="AD4" i="73"/>
  <c r="AX4" i="73" s="1"/>
  <c r="AE4" i="73"/>
  <c r="AF4" i="73"/>
  <c r="AZ4" i="73" s="1"/>
  <c r="AG4" i="73"/>
  <c r="AH4" i="73"/>
  <c r="BB4" i="73" s="1"/>
  <c r="Y5" i="73"/>
  <c r="Z5" i="73"/>
  <c r="AT5" i="73" s="1"/>
  <c r="AA5" i="73"/>
  <c r="AB5" i="73"/>
  <c r="AV5" i="73" s="1"/>
  <c r="AC5" i="73"/>
  <c r="AD5" i="73"/>
  <c r="AX5" i="73" s="1"/>
  <c r="AE5" i="73"/>
  <c r="AF5" i="73"/>
  <c r="AZ5" i="73" s="1"/>
  <c r="AG5" i="73"/>
  <c r="AH5" i="73"/>
  <c r="BB5" i="73" s="1"/>
  <c r="Y6" i="73"/>
  <c r="Z6" i="73"/>
  <c r="AI6" i="73" s="1"/>
  <c r="BC9" i="73" s="1"/>
  <c r="AA6" i="73"/>
  <c r="AB6" i="73"/>
  <c r="AV9" i="73" s="1"/>
  <c r="AC6" i="73"/>
  <c r="AD6" i="73"/>
  <c r="AX9" i="73" s="1"/>
  <c r="AE6" i="73"/>
  <c r="AF6" i="73"/>
  <c r="AZ9" i="73" s="1"/>
  <c r="AG6" i="73"/>
  <c r="AH6" i="73"/>
  <c r="BB9" i="73" s="1"/>
  <c r="Y7" i="73"/>
  <c r="Z7" i="73"/>
  <c r="AT10" i="73" s="1"/>
  <c r="AA7" i="73"/>
  <c r="AB7" i="73"/>
  <c r="AV10" i="73" s="1"/>
  <c r="AC7" i="73"/>
  <c r="AD7" i="73"/>
  <c r="AX10" i="73" s="1"/>
  <c r="AE7" i="73"/>
  <c r="AF7" i="73"/>
  <c r="AZ10" i="73" s="1"/>
  <c r="AG7" i="73"/>
  <c r="AH7" i="73"/>
  <c r="BB10" i="73" s="1"/>
  <c r="Y8" i="73"/>
  <c r="Z8" i="73"/>
  <c r="AT14" i="73" s="1"/>
  <c r="AA8" i="73"/>
  <c r="AB8" i="73"/>
  <c r="AV14" i="73" s="1"/>
  <c r="AC8" i="73"/>
  <c r="AD8" i="73"/>
  <c r="AE8" i="73"/>
  <c r="AF8" i="73"/>
  <c r="AZ14" i="73" s="1"/>
  <c r="AG8" i="73"/>
  <c r="AH8" i="73"/>
  <c r="BB14" i="73" s="1"/>
  <c r="Y9" i="73"/>
  <c r="Z9" i="73"/>
  <c r="AT15" i="73" s="1"/>
  <c r="AA9" i="73"/>
  <c r="AB9" i="73"/>
  <c r="AV15" i="73" s="1"/>
  <c r="AC9" i="73"/>
  <c r="AD9" i="73"/>
  <c r="AX15" i="73" s="1"/>
  <c r="AE9" i="73"/>
  <c r="AF9" i="73"/>
  <c r="AZ15" i="73" s="1"/>
  <c r="AG9" i="73"/>
  <c r="AH9" i="73"/>
  <c r="BB15" i="73" s="1"/>
  <c r="Y10" i="73"/>
  <c r="Z10" i="73"/>
  <c r="AT19" i="73" s="1"/>
  <c r="AA10" i="73"/>
  <c r="AB10" i="73"/>
  <c r="AV19" i="73" s="1"/>
  <c r="AC10" i="73"/>
  <c r="AD10" i="73"/>
  <c r="AX19" i="73" s="1"/>
  <c r="AE10" i="73"/>
  <c r="AF10" i="73"/>
  <c r="AZ19" i="73" s="1"/>
  <c r="AG10" i="73"/>
  <c r="AH10" i="73"/>
  <c r="BB19" i="73" s="1"/>
  <c r="Y11" i="73"/>
  <c r="Z11" i="73"/>
  <c r="AT20" i="73" s="1"/>
  <c r="AA11" i="73"/>
  <c r="AB11" i="73"/>
  <c r="AV20" i="73" s="1"/>
  <c r="AC11" i="73"/>
  <c r="AD11" i="73"/>
  <c r="AX20" i="73" s="1"/>
  <c r="AE11" i="73"/>
  <c r="AF11" i="73"/>
  <c r="AZ20" i="73" s="1"/>
  <c r="AG11" i="73"/>
  <c r="AH11" i="73"/>
  <c r="BB20" i="73" s="1"/>
  <c r="Y12" i="73"/>
  <c r="Z12" i="73"/>
  <c r="AA12" i="73"/>
  <c r="AB12" i="73"/>
  <c r="AV21" i="73" s="1"/>
  <c r="AC12" i="73"/>
  <c r="AD12" i="73"/>
  <c r="AE12" i="73"/>
  <c r="AF12" i="73"/>
  <c r="AZ21" i="73" s="1"/>
  <c r="AG12" i="73"/>
  <c r="AH12" i="73"/>
  <c r="Y13" i="73"/>
  <c r="Z13" i="73"/>
  <c r="AT22" i="73" s="1"/>
  <c r="AA13" i="73"/>
  <c r="AB13" i="73"/>
  <c r="AV22" i="73" s="1"/>
  <c r="AC13" i="73"/>
  <c r="AD13" i="73"/>
  <c r="AX22" i="73" s="1"/>
  <c r="AE13" i="73"/>
  <c r="AF13" i="73"/>
  <c r="AZ22" i="73" s="1"/>
  <c r="AG13" i="73"/>
  <c r="AH13" i="73"/>
  <c r="BB22" i="73" s="1"/>
  <c r="Y14" i="73"/>
  <c r="Z14" i="73"/>
  <c r="AA14" i="73"/>
  <c r="AB14" i="73"/>
  <c r="AV26" i="73" s="1"/>
  <c r="AC14" i="73"/>
  <c r="AD14" i="73"/>
  <c r="AE14" i="73"/>
  <c r="AF14" i="73"/>
  <c r="AZ26" i="73" s="1"/>
  <c r="AG14" i="73"/>
  <c r="AH14" i="73"/>
  <c r="Y15" i="73"/>
  <c r="Z15" i="73"/>
  <c r="AT27" i="73" s="1"/>
  <c r="AA15" i="73"/>
  <c r="AB15" i="73"/>
  <c r="AV27" i="73" s="1"/>
  <c r="AC15" i="73"/>
  <c r="AD15" i="73"/>
  <c r="AX27" i="73" s="1"/>
  <c r="AE15" i="73"/>
  <c r="AF15" i="73"/>
  <c r="AZ27" i="73" s="1"/>
  <c r="AG15" i="73"/>
  <c r="AH15" i="73"/>
  <c r="BB27" i="73" s="1"/>
  <c r="Y16" i="73"/>
  <c r="Z16" i="73"/>
  <c r="AA16" i="73"/>
  <c r="AB16" i="73"/>
  <c r="AV28" i="73" s="1"/>
  <c r="AC16" i="73"/>
  <c r="AD16" i="73"/>
  <c r="AE16" i="73"/>
  <c r="AF16" i="73"/>
  <c r="AZ28" i="73" s="1"/>
  <c r="AG16" i="73"/>
  <c r="AH16" i="73"/>
  <c r="Y17" i="73"/>
  <c r="Z17" i="73"/>
  <c r="AT29" i="73" s="1"/>
  <c r="AA17" i="73"/>
  <c r="AB17" i="73"/>
  <c r="AV29" i="73" s="1"/>
  <c r="AC17" i="73"/>
  <c r="AD17" i="73"/>
  <c r="AX29" i="73" s="1"/>
  <c r="AE17" i="73"/>
  <c r="AF17" i="73"/>
  <c r="AZ29" i="73" s="1"/>
  <c r="AG17" i="73"/>
  <c r="AH17" i="73"/>
  <c r="BB29" i="73" s="1"/>
  <c r="Y18" i="73"/>
  <c r="Z18" i="73"/>
  <c r="AA18" i="73"/>
  <c r="AB18" i="73"/>
  <c r="AV30" i="73" s="1"/>
  <c r="AC18" i="73"/>
  <c r="AD18" i="73"/>
  <c r="AX30" i="73" s="1"/>
  <c r="AE18" i="73"/>
  <c r="AF18" i="73"/>
  <c r="AZ30" i="73" s="1"/>
  <c r="AG18" i="73"/>
  <c r="AH18" i="73"/>
  <c r="BB30" i="73" s="1"/>
  <c r="Y19" i="73"/>
  <c r="Z19" i="73"/>
  <c r="AT31" i="73" s="1"/>
  <c r="AA19" i="73"/>
  <c r="AB19" i="73"/>
  <c r="AC19" i="73"/>
  <c r="AD19" i="73"/>
  <c r="AX31" i="73" s="1"/>
  <c r="AE19" i="73"/>
  <c r="AF19" i="73"/>
  <c r="AZ31" i="73" s="1"/>
  <c r="AG19" i="73"/>
  <c r="AH19" i="73"/>
  <c r="BB31" i="73" s="1"/>
  <c r="Y20" i="73"/>
  <c r="Z20" i="73"/>
  <c r="AA20" i="73"/>
  <c r="AB20" i="73"/>
  <c r="AV32" i="73" s="1"/>
  <c r="AC20" i="73"/>
  <c r="AD20" i="73"/>
  <c r="AX32" i="73" s="1"/>
  <c r="AE20" i="73"/>
  <c r="AF20" i="73"/>
  <c r="AZ32" i="73" s="1"/>
  <c r="AG20" i="73"/>
  <c r="AH20" i="73"/>
  <c r="BB32" i="73" s="1"/>
  <c r="Y21" i="73"/>
  <c r="Z21" i="73"/>
  <c r="AA21" i="73"/>
  <c r="AB21" i="73"/>
  <c r="AC21" i="73"/>
  <c r="AD21" i="73"/>
  <c r="AX33" i="73" s="1"/>
  <c r="AX90" i="73" s="1"/>
  <c r="AE21" i="73"/>
  <c r="AF21" i="73"/>
  <c r="AZ33" i="73" s="1"/>
  <c r="AZ90" i="73" s="1"/>
  <c r="AG21" i="73"/>
  <c r="AH21" i="73"/>
  <c r="BB33" i="73" s="1"/>
  <c r="BB90" i="73" s="1"/>
  <c r="Y22" i="73"/>
  <c r="Z22" i="73"/>
  <c r="AT34" i="73" s="1"/>
  <c r="AA22" i="73"/>
  <c r="AB22" i="73"/>
  <c r="AV34" i="73" s="1"/>
  <c r="AC22" i="73"/>
  <c r="AD22" i="73"/>
  <c r="AE22" i="73"/>
  <c r="AF22" i="73"/>
  <c r="AZ34" i="73" s="1"/>
  <c r="AG22" i="73"/>
  <c r="AH22" i="73"/>
  <c r="BB34" i="73" s="1"/>
  <c r="Y23" i="73"/>
  <c r="Z23" i="73"/>
  <c r="AA23" i="73"/>
  <c r="AB23" i="73"/>
  <c r="AV35" i="73" s="1"/>
  <c r="AC23" i="73"/>
  <c r="AD23" i="73"/>
  <c r="AX35" i="73" s="1"/>
  <c r="AE23" i="73"/>
  <c r="AF23" i="73"/>
  <c r="AZ35" i="73" s="1"/>
  <c r="AG23" i="73"/>
  <c r="AH23" i="73"/>
  <c r="BB35" i="73" s="1"/>
  <c r="Y24" i="73"/>
  <c r="Z24" i="73"/>
  <c r="AA24" i="73"/>
  <c r="AB24" i="73"/>
  <c r="AV36" i="73" s="1"/>
  <c r="AC24" i="73"/>
  <c r="AD24" i="73"/>
  <c r="AX36" i="73" s="1"/>
  <c r="AE24" i="73"/>
  <c r="AF24" i="73"/>
  <c r="AZ36" i="73" s="1"/>
  <c r="AG24" i="73"/>
  <c r="AH24" i="73"/>
  <c r="BB36" i="73" s="1"/>
  <c r="Y25" i="73"/>
  <c r="Z25" i="73"/>
  <c r="AT40" i="73" s="1"/>
  <c r="AA25" i="73"/>
  <c r="AB25" i="73"/>
  <c r="AV40" i="73" s="1"/>
  <c r="AC25" i="73"/>
  <c r="AD25" i="73"/>
  <c r="AX40" i="73" s="1"/>
  <c r="AE25" i="73"/>
  <c r="AF25" i="73"/>
  <c r="AZ40" i="73" s="1"/>
  <c r="AG25" i="73"/>
  <c r="AH25" i="73"/>
  <c r="BB40" i="73" s="1"/>
  <c r="Y26" i="73"/>
  <c r="Z26" i="73"/>
  <c r="AA26" i="73"/>
  <c r="AB26" i="73"/>
  <c r="AV41" i="73" s="1"/>
  <c r="AC26" i="73"/>
  <c r="AD26" i="73"/>
  <c r="AX41" i="73" s="1"/>
  <c r="AE26" i="73"/>
  <c r="AF26" i="73"/>
  <c r="AG26" i="73"/>
  <c r="AH26" i="73"/>
  <c r="BB41" i="73" s="1"/>
  <c r="Y27" i="73"/>
  <c r="Z27" i="73"/>
  <c r="AT42" i="73" s="1"/>
  <c r="AA27" i="73"/>
  <c r="AB27" i="73"/>
  <c r="AV42" i="73" s="1"/>
  <c r="AC27" i="73"/>
  <c r="AD27" i="73"/>
  <c r="AX42" i="73" s="1"/>
  <c r="AE27" i="73"/>
  <c r="AF27" i="73"/>
  <c r="AG27" i="73"/>
  <c r="AH27" i="73"/>
  <c r="BB42" i="73" s="1"/>
  <c r="Y28" i="73"/>
  <c r="Z28" i="73"/>
  <c r="AT43" i="73" s="1"/>
  <c r="AT91" i="73" s="1"/>
  <c r="AA28" i="73"/>
  <c r="AB28" i="73"/>
  <c r="AV43" i="73" s="1"/>
  <c r="AV91" i="73" s="1"/>
  <c r="AC28" i="73"/>
  <c r="AD28" i="73"/>
  <c r="AX43" i="73" s="1"/>
  <c r="AX91" i="73" s="1"/>
  <c r="AE28" i="73"/>
  <c r="AF28" i="73"/>
  <c r="AZ43" i="73" s="1"/>
  <c r="AZ91" i="73" s="1"/>
  <c r="AG28" i="73"/>
  <c r="AH28" i="73"/>
  <c r="Y29" i="73"/>
  <c r="Z29" i="73"/>
  <c r="AT44" i="73" s="1"/>
  <c r="AA29" i="73"/>
  <c r="AB29" i="73"/>
  <c r="AV44" i="73" s="1"/>
  <c r="AC29" i="73"/>
  <c r="AD29" i="73"/>
  <c r="AX44" i="73" s="1"/>
  <c r="AE29" i="73"/>
  <c r="AF29" i="73"/>
  <c r="AZ44" i="73" s="1"/>
  <c r="AG29" i="73"/>
  <c r="AH29" i="73"/>
  <c r="BB44" i="73" s="1"/>
  <c r="Y30" i="73"/>
  <c r="Z30" i="73"/>
  <c r="AA30" i="73"/>
  <c r="AB30" i="73"/>
  <c r="AV45" i="73" s="1"/>
  <c r="AC30" i="73"/>
  <c r="AD30" i="73"/>
  <c r="AX45" i="73" s="1"/>
  <c r="AE30" i="73"/>
  <c r="AF30" i="73"/>
  <c r="AZ45" i="73" s="1"/>
  <c r="AG30" i="73"/>
  <c r="AH30" i="73"/>
  <c r="Y31" i="73"/>
  <c r="Z31" i="73"/>
  <c r="AT46" i="73" s="1"/>
  <c r="AA31" i="73"/>
  <c r="AB31" i="73"/>
  <c r="AV46" i="73" s="1"/>
  <c r="AC31" i="73"/>
  <c r="AD31" i="73"/>
  <c r="AX46" i="73" s="1"/>
  <c r="AE31" i="73"/>
  <c r="AF31" i="73"/>
  <c r="AG31" i="73"/>
  <c r="AH31" i="73"/>
  <c r="BB46" i="73" s="1"/>
  <c r="Y32" i="73"/>
  <c r="Z32" i="73"/>
  <c r="AT47" i="73" s="1"/>
  <c r="AA32" i="73"/>
  <c r="AB32" i="73"/>
  <c r="AV47" i="73" s="1"/>
  <c r="AC32" i="73"/>
  <c r="AD32" i="73"/>
  <c r="AE32" i="73"/>
  <c r="AF32" i="73"/>
  <c r="AZ47" i="73" s="1"/>
  <c r="AG32" i="73"/>
  <c r="AH32" i="73"/>
  <c r="BB47" i="73" s="1"/>
  <c r="Y33" i="73"/>
  <c r="Z33" i="73"/>
  <c r="AT48" i="73" s="1"/>
  <c r="AA33" i="73"/>
  <c r="AB33" i="73"/>
  <c r="AV48" i="73" s="1"/>
  <c r="AC33" i="73"/>
  <c r="AD33" i="73"/>
  <c r="AE33" i="73"/>
  <c r="AF33" i="73"/>
  <c r="AZ48" i="73" s="1"/>
  <c r="AG33" i="73"/>
  <c r="AH33" i="73"/>
  <c r="BB48" i="73" s="1"/>
  <c r="Y34" i="73"/>
  <c r="Z34" i="73"/>
  <c r="AA34" i="73"/>
  <c r="AB34" i="73"/>
  <c r="AV49" i="73" s="1"/>
  <c r="AV92" i="73" s="1"/>
  <c r="AC34" i="73"/>
  <c r="AD34" i="73"/>
  <c r="AE34" i="73"/>
  <c r="AF34" i="73"/>
  <c r="AZ49" i="73" s="1"/>
  <c r="AZ92" i="73" s="1"/>
  <c r="AG34" i="73"/>
  <c r="AH34" i="73"/>
  <c r="BB49" i="73" s="1"/>
  <c r="BB92" i="73" s="1"/>
  <c r="Y35" i="73"/>
  <c r="Z35" i="73"/>
  <c r="AT53" i="73" s="1"/>
  <c r="AA35" i="73"/>
  <c r="AB35" i="73"/>
  <c r="AV53" i="73" s="1"/>
  <c r="AC35" i="73"/>
  <c r="AD35" i="73"/>
  <c r="AX53" i="73" s="1"/>
  <c r="AE35" i="73"/>
  <c r="AF35" i="73"/>
  <c r="AZ53" i="73" s="1"/>
  <c r="AG35" i="73"/>
  <c r="AH35" i="73"/>
  <c r="BB53" i="73" s="1"/>
  <c r="Y36" i="73"/>
  <c r="Z36" i="73"/>
  <c r="AA36" i="73"/>
  <c r="AB36" i="73"/>
  <c r="AV54" i="73" s="1"/>
  <c r="AC36" i="73"/>
  <c r="AD36" i="73"/>
  <c r="AX54" i="73" s="1"/>
  <c r="AE36" i="73"/>
  <c r="AF36" i="73"/>
  <c r="AZ54" i="73" s="1"/>
  <c r="AG36" i="73"/>
  <c r="AH36" i="73"/>
  <c r="BB54" i="73" s="1"/>
  <c r="Y37" i="73"/>
  <c r="Z37" i="73"/>
  <c r="AT55" i="73" s="1"/>
  <c r="AA37" i="73"/>
  <c r="AB37" i="73"/>
  <c r="AV55" i="73" s="1"/>
  <c r="AC37" i="73"/>
  <c r="AD37" i="73"/>
  <c r="AX55" i="73" s="1"/>
  <c r="AE37" i="73"/>
  <c r="AF37" i="73"/>
  <c r="AZ55" i="73" s="1"/>
  <c r="AG37" i="73"/>
  <c r="AH37" i="73"/>
  <c r="BB55" i="73" s="1"/>
  <c r="Y38" i="73"/>
  <c r="Z38" i="73"/>
  <c r="AT56" i="73" s="1"/>
  <c r="AA38" i="73"/>
  <c r="AB38" i="73"/>
  <c r="AV56" i="73" s="1"/>
  <c r="AC38" i="73"/>
  <c r="AD38" i="73"/>
  <c r="AX56" i="73" s="1"/>
  <c r="AE38" i="73"/>
  <c r="AF38" i="73"/>
  <c r="AZ56" i="73" s="1"/>
  <c r="AG38" i="73"/>
  <c r="AH38" i="73"/>
  <c r="Y39" i="73"/>
  <c r="Z39" i="73"/>
  <c r="AT57" i="73" s="1"/>
  <c r="AA39" i="73"/>
  <c r="AB39" i="73"/>
  <c r="AV57" i="73" s="1"/>
  <c r="AC39" i="73"/>
  <c r="AD39" i="73"/>
  <c r="AX57" i="73" s="1"/>
  <c r="AE39" i="73"/>
  <c r="AF39" i="73"/>
  <c r="AZ57" i="73" s="1"/>
  <c r="AG39" i="73"/>
  <c r="AH39" i="73"/>
  <c r="BB57" i="73" s="1"/>
  <c r="Y40" i="73"/>
  <c r="Z40" i="73"/>
  <c r="AT58" i="73" s="1"/>
  <c r="AA40" i="73"/>
  <c r="AB40" i="73"/>
  <c r="AV58" i="73" s="1"/>
  <c r="AC40" i="73"/>
  <c r="AD40" i="73"/>
  <c r="AX58" i="73" s="1"/>
  <c r="AE40" i="73"/>
  <c r="AF40" i="73"/>
  <c r="AZ58" i="73" s="1"/>
  <c r="AG40" i="73"/>
  <c r="AH40" i="73"/>
  <c r="BB58" i="73" s="1"/>
  <c r="Y41" i="73"/>
  <c r="Z41" i="73"/>
  <c r="AA41" i="73"/>
  <c r="AB41" i="73"/>
  <c r="AC41" i="73"/>
  <c r="AD41" i="73"/>
  <c r="AX59" i="73" s="1"/>
  <c r="AE41" i="73"/>
  <c r="AF41" i="73"/>
  <c r="AG41" i="73"/>
  <c r="AH41" i="73"/>
  <c r="BB59" i="73" s="1"/>
  <c r="Y42" i="73"/>
  <c r="Z42" i="73"/>
  <c r="AI42" i="73" s="1"/>
  <c r="BC60" i="73" s="1"/>
  <c r="AA42" i="73"/>
  <c r="AB42" i="73"/>
  <c r="AV60" i="73" s="1"/>
  <c r="AC42" i="73"/>
  <c r="AD42" i="73"/>
  <c r="AX60" i="73" s="1"/>
  <c r="AE42" i="73"/>
  <c r="AF42" i="73"/>
  <c r="AZ60" i="73" s="1"/>
  <c r="AG42" i="73"/>
  <c r="AH42" i="73"/>
  <c r="BB60" i="73" s="1"/>
  <c r="Y43" i="73"/>
  <c r="Z43" i="73"/>
  <c r="AT61" i="73" s="1"/>
  <c r="AA43" i="73"/>
  <c r="AB43" i="73"/>
  <c r="AV61" i="73" s="1"/>
  <c r="AC43" i="73"/>
  <c r="AD43" i="73"/>
  <c r="AX61" i="73" s="1"/>
  <c r="AE43" i="73"/>
  <c r="AF43" i="73"/>
  <c r="AZ61" i="73" s="1"/>
  <c r="AG43" i="73"/>
  <c r="AH43" i="73"/>
  <c r="BB61" i="73" s="1"/>
  <c r="Y44" i="73"/>
  <c r="Z44" i="73"/>
  <c r="AA44" i="73"/>
  <c r="AB44" i="73"/>
  <c r="AC44" i="73"/>
  <c r="AD44" i="73"/>
  <c r="AX62" i="73" s="1"/>
  <c r="AE44" i="73"/>
  <c r="AF44" i="73"/>
  <c r="AZ62" i="73" s="1"/>
  <c r="AG44" i="73"/>
  <c r="AH44" i="73"/>
  <c r="BB62" i="73" s="1"/>
  <c r="Y45" i="73"/>
  <c r="Z45" i="73"/>
  <c r="AT66" i="73" s="1"/>
  <c r="AA45" i="73"/>
  <c r="AB45" i="73"/>
  <c r="AV66" i="73" s="1"/>
  <c r="AC45" i="73"/>
  <c r="AD45" i="73"/>
  <c r="AX66" i="73" s="1"/>
  <c r="AE45" i="73"/>
  <c r="AF45" i="73"/>
  <c r="AG45" i="73"/>
  <c r="AH45" i="73"/>
  <c r="BB66" i="73" s="1"/>
  <c r="Y46" i="73"/>
  <c r="Z46" i="73"/>
  <c r="AT67" i="73" s="1"/>
  <c r="AA46" i="73"/>
  <c r="AB46" i="73"/>
  <c r="AV67" i="73" s="1"/>
  <c r="AC46" i="73"/>
  <c r="AD46" i="73"/>
  <c r="AX67" i="73" s="1"/>
  <c r="AE46" i="73"/>
  <c r="AF46" i="73"/>
  <c r="AZ67" i="73" s="1"/>
  <c r="AG46" i="73"/>
  <c r="AH46" i="73"/>
  <c r="BB67" i="73" s="1"/>
  <c r="Y47" i="73"/>
  <c r="Z47" i="73"/>
  <c r="AT71" i="73" s="1"/>
  <c r="AA47" i="73"/>
  <c r="AB47" i="73"/>
  <c r="AC47" i="73"/>
  <c r="AD47" i="73"/>
  <c r="AX71" i="73" s="1"/>
  <c r="AE47" i="73"/>
  <c r="AF47" i="73"/>
  <c r="AG47" i="73"/>
  <c r="AH47" i="73"/>
  <c r="BB71" i="73" s="1"/>
  <c r="Y48" i="73"/>
  <c r="Z48" i="73"/>
  <c r="AA48" i="73"/>
  <c r="AB48" i="73"/>
  <c r="AV72" i="73" s="1"/>
  <c r="AC48" i="73"/>
  <c r="AD48" i="73"/>
  <c r="AE48" i="73"/>
  <c r="AF48" i="73"/>
  <c r="AZ72" i="73" s="1"/>
  <c r="AG48" i="73"/>
  <c r="AH48" i="73"/>
  <c r="Y49" i="73"/>
  <c r="Z49" i="73"/>
  <c r="AT73" i="73" s="1"/>
  <c r="AA49" i="73"/>
  <c r="AB49" i="73"/>
  <c r="AV73" i="73" s="1"/>
  <c r="AC49" i="73"/>
  <c r="AD49" i="73"/>
  <c r="AX73" i="73" s="1"/>
  <c r="AE49" i="73"/>
  <c r="AF49" i="73"/>
  <c r="AZ73" i="73" s="1"/>
  <c r="AG49" i="73"/>
  <c r="AH49" i="73"/>
  <c r="BB73" i="73" s="1"/>
  <c r="Y50" i="73"/>
  <c r="Z50" i="73"/>
  <c r="AT74" i="73" s="1"/>
  <c r="AA50" i="73"/>
  <c r="AB50" i="73"/>
  <c r="AV74" i="73" s="1"/>
  <c r="AC50" i="73"/>
  <c r="AD50" i="73"/>
  <c r="AX74" i="73" s="1"/>
  <c r="AE50" i="73"/>
  <c r="AF50" i="73"/>
  <c r="AZ74" i="73" s="1"/>
  <c r="AG50" i="73"/>
  <c r="AH50" i="73"/>
  <c r="BB74" i="73" s="1"/>
  <c r="Y51" i="73"/>
  <c r="Z51" i="73"/>
  <c r="AT75" i="73" s="1"/>
  <c r="AA51" i="73"/>
  <c r="AB51" i="73"/>
  <c r="AC51" i="73"/>
  <c r="AD51" i="73"/>
  <c r="AX75" i="73" s="1"/>
  <c r="AE51" i="73"/>
  <c r="AF51" i="73"/>
  <c r="AG51" i="73"/>
  <c r="AH51" i="73"/>
  <c r="BB75" i="73" s="1"/>
  <c r="Y52" i="73"/>
  <c r="Z52" i="73"/>
  <c r="AT79" i="73" s="1"/>
  <c r="AA52" i="73"/>
  <c r="AB52" i="73"/>
  <c r="AV79" i="73" s="1"/>
  <c r="AC52" i="73"/>
  <c r="AD52" i="73"/>
  <c r="AX79" i="73" s="1"/>
  <c r="AE52" i="73"/>
  <c r="AF52" i="73"/>
  <c r="AZ79" i="73" s="1"/>
  <c r="AG52" i="73"/>
  <c r="AH52" i="73"/>
  <c r="BB79" i="73" s="1"/>
  <c r="Y53" i="73"/>
  <c r="Z53" i="73"/>
  <c r="AA53" i="73"/>
  <c r="AB53" i="73"/>
  <c r="AV80" i="73" s="1"/>
  <c r="AC53" i="73"/>
  <c r="AD53" i="73"/>
  <c r="AX80" i="73" s="1"/>
  <c r="AE53" i="73"/>
  <c r="AF53" i="73"/>
  <c r="AZ80" i="73" s="1"/>
  <c r="AG53" i="73"/>
  <c r="AH53" i="73"/>
  <c r="BB80" i="73" s="1"/>
  <c r="Y54" i="73"/>
  <c r="Z54" i="73"/>
  <c r="AA54" i="73"/>
  <c r="AB54" i="73"/>
  <c r="AV81" i="73" s="1"/>
  <c r="AC54" i="73"/>
  <c r="AD54" i="73"/>
  <c r="AX81" i="73" s="1"/>
  <c r="AE54" i="73"/>
  <c r="AF54" i="73"/>
  <c r="AZ81" i="73" s="1"/>
  <c r="AG54" i="73"/>
  <c r="AH54" i="73"/>
  <c r="BB81" i="73" s="1"/>
  <c r="Y55" i="73"/>
  <c r="Z55" i="73"/>
  <c r="AT82" i="73" s="1"/>
  <c r="AA55" i="73"/>
  <c r="AB55" i="73"/>
  <c r="AV82" i="73" s="1"/>
  <c r="AC55" i="73"/>
  <c r="AD55" i="73"/>
  <c r="AX82" i="73" s="1"/>
  <c r="AE55" i="73"/>
  <c r="AF55" i="73"/>
  <c r="AZ82" i="73" s="1"/>
  <c r="AG55" i="73"/>
  <c r="AH55" i="73"/>
  <c r="BB82" i="73" s="1"/>
  <c r="Y56" i="73"/>
  <c r="Z56" i="73"/>
  <c r="AT83" i="73" s="1"/>
  <c r="AA56" i="73"/>
  <c r="AB56" i="73"/>
  <c r="AV83" i="73" s="1"/>
  <c r="AC56" i="73"/>
  <c r="AD56" i="73"/>
  <c r="AX83" i="73" s="1"/>
  <c r="AE56" i="73"/>
  <c r="AF56" i="73"/>
  <c r="AZ83" i="73" s="1"/>
  <c r="AG56" i="73"/>
  <c r="AH56" i="73"/>
  <c r="BB83" i="73" s="1"/>
  <c r="Y57" i="73"/>
  <c r="Z57" i="73"/>
  <c r="AA57" i="73"/>
  <c r="AB57" i="73"/>
  <c r="AC57" i="73"/>
  <c r="AD57" i="73"/>
  <c r="AX84" i="73" s="1"/>
  <c r="AE57" i="73"/>
  <c r="AF57" i="73"/>
  <c r="AG57" i="73"/>
  <c r="AH57" i="73"/>
  <c r="BB84" i="73" s="1"/>
  <c r="AH2" i="73"/>
  <c r="AG2" i="73"/>
  <c r="AF2" i="73"/>
  <c r="AE2" i="73"/>
  <c r="AY2" i="73" s="1"/>
  <c r="AD2" i="73"/>
  <c r="AC2" i="73"/>
  <c r="AB2" i="73"/>
  <c r="AA2" i="73"/>
  <c r="AU2" i="73" s="1"/>
  <c r="AU6" i="73" s="1"/>
  <c r="Z2" i="73"/>
  <c r="Y2" i="73"/>
  <c r="U3" i="73"/>
  <c r="DW4" i="49" s="1"/>
  <c r="V3" i="73"/>
  <c r="W3" i="73"/>
  <c r="DY4" i="49" s="1"/>
  <c r="U4" i="73"/>
  <c r="V4" i="73"/>
  <c r="DX5" i="49" s="1"/>
  <c r="W4" i="73"/>
  <c r="U5" i="73"/>
  <c r="DW6" i="49" s="1"/>
  <c r="V5" i="73"/>
  <c r="W5" i="73"/>
  <c r="DY6" i="49" s="1"/>
  <c r="U6" i="73"/>
  <c r="DW7" i="49" s="1"/>
  <c r="V6" i="73"/>
  <c r="DX7" i="49" s="1"/>
  <c r="W6" i="73"/>
  <c r="U7" i="73"/>
  <c r="DW8" i="49" s="1"/>
  <c r="V7" i="73"/>
  <c r="DX8" i="49" s="1"/>
  <c r="W7" i="73"/>
  <c r="DY8" i="49" s="1"/>
  <c r="U8" i="73"/>
  <c r="DW9" i="49" s="1"/>
  <c r="V8" i="73"/>
  <c r="DX9" i="49" s="1"/>
  <c r="W8" i="73"/>
  <c r="U9" i="73"/>
  <c r="DW10" i="49" s="1"/>
  <c r="V9" i="73"/>
  <c r="W9" i="73"/>
  <c r="DY10" i="49" s="1"/>
  <c r="U10" i="73"/>
  <c r="DW11" i="49" s="1"/>
  <c r="V10" i="73"/>
  <c r="DX11" i="49" s="1"/>
  <c r="W10" i="73"/>
  <c r="U11" i="73"/>
  <c r="DW12" i="49" s="1"/>
  <c r="V11" i="73"/>
  <c r="W11" i="73"/>
  <c r="DY12" i="49" s="1"/>
  <c r="U12" i="73"/>
  <c r="DW13" i="49" s="1"/>
  <c r="V12" i="73"/>
  <c r="DX13" i="49" s="1"/>
  <c r="W12" i="73"/>
  <c r="U13" i="73"/>
  <c r="DW14" i="49" s="1"/>
  <c r="V13" i="73"/>
  <c r="W13" i="73"/>
  <c r="DY14" i="49" s="1"/>
  <c r="U14" i="73"/>
  <c r="V14" i="73"/>
  <c r="DX15" i="49" s="1"/>
  <c r="W14" i="73"/>
  <c r="DY15" i="49" s="1"/>
  <c r="U15" i="73"/>
  <c r="DW16" i="49" s="1"/>
  <c r="V15" i="73"/>
  <c r="W15" i="73"/>
  <c r="DY16" i="49" s="1"/>
  <c r="U16" i="73"/>
  <c r="V16" i="73"/>
  <c r="DX17" i="49" s="1"/>
  <c r="W16" i="73"/>
  <c r="U17" i="73"/>
  <c r="DW18" i="49" s="1"/>
  <c r="V17" i="73"/>
  <c r="W17" i="73"/>
  <c r="DY18" i="49" s="1"/>
  <c r="U18" i="73"/>
  <c r="V18" i="73"/>
  <c r="DX19" i="49" s="1"/>
  <c r="W18" i="73"/>
  <c r="DY19" i="49" s="1"/>
  <c r="U19" i="73"/>
  <c r="DW20" i="49" s="1"/>
  <c r="V19" i="73"/>
  <c r="W19" i="73"/>
  <c r="DY20" i="49" s="1"/>
  <c r="U20" i="73"/>
  <c r="V20" i="73"/>
  <c r="DX21" i="49" s="1"/>
  <c r="W20" i="73"/>
  <c r="U21" i="73"/>
  <c r="DW22" i="49" s="1"/>
  <c r="V21" i="73"/>
  <c r="DX22" i="49" s="1"/>
  <c r="W21" i="73"/>
  <c r="DY22" i="49" s="1"/>
  <c r="U22" i="73"/>
  <c r="DW23" i="49" s="1"/>
  <c r="V22" i="73"/>
  <c r="DX23" i="49" s="1"/>
  <c r="W22" i="73"/>
  <c r="U23" i="73"/>
  <c r="DW24" i="49" s="1"/>
  <c r="V23" i="73"/>
  <c r="W23" i="73"/>
  <c r="DY24" i="49" s="1"/>
  <c r="U24" i="73"/>
  <c r="DW25" i="49" s="1"/>
  <c r="V24" i="73"/>
  <c r="DX25" i="49" s="1"/>
  <c r="W24" i="73"/>
  <c r="DY25" i="49" s="1"/>
  <c r="U25" i="73"/>
  <c r="DW26" i="49" s="1"/>
  <c r="V25" i="73"/>
  <c r="W25" i="73"/>
  <c r="DY26" i="49" s="1"/>
  <c r="U26" i="73"/>
  <c r="V26" i="73"/>
  <c r="DX27" i="49" s="1"/>
  <c r="W26" i="73"/>
  <c r="U27" i="73"/>
  <c r="DW28" i="49" s="1"/>
  <c r="V27" i="73"/>
  <c r="W27" i="73"/>
  <c r="DY28" i="49" s="1"/>
  <c r="U28" i="73"/>
  <c r="V28" i="73"/>
  <c r="DX29" i="49" s="1"/>
  <c r="W28" i="73"/>
  <c r="DY29" i="49" s="1"/>
  <c r="U29" i="73"/>
  <c r="DW30" i="49" s="1"/>
  <c r="V29" i="73"/>
  <c r="W29" i="73"/>
  <c r="DY30" i="49" s="1"/>
  <c r="U30" i="73"/>
  <c r="V30" i="73"/>
  <c r="DX31" i="49" s="1"/>
  <c r="W30" i="73"/>
  <c r="U31" i="73"/>
  <c r="DW32" i="49" s="1"/>
  <c r="V31" i="73"/>
  <c r="W31" i="73"/>
  <c r="DY32" i="49" s="1"/>
  <c r="U32" i="73"/>
  <c r="V32" i="73"/>
  <c r="DX33" i="49" s="1"/>
  <c r="W32" i="73"/>
  <c r="U33" i="73"/>
  <c r="DW34" i="49" s="1"/>
  <c r="V33" i="73"/>
  <c r="W33" i="73"/>
  <c r="DY34" i="49" s="1"/>
  <c r="U34" i="73"/>
  <c r="V34" i="73"/>
  <c r="DX35" i="49" s="1"/>
  <c r="W34" i="73"/>
  <c r="U35" i="73"/>
  <c r="DW36" i="49" s="1"/>
  <c r="V35" i="73"/>
  <c r="W35" i="73"/>
  <c r="DY36" i="49" s="1"/>
  <c r="U36" i="73"/>
  <c r="V36" i="73"/>
  <c r="DX37" i="49" s="1"/>
  <c r="W36" i="73"/>
  <c r="DY37" i="49" s="1"/>
  <c r="U37" i="73"/>
  <c r="DW38" i="49" s="1"/>
  <c r="V37" i="73"/>
  <c r="W37" i="73"/>
  <c r="DY38" i="49" s="1"/>
  <c r="U38" i="73"/>
  <c r="DW39" i="49" s="1"/>
  <c r="V38" i="73"/>
  <c r="DX39" i="49" s="1"/>
  <c r="W38" i="73"/>
  <c r="U39" i="73"/>
  <c r="DW40" i="49" s="1"/>
  <c r="V39" i="73"/>
  <c r="W39" i="73"/>
  <c r="DY40" i="49" s="1"/>
  <c r="U40" i="73"/>
  <c r="DW41" i="49" s="1"/>
  <c r="V40" i="73"/>
  <c r="DX41" i="49" s="1"/>
  <c r="W40" i="73"/>
  <c r="DY41" i="49" s="1"/>
  <c r="U41" i="73"/>
  <c r="DW42" i="49" s="1"/>
  <c r="V41" i="73"/>
  <c r="W41" i="73"/>
  <c r="DY42" i="49" s="1"/>
  <c r="U42" i="73"/>
  <c r="V42" i="73"/>
  <c r="DX43" i="49" s="1"/>
  <c r="W42" i="73"/>
  <c r="U43" i="73"/>
  <c r="DW44" i="49" s="1"/>
  <c r="V43" i="73"/>
  <c r="W43" i="73"/>
  <c r="DY44" i="49" s="1"/>
  <c r="U44" i="73"/>
  <c r="DW45" i="49" s="1"/>
  <c r="V44" i="73"/>
  <c r="DX45" i="49" s="1"/>
  <c r="W44" i="73"/>
  <c r="U45" i="73"/>
  <c r="DW46" i="49" s="1"/>
  <c r="V45" i="73"/>
  <c r="W45" i="73"/>
  <c r="DY46" i="49" s="1"/>
  <c r="U46" i="73"/>
  <c r="V46" i="73"/>
  <c r="DX47" i="49" s="1"/>
  <c r="W46" i="73"/>
  <c r="U47" i="73"/>
  <c r="DW48" i="49" s="1"/>
  <c r="V47" i="73"/>
  <c r="W47" i="73"/>
  <c r="DY48" i="49" s="1"/>
  <c r="U48" i="73"/>
  <c r="DW49" i="49" s="1"/>
  <c r="V48" i="73"/>
  <c r="DX49" i="49" s="1"/>
  <c r="W48" i="73"/>
  <c r="U49" i="73"/>
  <c r="DW50" i="49" s="1"/>
  <c r="V49" i="73"/>
  <c r="W49" i="73"/>
  <c r="DY50" i="49" s="1"/>
  <c r="U50" i="73"/>
  <c r="V50" i="73"/>
  <c r="DX51" i="49" s="1"/>
  <c r="W50" i="73"/>
  <c r="DY51" i="49" s="1"/>
  <c r="U51" i="73"/>
  <c r="DW52" i="49" s="1"/>
  <c r="V51" i="73"/>
  <c r="W51" i="73"/>
  <c r="DY52" i="49" s="1"/>
  <c r="U52" i="73"/>
  <c r="DW53" i="49" s="1"/>
  <c r="V52" i="73"/>
  <c r="DX53" i="49" s="1"/>
  <c r="W52" i="73"/>
  <c r="U53" i="73"/>
  <c r="DW54" i="49" s="1"/>
  <c r="V53" i="73"/>
  <c r="W53" i="73"/>
  <c r="DY54" i="49" s="1"/>
  <c r="U54" i="73"/>
  <c r="V54" i="73"/>
  <c r="DX55" i="49" s="1"/>
  <c r="W54" i="73"/>
  <c r="U55" i="73"/>
  <c r="DW56" i="49" s="1"/>
  <c r="V55" i="73"/>
  <c r="W55" i="73"/>
  <c r="DY56" i="49" s="1"/>
  <c r="U56" i="73"/>
  <c r="DW57" i="49" s="1"/>
  <c r="V56" i="73"/>
  <c r="DX57" i="49" s="1"/>
  <c r="W56" i="73"/>
  <c r="DY57" i="49" s="1"/>
  <c r="U57" i="73"/>
  <c r="DW58" i="49" s="1"/>
  <c r="V57" i="73"/>
  <c r="W57" i="73"/>
  <c r="DY58" i="49" s="1"/>
  <c r="W2" i="73"/>
  <c r="V2" i="73"/>
  <c r="DX3" i="49" s="1"/>
  <c r="U2" i="73"/>
  <c r="DW3" i="49" s="1"/>
  <c r="G3" i="73"/>
  <c r="H3" i="73"/>
  <c r="I3" i="73"/>
  <c r="J3" i="73"/>
  <c r="K3" i="73"/>
  <c r="L3" i="73"/>
  <c r="M3" i="73"/>
  <c r="N3" i="73"/>
  <c r="O3" i="73"/>
  <c r="P3" i="73"/>
  <c r="Q3" i="73"/>
  <c r="G4" i="73"/>
  <c r="H4" i="73"/>
  <c r="I4" i="73"/>
  <c r="J4" i="73"/>
  <c r="K4" i="73"/>
  <c r="L4" i="73"/>
  <c r="M4" i="73"/>
  <c r="N4" i="73"/>
  <c r="O4" i="73"/>
  <c r="P4" i="73"/>
  <c r="Q4" i="73"/>
  <c r="G5" i="73"/>
  <c r="H5" i="73"/>
  <c r="I5" i="73"/>
  <c r="J5" i="73"/>
  <c r="K5" i="73"/>
  <c r="L5" i="73"/>
  <c r="M5" i="73"/>
  <c r="N5" i="73"/>
  <c r="O5" i="73"/>
  <c r="P5" i="73"/>
  <c r="Q5" i="73"/>
  <c r="G6" i="73"/>
  <c r="H6" i="73"/>
  <c r="I6" i="73"/>
  <c r="J6" i="73"/>
  <c r="K6" i="73"/>
  <c r="L6" i="73"/>
  <c r="M6" i="73"/>
  <c r="N6" i="73"/>
  <c r="O6" i="73"/>
  <c r="P6" i="73"/>
  <c r="Q6" i="73"/>
  <c r="G7" i="73"/>
  <c r="H7" i="73"/>
  <c r="I7" i="73"/>
  <c r="J7" i="73"/>
  <c r="K7" i="73"/>
  <c r="L7" i="73"/>
  <c r="M7" i="73"/>
  <c r="N7" i="73"/>
  <c r="O7" i="73"/>
  <c r="P7" i="73"/>
  <c r="Q7" i="73"/>
  <c r="G8" i="73"/>
  <c r="H8" i="73"/>
  <c r="I8" i="73"/>
  <c r="J8" i="73"/>
  <c r="K8" i="73"/>
  <c r="L8" i="73"/>
  <c r="M8" i="73"/>
  <c r="N8" i="73"/>
  <c r="O8" i="73"/>
  <c r="P8" i="73"/>
  <c r="Q8" i="73"/>
  <c r="G9" i="73"/>
  <c r="H9" i="73"/>
  <c r="I9" i="73"/>
  <c r="J9" i="73"/>
  <c r="K9" i="73"/>
  <c r="L9" i="73"/>
  <c r="M9" i="73"/>
  <c r="N9" i="73"/>
  <c r="O9" i="73"/>
  <c r="P9" i="73"/>
  <c r="Q9" i="73"/>
  <c r="G10" i="73"/>
  <c r="H10" i="73"/>
  <c r="I10" i="73"/>
  <c r="J10" i="73"/>
  <c r="K10" i="73"/>
  <c r="L10" i="73"/>
  <c r="M10" i="73"/>
  <c r="N10" i="73"/>
  <c r="O10" i="73"/>
  <c r="P10" i="73"/>
  <c r="Q10" i="73"/>
  <c r="G11" i="73"/>
  <c r="H11" i="73"/>
  <c r="I11" i="73"/>
  <c r="J11" i="73"/>
  <c r="K11" i="73"/>
  <c r="L11" i="73"/>
  <c r="M11" i="73"/>
  <c r="N11" i="73"/>
  <c r="O11" i="73"/>
  <c r="P11" i="73"/>
  <c r="Q11" i="73"/>
  <c r="G12" i="73"/>
  <c r="H12" i="73"/>
  <c r="I12" i="73"/>
  <c r="J12" i="73"/>
  <c r="K12" i="73"/>
  <c r="L12" i="73"/>
  <c r="M12" i="73"/>
  <c r="N12" i="73"/>
  <c r="O12" i="73"/>
  <c r="P12" i="73"/>
  <c r="Q12" i="73"/>
  <c r="G13" i="73"/>
  <c r="H13" i="73"/>
  <c r="I13" i="73"/>
  <c r="J13" i="73"/>
  <c r="K13" i="73"/>
  <c r="L13" i="73"/>
  <c r="M13" i="73"/>
  <c r="N13" i="73"/>
  <c r="O13" i="73"/>
  <c r="P13" i="73"/>
  <c r="Q13" i="73"/>
  <c r="G14" i="73"/>
  <c r="H14" i="73"/>
  <c r="I14" i="73"/>
  <c r="J14" i="73"/>
  <c r="K14" i="73"/>
  <c r="L14" i="73"/>
  <c r="M14" i="73"/>
  <c r="N14" i="73"/>
  <c r="O14" i="73"/>
  <c r="P14" i="73"/>
  <c r="Q14" i="73"/>
  <c r="G15" i="73"/>
  <c r="H15" i="73"/>
  <c r="I15" i="73"/>
  <c r="J15" i="73"/>
  <c r="K15" i="73"/>
  <c r="L15" i="73"/>
  <c r="M15" i="73"/>
  <c r="N15" i="73"/>
  <c r="O15" i="73"/>
  <c r="P15" i="73"/>
  <c r="Q15" i="73"/>
  <c r="G16" i="73"/>
  <c r="H16" i="73"/>
  <c r="I16" i="73"/>
  <c r="J16" i="73"/>
  <c r="K16" i="73"/>
  <c r="L16" i="73"/>
  <c r="M16" i="73"/>
  <c r="N16" i="73"/>
  <c r="O16" i="73"/>
  <c r="P16" i="73"/>
  <c r="Q16" i="73"/>
  <c r="G17" i="73"/>
  <c r="H17" i="73"/>
  <c r="I17" i="73"/>
  <c r="J17" i="73"/>
  <c r="K17" i="73"/>
  <c r="L17" i="73"/>
  <c r="M17" i="73"/>
  <c r="N17" i="73"/>
  <c r="O17" i="73"/>
  <c r="P17" i="73"/>
  <c r="Q17" i="73"/>
  <c r="G18" i="73"/>
  <c r="H18" i="73"/>
  <c r="I18" i="73"/>
  <c r="J18" i="73"/>
  <c r="K18" i="73"/>
  <c r="L18" i="73"/>
  <c r="M18" i="73"/>
  <c r="N18" i="73"/>
  <c r="O18" i="73"/>
  <c r="P18" i="73"/>
  <c r="Q18" i="73"/>
  <c r="G19" i="73"/>
  <c r="H19" i="73"/>
  <c r="I19" i="73"/>
  <c r="J19" i="73"/>
  <c r="K19" i="73"/>
  <c r="L19" i="73"/>
  <c r="M19" i="73"/>
  <c r="N19" i="73"/>
  <c r="O19" i="73"/>
  <c r="P19" i="73"/>
  <c r="Q19" i="73"/>
  <c r="G20" i="73"/>
  <c r="H20" i="73"/>
  <c r="I20" i="73"/>
  <c r="J20" i="73"/>
  <c r="K20" i="73"/>
  <c r="L20" i="73"/>
  <c r="M20" i="73"/>
  <c r="N20" i="73"/>
  <c r="O20" i="73"/>
  <c r="P20" i="73"/>
  <c r="Q20" i="73"/>
  <c r="G21" i="73"/>
  <c r="H21" i="73"/>
  <c r="I21" i="73"/>
  <c r="J21" i="73"/>
  <c r="K21" i="73"/>
  <c r="L21" i="73"/>
  <c r="M21" i="73"/>
  <c r="N21" i="73"/>
  <c r="O21" i="73"/>
  <c r="P21" i="73"/>
  <c r="Q21" i="73"/>
  <c r="G22" i="73"/>
  <c r="H22" i="73"/>
  <c r="I22" i="73"/>
  <c r="J22" i="73"/>
  <c r="K22" i="73"/>
  <c r="L22" i="73"/>
  <c r="M22" i="73"/>
  <c r="N22" i="73"/>
  <c r="O22" i="73"/>
  <c r="P22" i="73"/>
  <c r="Q22" i="73"/>
  <c r="G23" i="73"/>
  <c r="H23" i="73"/>
  <c r="I23" i="73"/>
  <c r="J23" i="73"/>
  <c r="K23" i="73"/>
  <c r="L23" i="73"/>
  <c r="M23" i="73"/>
  <c r="N23" i="73"/>
  <c r="O23" i="73"/>
  <c r="P23" i="73"/>
  <c r="Q23" i="73"/>
  <c r="G24" i="73"/>
  <c r="H24" i="73"/>
  <c r="I24" i="73"/>
  <c r="J24" i="73"/>
  <c r="K24" i="73"/>
  <c r="L24" i="73"/>
  <c r="M24" i="73"/>
  <c r="N24" i="73"/>
  <c r="O24" i="73"/>
  <c r="P24" i="73"/>
  <c r="Q24" i="73"/>
  <c r="G25" i="73"/>
  <c r="H25" i="73"/>
  <c r="I25" i="73"/>
  <c r="J25" i="73"/>
  <c r="K25" i="73"/>
  <c r="L25" i="73"/>
  <c r="M25" i="73"/>
  <c r="N25" i="73"/>
  <c r="O25" i="73"/>
  <c r="P25" i="73"/>
  <c r="Q25" i="73"/>
  <c r="G26" i="73"/>
  <c r="H26" i="73"/>
  <c r="I26" i="73"/>
  <c r="J26" i="73"/>
  <c r="K26" i="73"/>
  <c r="L26" i="73"/>
  <c r="M26" i="73"/>
  <c r="N26" i="73"/>
  <c r="O26" i="73"/>
  <c r="P26" i="73"/>
  <c r="Q26" i="73"/>
  <c r="G27" i="73"/>
  <c r="H27" i="73"/>
  <c r="I27" i="73"/>
  <c r="J27" i="73"/>
  <c r="K27" i="73"/>
  <c r="L27" i="73"/>
  <c r="M27" i="73"/>
  <c r="N27" i="73"/>
  <c r="O27" i="73"/>
  <c r="P27" i="73"/>
  <c r="Q27" i="73"/>
  <c r="G28" i="73"/>
  <c r="H28" i="73"/>
  <c r="I28" i="73"/>
  <c r="J28" i="73"/>
  <c r="K28" i="73"/>
  <c r="L28" i="73"/>
  <c r="M28" i="73"/>
  <c r="N28" i="73"/>
  <c r="O28" i="73"/>
  <c r="P28" i="73"/>
  <c r="Q28" i="73"/>
  <c r="G29" i="73"/>
  <c r="H29" i="73"/>
  <c r="I29" i="73"/>
  <c r="J29" i="73"/>
  <c r="K29" i="73"/>
  <c r="L29" i="73"/>
  <c r="M29" i="73"/>
  <c r="N29" i="73"/>
  <c r="O29" i="73"/>
  <c r="P29" i="73"/>
  <c r="Q29" i="73"/>
  <c r="G30" i="73"/>
  <c r="H30" i="73"/>
  <c r="I30" i="73"/>
  <c r="J30" i="73"/>
  <c r="K30" i="73"/>
  <c r="L30" i="73"/>
  <c r="M30" i="73"/>
  <c r="N30" i="73"/>
  <c r="O30" i="73"/>
  <c r="P30" i="73"/>
  <c r="Q30" i="73"/>
  <c r="G31" i="73"/>
  <c r="H31" i="73"/>
  <c r="I31" i="73"/>
  <c r="J31" i="73"/>
  <c r="K31" i="73"/>
  <c r="L31" i="73"/>
  <c r="M31" i="73"/>
  <c r="N31" i="73"/>
  <c r="O31" i="73"/>
  <c r="P31" i="73"/>
  <c r="Q31" i="73"/>
  <c r="G32" i="73"/>
  <c r="H32" i="73"/>
  <c r="I32" i="73"/>
  <c r="J32" i="73"/>
  <c r="K32" i="73"/>
  <c r="L32" i="73"/>
  <c r="M32" i="73"/>
  <c r="N32" i="73"/>
  <c r="O32" i="73"/>
  <c r="P32" i="73"/>
  <c r="Q32" i="73"/>
  <c r="G33" i="73"/>
  <c r="H33" i="73"/>
  <c r="I33" i="73"/>
  <c r="J33" i="73"/>
  <c r="K33" i="73"/>
  <c r="L33" i="73"/>
  <c r="M33" i="73"/>
  <c r="N33" i="73"/>
  <c r="O33" i="73"/>
  <c r="P33" i="73"/>
  <c r="Q33" i="73"/>
  <c r="G34" i="73"/>
  <c r="H34" i="73"/>
  <c r="I34" i="73"/>
  <c r="J34" i="73"/>
  <c r="K34" i="73"/>
  <c r="L34" i="73"/>
  <c r="M34" i="73"/>
  <c r="N34" i="73"/>
  <c r="O34" i="73"/>
  <c r="P34" i="73"/>
  <c r="Q34" i="73"/>
  <c r="G35" i="73"/>
  <c r="H35" i="73"/>
  <c r="I35" i="73"/>
  <c r="J35" i="73"/>
  <c r="K35" i="73"/>
  <c r="L35" i="73"/>
  <c r="M35" i="73"/>
  <c r="N35" i="73"/>
  <c r="O35" i="73"/>
  <c r="P35" i="73"/>
  <c r="Q35" i="73"/>
  <c r="G36" i="73"/>
  <c r="H36" i="73"/>
  <c r="I36" i="73"/>
  <c r="J36" i="73"/>
  <c r="K36" i="73"/>
  <c r="L36" i="73"/>
  <c r="M36" i="73"/>
  <c r="N36" i="73"/>
  <c r="O36" i="73"/>
  <c r="P36" i="73"/>
  <c r="Q36" i="73"/>
  <c r="G37" i="73"/>
  <c r="H37" i="73"/>
  <c r="I37" i="73"/>
  <c r="J37" i="73"/>
  <c r="K37" i="73"/>
  <c r="L37" i="73"/>
  <c r="M37" i="73"/>
  <c r="N37" i="73"/>
  <c r="O37" i="73"/>
  <c r="P37" i="73"/>
  <c r="Q37" i="73"/>
  <c r="G38" i="73"/>
  <c r="H38" i="73"/>
  <c r="I38" i="73"/>
  <c r="J38" i="73"/>
  <c r="K38" i="73"/>
  <c r="L38" i="73"/>
  <c r="M38" i="73"/>
  <c r="N38" i="73"/>
  <c r="O38" i="73"/>
  <c r="P38" i="73"/>
  <c r="Q38" i="73"/>
  <c r="G39" i="73"/>
  <c r="H39" i="73"/>
  <c r="I39" i="73"/>
  <c r="J39" i="73"/>
  <c r="K39" i="73"/>
  <c r="L39" i="73"/>
  <c r="M39" i="73"/>
  <c r="N39" i="73"/>
  <c r="O39" i="73"/>
  <c r="P39" i="73"/>
  <c r="Q39" i="73"/>
  <c r="G40" i="73"/>
  <c r="H40" i="73"/>
  <c r="I40" i="73"/>
  <c r="J40" i="73"/>
  <c r="K40" i="73"/>
  <c r="L40" i="73"/>
  <c r="M40" i="73"/>
  <c r="N40" i="73"/>
  <c r="O40" i="73"/>
  <c r="P40" i="73"/>
  <c r="Q40" i="73"/>
  <c r="G41" i="73"/>
  <c r="H41" i="73"/>
  <c r="I41" i="73"/>
  <c r="J41" i="73"/>
  <c r="K41" i="73"/>
  <c r="L41" i="73"/>
  <c r="M41" i="73"/>
  <c r="N41" i="73"/>
  <c r="O41" i="73"/>
  <c r="P41" i="73"/>
  <c r="Q41" i="73"/>
  <c r="G42" i="73"/>
  <c r="H42" i="73"/>
  <c r="I42" i="73"/>
  <c r="J42" i="73"/>
  <c r="K42" i="73"/>
  <c r="L42" i="73"/>
  <c r="M42" i="73"/>
  <c r="N42" i="73"/>
  <c r="O42" i="73"/>
  <c r="P42" i="73"/>
  <c r="Q42" i="73"/>
  <c r="G43" i="73"/>
  <c r="H43" i="73"/>
  <c r="I43" i="73"/>
  <c r="J43" i="73"/>
  <c r="K43" i="73"/>
  <c r="L43" i="73"/>
  <c r="M43" i="73"/>
  <c r="N43" i="73"/>
  <c r="O43" i="73"/>
  <c r="P43" i="73"/>
  <c r="Q43" i="73"/>
  <c r="G44" i="73"/>
  <c r="H44" i="73"/>
  <c r="I44" i="73"/>
  <c r="J44" i="73"/>
  <c r="K44" i="73"/>
  <c r="L44" i="73"/>
  <c r="M44" i="73"/>
  <c r="N44" i="73"/>
  <c r="O44" i="73"/>
  <c r="P44" i="73"/>
  <c r="Q44" i="73"/>
  <c r="G45" i="73"/>
  <c r="H45" i="73"/>
  <c r="I45" i="73"/>
  <c r="J45" i="73"/>
  <c r="K45" i="73"/>
  <c r="L45" i="73"/>
  <c r="M45" i="73"/>
  <c r="N45" i="73"/>
  <c r="O45" i="73"/>
  <c r="P45" i="73"/>
  <c r="Q45" i="73"/>
  <c r="G46" i="73"/>
  <c r="H46" i="73"/>
  <c r="I46" i="73"/>
  <c r="J46" i="73"/>
  <c r="K46" i="73"/>
  <c r="L46" i="73"/>
  <c r="M46" i="73"/>
  <c r="N46" i="73"/>
  <c r="O46" i="73"/>
  <c r="P46" i="73"/>
  <c r="Q46" i="73"/>
  <c r="G47" i="73"/>
  <c r="H47" i="73"/>
  <c r="I47" i="73"/>
  <c r="J47" i="73"/>
  <c r="K47" i="73"/>
  <c r="L47" i="73"/>
  <c r="M47" i="73"/>
  <c r="N47" i="73"/>
  <c r="O47" i="73"/>
  <c r="P47" i="73"/>
  <c r="Q47" i="73"/>
  <c r="G48" i="73"/>
  <c r="H48" i="73"/>
  <c r="I48" i="73"/>
  <c r="J48" i="73"/>
  <c r="K48" i="73"/>
  <c r="L48" i="73"/>
  <c r="M48" i="73"/>
  <c r="N48" i="73"/>
  <c r="O48" i="73"/>
  <c r="P48" i="73"/>
  <c r="Q48" i="73"/>
  <c r="G49" i="73"/>
  <c r="H49" i="73"/>
  <c r="I49" i="73"/>
  <c r="J49" i="73"/>
  <c r="K49" i="73"/>
  <c r="L49" i="73"/>
  <c r="M49" i="73"/>
  <c r="N49" i="73"/>
  <c r="O49" i="73"/>
  <c r="P49" i="73"/>
  <c r="Q49" i="73"/>
  <c r="G50" i="73"/>
  <c r="H50" i="73"/>
  <c r="I50" i="73"/>
  <c r="J50" i="73"/>
  <c r="K50" i="73"/>
  <c r="L50" i="73"/>
  <c r="M50" i="73"/>
  <c r="N50" i="73"/>
  <c r="O50" i="73"/>
  <c r="P50" i="73"/>
  <c r="Q50" i="73"/>
  <c r="G51" i="73"/>
  <c r="H51" i="73"/>
  <c r="I51" i="73"/>
  <c r="J51" i="73"/>
  <c r="K51" i="73"/>
  <c r="L51" i="73"/>
  <c r="M51" i="73"/>
  <c r="N51" i="73"/>
  <c r="O51" i="73"/>
  <c r="P51" i="73"/>
  <c r="Q51" i="73"/>
  <c r="G52" i="73"/>
  <c r="H52" i="73"/>
  <c r="I52" i="73"/>
  <c r="J52" i="73"/>
  <c r="K52" i="73"/>
  <c r="L52" i="73"/>
  <c r="M52" i="73"/>
  <c r="N52" i="73"/>
  <c r="O52" i="73"/>
  <c r="P52" i="73"/>
  <c r="Q52" i="73"/>
  <c r="G53" i="73"/>
  <c r="H53" i="73"/>
  <c r="I53" i="73"/>
  <c r="J53" i="73"/>
  <c r="K53" i="73"/>
  <c r="L53" i="73"/>
  <c r="M53" i="73"/>
  <c r="N53" i="73"/>
  <c r="O53" i="73"/>
  <c r="P53" i="73"/>
  <c r="Q53" i="73"/>
  <c r="G54" i="73"/>
  <c r="H54" i="73"/>
  <c r="I54" i="73"/>
  <c r="J54" i="73"/>
  <c r="K54" i="73"/>
  <c r="L54" i="73"/>
  <c r="M54" i="73"/>
  <c r="N54" i="73"/>
  <c r="O54" i="73"/>
  <c r="P54" i="73"/>
  <c r="Q54" i="73"/>
  <c r="G55" i="73"/>
  <c r="H55" i="73"/>
  <c r="I55" i="73"/>
  <c r="J55" i="73"/>
  <c r="K55" i="73"/>
  <c r="L55" i="73"/>
  <c r="M55" i="73"/>
  <c r="N55" i="73"/>
  <c r="O55" i="73"/>
  <c r="P55" i="73"/>
  <c r="Q55" i="73"/>
  <c r="G56" i="73"/>
  <c r="H56" i="73"/>
  <c r="I56" i="73"/>
  <c r="J56" i="73"/>
  <c r="K56" i="73"/>
  <c r="L56" i="73"/>
  <c r="M56" i="73"/>
  <c r="N56" i="73"/>
  <c r="O56" i="73"/>
  <c r="P56" i="73"/>
  <c r="Q56" i="73"/>
  <c r="G57" i="73"/>
  <c r="H57" i="73"/>
  <c r="I57" i="73"/>
  <c r="J57" i="73"/>
  <c r="K57" i="73"/>
  <c r="L57" i="73"/>
  <c r="M57" i="73"/>
  <c r="N57" i="73"/>
  <c r="O57" i="73"/>
  <c r="P57" i="73"/>
  <c r="Q57" i="73"/>
  <c r="G58" i="73"/>
  <c r="H58" i="73"/>
  <c r="I58" i="73"/>
  <c r="J58" i="73"/>
  <c r="K58" i="73"/>
  <c r="L58" i="73"/>
  <c r="M58" i="73"/>
  <c r="N58" i="73"/>
  <c r="O58" i="73"/>
  <c r="P58" i="73"/>
  <c r="Q58" i="73"/>
  <c r="G59" i="73"/>
  <c r="H59" i="73"/>
  <c r="I59" i="73"/>
  <c r="J59" i="73"/>
  <c r="K59" i="73"/>
  <c r="L59" i="73"/>
  <c r="M59" i="73"/>
  <c r="N59" i="73"/>
  <c r="O59" i="73"/>
  <c r="P59" i="73"/>
  <c r="Q59" i="73"/>
  <c r="Q2" i="73"/>
  <c r="P2" i="73"/>
  <c r="O2" i="73"/>
  <c r="N2" i="73"/>
  <c r="M2" i="73"/>
  <c r="L2" i="73"/>
  <c r="K2" i="73"/>
  <c r="J2" i="73"/>
  <c r="I2" i="73"/>
  <c r="H2" i="73"/>
  <c r="G2" i="73"/>
  <c r="C3" i="73"/>
  <c r="BC4" i="49" s="1"/>
  <c r="D3" i="73"/>
  <c r="BD4" i="49" s="1"/>
  <c r="E3" i="73"/>
  <c r="BE4" i="49" s="1"/>
  <c r="C4" i="73"/>
  <c r="D4" i="73"/>
  <c r="BD5" i="49" s="1"/>
  <c r="E4" i="73"/>
  <c r="BE5" i="49" s="1"/>
  <c r="C5" i="73"/>
  <c r="BC6" i="49" s="1"/>
  <c r="D5" i="73"/>
  <c r="E5" i="73"/>
  <c r="BE6" i="49" s="1"/>
  <c r="C6" i="73"/>
  <c r="BC7" i="49" s="1"/>
  <c r="D6" i="73"/>
  <c r="E6" i="73"/>
  <c r="C7" i="73"/>
  <c r="BC8" i="49" s="1"/>
  <c r="D7" i="73"/>
  <c r="BD8" i="49" s="1"/>
  <c r="E7" i="73"/>
  <c r="BE8" i="49" s="1"/>
  <c r="C8" i="73"/>
  <c r="D8" i="73"/>
  <c r="BD9" i="49" s="1"/>
  <c r="E8" i="73"/>
  <c r="BE9" i="49" s="1"/>
  <c r="C9" i="73"/>
  <c r="BC10" i="49" s="1"/>
  <c r="D9" i="73"/>
  <c r="E9" i="73"/>
  <c r="BE10" i="49" s="1"/>
  <c r="C10" i="73"/>
  <c r="BC11" i="49" s="1"/>
  <c r="D10" i="73"/>
  <c r="BD11" i="49" s="1"/>
  <c r="E10" i="73"/>
  <c r="C11" i="73"/>
  <c r="BC12" i="49" s="1"/>
  <c r="D11" i="73"/>
  <c r="BD12" i="49" s="1"/>
  <c r="E11" i="73"/>
  <c r="BE12" i="49" s="1"/>
  <c r="C12" i="73"/>
  <c r="D12" i="73"/>
  <c r="BD13" i="49" s="1"/>
  <c r="E12" i="73"/>
  <c r="BE13" i="49" s="1"/>
  <c r="C13" i="73"/>
  <c r="BC14" i="49" s="1"/>
  <c r="D13" i="73"/>
  <c r="E13" i="73"/>
  <c r="BE14" i="49" s="1"/>
  <c r="C14" i="73"/>
  <c r="BC15" i="49" s="1"/>
  <c r="D14" i="73"/>
  <c r="BD15" i="49" s="1"/>
  <c r="E14" i="73"/>
  <c r="C15" i="73"/>
  <c r="BC16" i="49" s="1"/>
  <c r="D15" i="73"/>
  <c r="BD16" i="49" s="1"/>
  <c r="E15" i="73"/>
  <c r="BE16" i="49" s="1"/>
  <c r="C16" i="73"/>
  <c r="D16" i="73"/>
  <c r="BD17" i="49" s="1"/>
  <c r="E16" i="73"/>
  <c r="BE17" i="49" s="1"/>
  <c r="C17" i="73"/>
  <c r="BC18" i="49" s="1"/>
  <c r="D17" i="73"/>
  <c r="E17" i="73"/>
  <c r="BE18" i="49" s="1"/>
  <c r="C18" i="73"/>
  <c r="BC19" i="49" s="1"/>
  <c r="D18" i="73"/>
  <c r="BD19" i="49" s="1"/>
  <c r="E18" i="73"/>
  <c r="C19" i="73"/>
  <c r="BC20" i="49" s="1"/>
  <c r="D19" i="73"/>
  <c r="BD20" i="49" s="1"/>
  <c r="E19" i="73"/>
  <c r="BE20" i="49" s="1"/>
  <c r="C20" i="73"/>
  <c r="D20" i="73"/>
  <c r="BD21" i="49" s="1"/>
  <c r="E20" i="73"/>
  <c r="BE21" i="49" s="1"/>
  <c r="C21" i="73"/>
  <c r="BC22" i="49" s="1"/>
  <c r="D21" i="73"/>
  <c r="E21" i="73"/>
  <c r="BE22" i="49" s="1"/>
  <c r="C22" i="73"/>
  <c r="BC23" i="49" s="1"/>
  <c r="D22" i="73"/>
  <c r="E22" i="73"/>
  <c r="C23" i="73"/>
  <c r="BC24" i="49" s="1"/>
  <c r="D23" i="73"/>
  <c r="BD24" i="49" s="1"/>
  <c r="E23" i="73"/>
  <c r="BE24" i="49" s="1"/>
  <c r="C24" i="73"/>
  <c r="D24" i="73"/>
  <c r="BD25" i="49" s="1"/>
  <c r="E24" i="73"/>
  <c r="BE25" i="49" s="1"/>
  <c r="C25" i="73"/>
  <c r="BC26" i="49" s="1"/>
  <c r="D25" i="73"/>
  <c r="BD26" i="49" s="1"/>
  <c r="E25" i="73"/>
  <c r="BE26" i="49" s="1"/>
  <c r="C26" i="73"/>
  <c r="BC27" i="49" s="1"/>
  <c r="D26" i="73"/>
  <c r="BD27" i="49" s="1"/>
  <c r="E26" i="73"/>
  <c r="BE27" i="49" s="1"/>
  <c r="C27" i="73"/>
  <c r="BC28" i="49" s="1"/>
  <c r="D27" i="73"/>
  <c r="BD28" i="49" s="1"/>
  <c r="E27" i="73"/>
  <c r="BE28" i="49" s="1"/>
  <c r="C28" i="73"/>
  <c r="D28" i="73"/>
  <c r="BD29" i="49" s="1"/>
  <c r="E28" i="73"/>
  <c r="BE29" i="49" s="1"/>
  <c r="C29" i="73"/>
  <c r="BC30" i="49" s="1"/>
  <c r="D29" i="73"/>
  <c r="E29" i="73"/>
  <c r="BE30" i="49" s="1"/>
  <c r="C30" i="73"/>
  <c r="BC31" i="49" s="1"/>
  <c r="D30" i="73"/>
  <c r="BD31" i="49" s="1"/>
  <c r="E30" i="73"/>
  <c r="C31" i="73"/>
  <c r="BC32" i="49" s="1"/>
  <c r="D31" i="73"/>
  <c r="BD32" i="49" s="1"/>
  <c r="E31" i="73"/>
  <c r="BE32" i="49" s="1"/>
  <c r="C32" i="73"/>
  <c r="BC33" i="49" s="1"/>
  <c r="D32" i="73"/>
  <c r="BD33" i="49" s="1"/>
  <c r="E32" i="73"/>
  <c r="BE33" i="49" s="1"/>
  <c r="C33" i="73"/>
  <c r="BC34" i="49" s="1"/>
  <c r="D33" i="73"/>
  <c r="E33" i="73"/>
  <c r="BE34" i="49" s="1"/>
  <c r="C34" i="73"/>
  <c r="BC35" i="49" s="1"/>
  <c r="D34" i="73"/>
  <c r="BD35" i="49" s="1"/>
  <c r="E34" i="73"/>
  <c r="C35" i="73"/>
  <c r="BC36" i="49" s="1"/>
  <c r="D35" i="73"/>
  <c r="BD36" i="49" s="1"/>
  <c r="E35" i="73"/>
  <c r="BE36" i="49" s="1"/>
  <c r="C36" i="73"/>
  <c r="D36" i="73"/>
  <c r="BD37" i="49" s="1"/>
  <c r="E36" i="73"/>
  <c r="BE37" i="49" s="1"/>
  <c r="C37" i="73"/>
  <c r="BC38" i="49" s="1"/>
  <c r="D37" i="73"/>
  <c r="E37" i="73"/>
  <c r="BE38" i="49" s="1"/>
  <c r="C38" i="73"/>
  <c r="BC39" i="49" s="1"/>
  <c r="D38" i="73"/>
  <c r="BD39" i="49" s="1"/>
  <c r="E38" i="73"/>
  <c r="C39" i="73"/>
  <c r="BC40" i="49" s="1"/>
  <c r="D39" i="73"/>
  <c r="BD40" i="49" s="1"/>
  <c r="E39" i="73"/>
  <c r="BE40" i="49" s="1"/>
  <c r="C40" i="73"/>
  <c r="D40" i="73"/>
  <c r="BD41" i="49" s="1"/>
  <c r="E40" i="73"/>
  <c r="BE41" i="49" s="1"/>
  <c r="C41" i="73"/>
  <c r="BC42" i="49" s="1"/>
  <c r="D41" i="73"/>
  <c r="E41" i="73"/>
  <c r="BE42" i="49" s="1"/>
  <c r="C42" i="73"/>
  <c r="BC43" i="49" s="1"/>
  <c r="D42" i="73"/>
  <c r="BD43" i="49" s="1"/>
  <c r="E42" i="73"/>
  <c r="BE43" i="49" s="1"/>
  <c r="C43" i="73"/>
  <c r="BC44" i="49" s="1"/>
  <c r="D43" i="73"/>
  <c r="BD44" i="49" s="1"/>
  <c r="E43" i="73"/>
  <c r="BE44" i="49" s="1"/>
  <c r="C44" i="73"/>
  <c r="D44" i="73"/>
  <c r="BD45" i="49" s="1"/>
  <c r="E44" i="73"/>
  <c r="BE45" i="49" s="1"/>
  <c r="C45" i="73"/>
  <c r="BC46" i="49" s="1"/>
  <c r="D45" i="73"/>
  <c r="BD46" i="49" s="1"/>
  <c r="E45" i="73"/>
  <c r="BE46" i="49" s="1"/>
  <c r="C46" i="73"/>
  <c r="BC47" i="49" s="1"/>
  <c r="D46" i="73"/>
  <c r="BD47" i="49" s="1"/>
  <c r="E46" i="73"/>
  <c r="BE47" i="49" s="1"/>
  <c r="C47" i="73"/>
  <c r="BC48" i="49" s="1"/>
  <c r="D47" i="73"/>
  <c r="BD48" i="49" s="1"/>
  <c r="E47" i="73"/>
  <c r="BE48" i="49" s="1"/>
  <c r="C48" i="73"/>
  <c r="D48" i="73"/>
  <c r="BD49" i="49" s="1"/>
  <c r="E48" i="73"/>
  <c r="BE49" i="49" s="1"/>
  <c r="C49" i="73"/>
  <c r="BC50" i="49" s="1"/>
  <c r="D49" i="73"/>
  <c r="E49" i="73"/>
  <c r="BE50" i="49" s="1"/>
  <c r="C50" i="73"/>
  <c r="BC51" i="49" s="1"/>
  <c r="D50" i="73"/>
  <c r="BD51" i="49" s="1"/>
  <c r="E50" i="73"/>
  <c r="BE51" i="49" s="1"/>
  <c r="C51" i="73"/>
  <c r="BC52" i="49" s="1"/>
  <c r="D51" i="73"/>
  <c r="BD52" i="49" s="1"/>
  <c r="E51" i="73"/>
  <c r="BE52" i="49" s="1"/>
  <c r="C52" i="73"/>
  <c r="BC53" i="49" s="1"/>
  <c r="D52" i="73"/>
  <c r="BD53" i="49" s="1"/>
  <c r="E52" i="73"/>
  <c r="BE53" i="49" s="1"/>
  <c r="C53" i="73"/>
  <c r="BC54" i="49" s="1"/>
  <c r="D53" i="73"/>
  <c r="E53" i="73"/>
  <c r="BE54" i="49" s="1"/>
  <c r="C54" i="73"/>
  <c r="BC55" i="49" s="1"/>
  <c r="D54" i="73"/>
  <c r="BD55" i="49" s="1"/>
  <c r="E54" i="73"/>
  <c r="BE55" i="49" s="1"/>
  <c r="C55" i="73"/>
  <c r="BC56" i="49" s="1"/>
  <c r="D55" i="73"/>
  <c r="BD56" i="49" s="1"/>
  <c r="E55" i="73"/>
  <c r="BE56" i="49" s="1"/>
  <c r="C56" i="73"/>
  <c r="D56" i="73"/>
  <c r="BD57" i="49" s="1"/>
  <c r="E56" i="73"/>
  <c r="BE57" i="49" s="1"/>
  <c r="C57" i="73"/>
  <c r="BC58" i="49" s="1"/>
  <c r="D57" i="73"/>
  <c r="BD58" i="49" s="1"/>
  <c r="E57" i="73"/>
  <c r="BE58" i="49" s="1"/>
  <c r="C58" i="73"/>
  <c r="BC59" i="49" s="1"/>
  <c r="D58" i="73"/>
  <c r="BD59" i="49" s="1"/>
  <c r="E58" i="73"/>
  <c r="BE59" i="49" s="1"/>
  <c r="C59" i="73"/>
  <c r="BC60" i="49" s="1"/>
  <c r="D59" i="73"/>
  <c r="BD60" i="49" s="1"/>
  <c r="E59" i="73"/>
  <c r="BE60" i="49" s="1"/>
  <c r="E2" i="73"/>
  <c r="D2" i="73"/>
  <c r="BD3" i="49" s="1"/>
  <c r="C2" i="73"/>
  <c r="BC3" i="49" s="1"/>
  <c r="AU84" i="73"/>
  <c r="AW82" i="73"/>
  <c r="AU80" i="73"/>
  <c r="AP72" i="73"/>
  <c r="AW62" i="73"/>
  <c r="AW57" i="73"/>
  <c r="BA84" i="73"/>
  <c r="AZ84" i="73"/>
  <c r="AY84" i="73"/>
  <c r="AW84" i="73"/>
  <c r="AV84" i="73"/>
  <c r="AS84" i="73"/>
  <c r="AQ84" i="73"/>
  <c r="AO84" i="73"/>
  <c r="BA83" i="73"/>
  <c r="AY83" i="73"/>
  <c r="AW83" i="73"/>
  <c r="AU83" i="73"/>
  <c r="AP83" i="73"/>
  <c r="BA82" i="73"/>
  <c r="AY82" i="73"/>
  <c r="AU82" i="73"/>
  <c r="AQ82" i="73"/>
  <c r="F55" i="73"/>
  <c r="BF56" i="49" s="1"/>
  <c r="AU54" i="73"/>
  <c r="BA81" i="73"/>
  <c r="AY81" i="73"/>
  <c r="AW81" i="73"/>
  <c r="AU81" i="73"/>
  <c r="AS81" i="73"/>
  <c r="AP81" i="73"/>
  <c r="BA80" i="73"/>
  <c r="AY80" i="73"/>
  <c r="AW80" i="73"/>
  <c r="AS80" i="73"/>
  <c r="X53" i="73"/>
  <c r="AQ80" i="73"/>
  <c r="AO80" i="73"/>
  <c r="BA79" i="73"/>
  <c r="AY79" i="73"/>
  <c r="AW79" i="73"/>
  <c r="AU79" i="73"/>
  <c r="AU85" i="73" s="1"/>
  <c r="AU107" i="73" s="1"/>
  <c r="AS79" i="73"/>
  <c r="AP79" i="73"/>
  <c r="AO79" i="73"/>
  <c r="BA75" i="73"/>
  <c r="AZ75" i="73"/>
  <c r="AY75" i="73"/>
  <c r="AW75" i="73"/>
  <c r="AV75" i="73"/>
  <c r="AU75" i="73"/>
  <c r="AQ75" i="73"/>
  <c r="F51" i="73"/>
  <c r="BF52" i="49" s="1"/>
  <c r="BA74" i="73"/>
  <c r="AY74" i="73"/>
  <c r="AW74" i="73"/>
  <c r="AU74" i="73"/>
  <c r="AS74" i="73"/>
  <c r="AQ74" i="73"/>
  <c r="AP74" i="73"/>
  <c r="BA49" i="73"/>
  <c r="BA92" i="73" s="1"/>
  <c r="AW49" i="73"/>
  <c r="AW92" i="73" s="1"/>
  <c r="AS49" i="73"/>
  <c r="AS92" i="73" s="1"/>
  <c r="BA73" i="73"/>
  <c r="AY73" i="73"/>
  <c r="AW73" i="73"/>
  <c r="AU73" i="73"/>
  <c r="AS73" i="73"/>
  <c r="AQ73" i="73"/>
  <c r="AP73" i="73"/>
  <c r="AO73" i="73"/>
  <c r="AX48" i="73"/>
  <c r="BB72" i="73"/>
  <c r="BA72" i="73"/>
  <c r="AY72" i="73"/>
  <c r="AX72" i="73"/>
  <c r="AW72" i="73"/>
  <c r="AU72" i="73"/>
  <c r="AT72" i="73"/>
  <c r="AY47" i="73"/>
  <c r="AU47" i="73"/>
  <c r="BA71" i="73"/>
  <c r="AZ71" i="73"/>
  <c r="AY71" i="73"/>
  <c r="AW71" i="73"/>
  <c r="AW76" i="73" s="1"/>
  <c r="AW106" i="73" s="1"/>
  <c r="AV71" i="73"/>
  <c r="AU71" i="73"/>
  <c r="AS71" i="73"/>
  <c r="AQ71" i="73"/>
  <c r="AO71" i="73"/>
  <c r="F47" i="73"/>
  <c r="BF48" i="49" s="1"/>
  <c r="AZ46" i="73"/>
  <c r="BA67" i="73"/>
  <c r="AY67" i="73"/>
  <c r="AW67" i="73"/>
  <c r="AU67" i="73"/>
  <c r="AS67" i="73"/>
  <c r="AP67" i="73"/>
  <c r="BA45" i="73"/>
  <c r="AW45" i="73"/>
  <c r="AS45" i="73"/>
  <c r="BA66" i="73"/>
  <c r="BA68" i="73" s="1"/>
  <c r="BA105" i="73" s="1"/>
  <c r="AZ66" i="73"/>
  <c r="AY66" i="73"/>
  <c r="AW66" i="73"/>
  <c r="AW68" i="73" s="1"/>
  <c r="AW105" i="73" s="1"/>
  <c r="AU66" i="73"/>
  <c r="AS66" i="73"/>
  <c r="X45" i="73"/>
  <c r="AQ66" i="73"/>
  <c r="AO66" i="73"/>
  <c r="BA62" i="73"/>
  <c r="AY62" i="73"/>
  <c r="AV62" i="73"/>
  <c r="AU62" i="73"/>
  <c r="AT62" i="73"/>
  <c r="AP62" i="73"/>
  <c r="AY43" i="73"/>
  <c r="AY91" i="73" s="1"/>
  <c r="AU43" i="73"/>
  <c r="AU91" i="73" s="1"/>
  <c r="BA61" i="73"/>
  <c r="AY61" i="73"/>
  <c r="AW61" i="73"/>
  <c r="AU61" i="73"/>
  <c r="AS61" i="73"/>
  <c r="AQ61" i="73"/>
  <c r="AO61" i="73"/>
  <c r="F43" i="73"/>
  <c r="BF44" i="49" s="1"/>
  <c r="AZ42" i="73"/>
  <c r="BA60" i="73"/>
  <c r="AY60" i="73"/>
  <c r="AW60" i="73"/>
  <c r="AS60" i="73"/>
  <c r="AP60" i="73"/>
  <c r="BA41" i="73"/>
  <c r="AW41" i="73"/>
  <c r="AS41" i="73"/>
  <c r="BA59" i="73"/>
  <c r="AZ59" i="73"/>
  <c r="AY59" i="73"/>
  <c r="AW59" i="73"/>
  <c r="AV59" i="73"/>
  <c r="AU59" i="73"/>
  <c r="AS59" i="73"/>
  <c r="AQ59" i="73"/>
  <c r="AO59" i="73"/>
  <c r="BA58" i="73"/>
  <c r="AY58" i="73"/>
  <c r="AW58" i="73"/>
  <c r="AU58" i="73"/>
  <c r="AP58" i="73"/>
  <c r="BA57" i="73"/>
  <c r="AY57" i="73"/>
  <c r="AU57" i="73"/>
  <c r="AS57" i="73"/>
  <c r="AQ57" i="73"/>
  <c r="AO57" i="73"/>
  <c r="BB56" i="73"/>
  <c r="BA56" i="73"/>
  <c r="AY56" i="73"/>
  <c r="AW56" i="73"/>
  <c r="AU56" i="73"/>
  <c r="AP56" i="73"/>
  <c r="BA55" i="73"/>
  <c r="AY55" i="73"/>
  <c r="AW55" i="73"/>
  <c r="AS55" i="73"/>
  <c r="AQ55" i="73"/>
  <c r="AO55" i="73"/>
  <c r="BA36" i="73"/>
  <c r="AW36" i="73"/>
  <c r="AS36" i="73"/>
  <c r="AO36" i="73"/>
  <c r="BA54" i="73"/>
  <c r="AY54" i="73"/>
  <c r="AW54" i="73"/>
  <c r="AT54" i="73"/>
  <c r="AS54" i="73"/>
  <c r="AP54" i="73"/>
  <c r="AT35" i="73"/>
  <c r="BA53" i="73"/>
  <c r="AY53" i="73"/>
  <c r="AW53" i="73"/>
  <c r="AU53" i="73"/>
  <c r="AQ53" i="73"/>
  <c r="F35" i="73"/>
  <c r="BF36" i="49" s="1"/>
  <c r="AY34" i="73"/>
  <c r="AU34" i="73"/>
  <c r="AY49" i="73"/>
  <c r="AY92" i="73" s="1"/>
  <c r="AX49" i="73"/>
  <c r="AX92" i="73" s="1"/>
  <c r="AU49" i="73"/>
  <c r="AU92" i="73" s="1"/>
  <c r="AV33" i="73"/>
  <c r="AV90" i="73" s="1"/>
  <c r="BA48" i="73"/>
  <c r="AY48" i="73"/>
  <c r="AW48" i="73"/>
  <c r="AU48" i="73"/>
  <c r="AS48" i="73"/>
  <c r="AQ48" i="73"/>
  <c r="AO48" i="73"/>
  <c r="BA32" i="73"/>
  <c r="AW32" i="73"/>
  <c r="AS32" i="73"/>
  <c r="BA47" i="73"/>
  <c r="AX47" i="73"/>
  <c r="AW47" i="73"/>
  <c r="AI32" i="73"/>
  <c r="BC47" i="73" s="1"/>
  <c r="AP47" i="73"/>
  <c r="AO47" i="73"/>
  <c r="BA46" i="73"/>
  <c r="AY46" i="73"/>
  <c r="AW46" i="73"/>
  <c r="AU46" i="73"/>
  <c r="AQ46" i="73"/>
  <c r="F31" i="73"/>
  <c r="BF32" i="49" s="1"/>
  <c r="AY30" i="73"/>
  <c r="AU30" i="73"/>
  <c r="AQ30" i="73"/>
  <c r="BB45" i="73"/>
  <c r="AY45" i="73"/>
  <c r="AU45" i="73"/>
  <c r="BA44" i="73"/>
  <c r="AY44" i="73"/>
  <c r="AW44" i="73"/>
  <c r="AU44" i="73"/>
  <c r="AS44" i="73"/>
  <c r="AQ44" i="73"/>
  <c r="AO44" i="73"/>
  <c r="BB43" i="73"/>
  <c r="BB91" i="73" s="1"/>
  <c r="BA43" i="73"/>
  <c r="BA91" i="73" s="1"/>
  <c r="AW43" i="73"/>
  <c r="AW91" i="73" s="1"/>
  <c r="AP43" i="73"/>
  <c r="AP91" i="73" s="1"/>
  <c r="BA42" i="73"/>
  <c r="AY42" i="73"/>
  <c r="AW42" i="73"/>
  <c r="AU42" i="73"/>
  <c r="AQ42" i="73"/>
  <c r="F27" i="73"/>
  <c r="BF28" i="49" s="1"/>
  <c r="AZ41" i="73"/>
  <c r="AY41" i="73"/>
  <c r="AU41" i="73"/>
  <c r="BA40" i="73"/>
  <c r="AY40" i="73"/>
  <c r="AW40" i="73"/>
  <c r="AU40" i="73"/>
  <c r="AS40" i="73"/>
  <c r="AQ40" i="73"/>
  <c r="AO40" i="73"/>
  <c r="AY36" i="73"/>
  <c r="AU36" i="73"/>
  <c r="BA35" i="73"/>
  <c r="AY35" i="73"/>
  <c r="AW35" i="73"/>
  <c r="AU35" i="73"/>
  <c r="AS35" i="73"/>
  <c r="AQ35" i="73"/>
  <c r="AO35" i="73"/>
  <c r="BA34" i="73"/>
  <c r="AX34" i="73"/>
  <c r="AW34" i="73"/>
  <c r="AP34" i="73"/>
  <c r="BA33" i="73"/>
  <c r="BA90" i="73" s="1"/>
  <c r="AY33" i="73"/>
  <c r="AY90" i="73" s="1"/>
  <c r="AW33" i="73"/>
  <c r="AW90" i="73" s="1"/>
  <c r="AU33" i="73"/>
  <c r="AU90" i="73" s="1"/>
  <c r="AS33" i="73"/>
  <c r="AS90" i="73" s="1"/>
  <c r="AQ33" i="73"/>
  <c r="AQ90" i="73" s="1"/>
  <c r="AO33" i="73"/>
  <c r="AO90" i="73" s="1"/>
  <c r="AY32" i="73"/>
  <c r="AU32" i="73"/>
  <c r="AT32" i="73"/>
  <c r="AP32" i="73"/>
  <c r="BA19" i="73"/>
  <c r="BA31" i="73"/>
  <c r="AY31" i="73"/>
  <c r="AW31" i="73"/>
  <c r="AV31" i="73"/>
  <c r="AU31" i="73"/>
  <c r="AS31" i="73"/>
  <c r="AQ31" i="73"/>
  <c r="AO31" i="73"/>
  <c r="F19" i="73"/>
  <c r="BF20" i="49" s="1"/>
  <c r="BA30" i="73"/>
  <c r="AW30" i="73"/>
  <c r="AS30" i="73"/>
  <c r="AP30" i="73"/>
  <c r="BA29" i="73"/>
  <c r="AY29" i="73"/>
  <c r="AW29" i="73"/>
  <c r="AU29" i="73"/>
  <c r="AQ29" i="73"/>
  <c r="AO29" i="73"/>
  <c r="BB28" i="73"/>
  <c r="BA28" i="73"/>
  <c r="AY28" i="73"/>
  <c r="AX28" i="73"/>
  <c r="AW28" i="73"/>
  <c r="AU28" i="73"/>
  <c r="AT28" i="73"/>
  <c r="AS28" i="73"/>
  <c r="AP28" i="73"/>
  <c r="BA27" i="73"/>
  <c r="AY27" i="73"/>
  <c r="AW27" i="73"/>
  <c r="AU27" i="73"/>
  <c r="AS27" i="73"/>
  <c r="AQ27" i="73"/>
  <c r="AO27" i="73"/>
  <c r="F15" i="73"/>
  <c r="BF16" i="49" s="1"/>
  <c r="BB26" i="73"/>
  <c r="BA26" i="73"/>
  <c r="AY26" i="73"/>
  <c r="AX26" i="73"/>
  <c r="AW26" i="73"/>
  <c r="AU26" i="73"/>
  <c r="AT26" i="73"/>
  <c r="AS26" i="73"/>
  <c r="AQ26" i="73"/>
  <c r="AP26" i="73"/>
  <c r="BA22" i="73"/>
  <c r="AY22" i="73"/>
  <c r="AW22" i="73"/>
  <c r="AU22" i="73"/>
  <c r="AS22" i="73"/>
  <c r="AQ22" i="73"/>
  <c r="AO22" i="73"/>
  <c r="BB21" i="73"/>
  <c r="BA21" i="73"/>
  <c r="AY21" i="73"/>
  <c r="AX21" i="73"/>
  <c r="AW21" i="73"/>
  <c r="AU21" i="73"/>
  <c r="AT21" i="73"/>
  <c r="AS21" i="73"/>
  <c r="AP21" i="73"/>
  <c r="AO21" i="73"/>
  <c r="BA20" i="73"/>
  <c r="AY20" i="73"/>
  <c r="AW20" i="73"/>
  <c r="AU20" i="73"/>
  <c r="AS20" i="73"/>
  <c r="AQ20" i="73"/>
  <c r="AO20" i="73"/>
  <c r="F11" i="73"/>
  <c r="BF12" i="49" s="1"/>
  <c r="AY19" i="73"/>
  <c r="AW19" i="73"/>
  <c r="AW23" i="73" s="1"/>
  <c r="AW101" i="73" s="1"/>
  <c r="AU19" i="73"/>
  <c r="AS19" i="73"/>
  <c r="AP19" i="73"/>
  <c r="BA15" i="73"/>
  <c r="AY15" i="73"/>
  <c r="AW15" i="73"/>
  <c r="AU15" i="73"/>
  <c r="AS15" i="73"/>
  <c r="AQ15" i="73"/>
  <c r="AO15" i="73"/>
  <c r="BA14" i="73"/>
  <c r="AY14" i="73"/>
  <c r="AY16" i="73" s="1"/>
  <c r="AY100" i="73" s="1"/>
  <c r="AX14" i="73"/>
  <c r="AW14" i="73"/>
  <c r="AU14" i="73"/>
  <c r="AI8" i="73"/>
  <c r="BC14" i="73" s="1"/>
  <c r="AP14" i="73"/>
  <c r="BA10" i="73"/>
  <c r="AY10" i="73"/>
  <c r="AW10" i="73"/>
  <c r="AS10" i="73"/>
  <c r="AQ10" i="73"/>
  <c r="AO10" i="73"/>
  <c r="F7" i="73"/>
  <c r="BF8" i="49" s="1"/>
  <c r="BA9" i="73"/>
  <c r="AY9" i="73"/>
  <c r="AW9" i="73"/>
  <c r="AU9" i="73"/>
  <c r="AT9" i="73"/>
  <c r="AP9" i="73"/>
  <c r="BA5" i="73"/>
  <c r="AY5" i="73"/>
  <c r="AW5" i="73"/>
  <c r="AU5" i="73"/>
  <c r="AS5" i="73"/>
  <c r="AQ5" i="73"/>
  <c r="AO5" i="73"/>
  <c r="AP4" i="73"/>
  <c r="BA4" i="73"/>
  <c r="AY4" i="73"/>
  <c r="AW4" i="73"/>
  <c r="AU4" i="73"/>
  <c r="AS4" i="73"/>
  <c r="BA3" i="73"/>
  <c r="AY3" i="73"/>
  <c r="AW3" i="73"/>
  <c r="AU3" i="73"/>
  <c r="AS3" i="73"/>
  <c r="AQ3" i="73"/>
  <c r="AO3" i="73"/>
  <c r="AX3" i="73"/>
  <c r="F3" i="73"/>
  <c r="BF4" i="49" s="1"/>
  <c r="BB2" i="73"/>
  <c r="AZ2" i="73"/>
  <c r="AX2" i="73"/>
  <c r="AV2" i="73"/>
  <c r="AT2" i="73"/>
  <c r="AP2" i="73"/>
  <c r="AG59" i="73"/>
  <c r="BA87" i="73" s="1"/>
  <c r="BA109" i="73" s="1"/>
  <c r="AC59" i="73"/>
  <c r="AW87" i="73" s="1"/>
  <c r="AW109" i="73" s="1"/>
  <c r="Y59" i="73"/>
  <c r="AS87" i="73" s="1"/>
  <c r="AS109" i="73" s="1"/>
  <c r="Z60" i="73"/>
  <c r="Y3" i="72"/>
  <c r="Z3" i="72"/>
  <c r="AA3" i="72"/>
  <c r="AU3" i="72" s="1"/>
  <c r="AB3" i="72"/>
  <c r="AV3" i="72" s="1"/>
  <c r="AC3" i="72"/>
  <c r="AD3" i="72"/>
  <c r="AE3" i="72"/>
  <c r="AY3" i="72" s="1"/>
  <c r="AF3" i="72"/>
  <c r="AG3" i="72"/>
  <c r="AH3" i="72"/>
  <c r="Y4" i="72"/>
  <c r="Z4" i="72"/>
  <c r="AT4" i="72" s="1"/>
  <c r="AA4" i="72"/>
  <c r="AB4" i="72"/>
  <c r="AC4" i="72"/>
  <c r="AD4" i="72"/>
  <c r="AX4" i="72" s="1"/>
  <c r="AE4" i="72"/>
  <c r="AF4" i="72"/>
  <c r="AG4" i="72"/>
  <c r="BA4" i="72" s="1"/>
  <c r="AH4" i="72"/>
  <c r="BB4" i="72" s="1"/>
  <c r="Y5" i="72"/>
  <c r="Z5" i="72"/>
  <c r="AA5" i="72"/>
  <c r="AI5" i="72" s="1"/>
  <c r="BC5" i="72" s="1"/>
  <c r="AB5" i="72"/>
  <c r="AV5" i="72" s="1"/>
  <c r="AC5" i="72"/>
  <c r="AD5" i="72"/>
  <c r="AE5" i="72"/>
  <c r="AF5" i="72"/>
  <c r="AZ5" i="72" s="1"/>
  <c r="AG5" i="72"/>
  <c r="AH5" i="72"/>
  <c r="Y6" i="72"/>
  <c r="Z6" i="72"/>
  <c r="AT9" i="72" s="1"/>
  <c r="AA6" i="72"/>
  <c r="AB6" i="72"/>
  <c r="AC6" i="72"/>
  <c r="AW9" i="72" s="1"/>
  <c r="AD6" i="72"/>
  <c r="AX9" i="72" s="1"/>
  <c r="AE6" i="72"/>
  <c r="AF6" i="72"/>
  <c r="AG6" i="72"/>
  <c r="BA9" i="72" s="1"/>
  <c r="BA11" i="72" s="1"/>
  <c r="BA99" i="72" s="1"/>
  <c r="AH6" i="72"/>
  <c r="BB9" i="72" s="1"/>
  <c r="Y7" i="72"/>
  <c r="Z7" i="72"/>
  <c r="AA7" i="72"/>
  <c r="AB7" i="72"/>
  <c r="AV10" i="72" s="1"/>
  <c r="AC7" i="72"/>
  <c r="AD7" i="72"/>
  <c r="AE7" i="72"/>
  <c r="AY10" i="72" s="1"/>
  <c r="AF7" i="72"/>
  <c r="AZ10" i="72" s="1"/>
  <c r="AG7" i="72"/>
  <c r="AH7" i="72"/>
  <c r="Y8" i="72"/>
  <c r="Z8" i="72"/>
  <c r="AT14" i="72" s="1"/>
  <c r="AA8" i="72"/>
  <c r="AB8" i="72"/>
  <c r="AC8" i="72"/>
  <c r="AW14" i="72" s="1"/>
  <c r="AW16" i="72" s="1"/>
  <c r="AW100" i="72" s="1"/>
  <c r="AD8" i="72"/>
  <c r="AX14" i="72" s="1"/>
  <c r="AE8" i="72"/>
  <c r="AF8" i="72"/>
  <c r="AG8" i="72"/>
  <c r="AH8" i="72"/>
  <c r="BB14" i="72" s="1"/>
  <c r="Y9" i="72"/>
  <c r="Z9" i="72"/>
  <c r="AA9" i="72"/>
  <c r="AU15" i="72" s="1"/>
  <c r="AB9" i="72"/>
  <c r="AV15" i="72" s="1"/>
  <c r="AC9" i="72"/>
  <c r="AD9" i="72"/>
  <c r="AE9" i="72"/>
  <c r="AF9" i="72"/>
  <c r="AZ15" i="72" s="1"/>
  <c r="AG9" i="72"/>
  <c r="AH9" i="72"/>
  <c r="Y10" i="72"/>
  <c r="Z10" i="72"/>
  <c r="AT19" i="72" s="1"/>
  <c r="AA10" i="72"/>
  <c r="AB10" i="72"/>
  <c r="AC10" i="72"/>
  <c r="AD10" i="72"/>
  <c r="AX19" i="72" s="1"/>
  <c r="AE10" i="72"/>
  <c r="AF10" i="72"/>
  <c r="AG10" i="72"/>
  <c r="BA19" i="72" s="1"/>
  <c r="AH10" i="72"/>
  <c r="BB19" i="72" s="1"/>
  <c r="Y11" i="72"/>
  <c r="Z11" i="72"/>
  <c r="AA11" i="72"/>
  <c r="AU20" i="72" s="1"/>
  <c r="AB11" i="72"/>
  <c r="AV20" i="72" s="1"/>
  <c r="AC11" i="72"/>
  <c r="AD11" i="72"/>
  <c r="AE11" i="72"/>
  <c r="AF11" i="72"/>
  <c r="AZ20" i="72" s="1"/>
  <c r="AG11" i="72"/>
  <c r="AH11" i="72"/>
  <c r="Y12" i="72"/>
  <c r="AI12" i="72" s="1"/>
  <c r="BC21" i="72" s="1"/>
  <c r="Z12" i="72"/>
  <c r="AT21" i="72" s="1"/>
  <c r="AA12" i="72"/>
  <c r="AB12" i="72"/>
  <c r="AC12" i="72"/>
  <c r="AW21" i="72" s="1"/>
  <c r="AD12" i="72"/>
  <c r="AX21" i="72" s="1"/>
  <c r="AE12" i="72"/>
  <c r="AF12" i="72"/>
  <c r="AG12" i="72"/>
  <c r="AH12" i="72"/>
  <c r="BB21" i="72" s="1"/>
  <c r="Y13" i="72"/>
  <c r="Z13" i="72"/>
  <c r="AA13" i="72"/>
  <c r="AU22" i="72" s="1"/>
  <c r="AB13" i="72"/>
  <c r="AC13" i="72"/>
  <c r="AD13" i="72"/>
  <c r="AE13" i="72"/>
  <c r="AY22" i="72" s="1"/>
  <c r="AF13" i="72"/>
  <c r="AG13" i="72"/>
  <c r="AH13" i="72"/>
  <c r="Y14" i="72"/>
  <c r="Z14" i="72"/>
  <c r="AT26" i="72" s="1"/>
  <c r="AA14" i="72"/>
  <c r="AB14" i="72"/>
  <c r="AC14" i="72"/>
  <c r="AW26" i="72" s="1"/>
  <c r="AD14" i="72"/>
  <c r="AX26" i="72" s="1"/>
  <c r="AE14" i="72"/>
  <c r="AF14" i="72"/>
  <c r="AG14" i="72"/>
  <c r="BA26" i="72" s="1"/>
  <c r="AH14" i="72"/>
  <c r="BB26" i="72" s="1"/>
  <c r="Y15" i="72"/>
  <c r="Z15" i="72"/>
  <c r="AA15" i="72"/>
  <c r="AU27" i="72" s="1"/>
  <c r="AB15" i="72"/>
  <c r="AV27" i="72" s="1"/>
  <c r="AC15" i="72"/>
  <c r="AD15" i="72"/>
  <c r="AE15" i="72"/>
  <c r="AY27" i="72" s="1"/>
  <c r="AF15" i="72"/>
  <c r="AZ27" i="72" s="1"/>
  <c r="AG15" i="72"/>
  <c r="AH15" i="72"/>
  <c r="Y16" i="72"/>
  <c r="Z16" i="72"/>
  <c r="AA16" i="72"/>
  <c r="AB16" i="72"/>
  <c r="AC16" i="72"/>
  <c r="AD16" i="72"/>
  <c r="AE16" i="72"/>
  <c r="AF16" i="72"/>
  <c r="AG16" i="72"/>
  <c r="AH16" i="72"/>
  <c r="Y17" i="72"/>
  <c r="Z17" i="72"/>
  <c r="AA17" i="72"/>
  <c r="AU29" i="72" s="1"/>
  <c r="AB17" i="72"/>
  <c r="AV29" i="72" s="1"/>
  <c r="AC17" i="72"/>
  <c r="AD17" i="72"/>
  <c r="AE17" i="72"/>
  <c r="AY29" i="72" s="1"/>
  <c r="AF17" i="72"/>
  <c r="AZ29" i="72" s="1"/>
  <c r="AG17" i="72"/>
  <c r="AH17" i="72"/>
  <c r="Y18" i="72"/>
  <c r="AS30" i="72" s="1"/>
  <c r="Z18" i="72"/>
  <c r="AA18" i="72"/>
  <c r="AB18" i="72"/>
  <c r="AC18" i="72"/>
  <c r="AD18" i="72"/>
  <c r="AX30" i="72" s="1"/>
  <c r="AE18" i="72"/>
  <c r="AF18" i="72"/>
  <c r="AG18" i="72"/>
  <c r="BA30" i="72" s="1"/>
  <c r="AH18" i="72"/>
  <c r="BB30" i="72" s="1"/>
  <c r="Y19" i="72"/>
  <c r="Z19" i="72"/>
  <c r="AA19" i="72"/>
  <c r="AU31" i="72" s="1"/>
  <c r="AB19" i="72"/>
  <c r="AV31" i="72" s="1"/>
  <c r="AC19" i="72"/>
  <c r="AD19" i="72"/>
  <c r="AE19" i="72"/>
  <c r="AY31" i="72" s="1"/>
  <c r="AF19" i="72"/>
  <c r="AZ31" i="72" s="1"/>
  <c r="AG19" i="72"/>
  <c r="AH19" i="72"/>
  <c r="Y20" i="72"/>
  <c r="AS32" i="72" s="1"/>
  <c r="Z20" i="72"/>
  <c r="AT32" i="72" s="1"/>
  <c r="AA20" i="72"/>
  <c r="AB20" i="72"/>
  <c r="AC20" i="72"/>
  <c r="AW32" i="72" s="1"/>
  <c r="AD20" i="72"/>
  <c r="AX32" i="72" s="1"/>
  <c r="AE20" i="72"/>
  <c r="AF20" i="72"/>
  <c r="AG20" i="72"/>
  <c r="AH20" i="72"/>
  <c r="BB32" i="72" s="1"/>
  <c r="Y21" i="72"/>
  <c r="Z21" i="72"/>
  <c r="AA21" i="72"/>
  <c r="AI21" i="72" s="1"/>
  <c r="BC33" i="72" s="1"/>
  <c r="BC90" i="72" s="1"/>
  <c r="AB21" i="72"/>
  <c r="AV33" i="72" s="1"/>
  <c r="AV90" i="72" s="1"/>
  <c r="AC21" i="72"/>
  <c r="AD21" i="72"/>
  <c r="AE21" i="72"/>
  <c r="AY33" i="72" s="1"/>
  <c r="AY90" i="72" s="1"/>
  <c r="AF21" i="72"/>
  <c r="AZ33" i="72" s="1"/>
  <c r="AZ90" i="72" s="1"/>
  <c r="AG21" i="72"/>
  <c r="AH21" i="72"/>
  <c r="Y22" i="72"/>
  <c r="AS34" i="72" s="1"/>
  <c r="Z22" i="72"/>
  <c r="AT34" i="72" s="1"/>
  <c r="AA22" i="72"/>
  <c r="AB22" i="72"/>
  <c r="AC22" i="72"/>
  <c r="AD22" i="72"/>
  <c r="AX34" i="72" s="1"/>
  <c r="AE22" i="72"/>
  <c r="AF22" i="72"/>
  <c r="AG22" i="72"/>
  <c r="BA34" i="72" s="1"/>
  <c r="AH22" i="72"/>
  <c r="BB34" i="72" s="1"/>
  <c r="Y23" i="72"/>
  <c r="Z23" i="72"/>
  <c r="AA23" i="72"/>
  <c r="AU35" i="72" s="1"/>
  <c r="AB23" i="72"/>
  <c r="AV35" i="72" s="1"/>
  <c r="AC23" i="72"/>
  <c r="AD23" i="72"/>
  <c r="AE23" i="72"/>
  <c r="AY35" i="72" s="1"/>
  <c r="AF23" i="72"/>
  <c r="AZ35" i="72" s="1"/>
  <c r="AG23" i="72"/>
  <c r="AH23" i="72"/>
  <c r="Y24" i="72"/>
  <c r="Z24" i="72"/>
  <c r="AT36" i="72" s="1"/>
  <c r="AA24" i="72"/>
  <c r="AB24" i="72"/>
  <c r="AC24" i="72"/>
  <c r="AW36" i="72" s="1"/>
  <c r="AD24" i="72"/>
  <c r="AX36" i="72" s="1"/>
  <c r="AE24" i="72"/>
  <c r="AF24" i="72"/>
  <c r="AG24" i="72"/>
  <c r="BA36" i="72" s="1"/>
  <c r="AH24" i="72"/>
  <c r="BB36" i="72" s="1"/>
  <c r="Y25" i="72"/>
  <c r="Z25" i="72"/>
  <c r="AA25" i="72"/>
  <c r="AU40" i="72" s="1"/>
  <c r="AB25" i="72"/>
  <c r="AV40" i="72" s="1"/>
  <c r="AC25" i="72"/>
  <c r="AD25" i="72"/>
  <c r="AE25" i="72"/>
  <c r="AY40" i="72" s="1"/>
  <c r="AF25" i="72"/>
  <c r="AZ40" i="72" s="1"/>
  <c r="AG25" i="72"/>
  <c r="AH25" i="72"/>
  <c r="Y26" i="72"/>
  <c r="AS41" i="72" s="1"/>
  <c r="Z26" i="72"/>
  <c r="AT41" i="72" s="1"/>
  <c r="AA26" i="72"/>
  <c r="AB26" i="72"/>
  <c r="AC26" i="72"/>
  <c r="AW41" i="72" s="1"/>
  <c r="AD26" i="72"/>
  <c r="AX41" i="72" s="1"/>
  <c r="AE26" i="72"/>
  <c r="AF26" i="72"/>
  <c r="AG26" i="72"/>
  <c r="BA41" i="72" s="1"/>
  <c r="AH26" i="72"/>
  <c r="BB41" i="72" s="1"/>
  <c r="Y27" i="72"/>
  <c r="Z27" i="72"/>
  <c r="AA27" i="72"/>
  <c r="AB27" i="72"/>
  <c r="AV42" i="72" s="1"/>
  <c r="AC27" i="72"/>
  <c r="AD27" i="72"/>
  <c r="AE27" i="72"/>
  <c r="AY42" i="72" s="1"/>
  <c r="AF27" i="72"/>
  <c r="AZ42" i="72" s="1"/>
  <c r="AG27" i="72"/>
  <c r="AH27" i="72"/>
  <c r="Y28" i="72"/>
  <c r="AS43" i="72" s="1"/>
  <c r="AS91" i="72" s="1"/>
  <c r="Z28" i="72"/>
  <c r="AT43" i="72" s="1"/>
  <c r="AT91" i="72" s="1"/>
  <c r="AA28" i="72"/>
  <c r="AB28" i="72"/>
  <c r="AC28" i="72"/>
  <c r="AW43" i="72" s="1"/>
  <c r="AW91" i="72" s="1"/>
  <c r="AD28" i="72"/>
  <c r="AX43" i="72" s="1"/>
  <c r="AX91" i="72" s="1"/>
  <c r="AE28" i="72"/>
  <c r="AF28" i="72"/>
  <c r="AG28" i="72"/>
  <c r="BA43" i="72" s="1"/>
  <c r="BA91" i="72" s="1"/>
  <c r="AH28" i="72"/>
  <c r="BB43" i="72" s="1"/>
  <c r="BB91" i="72" s="1"/>
  <c r="Y29" i="72"/>
  <c r="Z29" i="72"/>
  <c r="AA29" i="72"/>
  <c r="AU44" i="72" s="1"/>
  <c r="AB29" i="72"/>
  <c r="AV44" i="72" s="1"/>
  <c r="AC29" i="72"/>
  <c r="AD29" i="72"/>
  <c r="AE29" i="72"/>
  <c r="AY44" i="72" s="1"/>
  <c r="AF29" i="72"/>
  <c r="AZ44" i="72" s="1"/>
  <c r="AG29" i="72"/>
  <c r="AH29" i="72"/>
  <c r="Y30" i="72"/>
  <c r="Z30" i="72"/>
  <c r="AA30" i="72"/>
  <c r="AB30" i="72"/>
  <c r="AC30" i="72"/>
  <c r="AD30" i="72"/>
  <c r="AE30" i="72"/>
  <c r="AF30" i="72"/>
  <c r="AG30" i="72"/>
  <c r="AH30" i="72"/>
  <c r="Y31" i="72"/>
  <c r="Z31" i="72"/>
  <c r="AA31" i="72"/>
  <c r="AU46" i="72" s="1"/>
  <c r="AB31" i="72"/>
  <c r="AV46" i="72" s="1"/>
  <c r="AC31" i="72"/>
  <c r="AD31" i="72"/>
  <c r="AE31" i="72"/>
  <c r="AY46" i="72" s="1"/>
  <c r="AF31" i="72"/>
  <c r="AZ46" i="72" s="1"/>
  <c r="AG31" i="72"/>
  <c r="AH31" i="72"/>
  <c r="Y32" i="72"/>
  <c r="AS47" i="72" s="1"/>
  <c r="Z32" i="72"/>
  <c r="AT47" i="72" s="1"/>
  <c r="AA32" i="72"/>
  <c r="AB32" i="72"/>
  <c r="AC32" i="72"/>
  <c r="AW47" i="72" s="1"/>
  <c r="AD32" i="72"/>
  <c r="AX47" i="72" s="1"/>
  <c r="AE32" i="72"/>
  <c r="AF32" i="72"/>
  <c r="AG32" i="72"/>
  <c r="BA47" i="72" s="1"/>
  <c r="AH32" i="72"/>
  <c r="BB47" i="72" s="1"/>
  <c r="Y33" i="72"/>
  <c r="Z33" i="72"/>
  <c r="AA33" i="72"/>
  <c r="AU48" i="72" s="1"/>
  <c r="AB33" i="72"/>
  <c r="AV48" i="72" s="1"/>
  <c r="AC33" i="72"/>
  <c r="AD33" i="72"/>
  <c r="AE33" i="72"/>
  <c r="AY48" i="72" s="1"/>
  <c r="AF33" i="72"/>
  <c r="AZ48" i="72" s="1"/>
  <c r="AG33" i="72"/>
  <c r="AH33" i="72"/>
  <c r="Y34" i="72"/>
  <c r="Z34" i="72"/>
  <c r="AT49" i="72" s="1"/>
  <c r="AT92" i="72" s="1"/>
  <c r="AA34" i="72"/>
  <c r="AB34" i="72"/>
  <c r="AC34" i="72"/>
  <c r="AW49" i="72" s="1"/>
  <c r="AW92" i="72" s="1"/>
  <c r="AD34" i="72"/>
  <c r="AX49" i="72" s="1"/>
  <c r="AX92" i="72" s="1"/>
  <c r="AE34" i="72"/>
  <c r="AF34" i="72"/>
  <c r="AG34" i="72"/>
  <c r="BA49" i="72" s="1"/>
  <c r="BA92" i="72" s="1"/>
  <c r="AH34" i="72"/>
  <c r="BB49" i="72" s="1"/>
  <c r="BB92" i="72" s="1"/>
  <c r="Y35" i="72"/>
  <c r="Z35" i="72"/>
  <c r="AA35" i="72"/>
  <c r="AU53" i="72" s="1"/>
  <c r="AB35" i="72"/>
  <c r="AV53" i="72" s="1"/>
  <c r="AC35" i="72"/>
  <c r="AD35" i="72"/>
  <c r="AE35" i="72"/>
  <c r="AF35" i="72"/>
  <c r="AZ53" i="72" s="1"/>
  <c r="AG35" i="72"/>
  <c r="AH35" i="72"/>
  <c r="Y36" i="72"/>
  <c r="AS54" i="72" s="1"/>
  <c r="Z36" i="72"/>
  <c r="AT54" i="72" s="1"/>
  <c r="AA36" i="72"/>
  <c r="AB36" i="72"/>
  <c r="AC36" i="72"/>
  <c r="AW54" i="72" s="1"/>
  <c r="AD36" i="72"/>
  <c r="AX54" i="72" s="1"/>
  <c r="AE36" i="72"/>
  <c r="AF36" i="72"/>
  <c r="AG36" i="72"/>
  <c r="BA54" i="72" s="1"/>
  <c r="AH36" i="72"/>
  <c r="BB54" i="72" s="1"/>
  <c r="Y37" i="72"/>
  <c r="Z37" i="72"/>
  <c r="AA37" i="72"/>
  <c r="AU55" i="72" s="1"/>
  <c r="AB37" i="72"/>
  <c r="AC37" i="72"/>
  <c r="AD37" i="72"/>
  <c r="AE37" i="72"/>
  <c r="AY55" i="72" s="1"/>
  <c r="AF37" i="72"/>
  <c r="AG37" i="72"/>
  <c r="AH37" i="72"/>
  <c r="Y38" i="72"/>
  <c r="AS56" i="72" s="1"/>
  <c r="Z38" i="72"/>
  <c r="AT56" i="72" s="1"/>
  <c r="AA38" i="72"/>
  <c r="AB38" i="72"/>
  <c r="AC38" i="72"/>
  <c r="AW56" i="72" s="1"/>
  <c r="AD38" i="72"/>
  <c r="AX56" i="72" s="1"/>
  <c r="AE38" i="72"/>
  <c r="AF38" i="72"/>
  <c r="AG38" i="72"/>
  <c r="BA56" i="72" s="1"/>
  <c r="AH38" i="72"/>
  <c r="BB56" i="72" s="1"/>
  <c r="Y39" i="72"/>
  <c r="Z39" i="72"/>
  <c r="AA39" i="72"/>
  <c r="AU57" i="72" s="1"/>
  <c r="AB39" i="72"/>
  <c r="AV57" i="72" s="1"/>
  <c r="AC39" i="72"/>
  <c r="AD39" i="72"/>
  <c r="AE39" i="72"/>
  <c r="AY57" i="72" s="1"/>
  <c r="AF39" i="72"/>
  <c r="AZ57" i="72" s="1"/>
  <c r="AG39" i="72"/>
  <c r="AH39" i="72"/>
  <c r="Y40" i="72"/>
  <c r="AS58" i="72" s="1"/>
  <c r="Z40" i="72"/>
  <c r="AA40" i="72"/>
  <c r="AB40" i="72"/>
  <c r="AC40" i="72"/>
  <c r="AW58" i="72" s="1"/>
  <c r="AD40" i="72"/>
  <c r="AE40" i="72"/>
  <c r="AF40" i="72"/>
  <c r="AG40" i="72"/>
  <c r="BA58" i="72" s="1"/>
  <c r="AH40" i="72"/>
  <c r="Y41" i="72"/>
  <c r="Z41" i="72"/>
  <c r="AA41" i="72"/>
  <c r="AU59" i="72" s="1"/>
  <c r="AB41" i="72"/>
  <c r="AV59" i="72" s="1"/>
  <c r="AC41" i="72"/>
  <c r="AD41" i="72"/>
  <c r="AE41" i="72"/>
  <c r="AY59" i="72" s="1"/>
  <c r="AF41" i="72"/>
  <c r="AZ59" i="72" s="1"/>
  <c r="AG41" i="72"/>
  <c r="AH41" i="72"/>
  <c r="Y42" i="72"/>
  <c r="AS60" i="72" s="1"/>
  <c r="Z42" i="72"/>
  <c r="AA42" i="72"/>
  <c r="AB42" i="72"/>
  <c r="AC42" i="72"/>
  <c r="AW60" i="72" s="1"/>
  <c r="AD42" i="72"/>
  <c r="AE42" i="72"/>
  <c r="AF42" i="72"/>
  <c r="AG42" i="72"/>
  <c r="BA60" i="72" s="1"/>
  <c r="AH42" i="72"/>
  <c r="Y43" i="72"/>
  <c r="Z43" i="72"/>
  <c r="AA43" i="72"/>
  <c r="AU61" i="72" s="1"/>
  <c r="AB43" i="72"/>
  <c r="AC43" i="72"/>
  <c r="AD43" i="72"/>
  <c r="AE43" i="72"/>
  <c r="AY61" i="72" s="1"/>
  <c r="AF43" i="72"/>
  <c r="AG43" i="72"/>
  <c r="AH43" i="72"/>
  <c r="Y44" i="72"/>
  <c r="AS62" i="72" s="1"/>
  <c r="Z44" i="72"/>
  <c r="AT62" i="72" s="1"/>
  <c r="AA44" i="72"/>
  <c r="AB44" i="72"/>
  <c r="AC44" i="72"/>
  <c r="AW62" i="72" s="1"/>
  <c r="AD44" i="72"/>
  <c r="AX62" i="72" s="1"/>
  <c r="AE44" i="72"/>
  <c r="AF44" i="72"/>
  <c r="AG44" i="72"/>
  <c r="BA62" i="72" s="1"/>
  <c r="AH44" i="72"/>
  <c r="BB62" i="72" s="1"/>
  <c r="Y45" i="72"/>
  <c r="Z45" i="72"/>
  <c r="AA45" i="72"/>
  <c r="AU66" i="72" s="1"/>
  <c r="AU68" i="72" s="1"/>
  <c r="AU105" i="72" s="1"/>
  <c r="AB45" i="72"/>
  <c r="AV66" i="72" s="1"/>
  <c r="AC45" i="72"/>
  <c r="AD45" i="72"/>
  <c r="AE45" i="72"/>
  <c r="AY66" i="72" s="1"/>
  <c r="AF45" i="72"/>
  <c r="AZ66" i="72" s="1"/>
  <c r="AG45" i="72"/>
  <c r="AH45" i="72"/>
  <c r="Y46" i="72"/>
  <c r="Z46" i="72"/>
  <c r="AT67" i="72" s="1"/>
  <c r="AA46" i="72"/>
  <c r="AB46" i="72"/>
  <c r="AC46" i="72"/>
  <c r="AW67" i="72" s="1"/>
  <c r="AD46" i="72"/>
  <c r="AX67" i="72" s="1"/>
  <c r="AE46" i="72"/>
  <c r="AF46" i="72"/>
  <c r="AG46" i="72"/>
  <c r="BA67" i="72" s="1"/>
  <c r="AH46" i="72"/>
  <c r="BB67" i="72" s="1"/>
  <c r="Y47" i="72"/>
  <c r="Z47" i="72"/>
  <c r="AA47" i="72"/>
  <c r="AU71" i="72" s="1"/>
  <c r="AB47" i="72"/>
  <c r="AV71" i="72" s="1"/>
  <c r="AC47" i="72"/>
  <c r="AD47" i="72"/>
  <c r="AE47" i="72"/>
  <c r="AF47" i="72"/>
  <c r="AZ71" i="72" s="1"/>
  <c r="AG47" i="72"/>
  <c r="AH47" i="72"/>
  <c r="Y48" i="72"/>
  <c r="AS72" i="72" s="1"/>
  <c r="Z48" i="72"/>
  <c r="AT72" i="72" s="1"/>
  <c r="AA48" i="72"/>
  <c r="AB48" i="72"/>
  <c r="AC48" i="72"/>
  <c r="AW72" i="72" s="1"/>
  <c r="AD48" i="72"/>
  <c r="AX72" i="72" s="1"/>
  <c r="AE48" i="72"/>
  <c r="AF48" i="72"/>
  <c r="AG48" i="72"/>
  <c r="BA72" i="72" s="1"/>
  <c r="AH48" i="72"/>
  <c r="BB72" i="72" s="1"/>
  <c r="Y49" i="72"/>
  <c r="Z49" i="72"/>
  <c r="AA49" i="72"/>
  <c r="AU73" i="72" s="1"/>
  <c r="AB49" i="72"/>
  <c r="AV73" i="72" s="1"/>
  <c r="AC49" i="72"/>
  <c r="AD49" i="72"/>
  <c r="AE49" i="72"/>
  <c r="AY73" i="72" s="1"/>
  <c r="AF49" i="72"/>
  <c r="AZ73" i="72" s="1"/>
  <c r="AG49" i="72"/>
  <c r="AH49" i="72"/>
  <c r="Y50" i="72"/>
  <c r="AS74" i="72" s="1"/>
  <c r="Z50" i="72"/>
  <c r="AT74" i="72" s="1"/>
  <c r="AA50" i="72"/>
  <c r="AB50" i="72"/>
  <c r="AC50" i="72"/>
  <c r="AW74" i="72" s="1"/>
  <c r="AD50" i="72"/>
  <c r="AX74" i="72" s="1"/>
  <c r="AE50" i="72"/>
  <c r="AF50" i="72"/>
  <c r="AG50" i="72"/>
  <c r="BA74" i="72" s="1"/>
  <c r="AH50" i="72"/>
  <c r="BB74" i="72" s="1"/>
  <c r="Y51" i="72"/>
  <c r="Z51" i="72"/>
  <c r="AA51" i="72"/>
  <c r="AU75" i="72" s="1"/>
  <c r="AB51" i="72"/>
  <c r="AV75" i="72" s="1"/>
  <c r="AC51" i="72"/>
  <c r="AD51" i="72"/>
  <c r="AE51" i="72"/>
  <c r="AY75" i="72" s="1"/>
  <c r="AF51" i="72"/>
  <c r="AZ75" i="72" s="1"/>
  <c r="AG51" i="72"/>
  <c r="AH51" i="72"/>
  <c r="Y52" i="72"/>
  <c r="AI52" i="72" s="1"/>
  <c r="BC79" i="72" s="1"/>
  <c r="Z52" i="72"/>
  <c r="AT79" i="72" s="1"/>
  <c r="AA52" i="72"/>
  <c r="AB52" i="72"/>
  <c r="AC52" i="72"/>
  <c r="AW79" i="72" s="1"/>
  <c r="AD52" i="72"/>
  <c r="AX79" i="72" s="1"/>
  <c r="AE52" i="72"/>
  <c r="AF52" i="72"/>
  <c r="AG52" i="72"/>
  <c r="BA79" i="72" s="1"/>
  <c r="AH52" i="72"/>
  <c r="BB79" i="72" s="1"/>
  <c r="Y53" i="72"/>
  <c r="Z53" i="72"/>
  <c r="AA53" i="72"/>
  <c r="AU80" i="72" s="1"/>
  <c r="AB53" i="72"/>
  <c r="AV80" i="72" s="1"/>
  <c r="AC53" i="72"/>
  <c r="AD53" i="72"/>
  <c r="AE53" i="72"/>
  <c r="AY80" i="72" s="1"/>
  <c r="AF53" i="72"/>
  <c r="AZ80" i="72" s="1"/>
  <c r="AG53" i="72"/>
  <c r="AH53" i="72"/>
  <c r="Y54" i="72"/>
  <c r="AS81" i="72" s="1"/>
  <c r="Z54" i="72"/>
  <c r="AA54" i="72"/>
  <c r="AB54" i="72"/>
  <c r="AC54" i="72"/>
  <c r="AW81" i="72" s="1"/>
  <c r="AD54" i="72"/>
  <c r="AE54" i="72"/>
  <c r="AF54" i="72"/>
  <c r="AG54" i="72"/>
  <c r="BA81" i="72" s="1"/>
  <c r="AH54" i="72"/>
  <c r="Y55" i="72"/>
  <c r="Z55" i="72"/>
  <c r="AA55" i="72"/>
  <c r="AU82" i="72" s="1"/>
  <c r="AB55" i="72"/>
  <c r="AC55" i="72"/>
  <c r="AD55" i="72"/>
  <c r="AE55" i="72"/>
  <c r="AY82" i="72" s="1"/>
  <c r="AF55" i="72"/>
  <c r="AG55" i="72"/>
  <c r="AH55" i="72"/>
  <c r="Y56" i="72"/>
  <c r="AS83" i="72" s="1"/>
  <c r="Z56" i="72"/>
  <c r="AT83" i="72" s="1"/>
  <c r="AA56" i="72"/>
  <c r="AB56" i="72"/>
  <c r="AC56" i="72"/>
  <c r="AW83" i="72" s="1"/>
  <c r="AD56" i="72"/>
  <c r="AX83" i="72" s="1"/>
  <c r="AE56" i="72"/>
  <c r="AF56" i="72"/>
  <c r="AG56" i="72"/>
  <c r="BA83" i="72" s="1"/>
  <c r="AH56" i="72"/>
  <c r="BB83" i="72" s="1"/>
  <c r="Y57" i="72"/>
  <c r="Z57" i="72"/>
  <c r="AA57" i="72"/>
  <c r="AU84" i="72" s="1"/>
  <c r="AB57" i="72"/>
  <c r="AC57" i="72"/>
  <c r="AD57" i="72"/>
  <c r="AE57" i="72"/>
  <c r="AY84" i="72" s="1"/>
  <c r="AF57" i="72"/>
  <c r="AG57" i="72"/>
  <c r="AH57" i="72"/>
  <c r="AH2" i="72"/>
  <c r="AG2" i="72"/>
  <c r="AF2" i="72"/>
  <c r="AE2" i="72"/>
  <c r="AD2" i="72"/>
  <c r="AD59" i="72" s="1"/>
  <c r="AX87" i="72" s="1"/>
  <c r="AX109" i="72" s="1"/>
  <c r="AC2" i="72"/>
  <c r="AB2" i="72"/>
  <c r="AA2" i="72"/>
  <c r="Z2" i="72"/>
  <c r="Y2" i="72"/>
  <c r="U3" i="72"/>
  <c r="DS4" i="49" s="1"/>
  <c r="V3" i="72"/>
  <c r="DT4" i="49" s="1"/>
  <c r="W3" i="72"/>
  <c r="U4" i="72"/>
  <c r="V4" i="72"/>
  <c r="DT5" i="49" s="1"/>
  <c r="W4" i="72"/>
  <c r="DU5" i="49" s="1"/>
  <c r="U5" i="72"/>
  <c r="V5" i="72"/>
  <c r="W5" i="72"/>
  <c r="DU6" i="49" s="1"/>
  <c r="U6" i="72"/>
  <c r="DS7" i="49" s="1"/>
  <c r="V6" i="72"/>
  <c r="W6" i="72"/>
  <c r="DU7" i="49" s="1"/>
  <c r="U7" i="72"/>
  <c r="DS8" i="49" s="1"/>
  <c r="V7" i="72"/>
  <c r="DT8" i="49" s="1"/>
  <c r="W7" i="72"/>
  <c r="U8" i="72"/>
  <c r="V8" i="72"/>
  <c r="DT9" i="49" s="1"/>
  <c r="W8" i="72"/>
  <c r="DU9" i="49" s="1"/>
  <c r="U9" i="72"/>
  <c r="V9" i="72"/>
  <c r="DT10" i="49" s="1"/>
  <c r="W9" i="72"/>
  <c r="DU10" i="49" s="1"/>
  <c r="U10" i="72"/>
  <c r="DS11" i="49" s="1"/>
  <c r="V10" i="72"/>
  <c r="W10" i="72"/>
  <c r="DU11" i="49" s="1"/>
  <c r="U11" i="72"/>
  <c r="DS12" i="49" s="1"/>
  <c r="V11" i="72"/>
  <c r="DT12" i="49" s="1"/>
  <c r="W11" i="72"/>
  <c r="U12" i="72"/>
  <c r="V12" i="72"/>
  <c r="DT13" i="49" s="1"/>
  <c r="W12" i="72"/>
  <c r="DU13" i="49" s="1"/>
  <c r="U13" i="72"/>
  <c r="V13" i="72"/>
  <c r="W13" i="72"/>
  <c r="DU14" i="49" s="1"/>
  <c r="U14" i="72"/>
  <c r="DS15" i="49" s="1"/>
  <c r="V14" i="72"/>
  <c r="W14" i="72"/>
  <c r="U15" i="72"/>
  <c r="DS16" i="49" s="1"/>
  <c r="V15" i="72"/>
  <c r="DT16" i="49" s="1"/>
  <c r="W15" i="72"/>
  <c r="U16" i="72"/>
  <c r="V16" i="72"/>
  <c r="DT17" i="49" s="1"/>
  <c r="W16" i="72"/>
  <c r="DU17" i="49" s="1"/>
  <c r="U17" i="72"/>
  <c r="V17" i="72"/>
  <c r="DT18" i="49" s="1"/>
  <c r="W17" i="72"/>
  <c r="DU18" i="49" s="1"/>
  <c r="U18" i="72"/>
  <c r="DS19" i="49" s="1"/>
  <c r="V18" i="72"/>
  <c r="W18" i="72"/>
  <c r="U19" i="72"/>
  <c r="DS20" i="49" s="1"/>
  <c r="V19" i="72"/>
  <c r="DT20" i="49" s="1"/>
  <c r="W19" i="72"/>
  <c r="U20" i="72"/>
  <c r="V20" i="72"/>
  <c r="DT21" i="49" s="1"/>
  <c r="W20" i="72"/>
  <c r="DU21" i="49" s="1"/>
  <c r="U21" i="72"/>
  <c r="V21" i="72"/>
  <c r="W21" i="72"/>
  <c r="DU22" i="49" s="1"/>
  <c r="U22" i="72"/>
  <c r="DS23" i="49" s="1"/>
  <c r="V22" i="72"/>
  <c r="W22" i="72"/>
  <c r="U23" i="72"/>
  <c r="DS24" i="49" s="1"/>
  <c r="V23" i="72"/>
  <c r="DT24" i="49" s="1"/>
  <c r="W23" i="72"/>
  <c r="U24" i="72"/>
  <c r="DS25" i="49" s="1"/>
  <c r="V24" i="72"/>
  <c r="DT25" i="49" s="1"/>
  <c r="W24" i="72"/>
  <c r="DU25" i="49" s="1"/>
  <c r="U25" i="72"/>
  <c r="V25" i="72"/>
  <c r="W25" i="72"/>
  <c r="DU26" i="49" s="1"/>
  <c r="U26" i="72"/>
  <c r="DS27" i="49" s="1"/>
  <c r="V26" i="72"/>
  <c r="W26" i="72"/>
  <c r="U27" i="72"/>
  <c r="DS28" i="49" s="1"/>
  <c r="V27" i="72"/>
  <c r="DT28" i="49" s="1"/>
  <c r="W27" i="72"/>
  <c r="U28" i="72"/>
  <c r="V28" i="72"/>
  <c r="DT29" i="49" s="1"/>
  <c r="W28" i="72"/>
  <c r="DU29" i="49" s="1"/>
  <c r="U29" i="72"/>
  <c r="V29" i="72"/>
  <c r="W29" i="72"/>
  <c r="DU30" i="49" s="1"/>
  <c r="U30" i="72"/>
  <c r="DS31" i="49" s="1"/>
  <c r="V30" i="72"/>
  <c r="W30" i="72"/>
  <c r="U31" i="72"/>
  <c r="DS32" i="49" s="1"/>
  <c r="V31" i="72"/>
  <c r="DT32" i="49" s="1"/>
  <c r="W31" i="72"/>
  <c r="U32" i="72"/>
  <c r="DS33" i="49" s="1"/>
  <c r="V32" i="72"/>
  <c r="DT33" i="49" s="1"/>
  <c r="W32" i="72"/>
  <c r="DU33" i="49" s="1"/>
  <c r="U33" i="72"/>
  <c r="V33" i="72"/>
  <c r="W33" i="72"/>
  <c r="DU34" i="49" s="1"/>
  <c r="U34" i="72"/>
  <c r="DS35" i="49" s="1"/>
  <c r="V34" i="72"/>
  <c r="W34" i="72"/>
  <c r="U35" i="72"/>
  <c r="DS36" i="49" s="1"/>
  <c r="V35" i="72"/>
  <c r="DT36" i="49" s="1"/>
  <c r="W35" i="72"/>
  <c r="U36" i="72"/>
  <c r="DS37" i="49" s="1"/>
  <c r="V36" i="72"/>
  <c r="DT37" i="49" s="1"/>
  <c r="W36" i="72"/>
  <c r="DU37" i="49" s="1"/>
  <c r="U37" i="72"/>
  <c r="V37" i="72"/>
  <c r="W37" i="72"/>
  <c r="DU38" i="49" s="1"/>
  <c r="U38" i="72"/>
  <c r="DS39" i="49" s="1"/>
  <c r="V38" i="72"/>
  <c r="W38" i="72"/>
  <c r="U39" i="72"/>
  <c r="DS40" i="49" s="1"/>
  <c r="V39" i="72"/>
  <c r="DT40" i="49" s="1"/>
  <c r="W39" i="72"/>
  <c r="U40" i="72"/>
  <c r="V40" i="72"/>
  <c r="DT41" i="49" s="1"/>
  <c r="W40" i="72"/>
  <c r="DU41" i="49" s="1"/>
  <c r="U41" i="72"/>
  <c r="V41" i="72"/>
  <c r="DT42" i="49" s="1"/>
  <c r="W41" i="72"/>
  <c r="DU42" i="49" s="1"/>
  <c r="U42" i="72"/>
  <c r="DS43" i="49" s="1"/>
  <c r="V42" i="72"/>
  <c r="W42" i="72"/>
  <c r="U43" i="72"/>
  <c r="DS44" i="49" s="1"/>
  <c r="V43" i="72"/>
  <c r="DT44" i="49" s="1"/>
  <c r="W43" i="72"/>
  <c r="U44" i="72"/>
  <c r="V44" i="72"/>
  <c r="DT45" i="49" s="1"/>
  <c r="W44" i="72"/>
  <c r="DU45" i="49" s="1"/>
  <c r="U45" i="72"/>
  <c r="V45" i="72"/>
  <c r="DT46" i="49" s="1"/>
  <c r="W45" i="72"/>
  <c r="DU46" i="49" s="1"/>
  <c r="U46" i="72"/>
  <c r="DS47" i="49" s="1"/>
  <c r="V46" i="72"/>
  <c r="W46" i="72"/>
  <c r="U47" i="72"/>
  <c r="DS48" i="49" s="1"/>
  <c r="V47" i="72"/>
  <c r="DT48" i="49" s="1"/>
  <c r="W47" i="72"/>
  <c r="U48" i="72"/>
  <c r="V48" i="72"/>
  <c r="DT49" i="49" s="1"/>
  <c r="W48" i="72"/>
  <c r="DU49" i="49" s="1"/>
  <c r="U49" i="72"/>
  <c r="V49" i="72"/>
  <c r="W49" i="72"/>
  <c r="DU50" i="49" s="1"/>
  <c r="U50" i="72"/>
  <c r="DS51" i="49" s="1"/>
  <c r="V50" i="72"/>
  <c r="W50" i="72"/>
  <c r="U51" i="72"/>
  <c r="DS52" i="49" s="1"/>
  <c r="V51" i="72"/>
  <c r="DT52" i="49" s="1"/>
  <c r="W51" i="72"/>
  <c r="U52" i="72"/>
  <c r="V52" i="72"/>
  <c r="DT53" i="49" s="1"/>
  <c r="W52" i="72"/>
  <c r="DU53" i="49" s="1"/>
  <c r="U53" i="72"/>
  <c r="V53" i="72"/>
  <c r="W53" i="72"/>
  <c r="DU54" i="49" s="1"/>
  <c r="U54" i="72"/>
  <c r="DS55" i="49" s="1"/>
  <c r="V54" i="72"/>
  <c r="W54" i="72"/>
  <c r="U55" i="72"/>
  <c r="DS56" i="49" s="1"/>
  <c r="V55" i="72"/>
  <c r="DT56" i="49" s="1"/>
  <c r="W55" i="72"/>
  <c r="U56" i="72"/>
  <c r="V56" i="72"/>
  <c r="DT57" i="49" s="1"/>
  <c r="W56" i="72"/>
  <c r="DU57" i="49" s="1"/>
  <c r="U57" i="72"/>
  <c r="V57" i="72"/>
  <c r="DT58" i="49" s="1"/>
  <c r="W57" i="72"/>
  <c r="DU58" i="49" s="1"/>
  <c r="W2" i="72"/>
  <c r="DU3" i="49" s="1"/>
  <c r="V2" i="72"/>
  <c r="DT3" i="49" s="1"/>
  <c r="U2" i="72"/>
  <c r="DS3" i="49" s="1"/>
  <c r="G3" i="72"/>
  <c r="H3" i="72"/>
  <c r="I3" i="72"/>
  <c r="J3" i="72"/>
  <c r="K3" i="72"/>
  <c r="L3" i="72"/>
  <c r="M3" i="72"/>
  <c r="N3" i="72"/>
  <c r="O3" i="72"/>
  <c r="P3" i="72"/>
  <c r="Q3" i="72"/>
  <c r="G4" i="72"/>
  <c r="H4" i="72"/>
  <c r="I4" i="72"/>
  <c r="J4" i="72"/>
  <c r="K4" i="72"/>
  <c r="L4" i="72"/>
  <c r="M4" i="72"/>
  <c r="N4" i="72"/>
  <c r="O4" i="72"/>
  <c r="P4" i="72"/>
  <c r="Q4" i="72"/>
  <c r="G5" i="72"/>
  <c r="H5" i="72"/>
  <c r="I5" i="72"/>
  <c r="J5" i="72"/>
  <c r="K5" i="72"/>
  <c r="L5" i="72"/>
  <c r="M5" i="72"/>
  <c r="N5" i="72"/>
  <c r="O5" i="72"/>
  <c r="P5" i="72"/>
  <c r="Q5" i="72"/>
  <c r="G6" i="72"/>
  <c r="H6" i="72"/>
  <c r="I6" i="72"/>
  <c r="J6" i="72"/>
  <c r="K6" i="72"/>
  <c r="L6" i="72"/>
  <c r="M6" i="72"/>
  <c r="N6" i="72"/>
  <c r="O6" i="72"/>
  <c r="P6" i="72"/>
  <c r="Q6" i="72"/>
  <c r="G7" i="72"/>
  <c r="H7" i="72"/>
  <c r="I7" i="72"/>
  <c r="J7" i="72"/>
  <c r="K7" i="72"/>
  <c r="L7" i="72"/>
  <c r="M7" i="72"/>
  <c r="N7" i="72"/>
  <c r="O7" i="72"/>
  <c r="P7" i="72"/>
  <c r="Q7" i="72"/>
  <c r="G8" i="72"/>
  <c r="H8" i="72"/>
  <c r="I8" i="72"/>
  <c r="J8" i="72"/>
  <c r="K8" i="72"/>
  <c r="L8" i="72"/>
  <c r="M8" i="72"/>
  <c r="N8" i="72"/>
  <c r="O8" i="72"/>
  <c r="P8" i="72"/>
  <c r="Q8" i="72"/>
  <c r="G9" i="72"/>
  <c r="H9" i="72"/>
  <c r="I9" i="72"/>
  <c r="J9" i="72"/>
  <c r="K9" i="72"/>
  <c r="L9" i="72"/>
  <c r="M9" i="72"/>
  <c r="N9" i="72"/>
  <c r="O9" i="72"/>
  <c r="P9" i="72"/>
  <c r="Q9" i="72"/>
  <c r="G10" i="72"/>
  <c r="H10" i="72"/>
  <c r="I10" i="72"/>
  <c r="J10" i="72"/>
  <c r="K10" i="72"/>
  <c r="L10" i="72"/>
  <c r="M10" i="72"/>
  <c r="N10" i="72"/>
  <c r="O10" i="72"/>
  <c r="P10" i="72"/>
  <c r="Q10" i="72"/>
  <c r="G11" i="72"/>
  <c r="H11" i="72"/>
  <c r="I11" i="72"/>
  <c r="J11" i="72"/>
  <c r="K11" i="72"/>
  <c r="L11" i="72"/>
  <c r="M11" i="72"/>
  <c r="N11" i="72"/>
  <c r="O11" i="72"/>
  <c r="P11" i="72"/>
  <c r="Q11" i="72"/>
  <c r="G12" i="72"/>
  <c r="H12" i="72"/>
  <c r="I12" i="72"/>
  <c r="J12" i="72"/>
  <c r="K12" i="72"/>
  <c r="L12" i="72"/>
  <c r="M12" i="72"/>
  <c r="N12" i="72"/>
  <c r="O12" i="72"/>
  <c r="P12" i="72"/>
  <c r="Q12" i="72"/>
  <c r="G13" i="72"/>
  <c r="H13" i="72"/>
  <c r="I13" i="72"/>
  <c r="J13" i="72"/>
  <c r="K13" i="72"/>
  <c r="L13" i="72"/>
  <c r="M13" i="72"/>
  <c r="N13" i="72"/>
  <c r="O13" i="72"/>
  <c r="P13" i="72"/>
  <c r="Q13" i="72"/>
  <c r="G14" i="72"/>
  <c r="H14" i="72"/>
  <c r="I14" i="72"/>
  <c r="J14" i="72"/>
  <c r="K14" i="72"/>
  <c r="L14" i="72"/>
  <c r="M14" i="72"/>
  <c r="N14" i="72"/>
  <c r="O14" i="72"/>
  <c r="P14" i="72"/>
  <c r="Q14" i="72"/>
  <c r="G15" i="72"/>
  <c r="H15" i="72"/>
  <c r="I15" i="72"/>
  <c r="J15" i="72"/>
  <c r="K15" i="72"/>
  <c r="L15" i="72"/>
  <c r="M15" i="72"/>
  <c r="N15" i="72"/>
  <c r="O15" i="72"/>
  <c r="P15" i="72"/>
  <c r="Q15" i="72"/>
  <c r="G16" i="72"/>
  <c r="H16" i="72"/>
  <c r="I16" i="72"/>
  <c r="J16" i="72"/>
  <c r="K16" i="72"/>
  <c r="L16" i="72"/>
  <c r="M16" i="72"/>
  <c r="N16" i="72"/>
  <c r="O16" i="72"/>
  <c r="P16" i="72"/>
  <c r="Q16" i="72"/>
  <c r="G17" i="72"/>
  <c r="H17" i="72"/>
  <c r="I17" i="72"/>
  <c r="J17" i="72"/>
  <c r="K17" i="72"/>
  <c r="L17" i="72"/>
  <c r="M17" i="72"/>
  <c r="N17" i="72"/>
  <c r="O17" i="72"/>
  <c r="P17" i="72"/>
  <c r="Q17" i="72"/>
  <c r="G18" i="72"/>
  <c r="H18" i="72"/>
  <c r="I18" i="72"/>
  <c r="J18" i="72"/>
  <c r="K18" i="72"/>
  <c r="L18" i="72"/>
  <c r="M18" i="72"/>
  <c r="N18" i="72"/>
  <c r="O18" i="72"/>
  <c r="P18" i="72"/>
  <c r="Q18" i="72"/>
  <c r="G19" i="72"/>
  <c r="H19" i="72"/>
  <c r="I19" i="72"/>
  <c r="J19" i="72"/>
  <c r="K19" i="72"/>
  <c r="L19" i="72"/>
  <c r="M19" i="72"/>
  <c r="N19" i="72"/>
  <c r="O19" i="72"/>
  <c r="P19" i="72"/>
  <c r="Q19" i="72"/>
  <c r="G20" i="72"/>
  <c r="H20" i="72"/>
  <c r="I20" i="72"/>
  <c r="J20" i="72"/>
  <c r="K20" i="72"/>
  <c r="L20" i="72"/>
  <c r="M20" i="72"/>
  <c r="N20" i="72"/>
  <c r="O20" i="72"/>
  <c r="P20" i="72"/>
  <c r="Q20" i="72"/>
  <c r="G21" i="72"/>
  <c r="H21" i="72"/>
  <c r="I21" i="72"/>
  <c r="J21" i="72"/>
  <c r="K21" i="72"/>
  <c r="L21" i="72"/>
  <c r="M21" i="72"/>
  <c r="N21" i="72"/>
  <c r="O21" i="72"/>
  <c r="P21" i="72"/>
  <c r="Q21" i="72"/>
  <c r="G22" i="72"/>
  <c r="H22" i="72"/>
  <c r="I22" i="72"/>
  <c r="J22" i="72"/>
  <c r="K22" i="72"/>
  <c r="L22" i="72"/>
  <c r="M22" i="72"/>
  <c r="N22" i="72"/>
  <c r="O22" i="72"/>
  <c r="P22" i="72"/>
  <c r="Q22" i="72"/>
  <c r="G23" i="72"/>
  <c r="H23" i="72"/>
  <c r="I23" i="72"/>
  <c r="J23" i="72"/>
  <c r="K23" i="72"/>
  <c r="L23" i="72"/>
  <c r="M23" i="72"/>
  <c r="N23" i="72"/>
  <c r="O23" i="72"/>
  <c r="P23" i="72"/>
  <c r="Q23" i="72"/>
  <c r="G24" i="72"/>
  <c r="H24" i="72"/>
  <c r="I24" i="72"/>
  <c r="J24" i="72"/>
  <c r="K24" i="72"/>
  <c r="L24" i="72"/>
  <c r="M24" i="72"/>
  <c r="N24" i="72"/>
  <c r="O24" i="72"/>
  <c r="P24" i="72"/>
  <c r="Q24" i="72"/>
  <c r="G25" i="72"/>
  <c r="H25" i="72"/>
  <c r="I25" i="72"/>
  <c r="J25" i="72"/>
  <c r="K25" i="72"/>
  <c r="L25" i="72"/>
  <c r="M25" i="72"/>
  <c r="N25" i="72"/>
  <c r="O25" i="72"/>
  <c r="P25" i="72"/>
  <c r="Q25" i="72"/>
  <c r="G26" i="72"/>
  <c r="H26" i="72"/>
  <c r="I26" i="72"/>
  <c r="J26" i="72"/>
  <c r="K26" i="72"/>
  <c r="L26" i="72"/>
  <c r="M26" i="72"/>
  <c r="N26" i="72"/>
  <c r="O26" i="72"/>
  <c r="P26" i="72"/>
  <c r="Q26" i="72"/>
  <c r="G27" i="72"/>
  <c r="H27" i="72"/>
  <c r="I27" i="72"/>
  <c r="J27" i="72"/>
  <c r="K27" i="72"/>
  <c r="L27" i="72"/>
  <c r="M27" i="72"/>
  <c r="N27" i="72"/>
  <c r="O27" i="72"/>
  <c r="P27" i="72"/>
  <c r="Q27" i="72"/>
  <c r="G28" i="72"/>
  <c r="H28" i="72"/>
  <c r="I28" i="72"/>
  <c r="J28" i="72"/>
  <c r="K28" i="72"/>
  <c r="L28" i="72"/>
  <c r="M28" i="72"/>
  <c r="N28" i="72"/>
  <c r="O28" i="72"/>
  <c r="P28" i="72"/>
  <c r="Q28" i="72"/>
  <c r="G29" i="72"/>
  <c r="H29" i="72"/>
  <c r="I29" i="72"/>
  <c r="J29" i="72"/>
  <c r="K29" i="72"/>
  <c r="L29" i="72"/>
  <c r="M29" i="72"/>
  <c r="N29" i="72"/>
  <c r="O29" i="72"/>
  <c r="P29" i="72"/>
  <c r="Q29" i="72"/>
  <c r="G30" i="72"/>
  <c r="H30" i="72"/>
  <c r="I30" i="72"/>
  <c r="J30" i="72"/>
  <c r="K30" i="72"/>
  <c r="L30" i="72"/>
  <c r="M30" i="72"/>
  <c r="N30" i="72"/>
  <c r="O30" i="72"/>
  <c r="P30" i="72"/>
  <c r="Q30" i="72"/>
  <c r="G31" i="72"/>
  <c r="H31" i="72"/>
  <c r="I31" i="72"/>
  <c r="J31" i="72"/>
  <c r="K31" i="72"/>
  <c r="L31" i="72"/>
  <c r="M31" i="72"/>
  <c r="N31" i="72"/>
  <c r="O31" i="72"/>
  <c r="P31" i="72"/>
  <c r="Q31" i="72"/>
  <c r="G32" i="72"/>
  <c r="H32" i="72"/>
  <c r="I32" i="72"/>
  <c r="J32" i="72"/>
  <c r="K32" i="72"/>
  <c r="L32" i="72"/>
  <c r="M32" i="72"/>
  <c r="N32" i="72"/>
  <c r="O32" i="72"/>
  <c r="P32" i="72"/>
  <c r="Q32" i="72"/>
  <c r="G33" i="72"/>
  <c r="H33" i="72"/>
  <c r="I33" i="72"/>
  <c r="J33" i="72"/>
  <c r="K33" i="72"/>
  <c r="L33" i="72"/>
  <c r="M33" i="72"/>
  <c r="N33" i="72"/>
  <c r="O33" i="72"/>
  <c r="P33" i="72"/>
  <c r="Q33" i="72"/>
  <c r="G34" i="72"/>
  <c r="H34" i="72"/>
  <c r="I34" i="72"/>
  <c r="J34" i="72"/>
  <c r="K34" i="72"/>
  <c r="L34" i="72"/>
  <c r="M34" i="72"/>
  <c r="N34" i="72"/>
  <c r="O34" i="72"/>
  <c r="P34" i="72"/>
  <c r="Q34" i="72"/>
  <c r="G35" i="72"/>
  <c r="H35" i="72"/>
  <c r="I35" i="72"/>
  <c r="J35" i="72"/>
  <c r="K35" i="72"/>
  <c r="L35" i="72"/>
  <c r="M35" i="72"/>
  <c r="N35" i="72"/>
  <c r="O35" i="72"/>
  <c r="P35" i="72"/>
  <c r="Q35" i="72"/>
  <c r="G36" i="72"/>
  <c r="H36" i="72"/>
  <c r="I36" i="72"/>
  <c r="J36" i="72"/>
  <c r="K36" i="72"/>
  <c r="L36" i="72"/>
  <c r="M36" i="72"/>
  <c r="N36" i="72"/>
  <c r="O36" i="72"/>
  <c r="P36" i="72"/>
  <c r="Q36" i="72"/>
  <c r="G37" i="72"/>
  <c r="H37" i="72"/>
  <c r="I37" i="72"/>
  <c r="J37" i="72"/>
  <c r="K37" i="72"/>
  <c r="L37" i="72"/>
  <c r="M37" i="72"/>
  <c r="N37" i="72"/>
  <c r="O37" i="72"/>
  <c r="P37" i="72"/>
  <c r="Q37" i="72"/>
  <c r="G38" i="72"/>
  <c r="H38" i="72"/>
  <c r="I38" i="72"/>
  <c r="J38" i="72"/>
  <c r="K38" i="72"/>
  <c r="L38" i="72"/>
  <c r="M38" i="72"/>
  <c r="N38" i="72"/>
  <c r="O38" i="72"/>
  <c r="P38" i="72"/>
  <c r="Q38" i="72"/>
  <c r="G39" i="72"/>
  <c r="H39" i="72"/>
  <c r="I39" i="72"/>
  <c r="J39" i="72"/>
  <c r="K39" i="72"/>
  <c r="L39" i="72"/>
  <c r="M39" i="72"/>
  <c r="N39" i="72"/>
  <c r="O39" i="72"/>
  <c r="P39" i="72"/>
  <c r="Q39" i="72"/>
  <c r="G40" i="72"/>
  <c r="H40" i="72"/>
  <c r="I40" i="72"/>
  <c r="J40" i="72"/>
  <c r="K40" i="72"/>
  <c r="L40" i="72"/>
  <c r="M40" i="72"/>
  <c r="N40" i="72"/>
  <c r="O40" i="72"/>
  <c r="P40" i="72"/>
  <c r="Q40" i="72"/>
  <c r="G41" i="72"/>
  <c r="H41" i="72"/>
  <c r="I41" i="72"/>
  <c r="J41" i="72"/>
  <c r="K41" i="72"/>
  <c r="L41" i="72"/>
  <c r="M41" i="72"/>
  <c r="N41" i="72"/>
  <c r="O41" i="72"/>
  <c r="P41" i="72"/>
  <c r="Q41" i="72"/>
  <c r="G42" i="72"/>
  <c r="H42" i="72"/>
  <c r="I42" i="72"/>
  <c r="J42" i="72"/>
  <c r="K42" i="72"/>
  <c r="L42" i="72"/>
  <c r="M42" i="72"/>
  <c r="N42" i="72"/>
  <c r="O42" i="72"/>
  <c r="P42" i="72"/>
  <c r="Q42" i="72"/>
  <c r="G43" i="72"/>
  <c r="H43" i="72"/>
  <c r="I43" i="72"/>
  <c r="J43" i="72"/>
  <c r="K43" i="72"/>
  <c r="L43" i="72"/>
  <c r="M43" i="72"/>
  <c r="N43" i="72"/>
  <c r="O43" i="72"/>
  <c r="P43" i="72"/>
  <c r="Q43" i="72"/>
  <c r="G44" i="72"/>
  <c r="H44" i="72"/>
  <c r="I44" i="72"/>
  <c r="J44" i="72"/>
  <c r="K44" i="72"/>
  <c r="L44" i="72"/>
  <c r="M44" i="72"/>
  <c r="N44" i="72"/>
  <c r="O44" i="72"/>
  <c r="P44" i="72"/>
  <c r="Q44" i="72"/>
  <c r="G45" i="72"/>
  <c r="H45" i="72"/>
  <c r="I45" i="72"/>
  <c r="J45" i="72"/>
  <c r="K45" i="72"/>
  <c r="L45" i="72"/>
  <c r="M45" i="72"/>
  <c r="N45" i="72"/>
  <c r="O45" i="72"/>
  <c r="P45" i="72"/>
  <c r="Q45" i="72"/>
  <c r="G46" i="72"/>
  <c r="H46" i="72"/>
  <c r="I46" i="72"/>
  <c r="J46" i="72"/>
  <c r="K46" i="72"/>
  <c r="L46" i="72"/>
  <c r="M46" i="72"/>
  <c r="N46" i="72"/>
  <c r="O46" i="72"/>
  <c r="P46" i="72"/>
  <c r="Q46" i="72"/>
  <c r="G47" i="72"/>
  <c r="H47" i="72"/>
  <c r="I47" i="72"/>
  <c r="J47" i="72"/>
  <c r="K47" i="72"/>
  <c r="L47" i="72"/>
  <c r="M47" i="72"/>
  <c r="N47" i="72"/>
  <c r="O47" i="72"/>
  <c r="P47" i="72"/>
  <c r="Q47" i="72"/>
  <c r="G48" i="72"/>
  <c r="H48" i="72"/>
  <c r="I48" i="72"/>
  <c r="J48" i="72"/>
  <c r="K48" i="72"/>
  <c r="L48" i="72"/>
  <c r="M48" i="72"/>
  <c r="N48" i="72"/>
  <c r="O48" i="72"/>
  <c r="P48" i="72"/>
  <c r="Q48" i="72"/>
  <c r="G49" i="72"/>
  <c r="H49" i="72"/>
  <c r="I49" i="72"/>
  <c r="J49" i="72"/>
  <c r="K49" i="72"/>
  <c r="L49" i="72"/>
  <c r="M49" i="72"/>
  <c r="N49" i="72"/>
  <c r="O49" i="72"/>
  <c r="P49" i="72"/>
  <c r="Q49" i="72"/>
  <c r="G50" i="72"/>
  <c r="H50" i="72"/>
  <c r="I50" i="72"/>
  <c r="J50" i="72"/>
  <c r="K50" i="72"/>
  <c r="L50" i="72"/>
  <c r="M50" i="72"/>
  <c r="N50" i="72"/>
  <c r="O50" i="72"/>
  <c r="P50" i="72"/>
  <c r="Q50" i="72"/>
  <c r="G51" i="72"/>
  <c r="H51" i="72"/>
  <c r="I51" i="72"/>
  <c r="J51" i="72"/>
  <c r="K51" i="72"/>
  <c r="L51" i="72"/>
  <c r="M51" i="72"/>
  <c r="N51" i="72"/>
  <c r="O51" i="72"/>
  <c r="P51" i="72"/>
  <c r="Q51" i="72"/>
  <c r="G52" i="72"/>
  <c r="H52" i="72"/>
  <c r="I52" i="72"/>
  <c r="J52" i="72"/>
  <c r="K52" i="72"/>
  <c r="L52" i="72"/>
  <c r="M52" i="72"/>
  <c r="N52" i="72"/>
  <c r="O52" i="72"/>
  <c r="P52" i="72"/>
  <c r="Q52" i="72"/>
  <c r="G53" i="72"/>
  <c r="H53" i="72"/>
  <c r="I53" i="72"/>
  <c r="J53" i="72"/>
  <c r="K53" i="72"/>
  <c r="L53" i="72"/>
  <c r="M53" i="72"/>
  <c r="N53" i="72"/>
  <c r="O53" i="72"/>
  <c r="P53" i="72"/>
  <c r="Q53" i="72"/>
  <c r="G54" i="72"/>
  <c r="H54" i="72"/>
  <c r="I54" i="72"/>
  <c r="J54" i="72"/>
  <c r="K54" i="72"/>
  <c r="L54" i="72"/>
  <c r="M54" i="72"/>
  <c r="N54" i="72"/>
  <c r="O54" i="72"/>
  <c r="P54" i="72"/>
  <c r="Q54" i="72"/>
  <c r="G55" i="72"/>
  <c r="H55" i="72"/>
  <c r="I55" i="72"/>
  <c r="J55" i="72"/>
  <c r="K55" i="72"/>
  <c r="L55" i="72"/>
  <c r="M55" i="72"/>
  <c r="N55" i="72"/>
  <c r="O55" i="72"/>
  <c r="P55" i="72"/>
  <c r="Q55" i="72"/>
  <c r="G56" i="72"/>
  <c r="H56" i="72"/>
  <c r="I56" i="72"/>
  <c r="J56" i="72"/>
  <c r="K56" i="72"/>
  <c r="L56" i="72"/>
  <c r="M56" i="72"/>
  <c r="N56" i="72"/>
  <c r="O56" i="72"/>
  <c r="P56" i="72"/>
  <c r="Q56" i="72"/>
  <c r="G57" i="72"/>
  <c r="H57" i="72"/>
  <c r="I57" i="72"/>
  <c r="J57" i="72"/>
  <c r="K57" i="72"/>
  <c r="L57" i="72"/>
  <c r="M57" i="72"/>
  <c r="N57" i="72"/>
  <c r="O57" i="72"/>
  <c r="P57" i="72"/>
  <c r="Q57" i="72"/>
  <c r="G58" i="72"/>
  <c r="H58" i="72"/>
  <c r="I58" i="72"/>
  <c r="J58" i="72"/>
  <c r="K58" i="72"/>
  <c r="L58" i="72"/>
  <c r="M58" i="72"/>
  <c r="N58" i="72"/>
  <c r="O58" i="72"/>
  <c r="P58" i="72"/>
  <c r="Q58" i="72"/>
  <c r="G59" i="72"/>
  <c r="H59" i="72"/>
  <c r="I59" i="72"/>
  <c r="J59" i="72"/>
  <c r="K59" i="72"/>
  <c r="L59" i="72"/>
  <c r="M59" i="72"/>
  <c r="N59" i="72"/>
  <c r="O59" i="72"/>
  <c r="P59" i="72"/>
  <c r="Q59" i="72"/>
  <c r="Q2" i="72"/>
  <c r="P2" i="72"/>
  <c r="O2" i="72"/>
  <c r="N2" i="72"/>
  <c r="M2" i="72"/>
  <c r="L2" i="72"/>
  <c r="K2" i="72"/>
  <c r="J2" i="72"/>
  <c r="I2" i="72"/>
  <c r="H2" i="72"/>
  <c r="G2" i="72"/>
  <c r="C3" i="72"/>
  <c r="D3" i="72"/>
  <c r="AZ4" i="49" s="1"/>
  <c r="E3" i="72"/>
  <c r="BA4" i="49" s="1"/>
  <c r="C4" i="72"/>
  <c r="D4" i="72"/>
  <c r="AZ5" i="49" s="1"/>
  <c r="E4" i="72"/>
  <c r="BA5" i="49" s="1"/>
  <c r="C5" i="72"/>
  <c r="AY6" i="49" s="1"/>
  <c r="D5" i="72"/>
  <c r="E5" i="72"/>
  <c r="BA6" i="49" s="1"/>
  <c r="C6" i="72"/>
  <c r="AY7" i="49" s="1"/>
  <c r="D6" i="72"/>
  <c r="AZ7" i="49" s="1"/>
  <c r="E6" i="72"/>
  <c r="C7" i="72"/>
  <c r="D7" i="72"/>
  <c r="AZ8" i="49" s="1"/>
  <c r="E7" i="72"/>
  <c r="BA8" i="49" s="1"/>
  <c r="C8" i="72"/>
  <c r="D8" i="72"/>
  <c r="AZ9" i="49" s="1"/>
  <c r="E8" i="72"/>
  <c r="BA9" i="49" s="1"/>
  <c r="C9" i="72"/>
  <c r="AY10" i="49" s="1"/>
  <c r="D9" i="72"/>
  <c r="E9" i="72"/>
  <c r="BA10" i="49" s="1"/>
  <c r="C10" i="72"/>
  <c r="AY11" i="49" s="1"/>
  <c r="D10" i="72"/>
  <c r="AZ11" i="49" s="1"/>
  <c r="E10" i="72"/>
  <c r="BA11" i="49" s="1"/>
  <c r="C11" i="72"/>
  <c r="AY12" i="49" s="1"/>
  <c r="D11" i="72"/>
  <c r="AZ12" i="49" s="1"/>
  <c r="E11" i="72"/>
  <c r="BA12" i="49" s="1"/>
  <c r="C12" i="72"/>
  <c r="D12" i="72"/>
  <c r="AZ13" i="49" s="1"/>
  <c r="E12" i="72"/>
  <c r="BA13" i="49" s="1"/>
  <c r="C13" i="72"/>
  <c r="AY14" i="49" s="1"/>
  <c r="D13" i="72"/>
  <c r="AZ14" i="49" s="1"/>
  <c r="E13" i="72"/>
  <c r="C14" i="72"/>
  <c r="AY15" i="49" s="1"/>
  <c r="D14" i="72"/>
  <c r="AZ15" i="49" s="1"/>
  <c r="E14" i="72"/>
  <c r="C15" i="72"/>
  <c r="D15" i="72"/>
  <c r="AZ16" i="49" s="1"/>
  <c r="E15" i="72"/>
  <c r="BA16" i="49" s="1"/>
  <c r="C16" i="72"/>
  <c r="AY17" i="49" s="1"/>
  <c r="D16" i="72"/>
  <c r="E16" i="72"/>
  <c r="BA17" i="49" s="1"/>
  <c r="C17" i="72"/>
  <c r="AY18" i="49" s="1"/>
  <c r="D17" i="72"/>
  <c r="E17" i="72"/>
  <c r="BA18" i="49" s="1"/>
  <c r="C18" i="72"/>
  <c r="AY19" i="49" s="1"/>
  <c r="D18" i="72"/>
  <c r="AZ19" i="49" s="1"/>
  <c r="E18" i="72"/>
  <c r="C19" i="72"/>
  <c r="AY20" i="49" s="1"/>
  <c r="D19" i="72"/>
  <c r="AZ20" i="49" s="1"/>
  <c r="E19" i="72"/>
  <c r="BA20" i="49" s="1"/>
  <c r="C20" i="72"/>
  <c r="D20" i="72"/>
  <c r="AZ21" i="49" s="1"/>
  <c r="E20" i="72"/>
  <c r="BA21" i="49" s="1"/>
  <c r="C21" i="72"/>
  <c r="AY22" i="49" s="1"/>
  <c r="D21" i="72"/>
  <c r="E21" i="72"/>
  <c r="BA22" i="49" s="1"/>
  <c r="C22" i="72"/>
  <c r="AY23" i="49" s="1"/>
  <c r="D22" i="72"/>
  <c r="AZ23" i="49" s="1"/>
  <c r="E22" i="72"/>
  <c r="BA23" i="49" s="1"/>
  <c r="C23" i="72"/>
  <c r="AY24" i="49" s="1"/>
  <c r="D23" i="72"/>
  <c r="AZ24" i="49" s="1"/>
  <c r="E23" i="72"/>
  <c r="BA24" i="49" s="1"/>
  <c r="C24" i="72"/>
  <c r="D24" i="72"/>
  <c r="AZ25" i="49" s="1"/>
  <c r="E24" i="72"/>
  <c r="BA25" i="49" s="1"/>
  <c r="C25" i="72"/>
  <c r="AY26" i="49" s="1"/>
  <c r="D25" i="72"/>
  <c r="AZ26" i="49" s="1"/>
  <c r="E25" i="72"/>
  <c r="C26" i="72"/>
  <c r="AY27" i="49" s="1"/>
  <c r="D26" i="72"/>
  <c r="AZ27" i="49" s="1"/>
  <c r="E26" i="72"/>
  <c r="C27" i="72"/>
  <c r="D27" i="72"/>
  <c r="AZ28" i="49" s="1"/>
  <c r="E27" i="72"/>
  <c r="BA28" i="49" s="1"/>
  <c r="C28" i="72"/>
  <c r="AY29" i="49" s="1"/>
  <c r="D28" i="72"/>
  <c r="AZ29" i="49" s="1"/>
  <c r="E28" i="72"/>
  <c r="BA29" i="49" s="1"/>
  <c r="C29" i="72"/>
  <c r="AY30" i="49" s="1"/>
  <c r="D29" i="72"/>
  <c r="E29" i="72"/>
  <c r="BA30" i="49" s="1"/>
  <c r="C30" i="72"/>
  <c r="AY31" i="49" s="1"/>
  <c r="D30" i="72"/>
  <c r="AZ31" i="49" s="1"/>
  <c r="E30" i="72"/>
  <c r="C31" i="72"/>
  <c r="D31" i="72"/>
  <c r="AZ32" i="49" s="1"/>
  <c r="E31" i="72"/>
  <c r="BA32" i="49" s="1"/>
  <c r="C32" i="72"/>
  <c r="D32" i="72"/>
  <c r="AZ33" i="49" s="1"/>
  <c r="E32" i="72"/>
  <c r="BA33" i="49" s="1"/>
  <c r="C33" i="72"/>
  <c r="AY34" i="49" s="1"/>
  <c r="D33" i="72"/>
  <c r="E33" i="72"/>
  <c r="BA34" i="49" s="1"/>
  <c r="C34" i="72"/>
  <c r="AY35" i="49" s="1"/>
  <c r="D34" i="72"/>
  <c r="AZ35" i="49" s="1"/>
  <c r="E34" i="72"/>
  <c r="BA35" i="49" s="1"/>
  <c r="C35" i="72"/>
  <c r="D35" i="72"/>
  <c r="AZ36" i="49" s="1"/>
  <c r="E35" i="72"/>
  <c r="BA36" i="49" s="1"/>
  <c r="C36" i="72"/>
  <c r="D36" i="72"/>
  <c r="AZ37" i="49" s="1"/>
  <c r="E36" i="72"/>
  <c r="BA37" i="49" s="1"/>
  <c r="C37" i="72"/>
  <c r="AY38" i="49" s="1"/>
  <c r="D37" i="72"/>
  <c r="E37" i="72"/>
  <c r="BA38" i="49" s="1"/>
  <c r="C38" i="72"/>
  <c r="AY39" i="49" s="1"/>
  <c r="D38" i="72"/>
  <c r="AZ39" i="49" s="1"/>
  <c r="E38" i="72"/>
  <c r="BA39" i="49" s="1"/>
  <c r="C39" i="72"/>
  <c r="D39" i="72"/>
  <c r="AZ40" i="49" s="1"/>
  <c r="E39" i="72"/>
  <c r="BA40" i="49" s="1"/>
  <c r="C40" i="72"/>
  <c r="D40" i="72"/>
  <c r="AZ41" i="49" s="1"/>
  <c r="E40" i="72"/>
  <c r="BA41" i="49" s="1"/>
  <c r="C41" i="72"/>
  <c r="AY42" i="49" s="1"/>
  <c r="D41" i="72"/>
  <c r="E41" i="72"/>
  <c r="BA42" i="49" s="1"/>
  <c r="C42" i="72"/>
  <c r="AY43" i="49" s="1"/>
  <c r="D42" i="72"/>
  <c r="AZ43" i="49" s="1"/>
  <c r="E42" i="72"/>
  <c r="BA43" i="49" s="1"/>
  <c r="C43" i="72"/>
  <c r="AY44" i="49" s="1"/>
  <c r="D43" i="72"/>
  <c r="AZ44" i="49" s="1"/>
  <c r="E43" i="72"/>
  <c r="BA44" i="49" s="1"/>
  <c r="C44" i="72"/>
  <c r="D44" i="72"/>
  <c r="AZ45" i="49" s="1"/>
  <c r="E44" i="72"/>
  <c r="BA45" i="49" s="1"/>
  <c r="C45" i="72"/>
  <c r="AY46" i="49" s="1"/>
  <c r="D45" i="72"/>
  <c r="AZ46" i="49" s="1"/>
  <c r="E45" i="72"/>
  <c r="C46" i="72"/>
  <c r="AY47" i="49" s="1"/>
  <c r="D46" i="72"/>
  <c r="AZ47" i="49" s="1"/>
  <c r="E46" i="72"/>
  <c r="C47" i="72"/>
  <c r="D47" i="72"/>
  <c r="AZ48" i="49" s="1"/>
  <c r="E47" i="72"/>
  <c r="BA48" i="49" s="1"/>
  <c r="C48" i="72"/>
  <c r="D48" i="72"/>
  <c r="AZ49" i="49" s="1"/>
  <c r="E48" i="72"/>
  <c r="BA49" i="49" s="1"/>
  <c r="C49" i="72"/>
  <c r="AY50" i="49" s="1"/>
  <c r="D49" i="72"/>
  <c r="AZ50" i="49" s="1"/>
  <c r="E49" i="72"/>
  <c r="BA50" i="49" s="1"/>
  <c r="C50" i="72"/>
  <c r="AY51" i="49" s="1"/>
  <c r="D50" i="72"/>
  <c r="AZ51" i="49" s="1"/>
  <c r="E50" i="72"/>
  <c r="C51" i="72"/>
  <c r="D51" i="72"/>
  <c r="AZ52" i="49" s="1"/>
  <c r="E51" i="72"/>
  <c r="BA52" i="49" s="1"/>
  <c r="C52" i="72"/>
  <c r="AY53" i="49" s="1"/>
  <c r="D52" i="72"/>
  <c r="AZ53" i="49" s="1"/>
  <c r="E52" i="72"/>
  <c r="BA53" i="49" s="1"/>
  <c r="C53" i="72"/>
  <c r="AY54" i="49" s="1"/>
  <c r="D53" i="72"/>
  <c r="E53" i="72"/>
  <c r="BA54" i="49" s="1"/>
  <c r="C54" i="72"/>
  <c r="AY55" i="49" s="1"/>
  <c r="D54" i="72"/>
  <c r="AZ55" i="49" s="1"/>
  <c r="E54" i="72"/>
  <c r="C55" i="72"/>
  <c r="D55" i="72"/>
  <c r="AZ56" i="49" s="1"/>
  <c r="E55" i="72"/>
  <c r="BA56" i="49" s="1"/>
  <c r="C56" i="72"/>
  <c r="AY57" i="49" s="1"/>
  <c r="D56" i="72"/>
  <c r="E56" i="72"/>
  <c r="BA57" i="49" s="1"/>
  <c r="C57" i="72"/>
  <c r="AY58" i="49" s="1"/>
  <c r="D57" i="72"/>
  <c r="E57" i="72"/>
  <c r="BA58" i="49" s="1"/>
  <c r="C58" i="72"/>
  <c r="AY59" i="49" s="1"/>
  <c r="D58" i="72"/>
  <c r="AZ59" i="49" s="1"/>
  <c r="E58" i="72"/>
  <c r="C59" i="72"/>
  <c r="D59" i="72"/>
  <c r="AZ60" i="49" s="1"/>
  <c r="E59" i="72"/>
  <c r="BA60" i="49" s="1"/>
  <c r="E2" i="72"/>
  <c r="BA3" i="49" s="1"/>
  <c r="D2" i="72"/>
  <c r="AZ3" i="49" s="1"/>
  <c r="C2" i="72"/>
  <c r="AY3" i="49" s="1"/>
  <c r="BB84" i="72"/>
  <c r="BA84" i="72"/>
  <c r="AZ84" i="72"/>
  <c r="AX84" i="72"/>
  <c r="AW84" i="72"/>
  <c r="AV84" i="72"/>
  <c r="AT84" i="72"/>
  <c r="AS84" i="72"/>
  <c r="AQ84" i="72"/>
  <c r="AZ83" i="72"/>
  <c r="AY83" i="72"/>
  <c r="AV83" i="72"/>
  <c r="AU83" i="72"/>
  <c r="AQ83" i="72"/>
  <c r="AP83" i="72"/>
  <c r="BB82" i="72"/>
  <c r="BA82" i="72"/>
  <c r="AZ82" i="72"/>
  <c r="AX82" i="72"/>
  <c r="AW82" i="72"/>
  <c r="AV82" i="72"/>
  <c r="AT82" i="72"/>
  <c r="AS82" i="72"/>
  <c r="AP82" i="72"/>
  <c r="AO82" i="72"/>
  <c r="BB81" i="72"/>
  <c r="AZ81" i="72"/>
  <c r="AY81" i="72"/>
  <c r="AX81" i="72"/>
  <c r="AV81" i="72"/>
  <c r="AU81" i="72"/>
  <c r="AT81" i="72"/>
  <c r="AO81" i="72"/>
  <c r="BB80" i="72"/>
  <c r="BA80" i="72"/>
  <c r="AX80" i="72"/>
  <c r="AW80" i="72"/>
  <c r="AT80" i="72"/>
  <c r="AS80" i="72"/>
  <c r="AQ80" i="72"/>
  <c r="AZ79" i="72"/>
  <c r="AY79" i="72"/>
  <c r="AV79" i="72"/>
  <c r="AU79" i="72"/>
  <c r="AQ79" i="72"/>
  <c r="AP79" i="72"/>
  <c r="F52" i="72"/>
  <c r="BB53" i="49" s="1"/>
  <c r="BB75" i="72"/>
  <c r="BA75" i="72"/>
  <c r="AX75" i="72"/>
  <c r="AW75" i="72"/>
  <c r="AT75" i="72"/>
  <c r="AS75" i="72"/>
  <c r="AP75" i="72"/>
  <c r="AO75" i="72"/>
  <c r="AZ74" i="72"/>
  <c r="AY74" i="72"/>
  <c r="AV74" i="72"/>
  <c r="AU74" i="72"/>
  <c r="AO74" i="72"/>
  <c r="BB73" i="72"/>
  <c r="BA73" i="72"/>
  <c r="AX73" i="72"/>
  <c r="AW73" i="72"/>
  <c r="AT73" i="72"/>
  <c r="AS73" i="72"/>
  <c r="AQ73" i="72"/>
  <c r="AZ72" i="72"/>
  <c r="AY72" i="72"/>
  <c r="AV72" i="72"/>
  <c r="AU72" i="72"/>
  <c r="AQ72" i="72"/>
  <c r="AP72" i="72"/>
  <c r="BB71" i="72"/>
  <c r="BA71" i="72"/>
  <c r="AY71" i="72"/>
  <c r="AX71" i="72"/>
  <c r="AW71" i="72"/>
  <c r="AT71" i="72"/>
  <c r="AS71" i="72"/>
  <c r="AP71" i="72"/>
  <c r="AO71" i="72"/>
  <c r="AZ67" i="72"/>
  <c r="AY67" i="72"/>
  <c r="AV67" i="72"/>
  <c r="AU67" i="72"/>
  <c r="AS67" i="72"/>
  <c r="AO67" i="72"/>
  <c r="BB66" i="72"/>
  <c r="BA66" i="72"/>
  <c r="AX66" i="72"/>
  <c r="AW66" i="72"/>
  <c r="AT66" i="72"/>
  <c r="AS66" i="72"/>
  <c r="AQ66" i="72"/>
  <c r="AP66" i="72"/>
  <c r="AZ62" i="72"/>
  <c r="AY62" i="72"/>
  <c r="AV62" i="72"/>
  <c r="AU62" i="72"/>
  <c r="AQ62" i="72"/>
  <c r="AP62" i="72"/>
  <c r="BB61" i="72"/>
  <c r="BA61" i="72"/>
  <c r="AZ61" i="72"/>
  <c r="AX61" i="72"/>
  <c r="AW61" i="72"/>
  <c r="AV61" i="72"/>
  <c r="AT61" i="72"/>
  <c r="AS61" i="72"/>
  <c r="AP61" i="72"/>
  <c r="AO61" i="72"/>
  <c r="F43" i="72"/>
  <c r="BB44" i="49" s="1"/>
  <c r="BB60" i="72"/>
  <c r="AZ60" i="72"/>
  <c r="AY60" i="72"/>
  <c r="AX60" i="72"/>
  <c r="AV60" i="72"/>
  <c r="AU60" i="72"/>
  <c r="AT60" i="72"/>
  <c r="AO60" i="72"/>
  <c r="F42" i="72"/>
  <c r="BB43" i="49" s="1"/>
  <c r="BB59" i="72"/>
  <c r="BA59" i="72"/>
  <c r="AX59" i="72"/>
  <c r="AW59" i="72"/>
  <c r="AT59" i="72"/>
  <c r="AS59" i="72"/>
  <c r="AQ59" i="72"/>
  <c r="AP59" i="72"/>
  <c r="BB58" i="72"/>
  <c r="AZ58" i="72"/>
  <c r="AY58" i="72"/>
  <c r="AX58" i="72"/>
  <c r="AV58" i="72"/>
  <c r="AU58" i="72"/>
  <c r="AT58" i="72"/>
  <c r="AQ58" i="72"/>
  <c r="AP58" i="72"/>
  <c r="BB57" i="72"/>
  <c r="BA57" i="72"/>
  <c r="AX57" i="72"/>
  <c r="AW57" i="72"/>
  <c r="AT57" i="72"/>
  <c r="AS57" i="72"/>
  <c r="AP57" i="72"/>
  <c r="AO57" i="72"/>
  <c r="AZ56" i="72"/>
  <c r="AY56" i="72"/>
  <c r="AV56" i="72"/>
  <c r="AU56" i="72"/>
  <c r="AO56" i="72"/>
  <c r="F38" i="72"/>
  <c r="BB55" i="72"/>
  <c r="BA55" i="72"/>
  <c r="AZ55" i="72"/>
  <c r="AX55" i="72"/>
  <c r="AW55" i="72"/>
  <c r="AV55" i="72"/>
  <c r="AT55" i="72"/>
  <c r="AS55" i="72"/>
  <c r="AQ55" i="72"/>
  <c r="AZ54" i="72"/>
  <c r="AY54" i="72"/>
  <c r="AV54" i="72"/>
  <c r="AU54" i="72"/>
  <c r="AQ54" i="72"/>
  <c r="AP54" i="72"/>
  <c r="AO54" i="72"/>
  <c r="BB53" i="72"/>
  <c r="BA53" i="72"/>
  <c r="AY53" i="72"/>
  <c r="AX53" i="72"/>
  <c r="AW53" i="72"/>
  <c r="AT53" i="72"/>
  <c r="AS53" i="72"/>
  <c r="AP53" i="72"/>
  <c r="AO53" i="72"/>
  <c r="AZ49" i="72"/>
  <c r="AZ92" i="72" s="1"/>
  <c r="AY49" i="72"/>
  <c r="AY92" i="72" s="1"/>
  <c r="AV49" i="72"/>
  <c r="AV92" i="72" s="1"/>
  <c r="AU49" i="72"/>
  <c r="AU92" i="72" s="1"/>
  <c r="AS49" i="72"/>
  <c r="AS92" i="72" s="1"/>
  <c r="AO49" i="72"/>
  <c r="AO92" i="72" s="1"/>
  <c r="BB48" i="72"/>
  <c r="BA48" i="72"/>
  <c r="AX48" i="72"/>
  <c r="AW48" i="72"/>
  <c r="AT48" i="72"/>
  <c r="AQ48" i="72"/>
  <c r="AZ47" i="72"/>
  <c r="AY47" i="72"/>
  <c r="AV47" i="72"/>
  <c r="AU47" i="72"/>
  <c r="AQ47" i="72"/>
  <c r="AP47" i="72"/>
  <c r="BB46" i="72"/>
  <c r="BA46" i="72"/>
  <c r="AX46" i="72"/>
  <c r="AW46" i="72"/>
  <c r="AT46" i="72"/>
  <c r="AS46" i="72"/>
  <c r="AP46" i="72"/>
  <c r="AO46" i="72"/>
  <c r="BB45" i="72"/>
  <c r="BA45" i="72"/>
  <c r="AZ45" i="72"/>
  <c r="AY45" i="72"/>
  <c r="AX45" i="72"/>
  <c r="AW45" i="72"/>
  <c r="AV45" i="72"/>
  <c r="AU45" i="72"/>
  <c r="AT45" i="72"/>
  <c r="AS45" i="72"/>
  <c r="AO45" i="72"/>
  <c r="BB44" i="72"/>
  <c r="BA44" i="72"/>
  <c r="AX44" i="72"/>
  <c r="AW44" i="72"/>
  <c r="AT44" i="72"/>
  <c r="AS44" i="72"/>
  <c r="AQ44" i="72"/>
  <c r="AZ43" i="72"/>
  <c r="AZ91" i="72" s="1"/>
  <c r="AY43" i="72"/>
  <c r="AY91" i="72" s="1"/>
  <c r="AV43" i="72"/>
  <c r="AV91" i="72" s="1"/>
  <c r="AU43" i="72"/>
  <c r="AU91" i="72" s="1"/>
  <c r="AQ43" i="72"/>
  <c r="AQ91" i="72" s="1"/>
  <c r="AP43" i="72"/>
  <c r="AP91" i="72" s="1"/>
  <c r="AO43" i="72"/>
  <c r="AO91" i="72" s="1"/>
  <c r="BB42" i="72"/>
  <c r="BA42" i="72"/>
  <c r="AX42" i="72"/>
  <c r="AW42" i="72"/>
  <c r="AU42" i="72"/>
  <c r="AT42" i="72"/>
  <c r="AS42" i="72"/>
  <c r="AP42" i="72"/>
  <c r="AO42" i="72"/>
  <c r="AZ41" i="72"/>
  <c r="AY41" i="72"/>
  <c r="AV41" i="72"/>
  <c r="AU41" i="72"/>
  <c r="AO41" i="72"/>
  <c r="BB40" i="72"/>
  <c r="BA40" i="72"/>
  <c r="AX40" i="72"/>
  <c r="AW40" i="72"/>
  <c r="AT40" i="72"/>
  <c r="AS40" i="72"/>
  <c r="AQ40" i="72"/>
  <c r="AZ36" i="72"/>
  <c r="AY36" i="72"/>
  <c r="AV36" i="72"/>
  <c r="AU36" i="72"/>
  <c r="AS36" i="72"/>
  <c r="AQ36" i="72"/>
  <c r="AP36" i="72"/>
  <c r="AO36" i="72"/>
  <c r="BB35" i="72"/>
  <c r="BA35" i="72"/>
  <c r="AX35" i="72"/>
  <c r="AW35" i="72"/>
  <c r="AT35" i="72"/>
  <c r="AS35" i="72"/>
  <c r="X23" i="72"/>
  <c r="AP35" i="72"/>
  <c r="AO35" i="72"/>
  <c r="F23" i="72"/>
  <c r="BB24" i="49" s="1"/>
  <c r="AZ34" i="72"/>
  <c r="AY34" i="72"/>
  <c r="AW34" i="72"/>
  <c r="AV34" i="72"/>
  <c r="AU34" i="72"/>
  <c r="BB33" i="72"/>
  <c r="BB90" i="72" s="1"/>
  <c r="BA33" i="72"/>
  <c r="BA90" i="72" s="1"/>
  <c r="AX33" i="72"/>
  <c r="AX90" i="72" s="1"/>
  <c r="AW33" i="72"/>
  <c r="AW90" i="72" s="1"/>
  <c r="AU33" i="72"/>
  <c r="AU90" i="72" s="1"/>
  <c r="AS33" i="72"/>
  <c r="AS90" i="72" s="1"/>
  <c r="AQ33" i="72"/>
  <c r="AQ90" i="72" s="1"/>
  <c r="BA32" i="72"/>
  <c r="AZ32" i="72"/>
  <c r="AY32" i="72"/>
  <c r="AV32" i="72"/>
  <c r="AU32" i="72"/>
  <c r="AQ32" i="72"/>
  <c r="AP32" i="72"/>
  <c r="BB31" i="72"/>
  <c r="BA31" i="72"/>
  <c r="AX31" i="72"/>
  <c r="AW31" i="72"/>
  <c r="AT31" i="72"/>
  <c r="AS31" i="72"/>
  <c r="AP31" i="72"/>
  <c r="AO31" i="72"/>
  <c r="F19" i="72"/>
  <c r="BB20" i="49" s="1"/>
  <c r="AZ30" i="72"/>
  <c r="AY30" i="72"/>
  <c r="AW30" i="72"/>
  <c r="AV30" i="72"/>
  <c r="AU30" i="72"/>
  <c r="AO30" i="72"/>
  <c r="BB29" i="72"/>
  <c r="BA29" i="72"/>
  <c r="AX29" i="72"/>
  <c r="AW29" i="72"/>
  <c r="AT29" i="72"/>
  <c r="AS29" i="72"/>
  <c r="AQ29" i="72"/>
  <c r="AP29" i="72"/>
  <c r="BB28" i="72"/>
  <c r="BA28" i="72"/>
  <c r="AZ28" i="72"/>
  <c r="AY28" i="72"/>
  <c r="AX28" i="72"/>
  <c r="AW28" i="72"/>
  <c r="AV28" i="72"/>
  <c r="AU28" i="72"/>
  <c r="AT28" i="72"/>
  <c r="AS28" i="72"/>
  <c r="AQ28" i="72"/>
  <c r="AP28" i="72"/>
  <c r="BB27" i="72"/>
  <c r="BA27" i="72"/>
  <c r="AX27" i="72"/>
  <c r="AW27" i="72"/>
  <c r="AT27" i="72"/>
  <c r="AS27" i="72"/>
  <c r="AP27" i="72"/>
  <c r="AZ26" i="72"/>
  <c r="AY26" i="72"/>
  <c r="AV26" i="72"/>
  <c r="AU26" i="72"/>
  <c r="AO26" i="72"/>
  <c r="BB22" i="72"/>
  <c r="BA22" i="72"/>
  <c r="AZ22" i="72"/>
  <c r="AX22" i="72"/>
  <c r="AW22" i="72"/>
  <c r="AV22" i="72"/>
  <c r="AT22" i="72"/>
  <c r="AI13" i="72"/>
  <c r="BC22" i="72" s="1"/>
  <c r="AQ22" i="72"/>
  <c r="BA21" i="72"/>
  <c r="AZ21" i="72"/>
  <c r="AY21" i="72"/>
  <c r="AV21" i="72"/>
  <c r="AU21" i="72"/>
  <c r="X12" i="72"/>
  <c r="AQ21" i="72"/>
  <c r="AP21" i="72"/>
  <c r="BB20" i="72"/>
  <c r="BA20" i="72"/>
  <c r="AY20" i="72"/>
  <c r="AX20" i="72"/>
  <c r="AW20" i="72"/>
  <c r="AT20" i="72"/>
  <c r="AS20" i="72"/>
  <c r="AP20" i="72"/>
  <c r="AO20" i="72"/>
  <c r="AZ19" i="72"/>
  <c r="AY19" i="72"/>
  <c r="AW19" i="72"/>
  <c r="AV19" i="72"/>
  <c r="AQ19" i="72"/>
  <c r="F10" i="72"/>
  <c r="BB11" i="49" s="1"/>
  <c r="BB15" i="72"/>
  <c r="BA15" i="72"/>
  <c r="AY15" i="72"/>
  <c r="AX15" i="72"/>
  <c r="AW15" i="72"/>
  <c r="AI9" i="72"/>
  <c r="BC15" i="72" s="1"/>
  <c r="AS15" i="72"/>
  <c r="AQ15" i="72"/>
  <c r="AP15" i="72"/>
  <c r="BA14" i="72"/>
  <c r="BA16" i="72" s="1"/>
  <c r="BA100" i="72" s="1"/>
  <c r="AZ14" i="72"/>
  <c r="AY14" i="72"/>
  <c r="AV14" i="72"/>
  <c r="AU14" i="72"/>
  <c r="AQ14" i="72"/>
  <c r="AP14" i="72"/>
  <c r="BB10" i="72"/>
  <c r="BA10" i="72"/>
  <c r="AX10" i="72"/>
  <c r="AW10" i="72"/>
  <c r="AS10" i="72"/>
  <c r="AP10" i="72"/>
  <c r="AO10" i="72"/>
  <c r="AZ9" i="72"/>
  <c r="AY9" i="72"/>
  <c r="AV9" i="72"/>
  <c r="AU9" i="72"/>
  <c r="AQ9" i="72"/>
  <c r="AO9" i="72"/>
  <c r="BB5" i="72"/>
  <c r="AX5" i="72"/>
  <c r="AT5" i="72"/>
  <c r="AP5" i="72"/>
  <c r="BA5" i="72"/>
  <c r="AY5" i="72"/>
  <c r="AW5" i="72"/>
  <c r="AS5" i="72"/>
  <c r="AQ5" i="72"/>
  <c r="AY4" i="72"/>
  <c r="AW4" i="72"/>
  <c r="AU4" i="72"/>
  <c r="AQ4" i="72"/>
  <c r="AZ4" i="72"/>
  <c r="AV4" i="72"/>
  <c r="AP4" i="72"/>
  <c r="BB3" i="72"/>
  <c r="AZ3" i="72"/>
  <c r="AX3" i="72"/>
  <c r="AT3" i="72"/>
  <c r="AP3" i="72"/>
  <c r="BA3" i="72"/>
  <c r="AW3" i="72"/>
  <c r="AS3" i="72"/>
  <c r="AO3" i="72"/>
  <c r="BA2" i="72"/>
  <c r="AY2" i="72"/>
  <c r="AW2" i="72"/>
  <c r="AU2" i="72"/>
  <c r="AQ2" i="72"/>
  <c r="AF60" i="72"/>
  <c r="Y3" i="71"/>
  <c r="Z3" i="71"/>
  <c r="AT3" i="71" s="1"/>
  <c r="AA3" i="71"/>
  <c r="AU3" i="71" s="1"/>
  <c r="AB3" i="71"/>
  <c r="AC3" i="71"/>
  <c r="AD3" i="71"/>
  <c r="AX3" i="71" s="1"/>
  <c r="AE3" i="71"/>
  <c r="AY3" i="71" s="1"/>
  <c r="AF3" i="71"/>
  <c r="AG3" i="71"/>
  <c r="AH3" i="71"/>
  <c r="BB3" i="71" s="1"/>
  <c r="Y4" i="71"/>
  <c r="Z4" i="71"/>
  <c r="AT4" i="71" s="1"/>
  <c r="AA4" i="71"/>
  <c r="AB4" i="71"/>
  <c r="AV4" i="71" s="1"/>
  <c r="AC4" i="71"/>
  <c r="AD4" i="71"/>
  <c r="AE4" i="71"/>
  <c r="AF4" i="71"/>
  <c r="AG4" i="71"/>
  <c r="BA4" i="71" s="1"/>
  <c r="AH4" i="71"/>
  <c r="Y5" i="71"/>
  <c r="Z5" i="71"/>
  <c r="AT5" i="71" s="1"/>
  <c r="AA5" i="71"/>
  <c r="AU5" i="71" s="1"/>
  <c r="AB5" i="71"/>
  <c r="AV5" i="71" s="1"/>
  <c r="AC5" i="71"/>
  <c r="AD5" i="71"/>
  <c r="AE5" i="71"/>
  <c r="AF5" i="71"/>
  <c r="AZ5" i="71" s="1"/>
  <c r="AG5" i="71"/>
  <c r="AH5" i="71"/>
  <c r="BB5" i="71" s="1"/>
  <c r="Y6" i="71"/>
  <c r="Z6" i="71"/>
  <c r="AT9" i="71" s="1"/>
  <c r="AA6" i="71"/>
  <c r="AB6" i="71"/>
  <c r="AV9" i="71" s="1"/>
  <c r="AC6" i="71"/>
  <c r="AD6" i="71"/>
  <c r="AE6" i="71"/>
  <c r="AF6" i="71"/>
  <c r="AG6" i="71"/>
  <c r="BA9" i="71" s="1"/>
  <c r="AH6" i="71"/>
  <c r="Y7" i="71"/>
  <c r="Z7" i="71"/>
  <c r="AA7" i="71"/>
  <c r="AU10" i="71" s="1"/>
  <c r="AB7" i="71"/>
  <c r="AV10" i="71" s="1"/>
  <c r="AC7" i="71"/>
  <c r="AD7" i="71"/>
  <c r="AE7" i="71"/>
  <c r="AY10" i="71" s="1"/>
  <c r="AF7" i="71"/>
  <c r="AZ10" i="71" s="1"/>
  <c r="AG7" i="71"/>
  <c r="AH7" i="71"/>
  <c r="BB10" i="71" s="1"/>
  <c r="Y8" i="71"/>
  <c r="AS14" i="71" s="1"/>
  <c r="Z8" i="71"/>
  <c r="AT14" i="71" s="1"/>
  <c r="AA8" i="71"/>
  <c r="AB8" i="71"/>
  <c r="AV14" i="71" s="1"/>
  <c r="AV16" i="71" s="1"/>
  <c r="AV100" i="71" s="1"/>
  <c r="AC8" i="71"/>
  <c r="AD8" i="71"/>
  <c r="AX14" i="71" s="1"/>
  <c r="AE8" i="71"/>
  <c r="AF8" i="71"/>
  <c r="AZ14" i="71" s="1"/>
  <c r="AG8" i="71"/>
  <c r="AH8" i="71"/>
  <c r="Y9" i="71"/>
  <c r="Z9" i="71"/>
  <c r="AA9" i="71"/>
  <c r="AU15" i="71" s="1"/>
  <c r="AB9" i="71"/>
  <c r="AC9" i="71"/>
  <c r="AD9" i="71"/>
  <c r="AX15" i="71" s="1"/>
  <c r="AE9" i="71"/>
  <c r="AY15" i="71" s="1"/>
  <c r="AF9" i="71"/>
  <c r="AZ15" i="71" s="1"/>
  <c r="AG9" i="71"/>
  <c r="AH9" i="71"/>
  <c r="BB15" i="71" s="1"/>
  <c r="Y10" i="71"/>
  <c r="Z10" i="71"/>
  <c r="AT19" i="71" s="1"/>
  <c r="AA10" i="71"/>
  <c r="AB10" i="71"/>
  <c r="AV19" i="71" s="1"/>
  <c r="AC10" i="71"/>
  <c r="AW19" i="71" s="1"/>
  <c r="AD10" i="71"/>
  <c r="AX19" i="71" s="1"/>
  <c r="AE10" i="71"/>
  <c r="AF10" i="71"/>
  <c r="AG10" i="71"/>
  <c r="AH10" i="71"/>
  <c r="BB19" i="71" s="1"/>
  <c r="Y11" i="71"/>
  <c r="Z11" i="71"/>
  <c r="AT20" i="71" s="1"/>
  <c r="AA11" i="71"/>
  <c r="AU20" i="71" s="1"/>
  <c r="AB11" i="71"/>
  <c r="AV20" i="71" s="1"/>
  <c r="AC11" i="71"/>
  <c r="AD11" i="71"/>
  <c r="AX20" i="71" s="1"/>
  <c r="AE11" i="71"/>
  <c r="AF11" i="71"/>
  <c r="AZ20" i="71" s="1"/>
  <c r="AG11" i="71"/>
  <c r="AH11" i="71"/>
  <c r="BB20" i="71" s="1"/>
  <c r="Y12" i="71"/>
  <c r="AS21" i="71" s="1"/>
  <c r="Z12" i="71"/>
  <c r="AT21" i="71" s="1"/>
  <c r="AA12" i="71"/>
  <c r="AB12" i="71"/>
  <c r="AV21" i="71" s="1"/>
  <c r="AC12" i="71"/>
  <c r="AD12" i="71"/>
  <c r="AE12" i="71"/>
  <c r="AF12" i="71"/>
  <c r="AZ21" i="71" s="1"/>
  <c r="AG12" i="71"/>
  <c r="AH12" i="71"/>
  <c r="Y13" i="71"/>
  <c r="Z13" i="71"/>
  <c r="AA13" i="71"/>
  <c r="AU22" i="71" s="1"/>
  <c r="AB13" i="71"/>
  <c r="AV22" i="71" s="1"/>
  <c r="AC13" i="71"/>
  <c r="AD13" i="71"/>
  <c r="AX22" i="71" s="1"/>
  <c r="AE13" i="71"/>
  <c r="AY22" i="71" s="1"/>
  <c r="AF13" i="71"/>
  <c r="AZ22" i="71" s="1"/>
  <c r="AG13" i="71"/>
  <c r="AH13" i="71"/>
  <c r="Y14" i="71"/>
  <c r="Z14" i="71"/>
  <c r="AT26" i="71" s="1"/>
  <c r="AA14" i="71"/>
  <c r="AB14" i="71"/>
  <c r="AV26" i="71" s="1"/>
  <c r="AC14" i="71"/>
  <c r="AW26" i="71" s="1"/>
  <c r="AD14" i="71"/>
  <c r="AX26" i="71" s="1"/>
  <c r="AE14" i="71"/>
  <c r="AF14" i="71"/>
  <c r="AZ26" i="71" s="1"/>
  <c r="AG14" i="71"/>
  <c r="BA26" i="71" s="1"/>
  <c r="AH14" i="71"/>
  <c r="BB26" i="71" s="1"/>
  <c r="Y15" i="71"/>
  <c r="Z15" i="71"/>
  <c r="AA15" i="71"/>
  <c r="AU27" i="71" s="1"/>
  <c r="AB15" i="71"/>
  <c r="AV27" i="71" s="1"/>
  <c r="AC15" i="71"/>
  <c r="AD15" i="71"/>
  <c r="AX27" i="71" s="1"/>
  <c r="AE15" i="71"/>
  <c r="AF15" i="71"/>
  <c r="AG15" i="71"/>
  <c r="AH15" i="71"/>
  <c r="BB27" i="71" s="1"/>
  <c r="Y16" i="71"/>
  <c r="Z16" i="71"/>
  <c r="AT28" i="71" s="1"/>
  <c r="AA16" i="71"/>
  <c r="AB16" i="71"/>
  <c r="AV28" i="71" s="1"/>
  <c r="AC16" i="71"/>
  <c r="AD16" i="71"/>
  <c r="AX28" i="71" s="1"/>
  <c r="AE16" i="71"/>
  <c r="AF16" i="71"/>
  <c r="AZ28" i="71" s="1"/>
  <c r="AG16" i="71"/>
  <c r="AH16" i="71"/>
  <c r="Y17" i="71"/>
  <c r="Z17" i="71"/>
  <c r="AT29" i="71" s="1"/>
  <c r="AA17" i="71"/>
  <c r="AU29" i="71" s="1"/>
  <c r="AB17" i="71"/>
  <c r="AC17" i="71"/>
  <c r="AD17" i="71"/>
  <c r="AE17" i="71"/>
  <c r="AY29" i="71" s="1"/>
  <c r="AF17" i="71"/>
  <c r="AZ29" i="71" s="1"/>
  <c r="AG17" i="71"/>
  <c r="AH17" i="71"/>
  <c r="BB29" i="71" s="1"/>
  <c r="Y18" i="71"/>
  <c r="Z18" i="71"/>
  <c r="AA18" i="71"/>
  <c r="AB18" i="71"/>
  <c r="AV30" i="71" s="1"/>
  <c r="AC18" i="71"/>
  <c r="AW30" i="71" s="1"/>
  <c r="AD18" i="71"/>
  <c r="AX30" i="71" s="1"/>
  <c r="AE18" i="71"/>
  <c r="AF18" i="71"/>
  <c r="AG18" i="71"/>
  <c r="BA30" i="71" s="1"/>
  <c r="AH18" i="71"/>
  <c r="BB30" i="71" s="1"/>
  <c r="Y19" i="71"/>
  <c r="Z19" i="71"/>
  <c r="AT31" i="71" s="1"/>
  <c r="AA19" i="71"/>
  <c r="AU31" i="71" s="1"/>
  <c r="AB19" i="71"/>
  <c r="AV31" i="71" s="1"/>
  <c r="AC19" i="71"/>
  <c r="AD19" i="71"/>
  <c r="AE19" i="71"/>
  <c r="AF19" i="71"/>
  <c r="AZ31" i="71" s="1"/>
  <c r="AG19" i="71"/>
  <c r="AH19" i="71"/>
  <c r="BB31" i="71" s="1"/>
  <c r="Y20" i="71"/>
  <c r="Z20" i="71"/>
  <c r="AA20" i="71"/>
  <c r="AB20" i="71"/>
  <c r="AV32" i="71" s="1"/>
  <c r="AC20" i="71"/>
  <c r="AW32" i="71" s="1"/>
  <c r="AD20" i="71"/>
  <c r="AX32" i="71" s="1"/>
  <c r="AE20" i="71"/>
  <c r="AF20" i="71"/>
  <c r="AZ32" i="71" s="1"/>
  <c r="AG20" i="71"/>
  <c r="BA32" i="71" s="1"/>
  <c r="AH20" i="71"/>
  <c r="BB32" i="71" s="1"/>
  <c r="Y21" i="71"/>
  <c r="Z21" i="71"/>
  <c r="AT33" i="71" s="1"/>
  <c r="AT90" i="71" s="1"/>
  <c r="AA21" i="71"/>
  <c r="AB21" i="71"/>
  <c r="AV33" i="71" s="1"/>
  <c r="AV90" i="71" s="1"/>
  <c r="AC21" i="71"/>
  <c r="AD21" i="71"/>
  <c r="AX33" i="71" s="1"/>
  <c r="AX90" i="71" s="1"/>
  <c r="AE21" i="71"/>
  <c r="AF21" i="71"/>
  <c r="AG21" i="71"/>
  <c r="AH21" i="71"/>
  <c r="Y22" i="71"/>
  <c r="Z22" i="71"/>
  <c r="AT34" i="71" s="1"/>
  <c r="AA22" i="71"/>
  <c r="AB22" i="71"/>
  <c r="AV34" i="71" s="1"/>
  <c r="AC22" i="71"/>
  <c r="AW34" i="71" s="1"/>
  <c r="AD22" i="71"/>
  <c r="AX34" i="71" s="1"/>
  <c r="AE22" i="71"/>
  <c r="AF22" i="71"/>
  <c r="AZ34" i="71" s="1"/>
  <c r="AG22" i="71"/>
  <c r="BA34" i="71" s="1"/>
  <c r="AH22" i="71"/>
  <c r="BB34" i="71" s="1"/>
  <c r="Y23" i="71"/>
  <c r="Z23" i="71"/>
  <c r="AT35" i="71" s="1"/>
  <c r="AA23" i="71"/>
  <c r="AB23" i="71"/>
  <c r="AC23" i="71"/>
  <c r="AD23" i="71"/>
  <c r="AX35" i="71" s="1"/>
  <c r="AE23" i="71"/>
  <c r="AF23" i="71"/>
  <c r="AZ35" i="71" s="1"/>
  <c r="AG23" i="71"/>
  <c r="AH23" i="71"/>
  <c r="BB35" i="71" s="1"/>
  <c r="Y24" i="71"/>
  <c r="Z24" i="71"/>
  <c r="AT36" i="71" s="1"/>
  <c r="AA24" i="71"/>
  <c r="AB24" i="71"/>
  <c r="AV36" i="71" s="1"/>
  <c r="AC24" i="71"/>
  <c r="AD24" i="71"/>
  <c r="AX36" i="71" s="1"/>
  <c r="AE24" i="71"/>
  <c r="AF24" i="71"/>
  <c r="AZ36" i="71" s="1"/>
  <c r="AG24" i="71"/>
  <c r="AH24" i="71"/>
  <c r="BB36" i="71" s="1"/>
  <c r="Y25" i="71"/>
  <c r="Z25" i="71"/>
  <c r="AT40" i="71" s="1"/>
  <c r="AA25" i="71"/>
  <c r="AU40" i="71" s="1"/>
  <c r="AB25" i="71"/>
  <c r="AV40" i="71" s="1"/>
  <c r="AC25" i="71"/>
  <c r="AD25" i="71"/>
  <c r="AX40" i="71" s="1"/>
  <c r="AE25" i="71"/>
  <c r="AY40" i="71" s="1"/>
  <c r="AF25" i="71"/>
  <c r="AG25" i="71"/>
  <c r="AH25" i="71"/>
  <c r="BB40" i="71" s="1"/>
  <c r="Y26" i="71"/>
  <c r="AS41" i="71" s="1"/>
  <c r="Z26" i="71"/>
  <c r="AT41" i="71" s="1"/>
  <c r="AA26" i="71"/>
  <c r="AB26" i="71"/>
  <c r="AV41" i="71" s="1"/>
  <c r="AC26" i="71"/>
  <c r="AW41" i="71" s="1"/>
  <c r="AD26" i="71"/>
  <c r="AX41" i="71" s="1"/>
  <c r="AE26" i="71"/>
  <c r="AF26" i="71"/>
  <c r="AZ41" i="71" s="1"/>
  <c r="AG26" i="71"/>
  <c r="BA41" i="71" s="1"/>
  <c r="AH26" i="71"/>
  <c r="BB41" i="71" s="1"/>
  <c r="Y27" i="71"/>
  <c r="Z27" i="71"/>
  <c r="AT42" i="71" s="1"/>
  <c r="AA27" i="71"/>
  <c r="AB27" i="71"/>
  <c r="AV42" i="71" s="1"/>
  <c r="AC27" i="71"/>
  <c r="AD27" i="71"/>
  <c r="AE27" i="71"/>
  <c r="AF27" i="71"/>
  <c r="AZ42" i="71" s="1"/>
  <c r="AG27" i="71"/>
  <c r="AH27" i="71"/>
  <c r="BB42" i="71" s="1"/>
  <c r="Y28" i="71"/>
  <c r="Z28" i="71"/>
  <c r="AT43" i="71" s="1"/>
  <c r="AT91" i="71" s="1"/>
  <c r="AA28" i="71"/>
  <c r="AB28" i="71"/>
  <c r="AV43" i="71" s="1"/>
  <c r="AV91" i="71" s="1"/>
  <c r="AC28" i="71"/>
  <c r="AD28" i="71"/>
  <c r="AX43" i="71" s="1"/>
  <c r="AX91" i="71" s="1"/>
  <c r="AE28" i="71"/>
  <c r="AF28" i="71"/>
  <c r="AZ43" i="71" s="1"/>
  <c r="AZ91" i="71" s="1"/>
  <c r="AG28" i="71"/>
  <c r="AH28" i="71"/>
  <c r="BB43" i="71" s="1"/>
  <c r="BB91" i="71" s="1"/>
  <c r="Y29" i="71"/>
  <c r="Z29" i="71"/>
  <c r="AT44" i="71" s="1"/>
  <c r="AA29" i="71"/>
  <c r="AB29" i="71"/>
  <c r="AV44" i="71" s="1"/>
  <c r="AC29" i="71"/>
  <c r="AD29" i="71"/>
  <c r="AX44" i="71" s="1"/>
  <c r="AE29" i="71"/>
  <c r="AF29" i="71"/>
  <c r="AZ44" i="71" s="1"/>
  <c r="AG29" i="71"/>
  <c r="AH29" i="71"/>
  <c r="BB44" i="71" s="1"/>
  <c r="Y30" i="71"/>
  <c r="AS45" i="71" s="1"/>
  <c r="Z30" i="71"/>
  <c r="AA30" i="71"/>
  <c r="AB30" i="71"/>
  <c r="AV45" i="71" s="1"/>
  <c r="AC30" i="71"/>
  <c r="AW45" i="71" s="1"/>
  <c r="AD30" i="71"/>
  <c r="AX45" i="71" s="1"/>
  <c r="AE30" i="71"/>
  <c r="AF30" i="71"/>
  <c r="AG30" i="71"/>
  <c r="BA45" i="71" s="1"/>
  <c r="AH30" i="71"/>
  <c r="BB45" i="71" s="1"/>
  <c r="Y31" i="71"/>
  <c r="Z31" i="71"/>
  <c r="AT46" i="71" s="1"/>
  <c r="AA31" i="71"/>
  <c r="AB31" i="71"/>
  <c r="AV46" i="71" s="1"/>
  <c r="AC31" i="71"/>
  <c r="AD31" i="71"/>
  <c r="AX46" i="71" s="1"/>
  <c r="AE31" i="71"/>
  <c r="AF31" i="71"/>
  <c r="AZ46" i="71" s="1"/>
  <c r="AG31" i="71"/>
  <c r="AH31" i="71"/>
  <c r="BB46" i="71" s="1"/>
  <c r="Y32" i="71"/>
  <c r="AS47" i="71" s="1"/>
  <c r="Z32" i="71"/>
  <c r="AT47" i="71" s="1"/>
  <c r="AA32" i="71"/>
  <c r="AB32" i="71"/>
  <c r="AV47" i="71" s="1"/>
  <c r="AC32" i="71"/>
  <c r="AD32" i="71"/>
  <c r="AX47" i="71" s="1"/>
  <c r="AE32" i="71"/>
  <c r="AF32" i="71"/>
  <c r="AG32" i="71"/>
  <c r="AH32" i="71"/>
  <c r="BB47" i="71" s="1"/>
  <c r="Y33" i="71"/>
  <c r="Z33" i="71"/>
  <c r="AT48" i="71" s="1"/>
  <c r="AA33" i="71"/>
  <c r="AB33" i="71"/>
  <c r="AV48" i="71" s="1"/>
  <c r="AC33" i="71"/>
  <c r="AD33" i="71"/>
  <c r="AX48" i="71" s="1"/>
  <c r="AE33" i="71"/>
  <c r="AF33" i="71"/>
  <c r="AZ48" i="71" s="1"/>
  <c r="AG33" i="71"/>
  <c r="AH33" i="71"/>
  <c r="BB48" i="71" s="1"/>
  <c r="Y34" i="71"/>
  <c r="AS49" i="71" s="1"/>
  <c r="AS92" i="71" s="1"/>
  <c r="Z34" i="71"/>
  <c r="AT49" i="71" s="1"/>
  <c r="AT92" i="71" s="1"/>
  <c r="AA34" i="71"/>
  <c r="AB34" i="71"/>
  <c r="AV49" i="71" s="1"/>
  <c r="AV92" i="71" s="1"/>
  <c r="AC34" i="71"/>
  <c r="AW49" i="71" s="1"/>
  <c r="AW92" i="71" s="1"/>
  <c r="AD34" i="71"/>
  <c r="AE34" i="71"/>
  <c r="AF34" i="71"/>
  <c r="AG34" i="71"/>
  <c r="BA49" i="71" s="1"/>
  <c r="BA92" i="71" s="1"/>
  <c r="AH34" i="71"/>
  <c r="BB49" i="71" s="1"/>
  <c r="BB92" i="71" s="1"/>
  <c r="Y35" i="71"/>
  <c r="Z35" i="71"/>
  <c r="AT53" i="71" s="1"/>
  <c r="AA35" i="71"/>
  <c r="AB35" i="71"/>
  <c r="AV53" i="71" s="1"/>
  <c r="AC35" i="71"/>
  <c r="AD35" i="71"/>
  <c r="AX53" i="71" s="1"/>
  <c r="AE35" i="71"/>
  <c r="AF35" i="71"/>
  <c r="AZ53" i="71" s="1"/>
  <c r="AG35" i="71"/>
  <c r="AH35" i="71"/>
  <c r="BB53" i="71" s="1"/>
  <c r="Y36" i="71"/>
  <c r="Z36" i="71"/>
  <c r="AT54" i="71" s="1"/>
  <c r="AA36" i="71"/>
  <c r="AB36" i="71"/>
  <c r="AV54" i="71" s="1"/>
  <c r="AC36" i="71"/>
  <c r="AW54" i="71" s="1"/>
  <c r="AD36" i="71"/>
  <c r="AX54" i="71" s="1"/>
  <c r="AE36" i="71"/>
  <c r="AF36" i="71"/>
  <c r="AZ54" i="71" s="1"/>
  <c r="AG36" i="71"/>
  <c r="BA54" i="71" s="1"/>
  <c r="AH36" i="71"/>
  <c r="BB54" i="71" s="1"/>
  <c r="Y37" i="71"/>
  <c r="Z37" i="71"/>
  <c r="AI37" i="71" s="1"/>
  <c r="BC55" i="71" s="1"/>
  <c r="AA37" i="71"/>
  <c r="AU55" i="71" s="1"/>
  <c r="AB37" i="71"/>
  <c r="AV55" i="71" s="1"/>
  <c r="AC37" i="71"/>
  <c r="AD37" i="71"/>
  <c r="AX55" i="71" s="1"/>
  <c r="AE37" i="71"/>
  <c r="AY55" i="71" s="1"/>
  <c r="AF37" i="71"/>
  <c r="AZ55" i="71" s="1"/>
  <c r="AG37" i="71"/>
  <c r="AH37" i="71"/>
  <c r="Y38" i="71"/>
  <c r="AS56" i="71" s="1"/>
  <c r="Z38" i="71"/>
  <c r="AT56" i="71" s="1"/>
  <c r="AA38" i="71"/>
  <c r="AB38" i="71"/>
  <c r="AV56" i="71" s="1"/>
  <c r="AC38" i="71"/>
  <c r="AD38" i="71"/>
  <c r="AX56" i="71" s="1"/>
  <c r="AE38" i="71"/>
  <c r="AF38" i="71"/>
  <c r="AZ56" i="71" s="1"/>
  <c r="AG38" i="71"/>
  <c r="AH38" i="71"/>
  <c r="BB56" i="71" s="1"/>
  <c r="Y39" i="71"/>
  <c r="Z39" i="71"/>
  <c r="AA39" i="71"/>
  <c r="AU57" i="71" s="1"/>
  <c r="AB39" i="71"/>
  <c r="AV57" i="71" s="1"/>
  <c r="AC39" i="71"/>
  <c r="AD39" i="71"/>
  <c r="AX57" i="71" s="1"/>
  <c r="AE39" i="71"/>
  <c r="AY57" i="71" s="1"/>
  <c r="AF39" i="71"/>
  <c r="AG39" i="71"/>
  <c r="AH39" i="71"/>
  <c r="BB57" i="71" s="1"/>
  <c r="Y40" i="71"/>
  <c r="Z40" i="71"/>
  <c r="AT58" i="71" s="1"/>
  <c r="AA40" i="71"/>
  <c r="AB40" i="71"/>
  <c r="AV58" i="71" s="1"/>
  <c r="AC40" i="71"/>
  <c r="AD40" i="71"/>
  <c r="AX58" i="71" s="1"/>
  <c r="AE40" i="71"/>
  <c r="AF40" i="71"/>
  <c r="AZ58" i="71" s="1"/>
  <c r="AG40" i="71"/>
  <c r="AH40" i="71"/>
  <c r="BB58" i="71" s="1"/>
  <c r="Y41" i="71"/>
  <c r="Z41" i="71"/>
  <c r="AA41" i="71"/>
  <c r="AB41" i="71"/>
  <c r="AV59" i="71" s="1"/>
  <c r="AC41" i="71"/>
  <c r="AD41" i="71"/>
  <c r="AX59" i="71" s="1"/>
  <c r="AE41" i="71"/>
  <c r="AF41" i="71"/>
  <c r="AZ59" i="71" s="1"/>
  <c r="AG41" i="71"/>
  <c r="AH41" i="71"/>
  <c r="BB59" i="71" s="1"/>
  <c r="Y42" i="71"/>
  <c r="Z42" i="71"/>
  <c r="AT60" i="71" s="1"/>
  <c r="AA42" i="71"/>
  <c r="AB42" i="71"/>
  <c r="AV60" i="71" s="1"/>
  <c r="AC42" i="71"/>
  <c r="AD42" i="71"/>
  <c r="AX60" i="71" s="1"/>
  <c r="AE42" i="71"/>
  <c r="AF42" i="71"/>
  <c r="AZ60" i="71" s="1"/>
  <c r="AG42" i="71"/>
  <c r="AH42" i="71"/>
  <c r="BB60" i="71" s="1"/>
  <c r="Y43" i="71"/>
  <c r="Z43" i="71"/>
  <c r="AT61" i="71" s="1"/>
  <c r="AA43" i="71"/>
  <c r="AU61" i="71" s="1"/>
  <c r="AB43" i="71"/>
  <c r="AV61" i="71" s="1"/>
  <c r="AC43" i="71"/>
  <c r="AD43" i="71"/>
  <c r="AE43" i="71"/>
  <c r="AY61" i="71" s="1"/>
  <c r="AF43" i="71"/>
  <c r="AZ61" i="71" s="1"/>
  <c r="AG43" i="71"/>
  <c r="AH43" i="71"/>
  <c r="BB61" i="71" s="1"/>
  <c r="Y44" i="71"/>
  <c r="Z44" i="71"/>
  <c r="AA44" i="71"/>
  <c r="AB44" i="71"/>
  <c r="AV62" i="71" s="1"/>
  <c r="AC44" i="71"/>
  <c r="AW62" i="71" s="1"/>
  <c r="AD44" i="71"/>
  <c r="AX62" i="71" s="1"/>
  <c r="AE44" i="71"/>
  <c r="AF44" i="71"/>
  <c r="AZ62" i="71" s="1"/>
  <c r="AG44" i="71"/>
  <c r="BA62" i="71" s="1"/>
  <c r="AH44" i="71"/>
  <c r="Y45" i="71"/>
  <c r="Z45" i="71"/>
  <c r="AT66" i="71" s="1"/>
  <c r="AA45" i="71"/>
  <c r="AU66" i="71" s="1"/>
  <c r="AB45" i="71"/>
  <c r="AV66" i="71" s="1"/>
  <c r="AC45" i="71"/>
  <c r="AD45" i="71"/>
  <c r="AX66" i="71" s="1"/>
  <c r="AE45" i="71"/>
  <c r="AF45" i="71"/>
  <c r="AZ66" i="71" s="1"/>
  <c r="AG45" i="71"/>
  <c r="AH45" i="71"/>
  <c r="BB66" i="71" s="1"/>
  <c r="Y46" i="71"/>
  <c r="Z46" i="71"/>
  <c r="AT67" i="71" s="1"/>
  <c r="AA46" i="71"/>
  <c r="AB46" i="71"/>
  <c r="AV67" i="71" s="1"/>
  <c r="AC46" i="71"/>
  <c r="AD46" i="71"/>
  <c r="AX67" i="71" s="1"/>
  <c r="AE46" i="71"/>
  <c r="AF46" i="71"/>
  <c r="AZ67" i="71" s="1"/>
  <c r="AG46" i="71"/>
  <c r="BA67" i="71" s="1"/>
  <c r="AH46" i="71"/>
  <c r="Y47" i="71"/>
  <c r="Z47" i="71"/>
  <c r="AA47" i="71"/>
  <c r="AU71" i="71" s="1"/>
  <c r="AB47" i="71"/>
  <c r="AV71" i="71" s="1"/>
  <c r="AC47" i="71"/>
  <c r="AD47" i="71"/>
  <c r="AX71" i="71" s="1"/>
  <c r="AE47" i="71"/>
  <c r="AY71" i="71" s="1"/>
  <c r="AF47" i="71"/>
  <c r="AZ71" i="71" s="1"/>
  <c r="AG47" i="71"/>
  <c r="AH47" i="71"/>
  <c r="Y48" i="71"/>
  <c r="AS72" i="71" s="1"/>
  <c r="Z48" i="71"/>
  <c r="AA48" i="71"/>
  <c r="AB48" i="71"/>
  <c r="AV72" i="71" s="1"/>
  <c r="AC48" i="71"/>
  <c r="AW72" i="71" s="1"/>
  <c r="AD48" i="71"/>
  <c r="AX72" i="71" s="1"/>
  <c r="AE48" i="71"/>
  <c r="AF48" i="71"/>
  <c r="AZ72" i="71" s="1"/>
  <c r="AG48" i="71"/>
  <c r="BA72" i="71" s="1"/>
  <c r="AH48" i="71"/>
  <c r="BB72" i="71" s="1"/>
  <c r="Y49" i="71"/>
  <c r="Z49" i="71"/>
  <c r="AT73" i="71" s="1"/>
  <c r="AA49" i="71"/>
  <c r="AU73" i="71" s="1"/>
  <c r="AB49" i="71"/>
  <c r="AV73" i="71" s="1"/>
  <c r="AC49" i="71"/>
  <c r="AD49" i="71"/>
  <c r="AX73" i="71" s="1"/>
  <c r="AE49" i="71"/>
  <c r="AY73" i="71" s="1"/>
  <c r="AF49" i="71"/>
  <c r="AZ73" i="71" s="1"/>
  <c r="AG49" i="71"/>
  <c r="AH49" i="71"/>
  <c r="Y50" i="71"/>
  <c r="AS74" i="71" s="1"/>
  <c r="Z50" i="71"/>
  <c r="AT74" i="71" s="1"/>
  <c r="AA50" i="71"/>
  <c r="AB50" i="71"/>
  <c r="AC50" i="71"/>
  <c r="AW74" i="71" s="1"/>
  <c r="AD50" i="71"/>
  <c r="AX74" i="71" s="1"/>
  <c r="AE50" i="71"/>
  <c r="AF50" i="71"/>
  <c r="AZ74" i="71" s="1"/>
  <c r="AG50" i="71"/>
  <c r="BA74" i="71" s="1"/>
  <c r="AH50" i="71"/>
  <c r="BB74" i="71" s="1"/>
  <c r="Y51" i="71"/>
  <c r="Z51" i="71"/>
  <c r="AA51" i="71"/>
  <c r="AB51" i="71"/>
  <c r="AV75" i="71" s="1"/>
  <c r="AC51" i="71"/>
  <c r="AD51" i="71"/>
  <c r="AX75" i="71" s="1"/>
  <c r="AE51" i="71"/>
  <c r="AF51" i="71"/>
  <c r="AZ75" i="71" s="1"/>
  <c r="AG51" i="71"/>
  <c r="AH51" i="71"/>
  <c r="BB75" i="71" s="1"/>
  <c r="Y52" i="71"/>
  <c r="Z52" i="71"/>
  <c r="AT79" i="71" s="1"/>
  <c r="AA52" i="71"/>
  <c r="AB52" i="71"/>
  <c r="AV79" i="71" s="1"/>
  <c r="AC52" i="71"/>
  <c r="AD52" i="71"/>
  <c r="AX79" i="71" s="1"/>
  <c r="AE52" i="71"/>
  <c r="AF52" i="71"/>
  <c r="AZ79" i="71" s="1"/>
  <c r="AG52" i="71"/>
  <c r="AH52" i="71"/>
  <c r="BB79" i="71" s="1"/>
  <c r="Y53" i="71"/>
  <c r="Z53" i="71"/>
  <c r="AA53" i="71"/>
  <c r="AB53" i="71"/>
  <c r="AV80" i="71" s="1"/>
  <c r="AC53" i="71"/>
  <c r="AD53" i="71"/>
  <c r="AX80" i="71" s="1"/>
  <c r="AE53" i="71"/>
  <c r="AF53" i="71"/>
  <c r="AZ80" i="71" s="1"/>
  <c r="AG53" i="71"/>
  <c r="AH53" i="71"/>
  <c r="BB80" i="71" s="1"/>
  <c r="Y54" i="71"/>
  <c r="Z54" i="71"/>
  <c r="AT81" i="71" s="1"/>
  <c r="AA54" i="71"/>
  <c r="AB54" i="71"/>
  <c r="AV81" i="71" s="1"/>
  <c r="AC54" i="71"/>
  <c r="AW81" i="71" s="1"/>
  <c r="AD54" i="71"/>
  <c r="AX81" i="71" s="1"/>
  <c r="AE54" i="71"/>
  <c r="AF54" i="71"/>
  <c r="AZ81" i="71" s="1"/>
  <c r="AG54" i="71"/>
  <c r="AH54" i="71"/>
  <c r="BB81" i="71" s="1"/>
  <c r="Y55" i="71"/>
  <c r="Z55" i="71"/>
  <c r="AT82" i="71" s="1"/>
  <c r="AA55" i="71"/>
  <c r="AU82" i="71" s="1"/>
  <c r="AB55" i="71"/>
  <c r="AV82" i="71" s="1"/>
  <c r="AC55" i="71"/>
  <c r="AD55" i="71"/>
  <c r="AE55" i="71"/>
  <c r="AY82" i="71" s="1"/>
  <c r="AF55" i="71"/>
  <c r="AZ82" i="71" s="1"/>
  <c r="AG55" i="71"/>
  <c r="AH55" i="71"/>
  <c r="BB82" i="71" s="1"/>
  <c r="Y56" i="71"/>
  <c r="Z56" i="71"/>
  <c r="AT83" i="71" s="1"/>
  <c r="AA56" i="71"/>
  <c r="AB56" i="71"/>
  <c r="AV83" i="71" s="1"/>
  <c r="AC56" i="71"/>
  <c r="AD56" i="71"/>
  <c r="AX83" i="71" s="1"/>
  <c r="AE56" i="71"/>
  <c r="AF56" i="71"/>
  <c r="AZ83" i="71" s="1"/>
  <c r="AG56" i="71"/>
  <c r="AH56" i="71"/>
  <c r="BB83" i="71" s="1"/>
  <c r="Y57" i="71"/>
  <c r="Z57" i="71"/>
  <c r="AA57" i="71"/>
  <c r="AU84" i="71" s="1"/>
  <c r="AB57" i="71"/>
  <c r="AV84" i="71" s="1"/>
  <c r="AC57" i="71"/>
  <c r="AD57" i="71"/>
  <c r="AX84" i="71" s="1"/>
  <c r="AE57" i="71"/>
  <c r="AY84" i="71" s="1"/>
  <c r="AF57" i="71"/>
  <c r="AG57" i="71"/>
  <c r="AH57" i="71"/>
  <c r="BB84" i="71" s="1"/>
  <c r="AH2" i="71"/>
  <c r="AG2" i="71"/>
  <c r="AF2" i="71"/>
  <c r="AE2" i="71"/>
  <c r="AD2" i="71"/>
  <c r="AC2" i="71"/>
  <c r="AB2" i="71"/>
  <c r="AA2" i="71"/>
  <c r="AI2" i="71" s="1"/>
  <c r="Z2" i="71"/>
  <c r="Y2" i="71"/>
  <c r="U3" i="71"/>
  <c r="DO4" i="49" s="1"/>
  <c r="V3" i="71"/>
  <c r="W3" i="71"/>
  <c r="DQ4" i="49" s="1"/>
  <c r="U4" i="71"/>
  <c r="DO5" i="49" s="1"/>
  <c r="V4" i="71"/>
  <c r="DP5" i="49" s="1"/>
  <c r="W4" i="71"/>
  <c r="U5" i="71"/>
  <c r="DO6" i="49" s="1"/>
  <c r="V5" i="71"/>
  <c r="W5" i="71"/>
  <c r="DQ6" i="49" s="1"/>
  <c r="U6" i="71"/>
  <c r="V6" i="71"/>
  <c r="DP7" i="49" s="1"/>
  <c r="W6" i="71"/>
  <c r="U7" i="71"/>
  <c r="DO8" i="49" s="1"/>
  <c r="V7" i="71"/>
  <c r="W7" i="71"/>
  <c r="DQ8" i="49" s="1"/>
  <c r="U8" i="71"/>
  <c r="V8" i="71"/>
  <c r="DP9" i="49" s="1"/>
  <c r="W8" i="71"/>
  <c r="U9" i="71"/>
  <c r="DO10" i="49" s="1"/>
  <c r="V9" i="71"/>
  <c r="DP10" i="49" s="1"/>
  <c r="W9" i="71"/>
  <c r="DQ10" i="49" s="1"/>
  <c r="U10" i="71"/>
  <c r="DO11" i="49" s="1"/>
  <c r="V10" i="71"/>
  <c r="DP11" i="49" s="1"/>
  <c r="W10" i="71"/>
  <c r="DQ11" i="49" s="1"/>
  <c r="U11" i="71"/>
  <c r="DO12" i="49" s="1"/>
  <c r="V11" i="71"/>
  <c r="W11" i="71"/>
  <c r="DQ12" i="49" s="1"/>
  <c r="U12" i="71"/>
  <c r="V12" i="71"/>
  <c r="DP13" i="49" s="1"/>
  <c r="W12" i="71"/>
  <c r="U13" i="71"/>
  <c r="DO14" i="49" s="1"/>
  <c r="V13" i="71"/>
  <c r="W13" i="71"/>
  <c r="DQ14" i="49" s="1"/>
  <c r="U14" i="71"/>
  <c r="V14" i="71"/>
  <c r="DP15" i="49" s="1"/>
  <c r="W14" i="71"/>
  <c r="U15" i="71"/>
  <c r="DO16" i="49" s="1"/>
  <c r="V15" i="71"/>
  <c r="W15" i="71"/>
  <c r="DQ16" i="49" s="1"/>
  <c r="U16" i="71"/>
  <c r="V16" i="71"/>
  <c r="DP17" i="49" s="1"/>
  <c r="W16" i="71"/>
  <c r="U17" i="71"/>
  <c r="DO18" i="49" s="1"/>
  <c r="V17" i="71"/>
  <c r="W17" i="71"/>
  <c r="DQ18" i="49" s="1"/>
  <c r="U18" i="71"/>
  <c r="V18" i="71"/>
  <c r="DP19" i="49" s="1"/>
  <c r="W18" i="71"/>
  <c r="U19" i="71"/>
  <c r="DO20" i="49" s="1"/>
  <c r="V19" i="71"/>
  <c r="W19" i="71"/>
  <c r="DQ20" i="49" s="1"/>
  <c r="U20" i="71"/>
  <c r="DO21" i="49" s="1"/>
  <c r="V20" i="71"/>
  <c r="DP21" i="49" s="1"/>
  <c r="W20" i="71"/>
  <c r="U21" i="71"/>
  <c r="DO22" i="49" s="1"/>
  <c r="V21" i="71"/>
  <c r="W21" i="71"/>
  <c r="DQ22" i="49" s="1"/>
  <c r="U22" i="71"/>
  <c r="V22" i="71"/>
  <c r="DP23" i="49" s="1"/>
  <c r="W22" i="71"/>
  <c r="U23" i="71"/>
  <c r="DO24" i="49" s="1"/>
  <c r="V23" i="71"/>
  <c r="DP24" i="49" s="1"/>
  <c r="W23" i="71"/>
  <c r="DQ24" i="49" s="1"/>
  <c r="U24" i="71"/>
  <c r="V24" i="71"/>
  <c r="DP25" i="49" s="1"/>
  <c r="W24" i="71"/>
  <c r="U25" i="71"/>
  <c r="DO26" i="49" s="1"/>
  <c r="V25" i="71"/>
  <c r="W25" i="71"/>
  <c r="DQ26" i="49" s="1"/>
  <c r="U26" i="71"/>
  <c r="V26" i="71"/>
  <c r="DP27" i="49" s="1"/>
  <c r="W26" i="71"/>
  <c r="U27" i="71"/>
  <c r="DO28" i="49" s="1"/>
  <c r="V27" i="71"/>
  <c r="W27" i="71"/>
  <c r="DQ28" i="49" s="1"/>
  <c r="U28" i="71"/>
  <c r="DO29" i="49" s="1"/>
  <c r="V28" i="71"/>
  <c r="DP29" i="49" s="1"/>
  <c r="W28" i="71"/>
  <c r="U29" i="71"/>
  <c r="DO30" i="49" s="1"/>
  <c r="V29" i="71"/>
  <c r="W29" i="71"/>
  <c r="DQ30" i="49" s="1"/>
  <c r="U30" i="71"/>
  <c r="V30" i="71"/>
  <c r="DP31" i="49" s="1"/>
  <c r="W30" i="71"/>
  <c r="U31" i="71"/>
  <c r="DO32" i="49" s="1"/>
  <c r="V31" i="71"/>
  <c r="W31" i="71"/>
  <c r="DQ32" i="49" s="1"/>
  <c r="U32" i="71"/>
  <c r="V32" i="71"/>
  <c r="DP33" i="49" s="1"/>
  <c r="W32" i="71"/>
  <c r="DQ33" i="49" s="1"/>
  <c r="U33" i="71"/>
  <c r="DO34" i="49" s="1"/>
  <c r="V33" i="71"/>
  <c r="W33" i="71"/>
  <c r="DQ34" i="49" s="1"/>
  <c r="U34" i="71"/>
  <c r="V34" i="71"/>
  <c r="DP35" i="49" s="1"/>
  <c r="W34" i="71"/>
  <c r="U35" i="71"/>
  <c r="DO36" i="49" s="1"/>
  <c r="V35" i="71"/>
  <c r="W35" i="71"/>
  <c r="DQ36" i="49" s="1"/>
  <c r="U36" i="71"/>
  <c r="V36" i="71"/>
  <c r="DP37" i="49" s="1"/>
  <c r="W36" i="71"/>
  <c r="U37" i="71"/>
  <c r="DO38" i="49" s="1"/>
  <c r="V37" i="71"/>
  <c r="W37" i="71"/>
  <c r="DQ38" i="49" s="1"/>
  <c r="U38" i="71"/>
  <c r="V38" i="71"/>
  <c r="DP39" i="49" s="1"/>
  <c r="W38" i="71"/>
  <c r="DQ39" i="49" s="1"/>
  <c r="U39" i="71"/>
  <c r="DO40" i="49" s="1"/>
  <c r="V39" i="71"/>
  <c r="W39" i="71"/>
  <c r="DQ40" i="49" s="1"/>
  <c r="U40" i="71"/>
  <c r="V40" i="71"/>
  <c r="DP41" i="49" s="1"/>
  <c r="W40" i="71"/>
  <c r="DQ41" i="49" s="1"/>
  <c r="U41" i="71"/>
  <c r="DO42" i="49" s="1"/>
  <c r="V41" i="71"/>
  <c r="DP42" i="49" s="1"/>
  <c r="W41" i="71"/>
  <c r="DQ42" i="49" s="1"/>
  <c r="U42" i="71"/>
  <c r="DO43" i="49" s="1"/>
  <c r="V42" i="71"/>
  <c r="DP43" i="49" s="1"/>
  <c r="W42" i="71"/>
  <c r="U43" i="71"/>
  <c r="DO44" i="49" s="1"/>
  <c r="V43" i="71"/>
  <c r="DP44" i="49" s="1"/>
  <c r="W43" i="71"/>
  <c r="DQ44" i="49" s="1"/>
  <c r="U44" i="71"/>
  <c r="V44" i="71"/>
  <c r="DP45" i="49" s="1"/>
  <c r="W44" i="71"/>
  <c r="U45" i="71"/>
  <c r="DO46" i="49" s="1"/>
  <c r="V45" i="71"/>
  <c r="W45" i="71"/>
  <c r="DQ46" i="49" s="1"/>
  <c r="U46" i="71"/>
  <c r="V46" i="71"/>
  <c r="DP47" i="49" s="1"/>
  <c r="W46" i="71"/>
  <c r="U47" i="71"/>
  <c r="DO48" i="49" s="1"/>
  <c r="V47" i="71"/>
  <c r="W47" i="71"/>
  <c r="DQ48" i="49" s="1"/>
  <c r="U48" i="71"/>
  <c r="DO49" i="49" s="1"/>
  <c r="V48" i="71"/>
  <c r="DP49" i="49" s="1"/>
  <c r="W48" i="71"/>
  <c r="U49" i="71"/>
  <c r="DO50" i="49" s="1"/>
  <c r="V49" i="71"/>
  <c r="W49" i="71"/>
  <c r="DQ50" i="49" s="1"/>
  <c r="U50" i="71"/>
  <c r="V50" i="71"/>
  <c r="DP51" i="49" s="1"/>
  <c r="W50" i="71"/>
  <c r="U51" i="71"/>
  <c r="DO52" i="49" s="1"/>
  <c r="V51" i="71"/>
  <c r="W51" i="71"/>
  <c r="DQ52" i="49" s="1"/>
  <c r="U52" i="71"/>
  <c r="V52" i="71"/>
  <c r="DP53" i="49" s="1"/>
  <c r="W52" i="71"/>
  <c r="U53" i="71"/>
  <c r="DO54" i="49" s="1"/>
  <c r="V53" i="71"/>
  <c r="W53" i="71"/>
  <c r="DQ54" i="49" s="1"/>
  <c r="U54" i="71"/>
  <c r="DO55" i="49" s="1"/>
  <c r="V54" i="71"/>
  <c r="DP55" i="49" s="1"/>
  <c r="W54" i="71"/>
  <c r="DQ55" i="49" s="1"/>
  <c r="U55" i="71"/>
  <c r="DO56" i="49" s="1"/>
  <c r="V55" i="71"/>
  <c r="W55" i="71"/>
  <c r="DQ56" i="49" s="1"/>
  <c r="U56" i="71"/>
  <c r="V56" i="71"/>
  <c r="DP57" i="49" s="1"/>
  <c r="W56" i="71"/>
  <c r="U57" i="71"/>
  <c r="DO58" i="49" s="1"/>
  <c r="V57" i="71"/>
  <c r="W57" i="71"/>
  <c r="DQ58" i="49" s="1"/>
  <c r="W2" i="71"/>
  <c r="DQ3" i="49" s="1"/>
  <c r="V2" i="71"/>
  <c r="DP3" i="49" s="1"/>
  <c r="U2" i="71"/>
  <c r="DO3" i="49" s="1"/>
  <c r="G3" i="71"/>
  <c r="H3" i="71"/>
  <c r="I3" i="71"/>
  <c r="J3" i="71"/>
  <c r="K3" i="71"/>
  <c r="L3" i="71"/>
  <c r="M3" i="71"/>
  <c r="N3" i="71"/>
  <c r="O3" i="71"/>
  <c r="P3" i="71"/>
  <c r="Q3" i="71"/>
  <c r="G4" i="71"/>
  <c r="H4" i="71"/>
  <c r="I4" i="71"/>
  <c r="J4" i="71"/>
  <c r="K4" i="71"/>
  <c r="L4" i="71"/>
  <c r="M4" i="71"/>
  <c r="N4" i="71"/>
  <c r="O4" i="71"/>
  <c r="P4" i="71"/>
  <c r="Q4" i="71"/>
  <c r="G5" i="71"/>
  <c r="H5" i="71"/>
  <c r="I5" i="71"/>
  <c r="J5" i="71"/>
  <c r="K5" i="71"/>
  <c r="L5" i="71"/>
  <c r="M5" i="71"/>
  <c r="N5" i="71"/>
  <c r="O5" i="71"/>
  <c r="P5" i="71"/>
  <c r="Q5" i="71"/>
  <c r="G6" i="71"/>
  <c r="H6" i="71"/>
  <c r="I6" i="71"/>
  <c r="J6" i="71"/>
  <c r="K6" i="71"/>
  <c r="L6" i="71"/>
  <c r="M6" i="71"/>
  <c r="N6" i="71"/>
  <c r="O6" i="71"/>
  <c r="P6" i="71"/>
  <c r="Q6" i="71"/>
  <c r="G7" i="71"/>
  <c r="H7" i="71"/>
  <c r="I7" i="71"/>
  <c r="J7" i="71"/>
  <c r="K7" i="71"/>
  <c r="L7" i="71"/>
  <c r="M7" i="71"/>
  <c r="N7" i="71"/>
  <c r="O7" i="71"/>
  <c r="P7" i="71"/>
  <c r="Q7" i="71"/>
  <c r="G8" i="71"/>
  <c r="H8" i="71"/>
  <c r="I8" i="71"/>
  <c r="J8" i="71"/>
  <c r="K8" i="71"/>
  <c r="L8" i="71"/>
  <c r="M8" i="71"/>
  <c r="N8" i="71"/>
  <c r="O8" i="71"/>
  <c r="P8" i="71"/>
  <c r="Q8" i="71"/>
  <c r="G9" i="71"/>
  <c r="H9" i="71"/>
  <c r="I9" i="71"/>
  <c r="J9" i="71"/>
  <c r="K9" i="71"/>
  <c r="L9" i="71"/>
  <c r="M9" i="71"/>
  <c r="N9" i="71"/>
  <c r="O9" i="71"/>
  <c r="P9" i="71"/>
  <c r="Q9" i="71"/>
  <c r="G10" i="71"/>
  <c r="H10" i="71"/>
  <c r="I10" i="71"/>
  <c r="J10" i="71"/>
  <c r="K10" i="71"/>
  <c r="L10" i="71"/>
  <c r="M10" i="71"/>
  <c r="N10" i="71"/>
  <c r="O10" i="71"/>
  <c r="P10" i="71"/>
  <c r="Q10" i="71"/>
  <c r="G11" i="71"/>
  <c r="H11" i="71"/>
  <c r="I11" i="71"/>
  <c r="J11" i="71"/>
  <c r="K11" i="71"/>
  <c r="L11" i="71"/>
  <c r="M11" i="71"/>
  <c r="N11" i="71"/>
  <c r="O11" i="71"/>
  <c r="P11" i="71"/>
  <c r="Q11" i="71"/>
  <c r="G12" i="71"/>
  <c r="H12" i="71"/>
  <c r="I12" i="71"/>
  <c r="J12" i="71"/>
  <c r="K12" i="71"/>
  <c r="L12" i="71"/>
  <c r="M12" i="71"/>
  <c r="N12" i="71"/>
  <c r="O12" i="71"/>
  <c r="P12" i="71"/>
  <c r="Q12" i="71"/>
  <c r="G13" i="71"/>
  <c r="H13" i="71"/>
  <c r="I13" i="71"/>
  <c r="J13" i="71"/>
  <c r="K13" i="71"/>
  <c r="L13" i="71"/>
  <c r="M13" i="71"/>
  <c r="N13" i="71"/>
  <c r="O13" i="71"/>
  <c r="P13" i="71"/>
  <c r="Q13" i="71"/>
  <c r="G14" i="71"/>
  <c r="H14" i="71"/>
  <c r="I14" i="71"/>
  <c r="J14" i="71"/>
  <c r="K14" i="71"/>
  <c r="L14" i="71"/>
  <c r="M14" i="71"/>
  <c r="N14" i="71"/>
  <c r="O14" i="71"/>
  <c r="P14" i="71"/>
  <c r="Q14" i="71"/>
  <c r="G15" i="71"/>
  <c r="H15" i="71"/>
  <c r="I15" i="71"/>
  <c r="J15" i="71"/>
  <c r="K15" i="71"/>
  <c r="L15" i="71"/>
  <c r="M15" i="71"/>
  <c r="N15" i="71"/>
  <c r="O15" i="71"/>
  <c r="P15" i="71"/>
  <c r="Q15" i="71"/>
  <c r="G16" i="71"/>
  <c r="H16" i="71"/>
  <c r="I16" i="71"/>
  <c r="J16" i="71"/>
  <c r="K16" i="71"/>
  <c r="L16" i="71"/>
  <c r="M16" i="71"/>
  <c r="N16" i="71"/>
  <c r="O16" i="71"/>
  <c r="P16" i="71"/>
  <c r="Q16" i="71"/>
  <c r="G17" i="71"/>
  <c r="H17" i="71"/>
  <c r="I17" i="71"/>
  <c r="J17" i="71"/>
  <c r="K17" i="71"/>
  <c r="L17" i="71"/>
  <c r="M17" i="71"/>
  <c r="N17" i="71"/>
  <c r="O17" i="71"/>
  <c r="P17" i="71"/>
  <c r="Q17" i="71"/>
  <c r="G18" i="71"/>
  <c r="H18" i="71"/>
  <c r="I18" i="71"/>
  <c r="J18" i="71"/>
  <c r="K18" i="71"/>
  <c r="L18" i="71"/>
  <c r="M18" i="71"/>
  <c r="N18" i="71"/>
  <c r="O18" i="71"/>
  <c r="P18" i="71"/>
  <c r="Q18" i="71"/>
  <c r="G19" i="71"/>
  <c r="H19" i="71"/>
  <c r="I19" i="71"/>
  <c r="J19" i="71"/>
  <c r="K19" i="71"/>
  <c r="L19" i="71"/>
  <c r="M19" i="71"/>
  <c r="N19" i="71"/>
  <c r="O19" i="71"/>
  <c r="P19" i="71"/>
  <c r="Q19" i="71"/>
  <c r="G20" i="71"/>
  <c r="H20" i="71"/>
  <c r="I20" i="71"/>
  <c r="J20" i="71"/>
  <c r="K20" i="71"/>
  <c r="L20" i="71"/>
  <c r="M20" i="71"/>
  <c r="N20" i="71"/>
  <c r="O20" i="71"/>
  <c r="P20" i="71"/>
  <c r="Q20" i="71"/>
  <c r="G21" i="71"/>
  <c r="H21" i="71"/>
  <c r="I21" i="71"/>
  <c r="J21" i="71"/>
  <c r="K21" i="71"/>
  <c r="L21" i="71"/>
  <c r="M21" i="71"/>
  <c r="N21" i="71"/>
  <c r="O21" i="71"/>
  <c r="P21" i="71"/>
  <c r="Q21" i="71"/>
  <c r="G22" i="71"/>
  <c r="H22" i="71"/>
  <c r="I22" i="71"/>
  <c r="J22" i="71"/>
  <c r="K22" i="71"/>
  <c r="L22" i="71"/>
  <c r="M22" i="71"/>
  <c r="N22" i="71"/>
  <c r="O22" i="71"/>
  <c r="P22" i="71"/>
  <c r="Q22" i="71"/>
  <c r="G23" i="71"/>
  <c r="H23" i="71"/>
  <c r="I23" i="71"/>
  <c r="J23" i="71"/>
  <c r="K23" i="71"/>
  <c r="L23" i="71"/>
  <c r="M23" i="71"/>
  <c r="N23" i="71"/>
  <c r="O23" i="71"/>
  <c r="P23" i="71"/>
  <c r="Q23" i="71"/>
  <c r="G24" i="71"/>
  <c r="H24" i="71"/>
  <c r="I24" i="71"/>
  <c r="J24" i="71"/>
  <c r="K24" i="71"/>
  <c r="L24" i="71"/>
  <c r="M24" i="71"/>
  <c r="N24" i="71"/>
  <c r="O24" i="71"/>
  <c r="P24" i="71"/>
  <c r="Q24" i="71"/>
  <c r="G25" i="71"/>
  <c r="H25" i="71"/>
  <c r="I25" i="71"/>
  <c r="J25" i="71"/>
  <c r="K25" i="71"/>
  <c r="L25" i="71"/>
  <c r="M25" i="71"/>
  <c r="N25" i="71"/>
  <c r="O25" i="71"/>
  <c r="P25" i="71"/>
  <c r="Q25" i="71"/>
  <c r="G26" i="71"/>
  <c r="H26" i="71"/>
  <c r="I26" i="71"/>
  <c r="J26" i="71"/>
  <c r="K26" i="71"/>
  <c r="L26" i="71"/>
  <c r="M26" i="71"/>
  <c r="N26" i="71"/>
  <c r="O26" i="71"/>
  <c r="P26" i="71"/>
  <c r="Q26" i="71"/>
  <c r="G27" i="71"/>
  <c r="H27" i="71"/>
  <c r="I27" i="71"/>
  <c r="J27" i="71"/>
  <c r="K27" i="71"/>
  <c r="L27" i="71"/>
  <c r="M27" i="71"/>
  <c r="N27" i="71"/>
  <c r="O27" i="71"/>
  <c r="P27" i="71"/>
  <c r="Q27" i="71"/>
  <c r="G28" i="71"/>
  <c r="H28" i="71"/>
  <c r="I28" i="71"/>
  <c r="J28" i="71"/>
  <c r="K28" i="71"/>
  <c r="L28" i="71"/>
  <c r="M28" i="71"/>
  <c r="N28" i="71"/>
  <c r="O28" i="71"/>
  <c r="P28" i="71"/>
  <c r="Q28" i="71"/>
  <c r="G29" i="71"/>
  <c r="H29" i="71"/>
  <c r="I29" i="71"/>
  <c r="J29" i="71"/>
  <c r="K29" i="71"/>
  <c r="L29" i="71"/>
  <c r="M29" i="71"/>
  <c r="N29" i="71"/>
  <c r="O29" i="71"/>
  <c r="P29" i="71"/>
  <c r="Q29" i="71"/>
  <c r="G30" i="71"/>
  <c r="H30" i="71"/>
  <c r="I30" i="71"/>
  <c r="J30" i="71"/>
  <c r="K30" i="71"/>
  <c r="L30" i="71"/>
  <c r="M30" i="71"/>
  <c r="N30" i="71"/>
  <c r="O30" i="71"/>
  <c r="P30" i="71"/>
  <c r="Q30" i="71"/>
  <c r="G31" i="71"/>
  <c r="H31" i="71"/>
  <c r="I31" i="71"/>
  <c r="J31" i="71"/>
  <c r="K31" i="71"/>
  <c r="L31" i="71"/>
  <c r="M31" i="71"/>
  <c r="N31" i="71"/>
  <c r="O31" i="71"/>
  <c r="P31" i="71"/>
  <c r="Q31" i="71"/>
  <c r="G32" i="71"/>
  <c r="H32" i="71"/>
  <c r="I32" i="71"/>
  <c r="J32" i="71"/>
  <c r="K32" i="71"/>
  <c r="L32" i="71"/>
  <c r="M32" i="71"/>
  <c r="N32" i="71"/>
  <c r="O32" i="71"/>
  <c r="P32" i="71"/>
  <c r="Q32" i="71"/>
  <c r="G33" i="71"/>
  <c r="H33" i="71"/>
  <c r="I33" i="71"/>
  <c r="J33" i="71"/>
  <c r="K33" i="71"/>
  <c r="L33" i="71"/>
  <c r="M33" i="71"/>
  <c r="N33" i="71"/>
  <c r="O33" i="71"/>
  <c r="P33" i="71"/>
  <c r="Q33" i="71"/>
  <c r="G34" i="71"/>
  <c r="H34" i="71"/>
  <c r="I34" i="71"/>
  <c r="J34" i="71"/>
  <c r="K34" i="71"/>
  <c r="L34" i="71"/>
  <c r="M34" i="71"/>
  <c r="N34" i="71"/>
  <c r="O34" i="71"/>
  <c r="P34" i="71"/>
  <c r="Q34" i="71"/>
  <c r="G35" i="71"/>
  <c r="H35" i="71"/>
  <c r="I35" i="71"/>
  <c r="J35" i="71"/>
  <c r="K35" i="71"/>
  <c r="L35" i="71"/>
  <c r="M35" i="71"/>
  <c r="N35" i="71"/>
  <c r="O35" i="71"/>
  <c r="P35" i="71"/>
  <c r="Q35" i="71"/>
  <c r="G36" i="71"/>
  <c r="H36" i="71"/>
  <c r="I36" i="71"/>
  <c r="J36" i="71"/>
  <c r="K36" i="71"/>
  <c r="L36" i="71"/>
  <c r="M36" i="71"/>
  <c r="N36" i="71"/>
  <c r="O36" i="71"/>
  <c r="P36" i="71"/>
  <c r="Q36" i="71"/>
  <c r="G37" i="71"/>
  <c r="H37" i="71"/>
  <c r="I37" i="71"/>
  <c r="J37" i="71"/>
  <c r="K37" i="71"/>
  <c r="L37" i="71"/>
  <c r="M37" i="71"/>
  <c r="N37" i="71"/>
  <c r="O37" i="71"/>
  <c r="P37" i="71"/>
  <c r="Q37" i="71"/>
  <c r="G38" i="71"/>
  <c r="H38" i="71"/>
  <c r="I38" i="71"/>
  <c r="J38" i="71"/>
  <c r="K38" i="71"/>
  <c r="L38" i="71"/>
  <c r="M38" i="71"/>
  <c r="N38" i="71"/>
  <c r="O38" i="71"/>
  <c r="P38" i="71"/>
  <c r="Q38" i="71"/>
  <c r="G39" i="71"/>
  <c r="H39" i="71"/>
  <c r="I39" i="71"/>
  <c r="J39" i="71"/>
  <c r="K39" i="71"/>
  <c r="L39" i="71"/>
  <c r="M39" i="71"/>
  <c r="N39" i="71"/>
  <c r="O39" i="71"/>
  <c r="P39" i="71"/>
  <c r="Q39" i="71"/>
  <c r="G40" i="71"/>
  <c r="H40" i="71"/>
  <c r="I40" i="71"/>
  <c r="J40" i="71"/>
  <c r="K40" i="71"/>
  <c r="L40" i="71"/>
  <c r="M40" i="71"/>
  <c r="N40" i="71"/>
  <c r="O40" i="71"/>
  <c r="P40" i="71"/>
  <c r="Q40" i="71"/>
  <c r="G41" i="71"/>
  <c r="H41" i="71"/>
  <c r="I41" i="71"/>
  <c r="J41" i="71"/>
  <c r="K41" i="71"/>
  <c r="L41" i="71"/>
  <c r="M41" i="71"/>
  <c r="N41" i="71"/>
  <c r="O41" i="71"/>
  <c r="P41" i="71"/>
  <c r="Q41" i="71"/>
  <c r="G42" i="71"/>
  <c r="H42" i="71"/>
  <c r="I42" i="71"/>
  <c r="J42" i="71"/>
  <c r="K42" i="71"/>
  <c r="L42" i="71"/>
  <c r="M42" i="71"/>
  <c r="N42" i="71"/>
  <c r="O42" i="71"/>
  <c r="P42" i="71"/>
  <c r="Q42" i="71"/>
  <c r="G43" i="71"/>
  <c r="H43" i="71"/>
  <c r="I43" i="71"/>
  <c r="J43" i="71"/>
  <c r="K43" i="71"/>
  <c r="L43" i="71"/>
  <c r="M43" i="71"/>
  <c r="N43" i="71"/>
  <c r="O43" i="71"/>
  <c r="P43" i="71"/>
  <c r="Q43" i="71"/>
  <c r="G44" i="71"/>
  <c r="H44" i="71"/>
  <c r="I44" i="71"/>
  <c r="J44" i="71"/>
  <c r="K44" i="71"/>
  <c r="L44" i="71"/>
  <c r="M44" i="71"/>
  <c r="N44" i="71"/>
  <c r="O44" i="71"/>
  <c r="P44" i="71"/>
  <c r="Q44" i="71"/>
  <c r="G45" i="71"/>
  <c r="H45" i="71"/>
  <c r="I45" i="71"/>
  <c r="J45" i="71"/>
  <c r="K45" i="71"/>
  <c r="L45" i="71"/>
  <c r="M45" i="71"/>
  <c r="N45" i="71"/>
  <c r="O45" i="71"/>
  <c r="P45" i="71"/>
  <c r="Q45" i="71"/>
  <c r="G46" i="71"/>
  <c r="H46" i="71"/>
  <c r="I46" i="71"/>
  <c r="J46" i="71"/>
  <c r="K46" i="71"/>
  <c r="L46" i="71"/>
  <c r="M46" i="71"/>
  <c r="N46" i="71"/>
  <c r="O46" i="71"/>
  <c r="P46" i="71"/>
  <c r="Q46" i="71"/>
  <c r="G47" i="71"/>
  <c r="H47" i="71"/>
  <c r="I47" i="71"/>
  <c r="J47" i="71"/>
  <c r="K47" i="71"/>
  <c r="L47" i="71"/>
  <c r="M47" i="71"/>
  <c r="N47" i="71"/>
  <c r="O47" i="71"/>
  <c r="P47" i="71"/>
  <c r="Q47" i="71"/>
  <c r="G48" i="71"/>
  <c r="H48" i="71"/>
  <c r="I48" i="71"/>
  <c r="J48" i="71"/>
  <c r="K48" i="71"/>
  <c r="L48" i="71"/>
  <c r="M48" i="71"/>
  <c r="N48" i="71"/>
  <c r="O48" i="71"/>
  <c r="P48" i="71"/>
  <c r="Q48" i="71"/>
  <c r="G49" i="71"/>
  <c r="H49" i="71"/>
  <c r="I49" i="71"/>
  <c r="J49" i="71"/>
  <c r="K49" i="71"/>
  <c r="L49" i="71"/>
  <c r="M49" i="71"/>
  <c r="N49" i="71"/>
  <c r="O49" i="71"/>
  <c r="P49" i="71"/>
  <c r="Q49" i="71"/>
  <c r="G50" i="71"/>
  <c r="H50" i="71"/>
  <c r="I50" i="71"/>
  <c r="J50" i="71"/>
  <c r="K50" i="71"/>
  <c r="L50" i="71"/>
  <c r="M50" i="71"/>
  <c r="N50" i="71"/>
  <c r="O50" i="71"/>
  <c r="P50" i="71"/>
  <c r="Q50" i="71"/>
  <c r="G51" i="71"/>
  <c r="H51" i="71"/>
  <c r="I51" i="71"/>
  <c r="J51" i="71"/>
  <c r="K51" i="71"/>
  <c r="L51" i="71"/>
  <c r="M51" i="71"/>
  <c r="N51" i="71"/>
  <c r="O51" i="71"/>
  <c r="P51" i="71"/>
  <c r="Q51" i="71"/>
  <c r="G52" i="71"/>
  <c r="H52" i="71"/>
  <c r="I52" i="71"/>
  <c r="J52" i="71"/>
  <c r="K52" i="71"/>
  <c r="L52" i="71"/>
  <c r="M52" i="71"/>
  <c r="N52" i="71"/>
  <c r="O52" i="71"/>
  <c r="P52" i="71"/>
  <c r="Q52" i="71"/>
  <c r="G53" i="71"/>
  <c r="H53" i="71"/>
  <c r="I53" i="71"/>
  <c r="J53" i="71"/>
  <c r="K53" i="71"/>
  <c r="L53" i="71"/>
  <c r="M53" i="71"/>
  <c r="N53" i="71"/>
  <c r="O53" i="71"/>
  <c r="P53" i="71"/>
  <c r="Q53" i="71"/>
  <c r="G54" i="71"/>
  <c r="H54" i="71"/>
  <c r="I54" i="71"/>
  <c r="J54" i="71"/>
  <c r="K54" i="71"/>
  <c r="L54" i="71"/>
  <c r="M54" i="71"/>
  <c r="N54" i="71"/>
  <c r="O54" i="71"/>
  <c r="P54" i="71"/>
  <c r="Q54" i="71"/>
  <c r="G55" i="71"/>
  <c r="H55" i="71"/>
  <c r="I55" i="71"/>
  <c r="J55" i="71"/>
  <c r="K55" i="71"/>
  <c r="L55" i="71"/>
  <c r="M55" i="71"/>
  <c r="N55" i="71"/>
  <c r="O55" i="71"/>
  <c r="P55" i="71"/>
  <c r="Q55" i="71"/>
  <c r="G56" i="71"/>
  <c r="H56" i="71"/>
  <c r="I56" i="71"/>
  <c r="J56" i="71"/>
  <c r="K56" i="71"/>
  <c r="L56" i="71"/>
  <c r="M56" i="71"/>
  <c r="N56" i="71"/>
  <c r="O56" i="71"/>
  <c r="P56" i="71"/>
  <c r="Q56" i="71"/>
  <c r="G57" i="71"/>
  <c r="H57" i="71"/>
  <c r="I57" i="71"/>
  <c r="J57" i="71"/>
  <c r="K57" i="71"/>
  <c r="L57" i="71"/>
  <c r="M57" i="71"/>
  <c r="N57" i="71"/>
  <c r="O57" i="71"/>
  <c r="P57" i="71"/>
  <c r="Q57" i="71"/>
  <c r="G58" i="71"/>
  <c r="H58" i="71"/>
  <c r="I58" i="71"/>
  <c r="J58" i="71"/>
  <c r="K58" i="71"/>
  <c r="L58" i="71"/>
  <c r="M58" i="71"/>
  <c r="N58" i="71"/>
  <c r="O58" i="71"/>
  <c r="P58" i="71"/>
  <c r="Q58" i="71"/>
  <c r="G59" i="71"/>
  <c r="H59" i="71"/>
  <c r="I59" i="71"/>
  <c r="J59" i="71"/>
  <c r="K59" i="71"/>
  <c r="L59" i="71"/>
  <c r="M59" i="71"/>
  <c r="N59" i="71"/>
  <c r="O59" i="71"/>
  <c r="P59" i="71"/>
  <c r="Q59" i="71"/>
  <c r="Q2" i="71"/>
  <c r="P2" i="71"/>
  <c r="O2" i="71"/>
  <c r="N2" i="71"/>
  <c r="M2" i="71"/>
  <c r="L2" i="71"/>
  <c r="K2" i="71"/>
  <c r="J2" i="71"/>
  <c r="I2" i="71"/>
  <c r="H2" i="71"/>
  <c r="G2" i="71"/>
  <c r="C3" i="71"/>
  <c r="AU4" i="49" s="1"/>
  <c r="D3" i="71"/>
  <c r="AV4" i="49" s="1"/>
  <c r="E3" i="71"/>
  <c r="AW4" i="49" s="1"/>
  <c r="C4" i="71"/>
  <c r="D4" i="71"/>
  <c r="AV5" i="49" s="1"/>
  <c r="E4" i="71"/>
  <c r="AW5" i="49" s="1"/>
  <c r="C5" i="71"/>
  <c r="AU6" i="49" s="1"/>
  <c r="D5" i="71"/>
  <c r="E5" i="71"/>
  <c r="AW6" i="49" s="1"/>
  <c r="C6" i="71"/>
  <c r="AU7" i="49" s="1"/>
  <c r="D6" i="71"/>
  <c r="AV7" i="49" s="1"/>
  <c r="E6" i="71"/>
  <c r="AW7" i="49" s="1"/>
  <c r="C7" i="71"/>
  <c r="AU8" i="49" s="1"/>
  <c r="D7" i="71"/>
  <c r="AV8" i="49" s="1"/>
  <c r="E7" i="71"/>
  <c r="AW8" i="49" s="1"/>
  <c r="C8" i="71"/>
  <c r="AU9" i="49" s="1"/>
  <c r="D8" i="71"/>
  <c r="AV9" i="49" s="1"/>
  <c r="E8" i="71"/>
  <c r="AW9" i="49" s="1"/>
  <c r="C9" i="71"/>
  <c r="AU10" i="49" s="1"/>
  <c r="D9" i="71"/>
  <c r="AV10" i="49" s="1"/>
  <c r="E9" i="71"/>
  <c r="AW10" i="49" s="1"/>
  <c r="C10" i="71"/>
  <c r="AU11" i="49" s="1"/>
  <c r="D10" i="71"/>
  <c r="AV11" i="49" s="1"/>
  <c r="E10" i="71"/>
  <c r="C11" i="71"/>
  <c r="AU12" i="49" s="1"/>
  <c r="D11" i="71"/>
  <c r="AV12" i="49" s="1"/>
  <c r="E11" i="71"/>
  <c r="AW12" i="49" s="1"/>
  <c r="C12" i="71"/>
  <c r="AU13" i="49" s="1"/>
  <c r="D12" i="71"/>
  <c r="AV13" i="49" s="1"/>
  <c r="E12" i="71"/>
  <c r="AW13" i="49" s="1"/>
  <c r="C13" i="71"/>
  <c r="AU14" i="49" s="1"/>
  <c r="D13" i="71"/>
  <c r="AV14" i="49" s="1"/>
  <c r="E13" i="71"/>
  <c r="AW14" i="49" s="1"/>
  <c r="C14" i="71"/>
  <c r="AU15" i="49" s="1"/>
  <c r="D14" i="71"/>
  <c r="AV15" i="49" s="1"/>
  <c r="E14" i="71"/>
  <c r="C15" i="71"/>
  <c r="AU16" i="49" s="1"/>
  <c r="D15" i="71"/>
  <c r="AV16" i="49" s="1"/>
  <c r="E15" i="71"/>
  <c r="AW16" i="49" s="1"/>
  <c r="C16" i="71"/>
  <c r="AU17" i="49" s="1"/>
  <c r="D16" i="71"/>
  <c r="AV17" i="49" s="1"/>
  <c r="E16" i="71"/>
  <c r="AW17" i="49" s="1"/>
  <c r="C17" i="71"/>
  <c r="AU18" i="49" s="1"/>
  <c r="D17" i="71"/>
  <c r="E17" i="71"/>
  <c r="AW18" i="49" s="1"/>
  <c r="C18" i="71"/>
  <c r="AU19" i="49" s="1"/>
  <c r="D18" i="71"/>
  <c r="AV19" i="49" s="1"/>
  <c r="E18" i="71"/>
  <c r="AW19" i="49" s="1"/>
  <c r="C19" i="71"/>
  <c r="AU20" i="49" s="1"/>
  <c r="D19" i="71"/>
  <c r="AV20" i="49" s="1"/>
  <c r="E19" i="71"/>
  <c r="AW20" i="49" s="1"/>
  <c r="C20" i="71"/>
  <c r="D20" i="71"/>
  <c r="AV21" i="49" s="1"/>
  <c r="E20" i="71"/>
  <c r="AW21" i="49" s="1"/>
  <c r="C21" i="71"/>
  <c r="AU22" i="49" s="1"/>
  <c r="D21" i="71"/>
  <c r="AV22" i="49" s="1"/>
  <c r="E21" i="71"/>
  <c r="AW22" i="49" s="1"/>
  <c r="C22" i="71"/>
  <c r="AU23" i="49" s="1"/>
  <c r="D22" i="71"/>
  <c r="AV23" i="49" s="1"/>
  <c r="E22" i="71"/>
  <c r="AW23" i="49" s="1"/>
  <c r="C23" i="71"/>
  <c r="AU24" i="49" s="1"/>
  <c r="D23" i="71"/>
  <c r="AV24" i="49" s="1"/>
  <c r="E23" i="71"/>
  <c r="AW24" i="49" s="1"/>
  <c r="C24" i="71"/>
  <c r="AU25" i="49" s="1"/>
  <c r="D24" i="71"/>
  <c r="AV25" i="49" s="1"/>
  <c r="E24" i="71"/>
  <c r="AW25" i="49" s="1"/>
  <c r="C25" i="71"/>
  <c r="AU26" i="49" s="1"/>
  <c r="D25" i="71"/>
  <c r="E25" i="71"/>
  <c r="AW26" i="49" s="1"/>
  <c r="C26" i="71"/>
  <c r="AU27" i="49" s="1"/>
  <c r="D26" i="71"/>
  <c r="AV27" i="49" s="1"/>
  <c r="E26" i="71"/>
  <c r="AW27" i="49" s="1"/>
  <c r="C27" i="71"/>
  <c r="AU28" i="49" s="1"/>
  <c r="D27" i="71"/>
  <c r="AV28" i="49" s="1"/>
  <c r="E27" i="71"/>
  <c r="AW28" i="49" s="1"/>
  <c r="C28" i="71"/>
  <c r="AU29" i="49" s="1"/>
  <c r="D28" i="71"/>
  <c r="AV29" i="49" s="1"/>
  <c r="E28" i="71"/>
  <c r="AW29" i="49" s="1"/>
  <c r="C29" i="71"/>
  <c r="AU30" i="49" s="1"/>
  <c r="D29" i="71"/>
  <c r="E29" i="71"/>
  <c r="AW30" i="49" s="1"/>
  <c r="C30" i="71"/>
  <c r="AU31" i="49" s="1"/>
  <c r="D30" i="71"/>
  <c r="AV31" i="49" s="1"/>
  <c r="E30" i="71"/>
  <c r="C31" i="71"/>
  <c r="AU32" i="49" s="1"/>
  <c r="D31" i="71"/>
  <c r="AV32" i="49" s="1"/>
  <c r="E31" i="71"/>
  <c r="AW32" i="49" s="1"/>
  <c r="C32" i="71"/>
  <c r="D32" i="71"/>
  <c r="AV33" i="49" s="1"/>
  <c r="E32" i="71"/>
  <c r="AW33" i="49" s="1"/>
  <c r="C33" i="71"/>
  <c r="AU34" i="49" s="1"/>
  <c r="D33" i="71"/>
  <c r="E33" i="71"/>
  <c r="AW34" i="49" s="1"/>
  <c r="C34" i="71"/>
  <c r="AU35" i="49" s="1"/>
  <c r="D34" i="71"/>
  <c r="AV35" i="49" s="1"/>
  <c r="E34" i="71"/>
  <c r="C35" i="71"/>
  <c r="AU36" i="49" s="1"/>
  <c r="D35" i="71"/>
  <c r="AV36" i="49" s="1"/>
  <c r="E35" i="71"/>
  <c r="AW36" i="49" s="1"/>
  <c r="C36" i="71"/>
  <c r="D36" i="71"/>
  <c r="AV37" i="49" s="1"/>
  <c r="E36" i="71"/>
  <c r="AW37" i="49" s="1"/>
  <c r="C37" i="71"/>
  <c r="AU38" i="49" s="1"/>
  <c r="D37" i="71"/>
  <c r="E37" i="71"/>
  <c r="AW38" i="49" s="1"/>
  <c r="C38" i="71"/>
  <c r="AU39" i="49" s="1"/>
  <c r="D38" i="71"/>
  <c r="AV39" i="49" s="1"/>
  <c r="E38" i="71"/>
  <c r="C39" i="71"/>
  <c r="AU40" i="49" s="1"/>
  <c r="D39" i="71"/>
  <c r="AV40" i="49" s="1"/>
  <c r="E39" i="71"/>
  <c r="AW40" i="49" s="1"/>
  <c r="C40" i="71"/>
  <c r="D40" i="71"/>
  <c r="AV41" i="49" s="1"/>
  <c r="E40" i="71"/>
  <c r="AW41" i="49" s="1"/>
  <c r="C41" i="71"/>
  <c r="AU42" i="49" s="1"/>
  <c r="D41" i="71"/>
  <c r="AV42" i="49" s="1"/>
  <c r="E41" i="71"/>
  <c r="AW42" i="49" s="1"/>
  <c r="C42" i="71"/>
  <c r="AU43" i="49" s="1"/>
  <c r="D42" i="71"/>
  <c r="AV43" i="49" s="1"/>
  <c r="E42" i="71"/>
  <c r="AW43" i="49" s="1"/>
  <c r="C43" i="71"/>
  <c r="AU44" i="49" s="1"/>
  <c r="D43" i="71"/>
  <c r="AV44" i="49" s="1"/>
  <c r="E43" i="71"/>
  <c r="AW44" i="49" s="1"/>
  <c r="C44" i="71"/>
  <c r="D44" i="71"/>
  <c r="AV45" i="49" s="1"/>
  <c r="E44" i="71"/>
  <c r="AW45" i="49" s="1"/>
  <c r="C45" i="71"/>
  <c r="AU46" i="49" s="1"/>
  <c r="D45" i="71"/>
  <c r="E45" i="71"/>
  <c r="AW46" i="49" s="1"/>
  <c r="C46" i="71"/>
  <c r="AU47" i="49" s="1"/>
  <c r="D46" i="71"/>
  <c r="AV47" i="49" s="1"/>
  <c r="E46" i="71"/>
  <c r="C47" i="71"/>
  <c r="AU48" i="49" s="1"/>
  <c r="D47" i="71"/>
  <c r="AV48" i="49" s="1"/>
  <c r="E47" i="71"/>
  <c r="AW48" i="49" s="1"/>
  <c r="C48" i="71"/>
  <c r="D48" i="71"/>
  <c r="AV49" i="49" s="1"/>
  <c r="E48" i="71"/>
  <c r="AW49" i="49" s="1"/>
  <c r="C49" i="71"/>
  <c r="AU50" i="49" s="1"/>
  <c r="D49" i="71"/>
  <c r="E49" i="71"/>
  <c r="AW50" i="49" s="1"/>
  <c r="C50" i="71"/>
  <c r="AU51" i="49" s="1"/>
  <c r="D50" i="71"/>
  <c r="AV51" i="49" s="1"/>
  <c r="E50" i="71"/>
  <c r="C51" i="71"/>
  <c r="AU52" i="49" s="1"/>
  <c r="D51" i="71"/>
  <c r="AV52" i="49" s="1"/>
  <c r="E51" i="71"/>
  <c r="AW52" i="49" s="1"/>
  <c r="C52" i="71"/>
  <c r="D52" i="71"/>
  <c r="AV53" i="49" s="1"/>
  <c r="E52" i="71"/>
  <c r="AW53" i="49" s="1"/>
  <c r="C53" i="71"/>
  <c r="AU54" i="49" s="1"/>
  <c r="D53" i="71"/>
  <c r="AV54" i="49" s="1"/>
  <c r="E53" i="71"/>
  <c r="C54" i="71"/>
  <c r="D54" i="71"/>
  <c r="AV55" i="49" s="1"/>
  <c r="E54" i="71"/>
  <c r="AW55" i="49" s="1"/>
  <c r="C55" i="71"/>
  <c r="AU56" i="49" s="1"/>
  <c r="D55" i="71"/>
  <c r="AV56" i="49" s="1"/>
  <c r="E55" i="71"/>
  <c r="AW56" i="49" s="1"/>
  <c r="C56" i="71"/>
  <c r="AU57" i="49" s="1"/>
  <c r="D56" i="71"/>
  <c r="AV57" i="49" s="1"/>
  <c r="E56" i="71"/>
  <c r="AW57" i="49" s="1"/>
  <c r="C57" i="71"/>
  <c r="AU58" i="49" s="1"/>
  <c r="D57" i="71"/>
  <c r="AV58" i="49" s="1"/>
  <c r="E57" i="71"/>
  <c r="AW58" i="49" s="1"/>
  <c r="C58" i="71"/>
  <c r="AU59" i="49" s="1"/>
  <c r="D58" i="71"/>
  <c r="AV59" i="49" s="1"/>
  <c r="E58" i="71"/>
  <c r="C59" i="71"/>
  <c r="AU60" i="49" s="1"/>
  <c r="D59" i="71"/>
  <c r="AV60" i="49" s="1"/>
  <c r="E59" i="71"/>
  <c r="AW60" i="49" s="1"/>
  <c r="E2" i="71"/>
  <c r="D2" i="71"/>
  <c r="AV3" i="49" s="1"/>
  <c r="C2" i="71"/>
  <c r="AU3" i="49" s="1"/>
  <c r="AY81" i="71"/>
  <c r="F59" i="71"/>
  <c r="AX60" i="49" s="1"/>
  <c r="BA84" i="71"/>
  <c r="AZ84" i="71"/>
  <c r="AW84" i="71"/>
  <c r="AS84" i="71"/>
  <c r="AQ84" i="71"/>
  <c r="AO84" i="71"/>
  <c r="F57" i="71"/>
  <c r="AX58" i="49" s="1"/>
  <c r="BA83" i="71"/>
  <c r="AY83" i="71"/>
  <c r="AW83" i="71"/>
  <c r="AU83" i="71"/>
  <c r="AS83" i="71"/>
  <c r="AP83" i="71"/>
  <c r="BA82" i="71"/>
  <c r="AX82" i="71"/>
  <c r="AW82" i="71"/>
  <c r="AS82" i="71"/>
  <c r="X55" i="71"/>
  <c r="AQ82" i="71"/>
  <c r="AO82" i="71"/>
  <c r="F55" i="71"/>
  <c r="AX56" i="49" s="1"/>
  <c r="BA81" i="71"/>
  <c r="AU81" i="71"/>
  <c r="AQ81" i="71"/>
  <c r="AP81" i="71"/>
  <c r="BA80" i="71"/>
  <c r="AY80" i="71"/>
  <c r="AW80" i="71"/>
  <c r="AU80" i="71"/>
  <c r="AS80" i="71"/>
  <c r="AQ80" i="71"/>
  <c r="AO80" i="71"/>
  <c r="BA79" i="71"/>
  <c r="AY79" i="71"/>
  <c r="AW79" i="71"/>
  <c r="AU79" i="71"/>
  <c r="AS79" i="71"/>
  <c r="AP79" i="71"/>
  <c r="AO79" i="71"/>
  <c r="BA75" i="71"/>
  <c r="AY75" i="71"/>
  <c r="AW75" i="71"/>
  <c r="AU75" i="71"/>
  <c r="AS75" i="71"/>
  <c r="AQ75" i="71"/>
  <c r="AO75" i="71"/>
  <c r="F51" i="71"/>
  <c r="AX52" i="49" s="1"/>
  <c r="AY74" i="71"/>
  <c r="AV74" i="71"/>
  <c r="AU74" i="71"/>
  <c r="AP74" i="71"/>
  <c r="BB73" i="71"/>
  <c r="BA73" i="71"/>
  <c r="AW73" i="71"/>
  <c r="AQ73" i="71"/>
  <c r="AY72" i="71"/>
  <c r="AU72" i="71"/>
  <c r="AP72" i="71"/>
  <c r="AO72" i="71"/>
  <c r="BB71" i="71"/>
  <c r="BA71" i="71"/>
  <c r="AW71" i="71"/>
  <c r="AT71" i="71"/>
  <c r="AS71" i="71"/>
  <c r="AO71" i="71"/>
  <c r="AS46" i="71"/>
  <c r="BB67" i="71"/>
  <c r="AY67" i="71"/>
  <c r="AW67" i="71"/>
  <c r="AU67" i="71"/>
  <c r="AS67" i="71"/>
  <c r="AP67" i="71"/>
  <c r="AT45" i="71"/>
  <c r="BA66" i="71"/>
  <c r="AY66" i="71"/>
  <c r="AY68" i="71" s="1"/>
  <c r="AY105" i="71" s="1"/>
  <c r="AW66" i="71"/>
  <c r="AQ66" i="71"/>
  <c r="AU44" i="71"/>
  <c r="BB62" i="71"/>
  <c r="AY62" i="71"/>
  <c r="AU62" i="71"/>
  <c r="AS62" i="71"/>
  <c r="AP62" i="71"/>
  <c r="BA61" i="71"/>
  <c r="AX61" i="71"/>
  <c r="AW61" i="71"/>
  <c r="AS61" i="71"/>
  <c r="AO61" i="71"/>
  <c r="F43" i="71"/>
  <c r="AX44" i="49" s="1"/>
  <c r="AP42" i="71"/>
  <c r="BA60" i="71"/>
  <c r="AY60" i="71"/>
  <c r="AW60" i="71"/>
  <c r="AU60" i="71"/>
  <c r="AP60" i="71"/>
  <c r="AY41" i="71"/>
  <c r="AU41" i="71"/>
  <c r="BA59" i="71"/>
  <c r="AY59" i="71"/>
  <c r="AW59" i="71"/>
  <c r="AU59" i="71"/>
  <c r="AS59" i="71"/>
  <c r="AQ59" i="71"/>
  <c r="AO59" i="71"/>
  <c r="F41" i="71"/>
  <c r="AX42" i="49" s="1"/>
  <c r="AZ40" i="71"/>
  <c r="BA58" i="71"/>
  <c r="AY58" i="71"/>
  <c r="AW58" i="71"/>
  <c r="AU58" i="71"/>
  <c r="AS58" i="71"/>
  <c r="AP58" i="71"/>
  <c r="BA57" i="71"/>
  <c r="AZ57" i="71"/>
  <c r="AW57" i="71"/>
  <c r="AT57" i="71"/>
  <c r="AQ57" i="71"/>
  <c r="F39" i="71"/>
  <c r="AX40" i="49" s="1"/>
  <c r="BA56" i="71"/>
  <c r="AY56" i="71"/>
  <c r="AW56" i="71"/>
  <c r="AU56" i="71"/>
  <c r="AP56" i="71"/>
  <c r="BB55" i="71"/>
  <c r="BA55" i="71"/>
  <c r="AW55" i="71"/>
  <c r="AT55" i="71"/>
  <c r="AQ55" i="71"/>
  <c r="AY36" i="71"/>
  <c r="AU36" i="71"/>
  <c r="AY54" i="71"/>
  <c r="AU54" i="71"/>
  <c r="AP54" i="71"/>
  <c r="AV35" i="71"/>
  <c r="BA53" i="71"/>
  <c r="AY53" i="71"/>
  <c r="AW53" i="71"/>
  <c r="AS53" i="71"/>
  <c r="AO53" i="71"/>
  <c r="F35" i="71"/>
  <c r="AX36" i="49" s="1"/>
  <c r="AS34" i="71"/>
  <c r="AZ49" i="71"/>
  <c r="AZ92" i="71" s="1"/>
  <c r="AY49" i="71"/>
  <c r="AY92" i="71" s="1"/>
  <c r="AX49" i="71"/>
  <c r="AX92" i="71" s="1"/>
  <c r="AU49" i="71"/>
  <c r="AU92" i="71" s="1"/>
  <c r="AP49" i="71"/>
  <c r="AP92" i="71" s="1"/>
  <c r="BB33" i="71"/>
  <c r="BB90" i="71" s="1"/>
  <c r="BA48" i="71"/>
  <c r="AY48" i="71"/>
  <c r="AW48" i="71"/>
  <c r="AU48" i="71"/>
  <c r="AQ48" i="71"/>
  <c r="AY32" i="71"/>
  <c r="AU32" i="71"/>
  <c r="BA47" i="71"/>
  <c r="AZ47" i="71"/>
  <c r="AY47" i="71"/>
  <c r="AW47" i="71"/>
  <c r="AU47" i="71"/>
  <c r="AQ47" i="71"/>
  <c r="AP47" i="71"/>
  <c r="BA46" i="71"/>
  <c r="AY46" i="71"/>
  <c r="AW46" i="71"/>
  <c r="AU46" i="71"/>
  <c r="AQ46" i="71"/>
  <c r="AO46" i="71"/>
  <c r="F31" i="71"/>
  <c r="AX32" i="49" s="1"/>
  <c r="AS30" i="71"/>
  <c r="AZ45" i="71"/>
  <c r="AY45" i="71"/>
  <c r="AU45" i="71"/>
  <c r="AP45" i="71"/>
  <c r="BA44" i="71"/>
  <c r="AY44" i="71"/>
  <c r="AW44" i="71"/>
  <c r="AQ44" i="71"/>
  <c r="AY28" i="71"/>
  <c r="AU28" i="71"/>
  <c r="BA43" i="71"/>
  <c r="BA91" i="71" s="1"/>
  <c r="AY43" i="71"/>
  <c r="AY91" i="71" s="1"/>
  <c r="AW43" i="71"/>
  <c r="AW91" i="71" s="1"/>
  <c r="AU43" i="71"/>
  <c r="AU91" i="71" s="1"/>
  <c r="AS43" i="71"/>
  <c r="AS91" i="71" s="1"/>
  <c r="AP43" i="71"/>
  <c r="AP91" i="71" s="1"/>
  <c r="AO43" i="71"/>
  <c r="AO91" i="71" s="1"/>
  <c r="F28" i="71"/>
  <c r="AX29" i="49" s="1"/>
  <c r="AZ27" i="71"/>
  <c r="BA42" i="71"/>
  <c r="AY42" i="71"/>
  <c r="AX42" i="71"/>
  <c r="AW42" i="71"/>
  <c r="AU42" i="71"/>
  <c r="AS42" i="71"/>
  <c r="AQ42" i="71"/>
  <c r="AO42" i="71"/>
  <c r="AS26" i="71"/>
  <c r="AI26" i="71"/>
  <c r="BC41" i="71" s="1"/>
  <c r="AP41" i="71"/>
  <c r="BA40" i="71"/>
  <c r="AW40" i="71"/>
  <c r="AS40" i="71"/>
  <c r="AQ40" i="71"/>
  <c r="AO40" i="71"/>
  <c r="BA36" i="71"/>
  <c r="AW36" i="71"/>
  <c r="AS36" i="71"/>
  <c r="AP36" i="71"/>
  <c r="AO36" i="71"/>
  <c r="BA35" i="71"/>
  <c r="AY35" i="71"/>
  <c r="AW35" i="71"/>
  <c r="AU35" i="71"/>
  <c r="AS35" i="71"/>
  <c r="AQ35" i="71"/>
  <c r="AO35" i="71"/>
  <c r="F23" i="71"/>
  <c r="AX24" i="49" s="1"/>
  <c r="AY34" i="71"/>
  <c r="AU34" i="71"/>
  <c r="AP34" i="71"/>
  <c r="F22" i="71"/>
  <c r="AX23" i="49" s="1"/>
  <c r="BA21" i="71"/>
  <c r="AW21" i="71"/>
  <c r="BA33" i="71"/>
  <c r="BA90" i="71" s="1"/>
  <c r="AZ33" i="71"/>
  <c r="AZ90" i="71" s="1"/>
  <c r="AY33" i="71"/>
  <c r="AY90" i="71" s="1"/>
  <c r="AW33" i="71"/>
  <c r="AW90" i="71" s="1"/>
  <c r="AU33" i="71"/>
  <c r="AU90" i="71" s="1"/>
  <c r="AI21" i="71"/>
  <c r="BC33" i="71" s="1"/>
  <c r="BC90" i="71" s="1"/>
  <c r="AS33" i="71"/>
  <c r="AS90" i="71" s="1"/>
  <c r="AQ33" i="71"/>
  <c r="AQ90" i="71" s="1"/>
  <c r="AO33" i="71"/>
  <c r="AO90" i="71" s="1"/>
  <c r="F21" i="71"/>
  <c r="AX22" i="49" s="1"/>
  <c r="AP20" i="71"/>
  <c r="AT32" i="71"/>
  <c r="AP32" i="71"/>
  <c r="AY19" i="71"/>
  <c r="AU19" i="71"/>
  <c r="AQ19" i="71"/>
  <c r="BA31" i="71"/>
  <c r="AY31" i="71"/>
  <c r="AX31" i="71"/>
  <c r="AW31" i="71"/>
  <c r="AS31" i="71"/>
  <c r="AQ31" i="71"/>
  <c r="AO31" i="71"/>
  <c r="F19" i="71"/>
  <c r="AX20" i="49" s="1"/>
  <c r="AZ30" i="71"/>
  <c r="AY30" i="71"/>
  <c r="AU30" i="71"/>
  <c r="AT30" i="71"/>
  <c r="AP30" i="71"/>
  <c r="BA29" i="71"/>
  <c r="AX29" i="71"/>
  <c r="AW29" i="71"/>
  <c r="AV29" i="71"/>
  <c r="AI17" i="71"/>
  <c r="BC29" i="71" s="1"/>
  <c r="AQ29" i="71"/>
  <c r="AO29" i="71"/>
  <c r="BB28" i="71"/>
  <c r="BA28" i="71"/>
  <c r="AW28" i="71"/>
  <c r="AP28" i="71"/>
  <c r="BA27" i="71"/>
  <c r="AY27" i="71"/>
  <c r="AW27" i="71"/>
  <c r="AT27" i="71"/>
  <c r="AQ27" i="71"/>
  <c r="F15" i="71"/>
  <c r="AX16" i="49" s="1"/>
  <c r="AY14" i="71"/>
  <c r="AU14" i="71"/>
  <c r="AU16" i="71" s="1"/>
  <c r="AU100" i="71" s="1"/>
  <c r="AY26" i="71"/>
  <c r="AU26" i="71"/>
  <c r="BB22" i="71"/>
  <c r="BA22" i="71"/>
  <c r="AW22" i="71"/>
  <c r="AT22" i="71"/>
  <c r="AS22" i="71"/>
  <c r="AQ22" i="71"/>
  <c r="AO22" i="71"/>
  <c r="F13" i="71"/>
  <c r="AX14" i="49" s="1"/>
  <c r="BB21" i="71"/>
  <c r="AY21" i="71"/>
  <c r="AX21" i="71"/>
  <c r="AU21" i="71"/>
  <c r="BA20" i="71"/>
  <c r="AY20" i="71"/>
  <c r="AW20" i="71"/>
  <c r="AS20" i="71"/>
  <c r="AQ20" i="71"/>
  <c r="AO20" i="71"/>
  <c r="F11" i="71"/>
  <c r="AX12" i="49" s="1"/>
  <c r="BA19" i="71"/>
  <c r="AZ19" i="71"/>
  <c r="AP19" i="71"/>
  <c r="AY9" i="71"/>
  <c r="AY11" i="71" s="1"/>
  <c r="AY99" i="71" s="1"/>
  <c r="AU9" i="71"/>
  <c r="AQ9" i="71"/>
  <c r="BA15" i="71"/>
  <c r="AW15" i="71"/>
  <c r="AV15" i="71"/>
  <c r="AT15" i="71"/>
  <c r="AQ15" i="71"/>
  <c r="AP15" i="71"/>
  <c r="AO15" i="71"/>
  <c r="BB14" i="71"/>
  <c r="BA14" i="71"/>
  <c r="AW14" i="71"/>
  <c r="AP14" i="71"/>
  <c r="BA10" i="71"/>
  <c r="BA11" i="71" s="1"/>
  <c r="BA99" i="71" s="1"/>
  <c r="AX10" i="71"/>
  <c r="AW10" i="71"/>
  <c r="AQ10" i="71"/>
  <c r="AO10" i="71"/>
  <c r="F7" i="71"/>
  <c r="AX8" i="49" s="1"/>
  <c r="BB9" i="71"/>
  <c r="AZ9" i="71"/>
  <c r="AX9" i="71"/>
  <c r="AW9" i="71"/>
  <c r="AS9" i="71"/>
  <c r="AP9" i="71"/>
  <c r="AX5" i="71"/>
  <c r="BA5" i="71"/>
  <c r="AY5" i="71"/>
  <c r="AW5" i="71"/>
  <c r="AQ5" i="71"/>
  <c r="AY4" i="71"/>
  <c r="AU4" i="71"/>
  <c r="BB4" i="71"/>
  <c r="AX4" i="71"/>
  <c r="AW4" i="71"/>
  <c r="AI4" i="71"/>
  <c r="BC4" i="71" s="1"/>
  <c r="AP4" i="71"/>
  <c r="AO4" i="71"/>
  <c r="AZ3" i="71"/>
  <c r="AV3" i="71"/>
  <c r="BA3" i="71"/>
  <c r="AW3" i="71"/>
  <c r="AS3" i="71"/>
  <c r="AQ3" i="71"/>
  <c r="F3" i="71"/>
  <c r="AX4" i="49" s="1"/>
  <c r="BB2" i="71"/>
  <c r="BA2" i="71"/>
  <c r="AX2" i="71"/>
  <c r="AW2" i="71"/>
  <c r="AT2" i="71"/>
  <c r="AS2" i="71"/>
  <c r="AP2" i="71"/>
  <c r="AO2" i="71"/>
  <c r="X2" i="71"/>
  <c r="Y3" i="70"/>
  <c r="Z3" i="70"/>
  <c r="AA3" i="70"/>
  <c r="AB3" i="70"/>
  <c r="AC3" i="70"/>
  <c r="AD3" i="70"/>
  <c r="AE3" i="70"/>
  <c r="AF3" i="70"/>
  <c r="AG3" i="70"/>
  <c r="AH3" i="70"/>
  <c r="Y4" i="70"/>
  <c r="Z4" i="70"/>
  <c r="AA4" i="70"/>
  <c r="AB4" i="70"/>
  <c r="AC4" i="70"/>
  <c r="AD4" i="70"/>
  <c r="AE4" i="70"/>
  <c r="AF4" i="70"/>
  <c r="AG4" i="70"/>
  <c r="AH4" i="70"/>
  <c r="Y5" i="70"/>
  <c r="Z5" i="70"/>
  <c r="AA5" i="70"/>
  <c r="AB5" i="70"/>
  <c r="AC5" i="70"/>
  <c r="AD5" i="70"/>
  <c r="AE5" i="70"/>
  <c r="AF5" i="70"/>
  <c r="AG5" i="70"/>
  <c r="AH5" i="70"/>
  <c r="Y6" i="70"/>
  <c r="Z6" i="70"/>
  <c r="AA6" i="70"/>
  <c r="AB6" i="70"/>
  <c r="AC6" i="70"/>
  <c r="AD6" i="70"/>
  <c r="AE6" i="70"/>
  <c r="AF6" i="70"/>
  <c r="AG6" i="70"/>
  <c r="AH6" i="70"/>
  <c r="Y7" i="70"/>
  <c r="Z7" i="70"/>
  <c r="AT10" i="70" s="1"/>
  <c r="AA7" i="70"/>
  <c r="AB7" i="70"/>
  <c r="AC7" i="70"/>
  <c r="AD7" i="70"/>
  <c r="AE7" i="70"/>
  <c r="AF7" i="70"/>
  <c r="AG7" i="70"/>
  <c r="AH7" i="70"/>
  <c r="Y8" i="70"/>
  <c r="Z8" i="70"/>
  <c r="AA8" i="70"/>
  <c r="AB8" i="70"/>
  <c r="AC8" i="70"/>
  <c r="AD8" i="70"/>
  <c r="AE8" i="70"/>
  <c r="AF8" i="70"/>
  <c r="AG8" i="70"/>
  <c r="AH8" i="70"/>
  <c r="Y9" i="70"/>
  <c r="Z9" i="70"/>
  <c r="AT15" i="70" s="1"/>
  <c r="AA9" i="70"/>
  <c r="AB9" i="70"/>
  <c r="AC9" i="70"/>
  <c r="AD9" i="70"/>
  <c r="AX15" i="70" s="1"/>
  <c r="AE9" i="70"/>
  <c r="AF9" i="70"/>
  <c r="AG9" i="70"/>
  <c r="AH9" i="70"/>
  <c r="BB15" i="70" s="1"/>
  <c r="Y10" i="70"/>
  <c r="Z10" i="70"/>
  <c r="AA10" i="70"/>
  <c r="AB10" i="70"/>
  <c r="AC10" i="70"/>
  <c r="AD10" i="70"/>
  <c r="AE10" i="70"/>
  <c r="AF10" i="70"/>
  <c r="AG10" i="70"/>
  <c r="AH10" i="70"/>
  <c r="Y11" i="70"/>
  <c r="Z11" i="70"/>
  <c r="AT20" i="70" s="1"/>
  <c r="AA11" i="70"/>
  <c r="AB11" i="70"/>
  <c r="AC11" i="70"/>
  <c r="AD11" i="70"/>
  <c r="AX20" i="70" s="1"/>
  <c r="AE11" i="70"/>
  <c r="AF11" i="70"/>
  <c r="AG11" i="70"/>
  <c r="AH11" i="70"/>
  <c r="BB20" i="70" s="1"/>
  <c r="Y12" i="70"/>
  <c r="Z12" i="70"/>
  <c r="AA12" i="70"/>
  <c r="AB12" i="70"/>
  <c r="AV21" i="70" s="1"/>
  <c r="AC12" i="70"/>
  <c r="AD12" i="70"/>
  <c r="AE12" i="70"/>
  <c r="AF12" i="70"/>
  <c r="AG12" i="70"/>
  <c r="AH12" i="70"/>
  <c r="Y13" i="70"/>
  <c r="Z13" i="70"/>
  <c r="AA13" i="70"/>
  <c r="AB13" i="70"/>
  <c r="AC13" i="70"/>
  <c r="AD13" i="70"/>
  <c r="AX22" i="70" s="1"/>
  <c r="AE13" i="70"/>
  <c r="AF13" i="70"/>
  <c r="AG13" i="70"/>
  <c r="AH13" i="70"/>
  <c r="BB22" i="70" s="1"/>
  <c r="Y14" i="70"/>
  <c r="Z14" i="70"/>
  <c r="AA14" i="70"/>
  <c r="AB14" i="70"/>
  <c r="AV26" i="70" s="1"/>
  <c r="AC14" i="70"/>
  <c r="AD14" i="70"/>
  <c r="AE14" i="70"/>
  <c r="AF14" i="70"/>
  <c r="AG14" i="70"/>
  <c r="AH14" i="70"/>
  <c r="Y15" i="70"/>
  <c r="Z15" i="70"/>
  <c r="AA15" i="70"/>
  <c r="AB15" i="70"/>
  <c r="AC15" i="70"/>
  <c r="AD15" i="70"/>
  <c r="AX27" i="70" s="1"/>
  <c r="AE15" i="70"/>
  <c r="AF15" i="70"/>
  <c r="AG15" i="70"/>
  <c r="AH15" i="70"/>
  <c r="BB27" i="70" s="1"/>
  <c r="Y16" i="70"/>
  <c r="Z16" i="70"/>
  <c r="AA16" i="70"/>
  <c r="AB16" i="70"/>
  <c r="AV28" i="70" s="1"/>
  <c r="AC16" i="70"/>
  <c r="AD16" i="70"/>
  <c r="AE16" i="70"/>
  <c r="AF16" i="70"/>
  <c r="AZ28" i="70" s="1"/>
  <c r="AG16" i="70"/>
  <c r="AH16" i="70"/>
  <c r="Y17" i="70"/>
  <c r="Z17" i="70"/>
  <c r="AI17" i="70" s="1"/>
  <c r="BC29" i="70" s="1"/>
  <c r="AA17" i="70"/>
  <c r="AB17" i="70"/>
  <c r="AC17" i="70"/>
  <c r="AD17" i="70"/>
  <c r="AX29" i="70" s="1"/>
  <c r="AE17" i="70"/>
  <c r="AF17" i="70"/>
  <c r="AG17" i="70"/>
  <c r="AH17" i="70"/>
  <c r="Y18" i="70"/>
  <c r="Z18" i="70"/>
  <c r="AA18" i="70"/>
  <c r="AB18" i="70"/>
  <c r="AC18" i="70"/>
  <c r="AD18" i="70"/>
  <c r="AE18" i="70"/>
  <c r="AF18" i="70"/>
  <c r="AZ30" i="70" s="1"/>
  <c r="AG18" i="70"/>
  <c r="AH18" i="70"/>
  <c r="Y19" i="70"/>
  <c r="Z19" i="70"/>
  <c r="AT31" i="70" s="1"/>
  <c r="AA19" i="70"/>
  <c r="AB19" i="70"/>
  <c r="AC19" i="70"/>
  <c r="AD19" i="70"/>
  <c r="AE19" i="70"/>
  <c r="AF19" i="70"/>
  <c r="AG19" i="70"/>
  <c r="AH19" i="70"/>
  <c r="BB31" i="70" s="1"/>
  <c r="Y20" i="70"/>
  <c r="Z20" i="70"/>
  <c r="AA20" i="70"/>
  <c r="AB20" i="70"/>
  <c r="AV32" i="70" s="1"/>
  <c r="AC20" i="70"/>
  <c r="AD20" i="70"/>
  <c r="AE20" i="70"/>
  <c r="AF20" i="70"/>
  <c r="AZ32" i="70" s="1"/>
  <c r="AG20" i="70"/>
  <c r="AH20" i="70"/>
  <c r="Y21" i="70"/>
  <c r="Z21" i="70"/>
  <c r="AT33" i="70" s="1"/>
  <c r="AT90" i="70" s="1"/>
  <c r="AA21" i="70"/>
  <c r="AB21" i="70"/>
  <c r="AC21" i="70"/>
  <c r="AD21" i="70"/>
  <c r="AX33" i="70" s="1"/>
  <c r="AX90" i="70" s="1"/>
  <c r="AE21" i="70"/>
  <c r="AF21" i="70"/>
  <c r="AG21" i="70"/>
  <c r="AH21" i="70"/>
  <c r="Y22" i="70"/>
  <c r="Z22" i="70"/>
  <c r="AA22" i="70"/>
  <c r="AB22" i="70"/>
  <c r="AV34" i="70" s="1"/>
  <c r="AC22" i="70"/>
  <c r="AD22" i="70"/>
  <c r="AE22" i="70"/>
  <c r="AF22" i="70"/>
  <c r="AG22" i="70"/>
  <c r="AH22" i="70"/>
  <c r="Y23" i="70"/>
  <c r="Z23" i="70"/>
  <c r="AA23" i="70"/>
  <c r="AB23" i="70"/>
  <c r="AC23" i="70"/>
  <c r="AD23" i="70"/>
  <c r="AX35" i="70" s="1"/>
  <c r="AE23" i="70"/>
  <c r="AF23" i="70"/>
  <c r="AG23" i="70"/>
  <c r="AH23" i="70"/>
  <c r="BB35" i="70" s="1"/>
  <c r="Y24" i="70"/>
  <c r="Z24" i="70"/>
  <c r="AA24" i="70"/>
  <c r="AB24" i="70"/>
  <c r="AC24" i="70"/>
  <c r="AD24" i="70"/>
  <c r="AE24" i="70"/>
  <c r="AF24" i="70"/>
  <c r="AZ36" i="70" s="1"/>
  <c r="AG24" i="70"/>
  <c r="AH24" i="70"/>
  <c r="Y25" i="70"/>
  <c r="Z25" i="70"/>
  <c r="AA25" i="70"/>
  <c r="AB25" i="70"/>
  <c r="AC25" i="70"/>
  <c r="AD25" i="70"/>
  <c r="AX40" i="70" s="1"/>
  <c r="AE25" i="70"/>
  <c r="AF25" i="70"/>
  <c r="AG25" i="70"/>
  <c r="AH25" i="70"/>
  <c r="Y26" i="70"/>
  <c r="Z26" i="70"/>
  <c r="AA26" i="70"/>
  <c r="AB26" i="70"/>
  <c r="AV41" i="70" s="1"/>
  <c r="AC26" i="70"/>
  <c r="AD26" i="70"/>
  <c r="AE26" i="70"/>
  <c r="AF26" i="70"/>
  <c r="AZ41" i="70" s="1"/>
  <c r="AG26" i="70"/>
  <c r="AH26" i="70"/>
  <c r="Y27" i="70"/>
  <c r="Z27" i="70"/>
  <c r="AT42" i="70" s="1"/>
  <c r="AA27" i="70"/>
  <c r="AB27" i="70"/>
  <c r="AC27" i="70"/>
  <c r="AD27" i="70"/>
  <c r="AX42" i="70" s="1"/>
  <c r="AE27" i="70"/>
  <c r="AF27" i="70"/>
  <c r="AG27" i="70"/>
  <c r="AH27" i="70"/>
  <c r="Y28" i="70"/>
  <c r="Z28" i="70"/>
  <c r="AA28" i="70"/>
  <c r="AB28" i="70"/>
  <c r="AC28" i="70"/>
  <c r="AD28" i="70"/>
  <c r="AE28" i="70"/>
  <c r="AF28" i="70"/>
  <c r="AG28" i="70"/>
  <c r="AH28" i="70"/>
  <c r="Y29" i="70"/>
  <c r="Z29" i="70"/>
  <c r="AA29" i="70"/>
  <c r="AB29" i="70"/>
  <c r="AC29" i="70"/>
  <c r="AD29" i="70"/>
  <c r="AE29" i="70"/>
  <c r="AF29" i="70"/>
  <c r="AG29" i="70"/>
  <c r="AH29" i="70"/>
  <c r="Y30" i="70"/>
  <c r="Z30" i="70"/>
  <c r="AA30" i="70"/>
  <c r="AB30" i="70"/>
  <c r="AV45" i="70" s="1"/>
  <c r="AC30" i="70"/>
  <c r="AD30" i="70"/>
  <c r="AE30" i="70"/>
  <c r="AF30" i="70"/>
  <c r="AZ45" i="70" s="1"/>
  <c r="AG30" i="70"/>
  <c r="AH30" i="70"/>
  <c r="Y31" i="70"/>
  <c r="Z31" i="70"/>
  <c r="AA31" i="70"/>
  <c r="AB31" i="70"/>
  <c r="AC31" i="70"/>
  <c r="AD31" i="70"/>
  <c r="AE31" i="70"/>
  <c r="AF31" i="70"/>
  <c r="AG31" i="70"/>
  <c r="AH31" i="70"/>
  <c r="Y32" i="70"/>
  <c r="Z32" i="70"/>
  <c r="AA32" i="70"/>
  <c r="AB32" i="70"/>
  <c r="AV47" i="70" s="1"/>
  <c r="AC32" i="70"/>
  <c r="AD32" i="70"/>
  <c r="AE32" i="70"/>
  <c r="AF32" i="70"/>
  <c r="AG32" i="70"/>
  <c r="AH32" i="70"/>
  <c r="Y33" i="70"/>
  <c r="Z33" i="70"/>
  <c r="AT48" i="70" s="1"/>
  <c r="AA33" i="70"/>
  <c r="AB33" i="70"/>
  <c r="AC33" i="70"/>
  <c r="AD33" i="70"/>
  <c r="AX48" i="70" s="1"/>
  <c r="AE33" i="70"/>
  <c r="AF33" i="70"/>
  <c r="AG33" i="70"/>
  <c r="AH33" i="70"/>
  <c r="Y34" i="70"/>
  <c r="Z34" i="70"/>
  <c r="AA34" i="70"/>
  <c r="AB34" i="70"/>
  <c r="AV49" i="70" s="1"/>
  <c r="AV92" i="70" s="1"/>
  <c r="AC34" i="70"/>
  <c r="AW49" i="70" s="1"/>
  <c r="AW92" i="70" s="1"/>
  <c r="AD34" i="70"/>
  <c r="AE34" i="70"/>
  <c r="AF34" i="70"/>
  <c r="AG34" i="70"/>
  <c r="AH34" i="70"/>
  <c r="Y35" i="70"/>
  <c r="Z35" i="70"/>
  <c r="AT53" i="70" s="1"/>
  <c r="AA35" i="70"/>
  <c r="AB35" i="70"/>
  <c r="AC35" i="70"/>
  <c r="AD35" i="70"/>
  <c r="AX53" i="70" s="1"/>
  <c r="AE35" i="70"/>
  <c r="AF35" i="70"/>
  <c r="AG35" i="70"/>
  <c r="AH35" i="70"/>
  <c r="BB53" i="70" s="1"/>
  <c r="Y36" i="70"/>
  <c r="Z36" i="70"/>
  <c r="AA36" i="70"/>
  <c r="AB36" i="70"/>
  <c r="AV54" i="70" s="1"/>
  <c r="AC36" i="70"/>
  <c r="AW54" i="70" s="1"/>
  <c r="AD36" i="70"/>
  <c r="AE36" i="70"/>
  <c r="AF36" i="70"/>
  <c r="AZ54" i="70" s="1"/>
  <c r="AG36" i="70"/>
  <c r="AH36" i="70"/>
  <c r="Y37" i="70"/>
  <c r="Z37" i="70"/>
  <c r="AT55" i="70" s="1"/>
  <c r="AA37" i="70"/>
  <c r="AB37" i="70"/>
  <c r="AC37" i="70"/>
  <c r="AD37" i="70"/>
  <c r="AX55" i="70" s="1"/>
  <c r="AE37" i="70"/>
  <c r="AF37" i="70"/>
  <c r="AG37" i="70"/>
  <c r="AH37" i="70"/>
  <c r="BB55" i="70" s="1"/>
  <c r="Y38" i="70"/>
  <c r="Z38" i="70"/>
  <c r="AA38" i="70"/>
  <c r="AB38" i="70"/>
  <c r="AV56" i="70" s="1"/>
  <c r="AC38" i="70"/>
  <c r="AD38" i="70"/>
  <c r="AE38" i="70"/>
  <c r="AF38" i="70"/>
  <c r="AZ56" i="70" s="1"/>
  <c r="AG38" i="70"/>
  <c r="AH38" i="70"/>
  <c r="Y39" i="70"/>
  <c r="Z39" i="70"/>
  <c r="AT57" i="70" s="1"/>
  <c r="AA39" i="70"/>
  <c r="AB39" i="70"/>
  <c r="AC39" i="70"/>
  <c r="AD39" i="70"/>
  <c r="AX57" i="70" s="1"/>
  <c r="AE39" i="70"/>
  <c r="AF39" i="70"/>
  <c r="AG39" i="70"/>
  <c r="AH39" i="70"/>
  <c r="BB57" i="70" s="1"/>
  <c r="Y40" i="70"/>
  <c r="Z40" i="70"/>
  <c r="AA40" i="70"/>
  <c r="AB40" i="70"/>
  <c r="AV58" i="70" s="1"/>
  <c r="AC40" i="70"/>
  <c r="AD40" i="70"/>
  <c r="AE40" i="70"/>
  <c r="AF40" i="70"/>
  <c r="AZ58" i="70" s="1"/>
  <c r="AG40" i="70"/>
  <c r="AH40" i="70"/>
  <c r="Y41" i="70"/>
  <c r="Z41" i="70"/>
  <c r="AA41" i="70"/>
  <c r="AB41" i="70"/>
  <c r="AC41" i="70"/>
  <c r="AD41" i="70"/>
  <c r="AX59" i="70" s="1"/>
  <c r="AE41" i="70"/>
  <c r="AF41" i="70"/>
  <c r="AG41" i="70"/>
  <c r="AH41" i="70"/>
  <c r="BB59" i="70" s="1"/>
  <c r="Y42" i="70"/>
  <c r="Z42" i="70"/>
  <c r="AA42" i="70"/>
  <c r="AB42" i="70"/>
  <c r="AV60" i="70" s="1"/>
  <c r="AC42" i="70"/>
  <c r="AW60" i="70" s="1"/>
  <c r="AD42" i="70"/>
  <c r="AE42" i="70"/>
  <c r="AF42" i="70"/>
  <c r="AZ60" i="70" s="1"/>
  <c r="AG42" i="70"/>
  <c r="BA60" i="70" s="1"/>
  <c r="AH42" i="70"/>
  <c r="Y43" i="70"/>
  <c r="Z43" i="70"/>
  <c r="AA43" i="70"/>
  <c r="AB43" i="70"/>
  <c r="AC43" i="70"/>
  <c r="AD43" i="70"/>
  <c r="AE43" i="70"/>
  <c r="AF43" i="70"/>
  <c r="AG43" i="70"/>
  <c r="AH43" i="70"/>
  <c r="Y44" i="70"/>
  <c r="Z44" i="70"/>
  <c r="AA44" i="70"/>
  <c r="AB44" i="70"/>
  <c r="AV62" i="70" s="1"/>
  <c r="AC44" i="70"/>
  <c r="AW62" i="70" s="1"/>
  <c r="AD44" i="70"/>
  <c r="AE44" i="70"/>
  <c r="AF44" i="70"/>
  <c r="AZ62" i="70" s="1"/>
  <c r="AG44" i="70"/>
  <c r="BA62" i="70" s="1"/>
  <c r="AH44" i="70"/>
  <c r="Y45" i="70"/>
  <c r="Z45" i="70"/>
  <c r="AT66" i="70" s="1"/>
  <c r="AT68" i="70" s="1"/>
  <c r="AT105" i="70" s="1"/>
  <c r="AA45" i="70"/>
  <c r="AU66" i="70" s="1"/>
  <c r="AB45" i="70"/>
  <c r="AC45" i="70"/>
  <c r="AD45" i="70"/>
  <c r="AX66" i="70" s="1"/>
  <c r="AE45" i="70"/>
  <c r="AY66" i="70" s="1"/>
  <c r="AF45" i="70"/>
  <c r="AG45" i="70"/>
  <c r="AH45" i="70"/>
  <c r="Y46" i="70"/>
  <c r="AS67" i="70" s="1"/>
  <c r="Z46" i="70"/>
  <c r="AA46" i="70"/>
  <c r="AB46" i="70"/>
  <c r="AV67" i="70" s="1"/>
  <c r="AC46" i="70"/>
  <c r="AW67" i="70" s="1"/>
  <c r="AD46" i="70"/>
  <c r="AE46" i="70"/>
  <c r="AF46" i="70"/>
  <c r="AZ67" i="70" s="1"/>
  <c r="AG46" i="70"/>
  <c r="AH46" i="70"/>
  <c r="Y47" i="70"/>
  <c r="Z47" i="70"/>
  <c r="AT71" i="70" s="1"/>
  <c r="AA47" i="70"/>
  <c r="AU71" i="70" s="1"/>
  <c r="AB47" i="70"/>
  <c r="AC47" i="70"/>
  <c r="AD47" i="70"/>
  <c r="AE47" i="70"/>
  <c r="AY71" i="70" s="1"/>
  <c r="AF47" i="70"/>
  <c r="AG47" i="70"/>
  <c r="AH47" i="70"/>
  <c r="BB71" i="70" s="1"/>
  <c r="Y48" i="70"/>
  <c r="Z48" i="70"/>
  <c r="AA48" i="70"/>
  <c r="AB48" i="70"/>
  <c r="AV72" i="70" s="1"/>
  <c r="AC48" i="70"/>
  <c r="AW72" i="70" s="1"/>
  <c r="AD48" i="70"/>
  <c r="AE48" i="70"/>
  <c r="AF48" i="70"/>
  <c r="AZ72" i="70" s="1"/>
  <c r="AG48" i="70"/>
  <c r="BA72" i="70" s="1"/>
  <c r="AH48" i="70"/>
  <c r="Y49" i="70"/>
  <c r="Z49" i="70"/>
  <c r="AA49" i="70"/>
  <c r="AU73" i="70" s="1"/>
  <c r="AB49" i="70"/>
  <c r="AC49" i="70"/>
  <c r="AD49" i="70"/>
  <c r="AX73" i="70" s="1"/>
  <c r="AE49" i="70"/>
  <c r="AY73" i="70" s="1"/>
  <c r="AF49" i="70"/>
  <c r="AG49" i="70"/>
  <c r="AH49" i="70"/>
  <c r="BB73" i="70" s="1"/>
  <c r="Y50" i="70"/>
  <c r="AS74" i="70" s="1"/>
  <c r="Z50" i="70"/>
  <c r="AA50" i="70"/>
  <c r="AB50" i="70"/>
  <c r="AV74" i="70" s="1"/>
  <c r="AC50" i="70"/>
  <c r="AW74" i="70" s="1"/>
  <c r="AD50" i="70"/>
  <c r="AE50" i="70"/>
  <c r="AF50" i="70"/>
  <c r="AG50" i="70"/>
  <c r="BA74" i="70" s="1"/>
  <c r="AH50" i="70"/>
  <c r="Y51" i="70"/>
  <c r="Z51" i="70"/>
  <c r="AA51" i="70"/>
  <c r="AB51" i="70"/>
  <c r="AC51" i="70"/>
  <c r="AD51" i="70"/>
  <c r="AE51" i="70"/>
  <c r="AF51" i="70"/>
  <c r="AG51" i="70"/>
  <c r="AH51" i="70"/>
  <c r="Y52" i="70"/>
  <c r="Z52" i="70"/>
  <c r="AA52" i="70"/>
  <c r="AB52" i="70"/>
  <c r="AC52" i="70"/>
  <c r="AD52" i="70"/>
  <c r="AE52" i="70"/>
  <c r="AF52" i="70"/>
  <c r="AG52" i="70"/>
  <c r="AH52" i="70"/>
  <c r="Y53" i="70"/>
  <c r="Z53" i="70"/>
  <c r="AT80" i="70" s="1"/>
  <c r="AA53" i="70"/>
  <c r="AU80" i="70" s="1"/>
  <c r="AB53" i="70"/>
  <c r="AC53" i="70"/>
  <c r="AD53" i="70"/>
  <c r="AX80" i="70" s="1"/>
  <c r="AE53" i="70"/>
  <c r="AY80" i="70" s="1"/>
  <c r="AF53" i="70"/>
  <c r="AG53" i="70"/>
  <c r="AH53" i="70"/>
  <c r="Y54" i="70"/>
  <c r="AS81" i="70" s="1"/>
  <c r="Z54" i="70"/>
  <c r="AA54" i="70"/>
  <c r="AB54" i="70"/>
  <c r="AC54" i="70"/>
  <c r="AW81" i="70" s="1"/>
  <c r="AD54" i="70"/>
  <c r="AE54" i="70"/>
  <c r="AF54" i="70"/>
  <c r="AZ81" i="70" s="1"/>
  <c r="AG54" i="70"/>
  <c r="BA81" i="70" s="1"/>
  <c r="AH54" i="70"/>
  <c r="Y55" i="70"/>
  <c r="Z55" i="70"/>
  <c r="AT82" i="70" s="1"/>
  <c r="AA55" i="70"/>
  <c r="AU82" i="70" s="1"/>
  <c r="AB55" i="70"/>
  <c r="AC55" i="70"/>
  <c r="AD55" i="70"/>
  <c r="AE55" i="70"/>
  <c r="AY82" i="70" s="1"/>
  <c r="AF55" i="70"/>
  <c r="AG55" i="70"/>
  <c r="AH55" i="70"/>
  <c r="BB82" i="70" s="1"/>
  <c r="Y56" i="70"/>
  <c r="AS83" i="70" s="1"/>
  <c r="Z56" i="70"/>
  <c r="AA56" i="70"/>
  <c r="AB56" i="70"/>
  <c r="AV83" i="70" s="1"/>
  <c r="AC56" i="70"/>
  <c r="AW83" i="70" s="1"/>
  <c r="AD56" i="70"/>
  <c r="AE56" i="70"/>
  <c r="AF56" i="70"/>
  <c r="AZ83" i="70" s="1"/>
  <c r="AG56" i="70"/>
  <c r="BA83" i="70" s="1"/>
  <c r="AH56" i="70"/>
  <c r="Y57" i="70"/>
  <c r="Z57" i="70"/>
  <c r="AT84" i="70" s="1"/>
  <c r="AA57" i="70"/>
  <c r="AU84" i="70" s="1"/>
  <c r="AB57" i="70"/>
  <c r="AC57" i="70"/>
  <c r="AD57" i="70"/>
  <c r="AX84" i="70" s="1"/>
  <c r="AE57" i="70"/>
  <c r="AY84" i="70" s="1"/>
  <c r="AF57" i="70"/>
  <c r="AG57" i="70"/>
  <c r="AH57" i="70"/>
  <c r="BB84" i="70" s="1"/>
  <c r="AH2" i="70"/>
  <c r="AG2" i="70"/>
  <c r="AF2" i="70"/>
  <c r="AE2" i="70"/>
  <c r="AD2" i="70"/>
  <c r="AC2" i="70"/>
  <c r="AB2" i="70"/>
  <c r="AA2" i="70"/>
  <c r="Z2" i="70"/>
  <c r="Y2" i="70"/>
  <c r="U3" i="70"/>
  <c r="DK4" i="49" s="1"/>
  <c r="V3" i="70"/>
  <c r="DL4" i="49" s="1"/>
  <c r="W3" i="70"/>
  <c r="DM4" i="49" s="1"/>
  <c r="U4" i="70"/>
  <c r="DK5" i="49" s="1"/>
  <c r="V4" i="70"/>
  <c r="DL5" i="49" s="1"/>
  <c r="W4" i="70"/>
  <c r="DM5" i="49" s="1"/>
  <c r="U5" i="70"/>
  <c r="DK6" i="49" s="1"/>
  <c r="V5" i="70"/>
  <c r="DL6" i="49" s="1"/>
  <c r="W5" i="70"/>
  <c r="DM6" i="49" s="1"/>
  <c r="U6" i="70"/>
  <c r="DK7" i="49" s="1"/>
  <c r="V6" i="70"/>
  <c r="DL7" i="49" s="1"/>
  <c r="W6" i="70"/>
  <c r="DM7" i="49" s="1"/>
  <c r="U7" i="70"/>
  <c r="DK8" i="49" s="1"/>
  <c r="V7" i="70"/>
  <c r="DL8" i="49" s="1"/>
  <c r="W7" i="70"/>
  <c r="DM8" i="49" s="1"/>
  <c r="U8" i="70"/>
  <c r="DK9" i="49" s="1"/>
  <c r="V8" i="70"/>
  <c r="DL9" i="49" s="1"/>
  <c r="W8" i="70"/>
  <c r="U9" i="70"/>
  <c r="DK10" i="49" s="1"/>
  <c r="V9" i="70"/>
  <c r="DL10" i="49" s="1"/>
  <c r="W9" i="70"/>
  <c r="DM10" i="49" s="1"/>
  <c r="U10" i="70"/>
  <c r="DK11" i="49" s="1"/>
  <c r="V10" i="70"/>
  <c r="DL11" i="49" s="1"/>
  <c r="W10" i="70"/>
  <c r="DM11" i="49" s="1"/>
  <c r="U11" i="70"/>
  <c r="DK12" i="49" s="1"/>
  <c r="V11" i="70"/>
  <c r="W11" i="70"/>
  <c r="DM12" i="49" s="1"/>
  <c r="U12" i="70"/>
  <c r="DK13" i="49" s="1"/>
  <c r="V12" i="70"/>
  <c r="DL13" i="49" s="1"/>
  <c r="W12" i="70"/>
  <c r="U13" i="70"/>
  <c r="DK14" i="49" s="1"/>
  <c r="V13" i="70"/>
  <c r="DL14" i="49" s="1"/>
  <c r="W13" i="70"/>
  <c r="DM14" i="49" s="1"/>
  <c r="U14" i="70"/>
  <c r="V14" i="70"/>
  <c r="DL15" i="49" s="1"/>
  <c r="W14" i="70"/>
  <c r="DM15" i="49" s="1"/>
  <c r="U15" i="70"/>
  <c r="DK16" i="49" s="1"/>
  <c r="V15" i="70"/>
  <c r="W15" i="70"/>
  <c r="DM16" i="49" s="1"/>
  <c r="U16" i="70"/>
  <c r="DK17" i="49" s="1"/>
  <c r="V16" i="70"/>
  <c r="DL17" i="49" s="1"/>
  <c r="W16" i="70"/>
  <c r="U17" i="70"/>
  <c r="DK18" i="49" s="1"/>
  <c r="V17" i="70"/>
  <c r="DL18" i="49" s="1"/>
  <c r="W17" i="70"/>
  <c r="DM18" i="49" s="1"/>
  <c r="U18" i="70"/>
  <c r="DK19" i="49" s="1"/>
  <c r="V18" i="70"/>
  <c r="DL19" i="49" s="1"/>
  <c r="W18" i="70"/>
  <c r="DM19" i="49" s="1"/>
  <c r="U19" i="70"/>
  <c r="DK20" i="49" s="1"/>
  <c r="V19" i="70"/>
  <c r="DL20" i="49" s="1"/>
  <c r="W19" i="70"/>
  <c r="DM20" i="49" s="1"/>
  <c r="U20" i="70"/>
  <c r="DK21" i="49" s="1"/>
  <c r="V20" i="70"/>
  <c r="DL21" i="49" s="1"/>
  <c r="W20" i="70"/>
  <c r="U21" i="70"/>
  <c r="DK22" i="49" s="1"/>
  <c r="V21" i="70"/>
  <c r="DL22" i="49" s="1"/>
  <c r="W21" i="70"/>
  <c r="DM22" i="49" s="1"/>
  <c r="U22" i="70"/>
  <c r="V22" i="70"/>
  <c r="DL23" i="49" s="1"/>
  <c r="W22" i="70"/>
  <c r="DM23" i="49" s="1"/>
  <c r="U23" i="70"/>
  <c r="DK24" i="49" s="1"/>
  <c r="V23" i="70"/>
  <c r="W23" i="70"/>
  <c r="DM24" i="49" s="1"/>
  <c r="U24" i="70"/>
  <c r="DK25" i="49" s="1"/>
  <c r="V24" i="70"/>
  <c r="DL25" i="49" s="1"/>
  <c r="W24" i="70"/>
  <c r="U25" i="70"/>
  <c r="DK26" i="49" s="1"/>
  <c r="V25" i="70"/>
  <c r="DL26" i="49" s="1"/>
  <c r="W25" i="70"/>
  <c r="DM26" i="49" s="1"/>
  <c r="U26" i="70"/>
  <c r="V26" i="70"/>
  <c r="DL27" i="49" s="1"/>
  <c r="W26" i="70"/>
  <c r="DM27" i="49" s="1"/>
  <c r="U27" i="70"/>
  <c r="DK28" i="49" s="1"/>
  <c r="V27" i="70"/>
  <c r="W27" i="70"/>
  <c r="DM28" i="49" s="1"/>
  <c r="U28" i="70"/>
  <c r="DK29" i="49" s="1"/>
  <c r="V28" i="70"/>
  <c r="DL29" i="49" s="1"/>
  <c r="W28" i="70"/>
  <c r="U29" i="70"/>
  <c r="DK30" i="49" s="1"/>
  <c r="V29" i="70"/>
  <c r="DL30" i="49" s="1"/>
  <c r="W29" i="70"/>
  <c r="DM30" i="49" s="1"/>
  <c r="U30" i="70"/>
  <c r="V30" i="70"/>
  <c r="DL31" i="49" s="1"/>
  <c r="W30" i="70"/>
  <c r="DM31" i="49" s="1"/>
  <c r="U31" i="70"/>
  <c r="DK32" i="49" s="1"/>
  <c r="V31" i="70"/>
  <c r="W31" i="70"/>
  <c r="DM32" i="49" s="1"/>
  <c r="U32" i="70"/>
  <c r="DK33" i="49" s="1"/>
  <c r="V32" i="70"/>
  <c r="DL33" i="49" s="1"/>
  <c r="W32" i="70"/>
  <c r="U33" i="70"/>
  <c r="DK34" i="49" s="1"/>
  <c r="V33" i="70"/>
  <c r="DL34" i="49" s="1"/>
  <c r="W33" i="70"/>
  <c r="DM34" i="49" s="1"/>
  <c r="U34" i="70"/>
  <c r="V34" i="70"/>
  <c r="DL35" i="49" s="1"/>
  <c r="W34" i="70"/>
  <c r="DM35" i="49" s="1"/>
  <c r="U35" i="70"/>
  <c r="DK36" i="49" s="1"/>
  <c r="V35" i="70"/>
  <c r="W35" i="70"/>
  <c r="DM36" i="49" s="1"/>
  <c r="U36" i="70"/>
  <c r="DK37" i="49" s="1"/>
  <c r="V36" i="70"/>
  <c r="DL37" i="49" s="1"/>
  <c r="W36" i="70"/>
  <c r="DM37" i="49" s="1"/>
  <c r="U37" i="70"/>
  <c r="DK38" i="49" s="1"/>
  <c r="V37" i="70"/>
  <c r="DL38" i="49" s="1"/>
  <c r="W37" i="70"/>
  <c r="DM38" i="49" s="1"/>
  <c r="U38" i="70"/>
  <c r="DK39" i="49" s="1"/>
  <c r="V38" i="70"/>
  <c r="DL39" i="49" s="1"/>
  <c r="W38" i="70"/>
  <c r="DM39" i="49" s="1"/>
  <c r="U39" i="70"/>
  <c r="DK40" i="49" s="1"/>
  <c r="V39" i="70"/>
  <c r="W39" i="70"/>
  <c r="DM40" i="49" s="1"/>
  <c r="U40" i="70"/>
  <c r="DK41" i="49" s="1"/>
  <c r="V40" i="70"/>
  <c r="DL41" i="49" s="1"/>
  <c r="W40" i="70"/>
  <c r="DM41" i="49" s="1"/>
  <c r="U41" i="70"/>
  <c r="DK42" i="49" s="1"/>
  <c r="V41" i="70"/>
  <c r="DL42" i="49" s="1"/>
  <c r="W41" i="70"/>
  <c r="DM42" i="49" s="1"/>
  <c r="U42" i="70"/>
  <c r="DK43" i="49" s="1"/>
  <c r="V42" i="70"/>
  <c r="DL43" i="49" s="1"/>
  <c r="W42" i="70"/>
  <c r="DM43" i="49" s="1"/>
  <c r="U43" i="70"/>
  <c r="DK44" i="49" s="1"/>
  <c r="V43" i="70"/>
  <c r="DL44" i="49" s="1"/>
  <c r="W43" i="70"/>
  <c r="DM44" i="49" s="1"/>
  <c r="U44" i="70"/>
  <c r="DK45" i="49" s="1"/>
  <c r="V44" i="70"/>
  <c r="DL45" i="49" s="1"/>
  <c r="W44" i="70"/>
  <c r="DM45" i="49" s="1"/>
  <c r="U45" i="70"/>
  <c r="DK46" i="49" s="1"/>
  <c r="V45" i="70"/>
  <c r="DL46" i="49" s="1"/>
  <c r="W45" i="70"/>
  <c r="DM46" i="49" s="1"/>
  <c r="U46" i="70"/>
  <c r="V46" i="70"/>
  <c r="DL47" i="49" s="1"/>
  <c r="W46" i="70"/>
  <c r="DM47" i="49" s="1"/>
  <c r="U47" i="70"/>
  <c r="DK48" i="49" s="1"/>
  <c r="V47" i="70"/>
  <c r="DL48" i="49" s="1"/>
  <c r="W47" i="70"/>
  <c r="DM48" i="49" s="1"/>
  <c r="U48" i="70"/>
  <c r="DK49" i="49" s="1"/>
  <c r="V48" i="70"/>
  <c r="DL49" i="49" s="1"/>
  <c r="W48" i="70"/>
  <c r="U49" i="70"/>
  <c r="DK50" i="49" s="1"/>
  <c r="V49" i="70"/>
  <c r="DL50" i="49" s="1"/>
  <c r="W49" i="70"/>
  <c r="DM50" i="49" s="1"/>
  <c r="U50" i="70"/>
  <c r="DK51" i="49" s="1"/>
  <c r="V50" i="70"/>
  <c r="DL51" i="49" s="1"/>
  <c r="W50" i="70"/>
  <c r="DM51" i="49" s="1"/>
  <c r="U51" i="70"/>
  <c r="DK52" i="49" s="1"/>
  <c r="V51" i="70"/>
  <c r="W51" i="70"/>
  <c r="DM52" i="49" s="1"/>
  <c r="U52" i="70"/>
  <c r="DK53" i="49" s="1"/>
  <c r="V52" i="70"/>
  <c r="DL53" i="49" s="1"/>
  <c r="W52" i="70"/>
  <c r="DM53" i="49" s="1"/>
  <c r="U53" i="70"/>
  <c r="DK54" i="49" s="1"/>
  <c r="V53" i="70"/>
  <c r="DL54" i="49" s="1"/>
  <c r="W53" i="70"/>
  <c r="DM54" i="49" s="1"/>
  <c r="U54" i="70"/>
  <c r="V54" i="70"/>
  <c r="DL55" i="49" s="1"/>
  <c r="W54" i="70"/>
  <c r="DM55" i="49" s="1"/>
  <c r="U55" i="70"/>
  <c r="DK56" i="49" s="1"/>
  <c r="V55" i="70"/>
  <c r="W55" i="70"/>
  <c r="DM56" i="49" s="1"/>
  <c r="U56" i="70"/>
  <c r="DK57" i="49" s="1"/>
  <c r="V56" i="70"/>
  <c r="DL57" i="49" s="1"/>
  <c r="W56" i="70"/>
  <c r="U57" i="70"/>
  <c r="DK58" i="49" s="1"/>
  <c r="V57" i="70"/>
  <c r="DL58" i="49" s="1"/>
  <c r="W57" i="70"/>
  <c r="DM58" i="49" s="1"/>
  <c r="W2" i="70"/>
  <c r="DM3" i="49" s="1"/>
  <c r="V2" i="70"/>
  <c r="DL3" i="49" s="1"/>
  <c r="U2" i="70"/>
  <c r="DK3" i="49" s="1"/>
  <c r="Q3" i="70"/>
  <c r="Q4" i="70"/>
  <c r="Q5" i="70"/>
  <c r="Q6" i="70"/>
  <c r="Q7" i="70"/>
  <c r="Q8" i="70"/>
  <c r="Q9" i="70"/>
  <c r="Q10" i="70"/>
  <c r="Q11" i="70"/>
  <c r="Q12" i="70"/>
  <c r="Q13" i="70"/>
  <c r="Q14" i="70"/>
  <c r="Q15" i="70"/>
  <c r="Q16" i="70"/>
  <c r="Q17" i="70"/>
  <c r="Q18" i="70"/>
  <c r="Q19" i="70"/>
  <c r="Q20" i="70"/>
  <c r="Q21" i="70"/>
  <c r="Q22" i="70"/>
  <c r="Q23" i="70"/>
  <c r="Q24" i="70"/>
  <c r="Q25" i="70"/>
  <c r="Q26" i="70"/>
  <c r="Q27" i="70"/>
  <c r="Q28" i="70"/>
  <c r="Q29" i="70"/>
  <c r="Q30" i="70"/>
  <c r="Q31" i="70"/>
  <c r="Q32" i="70"/>
  <c r="Q33" i="70"/>
  <c r="Q34" i="70"/>
  <c r="Q35" i="70"/>
  <c r="Q36" i="70"/>
  <c r="Q37" i="70"/>
  <c r="Q38" i="70"/>
  <c r="Q39" i="70"/>
  <c r="Q40" i="70"/>
  <c r="Q41" i="70"/>
  <c r="Q42" i="70"/>
  <c r="Q43" i="70"/>
  <c r="Q44" i="70"/>
  <c r="Q45" i="70"/>
  <c r="Q46" i="70"/>
  <c r="Q47" i="70"/>
  <c r="Q48" i="70"/>
  <c r="Q49" i="70"/>
  <c r="Q50" i="70"/>
  <c r="Q51" i="70"/>
  <c r="Q52" i="70"/>
  <c r="Q53" i="70"/>
  <c r="Q54" i="70"/>
  <c r="Q55" i="70"/>
  <c r="Q56" i="70"/>
  <c r="Q57" i="70"/>
  <c r="Q58" i="70"/>
  <c r="Q59" i="70"/>
  <c r="Q2" i="70"/>
  <c r="G3" i="70"/>
  <c r="H3" i="70"/>
  <c r="I3" i="70"/>
  <c r="J3" i="70"/>
  <c r="K3" i="70"/>
  <c r="L3" i="70"/>
  <c r="M3" i="70"/>
  <c r="N3" i="70"/>
  <c r="O3" i="70"/>
  <c r="P3" i="70"/>
  <c r="G4" i="70"/>
  <c r="H4" i="70"/>
  <c r="I4" i="70"/>
  <c r="J4" i="70"/>
  <c r="K4" i="70"/>
  <c r="L4" i="70"/>
  <c r="M4" i="70"/>
  <c r="N4" i="70"/>
  <c r="O4" i="70"/>
  <c r="P4" i="70"/>
  <c r="G5" i="70"/>
  <c r="H5" i="70"/>
  <c r="I5" i="70"/>
  <c r="J5" i="70"/>
  <c r="K5" i="70"/>
  <c r="L5" i="70"/>
  <c r="M5" i="70"/>
  <c r="N5" i="70"/>
  <c r="O5" i="70"/>
  <c r="P5" i="70"/>
  <c r="G6" i="70"/>
  <c r="H6" i="70"/>
  <c r="I6" i="70"/>
  <c r="J6" i="70"/>
  <c r="K6" i="70"/>
  <c r="L6" i="70"/>
  <c r="M6" i="70"/>
  <c r="N6" i="70"/>
  <c r="O6" i="70"/>
  <c r="P6" i="70"/>
  <c r="G7" i="70"/>
  <c r="H7" i="70"/>
  <c r="I7" i="70"/>
  <c r="J7" i="70"/>
  <c r="K7" i="70"/>
  <c r="L7" i="70"/>
  <c r="M7" i="70"/>
  <c r="N7" i="70"/>
  <c r="O7" i="70"/>
  <c r="P7" i="70"/>
  <c r="G8" i="70"/>
  <c r="H8" i="70"/>
  <c r="I8" i="70"/>
  <c r="J8" i="70"/>
  <c r="K8" i="70"/>
  <c r="L8" i="70"/>
  <c r="M8" i="70"/>
  <c r="N8" i="70"/>
  <c r="O8" i="70"/>
  <c r="P8" i="70"/>
  <c r="G9" i="70"/>
  <c r="H9" i="70"/>
  <c r="I9" i="70"/>
  <c r="J9" i="70"/>
  <c r="K9" i="70"/>
  <c r="L9" i="70"/>
  <c r="M9" i="70"/>
  <c r="N9" i="70"/>
  <c r="O9" i="70"/>
  <c r="P9" i="70"/>
  <c r="G10" i="70"/>
  <c r="H10" i="70"/>
  <c r="I10" i="70"/>
  <c r="J10" i="70"/>
  <c r="K10" i="70"/>
  <c r="L10" i="70"/>
  <c r="M10" i="70"/>
  <c r="N10" i="70"/>
  <c r="O10" i="70"/>
  <c r="P10" i="70"/>
  <c r="G11" i="70"/>
  <c r="H11" i="70"/>
  <c r="I11" i="70"/>
  <c r="J11" i="70"/>
  <c r="K11" i="70"/>
  <c r="L11" i="70"/>
  <c r="M11" i="70"/>
  <c r="N11" i="70"/>
  <c r="O11" i="70"/>
  <c r="P11" i="70"/>
  <c r="G12" i="70"/>
  <c r="H12" i="70"/>
  <c r="I12" i="70"/>
  <c r="J12" i="70"/>
  <c r="K12" i="70"/>
  <c r="L12" i="70"/>
  <c r="M12" i="70"/>
  <c r="N12" i="70"/>
  <c r="O12" i="70"/>
  <c r="P12" i="70"/>
  <c r="G13" i="70"/>
  <c r="H13" i="70"/>
  <c r="I13" i="70"/>
  <c r="J13" i="70"/>
  <c r="K13" i="70"/>
  <c r="L13" i="70"/>
  <c r="M13" i="70"/>
  <c r="N13" i="70"/>
  <c r="O13" i="70"/>
  <c r="P13" i="70"/>
  <c r="G14" i="70"/>
  <c r="H14" i="70"/>
  <c r="I14" i="70"/>
  <c r="J14" i="70"/>
  <c r="K14" i="70"/>
  <c r="L14" i="70"/>
  <c r="M14" i="70"/>
  <c r="N14" i="70"/>
  <c r="O14" i="70"/>
  <c r="P14" i="70"/>
  <c r="G15" i="70"/>
  <c r="H15" i="70"/>
  <c r="I15" i="70"/>
  <c r="J15" i="70"/>
  <c r="K15" i="70"/>
  <c r="L15" i="70"/>
  <c r="M15" i="70"/>
  <c r="N15" i="70"/>
  <c r="O15" i="70"/>
  <c r="P15" i="70"/>
  <c r="G16" i="70"/>
  <c r="H16" i="70"/>
  <c r="I16" i="70"/>
  <c r="J16" i="70"/>
  <c r="K16" i="70"/>
  <c r="L16" i="70"/>
  <c r="M16" i="70"/>
  <c r="N16" i="70"/>
  <c r="O16" i="70"/>
  <c r="P16" i="70"/>
  <c r="G17" i="70"/>
  <c r="H17" i="70"/>
  <c r="I17" i="70"/>
  <c r="J17" i="70"/>
  <c r="K17" i="70"/>
  <c r="L17" i="70"/>
  <c r="M17" i="70"/>
  <c r="N17" i="70"/>
  <c r="O17" i="70"/>
  <c r="P17" i="70"/>
  <c r="G18" i="70"/>
  <c r="H18" i="70"/>
  <c r="I18" i="70"/>
  <c r="J18" i="70"/>
  <c r="K18" i="70"/>
  <c r="L18" i="70"/>
  <c r="M18" i="70"/>
  <c r="N18" i="70"/>
  <c r="O18" i="70"/>
  <c r="P18" i="70"/>
  <c r="G19" i="70"/>
  <c r="H19" i="70"/>
  <c r="I19" i="70"/>
  <c r="J19" i="70"/>
  <c r="K19" i="70"/>
  <c r="L19" i="70"/>
  <c r="M19" i="70"/>
  <c r="N19" i="70"/>
  <c r="O19" i="70"/>
  <c r="P19" i="70"/>
  <c r="G20" i="70"/>
  <c r="H20" i="70"/>
  <c r="I20" i="70"/>
  <c r="J20" i="70"/>
  <c r="K20" i="70"/>
  <c r="L20" i="70"/>
  <c r="M20" i="70"/>
  <c r="N20" i="70"/>
  <c r="O20" i="70"/>
  <c r="P20" i="70"/>
  <c r="G21" i="70"/>
  <c r="H21" i="70"/>
  <c r="I21" i="70"/>
  <c r="J21" i="70"/>
  <c r="K21" i="70"/>
  <c r="L21" i="70"/>
  <c r="M21" i="70"/>
  <c r="N21" i="70"/>
  <c r="O21" i="70"/>
  <c r="P21" i="70"/>
  <c r="G22" i="70"/>
  <c r="H22" i="70"/>
  <c r="I22" i="70"/>
  <c r="J22" i="70"/>
  <c r="K22" i="70"/>
  <c r="L22" i="70"/>
  <c r="M22" i="70"/>
  <c r="N22" i="70"/>
  <c r="O22" i="70"/>
  <c r="P22" i="70"/>
  <c r="G23" i="70"/>
  <c r="H23" i="70"/>
  <c r="I23" i="70"/>
  <c r="J23" i="70"/>
  <c r="K23" i="70"/>
  <c r="L23" i="70"/>
  <c r="M23" i="70"/>
  <c r="N23" i="70"/>
  <c r="O23" i="70"/>
  <c r="P23" i="70"/>
  <c r="G24" i="70"/>
  <c r="H24" i="70"/>
  <c r="I24" i="70"/>
  <c r="J24" i="70"/>
  <c r="K24" i="70"/>
  <c r="L24" i="70"/>
  <c r="M24" i="70"/>
  <c r="N24" i="70"/>
  <c r="O24" i="70"/>
  <c r="P24" i="70"/>
  <c r="G25" i="70"/>
  <c r="H25" i="70"/>
  <c r="I25" i="70"/>
  <c r="J25" i="70"/>
  <c r="K25" i="70"/>
  <c r="L25" i="70"/>
  <c r="M25" i="70"/>
  <c r="N25" i="70"/>
  <c r="O25" i="70"/>
  <c r="P25" i="70"/>
  <c r="G26" i="70"/>
  <c r="H26" i="70"/>
  <c r="I26" i="70"/>
  <c r="J26" i="70"/>
  <c r="K26" i="70"/>
  <c r="L26" i="70"/>
  <c r="M26" i="70"/>
  <c r="N26" i="70"/>
  <c r="O26" i="70"/>
  <c r="P26" i="70"/>
  <c r="G27" i="70"/>
  <c r="H27" i="70"/>
  <c r="I27" i="70"/>
  <c r="J27" i="70"/>
  <c r="K27" i="70"/>
  <c r="L27" i="70"/>
  <c r="M27" i="70"/>
  <c r="N27" i="70"/>
  <c r="O27" i="70"/>
  <c r="P27" i="70"/>
  <c r="G28" i="70"/>
  <c r="H28" i="70"/>
  <c r="I28" i="70"/>
  <c r="J28" i="70"/>
  <c r="K28" i="70"/>
  <c r="L28" i="70"/>
  <c r="M28" i="70"/>
  <c r="N28" i="70"/>
  <c r="O28" i="70"/>
  <c r="P28" i="70"/>
  <c r="G29" i="70"/>
  <c r="H29" i="70"/>
  <c r="I29" i="70"/>
  <c r="J29" i="70"/>
  <c r="K29" i="70"/>
  <c r="L29" i="70"/>
  <c r="M29" i="70"/>
  <c r="N29" i="70"/>
  <c r="O29" i="70"/>
  <c r="P29" i="70"/>
  <c r="G30" i="70"/>
  <c r="H30" i="70"/>
  <c r="I30" i="70"/>
  <c r="J30" i="70"/>
  <c r="K30" i="70"/>
  <c r="L30" i="70"/>
  <c r="M30" i="70"/>
  <c r="N30" i="70"/>
  <c r="O30" i="70"/>
  <c r="P30" i="70"/>
  <c r="G31" i="70"/>
  <c r="H31" i="70"/>
  <c r="I31" i="70"/>
  <c r="J31" i="70"/>
  <c r="K31" i="70"/>
  <c r="L31" i="70"/>
  <c r="M31" i="70"/>
  <c r="N31" i="70"/>
  <c r="O31" i="70"/>
  <c r="P31" i="70"/>
  <c r="G32" i="70"/>
  <c r="H32" i="70"/>
  <c r="I32" i="70"/>
  <c r="J32" i="70"/>
  <c r="K32" i="70"/>
  <c r="L32" i="70"/>
  <c r="M32" i="70"/>
  <c r="N32" i="70"/>
  <c r="O32" i="70"/>
  <c r="P32" i="70"/>
  <c r="G33" i="70"/>
  <c r="H33" i="70"/>
  <c r="I33" i="70"/>
  <c r="J33" i="70"/>
  <c r="K33" i="70"/>
  <c r="L33" i="70"/>
  <c r="M33" i="70"/>
  <c r="N33" i="70"/>
  <c r="O33" i="70"/>
  <c r="P33" i="70"/>
  <c r="G34" i="70"/>
  <c r="H34" i="70"/>
  <c r="I34" i="70"/>
  <c r="J34" i="70"/>
  <c r="K34" i="70"/>
  <c r="L34" i="70"/>
  <c r="M34" i="70"/>
  <c r="N34" i="70"/>
  <c r="O34" i="70"/>
  <c r="P34" i="70"/>
  <c r="G35" i="70"/>
  <c r="H35" i="70"/>
  <c r="I35" i="70"/>
  <c r="J35" i="70"/>
  <c r="K35" i="70"/>
  <c r="L35" i="70"/>
  <c r="M35" i="70"/>
  <c r="N35" i="70"/>
  <c r="O35" i="70"/>
  <c r="P35" i="70"/>
  <c r="G36" i="70"/>
  <c r="H36" i="70"/>
  <c r="I36" i="70"/>
  <c r="J36" i="70"/>
  <c r="K36" i="70"/>
  <c r="L36" i="70"/>
  <c r="M36" i="70"/>
  <c r="N36" i="70"/>
  <c r="O36" i="70"/>
  <c r="P36" i="70"/>
  <c r="G37" i="70"/>
  <c r="H37" i="70"/>
  <c r="I37" i="70"/>
  <c r="J37" i="70"/>
  <c r="K37" i="70"/>
  <c r="L37" i="70"/>
  <c r="M37" i="70"/>
  <c r="N37" i="70"/>
  <c r="O37" i="70"/>
  <c r="P37" i="70"/>
  <c r="G38" i="70"/>
  <c r="H38" i="70"/>
  <c r="I38" i="70"/>
  <c r="J38" i="70"/>
  <c r="K38" i="70"/>
  <c r="L38" i="70"/>
  <c r="M38" i="70"/>
  <c r="N38" i="70"/>
  <c r="O38" i="70"/>
  <c r="P38" i="70"/>
  <c r="G39" i="70"/>
  <c r="H39" i="70"/>
  <c r="I39" i="70"/>
  <c r="J39" i="70"/>
  <c r="K39" i="70"/>
  <c r="L39" i="70"/>
  <c r="M39" i="70"/>
  <c r="N39" i="70"/>
  <c r="O39" i="70"/>
  <c r="P39" i="70"/>
  <c r="G40" i="70"/>
  <c r="H40" i="70"/>
  <c r="I40" i="70"/>
  <c r="J40" i="70"/>
  <c r="K40" i="70"/>
  <c r="L40" i="70"/>
  <c r="M40" i="70"/>
  <c r="N40" i="70"/>
  <c r="O40" i="70"/>
  <c r="P40" i="70"/>
  <c r="G41" i="70"/>
  <c r="H41" i="70"/>
  <c r="I41" i="70"/>
  <c r="J41" i="70"/>
  <c r="K41" i="70"/>
  <c r="L41" i="70"/>
  <c r="M41" i="70"/>
  <c r="N41" i="70"/>
  <c r="O41" i="70"/>
  <c r="P41" i="70"/>
  <c r="G42" i="70"/>
  <c r="H42" i="70"/>
  <c r="I42" i="70"/>
  <c r="J42" i="70"/>
  <c r="K42" i="70"/>
  <c r="L42" i="70"/>
  <c r="M42" i="70"/>
  <c r="N42" i="70"/>
  <c r="O42" i="70"/>
  <c r="P42" i="70"/>
  <c r="G43" i="70"/>
  <c r="H43" i="70"/>
  <c r="I43" i="70"/>
  <c r="J43" i="70"/>
  <c r="K43" i="70"/>
  <c r="L43" i="70"/>
  <c r="M43" i="70"/>
  <c r="N43" i="70"/>
  <c r="O43" i="70"/>
  <c r="P43" i="70"/>
  <c r="G44" i="70"/>
  <c r="H44" i="70"/>
  <c r="I44" i="70"/>
  <c r="J44" i="70"/>
  <c r="K44" i="70"/>
  <c r="L44" i="70"/>
  <c r="M44" i="70"/>
  <c r="N44" i="70"/>
  <c r="O44" i="70"/>
  <c r="P44" i="70"/>
  <c r="G45" i="70"/>
  <c r="H45" i="70"/>
  <c r="I45" i="70"/>
  <c r="J45" i="70"/>
  <c r="K45" i="70"/>
  <c r="L45" i="70"/>
  <c r="M45" i="70"/>
  <c r="N45" i="70"/>
  <c r="O45" i="70"/>
  <c r="P45" i="70"/>
  <c r="G46" i="70"/>
  <c r="H46" i="70"/>
  <c r="I46" i="70"/>
  <c r="J46" i="70"/>
  <c r="K46" i="70"/>
  <c r="L46" i="70"/>
  <c r="M46" i="70"/>
  <c r="N46" i="70"/>
  <c r="O46" i="70"/>
  <c r="P46" i="70"/>
  <c r="G47" i="70"/>
  <c r="H47" i="70"/>
  <c r="I47" i="70"/>
  <c r="J47" i="70"/>
  <c r="K47" i="70"/>
  <c r="L47" i="70"/>
  <c r="M47" i="70"/>
  <c r="N47" i="70"/>
  <c r="O47" i="70"/>
  <c r="P47" i="70"/>
  <c r="G48" i="70"/>
  <c r="H48" i="70"/>
  <c r="I48" i="70"/>
  <c r="J48" i="70"/>
  <c r="K48" i="70"/>
  <c r="L48" i="70"/>
  <c r="M48" i="70"/>
  <c r="N48" i="70"/>
  <c r="O48" i="70"/>
  <c r="P48" i="70"/>
  <c r="G49" i="70"/>
  <c r="H49" i="70"/>
  <c r="I49" i="70"/>
  <c r="J49" i="70"/>
  <c r="K49" i="70"/>
  <c r="L49" i="70"/>
  <c r="M49" i="70"/>
  <c r="N49" i="70"/>
  <c r="O49" i="70"/>
  <c r="P49" i="70"/>
  <c r="G50" i="70"/>
  <c r="H50" i="70"/>
  <c r="I50" i="70"/>
  <c r="J50" i="70"/>
  <c r="K50" i="70"/>
  <c r="L50" i="70"/>
  <c r="M50" i="70"/>
  <c r="N50" i="70"/>
  <c r="O50" i="70"/>
  <c r="P50" i="70"/>
  <c r="G51" i="70"/>
  <c r="H51" i="70"/>
  <c r="I51" i="70"/>
  <c r="J51" i="70"/>
  <c r="K51" i="70"/>
  <c r="L51" i="70"/>
  <c r="M51" i="70"/>
  <c r="N51" i="70"/>
  <c r="O51" i="70"/>
  <c r="P51" i="70"/>
  <c r="G52" i="70"/>
  <c r="H52" i="70"/>
  <c r="I52" i="70"/>
  <c r="J52" i="70"/>
  <c r="K52" i="70"/>
  <c r="L52" i="70"/>
  <c r="M52" i="70"/>
  <c r="N52" i="70"/>
  <c r="O52" i="70"/>
  <c r="P52" i="70"/>
  <c r="G53" i="70"/>
  <c r="H53" i="70"/>
  <c r="I53" i="70"/>
  <c r="J53" i="70"/>
  <c r="K53" i="70"/>
  <c r="L53" i="70"/>
  <c r="M53" i="70"/>
  <c r="N53" i="70"/>
  <c r="O53" i="70"/>
  <c r="P53" i="70"/>
  <c r="G54" i="70"/>
  <c r="H54" i="70"/>
  <c r="I54" i="70"/>
  <c r="J54" i="70"/>
  <c r="K54" i="70"/>
  <c r="L54" i="70"/>
  <c r="M54" i="70"/>
  <c r="N54" i="70"/>
  <c r="O54" i="70"/>
  <c r="P54" i="70"/>
  <c r="G55" i="70"/>
  <c r="H55" i="70"/>
  <c r="I55" i="70"/>
  <c r="J55" i="70"/>
  <c r="K55" i="70"/>
  <c r="L55" i="70"/>
  <c r="M55" i="70"/>
  <c r="N55" i="70"/>
  <c r="O55" i="70"/>
  <c r="P55" i="70"/>
  <c r="G56" i="70"/>
  <c r="H56" i="70"/>
  <c r="I56" i="70"/>
  <c r="J56" i="70"/>
  <c r="K56" i="70"/>
  <c r="L56" i="70"/>
  <c r="M56" i="70"/>
  <c r="N56" i="70"/>
  <c r="O56" i="70"/>
  <c r="P56" i="70"/>
  <c r="G57" i="70"/>
  <c r="H57" i="70"/>
  <c r="I57" i="70"/>
  <c r="J57" i="70"/>
  <c r="K57" i="70"/>
  <c r="L57" i="70"/>
  <c r="M57" i="70"/>
  <c r="N57" i="70"/>
  <c r="O57" i="70"/>
  <c r="P57" i="70"/>
  <c r="G58" i="70"/>
  <c r="H58" i="70"/>
  <c r="I58" i="70"/>
  <c r="J58" i="70"/>
  <c r="K58" i="70"/>
  <c r="L58" i="70"/>
  <c r="M58" i="70"/>
  <c r="N58" i="70"/>
  <c r="O58" i="70"/>
  <c r="P58" i="70"/>
  <c r="G59" i="70"/>
  <c r="H59" i="70"/>
  <c r="I59" i="70"/>
  <c r="J59" i="70"/>
  <c r="K59" i="70"/>
  <c r="L59" i="70"/>
  <c r="M59" i="70"/>
  <c r="N59" i="70"/>
  <c r="O59" i="70"/>
  <c r="P59" i="70"/>
  <c r="P2" i="70"/>
  <c r="O2" i="70"/>
  <c r="N2" i="70"/>
  <c r="M2" i="70"/>
  <c r="L2" i="70"/>
  <c r="K2" i="70"/>
  <c r="J2" i="70"/>
  <c r="I2" i="70"/>
  <c r="H2" i="70"/>
  <c r="G2" i="70"/>
  <c r="C3" i="70"/>
  <c r="AQ4" i="49" s="1"/>
  <c r="D3" i="70"/>
  <c r="AR4" i="49" s="1"/>
  <c r="E3" i="70"/>
  <c r="AS4" i="49" s="1"/>
  <c r="C4" i="70"/>
  <c r="AQ5" i="49" s="1"/>
  <c r="D4" i="70"/>
  <c r="AR5" i="49" s="1"/>
  <c r="E4" i="70"/>
  <c r="AS5" i="49" s="1"/>
  <c r="C5" i="70"/>
  <c r="AQ6" i="49" s="1"/>
  <c r="D5" i="70"/>
  <c r="AR6" i="49" s="1"/>
  <c r="E5" i="70"/>
  <c r="AS6" i="49" s="1"/>
  <c r="C6" i="70"/>
  <c r="AQ7" i="49" s="1"/>
  <c r="D6" i="70"/>
  <c r="AR7" i="49" s="1"/>
  <c r="E6" i="70"/>
  <c r="AS7" i="49" s="1"/>
  <c r="C7" i="70"/>
  <c r="AQ8" i="49" s="1"/>
  <c r="D7" i="70"/>
  <c r="AR8" i="49" s="1"/>
  <c r="E7" i="70"/>
  <c r="AS8" i="49" s="1"/>
  <c r="C8" i="70"/>
  <c r="AQ9" i="49" s="1"/>
  <c r="D8" i="70"/>
  <c r="AR9" i="49" s="1"/>
  <c r="E8" i="70"/>
  <c r="AS9" i="49" s="1"/>
  <c r="C9" i="70"/>
  <c r="AQ10" i="49" s="1"/>
  <c r="D9" i="70"/>
  <c r="AR10" i="49" s="1"/>
  <c r="E9" i="70"/>
  <c r="AS10" i="49" s="1"/>
  <c r="C10" i="70"/>
  <c r="AQ11" i="49" s="1"/>
  <c r="D10" i="70"/>
  <c r="AR11" i="49" s="1"/>
  <c r="E10" i="70"/>
  <c r="C11" i="70"/>
  <c r="AQ12" i="49" s="1"/>
  <c r="D11" i="70"/>
  <c r="AR12" i="49" s="1"/>
  <c r="E11" i="70"/>
  <c r="AS12" i="49" s="1"/>
  <c r="C12" i="70"/>
  <c r="D12" i="70"/>
  <c r="AR13" i="49" s="1"/>
  <c r="E12" i="70"/>
  <c r="AS13" i="49" s="1"/>
  <c r="C13" i="70"/>
  <c r="AQ14" i="49" s="1"/>
  <c r="D13" i="70"/>
  <c r="AR14" i="49" s="1"/>
  <c r="E13" i="70"/>
  <c r="AS14" i="49" s="1"/>
  <c r="C14" i="70"/>
  <c r="AQ15" i="49" s="1"/>
  <c r="D14" i="70"/>
  <c r="AR15" i="49" s="1"/>
  <c r="E14" i="70"/>
  <c r="AS15" i="49" s="1"/>
  <c r="C15" i="70"/>
  <c r="AQ16" i="49" s="1"/>
  <c r="D15" i="70"/>
  <c r="AR16" i="49" s="1"/>
  <c r="E15" i="70"/>
  <c r="AS16" i="49" s="1"/>
  <c r="C16" i="70"/>
  <c r="AQ17" i="49" s="1"/>
  <c r="D16" i="70"/>
  <c r="AR17" i="49" s="1"/>
  <c r="E16" i="70"/>
  <c r="AS17" i="49" s="1"/>
  <c r="C17" i="70"/>
  <c r="AQ18" i="49" s="1"/>
  <c r="D17" i="70"/>
  <c r="AR18" i="49" s="1"/>
  <c r="E17" i="70"/>
  <c r="AS18" i="49" s="1"/>
  <c r="C18" i="70"/>
  <c r="AQ19" i="49" s="1"/>
  <c r="D18" i="70"/>
  <c r="AR19" i="49" s="1"/>
  <c r="E18" i="70"/>
  <c r="C19" i="70"/>
  <c r="AQ20" i="49" s="1"/>
  <c r="D19" i="70"/>
  <c r="AR20" i="49" s="1"/>
  <c r="E19" i="70"/>
  <c r="AS20" i="49" s="1"/>
  <c r="C20" i="70"/>
  <c r="D20" i="70"/>
  <c r="AR21" i="49" s="1"/>
  <c r="E20" i="70"/>
  <c r="AS21" i="49" s="1"/>
  <c r="C21" i="70"/>
  <c r="AQ22" i="49" s="1"/>
  <c r="D21" i="70"/>
  <c r="AR22" i="49" s="1"/>
  <c r="E21" i="70"/>
  <c r="AS22" i="49" s="1"/>
  <c r="C22" i="70"/>
  <c r="AQ23" i="49" s="1"/>
  <c r="D22" i="70"/>
  <c r="AR23" i="49" s="1"/>
  <c r="E22" i="70"/>
  <c r="AS23" i="49" s="1"/>
  <c r="C23" i="70"/>
  <c r="AQ24" i="49" s="1"/>
  <c r="D23" i="70"/>
  <c r="AR24" i="49" s="1"/>
  <c r="E23" i="70"/>
  <c r="AS24" i="49" s="1"/>
  <c r="C24" i="70"/>
  <c r="D24" i="70"/>
  <c r="AR25" i="49" s="1"/>
  <c r="E24" i="70"/>
  <c r="AS25" i="49" s="1"/>
  <c r="C25" i="70"/>
  <c r="AQ26" i="49" s="1"/>
  <c r="D25" i="70"/>
  <c r="E25" i="70"/>
  <c r="AS26" i="49" s="1"/>
  <c r="C26" i="70"/>
  <c r="AQ27" i="49" s="1"/>
  <c r="D26" i="70"/>
  <c r="AR27" i="49" s="1"/>
  <c r="E26" i="70"/>
  <c r="C27" i="70"/>
  <c r="AQ28" i="49" s="1"/>
  <c r="D27" i="70"/>
  <c r="AR28" i="49" s="1"/>
  <c r="E27" i="70"/>
  <c r="AS28" i="49" s="1"/>
  <c r="C28" i="70"/>
  <c r="D28" i="70"/>
  <c r="AR29" i="49" s="1"/>
  <c r="E28" i="70"/>
  <c r="AS29" i="49" s="1"/>
  <c r="C29" i="70"/>
  <c r="AQ30" i="49" s="1"/>
  <c r="D29" i="70"/>
  <c r="E29" i="70"/>
  <c r="AS30" i="49" s="1"/>
  <c r="C30" i="70"/>
  <c r="AQ31" i="49" s="1"/>
  <c r="D30" i="70"/>
  <c r="AR31" i="49" s="1"/>
  <c r="E30" i="70"/>
  <c r="C31" i="70"/>
  <c r="AQ32" i="49" s="1"/>
  <c r="D31" i="70"/>
  <c r="AR32" i="49" s="1"/>
  <c r="E31" i="70"/>
  <c r="AS32" i="49" s="1"/>
  <c r="C32" i="70"/>
  <c r="D32" i="70"/>
  <c r="AR33" i="49" s="1"/>
  <c r="E32" i="70"/>
  <c r="AS33" i="49" s="1"/>
  <c r="C33" i="70"/>
  <c r="AQ34" i="49" s="1"/>
  <c r="D33" i="70"/>
  <c r="E33" i="70"/>
  <c r="AS34" i="49" s="1"/>
  <c r="C34" i="70"/>
  <c r="AQ35" i="49" s="1"/>
  <c r="D34" i="70"/>
  <c r="AR35" i="49" s="1"/>
  <c r="E34" i="70"/>
  <c r="C35" i="70"/>
  <c r="AQ36" i="49" s="1"/>
  <c r="D35" i="70"/>
  <c r="AR36" i="49" s="1"/>
  <c r="E35" i="70"/>
  <c r="AS36" i="49" s="1"/>
  <c r="C36" i="70"/>
  <c r="D36" i="70"/>
  <c r="AR37" i="49" s="1"/>
  <c r="E36" i="70"/>
  <c r="AS37" i="49" s="1"/>
  <c r="C37" i="70"/>
  <c r="AQ38" i="49" s="1"/>
  <c r="D37" i="70"/>
  <c r="AR38" i="49" s="1"/>
  <c r="E37" i="70"/>
  <c r="AS38" i="49" s="1"/>
  <c r="C38" i="70"/>
  <c r="AQ39" i="49" s="1"/>
  <c r="D38" i="70"/>
  <c r="AR39" i="49" s="1"/>
  <c r="E38" i="70"/>
  <c r="C39" i="70"/>
  <c r="AQ40" i="49" s="1"/>
  <c r="D39" i="70"/>
  <c r="AR40" i="49" s="1"/>
  <c r="E39" i="70"/>
  <c r="AS40" i="49" s="1"/>
  <c r="C40" i="70"/>
  <c r="AQ41" i="49" s="1"/>
  <c r="D40" i="70"/>
  <c r="AR41" i="49" s="1"/>
  <c r="E40" i="70"/>
  <c r="AS41" i="49" s="1"/>
  <c r="C41" i="70"/>
  <c r="AQ42" i="49" s="1"/>
  <c r="D41" i="70"/>
  <c r="E41" i="70"/>
  <c r="AS42" i="49" s="1"/>
  <c r="C42" i="70"/>
  <c r="AQ43" i="49" s="1"/>
  <c r="D42" i="70"/>
  <c r="AR43" i="49" s="1"/>
  <c r="E42" i="70"/>
  <c r="C43" i="70"/>
  <c r="AQ44" i="49" s="1"/>
  <c r="D43" i="70"/>
  <c r="AR44" i="49" s="1"/>
  <c r="E43" i="70"/>
  <c r="AS44" i="49" s="1"/>
  <c r="C44" i="70"/>
  <c r="D44" i="70"/>
  <c r="AR45" i="49" s="1"/>
  <c r="E44" i="70"/>
  <c r="AS45" i="49" s="1"/>
  <c r="C45" i="70"/>
  <c r="AQ46" i="49" s="1"/>
  <c r="D45" i="70"/>
  <c r="E45" i="70"/>
  <c r="AS46" i="49" s="1"/>
  <c r="C46" i="70"/>
  <c r="AQ47" i="49" s="1"/>
  <c r="D46" i="70"/>
  <c r="AR47" i="49" s="1"/>
  <c r="E46" i="70"/>
  <c r="C47" i="70"/>
  <c r="AQ48" i="49" s="1"/>
  <c r="D47" i="70"/>
  <c r="AR48" i="49" s="1"/>
  <c r="E47" i="70"/>
  <c r="AS48" i="49" s="1"/>
  <c r="C48" i="70"/>
  <c r="D48" i="70"/>
  <c r="AR49" i="49" s="1"/>
  <c r="E48" i="70"/>
  <c r="AS49" i="49" s="1"/>
  <c r="C49" i="70"/>
  <c r="AQ50" i="49" s="1"/>
  <c r="D49" i="70"/>
  <c r="AR50" i="49" s="1"/>
  <c r="E49" i="70"/>
  <c r="AS50" i="49" s="1"/>
  <c r="C50" i="70"/>
  <c r="AQ51" i="49" s="1"/>
  <c r="D50" i="70"/>
  <c r="AR51" i="49" s="1"/>
  <c r="E50" i="70"/>
  <c r="C51" i="70"/>
  <c r="AQ52" i="49" s="1"/>
  <c r="D51" i="70"/>
  <c r="AR52" i="49" s="1"/>
  <c r="E51" i="70"/>
  <c r="AS52" i="49" s="1"/>
  <c r="C52" i="70"/>
  <c r="D52" i="70"/>
  <c r="AR53" i="49" s="1"/>
  <c r="E52" i="70"/>
  <c r="AS53" i="49" s="1"/>
  <c r="C53" i="70"/>
  <c r="AQ54" i="49" s="1"/>
  <c r="D53" i="70"/>
  <c r="E53" i="70"/>
  <c r="AS54" i="49" s="1"/>
  <c r="C54" i="70"/>
  <c r="AQ55" i="49" s="1"/>
  <c r="D54" i="70"/>
  <c r="AR55" i="49" s="1"/>
  <c r="E54" i="70"/>
  <c r="AS55" i="49" s="1"/>
  <c r="C55" i="70"/>
  <c r="AQ56" i="49" s="1"/>
  <c r="D55" i="70"/>
  <c r="AR56" i="49" s="1"/>
  <c r="E55" i="70"/>
  <c r="AS56" i="49" s="1"/>
  <c r="C56" i="70"/>
  <c r="D56" i="70"/>
  <c r="AR57" i="49" s="1"/>
  <c r="E56" i="70"/>
  <c r="AS57" i="49" s="1"/>
  <c r="C57" i="70"/>
  <c r="AQ58" i="49" s="1"/>
  <c r="D57" i="70"/>
  <c r="AR58" i="49" s="1"/>
  <c r="E57" i="70"/>
  <c r="AS58" i="49" s="1"/>
  <c r="C58" i="70"/>
  <c r="AQ59" i="49" s="1"/>
  <c r="D58" i="70"/>
  <c r="AR59" i="49" s="1"/>
  <c r="E58" i="70"/>
  <c r="AS59" i="49" s="1"/>
  <c r="C59" i="70"/>
  <c r="AQ60" i="49" s="1"/>
  <c r="D59" i="70"/>
  <c r="AR60" i="49" s="1"/>
  <c r="E59" i="70"/>
  <c r="AS60" i="49" s="1"/>
  <c r="E2" i="70"/>
  <c r="AS3" i="49" s="1"/>
  <c r="D2" i="70"/>
  <c r="AR3" i="49" s="1"/>
  <c r="C2" i="70"/>
  <c r="AQ3" i="49" s="1"/>
  <c r="AT81" i="70"/>
  <c r="AQ75" i="70"/>
  <c r="AO73" i="70"/>
  <c r="AS66" i="70"/>
  <c r="AQ61" i="70"/>
  <c r="AO59" i="70"/>
  <c r="BA84" i="70"/>
  <c r="AZ84" i="70"/>
  <c r="AW84" i="70"/>
  <c r="AV84" i="70"/>
  <c r="AS84" i="70"/>
  <c r="X57" i="70"/>
  <c r="AQ84" i="70"/>
  <c r="AP84" i="70"/>
  <c r="AO84" i="70"/>
  <c r="BB83" i="70"/>
  <c r="AY83" i="70"/>
  <c r="AX83" i="70"/>
  <c r="AU83" i="70"/>
  <c r="AT83" i="70"/>
  <c r="AP83" i="70"/>
  <c r="AZ55" i="70"/>
  <c r="BA82" i="70"/>
  <c r="AZ82" i="70"/>
  <c r="AX82" i="70"/>
  <c r="AW82" i="70"/>
  <c r="AV82" i="70"/>
  <c r="AS82" i="70"/>
  <c r="AQ82" i="70"/>
  <c r="AO82" i="70"/>
  <c r="BB81" i="70"/>
  <c r="AY81" i="70"/>
  <c r="AX81" i="70"/>
  <c r="AV81" i="70"/>
  <c r="AU81" i="70"/>
  <c r="AI54" i="70"/>
  <c r="BC81" i="70" s="1"/>
  <c r="AQ81" i="70"/>
  <c r="AP81" i="70"/>
  <c r="BB80" i="70"/>
  <c r="BA80" i="70"/>
  <c r="AZ80" i="70"/>
  <c r="AW80" i="70"/>
  <c r="AV80" i="70"/>
  <c r="AQ80" i="70"/>
  <c r="AP80" i="70"/>
  <c r="BB79" i="70"/>
  <c r="BA79" i="70"/>
  <c r="AZ79" i="70"/>
  <c r="AY79" i="70"/>
  <c r="AX79" i="70"/>
  <c r="AW79" i="70"/>
  <c r="AV79" i="70"/>
  <c r="AU79" i="70"/>
  <c r="AT79" i="70"/>
  <c r="AS79" i="70"/>
  <c r="AQ79" i="70"/>
  <c r="AP79" i="70"/>
  <c r="AO79" i="70"/>
  <c r="BB75" i="70"/>
  <c r="BA75" i="70"/>
  <c r="AZ75" i="70"/>
  <c r="AY75" i="70"/>
  <c r="AX75" i="70"/>
  <c r="AW75" i="70"/>
  <c r="AV75" i="70"/>
  <c r="AU75" i="70"/>
  <c r="AT75" i="70"/>
  <c r="F51" i="70"/>
  <c r="AT52" i="49" s="1"/>
  <c r="BB74" i="70"/>
  <c r="AZ74" i="70"/>
  <c r="AY74" i="70"/>
  <c r="AX74" i="70"/>
  <c r="AU74" i="70"/>
  <c r="AT74" i="70"/>
  <c r="AQ74" i="70"/>
  <c r="AP74" i="70"/>
  <c r="AO74" i="70"/>
  <c r="BA73" i="70"/>
  <c r="AZ73" i="70"/>
  <c r="AW73" i="70"/>
  <c r="AV73" i="70"/>
  <c r="AT73" i="70"/>
  <c r="AS73" i="70"/>
  <c r="X49" i="70"/>
  <c r="AQ73" i="70"/>
  <c r="AP73" i="70"/>
  <c r="BB72" i="70"/>
  <c r="AY72" i="70"/>
  <c r="AX72" i="70"/>
  <c r="AU72" i="70"/>
  <c r="AT72" i="70"/>
  <c r="AP72" i="70"/>
  <c r="AY47" i="70"/>
  <c r="BA71" i="70"/>
  <c r="AZ71" i="70"/>
  <c r="AX71" i="70"/>
  <c r="AW71" i="70"/>
  <c r="AV71" i="70"/>
  <c r="AS71" i="70"/>
  <c r="AQ71" i="70"/>
  <c r="AO71" i="70"/>
  <c r="F47" i="70"/>
  <c r="AT48" i="49" s="1"/>
  <c r="BB67" i="70"/>
  <c r="BA67" i="70"/>
  <c r="AY67" i="70"/>
  <c r="AX67" i="70"/>
  <c r="AU67" i="70"/>
  <c r="AT67" i="70"/>
  <c r="AP67" i="70"/>
  <c r="BB66" i="70"/>
  <c r="BA66" i="70"/>
  <c r="AZ66" i="70"/>
  <c r="AW66" i="70"/>
  <c r="AV66" i="70"/>
  <c r="X45" i="70"/>
  <c r="AQ66" i="70"/>
  <c r="AP66" i="70"/>
  <c r="AO66" i="70"/>
  <c r="AP44" i="70"/>
  <c r="BB62" i="70"/>
  <c r="AY62" i="70"/>
  <c r="AX62" i="70"/>
  <c r="AU62" i="70"/>
  <c r="AT62" i="70"/>
  <c r="AQ62" i="70"/>
  <c r="AP62" i="70"/>
  <c r="BB61" i="70"/>
  <c r="BA61" i="70"/>
  <c r="AZ61" i="70"/>
  <c r="AY61" i="70"/>
  <c r="AX61" i="70"/>
  <c r="AW61" i="70"/>
  <c r="AV61" i="70"/>
  <c r="AU61" i="70"/>
  <c r="AT61" i="70"/>
  <c r="AS61" i="70"/>
  <c r="AO61" i="70"/>
  <c r="F43" i="70"/>
  <c r="AT44" i="49" s="1"/>
  <c r="AZ42" i="70"/>
  <c r="BB60" i="70"/>
  <c r="AY60" i="70"/>
  <c r="AX60" i="70"/>
  <c r="AU60" i="70"/>
  <c r="AT60" i="70"/>
  <c r="AQ60" i="70"/>
  <c r="AP60" i="70"/>
  <c r="AY41" i="70"/>
  <c r="AU41" i="70"/>
  <c r="AQ41" i="70"/>
  <c r="BA59" i="70"/>
  <c r="AZ59" i="70"/>
  <c r="AY59" i="70"/>
  <c r="AW59" i="70"/>
  <c r="AV59" i="70"/>
  <c r="AU59" i="70"/>
  <c r="AS59" i="70"/>
  <c r="AQ59" i="70"/>
  <c r="AP59" i="70"/>
  <c r="AZ40" i="70"/>
  <c r="AV40" i="70"/>
  <c r="BB58" i="70"/>
  <c r="BA58" i="70"/>
  <c r="AY58" i="70"/>
  <c r="AX58" i="70"/>
  <c r="AW58" i="70"/>
  <c r="AU58" i="70"/>
  <c r="AT58" i="70"/>
  <c r="AS58" i="70"/>
  <c r="AP58" i="70"/>
  <c r="AO58" i="70"/>
  <c r="BA57" i="70"/>
  <c r="AZ57" i="70"/>
  <c r="AY57" i="70"/>
  <c r="AW57" i="70"/>
  <c r="AV57" i="70"/>
  <c r="AU57" i="70"/>
  <c r="AQ57" i="70"/>
  <c r="F39" i="70"/>
  <c r="AT40" i="49" s="1"/>
  <c r="BB56" i="70"/>
  <c r="BA56" i="70"/>
  <c r="AY56" i="70"/>
  <c r="AX56" i="70"/>
  <c r="AW56" i="70"/>
  <c r="AU56" i="70"/>
  <c r="AT56" i="70"/>
  <c r="AS56" i="70"/>
  <c r="AP56" i="70"/>
  <c r="AO56" i="70"/>
  <c r="BA55" i="70"/>
  <c r="AY55" i="70"/>
  <c r="AW55" i="70"/>
  <c r="AV55" i="70"/>
  <c r="AU55" i="70"/>
  <c r="AQ55" i="70"/>
  <c r="AP55" i="70"/>
  <c r="F37" i="70"/>
  <c r="AT38" i="49" s="1"/>
  <c r="AY36" i="70"/>
  <c r="AU36" i="70"/>
  <c r="BB54" i="70"/>
  <c r="BA54" i="70"/>
  <c r="AY54" i="70"/>
  <c r="AX54" i="70"/>
  <c r="AU54" i="70"/>
  <c r="AS54" i="70"/>
  <c r="AQ54" i="70"/>
  <c r="AP54" i="70"/>
  <c r="AO54" i="70"/>
  <c r="AZ35" i="70"/>
  <c r="AV35" i="70"/>
  <c r="BA53" i="70"/>
  <c r="AZ53" i="70"/>
  <c r="AY53" i="70"/>
  <c r="AW53" i="70"/>
  <c r="AV53" i="70"/>
  <c r="AU53" i="70"/>
  <c r="AS53" i="70"/>
  <c r="AO53" i="70"/>
  <c r="F35" i="70"/>
  <c r="AT36" i="49" s="1"/>
  <c r="BA34" i="70"/>
  <c r="AW34" i="70"/>
  <c r="AS34" i="70"/>
  <c r="BB49" i="70"/>
  <c r="BB92" i="70" s="1"/>
  <c r="BA49" i="70"/>
  <c r="BA92" i="70" s="1"/>
  <c r="AZ49" i="70"/>
  <c r="AZ92" i="70" s="1"/>
  <c r="AY49" i="70"/>
  <c r="AY92" i="70" s="1"/>
  <c r="AX49" i="70"/>
  <c r="AX92" i="70" s="1"/>
  <c r="AU49" i="70"/>
  <c r="AU92" i="70" s="1"/>
  <c r="AT49" i="70"/>
  <c r="AT92" i="70" s="1"/>
  <c r="AS49" i="70"/>
  <c r="AS92" i="70" s="1"/>
  <c r="AQ49" i="70"/>
  <c r="AQ92" i="70" s="1"/>
  <c r="AP49" i="70"/>
  <c r="AP92" i="70" s="1"/>
  <c r="BB33" i="70"/>
  <c r="BB90" i="70" s="1"/>
  <c r="AP33" i="70"/>
  <c r="AP90" i="70" s="1"/>
  <c r="BB48" i="70"/>
  <c r="BA48" i="70"/>
  <c r="AZ48" i="70"/>
  <c r="AY48" i="70"/>
  <c r="AW48" i="70"/>
  <c r="AV48" i="70"/>
  <c r="AU48" i="70"/>
  <c r="AQ48" i="70"/>
  <c r="AP48" i="70"/>
  <c r="AY32" i="70"/>
  <c r="AU32" i="70"/>
  <c r="BB47" i="70"/>
  <c r="BA47" i="70"/>
  <c r="AZ47" i="70"/>
  <c r="AX47" i="70"/>
  <c r="AW47" i="70"/>
  <c r="AU47" i="70"/>
  <c r="AS47" i="70"/>
  <c r="AP47" i="70"/>
  <c r="AO47" i="70"/>
  <c r="AZ31" i="70"/>
  <c r="AV31" i="70"/>
  <c r="BB46" i="70"/>
  <c r="BA46" i="70"/>
  <c r="AZ46" i="70"/>
  <c r="AY46" i="70"/>
  <c r="AX46" i="70"/>
  <c r="AW46" i="70"/>
  <c r="AV46" i="70"/>
  <c r="AU46" i="70"/>
  <c r="AT46" i="70"/>
  <c r="AS46" i="70"/>
  <c r="AO46" i="70"/>
  <c r="F31" i="70"/>
  <c r="AT32" i="49" s="1"/>
  <c r="BA30" i="70"/>
  <c r="AW30" i="70"/>
  <c r="AS30" i="70"/>
  <c r="AO30" i="70"/>
  <c r="BB45" i="70"/>
  <c r="BA45" i="70"/>
  <c r="AY45" i="70"/>
  <c r="AX45" i="70"/>
  <c r="AW45" i="70"/>
  <c r="AU45" i="70"/>
  <c r="AT45" i="70"/>
  <c r="AS45" i="70"/>
  <c r="AQ45" i="70"/>
  <c r="AP45" i="70"/>
  <c r="BB44" i="70"/>
  <c r="BA44" i="70"/>
  <c r="AZ44" i="70"/>
  <c r="AY44" i="70"/>
  <c r="AX44" i="70"/>
  <c r="AW44" i="70"/>
  <c r="AV44" i="70"/>
  <c r="AU44" i="70"/>
  <c r="AT44" i="70"/>
  <c r="AQ44" i="70"/>
  <c r="AY28" i="70"/>
  <c r="AU28" i="70"/>
  <c r="BB43" i="70"/>
  <c r="BB91" i="70" s="1"/>
  <c r="BA43" i="70"/>
  <c r="BA91" i="70" s="1"/>
  <c r="AZ43" i="70"/>
  <c r="AZ91" i="70" s="1"/>
  <c r="AY43" i="70"/>
  <c r="AY91" i="70" s="1"/>
  <c r="AX43" i="70"/>
  <c r="AX91" i="70" s="1"/>
  <c r="AW43" i="70"/>
  <c r="AW91" i="70" s="1"/>
  <c r="AV43" i="70"/>
  <c r="AV91" i="70" s="1"/>
  <c r="AU43" i="70"/>
  <c r="AU91" i="70" s="1"/>
  <c r="AS43" i="70"/>
  <c r="AS91" i="70" s="1"/>
  <c r="AP43" i="70"/>
  <c r="AP91" i="70" s="1"/>
  <c r="AO43" i="70"/>
  <c r="AO91" i="70" s="1"/>
  <c r="AZ27" i="70"/>
  <c r="AV27" i="70"/>
  <c r="BB42" i="70"/>
  <c r="BA42" i="70"/>
  <c r="AY42" i="70"/>
  <c r="AW42" i="70"/>
  <c r="AV42" i="70"/>
  <c r="AU42" i="70"/>
  <c r="AS42" i="70"/>
  <c r="AO42" i="70"/>
  <c r="F27" i="70"/>
  <c r="AT28" i="49" s="1"/>
  <c r="BA26" i="70"/>
  <c r="AW26" i="70"/>
  <c r="AS26" i="70"/>
  <c r="BB41" i="70"/>
  <c r="BA41" i="70"/>
  <c r="AX41" i="70"/>
  <c r="AW41" i="70"/>
  <c r="AT41" i="70"/>
  <c r="AI26" i="70"/>
  <c r="BC41" i="70" s="1"/>
  <c r="X26" i="70"/>
  <c r="AP41" i="70"/>
  <c r="BB40" i="70"/>
  <c r="BA40" i="70"/>
  <c r="AY40" i="70"/>
  <c r="AW40" i="70"/>
  <c r="AU40" i="70"/>
  <c r="AS40" i="70"/>
  <c r="AQ40" i="70"/>
  <c r="AP40" i="70"/>
  <c r="AO40" i="70"/>
  <c r="BB36" i="70"/>
  <c r="BA36" i="70"/>
  <c r="AX36" i="70"/>
  <c r="AW36" i="70"/>
  <c r="AV36" i="70"/>
  <c r="AT36" i="70"/>
  <c r="AI24" i="70"/>
  <c r="BC36" i="70" s="1"/>
  <c r="AP36" i="70"/>
  <c r="AO36" i="70"/>
  <c r="BA35" i="70"/>
  <c r="AY35" i="70"/>
  <c r="AW35" i="70"/>
  <c r="AU35" i="70"/>
  <c r="AS35" i="70"/>
  <c r="AQ35" i="70"/>
  <c r="AO35" i="70"/>
  <c r="F23" i="70"/>
  <c r="AT24" i="49" s="1"/>
  <c r="AV22" i="70"/>
  <c r="BB34" i="70"/>
  <c r="AZ34" i="70"/>
  <c r="AY34" i="70"/>
  <c r="AX34" i="70"/>
  <c r="AU34" i="70"/>
  <c r="AT34" i="70"/>
  <c r="AP34" i="70"/>
  <c r="BA21" i="70"/>
  <c r="AW21" i="70"/>
  <c r="AS21" i="70"/>
  <c r="AO21" i="70"/>
  <c r="BA33" i="70"/>
  <c r="BA90" i="70" s="1"/>
  <c r="BA93" i="70" s="1"/>
  <c r="BA110" i="70" s="1"/>
  <c r="AZ33" i="70"/>
  <c r="AZ90" i="70" s="1"/>
  <c r="AY33" i="70"/>
  <c r="AY90" i="70" s="1"/>
  <c r="AY93" i="70" s="1"/>
  <c r="AY110" i="70" s="1"/>
  <c r="AW33" i="70"/>
  <c r="AW90" i="70" s="1"/>
  <c r="AV33" i="70"/>
  <c r="AV90" i="70" s="1"/>
  <c r="AU33" i="70"/>
  <c r="AU90" i="70" s="1"/>
  <c r="AS33" i="70"/>
  <c r="AS90" i="70" s="1"/>
  <c r="AS93" i="70" s="1"/>
  <c r="X21" i="70"/>
  <c r="AQ33" i="70"/>
  <c r="AQ90" i="70" s="1"/>
  <c r="AO33" i="70"/>
  <c r="AO90" i="70" s="1"/>
  <c r="AP20" i="70"/>
  <c r="BB32" i="70"/>
  <c r="BA32" i="70"/>
  <c r="AX32" i="70"/>
  <c r="AW32" i="70"/>
  <c r="AT32" i="70"/>
  <c r="AP32" i="70"/>
  <c r="AY19" i="70"/>
  <c r="AU19" i="70"/>
  <c r="AQ19" i="70"/>
  <c r="BA31" i="70"/>
  <c r="AY31" i="70"/>
  <c r="AX31" i="70"/>
  <c r="AW31" i="70"/>
  <c r="AU31" i="70"/>
  <c r="AS31" i="70"/>
  <c r="AQ31" i="70"/>
  <c r="AO31" i="70"/>
  <c r="F19" i="70"/>
  <c r="AT20" i="49" s="1"/>
  <c r="BB30" i="70"/>
  <c r="AY30" i="70"/>
  <c r="AX30" i="70"/>
  <c r="AV30" i="70"/>
  <c r="AU30" i="70"/>
  <c r="AT30" i="70"/>
  <c r="AI18" i="70"/>
  <c r="BC30" i="70" s="1"/>
  <c r="X18" i="70"/>
  <c r="AQ30" i="70"/>
  <c r="AP30" i="70"/>
  <c r="BB29" i="70"/>
  <c r="BA29" i="70"/>
  <c r="AZ29" i="70"/>
  <c r="AY29" i="70"/>
  <c r="AW29" i="70"/>
  <c r="AV29" i="70"/>
  <c r="AU29" i="70"/>
  <c r="AS29" i="70"/>
  <c r="AQ29" i="70"/>
  <c r="X17" i="70"/>
  <c r="AO29" i="70"/>
  <c r="F17" i="70"/>
  <c r="AT18" i="49" s="1"/>
  <c r="BB28" i="70"/>
  <c r="BA28" i="70"/>
  <c r="AX28" i="70"/>
  <c r="AW28" i="70"/>
  <c r="AT28" i="70"/>
  <c r="AI16" i="70"/>
  <c r="BC28" i="70" s="1"/>
  <c r="AP28" i="70"/>
  <c r="AO28" i="70"/>
  <c r="F16" i="70"/>
  <c r="AT17" i="49" s="1"/>
  <c r="BA27" i="70"/>
  <c r="AY27" i="70"/>
  <c r="AW27" i="70"/>
  <c r="AU27" i="70"/>
  <c r="AT27" i="70"/>
  <c r="AQ27" i="70"/>
  <c r="F15" i="70"/>
  <c r="AT16" i="49" s="1"/>
  <c r="AY14" i="70"/>
  <c r="AU14" i="70"/>
  <c r="BB26" i="70"/>
  <c r="AZ26" i="70"/>
  <c r="AY26" i="70"/>
  <c r="AX26" i="70"/>
  <c r="AU26" i="70"/>
  <c r="AT26" i="70"/>
  <c r="AQ26" i="70"/>
  <c r="AP26" i="70"/>
  <c r="X14" i="70"/>
  <c r="F14" i="70"/>
  <c r="AT15" i="49" s="1"/>
  <c r="BA22" i="70"/>
  <c r="AZ22" i="70"/>
  <c r="AY22" i="70"/>
  <c r="AW22" i="70"/>
  <c r="AU22" i="70"/>
  <c r="AI13" i="70"/>
  <c r="BC22" i="70" s="1"/>
  <c r="AS22" i="70"/>
  <c r="X13" i="70"/>
  <c r="AQ22" i="70"/>
  <c r="AP22" i="70"/>
  <c r="AO22" i="70"/>
  <c r="BB21" i="70"/>
  <c r="AZ21" i="70"/>
  <c r="AY21" i="70"/>
  <c r="AX21" i="70"/>
  <c r="AU21" i="70"/>
  <c r="AT21" i="70"/>
  <c r="AI12" i="70"/>
  <c r="BC21" i="70" s="1"/>
  <c r="AP21" i="70"/>
  <c r="X12" i="70"/>
  <c r="BA20" i="70"/>
  <c r="AZ20" i="70"/>
  <c r="AY20" i="70"/>
  <c r="AW20" i="70"/>
  <c r="AV20" i="70"/>
  <c r="AU20" i="70"/>
  <c r="AI11" i="70"/>
  <c r="BC20" i="70" s="1"/>
  <c r="AS20" i="70"/>
  <c r="AQ20" i="70"/>
  <c r="AO20" i="70"/>
  <c r="BB19" i="70"/>
  <c r="BA19" i="70"/>
  <c r="AZ19" i="70"/>
  <c r="AX19" i="70"/>
  <c r="AW19" i="70"/>
  <c r="AV19" i="70"/>
  <c r="AV23" i="70" s="1"/>
  <c r="AV101" i="70" s="1"/>
  <c r="AT19" i="70"/>
  <c r="AP19" i="70"/>
  <c r="AY9" i="70"/>
  <c r="AU9" i="70"/>
  <c r="AQ9" i="70"/>
  <c r="BA15" i="70"/>
  <c r="AZ15" i="70"/>
  <c r="AY15" i="70"/>
  <c r="AW15" i="70"/>
  <c r="AV15" i="70"/>
  <c r="AU15" i="70"/>
  <c r="AQ15" i="70"/>
  <c r="AP15" i="70"/>
  <c r="AO15" i="70"/>
  <c r="F9" i="70"/>
  <c r="AT10" i="49" s="1"/>
  <c r="BB14" i="70"/>
  <c r="BA14" i="70"/>
  <c r="BA16" i="70" s="1"/>
  <c r="BA100" i="70" s="1"/>
  <c r="AZ14" i="70"/>
  <c r="AX14" i="70"/>
  <c r="AW14" i="70"/>
  <c r="AW16" i="70" s="1"/>
  <c r="AW100" i="70" s="1"/>
  <c r="AV14" i="70"/>
  <c r="AT14" i="70"/>
  <c r="AS14" i="70"/>
  <c r="X8" i="70"/>
  <c r="AP14" i="70"/>
  <c r="AO14" i="70"/>
  <c r="F8" i="70"/>
  <c r="AT9" i="49" s="1"/>
  <c r="BB10" i="70"/>
  <c r="BA10" i="70"/>
  <c r="AZ10" i="70"/>
  <c r="AY10" i="70"/>
  <c r="AX10" i="70"/>
  <c r="AW10" i="70"/>
  <c r="AV10" i="70"/>
  <c r="AU10" i="70"/>
  <c r="AI7" i="70"/>
  <c r="BC10" i="70" s="1"/>
  <c r="AQ10" i="70"/>
  <c r="X7" i="70"/>
  <c r="AO10" i="70"/>
  <c r="F7" i="70"/>
  <c r="AT8" i="49" s="1"/>
  <c r="BB9" i="70"/>
  <c r="BA9" i="70"/>
  <c r="AZ9" i="70"/>
  <c r="AX9" i="70"/>
  <c r="AW9" i="70"/>
  <c r="AW11" i="70" s="1"/>
  <c r="AW99" i="70" s="1"/>
  <c r="AV9" i="70"/>
  <c r="AV11" i="70" s="1"/>
  <c r="AV99" i="70" s="1"/>
  <c r="AT9" i="70"/>
  <c r="AT11" i="70" s="1"/>
  <c r="AT99" i="70" s="1"/>
  <c r="AS9" i="70"/>
  <c r="X6" i="70"/>
  <c r="AP9" i="70"/>
  <c r="AO9" i="70"/>
  <c r="AO11" i="70" s="1"/>
  <c r="AO99" i="70" s="1"/>
  <c r="F6" i="70"/>
  <c r="AT7" i="49" s="1"/>
  <c r="BB5" i="70"/>
  <c r="AZ5" i="70"/>
  <c r="AX5" i="70"/>
  <c r="AT5" i="70"/>
  <c r="AP5" i="70"/>
  <c r="BA5" i="70"/>
  <c r="AY5" i="70"/>
  <c r="AW5" i="70"/>
  <c r="AV5" i="70"/>
  <c r="AU5" i="70"/>
  <c r="AQ5" i="70"/>
  <c r="F5" i="70"/>
  <c r="AT6" i="49" s="1"/>
  <c r="BA4" i="70"/>
  <c r="AY4" i="70"/>
  <c r="AW4" i="70"/>
  <c r="AU4" i="70"/>
  <c r="AS4" i="70"/>
  <c r="AQ4" i="70"/>
  <c r="AO4" i="70"/>
  <c r="BB4" i="70"/>
  <c r="AZ4" i="70"/>
  <c r="AX4" i="70"/>
  <c r="AV4" i="70"/>
  <c r="AT4" i="70"/>
  <c r="AI4" i="70"/>
  <c r="BC4" i="70" s="1"/>
  <c r="F4" i="70"/>
  <c r="AT5" i="49" s="1"/>
  <c r="BB3" i="70"/>
  <c r="AZ3" i="70"/>
  <c r="AV3" i="70"/>
  <c r="BA3" i="70"/>
  <c r="AY3" i="70"/>
  <c r="AX3" i="70"/>
  <c r="AW3" i="70"/>
  <c r="AU3" i="70"/>
  <c r="AT3" i="70"/>
  <c r="AS3" i="70"/>
  <c r="AQ3" i="70"/>
  <c r="AP3" i="70"/>
  <c r="AO3" i="70"/>
  <c r="F3" i="70"/>
  <c r="AT4" i="49" s="1"/>
  <c r="BA2" i="70"/>
  <c r="BA6" i="70" s="1"/>
  <c r="AY2" i="70"/>
  <c r="AW2" i="70"/>
  <c r="AU2" i="70"/>
  <c r="AS2" i="70"/>
  <c r="AQ2" i="70"/>
  <c r="AO2" i="70"/>
  <c r="AG60" i="70"/>
  <c r="AC60" i="70"/>
  <c r="Y60" i="70"/>
  <c r="U60" i="70"/>
  <c r="Y3" i="69"/>
  <c r="AS3" i="69" s="1"/>
  <c r="Z3" i="69"/>
  <c r="AA3" i="69"/>
  <c r="AB3" i="69"/>
  <c r="AC3" i="69"/>
  <c r="AC59" i="69" s="1"/>
  <c r="AW87" i="69" s="1"/>
  <c r="AW109" i="69" s="1"/>
  <c r="AD3" i="69"/>
  <c r="AE3" i="69"/>
  <c r="AF3" i="69"/>
  <c r="AG3" i="69"/>
  <c r="BA3" i="69" s="1"/>
  <c r="AH3" i="69"/>
  <c r="Y4" i="69"/>
  <c r="Z4" i="69"/>
  <c r="AA4" i="69"/>
  <c r="AB4" i="69"/>
  <c r="AC4" i="69"/>
  <c r="AD4" i="69"/>
  <c r="AE4" i="69"/>
  <c r="AY4" i="69" s="1"/>
  <c r="AF4" i="69"/>
  <c r="AG4" i="69"/>
  <c r="AH4" i="69"/>
  <c r="Y5" i="69"/>
  <c r="Z5" i="69"/>
  <c r="AA5" i="69"/>
  <c r="AB5" i="69"/>
  <c r="AC5" i="69"/>
  <c r="AW5" i="69" s="1"/>
  <c r="AD5" i="69"/>
  <c r="AE5" i="69"/>
  <c r="AF5" i="69"/>
  <c r="AG5" i="69"/>
  <c r="AH5" i="69"/>
  <c r="Y6" i="69"/>
  <c r="Z6" i="69"/>
  <c r="AA6" i="69"/>
  <c r="AU9" i="69" s="1"/>
  <c r="AB6" i="69"/>
  <c r="AC6" i="69"/>
  <c r="AD6" i="69"/>
  <c r="AE6" i="69"/>
  <c r="AY9" i="69" s="1"/>
  <c r="AF6" i="69"/>
  <c r="AG6" i="69"/>
  <c r="AH6" i="69"/>
  <c r="Y7" i="69"/>
  <c r="Z7" i="69"/>
  <c r="AA7" i="69"/>
  <c r="AB7" i="69"/>
  <c r="AC7" i="69"/>
  <c r="AD7" i="69"/>
  <c r="AE7" i="69"/>
  <c r="AF7" i="69"/>
  <c r="AG7" i="69"/>
  <c r="AH7" i="69"/>
  <c r="Y8" i="69"/>
  <c r="Z8" i="69"/>
  <c r="AA8" i="69"/>
  <c r="AU14" i="69" s="1"/>
  <c r="AU16" i="69" s="1"/>
  <c r="AU100" i="69" s="1"/>
  <c r="AB8" i="69"/>
  <c r="AC8" i="69"/>
  <c r="AD8" i="69"/>
  <c r="AE8" i="69"/>
  <c r="AY14" i="69" s="1"/>
  <c r="AY16" i="69" s="1"/>
  <c r="AY100" i="69" s="1"/>
  <c r="AF8" i="69"/>
  <c r="AG8" i="69"/>
  <c r="AH8" i="69"/>
  <c r="Y9" i="69"/>
  <c r="AS15" i="69" s="1"/>
  <c r="Z9" i="69"/>
  <c r="AA9" i="69"/>
  <c r="AB9" i="69"/>
  <c r="AC9" i="69"/>
  <c r="AW15" i="69" s="1"/>
  <c r="AD9" i="69"/>
  <c r="AE9" i="69"/>
  <c r="AF9" i="69"/>
  <c r="AG9" i="69"/>
  <c r="BA15" i="69" s="1"/>
  <c r="AH9" i="69"/>
  <c r="Y10" i="69"/>
  <c r="Z10" i="69"/>
  <c r="AA10" i="69"/>
  <c r="AU19" i="69" s="1"/>
  <c r="AB10" i="69"/>
  <c r="AC10" i="69"/>
  <c r="AD10" i="69"/>
  <c r="AE10" i="69"/>
  <c r="AY19" i="69" s="1"/>
  <c r="AF10" i="69"/>
  <c r="AG10" i="69"/>
  <c r="AH10" i="69"/>
  <c r="Y11" i="69"/>
  <c r="AI11" i="69" s="1"/>
  <c r="BC20" i="69" s="1"/>
  <c r="Z11" i="69"/>
  <c r="AA11" i="69"/>
  <c r="AB11" i="69"/>
  <c r="AC11" i="69"/>
  <c r="AW20" i="69" s="1"/>
  <c r="AD11" i="69"/>
  <c r="AE11" i="69"/>
  <c r="AF11" i="69"/>
  <c r="AG11" i="69"/>
  <c r="BA20" i="69" s="1"/>
  <c r="AH11" i="69"/>
  <c r="Y12" i="69"/>
  <c r="Z12" i="69"/>
  <c r="AA12" i="69"/>
  <c r="AU21" i="69" s="1"/>
  <c r="AB12" i="69"/>
  <c r="AC12" i="69"/>
  <c r="AD12" i="69"/>
  <c r="AE12" i="69"/>
  <c r="AY21" i="69" s="1"/>
  <c r="AF12" i="69"/>
  <c r="AG12" i="69"/>
  <c r="AH12" i="69"/>
  <c r="Y13" i="69"/>
  <c r="AS22" i="69" s="1"/>
  <c r="Z13" i="69"/>
  <c r="AA13" i="69"/>
  <c r="AB13" i="69"/>
  <c r="AC13" i="69"/>
  <c r="AW22" i="69" s="1"/>
  <c r="AD13" i="69"/>
  <c r="AE13" i="69"/>
  <c r="AF13" i="69"/>
  <c r="AG13" i="69"/>
  <c r="BA22" i="69" s="1"/>
  <c r="AH13" i="69"/>
  <c r="Y14" i="69"/>
  <c r="Z14" i="69"/>
  <c r="AA14" i="69"/>
  <c r="AU26" i="69" s="1"/>
  <c r="AB14" i="69"/>
  <c r="AC14" i="69"/>
  <c r="AD14" i="69"/>
  <c r="AE14" i="69"/>
  <c r="AY26" i="69" s="1"/>
  <c r="AF14" i="69"/>
  <c r="AG14" i="69"/>
  <c r="AH14" i="69"/>
  <c r="Y15" i="69"/>
  <c r="AS27" i="69" s="1"/>
  <c r="Z15" i="69"/>
  <c r="AA15" i="69"/>
  <c r="AB15" i="69"/>
  <c r="AC15" i="69"/>
  <c r="AW27" i="69" s="1"/>
  <c r="AD15" i="69"/>
  <c r="AE15" i="69"/>
  <c r="AF15" i="69"/>
  <c r="AG15" i="69"/>
  <c r="BA27" i="69" s="1"/>
  <c r="AH15" i="69"/>
  <c r="Y16" i="69"/>
  <c r="Z16" i="69"/>
  <c r="AA16" i="69"/>
  <c r="AU28" i="69" s="1"/>
  <c r="AB16" i="69"/>
  <c r="AC16" i="69"/>
  <c r="AD16" i="69"/>
  <c r="AE16" i="69"/>
  <c r="AY28" i="69" s="1"/>
  <c r="AF16" i="69"/>
  <c r="AG16" i="69"/>
  <c r="AH16" i="69"/>
  <c r="Y17" i="69"/>
  <c r="AI17" i="69" s="1"/>
  <c r="BC29" i="69" s="1"/>
  <c r="Z17" i="69"/>
  <c r="AA17" i="69"/>
  <c r="AB17" i="69"/>
  <c r="AC17" i="69"/>
  <c r="AW29" i="69" s="1"/>
  <c r="AD17" i="69"/>
  <c r="AE17" i="69"/>
  <c r="AF17" i="69"/>
  <c r="AG17" i="69"/>
  <c r="BA29" i="69" s="1"/>
  <c r="AH17" i="69"/>
  <c r="Y18" i="69"/>
  <c r="Z18" i="69"/>
  <c r="AA18" i="69"/>
  <c r="AU30" i="69" s="1"/>
  <c r="AB18" i="69"/>
  <c r="AC18" i="69"/>
  <c r="AD18" i="69"/>
  <c r="AE18" i="69"/>
  <c r="AY30" i="69" s="1"/>
  <c r="AF18" i="69"/>
  <c r="AG18" i="69"/>
  <c r="AH18" i="69"/>
  <c r="Y19" i="69"/>
  <c r="Z19" i="69"/>
  <c r="AA19" i="69"/>
  <c r="AB19" i="69"/>
  <c r="AC19" i="69"/>
  <c r="AW31" i="69" s="1"/>
  <c r="AD19" i="69"/>
  <c r="AE19" i="69"/>
  <c r="AF19" i="69"/>
  <c r="AG19" i="69"/>
  <c r="BA31" i="69" s="1"/>
  <c r="AH19" i="69"/>
  <c r="Y20" i="69"/>
  <c r="Z20" i="69"/>
  <c r="AA20" i="69"/>
  <c r="AU32" i="69" s="1"/>
  <c r="AB20" i="69"/>
  <c r="AC20" i="69"/>
  <c r="AD20" i="69"/>
  <c r="AE20" i="69"/>
  <c r="AY32" i="69" s="1"/>
  <c r="AF20" i="69"/>
  <c r="AG20" i="69"/>
  <c r="AH20" i="69"/>
  <c r="Y21" i="69"/>
  <c r="Z21" i="69"/>
  <c r="AA21" i="69"/>
  <c r="AB21" i="69"/>
  <c r="AC21" i="69"/>
  <c r="AW33" i="69" s="1"/>
  <c r="AW90" i="69" s="1"/>
  <c r="AD21" i="69"/>
  <c r="AE21" i="69"/>
  <c r="AF21" i="69"/>
  <c r="AG21" i="69"/>
  <c r="BA33" i="69" s="1"/>
  <c r="BA90" i="69" s="1"/>
  <c r="AH21" i="69"/>
  <c r="Y22" i="69"/>
  <c r="Z22" i="69"/>
  <c r="AA22" i="69"/>
  <c r="AU34" i="69" s="1"/>
  <c r="AB22" i="69"/>
  <c r="AC22" i="69"/>
  <c r="AD22" i="69"/>
  <c r="AE22" i="69"/>
  <c r="AY34" i="69" s="1"/>
  <c r="AF22" i="69"/>
  <c r="AG22" i="69"/>
  <c r="AH22" i="69"/>
  <c r="Y23" i="69"/>
  <c r="Z23" i="69"/>
  <c r="AA23" i="69"/>
  <c r="AB23" i="69"/>
  <c r="AC23" i="69"/>
  <c r="AW35" i="69" s="1"/>
  <c r="AD23" i="69"/>
  <c r="AE23" i="69"/>
  <c r="AF23" i="69"/>
  <c r="AG23" i="69"/>
  <c r="BA35" i="69" s="1"/>
  <c r="AH23" i="69"/>
  <c r="Y24" i="69"/>
  <c r="Z24" i="69"/>
  <c r="AA24" i="69"/>
  <c r="AU36" i="69" s="1"/>
  <c r="AB24" i="69"/>
  <c r="AC24" i="69"/>
  <c r="AD24" i="69"/>
  <c r="AE24" i="69"/>
  <c r="AY36" i="69" s="1"/>
  <c r="AF24" i="69"/>
  <c r="AG24" i="69"/>
  <c r="AH24" i="69"/>
  <c r="Y25" i="69"/>
  <c r="Z25" i="69"/>
  <c r="AA25" i="69"/>
  <c r="AB25" i="69"/>
  <c r="AC25" i="69"/>
  <c r="AW40" i="69" s="1"/>
  <c r="AD25" i="69"/>
  <c r="AE25" i="69"/>
  <c r="AF25" i="69"/>
  <c r="AG25" i="69"/>
  <c r="BA40" i="69" s="1"/>
  <c r="AH25" i="69"/>
  <c r="Y26" i="69"/>
  <c r="Z26" i="69"/>
  <c r="AA26" i="69"/>
  <c r="AU41" i="69" s="1"/>
  <c r="AB26" i="69"/>
  <c r="AC26" i="69"/>
  <c r="AD26" i="69"/>
  <c r="AE26" i="69"/>
  <c r="AY41" i="69" s="1"/>
  <c r="AF26" i="69"/>
  <c r="AG26" i="69"/>
  <c r="AH26" i="69"/>
  <c r="Y27" i="69"/>
  <c r="AS42" i="69" s="1"/>
  <c r="Z27" i="69"/>
  <c r="AA27" i="69"/>
  <c r="AB27" i="69"/>
  <c r="AC27" i="69"/>
  <c r="AW42" i="69" s="1"/>
  <c r="AD27" i="69"/>
  <c r="AE27" i="69"/>
  <c r="AF27" i="69"/>
  <c r="AG27" i="69"/>
  <c r="BA42" i="69" s="1"/>
  <c r="AH27" i="69"/>
  <c r="Y28" i="69"/>
  <c r="Z28" i="69"/>
  <c r="AA28" i="69"/>
  <c r="AU43" i="69" s="1"/>
  <c r="AU91" i="69" s="1"/>
  <c r="AB28" i="69"/>
  <c r="AC28" i="69"/>
  <c r="AD28" i="69"/>
  <c r="AE28" i="69"/>
  <c r="AY43" i="69" s="1"/>
  <c r="AY91" i="69" s="1"/>
  <c r="AF28" i="69"/>
  <c r="AG28" i="69"/>
  <c r="AH28" i="69"/>
  <c r="Y29" i="69"/>
  <c r="AS44" i="69" s="1"/>
  <c r="Z29" i="69"/>
  <c r="AA29" i="69"/>
  <c r="AB29" i="69"/>
  <c r="AC29" i="69"/>
  <c r="AW44" i="69" s="1"/>
  <c r="AD29" i="69"/>
  <c r="AE29" i="69"/>
  <c r="AF29" i="69"/>
  <c r="AG29" i="69"/>
  <c r="BA44" i="69" s="1"/>
  <c r="AH29" i="69"/>
  <c r="Y30" i="69"/>
  <c r="Z30" i="69"/>
  <c r="AA30" i="69"/>
  <c r="AU45" i="69" s="1"/>
  <c r="AB30" i="69"/>
  <c r="AC30" i="69"/>
  <c r="AD30" i="69"/>
  <c r="AE30" i="69"/>
  <c r="AY45" i="69" s="1"/>
  <c r="AF30" i="69"/>
  <c r="AG30" i="69"/>
  <c r="AH30" i="69"/>
  <c r="Y31" i="69"/>
  <c r="AS46" i="69" s="1"/>
  <c r="Z31" i="69"/>
  <c r="AA31" i="69"/>
  <c r="AB31" i="69"/>
  <c r="AC31" i="69"/>
  <c r="AW46" i="69" s="1"/>
  <c r="AD31" i="69"/>
  <c r="AE31" i="69"/>
  <c r="AF31" i="69"/>
  <c r="AG31" i="69"/>
  <c r="BA46" i="69" s="1"/>
  <c r="AH31" i="69"/>
  <c r="Y32" i="69"/>
  <c r="Z32" i="69"/>
  <c r="AA32" i="69"/>
  <c r="AU47" i="69" s="1"/>
  <c r="AB32" i="69"/>
  <c r="AC32" i="69"/>
  <c r="AD32" i="69"/>
  <c r="AE32" i="69"/>
  <c r="AY47" i="69" s="1"/>
  <c r="AF32" i="69"/>
  <c r="AG32" i="69"/>
  <c r="AH32" i="69"/>
  <c r="Y33" i="69"/>
  <c r="AS48" i="69" s="1"/>
  <c r="Z33" i="69"/>
  <c r="AA33" i="69"/>
  <c r="AB33" i="69"/>
  <c r="AC33" i="69"/>
  <c r="AW48" i="69" s="1"/>
  <c r="AD33" i="69"/>
  <c r="AE33" i="69"/>
  <c r="AF33" i="69"/>
  <c r="AG33" i="69"/>
  <c r="BA48" i="69" s="1"/>
  <c r="AH33" i="69"/>
  <c r="Y34" i="69"/>
  <c r="Z34" i="69"/>
  <c r="AA34" i="69"/>
  <c r="AU49" i="69" s="1"/>
  <c r="AU92" i="69" s="1"/>
  <c r="AB34" i="69"/>
  <c r="AC34" i="69"/>
  <c r="AD34" i="69"/>
  <c r="AE34" i="69"/>
  <c r="AY49" i="69" s="1"/>
  <c r="AY92" i="69" s="1"/>
  <c r="AF34" i="69"/>
  <c r="AG34" i="69"/>
  <c r="AH34" i="69"/>
  <c r="Y35" i="69"/>
  <c r="AS53" i="69" s="1"/>
  <c r="Z35" i="69"/>
  <c r="AA35" i="69"/>
  <c r="AB35" i="69"/>
  <c r="AC35" i="69"/>
  <c r="AW53" i="69" s="1"/>
  <c r="AD35" i="69"/>
  <c r="AE35" i="69"/>
  <c r="AF35" i="69"/>
  <c r="AG35" i="69"/>
  <c r="BA53" i="69" s="1"/>
  <c r="AH35" i="69"/>
  <c r="Y36" i="69"/>
  <c r="Z36" i="69"/>
  <c r="AA36" i="69"/>
  <c r="AU54" i="69" s="1"/>
  <c r="AB36" i="69"/>
  <c r="AC36" i="69"/>
  <c r="AD36" i="69"/>
  <c r="AE36" i="69"/>
  <c r="AY54" i="69" s="1"/>
  <c r="AF36" i="69"/>
  <c r="AG36" i="69"/>
  <c r="AH36" i="69"/>
  <c r="Y37" i="69"/>
  <c r="AS55" i="69" s="1"/>
  <c r="Z37" i="69"/>
  <c r="AA37" i="69"/>
  <c r="AB37" i="69"/>
  <c r="AC37" i="69"/>
  <c r="AW55" i="69" s="1"/>
  <c r="AD37" i="69"/>
  <c r="AE37" i="69"/>
  <c r="AF37" i="69"/>
  <c r="AG37" i="69"/>
  <c r="BA55" i="69" s="1"/>
  <c r="AH37" i="69"/>
  <c r="Y38" i="69"/>
  <c r="Z38" i="69"/>
  <c r="AA38" i="69"/>
  <c r="AU56" i="69" s="1"/>
  <c r="AB38" i="69"/>
  <c r="AC38" i="69"/>
  <c r="AD38" i="69"/>
  <c r="AE38" i="69"/>
  <c r="AY56" i="69" s="1"/>
  <c r="AF38" i="69"/>
  <c r="AG38" i="69"/>
  <c r="AH38" i="69"/>
  <c r="Y39" i="69"/>
  <c r="AS57" i="69" s="1"/>
  <c r="Z39" i="69"/>
  <c r="AA39" i="69"/>
  <c r="AB39" i="69"/>
  <c r="AC39" i="69"/>
  <c r="AW57" i="69" s="1"/>
  <c r="AD39" i="69"/>
  <c r="AE39" i="69"/>
  <c r="AF39" i="69"/>
  <c r="AG39" i="69"/>
  <c r="BA57" i="69" s="1"/>
  <c r="AH39" i="69"/>
  <c r="Y40" i="69"/>
  <c r="Z40" i="69"/>
  <c r="AA40" i="69"/>
  <c r="AU58" i="69" s="1"/>
  <c r="AB40" i="69"/>
  <c r="AC40" i="69"/>
  <c r="AD40" i="69"/>
  <c r="AE40" i="69"/>
  <c r="AY58" i="69" s="1"/>
  <c r="AF40" i="69"/>
  <c r="AG40" i="69"/>
  <c r="AH40" i="69"/>
  <c r="Y41" i="69"/>
  <c r="AS59" i="69" s="1"/>
  <c r="Z41" i="69"/>
  <c r="AA41" i="69"/>
  <c r="AB41" i="69"/>
  <c r="AC41" i="69"/>
  <c r="AW59" i="69" s="1"/>
  <c r="AD41" i="69"/>
  <c r="AE41" i="69"/>
  <c r="AF41" i="69"/>
  <c r="AG41" i="69"/>
  <c r="BA59" i="69" s="1"/>
  <c r="AH41" i="69"/>
  <c r="Y42" i="69"/>
  <c r="Z42" i="69"/>
  <c r="AA42" i="69"/>
  <c r="AU60" i="69" s="1"/>
  <c r="AB42" i="69"/>
  <c r="AC42" i="69"/>
  <c r="AD42" i="69"/>
  <c r="AE42" i="69"/>
  <c r="AY60" i="69" s="1"/>
  <c r="AF42" i="69"/>
  <c r="AG42" i="69"/>
  <c r="AH42" i="69"/>
  <c r="Y43" i="69"/>
  <c r="AS61" i="69" s="1"/>
  <c r="Z43" i="69"/>
  <c r="AA43" i="69"/>
  <c r="AB43" i="69"/>
  <c r="AC43" i="69"/>
  <c r="AW61" i="69" s="1"/>
  <c r="AD43" i="69"/>
  <c r="AE43" i="69"/>
  <c r="AF43" i="69"/>
  <c r="AG43" i="69"/>
  <c r="BA61" i="69" s="1"/>
  <c r="AH43" i="69"/>
  <c r="Y44" i="69"/>
  <c r="Z44" i="69"/>
  <c r="AA44" i="69"/>
  <c r="AU62" i="69" s="1"/>
  <c r="AB44" i="69"/>
  <c r="AC44" i="69"/>
  <c r="AD44" i="69"/>
  <c r="AE44" i="69"/>
  <c r="AY62" i="69" s="1"/>
  <c r="AF44" i="69"/>
  <c r="AG44" i="69"/>
  <c r="AH44" i="69"/>
  <c r="Y45" i="69"/>
  <c r="AS66" i="69" s="1"/>
  <c r="AS68" i="69" s="1"/>
  <c r="Z45" i="69"/>
  <c r="AA45" i="69"/>
  <c r="AB45" i="69"/>
  <c r="AC45" i="69"/>
  <c r="AW66" i="69" s="1"/>
  <c r="AW68" i="69" s="1"/>
  <c r="AW105" i="69" s="1"/>
  <c r="AD45" i="69"/>
  <c r="AE45" i="69"/>
  <c r="AF45" i="69"/>
  <c r="AG45" i="69"/>
  <c r="BA66" i="69" s="1"/>
  <c r="BA68" i="69" s="1"/>
  <c r="BA105" i="69" s="1"/>
  <c r="AH45" i="69"/>
  <c r="Y46" i="69"/>
  <c r="Z46" i="69"/>
  <c r="AA46" i="69"/>
  <c r="AU67" i="69" s="1"/>
  <c r="AB46" i="69"/>
  <c r="AC46" i="69"/>
  <c r="AD46" i="69"/>
  <c r="AE46" i="69"/>
  <c r="AY67" i="69" s="1"/>
  <c r="AF46" i="69"/>
  <c r="AG46" i="69"/>
  <c r="AH46" i="69"/>
  <c r="Y47" i="69"/>
  <c r="AS71" i="69" s="1"/>
  <c r="Z47" i="69"/>
  <c r="AA47" i="69"/>
  <c r="AB47" i="69"/>
  <c r="AC47" i="69"/>
  <c r="AW71" i="69" s="1"/>
  <c r="AD47" i="69"/>
  <c r="AE47" i="69"/>
  <c r="AF47" i="69"/>
  <c r="AG47" i="69"/>
  <c r="BA71" i="69" s="1"/>
  <c r="AH47" i="69"/>
  <c r="Y48" i="69"/>
  <c r="Z48" i="69"/>
  <c r="AA48" i="69"/>
  <c r="AU72" i="69" s="1"/>
  <c r="AB48" i="69"/>
  <c r="AC48" i="69"/>
  <c r="AD48" i="69"/>
  <c r="AE48" i="69"/>
  <c r="AY72" i="69" s="1"/>
  <c r="AF48" i="69"/>
  <c r="AG48" i="69"/>
  <c r="AH48" i="69"/>
  <c r="Y49" i="69"/>
  <c r="AS73" i="69" s="1"/>
  <c r="Z49" i="69"/>
  <c r="AA49" i="69"/>
  <c r="AB49" i="69"/>
  <c r="AC49" i="69"/>
  <c r="AW73" i="69" s="1"/>
  <c r="AD49" i="69"/>
  <c r="AE49" i="69"/>
  <c r="AF49" i="69"/>
  <c r="AG49" i="69"/>
  <c r="BA73" i="69" s="1"/>
  <c r="AH49" i="69"/>
  <c r="Y50" i="69"/>
  <c r="Z50" i="69"/>
  <c r="AA50" i="69"/>
  <c r="AU74" i="69" s="1"/>
  <c r="AB50" i="69"/>
  <c r="AC50" i="69"/>
  <c r="AD50" i="69"/>
  <c r="AE50" i="69"/>
  <c r="AY74" i="69" s="1"/>
  <c r="AF50" i="69"/>
  <c r="AG50" i="69"/>
  <c r="AH50" i="69"/>
  <c r="Y51" i="69"/>
  <c r="AS75" i="69" s="1"/>
  <c r="Z51" i="69"/>
  <c r="AA51" i="69"/>
  <c r="AB51" i="69"/>
  <c r="AC51" i="69"/>
  <c r="AW75" i="69" s="1"/>
  <c r="AD51" i="69"/>
  <c r="AE51" i="69"/>
  <c r="AF51" i="69"/>
  <c r="AG51" i="69"/>
  <c r="BA75" i="69" s="1"/>
  <c r="AH51" i="69"/>
  <c r="Y52" i="69"/>
  <c r="Z52" i="69"/>
  <c r="AA52" i="69"/>
  <c r="AB52" i="69"/>
  <c r="AC52" i="69"/>
  <c r="AD52" i="69"/>
  <c r="AE52" i="69"/>
  <c r="AF52" i="69"/>
  <c r="AG52" i="69"/>
  <c r="AH52" i="69"/>
  <c r="Y53" i="69"/>
  <c r="Z53" i="69"/>
  <c r="AA53" i="69"/>
  <c r="AB53" i="69"/>
  <c r="AC53" i="69"/>
  <c r="AD53" i="69"/>
  <c r="AE53" i="69"/>
  <c r="AF53" i="69"/>
  <c r="AG53" i="69"/>
  <c r="AH53" i="69"/>
  <c r="Y54" i="69"/>
  <c r="Z54" i="69"/>
  <c r="AA54" i="69"/>
  <c r="AU81" i="69" s="1"/>
  <c r="AB54" i="69"/>
  <c r="AC54" i="69"/>
  <c r="AD54" i="69"/>
  <c r="AE54" i="69"/>
  <c r="AY81" i="69" s="1"/>
  <c r="AF54" i="69"/>
  <c r="AG54" i="69"/>
  <c r="AH54" i="69"/>
  <c r="Y55" i="69"/>
  <c r="AS82" i="69" s="1"/>
  <c r="Z55" i="69"/>
  <c r="AA55" i="69"/>
  <c r="AB55" i="69"/>
  <c r="AC55" i="69"/>
  <c r="AW82" i="69" s="1"/>
  <c r="AD55" i="69"/>
  <c r="AE55" i="69"/>
  <c r="AF55" i="69"/>
  <c r="AG55" i="69"/>
  <c r="BA82" i="69" s="1"/>
  <c r="AH55" i="69"/>
  <c r="Y56" i="69"/>
  <c r="Z56" i="69"/>
  <c r="AA56" i="69"/>
  <c r="AU83" i="69" s="1"/>
  <c r="AB56" i="69"/>
  <c r="AC56" i="69"/>
  <c r="AD56" i="69"/>
  <c r="AE56" i="69"/>
  <c r="AY83" i="69" s="1"/>
  <c r="AF56" i="69"/>
  <c r="AG56" i="69"/>
  <c r="AH56" i="69"/>
  <c r="Y57" i="69"/>
  <c r="Z57" i="69"/>
  <c r="AA57" i="69"/>
  <c r="AB57" i="69"/>
  <c r="AC57" i="69"/>
  <c r="AW84" i="69" s="1"/>
  <c r="AD57" i="69"/>
  <c r="AE57" i="69"/>
  <c r="AF57" i="69"/>
  <c r="AG57" i="69"/>
  <c r="BA84" i="69" s="1"/>
  <c r="AH57" i="69"/>
  <c r="AH2" i="69"/>
  <c r="AG2" i="69"/>
  <c r="AF2" i="69"/>
  <c r="AE2" i="69"/>
  <c r="AD2" i="69"/>
  <c r="AC2" i="69"/>
  <c r="AB2" i="69"/>
  <c r="AA2" i="69"/>
  <c r="Z2" i="69"/>
  <c r="Y2" i="69"/>
  <c r="U3" i="69"/>
  <c r="DG4" i="49" s="1"/>
  <c r="V3" i="69"/>
  <c r="DH4" i="49" s="1"/>
  <c r="W3" i="69"/>
  <c r="DI4" i="49" s="1"/>
  <c r="U4" i="69"/>
  <c r="DG5" i="49" s="1"/>
  <c r="V4" i="69"/>
  <c r="DH5" i="49" s="1"/>
  <c r="W4" i="69"/>
  <c r="DI5" i="49" s="1"/>
  <c r="U5" i="69"/>
  <c r="DG6" i="49" s="1"/>
  <c r="V5" i="69"/>
  <c r="DH6" i="49" s="1"/>
  <c r="W5" i="69"/>
  <c r="DI6" i="49" s="1"/>
  <c r="U6" i="69"/>
  <c r="DG7" i="49" s="1"/>
  <c r="V6" i="69"/>
  <c r="DH7" i="49" s="1"/>
  <c r="W6" i="69"/>
  <c r="DI7" i="49" s="1"/>
  <c r="U7" i="69"/>
  <c r="DG8" i="49" s="1"/>
  <c r="V7" i="69"/>
  <c r="DH8" i="49" s="1"/>
  <c r="W7" i="69"/>
  <c r="DI8" i="49" s="1"/>
  <c r="U8" i="69"/>
  <c r="DG9" i="49" s="1"/>
  <c r="V8" i="69"/>
  <c r="DH9" i="49" s="1"/>
  <c r="W8" i="69"/>
  <c r="DI9" i="49" s="1"/>
  <c r="U9" i="69"/>
  <c r="DG10" i="49" s="1"/>
  <c r="V9" i="69"/>
  <c r="DH10" i="49" s="1"/>
  <c r="W9" i="69"/>
  <c r="DI10" i="49" s="1"/>
  <c r="U10" i="69"/>
  <c r="DG11" i="49" s="1"/>
  <c r="V10" i="69"/>
  <c r="DH11" i="49" s="1"/>
  <c r="W10" i="69"/>
  <c r="DI11" i="49" s="1"/>
  <c r="U11" i="69"/>
  <c r="DG12" i="49" s="1"/>
  <c r="V11" i="69"/>
  <c r="DH12" i="49" s="1"/>
  <c r="W11" i="69"/>
  <c r="DI12" i="49" s="1"/>
  <c r="U12" i="69"/>
  <c r="DG13" i="49" s="1"/>
  <c r="V12" i="69"/>
  <c r="DH13" i="49" s="1"/>
  <c r="W12" i="69"/>
  <c r="DI13" i="49" s="1"/>
  <c r="U13" i="69"/>
  <c r="DG14" i="49" s="1"/>
  <c r="V13" i="69"/>
  <c r="DH14" i="49" s="1"/>
  <c r="W13" i="69"/>
  <c r="DI14" i="49" s="1"/>
  <c r="U14" i="69"/>
  <c r="DG15" i="49" s="1"/>
  <c r="V14" i="69"/>
  <c r="DH15" i="49" s="1"/>
  <c r="W14" i="69"/>
  <c r="DI15" i="49" s="1"/>
  <c r="U15" i="69"/>
  <c r="DG16" i="49" s="1"/>
  <c r="V15" i="69"/>
  <c r="DH16" i="49" s="1"/>
  <c r="W15" i="69"/>
  <c r="DI16" i="49" s="1"/>
  <c r="U16" i="69"/>
  <c r="DG17" i="49" s="1"/>
  <c r="V16" i="69"/>
  <c r="DH17" i="49" s="1"/>
  <c r="W16" i="69"/>
  <c r="DI17" i="49" s="1"/>
  <c r="U17" i="69"/>
  <c r="DG18" i="49" s="1"/>
  <c r="V17" i="69"/>
  <c r="DH18" i="49" s="1"/>
  <c r="W17" i="69"/>
  <c r="DI18" i="49" s="1"/>
  <c r="U18" i="69"/>
  <c r="DG19" i="49" s="1"/>
  <c r="V18" i="69"/>
  <c r="DH19" i="49" s="1"/>
  <c r="W18" i="69"/>
  <c r="DI19" i="49" s="1"/>
  <c r="U19" i="69"/>
  <c r="DG20" i="49" s="1"/>
  <c r="V19" i="69"/>
  <c r="DH20" i="49" s="1"/>
  <c r="W19" i="69"/>
  <c r="DI20" i="49" s="1"/>
  <c r="U20" i="69"/>
  <c r="DG21" i="49" s="1"/>
  <c r="V20" i="69"/>
  <c r="DH21" i="49" s="1"/>
  <c r="W20" i="69"/>
  <c r="DI21" i="49" s="1"/>
  <c r="U21" i="69"/>
  <c r="DG22" i="49" s="1"/>
  <c r="V21" i="69"/>
  <c r="DH22" i="49" s="1"/>
  <c r="W21" i="69"/>
  <c r="DI22" i="49" s="1"/>
  <c r="U22" i="69"/>
  <c r="DG23" i="49" s="1"/>
  <c r="V22" i="69"/>
  <c r="DH23" i="49" s="1"/>
  <c r="W22" i="69"/>
  <c r="DI23" i="49" s="1"/>
  <c r="U23" i="69"/>
  <c r="DG24" i="49" s="1"/>
  <c r="V23" i="69"/>
  <c r="DH24" i="49" s="1"/>
  <c r="W23" i="69"/>
  <c r="DI24" i="49" s="1"/>
  <c r="U24" i="69"/>
  <c r="DG25" i="49" s="1"/>
  <c r="V24" i="69"/>
  <c r="DH25" i="49" s="1"/>
  <c r="W24" i="69"/>
  <c r="DI25" i="49" s="1"/>
  <c r="U25" i="69"/>
  <c r="DG26" i="49" s="1"/>
  <c r="V25" i="69"/>
  <c r="DH26" i="49" s="1"/>
  <c r="W25" i="69"/>
  <c r="DI26" i="49" s="1"/>
  <c r="U26" i="69"/>
  <c r="DG27" i="49" s="1"/>
  <c r="V26" i="69"/>
  <c r="DH27" i="49" s="1"/>
  <c r="W26" i="69"/>
  <c r="DI27" i="49" s="1"/>
  <c r="U27" i="69"/>
  <c r="DG28" i="49" s="1"/>
  <c r="V27" i="69"/>
  <c r="DH28" i="49" s="1"/>
  <c r="W27" i="69"/>
  <c r="DI28" i="49" s="1"/>
  <c r="U28" i="69"/>
  <c r="DG29" i="49" s="1"/>
  <c r="V28" i="69"/>
  <c r="DH29" i="49" s="1"/>
  <c r="W28" i="69"/>
  <c r="DI29" i="49" s="1"/>
  <c r="U29" i="69"/>
  <c r="DG30" i="49" s="1"/>
  <c r="V29" i="69"/>
  <c r="DH30" i="49" s="1"/>
  <c r="W29" i="69"/>
  <c r="DI30" i="49" s="1"/>
  <c r="U30" i="69"/>
  <c r="DG31" i="49" s="1"/>
  <c r="V30" i="69"/>
  <c r="DH31" i="49" s="1"/>
  <c r="W30" i="69"/>
  <c r="DI31" i="49" s="1"/>
  <c r="U31" i="69"/>
  <c r="DG32" i="49" s="1"/>
  <c r="V31" i="69"/>
  <c r="DH32" i="49" s="1"/>
  <c r="W31" i="69"/>
  <c r="DI32" i="49" s="1"/>
  <c r="U32" i="69"/>
  <c r="DG33" i="49" s="1"/>
  <c r="V32" i="69"/>
  <c r="DH33" i="49" s="1"/>
  <c r="W32" i="69"/>
  <c r="DI33" i="49" s="1"/>
  <c r="U33" i="69"/>
  <c r="DG34" i="49" s="1"/>
  <c r="V33" i="69"/>
  <c r="DH34" i="49" s="1"/>
  <c r="W33" i="69"/>
  <c r="DI34" i="49" s="1"/>
  <c r="U34" i="69"/>
  <c r="DG35" i="49" s="1"/>
  <c r="V34" i="69"/>
  <c r="DH35" i="49" s="1"/>
  <c r="W34" i="69"/>
  <c r="DI35" i="49" s="1"/>
  <c r="U35" i="69"/>
  <c r="DG36" i="49" s="1"/>
  <c r="V35" i="69"/>
  <c r="DH36" i="49" s="1"/>
  <c r="W35" i="69"/>
  <c r="DI36" i="49" s="1"/>
  <c r="U36" i="69"/>
  <c r="DG37" i="49" s="1"/>
  <c r="V36" i="69"/>
  <c r="DH37" i="49" s="1"/>
  <c r="W36" i="69"/>
  <c r="DI37" i="49" s="1"/>
  <c r="U37" i="69"/>
  <c r="DG38" i="49" s="1"/>
  <c r="V37" i="69"/>
  <c r="DH38" i="49" s="1"/>
  <c r="W37" i="69"/>
  <c r="DI38" i="49" s="1"/>
  <c r="U38" i="69"/>
  <c r="DG39" i="49" s="1"/>
  <c r="V38" i="69"/>
  <c r="DH39" i="49" s="1"/>
  <c r="W38" i="69"/>
  <c r="DI39" i="49" s="1"/>
  <c r="U39" i="69"/>
  <c r="DG40" i="49" s="1"/>
  <c r="V39" i="69"/>
  <c r="DH40" i="49" s="1"/>
  <c r="W39" i="69"/>
  <c r="DI40" i="49" s="1"/>
  <c r="U40" i="69"/>
  <c r="DG41" i="49" s="1"/>
  <c r="V40" i="69"/>
  <c r="DH41" i="49" s="1"/>
  <c r="W40" i="69"/>
  <c r="DI41" i="49" s="1"/>
  <c r="U41" i="69"/>
  <c r="DG42" i="49" s="1"/>
  <c r="V41" i="69"/>
  <c r="DH42" i="49" s="1"/>
  <c r="W41" i="69"/>
  <c r="DI42" i="49" s="1"/>
  <c r="U42" i="69"/>
  <c r="DG43" i="49" s="1"/>
  <c r="V42" i="69"/>
  <c r="DH43" i="49" s="1"/>
  <c r="W42" i="69"/>
  <c r="DI43" i="49" s="1"/>
  <c r="U43" i="69"/>
  <c r="DG44" i="49" s="1"/>
  <c r="V43" i="69"/>
  <c r="DH44" i="49" s="1"/>
  <c r="W43" i="69"/>
  <c r="DI44" i="49" s="1"/>
  <c r="U44" i="69"/>
  <c r="DG45" i="49" s="1"/>
  <c r="V44" i="69"/>
  <c r="DH45" i="49" s="1"/>
  <c r="W44" i="69"/>
  <c r="DI45" i="49" s="1"/>
  <c r="U45" i="69"/>
  <c r="DG46" i="49" s="1"/>
  <c r="V45" i="69"/>
  <c r="DH46" i="49" s="1"/>
  <c r="W45" i="69"/>
  <c r="DI46" i="49" s="1"/>
  <c r="U46" i="69"/>
  <c r="DG47" i="49" s="1"/>
  <c r="V46" i="69"/>
  <c r="DH47" i="49" s="1"/>
  <c r="W46" i="69"/>
  <c r="DI47" i="49" s="1"/>
  <c r="U47" i="69"/>
  <c r="DG48" i="49" s="1"/>
  <c r="V47" i="69"/>
  <c r="DH48" i="49" s="1"/>
  <c r="W47" i="69"/>
  <c r="DI48" i="49" s="1"/>
  <c r="U48" i="69"/>
  <c r="DG49" i="49" s="1"/>
  <c r="V48" i="69"/>
  <c r="DH49" i="49" s="1"/>
  <c r="W48" i="69"/>
  <c r="DI49" i="49" s="1"/>
  <c r="U49" i="69"/>
  <c r="DG50" i="49" s="1"/>
  <c r="V49" i="69"/>
  <c r="DH50" i="49" s="1"/>
  <c r="W49" i="69"/>
  <c r="DI50" i="49" s="1"/>
  <c r="U50" i="69"/>
  <c r="DG51" i="49" s="1"/>
  <c r="V50" i="69"/>
  <c r="DH51" i="49" s="1"/>
  <c r="W50" i="69"/>
  <c r="DI51" i="49" s="1"/>
  <c r="U51" i="69"/>
  <c r="DG52" i="49" s="1"/>
  <c r="V51" i="69"/>
  <c r="DH52" i="49" s="1"/>
  <c r="W51" i="69"/>
  <c r="DI52" i="49" s="1"/>
  <c r="U52" i="69"/>
  <c r="DG53" i="49" s="1"/>
  <c r="V52" i="69"/>
  <c r="DH53" i="49" s="1"/>
  <c r="W52" i="69"/>
  <c r="DI53" i="49" s="1"/>
  <c r="U53" i="69"/>
  <c r="DG54" i="49" s="1"/>
  <c r="V53" i="69"/>
  <c r="DH54" i="49" s="1"/>
  <c r="W53" i="69"/>
  <c r="DI54" i="49" s="1"/>
  <c r="U54" i="69"/>
  <c r="DG55" i="49" s="1"/>
  <c r="V54" i="69"/>
  <c r="DH55" i="49" s="1"/>
  <c r="W54" i="69"/>
  <c r="DI55" i="49" s="1"/>
  <c r="U55" i="69"/>
  <c r="DG56" i="49" s="1"/>
  <c r="V55" i="69"/>
  <c r="DH56" i="49" s="1"/>
  <c r="W55" i="69"/>
  <c r="DI56" i="49" s="1"/>
  <c r="U56" i="69"/>
  <c r="DG57" i="49" s="1"/>
  <c r="V56" i="69"/>
  <c r="DH57" i="49" s="1"/>
  <c r="W56" i="69"/>
  <c r="DI57" i="49" s="1"/>
  <c r="U57" i="69"/>
  <c r="DG58" i="49" s="1"/>
  <c r="V57" i="69"/>
  <c r="DH58" i="49" s="1"/>
  <c r="W57" i="69"/>
  <c r="DI58" i="49" s="1"/>
  <c r="W2" i="69"/>
  <c r="DI3" i="49" s="1"/>
  <c r="V2" i="69"/>
  <c r="DH3" i="49" s="1"/>
  <c r="U2" i="69"/>
  <c r="DG3" i="49" s="1"/>
  <c r="G3" i="69"/>
  <c r="H3" i="69"/>
  <c r="I3" i="69"/>
  <c r="J3" i="69"/>
  <c r="K3" i="69"/>
  <c r="L3" i="69"/>
  <c r="M3" i="69"/>
  <c r="N3" i="69"/>
  <c r="O3" i="69"/>
  <c r="P3" i="69"/>
  <c r="Q3" i="69"/>
  <c r="G4" i="69"/>
  <c r="H4" i="69"/>
  <c r="I4" i="69"/>
  <c r="J4" i="69"/>
  <c r="K4" i="69"/>
  <c r="L4" i="69"/>
  <c r="M4" i="69"/>
  <c r="N4" i="69"/>
  <c r="O4" i="69"/>
  <c r="P4" i="69"/>
  <c r="Q4" i="69"/>
  <c r="G5" i="69"/>
  <c r="H5" i="69"/>
  <c r="I5" i="69"/>
  <c r="J5" i="69"/>
  <c r="K5" i="69"/>
  <c r="L5" i="69"/>
  <c r="M5" i="69"/>
  <c r="N5" i="69"/>
  <c r="O5" i="69"/>
  <c r="P5" i="69"/>
  <c r="Q5" i="69"/>
  <c r="G6" i="69"/>
  <c r="H6" i="69"/>
  <c r="I6" i="69"/>
  <c r="J6" i="69"/>
  <c r="AB60" i="69" s="1"/>
  <c r="K6" i="69"/>
  <c r="L6" i="69"/>
  <c r="M6" i="69"/>
  <c r="N6" i="69"/>
  <c r="O6" i="69"/>
  <c r="P6" i="69"/>
  <c r="Q6" i="69"/>
  <c r="G7" i="69"/>
  <c r="H7" i="69"/>
  <c r="I7" i="69"/>
  <c r="J7" i="69"/>
  <c r="K7" i="69"/>
  <c r="L7" i="69"/>
  <c r="M7" i="69"/>
  <c r="N7" i="69"/>
  <c r="O7" i="69"/>
  <c r="P7" i="69"/>
  <c r="Q7" i="69"/>
  <c r="G8" i="69"/>
  <c r="H8" i="69"/>
  <c r="I8" i="69"/>
  <c r="J8" i="69"/>
  <c r="K8" i="69"/>
  <c r="L8" i="69"/>
  <c r="M8" i="69"/>
  <c r="N8" i="69"/>
  <c r="O8" i="69"/>
  <c r="P8" i="69"/>
  <c r="Q8" i="69"/>
  <c r="G9" i="69"/>
  <c r="H9" i="69"/>
  <c r="I9" i="69"/>
  <c r="J9" i="69"/>
  <c r="K9" i="69"/>
  <c r="L9" i="69"/>
  <c r="M9" i="69"/>
  <c r="N9" i="69"/>
  <c r="O9" i="69"/>
  <c r="P9" i="69"/>
  <c r="Q9" i="69"/>
  <c r="G10" i="69"/>
  <c r="H10" i="69"/>
  <c r="I10" i="69"/>
  <c r="J10" i="69"/>
  <c r="K10" i="69"/>
  <c r="L10" i="69"/>
  <c r="M10" i="69"/>
  <c r="N10" i="69"/>
  <c r="O10" i="69"/>
  <c r="P10" i="69"/>
  <c r="Q10" i="69"/>
  <c r="G11" i="69"/>
  <c r="H11" i="69"/>
  <c r="I11" i="69"/>
  <c r="J11" i="69"/>
  <c r="K11" i="69"/>
  <c r="L11" i="69"/>
  <c r="M11" i="69"/>
  <c r="N11" i="69"/>
  <c r="O11" i="69"/>
  <c r="P11" i="69"/>
  <c r="Q11" i="69"/>
  <c r="G12" i="69"/>
  <c r="H12" i="69"/>
  <c r="I12" i="69"/>
  <c r="J12" i="69"/>
  <c r="K12" i="69"/>
  <c r="L12" i="69"/>
  <c r="M12" i="69"/>
  <c r="N12" i="69"/>
  <c r="O12" i="69"/>
  <c r="P12" i="69"/>
  <c r="Q12" i="69"/>
  <c r="G13" i="69"/>
  <c r="H13" i="69"/>
  <c r="I13" i="69"/>
  <c r="J13" i="69"/>
  <c r="K13" i="69"/>
  <c r="L13" i="69"/>
  <c r="M13" i="69"/>
  <c r="N13" i="69"/>
  <c r="O13" i="69"/>
  <c r="P13" i="69"/>
  <c r="Q13" i="69"/>
  <c r="G14" i="69"/>
  <c r="H14" i="69"/>
  <c r="I14" i="69"/>
  <c r="J14" i="69"/>
  <c r="K14" i="69"/>
  <c r="L14" i="69"/>
  <c r="M14" i="69"/>
  <c r="N14" i="69"/>
  <c r="O14" i="69"/>
  <c r="P14" i="69"/>
  <c r="Q14" i="69"/>
  <c r="G15" i="69"/>
  <c r="H15" i="69"/>
  <c r="I15" i="69"/>
  <c r="J15" i="69"/>
  <c r="K15" i="69"/>
  <c r="L15" i="69"/>
  <c r="M15" i="69"/>
  <c r="N15" i="69"/>
  <c r="O15" i="69"/>
  <c r="P15" i="69"/>
  <c r="Q15" i="69"/>
  <c r="G16" i="69"/>
  <c r="H16" i="69"/>
  <c r="I16" i="69"/>
  <c r="J16" i="69"/>
  <c r="K16" i="69"/>
  <c r="L16" i="69"/>
  <c r="M16" i="69"/>
  <c r="N16" i="69"/>
  <c r="O16" i="69"/>
  <c r="P16" i="69"/>
  <c r="Q16" i="69"/>
  <c r="G17" i="69"/>
  <c r="H17" i="69"/>
  <c r="I17" i="69"/>
  <c r="J17" i="69"/>
  <c r="K17" i="69"/>
  <c r="L17" i="69"/>
  <c r="M17" i="69"/>
  <c r="N17" i="69"/>
  <c r="O17" i="69"/>
  <c r="P17" i="69"/>
  <c r="Q17" i="69"/>
  <c r="G18" i="69"/>
  <c r="H18" i="69"/>
  <c r="I18" i="69"/>
  <c r="J18" i="69"/>
  <c r="K18" i="69"/>
  <c r="L18" i="69"/>
  <c r="M18" i="69"/>
  <c r="N18" i="69"/>
  <c r="O18" i="69"/>
  <c r="P18" i="69"/>
  <c r="Q18" i="69"/>
  <c r="G19" i="69"/>
  <c r="H19" i="69"/>
  <c r="I19" i="69"/>
  <c r="J19" i="69"/>
  <c r="K19" i="69"/>
  <c r="L19" i="69"/>
  <c r="M19" i="69"/>
  <c r="N19" i="69"/>
  <c r="O19" i="69"/>
  <c r="P19" i="69"/>
  <c r="Q19" i="69"/>
  <c r="G20" i="69"/>
  <c r="H20" i="69"/>
  <c r="I20" i="69"/>
  <c r="J20" i="69"/>
  <c r="K20" i="69"/>
  <c r="L20" i="69"/>
  <c r="M20" i="69"/>
  <c r="N20" i="69"/>
  <c r="O20" i="69"/>
  <c r="P20" i="69"/>
  <c r="Q20" i="69"/>
  <c r="G21" i="69"/>
  <c r="H21" i="69"/>
  <c r="I21" i="69"/>
  <c r="J21" i="69"/>
  <c r="K21" i="69"/>
  <c r="L21" i="69"/>
  <c r="M21" i="69"/>
  <c r="N21" i="69"/>
  <c r="O21" i="69"/>
  <c r="P21" i="69"/>
  <c r="Q21" i="69"/>
  <c r="G22" i="69"/>
  <c r="H22" i="69"/>
  <c r="I22" i="69"/>
  <c r="J22" i="69"/>
  <c r="K22" i="69"/>
  <c r="L22" i="69"/>
  <c r="M22" i="69"/>
  <c r="N22" i="69"/>
  <c r="O22" i="69"/>
  <c r="P22" i="69"/>
  <c r="Q22" i="69"/>
  <c r="G23" i="69"/>
  <c r="H23" i="69"/>
  <c r="I23" i="69"/>
  <c r="J23" i="69"/>
  <c r="K23" i="69"/>
  <c r="L23" i="69"/>
  <c r="M23" i="69"/>
  <c r="N23" i="69"/>
  <c r="O23" i="69"/>
  <c r="P23" i="69"/>
  <c r="Q23" i="69"/>
  <c r="G24" i="69"/>
  <c r="H24" i="69"/>
  <c r="I24" i="69"/>
  <c r="J24" i="69"/>
  <c r="K24" i="69"/>
  <c r="L24" i="69"/>
  <c r="M24" i="69"/>
  <c r="N24" i="69"/>
  <c r="O24" i="69"/>
  <c r="P24" i="69"/>
  <c r="Q24" i="69"/>
  <c r="G25" i="69"/>
  <c r="H25" i="69"/>
  <c r="I25" i="69"/>
  <c r="J25" i="69"/>
  <c r="K25" i="69"/>
  <c r="L25" i="69"/>
  <c r="M25" i="69"/>
  <c r="N25" i="69"/>
  <c r="O25" i="69"/>
  <c r="P25" i="69"/>
  <c r="Q25" i="69"/>
  <c r="G26" i="69"/>
  <c r="H26" i="69"/>
  <c r="I26" i="69"/>
  <c r="J26" i="69"/>
  <c r="K26" i="69"/>
  <c r="L26" i="69"/>
  <c r="M26" i="69"/>
  <c r="N26" i="69"/>
  <c r="O26" i="69"/>
  <c r="P26" i="69"/>
  <c r="Q26" i="69"/>
  <c r="G27" i="69"/>
  <c r="H27" i="69"/>
  <c r="I27" i="69"/>
  <c r="J27" i="69"/>
  <c r="K27" i="69"/>
  <c r="L27" i="69"/>
  <c r="M27" i="69"/>
  <c r="N27" i="69"/>
  <c r="O27" i="69"/>
  <c r="P27" i="69"/>
  <c r="Q27" i="69"/>
  <c r="G28" i="69"/>
  <c r="H28" i="69"/>
  <c r="I28" i="69"/>
  <c r="J28" i="69"/>
  <c r="K28" i="69"/>
  <c r="L28" i="69"/>
  <c r="M28" i="69"/>
  <c r="N28" i="69"/>
  <c r="O28" i="69"/>
  <c r="P28" i="69"/>
  <c r="Q28" i="69"/>
  <c r="G29" i="69"/>
  <c r="H29" i="69"/>
  <c r="I29" i="69"/>
  <c r="J29" i="69"/>
  <c r="K29" i="69"/>
  <c r="L29" i="69"/>
  <c r="M29" i="69"/>
  <c r="N29" i="69"/>
  <c r="O29" i="69"/>
  <c r="P29" i="69"/>
  <c r="Q29" i="69"/>
  <c r="G30" i="69"/>
  <c r="H30" i="69"/>
  <c r="I30" i="69"/>
  <c r="J30" i="69"/>
  <c r="K30" i="69"/>
  <c r="L30" i="69"/>
  <c r="M30" i="69"/>
  <c r="N30" i="69"/>
  <c r="O30" i="69"/>
  <c r="P30" i="69"/>
  <c r="Q30" i="69"/>
  <c r="G31" i="69"/>
  <c r="H31" i="69"/>
  <c r="I31" i="69"/>
  <c r="J31" i="69"/>
  <c r="K31" i="69"/>
  <c r="L31" i="69"/>
  <c r="M31" i="69"/>
  <c r="N31" i="69"/>
  <c r="O31" i="69"/>
  <c r="P31" i="69"/>
  <c r="Q31" i="69"/>
  <c r="G32" i="69"/>
  <c r="H32" i="69"/>
  <c r="I32" i="69"/>
  <c r="J32" i="69"/>
  <c r="K32" i="69"/>
  <c r="L32" i="69"/>
  <c r="M32" i="69"/>
  <c r="N32" i="69"/>
  <c r="O32" i="69"/>
  <c r="P32" i="69"/>
  <c r="Q32" i="69"/>
  <c r="G33" i="69"/>
  <c r="H33" i="69"/>
  <c r="I33" i="69"/>
  <c r="J33" i="69"/>
  <c r="K33" i="69"/>
  <c r="L33" i="69"/>
  <c r="M33" i="69"/>
  <c r="N33" i="69"/>
  <c r="O33" i="69"/>
  <c r="P33" i="69"/>
  <c r="Q33" i="69"/>
  <c r="G34" i="69"/>
  <c r="H34" i="69"/>
  <c r="I34" i="69"/>
  <c r="J34" i="69"/>
  <c r="K34" i="69"/>
  <c r="L34" i="69"/>
  <c r="M34" i="69"/>
  <c r="N34" i="69"/>
  <c r="O34" i="69"/>
  <c r="P34" i="69"/>
  <c r="Q34" i="69"/>
  <c r="G35" i="69"/>
  <c r="H35" i="69"/>
  <c r="I35" i="69"/>
  <c r="J35" i="69"/>
  <c r="K35" i="69"/>
  <c r="L35" i="69"/>
  <c r="M35" i="69"/>
  <c r="N35" i="69"/>
  <c r="O35" i="69"/>
  <c r="P35" i="69"/>
  <c r="Q35" i="69"/>
  <c r="G36" i="69"/>
  <c r="H36" i="69"/>
  <c r="I36" i="69"/>
  <c r="J36" i="69"/>
  <c r="K36" i="69"/>
  <c r="L36" i="69"/>
  <c r="M36" i="69"/>
  <c r="N36" i="69"/>
  <c r="O36" i="69"/>
  <c r="P36" i="69"/>
  <c r="Q36" i="69"/>
  <c r="G37" i="69"/>
  <c r="H37" i="69"/>
  <c r="I37" i="69"/>
  <c r="J37" i="69"/>
  <c r="K37" i="69"/>
  <c r="L37" i="69"/>
  <c r="M37" i="69"/>
  <c r="N37" i="69"/>
  <c r="O37" i="69"/>
  <c r="P37" i="69"/>
  <c r="Q37" i="69"/>
  <c r="G38" i="69"/>
  <c r="H38" i="69"/>
  <c r="I38" i="69"/>
  <c r="J38" i="69"/>
  <c r="K38" i="69"/>
  <c r="L38" i="69"/>
  <c r="M38" i="69"/>
  <c r="N38" i="69"/>
  <c r="O38" i="69"/>
  <c r="P38" i="69"/>
  <c r="Q38" i="69"/>
  <c r="G39" i="69"/>
  <c r="H39" i="69"/>
  <c r="I39" i="69"/>
  <c r="J39" i="69"/>
  <c r="K39" i="69"/>
  <c r="L39" i="69"/>
  <c r="M39" i="69"/>
  <c r="N39" i="69"/>
  <c r="O39" i="69"/>
  <c r="P39" i="69"/>
  <c r="Q39" i="69"/>
  <c r="G40" i="69"/>
  <c r="H40" i="69"/>
  <c r="I40" i="69"/>
  <c r="J40" i="69"/>
  <c r="K40" i="69"/>
  <c r="L40" i="69"/>
  <c r="M40" i="69"/>
  <c r="N40" i="69"/>
  <c r="O40" i="69"/>
  <c r="P40" i="69"/>
  <c r="Q40" i="69"/>
  <c r="G41" i="69"/>
  <c r="H41" i="69"/>
  <c r="I41" i="69"/>
  <c r="J41" i="69"/>
  <c r="K41" i="69"/>
  <c r="L41" i="69"/>
  <c r="M41" i="69"/>
  <c r="N41" i="69"/>
  <c r="O41" i="69"/>
  <c r="P41" i="69"/>
  <c r="Q41" i="69"/>
  <c r="G42" i="69"/>
  <c r="H42" i="69"/>
  <c r="I42" i="69"/>
  <c r="J42" i="69"/>
  <c r="K42" i="69"/>
  <c r="L42" i="69"/>
  <c r="M42" i="69"/>
  <c r="N42" i="69"/>
  <c r="O42" i="69"/>
  <c r="P42" i="69"/>
  <c r="Q42" i="69"/>
  <c r="G43" i="69"/>
  <c r="H43" i="69"/>
  <c r="I43" i="69"/>
  <c r="J43" i="69"/>
  <c r="K43" i="69"/>
  <c r="L43" i="69"/>
  <c r="M43" i="69"/>
  <c r="N43" i="69"/>
  <c r="O43" i="69"/>
  <c r="P43" i="69"/>
  <c r="Q43" i="69"/>
  <c r="G44" i="69"/>
  <c r="H44" i="69"/>
  <c r="I44" i="69"/>
  <c r="J44" i="69"/>
  <c r="K44" i="69"/>
  <c r="L44" i="69"/>
  <c r="M44" i="69"/>
  <c r="N44" i="69"/>
  <c r="O44" i="69"/>
  <c r="P44" i="69"/>
  <c r="Q44" i="69"/>
  <c r="G45" i="69"/>
  <c r="H45" i="69"/>
  <c r="I45" i="69"/>
  <c r="J45" i="69"/>
  <c r="K45" i="69"/>
  <c r="L45" i="69"/>
  <c r="M45" i="69"/>
  <c r="N45" i="69"/>
  <c r="O45" i="69"/>
  <c r="P45" i="69"/>
  <c r="Q45" i="69"/>
  <c r="G46" i="69"/>
  <c r="H46" i="69"/>
  <c r="I46" i="69"/>
  <c r="J46" i="69"/>
  <c r="K46" i="69"/>
  <c r="L46" i="69"/>
  <c r="M46" i="69"/>
  <c r="N46" i="69"/>
  <c r="O46" i="69"/>
  <c r="P46" i="69"/>
  <c r="Q46" i="69"/>
  <c r="G47" i="69"/>
  <c r="H47" i="69"/>
  <c r="I47" i="69"/>
  <c r="J47" i="69"/>
  <c r="K47" i="69"/>
  <c r="L47" i="69"/>
  <c r="M47" i="69"/>
  <c r="N47" i="69"/>
  <c r="O47" i="69"/>
  <c r="P47" i="69"/>
  <c r="Q47" i="69"/>
  <c r="G48" i="69"/>
  <c r="H48" i="69"/>
  <c r="I48" i="69"/>
  <c r="J48" i="69"/>
  <c r="K48" i="69"/>
  <c r="L48" i="69"/>
  <c r="M48" i="69"/>
  <c r="N48" i="69"/>
  <c r="O48" i="69"/>
  <c r="P48" i="69"/>
  <c r="Q48" i="69"/>
  <c r="G49" i="69"/>
  <c r="H49" i="69"/>
  <c r="I49" i="69"/>
  <c r="J49" i="69"/>
  <c r="K49" i="69"/>
  <c r="L49" i="69"/>
  <c r="M49" i="69"/>
  <c r="N49" i="69"/>
  <c r="O49" i="69"/>
  <c r="P49" i="69"/>
  <c r="Q49" i="69"/>
  <c r="G50" i="69"/>
  <c r="H50" i="69"/>
  <c r="I50" i="69"/>
  <c r="J50" i="69"/>
  <c r="K50" i="69"/>
  <c r="L50" i="69"/>
  <c r="M50" i="69"/>
  <c r="N50" i="69"/>
  <c r="O50" i="69"/>
  <c r="P50" i="69"/>
  <c r="Q50" i="69"/>
  <c r="G51" i="69"/>
  <c r="H51" i="69"/>
  <c r="I51" i="69"/>
  <c r="J51" i="69"/>
  <c r="K51" i="69"/>
  <c r="L51" i="69"/>
  <c r="M51" i="69"/>
  <c r="N51" i="69"/>
  <c r="O51" i="69"/>
  <c r="P51" i="69"/>
  <c r="Q51" i="69"/>
  <c r="G52" i="69"/>
  <c r="H52" i="69"/>
  <c r="I52" i="69"/>
  <c r="J52" i="69"/>
  <c r="K52" i="69"/>
  <c r="L52" i="69"/>
  <c r="M52" i="69"/>
  <c r="N52" i="69"/>
  <c r="O52" i="69"/>
  <c r="P52" i="69"/>
  <c r="Q52" i="69"/>
  <c r="G53" i="69"/>
  <c r="H53" i="69"/>
  <c r="I53" i="69"/>
  <c r="J53" i="69"/>
  <c r="K53" i="69"/>
  <c r="L53" i="69"/>
  <c r="M53" i="69"/>
  <c r="N53" i="69"/>
  <c r="O53" i="69"/>
  <c r="P53" i="69"/>
  <c r="Q53" i="69"/>
  <c r="G54" i="69"/>
  <c r="H54" i="69"/>
  <c r="I54" i="69"/>
  <c r="J54" i="69"/>
  <c r="K54" i="69"/>
  <c r="L54" i="69"/>
  <c r="M54" i="69"/>
  <c r="N54" i="69"/>
  <c r="O54" i="69"/>
  <c r="P54" i="69"/>
  <c r="Q54" i="69"/>
  <c r="G55" i="69"/>
  <c r="H55" i="69"/>
  <c r="I55" i="69"/>
  <c r="J55" i="69"/>
  <c r="K55" i="69"/>
  <c r="L55" i="69"/>
  <c r="M55" i="69"/>
  <c r="N55" i="69"/>
  <c r="O55" i="69"/>
  <c r="P55" i="69"/>
  <c r="Q55" i="69"/>
  <c r="G56" i="69"/>
  <c r="H56" i="69"/>
  <c r="I56" i="69"/>
  <c r="J56" i="69"/>
  <c r="K56" i="69"/>
  <c r="L56" i="69"/>
  <c r="M56" i="69"/>
  <c r="N56" i="69"/>
  <c r="O56" i="69"/>
  <c r="P56" i="69"/>
  <c r="Q56" i="69"/>
  <c r="G57" i="69"/>
  <c r="H57" i="69"/>
  <c r="I57" i="69"/>
  <c r="J57" i="69"/>
  <c r="K57" i="69"/>
  <c r="L57" i="69"/>
  <c r="M57" i="69"/>
  <c r="N57" i="69"/>
  <c r="O57" i="69"/>
  <c r="P57" i="69"/>
  <c r="Q57" i="69"/>
  <c r="G58" i="69"/>
  <c r="H58" i="69"/>
  <c r="I58" i="69"/>
  <c r="J58" i="69"/>
  <c r="K58" i="69"/>
  <c r="L58" i="69"/>
  <c r="M58" i="69"/>
  <c r="N58" i="69"/>
  <c r="O58" i="69"/>
  <c r="P58" i="69"/>
  <c r="Q58" i="69"/>
  <c r="G59" i="69"/>
  <c r="H59" i="69"/>
  <c r="I59" i="69"/>
  <c r="J59" i="69"/>
  <c r="K59" i="69"/>
  <c r="L59" i="69"/>
  <c r="M59" i="69"/>
  <c r="N59" i="69"/>
  <c r="O59" i="69"/>
  <c r="P59" i="69"/>
  <c r="Q59" i="69"/>
  <c r="Q2" i="69"/>
  <c r="P2" i="69"/>
  <c r="O2" i="69"/>
  <c r="N2" i="69"/>
  <c r="M2" i="69"/>
  <c r="L2" i="69"/>
  <c r="K2" i="69"/>
  <c r="J2" i="69"/>
  <c r="I2" i="69"/>
  <c r="H2" i="69"/>
  <c r="C3" i="69"/>
  <c r="AM4" i="49" s="1"/>
  <c r="D3" i="69"/>
  <c r="AN4" i="49" s="1"/>
  <c r="E3" i="69"/>
  <c r="AO4" i="49" s="1"/>
  <c r="BR4" i="49" s="1"/>
  <c r="C4" i="69"/>
  <c r="AM5" i="49" s="1"/>
  <c r="D4" i="69"/>
  <c r="E4" i="69"/>
  <c r="AO5" i="49" s="1"/>
  <c r="C5" i="69"/>
  <c r="AM6" i="49" s="1"/>
  <c r="BP6" i="49" s="1"/>
  <c r="D5" i="69"/>
  <c r="AN6" i="49" s="1"/>
  <c r="E5" i="69"/>
  <c r="C6" i="69"/>
  <c r="AM7" i="49" s="1"/>
  <c r="D6" i="69"/>
  <c r="AN7" i="49" s="1"/>
  <c r="BQ7" i="49" s="1"/>
  <c r="E6" i="69"/>
  <c r="AO7" i="49" s="1"/>
  <c r="C7" i="69"/>
  <c r="AM8" i="49" s="1"/>
  <c r="D7" i="69"/>
  <c r="AN8" i="49" s="1"/>
  <c r="E7" i="69"/>
  <c r="AO8" i="49" s="1"/>
  <c r="BR8" i="49" s="1"/>
  <c r="C8" i="69"/>
  <c r="AM9" i="49" s="1"/>
  <c r="D8" i="69"/>
  <c r="E8" i="69"/>
  <c r="AO9" i="49" s="1"/>
  <c r="C9" i="69"/>
  <c r="AM10" i="49" s="1"/>
  <c r="BP10" i="49" s="1"/>
  <c r="D9" i="69"/>
  <c r="AN10" i="49" s="1"/>
  <c r="E9" i="69"/>
  <c r="C10" i="69"/>
  <c r="AM11" i="49" s="1"/>
  <c r="D10" i="69"/>
  <c r="AN11" i="49" s="1"/>
  <c r="BQ11" i="49" s="1"/>
  <c r="E10" i="69"/>
  <c r="AO11" i="49" s="1"/>
  <c r="C11" i="69"/>
  <c r="D11" i="69"/>
  <c r="AN12" i="49" s="1"/>
  <c r="E11" i="69"/>
  <c r="AO12" i="49" s="1"/>
  <c r="BR12" i="49" s="1"/>
  <c r="C12" i="69"/>
  <c r="AM13" i="49" s="1"/>
  <c r="D12" i="69"/>
  <c r="E12" i="69"/>
  <c r="AO13" i="49" s="1"/>
  <c r="C13" i="69"/>
  <c r="AM14" i="49" s="1"/>
  <c r="BP14" i="49" s="1"/>
  <c r="D13" i="69"/>
  <c r="AN14" i="49" s="1"/>
  <c r="E13" i="69"/>
  <c r="C14" i="69"/>
  <c r="AM15" i="49" s="1"/>
  <c r="D14" i="69"/>
  <c r="AN15" i="49" s="1"/>
  <c r="BQ15" i="49" s="1"/>
  <c r="E14" i="69"/>
  <c r="AO15" i="49" s="1"/>
  <c r="C15" i="69"/>
  <c r="D15" i="69"/>
  <c r="AN16" i="49" s="1"/>
  <c r="E15" i="69"/>
  <c r="AO16" i="49" s="1"/>
  <c r="BR16" i="49" s="1"/>
  <c r="C16" i="69"/>
  <c r="AM17" i="49" s="1"/>
  <c r="D16" i="69"/>
  <c r="AN17" i="49" s="1"/>
  <c r="E16" i="69"/>
  <c r="AO17" i="49" s="1"/>
  <c r="C17" i="69"/>
  <c r="AM18" i="49" s="1"/>
  <c r="BP18" i="49" s="1"/>
  <c r="D17" i="69"/>
  <c r="AN18" i="49" s="1"/>
  <c r="E17" i="69"/>
  <c r="C18" i="69"/>
  <c r="AM19" i="49" s="1"/>
  <c r="D18" i="69"/>
  <c r="AN19" i="49" s="1"/>
  <c r="BQ19" i="49" s="1"/>
  <c r="E18" i="69"/>
  <c r="AO19" i="49" s="1"/>
  <c r="C19" i="69"/>
  <c r="D19" i="69"/>
  <c r="AN20" i="49" s="1"/>
  <c r="E19" i="69"/>
  <c r="AO20" i="49" s="1"/>
  <c r="BR20" i="49" s="1"/>
  <c r="C20" i="69"/>
  <c r="AM21" i="49" s="1"/>
  <c r="D20" i="69"/>
  <c r="AN21" i="49" s="1"/>
  <c r="E20" i="69"/>
  <c r="AO21" i="49" s="1"/>
  <c r="C21" i="69"/>
  <c r="AM22" i="49" s="1"/>
  <c r="BP22" i="49" s="1"/>
  <c r="D21" i="69"/>
  <c r="AN22" i="49" s="1"/>
  <c r="E21" i="69"/>
  <c r="C22" i="69"/>
  <c r="AM23" i="49" s="1"/>
  <c r="D22" i="69"/>
  <c r="AN23" i="49" s="1"/>
  <c r="BQ23" i="49" s="1"/>
  <c r="E22" i="69"/>
  <c r="AO23" i="49" s="1"/>
  <c r="C23" i="69"/>
  <c r="D23" i="69"/>
  <c r="AN24" i="49" s="1"/>
  <c r="E23" i="69"/>
  <c r="AO24" i="49" s="1"/>
  <c r="BR24" i="49" s="1"/>
  <c r="C24" i="69"/>
  <c r="AM25" i="49" s="1"/>
  <c r="D24" i="69"/>
  <c r="E24" i="69"/>
  <c r="AO25" i="49" s="1"/>
  <c r="C25" i="69"/>
  <c r="AM26" i="49" s="1"/>
  <c r="BP26" i="49" s="1"/>
  <c r="D25" i="69"/>
  <c r="AN26" i="49" s="1"/>
  <c r="E25" i="69"/>
  <c r="C26" i="69"/>
  <c r="AM27" i="49" s="1"/>
  <c r="D26" i="69"/>
  <c r="AN27" i="49" s="1"/>
  <c r="BQ27" i="49" s="1"/>
  <c r="E26" i="69"/>
  <c r="AO27" i="49" s="1"/>
  <c r="C27" i="69"/>
  <c r="D27" i="69"/>
  <c r="AN28" i="49" s="1"/>
  <c r="E27" i="69"/>
  <c r="AO28" i="49" s="1"/>
  <c r="BR28" i="49" s="1"/>
  <c r="C28" i="69"/>
  <c r="AM29" i="49" s="1"/>
  <c r="D28" i="69"/>
  <c r="E28" i="69"/>
  <c r="AO29" i="49" s="1"/>
  <c r="C29" i="69"/>
  <c r="AM30" i="49" s="1"/>
  <c r="BP30" i="49" s="1"/>
  <c r="D29" i="69"/>
  <c r="AN30" i="49" s="1"/>
  <c r="E29" i="69"/>
  <c r="AO30" i="49" s="1"/>
  <c r="C30" i="69"/>
  <c r="AM31" i="49" s="1"/>
  <c r="D30" i="69"/>
  <c r="AN31" i="49" s="1"/>
  <c r="BQ31" i="49" s="1"/>
  <c r="E30" i="69"/>
  <c r="AO31" i="49" s="1"/>
  <c r="C31" i="69"/>
  <c r="D31" i="69"/>
  <c r="AN32" i="49" s="1"/>
  <c r="E31" i="69"/>
  <c r="AO32" i="49" s="1"/>
  <c r="BR32" i="49" s="1"/>
  <c r="C32" i="69"/>
  <c r="AM33" i="49" s="1"/>
  <c r="D32" i="69"/>
  <c r="E32" i="69"/>
  <c r="AO33" i="49" s="1"/>
  <c r="C33" i="69"/>
  <c r="AM34" i="49" s="1"/>
  <c r="BP34" i="49" s="1"/>
  <c r="D33" i="69"/>
  <c r="AN34" i="49" s="1"/>
  <c r="E33" i="69"/>
  <c r="C34" i="69"/>
  <c r="AM35" i="49" s="1"/>
  <c r="D34" i="69"/>
  <c r="AN35" i="49" s="1"/>
  <c r="BQ35" i="49" s="1"/>
  <c r="E34" i="69"/>
  <c r="AO35" i="49" s="1"/>
  <c r="C35" i="69"/>
  <c r="AM36" i="49" s="1"/>
  <c r="D35" i="69"/>
  <c r="AN36" i="49" s="1"/>
  <c r="E35" i="69"/>
  <c r="AO36" i="49" s="1"/>
  <c r="BR36" i="49" s="1"/>
  <c r="C36" i="69"/>
  <c r="AM37" i="49" s="1"/>
  <c r="D36" i="69"/>
  <c r="AN37" i="49" s="1"/>
  <c r="E36" i="69"/>
  <c r="AO37" i="49" s="1"/>
  <c r="C37" i="69"/>
  <c r="AM38" i="49" s="1"/>
  <c r="BP38" i="49" s="1"/>
  <c r="D37" i="69"/>
  <c r="AN38" i="49" s="1"/>
  <c r="E37" i="69"/>
  <c r="AO38" i="49" s="1"/>
  <c r="C38" i="69"/>
  <c r="AM39" i="49" s="1"/>
  <c r="D38" i="69"/>
  <c r="AN39" i="49" s="1"/>
  <c r="BQ39" i="49" s="1"/>
  <c r="E38" i="69"/>
  <c r="AO39" i="49" s="1"/>
  <c r="C39" i="69"/>
  <c r="D39" i="69"/>
  <c r="AN40" i="49" s="1"/>
  <c r="E39" i="69"/>
  <c r="AO40" i="49" s="1"/>
  <c r="BR40" i="49" s="1"/>
  <c r="C40" i="69"/>
  <c r="AM41" i="49" s="1"/>
  <c r="D40" i="69"/>
  <c r="AN41" i="49" s="1"/>
  <c r="E40" i="69"/>
  <c r="AO41" i="49" s="1"/>
  <c r="C41" i="69"/>
  <c r="AM42" i="49" s="1"/>
  <c r="BP42" i="49" s="1"/>
  <c r="D41" i="69"/>
  <c r="AN42" i="49" s="1"/>
  <c r="E41" i="69"/>
  <c r="C42" i="69"/>
  <c r="AM43" i="49" s="1"/>
  <c r="D42" i="69"/>
  <c r="AN43" i="49" s="1"/>
  <c r="BQ43" i="49" s="1"/>
  <c r="E42" i="69"/>
  <c r="AO43" i="49" s="1"/>
  <c r="C43" i="69"/>
  <c r="AM44" i="49" s="1"/>
  <c r="D43" i="69"/>
  <c r="AN44" i="49" s="1"/>
  <c r="E43" i="69"/>
  <c r="AO44" i="49" s="1"/>
  <c r="BR44" i="49" s="1"/>
  <c r="C44" i="69"/>
  <c r="AM45" i="49" s="1"/>
  <c r="D44" i="69"/>
  <c r="E44" i="69"/>
  <c r="AO45" i="49" s="1"/>
  <c r="C45" i="69"/>
  <c r="AM46" i="49" s="1"/>
  <c r="BP46" i="49" s="1"/>
  <c r="D45" i="69"/>
  <c r="AN46" i="49" s="1"/>
  <c r="E45" i="69"/>
  <c r="C46" i="69"/>
  <c r="AM47" i="49" s="1"/>
  <c r="D46" i="69"/>
  <c r="AN47" i="49" s="1"/>
  <c r="BQ47" i="49" s="1"/>
  <c r="E46" i="69"/>
  <c r="AO47" i="49" s="1"/>
  <c r="C47" i="69"/>
  <c r="D47" i="69"/>
  <c r="AN48" i="49" s="1"/>
  <c r="E47" i="69"/>
  <c r="AO48" i="49" s="1"/>
  <c r="BR48" i="49" s="1"/>
  <c r="C48" i="69"/>
  <c r="AM49" i="49" s="1"/>
  <c r="D48" i="69"/>
  <c r="E48" i="69"/>
  <c r="AO49" i="49" s="1"/>
  <c r="C49" i="69"/>
  <c r="AM50" i="49" s="1"/>
  <c r="BP50" i="49" s="1"/>
  <c r="D49" i="69"/>
  <c r="AN50" i="49" s="1"/>
  <c r="E49" i="69"/>
  <c r="C50" i="69"/>
  <c r="AM51" i="49" s="1"/>
  <c r="D50" i="69"/>
  <c r="AN51" i="49" s="1"/>
  <c r="BQ51" i="49" s="1"/>
  <c r="E50" i="69"/>
  <c r="AO51" i="49" s="1"/>
  <c r="C51" i="69"/>
  <c r="D51" i="69"/>
  <c r="AN52" i="49" s="1"/>
  <c r="E51" i="69"/>
  <c r="AO52" i="49" s="1"/>
  <c r="BR52" i="49" s="1"/>
  <c r="C52" i="69"/>
  <c r="AM53" i="49" s="1"/>
  <c r="D52" i="69"/>
  <c r="E52" i="69"/>
  <c r="AO53" i="49" s="1"/>
  <c r="C53" i="69"/>
  <c r="AM54" i="49" s="1"/>
  <c r="BP54" i="49" s="1"/>
  <c r="D53" i="69"/>
  <c r="AN54" i="49" s="1"/>
  <c r="E53" i="69"/>
  <c r="AO54" i="49" s="1"/>
  <c r="C54" i="69"/>
  <c r="AM55" i="49" s="1"/>
  <c r="D54" i="69"/>
  <c r="AN55" i="49" s="1"/>
  <c r="BQ55" i="49" s="1"/>
  <c r="E54" i="69"/>
  <c r="AO55" i="49" s="1"/>
  <c r="C55" i="69"/>
  <c r="D55" i="69"/>
  <c r="AN56" i="49" s="1"/>
  <c r="E55" i="69"/>
  <c r="AO56" i="49" s="1"/>
  <c r="BR56" i="49" s="1"/>
  <c r="C56" i="69"/>
  <c r="AM57" i="49" s="1"/>
  <c r="D56" i="69"/>
  <c r="AN57" i="49" s="1"/>
  <c r="E56" i="69"/>
  <c r="AO57" i="49" s="1"/>
  <c r="C57" i="69"/>
  <c r="AM58" i="49" s="1"/>
  <c r="BP58" i="49" s="1"/>
  <c r="D57" i="69"/>
  <c r="AN58" i="49" s="1"/>
  <c r="E57" i="69"/>
  <c r="C58" i="69"/>
  <c r="AM59" i="49" s="1"/>
  <c r="D58" i="69"/>
  <c r="AN59" i="49" s="1"/>
  <c r="BQ59" i="49" s="1"/>
  <c r="E58" i="69"/>
  <c r="AO59" i="49" s="1"/>
  <c r="C59" i="69"/>
  <c r="D59" i="69"/>
  <c r="AN60" i="49" s="1"/>
  <c r="E59" i="69"/>
  <c r="AO60" i="49" s="1"/>
  <c r="BR60" i="49" s="1"/>
  <c r="G2" i="69"/>
  <c r="E2" i="69"/>
  <c r="AO3" i="49" s="1"/>
  <c r="D2" i="69"/>
  <c r="AN3" i="49" s="1"/>
  <c r="C2" i="69"/>
  <c r="AM3" i="49" s="1"/>
  <c r="F58" i="69"/>
  <c r="AP59" i="49" s="1"/>
  <c r="BB84" i="69"/>
  <c r="AZ84" i="69"/>
  <c r="AY84" i="69"/>
  <c r="AX84" i="69"/>
  <c r="AV84" i="69"/>
  <c r="AU84" i="69"/>
  <c r="AT84" i="69"/>
  <c r="AQ84" i="69"/>
  <c r="AP84" i="69"/>
  <c r="AO84" i="69"/>
  <c r="BB83" i="69"/>
  <c r="BA83" i="69"/>
  <c r="AZ83" i="69"/>
  <c r="AX83" i="69"/>
  <c r="AW83" i="69"/>
  <c r="AV83" i="69"/>
  <c r="AT83" i="69"/>
  <c r="AS83" i="69"/>
  <c r="AQ83" i="69"/>
  <c r="AO83" i="69"/>
  <c r="F56" i="69"/>
  <c r="AP57" i="49" s="1"/>
  <c r="BB82" i="69"/>
  <c r="AZ82" i="69"/>
  <c r="AY82" i="69"/>
  <c r="AX82" i="69"/>
  <c r="AV82" i="69"/>
  <c r="AU82" i="69"/>
  <c r="AT82" i="69"/>
  <c r="AQ82" i="69"/>
  <c r="AP82" i="69"/>
  <c r="BB81" i="69"/>
  <c r="BA81" i="69"/>
  <c r="AZ81" i="69"/>
  <c r="AX81" i="69"/>
  <c r="AW81" i="69"/>
  <c r="AV81" i="69"/>
  <c r="AT81" i="69"/>
  <c r="AS81" i="69"/>
  <c r="X54" i="69"/>
  <c r="AQ81" i="69"/>
  <c r="AP81" i="69"/>
  <c r="AO81" i="69"/>
  <c r="BB80" i="69"/>
  <c r="BA80" i="69"/>
  <c r="AZ80" i="69"/>
  <c r="AY80" i="69"/>
  <c r="AX80" i="69"/>
  <c r="AW80" i="69"/>
  <c r="AV80" i="69"/>
  <c r="AU80" i="69"/>
  <c r="AT80" i="69"/>
  <c r="AS80" i="69"/>
  <c r="AP80" i="69"/>
  <c r="AO80" i="69"/>
  <c r="F53" i="69"/>
  <c r="AP54" i="49" s="1"/>
  <c r="BB79" i="69"/>
  <c r="BA79" i="69"/>
  <c r="AZ79" i="69"/>
  <c r="AY79" i="69"/>
  <c r="AX79" i="69"/>
  <c r="AW79" i="69"/>
  <c r="AV79" i="69"/>
  <c r="AU79" i="69"/>
  <c r="AT79" i="69"/>
  <c r="AS79" i="69"/>
  <c r="AQ79" i="69"/>
  <c r="AP79" i="69"/>
  <c r="AO79" i="69"/>
  <c r="BB75" i="69"/>
  <c r="AZ75" i="69"/>
  <c r="AY75" i="69"/>
  <c r="AX75" i="69"/>
  <c r="AV75" i="69"/>
  <c r="AU75" i="69"/>
  <c r="AT75" i="69"/>
  <c r="AQ75" i="69"/>
  <c r="AP75" i="69"/>
  <c r="BB74" i="69"/>
  <c r="BA74" i="69"/>
  <c r="AZ74" i="69"/>
  <c r="AX74" i="69"/>
  <c r="AW74" i="69"/>
  <c r="AV74" i="69"/>
  <c r="AT74" i="69"/>
  <c r="AS74" i="69"/>
  <c r="AQ74" i="69"/>
  <c r="AP74" i="69"/>
  <c r="AO74" i="69"/>
  <c r="BB73" i="69"/>
  <c r="AZ73" i="69"/>
  <c r="AY73" i="69"/>
  <c r="AX73" i="69"/>
  <c r="AV73" i="69"/>
  <c r="AU73" i="69"/>
  <c r="AT73" i="69"/>
  <c r="AQ73" i="69"/>
  <c r="AP73" i="69"/>
  <c r="AO73" i="69"/>
  <c r="BB72" i="69"/>
  <c r="BA72" i="69"/>
  <c r="AZ72" i="69"/>
  <c r="AX72" i="69"/>
  <c r="AW72" i="69"/>
  <c r="AV72" i="69"/>
  <c r="AT72" i="69"/>
  <c r="AS72" i="69"/>
  <c r="AQ72" i="69"/>
  <c r="AP72" i="69"/>
  <c r="AO72" i="69"/>
  <c r="BB71" i="69"/>
  <c r="AZ71" i="69"/>
  <c r="AY71" i="69"/>
  <c r="AX71" i="69"/>
  <c r="AX76" i="69" s="1"/>
  <c r="AX106" i="69" s="1"/>
  <c r="AV71" i="69"/>
  <c r="AU71" i="69"/>
  <c r="AT71" i="69"/>
  <c r="AT76" i="69" s="1"/>
  <c r="AT106" i="69" s="1"/>
  <c r="AQ71" i="69"/>
  <c r="AP71" i="69"/>
  <c r="BB67" i="69"/>
  <c r="BA67" i="69"/>
  <c r="AZ67" i="69"/>
  <c r="AX67" i="69"/>
  <c r="AW67" i="69"/>
  <c r="AV67" i="69"/>
  <c r="AT67" i="69"/>
  <c r="AS67" i="69"/>
  <c r="AQ67" i="69"/>
  <c r="AP67" i="69"/>
  <c r="AO67" i="69"/>
  <c r="BB66" i="69"/>
  <c r="AZ66" i="69"/>
  <c r="AZ68" i="69" s="1"/>
  <c r="AZ105" i="69" s="1"/>
  <c r="AY66" i="69"/>
  <c r="AX66" i="69"/>
  <c r="AV66" i="69"/>
  <c r="AV68" i="69" s="1"/>
  <c r="AV105" i="69" s="1"/>
  <c r="AU66" i="69"/>
  <c r="AT66" i="69"/>
  <c r="X45" i="69"/>
  <c r="AP66" i="69"/>
  <c r="AP68" i="69" s="1"/>
  <c r="AP105" i="69" s="1"/>
  <c r="AO66" i="69"/>
  <c r="BB62" i="69"/>
  <c r="BA62" i="69"/>
  <c r="AZ62" i="69"/>
  <c r="AX62" i="69"/>
  <c r="AW62" i="69"/>
  <c r="AV62" i="69"/>
  <c r="AT62" i="69"/>
  <c r="AS62" i="69"/>
  <c r="AQ62" i="69"/>
  <c r="AO62" i="69"/>
  <c r="BB61" i="69"/>
  <c r="AZ61" i="69"/>
  <c r="AY61" i="69"/>
  <c r="AX61" i="69"/>
  <c r="AV61" i="69"/>
  <c r="AU61" i="69"/>
  <c r="AT61" i="69"/>
  <c r="AQ61" i="69"/>
  <c r="AP61" i="69"/>
  <c r="BB60" i="69"/>
  <c r="BA60" i="69"/>
  <c r="AZ60" i="69"/>
  <c r="AX60" i="69"/>
  <c r="AW60" i="69"/>
  <c r="AV60" i="69"/>
  <c r="AT60" i="69"/>
  <c r="AS60" i="69"/>
  <c r="AQ60" i="69"/>
  <c r="AP60" i="69"/>
  <c r="AO60" i="69"/>
  <c r="BB59" i="69"/>
  <c r="AZ59" i="69"/>
  <c r="AY59" i="69"/>
  <c r="AX59" i="69"/>
  <c r="AV59" i="69"/>
  <c r="AU59" i="69"/>
  <c r="AT59" i="69"/>
  <c r="AQ59" i="69"/>
  <c r="AP59" i="69"/>
  <c r="AO59" i="69"/>
  <c r="BB58" i="69"/>
  <c r="BA58" i="69"/>
  <c r="AZ58" i="69"/>
  <c r="AX58" i="69"/>
  <c r="AW58" i="69"/>
  <c r="AV58" i="69"/>
  <c r="AT58" i="69"/>
  <c r="AS58" i="69"/>
  <c r="AQ58" i="69"/>
  <c r="AP58" i="69"/>
  <c r="AO58" i="69"/>
  <c r="BB57" i="69"/>
  <c r="AZ57" i="69"/>
  <c r="AY57" i="69"/>
  <c r="AX57" i="69"/>
  <c r="AV57" i="69"/>
  <c r="AU57" i="69"/>
  <c r="AT57" i="69"/>
  <c r="AQ57" i="69"/>
  <c r="AP57" i="69"/>
  <c r="AO57" i="69"/>
  <c r="BB56" i="69"/>
  <c r="BA56" i="69"/>
  <c r="AZ56" i="69"/>
  <c r="AX56" i="69"/>
  <c r="AW56" i="69"/>
  <c r="AV56" i="69"/>
  <c r="AT56" i="69"/>
  <c r="AS56" i="69"/>
  <c r="AQ56" i="69"/>
  <c r="AP56" i="69"/>
  <c r="X38" i="69"/>
  <c r="F38" i="69"/>
  <c r="AP39" i="49" s="1"/>
  <c r="BB55" i="69"/>
  <c r="AZ55" i="69"/>
  <c r="AY55" i="69"/>
  <c r="AX55" i="69"/>
  <c r="AV55" i="69"/>
  <c r="AU55" i="69"/>
  <c r="AT55" i="69"/>
  <c r="AP55" i="69"/>
  <c r="AO55" i="69"/>
  <c r="AW36" i="69"/>
  <c r="BB54" i="69"/>
  <c r="BA54" i="69"/>
  <c r="AZ54" i="69"/>
  <c r="AX54" i="69"/>
  <c r="AW54" i="69"/>
  <c r="AV54" i="69"/>
  <c r="AT54" i="69"/>
  <c r="AQ54" i="69"/>
  <c r="F36" i="69"/>
  <c r="AP37" i="49" s="1"/>
  <c r="AY35" i="69"/>
  <c r="AU35" i="69"/>
  <c r="AQ35" i="69"/>
  <c r="BB53" i="69"/>
  <c r="AZ53" i="69"/>
  <c r="AY53" i="69"/>
  <c r="AX53" i="69"/>
  <c r="AV53" i="69"/>
  <c r="AU53" i="69"/>
  <c r="AT53" i="69"/>
  <c r="AQ53" i="69"/>
  <c r="AO53" i="69"/>
  <c r="F35" i="69"/>
  <c r="AP36" i="49" s="1"/>
  <c r="AZ34" i="69"/>
  <c r="AV34" i="69"/>
  <c r="BB49" i="69"/>
  <c r="BB92" i="69" s="1"/>
  <c r="BA49" i="69"/>
  <c r="BA92" i="69" s="1"/>
  <c r="AZ49" i="69"/>
  <c r="AZ92" i="69" s="1"/>
  <c r="AX49" i="69"/>
  <c r="AX92" i="69" s="1"/>
  <c r="AW49" i="69"/>
  <c r="AW92" i="69" s="1"/>
  <c r="AV49" i="69"/>
  <c r="AV92" i="69" s="1"/>
  <c r="AT49" i="69"/>
  <c r="AT92" i="69" s="1"/>
  <c r="AS49" i="69"/>
  <c r="AS92" i="69" s="1"/>
  <c r="AQ49" i="69"/>
  <c r="AQ92" i="69" s="1"/>
  <c r="AP49" i="69"/>
  <c r="AP92" i="69" s="1"/>
  <c r="AO49" i="69"/>
  <c r="AO92" i="69" s="1"/>
  <c r="AS33" i="69"/>
  <c r="AS90" i="69" s="1"/>
  <c r="AO33" i="69"/>
  <c r="AO90" i="69" s="1"/>
  <c r="BB48" i="69"/>
  <c r="AZ48" i="69"/>
  <c r="AY48" i="69"/>
  <c r="AX48" i="69"/>
  <c r="AV48" i="69"/>
  <c r="AU48" i="69"/>
  <c r="AT48" i="69"/>
  <c r="AP48" i="69"/>
  <c r="AO48" i="69"/>
  <c r="BB32" i="69"/>
  <c r="AX32" i="69"/>
  <c r="AT32" i="69"/>
  <c r="AP32" i="69"/>
  <c r="BB47" i="69"/>
  <c r="BA47" i="69"/>
  <c r="AZ47" i="69"/>
  <c r="AX47" i="69"/>
  <c r="AW47" i="69"/>
  <c r="AV47" i="69"/>
  <c r="AT47" i="69"/>
  <c r="AQ47" i="69"/>
  <c r="AY31" i="69"/>
  <c r="AU31" i="69"/>
  <c r="AQ31" i="69"/>
  <c r="BB46" i="69"/>
  <c r="AZ46" i="69"/>
  <c r="AY46" i="69"/>
  <c r="AX46" i="69"/>
  <c r="AV46" i="69"/>
  <c r="AU46" i="69"/>
  <c r="AT46" i="69"/>
  <c r="AQ46" i="69"/>
  <c r="AZ30" i="69"/>
  <c r="AV30" i="69"/>
  <c r="BB45" i="69"/>
  <c r="BA45" i="69"/>
  <c r="AZ45" i="69"/>
  <c r="AX45" i="69"/>
  <c r="AW45" i="69"/>
  <c r="AV45" i="69"/>
  <c r="AT45" i="69"/>
  <c r="AS45" i="69"/>
  <c r="AQ45" i="69"/>
  <c r="AP45" i="69"/>
  <c r="AO45" i="69"/>
  <c r="BB44" i="69"/>
  <c r="AZ44" i="69"/>
  <c r="AY44" i="69"/>
  <c r="AX44" i="69"/>
  <c r="AV44" i="69"/>
  <c r="AU44" i="69"/>
  <c r="AT44" i="69"/>
  <c r="AQ44" i="69"/>
  <c r="AP44" i="69"/>
  <c r="AO44" i="69"/>
  <c r="BB28" i="69"/>
  <c r="AX28" i="69"/>
  <c r="BB43" i="69"/>
  <c r="BB91" i="69" s="1"/>
  <c r="BA43" i="69"/>
  <c r="BA91" i="69" s="1"/>
  <c r="AZ43" i="69"/>
  <c r="AZ91" i="69" s="1"/>
  <c r="AX43" i="69"/>
  <c r="AX91" i="69" s="1"/>
  <c r="AW43" i="69"/>
  <c r="AW91" i="69" s="1"/>
  <c r="AV43" i="69"/>
  <c r="AV91" i="69" s="1"/>
  <c r="AT43" i="69"/>
  <c r="AT91" i="69" s="1"/>
  <c r="AQ43" i="69"/>
  <c r="AQ91" i="69" s="1"/>
  <c r="AY27" i="69"/>
  <c r="BB42" i="69"/>
  <c r="AZ42" i="69"/>
  <c r="AY42" i="69"/>
  <c r="AX42" i="69"/>
  <c r="AV42" i="69"/>
  <c r="AU42" i="69"/>
  <c r="AT42" i="69"/>
  <c r="AQ42" i="69"/>
  <c r="BB41" i="69"/>
  <c r="BA41" i="69"/>
  <c r="AZ41" i="69"/>
  <c r="AX41" i="69"/>
  <c r="AW41" i="69"/>
  <c r="AV41" i="69"/>
  <c r="AT41" i="69"/>
  <c r="AS41" i="69"/>
  <c r="AQ41" i="69"/>
  <c r="AP41" i="69"/>
  <c r="AO41" i="69"/>
  <c r="BB40" i="69"/>
  <c r="AZ40" i="69"/>
  <c r="AY40" i="69"/>
  <c r="AX40" i="69"/>
  <c r="AV40" i="69"/>
  <c r="AU40" i="69"/>
  <c r="AT40" i="69"/>
  <c r="AP40" i="69"/>
  <c r="BB36" i="69"/>
  <c r="BA36" i="69"/>
  <c r="AZ36" i="69"/>
  <c r="AX36" i="69"/>
  <c r="AV36" i="69"/>
  <c r="AT36" i="69"/>
  <c r="AS36" i="69"/>
  <c r="AQ36" i="69"/>
  <c r="BB35" i="69"/>
  <c r="AZ35" i="69"/>
  <c r="AX35" i="69"/>
  <c r="AV35" i="69"/>
  <c r="AT35" i="69"/>
  <c r="AP35" i="69"/>
  <c r="AQ22" i="69"/>
  <c r="BB34" i="69"/>
  <c r="BA34" i="69"/>
  <c r="AX34" i="69"/>
  <c r="AW34" i="69"/>
  <c r="AT34" i="69"/>
  <c r="AS34" i="69"/>
  <c r="AQ34" i="69"/>
  <c r="AO34" i="69"/>
  <c r="AZ21" i="69"/>
  <c r="BB33" i="69"/>
  <c r="BB90" i="69" s="1"/>
  <c r="AZ33" i="69"/>
  <c r="AZ90" i="69" s="1"/>
  <c r="AZ93" i="69" s="1"/>
  <c r="AZ110" i="69" s="1"/>
  <c r="AY33" i="69"/>
  <c r="AY90" i="69" s="1"/>
  <c r="AX33" i="69"/>
  <c r="AX90" i="69" s="1"/>
  <c r="AV33" i="69"/>
  <c r="AV90" i="69" s="1"/>
  <c r="AU33" i="69"/>
  <c r="AU90" i="69" s="1"/>
  <c r="AT33" i="69"/>
  <c r="AT90" i="69" s="1"/>
  <c r="AP33" i="69"/>
  <c r="AP90" i="69" s="1"/>
  <c r="BA32" i="69"/>
  <c r="AZ32" i="69"/>
  <c r="AW32" i="69"/>
  <c r="AV32" i="69"/>
  <c r="AS32" i="69"/>
  <c r="AQ32" i="69"/>
  <c r="AO32" i="69"/>
  <c r="BB31" i="69"/>
  <c r="AZ31" i="69"/>
  <c r="AX31" i="69"/>
  <c r="AV31" i="69"/>
  <c r="AT31" i="69"/>
  <c r="AP31" i="69"/>
  <c r="BB30" i="69"/>
  <c r="BA30" i="69"/>
  <c r="AX30" i="69"/>
  <c r="AW30" i="69"/>
  <c r="AT30" i="69"/>
  <c r="AS30" i="69"/>
  <c r="AQ30" i="69"/>
  <c r="AP30" i="69"/>
  <c r="AO30" i="69"/>
  <c r="BB29" i="69"/>
  <c r="AZ29" i="69"/>
  <c r="AY29" i="69"/>
  <c r="AX29" i="69"/>
  <c r="AV29" i="69"/>
  <c r="AU29" i="69"/>
  <c r="AT29" i="69"/>
  <c r="AP29" i="69"/>
  <c r="X17" i="69"/>
  <c r="BA28" i="69"/>
  <c r="AZ28" i="69"/>
  <c r="AW28" i="69"/>
  <c r="AV28" i="69"/>
  <c r="AT28" i="69"/>
  <c r="AS28" i="69"/>
  <c r="AQ28" i="69"/>
  <c r="AP28" i="69"/>
  <c r="BB27" i="69"/>
  <c r="AZ27" i="69"/>
  <c r="AX27" i="69"/>
  <c r="AV27" i="69"/>
  <c r="AU27" i="69"/>
  <c r="AT27" i="69"/>
  <c r="AQ27" i="69"/>
  <c r="AP27" i="69"/>
  <c r="AO27" i="69"/>
  <c r="AZ14" i="69"/>
  <c r="AV14" i="69"/>
  <c r="BB26" i="69"/>
  <c r="BA26" i="69"/>
  <c r="AZ26" i="69"/>
  <c r="AX26" i="69"/>
  <c r="AW26" i="69"/>
  <c r="AV26" i="69"/>
  <c r="AV37" i="69" s="1"/>
  <c r="AV102" i="69" s="1"/>
  <c r="AT26" i="69"/>
  <c r="AS26" i="69"/>
  <c r="AQ26" i="69"/>
  <c r="AP26" i="69"/>
  <c r="AO26" i="69"/>
  <c r="BB22" i="69"/>
  <c r="AZ22" i="69"/>
  <c r="AY22" i="69"/>
  <c r="AX22" i="69"/>
  <c r="AV22" i="69"/>
  <c r="AU22" i="69"/>
  <c r="AT22" i="69"/>
  <c r="AP22" i="69"/>
  <c r="AO22" i="69"/>
  <c r="BB21" i="69"/>
  <c r="BA21" i="69"/>
  <c r="AX21" i="69"/>
  <c r="AW21" i="69"/>
  <c r="AV21" i="69"/>
  <c r="AT21" i="69"/>
  <c r="AS21" i="69"/>
  <c r="AQ21" i="69"/>
  <c r="AP21" i="69"/>
  <c r="AO21" i="69"/>
  <c r="BB20" i="69"/>
  <c r="AZ20" i="69"/>
  <c r="AY20" i="69"/>
  <c r="AX20" i="69"/>
  <c r="AV20" i="69"/>
  <c r="AU20" i="69"/>
  <c r="AT20" i="69"/>
  <c r="AQ20" i="69"/>
  <c r="AP20" i="69"/>
  <c r="BB19" i="69"/>
  <c r="BA19" i="69"/>
  <c r="AZ19" i="69"/>
  <c r="AX19" i="69"/>
  <c r="AW19" i="69"/>
  <c r="AV19" i="69"/>
  <c r="AT19" i="69"/>
  <c r="AS19" i="69"/>
  <c r="AQ19" i="69"/>
  <c r="AP19" i="69"/>
  <c r="AO19" i="69"/>
  <c r="AZ9" i="69"/>
  <c r="AV9" i="69"/>
  <c r="AQ9" i="69"/>
  <c r="BB15" i="69"/>
  <c r="AZ15" i="69"/>
  <c r="AY15" i="69"/>
  <c r="AX15" i="69"/>
  <c r="AV15" i="69"/>
  <c r="AU15" i="69"/>
  <c r="AT15" i="69"/>
  <c r="AO15" i="69"/>
  <c r="BB14" i="69"/>
  <c r="BA14" i="69"/>
  <c r="AX14" i="69"/>
  <c r="AX16" i="69" s="1"/>
  <c r="AX100" i="69" s="1"/>
  <c r="AW14" i="69"/>
  <c r="AT14" i="69"/>
  <c r="AQ14" i="69"/>
  <c r="AO14" i="69"/>
  <c r="BB10" i="69"/>
  <c r="BA10" i="69"/>
  <c r="AZ10" i="69"/>
  <c r="AY10" i="69"/>
  <c r="AX10" i="69"/>
  <c r="AW10" i="69"/>
  <c r="AV10" i="69"/>
  <c r="AU10" i="69"/>
  <c r="AT10" i="69"/>
  <c r="AS10" i="69"/>
  <c r="AQ10" i="69"/>
  <c r="F7" i="69"/>
  <c r="AP8" i="49" s="1"/>
  <c r="BB9" i="69"/>
  <c r="BA9" i="69"/>
  <c r="AX9" i="69"/>
  <c r="AX11" i="69" s="1"/>
  <c r="AX99" i="69" s="1"/>
  <c r="AW9" i="69"/>
  <c r="AW11" i="69" s="1"/>
  <c r="AW99" i="69" s="1"/>
  <c r="AT9" i="69"/>
  <c r="AP9" i="69"/>
  <c r="AO9" i="69"/>
  <c r="AZ5" i="69"/>
  <c r="AY5" i="69"/>
  <c r="AV5" i="69"/>
  <c r="AU5" i="69"/>
  <c r="BB5" i="69"/>
  <c r="BA5" i="69"/>
  <c r="AX5" i="69"/>
  <c r="AT5" i="69"/>
  <c r="AS5" i="69"/>
  <c r="AP5" i="69"/>
  <c r="AO5" i="69"/>
  <c r="BA4" i="69"/>
  <c r="AZ4" i="69"/>
  <c r="AW4" i="69"/>
  <c r="AV4" i="69"/>
  <c r="AS4" i="69"/>
  <c r="AO4" i="69"/>
  <c r="BB4" i="69"/>
  <c r="AX4" i="69"/>
  <c r="AI4" i="69"/>
  <c r="BC4" i="69" s="1"/>
  <c r="AT4" i="69"/>
  <c r="AQ4" i="69"/>
  <c r="BB3" i="69"/>
  <c r="AX3" i="69"/>
  <c r="AT3" i="69"/>
  <c r="AP3" i="69"/>
  <c r="AZ3" i="69"/>
  <c r="AY3" i="69"/>
  <c r="AV3" i="69"/>
  <c r="AU3" i="69"/>
  <c r="X3" i="69"/>
  <c r="AQ3" i="69"/>
  <c r="F3" i="69"/>
  <c r="AP4" i="49" s="1"/>
  <c r="BB2" i="69"/>
  <c r="AY2" i="69"/>
  <c r="AX2" i="69"/>
  <c r="AU2" i="69"/>
  <c r="AT2" i="69"/>
  <c r="AQ2" i="69"/>
  <c r="AP2" i="69"/>
  <c r="AF60" i="69"/>
  <c r="F2" i="69"/>
  <c r="AP3" i="49" s="1"/>
  <c r="K61" i="53"/>
  <c r="J61" i="53"/>
  <c r="H61" i="53"/>
  <c r="G61" i="53"/>
  <c r="F61" i="53"/>
  <c r="E61" i="53"/>
  <c r="D61" i="53"/>
  <c r="C61" i="53"/>
  <c r="BP44" i="49" l="1"/>
  <c r="BQ41" i="49"/>
  <c r="BR38" i="49"/>
  <c r="BQ37" i="49"/>
  <c r="BR30" i="49"/>
  <c r="BQ21" i="49"/>
  <c r="BQ60" i="49"/>
  <c r="BR57" i="49"/>
  <c r="BR53" i="49"/>
  <c r="BQ48" i="49"/>
  <c r="BR45" i="49"/>
  <c r="BP39" i="49"/>
  <c r="BP35" i="49"/>
  <c r="BQ32" i="49"/>
  <c r="BP31" i="49"/>
  <c r="BR29" i="49"/>
  <c r="BP27" i="49"/>
  <c r="BR25" i="49"/>
  <c r="BQ24" i="49"/>
  <c r="BP23" i="49"/>
  <c r="BR21" i="49"/>
  <c r="BQ20" i="49"/>
  <c r="BP19" i="49"/>
  <c r="BR17" i="49"/>
  <c r="BQ16" i="49"/>
  <c r="BP15" i="49"/>
  <c r="BR13" i="49"/>
  <c r="BQ12" i="49"/>
  <c r="BP11" i="49"/>
  <c r="BR9" i="49"/>
  <c r="BQ8" i="49"/>
  <c r="BP7" i="49"/>
  <c r="BR5" i="49"/>
  <c r="BQ4" i="49"/>
  <c r="BQ56" i="49"/>
  <c r="BQ52" i="49"/>
  <c r="BR49" i="49"/>
  <c r="BP47" i="49"/>
  <c r="BQ44" i="49"/>
  <c r="BP43" i="49"/>
  <c r="BR41" i="49"/>
  <c r="BR37" i="49"/>
  <c r="BQ36" i="49"/>
  <c r="BR33" i="49"/>
  <c r="BQ28" i="49"/>
  <c r="EL41" i="49"/>
  <c r="EJ11" i="49"/>
  <c r="BP59" i="49"/>
  <c r="BP51" i="49"/>
  <c r="BQ40" i="49"/>
  <c r="EL58" i="49"/>
  <c r="EK57" i="49"/>
  <c r="EJ56" i="49"/>
  <c r="EL54" i="49"/>
  <c r="EK53" i="49"/>
  <c r="EJ52" i="49"/>
  <c r="EL50" i="49"/>
  <c r="EK49" i="49"/>
  <c r="EJ48" i="49"/>
  <c r="EL46" i="49"/>
  <c r="EK45" i="49"/>
  <c r="EJ44" i="49"/>
  <c r="EL42" i="49"/>
  <c r="EK41" i="49"/>
  <c r="EJ40" i="49"/>
  <c r="EL38" i="49"/>
  <c r="EK37" i="49"/>
  <c r="EJ36" i="49"/>
  <c r="EL34" i="49"/>
  <c r="EK33" i="49"/>
  <c r="EJ32" i="49"/>
  <c r="EL30" i="49"/>
  <c r="EK29" i="49"/>
  <c r="EJ28" i="49"/>
  <c r="EL26" i="49"/>
  <c r="EK25" i="49"/>
  <c r="EJ24" i="49"/>
  <c r="EL22" i="49"/>
  <c r="EK21" i="49"/>
  <c r="EJ20" i="49"/>
  <c r="EL18" i="49"/>
  <c r="EK17" i="49"/>
  <c r="EJ16" i="49"/>
  <c r="EL14" i="49"/>
  <c r="EK13" i="49"/>
  <c r="EJ12" i="49"/>
  <c r="EL10" i="49"/>
  <c r="EK9" i="49"/>
  <c r="EJ8" i="49"/>
  <c r="EL6" i="49"/>
  <c r="EK5" i="49"/>
  <c r="EJ4" i="49"/>
  <c r="EJ3" i="49"/>
  <c r="DG61" i="49"/>
  <c r="EK3" i="49"/>
  <c r="DH61" i="49"/>
  <c r="DI61" i="49"/>
  <c r="AQ16" i="69"/>
  <c r="AQ100" i="69" s="1"/>
  <c r="AR2" i="71"/>
  <c r="DR3" i="49"/>
  <c r="BE3" i="49"/>
  <c r="F2" i="73"/>
  <c r="BF3" i="49" s="1"/>
  <c r="F56" i="73"/>
  <c r="BF57" i="49" s="1"/>
  <c r="BC57" i="49"/>
  <c r="F48" i="73"/>
  <c r="BF49" i="49" s="1"/>
  <c r="BC49" i="49"/>
  <c r="F38" i="73"/>
  <c r="BF39" i="49" s="1"/>
  <c r="BE39" i="49"/>
  <c r="F22" i="73"/>
  <c r="BF23" i="49" s="1"/>
  <c r="BE23" i="49"/>
  <c r="BR23" i="49" s="1"/>
  <c r="F20" i="73"/>
  <c r="BF21" i="49" s="1"/>
  <c r="BC21" i="49"/>
  <c r="F16" i="73"/>
  <c r="BF17" i="49" s="1"/>
  <c r="BC17" i="49"/>
  <c r="BP17" i="49" s="1"/>
  <c r="F12" i="73"/>
  <c r="BF13" i="49" s="1"/>
  <c r="BC13" i="49"/>
  <c r="BD10" i="49"/>
  <c r="F9" i="73"/>
  <c r="BF10" i="49" s="1"/>
  <c r="F6" i="73"/>
  <c r="BF7" i="49" s="1"/>
  <c r="BE7" i="49"/>
  <c r="F4" i="73"/>
  <c r="BF5" i="49" s="1"/>
  <c r="BC5" i="49"/>
  <c r="AF60" i="73"/>
  <c r="DX56" i="49"/>
  <c r="AP82" i="73"/>
  <c r="DY53" i="49"/>
  <c r="AQ79" i="73"/>
  <c r="AQ85" i="73" s="1"/>
  <c r="AQ107" i="73" s="1"/>
  <c r="DY49" i="49"/>
  <c r="AQ72" i="73"/>
  <c r="DW47" i="49"/>
  <c r="AO67" i="73"/>
  <c r="AO68" i="73" s="1"/>
  <c r="AO105" i="73" s="1"/>
  <c r="DW43" i="49"/>
  <c r="EJ43" i="49" s="1"/>
  <c r="AO60" i="73"/>
  <c r="DW35" i="49"/>
  <c r="AO49" i="73"/>
  <c r="AO92" i="73" s="1"/>
  <c r="DW27" i="49"/>
  <c r="AO41" i="73"/>
  <c r="DX24" i="49"/>
  <c r="AP35" i="73"/>
  <c r="X23" i="73"/>
  <c r="DY21" i="49"/>
  <c r="AQ32" i="73"/>
  <c r="DY17" i="49"/>
  <c r="AQ28" i="73"/>
  <c r="DX4" i="49"/>
  <c r="X3" i="73"/>
  <c r="AI57" i="73"/>
  <c r="BC84" i="73" s="1"/>
  <c r="AT84" i="73"/>
  <c r="AT59" i="73"/>
  <c r="AI41" i="73"/>
  <c r="BC59" i="73" s="1"/>
  <c r="U59" i="69"/>
  <c r="AO87" i="69" s="1"/>
  <c r="AO109" i="69" s="1"/>
  <c r="AT6" i="69"/>
  <c r="BB6" i="69"/>
  <c r="AO3" i="69"/>
  <c r="AW3" i="69"/>
  <c r="AP4" i="69"/>
  <c r="AO10" i="69"/>
  <c r="AI8" i="69"/>
  <c r="BC14" i="69" s="1"/>
  <c r="X9" i="69"/>
  <c r="F10" i="69"/>
  <c r="AP11" i="49" s="1"/>
  <c r="X20" i="69"/>
  <c r="AQ33" i="69"/>
  <c r="AQ90" i="69" s="1"/>
  <c r="AQ40" i="69"/>
  <c r="AQ50" i="69" s="1"/>
  <c r="AQ103" i="69" s="1"/>
  <c r="F26" i="69"/>
  <c r="AP27" i="49" s="1"/>
  <c r="AO42" i="69"/>
  <c r="X29" i="69"/>
  <c r="F30" i="69"/>
  <c r="AP31" i="49" s="1"/>
  <c r="F34" i="69"/>
  <c r="AP35" i="49" s="1"/>
  <c r="AP54" i="69"/>
  <c r="AR56" i="69"/>
  <c r="DJ39" i="49"/>
  <c r="X41" i="69"/>
  <c r="F42" i="69"/>
  <c r="AP43" i="49" s="1"/>
  <c r="F43" i="69"/>
  <c r="AP44" i="49" s="1"/>
  <c r="BS44" i="49" s="1"/>
  <c r="AP62" i="69"/>
  <c r="AO68" i="69"/>
  <c r="AO105" i="69" s="1"/>
  <c r="AO71" i="69"/>
  <c r="X49" i="69"/>
  <c r="F50" i="69"/>
  <c r="AP51" i="49" s="1"/>
  <c r="AO75" i="69"/>
  <c r="AV85" i="69"/>
  <c r="AV107" i="69" s="1"/>
  <c r="AZ85" i="69"/>
  <c r="AZ107" i="69" s="1"/>
  <c r="BP3" i="49"/>
  <c r="AR26" i="70"/>
  <c r="DN15" i="49"/>
  <c r="AZ93" i="70"/>
  <c r="AZ110" i="70" s="1"/>
  <c r="F40" i="70"/>
  <c r="AT41" i="49" s="1"/>
  <c r="F9" i="71"/>
  <c r="AX10" i="49" s="1"/>
  <c r="F42" i="71"/>
  <c r="AX43" i="49" s="1"/>
  <c r="AY60" i="49"/>
  <c r="F59" i="72"/>
  <c r="BB60" i="49" s="1"/>
  <c r="AZ57" i="49"/>
  <c r="BQ57" i="49" s="1"/>
  <c r="F56" i="72"/>
  <c r="BB57" i="49" s="1"/>
  <c r="AY56" i="49"/>
  <c r="F55" i="72"/>
  <c r="BB56" i="49" s="1"/>
  <c r="AY52" i="49"/>
  <c r="F51" i="72"/>
  <c r="BB52" i="49" s="1"/>
  <c r="AY48" i="49"/>
  <c r="F47" i="72"/>
  <c r="BB48" i="49" s="1"/>
  <c r="BA46" i="49"/>
  <c r="F45" i="72"/>
  <c r="BB46" i="49" s="1"/>
  <c r="AY40" i="49"/>
  <c r="F39" i="72"/>
  <c r="BB40" i="49" s="1"/>
  <c r="AY36" i="49"/>
  <c r="BP36" i="49" s="1"/>
  <c r="F35" i="72"/>
  <c r="BB36" i="49" s="1"/>
  <c r="BS36" i="49" s="1"/>
  <c r="AY32" i="49"/>
  <c r="F31" i="72"/>
  <c r="BB32" i="49" s="1"/>
  <c r="AY28" i="49"/>
  <c r="F27" i="72"/>
  <c r="BB28" i="49" s="1"/>
  <c r="BA26" i="49"/>
  <c r="F25" i="72"/>
  <c r="BB26" i="49" s="1"/>
  <c r="AZ17" i="49"/>
  <c r="BQ17" i="49" s="1"/>
  <c r="F16" i="72"/>
  <c r="BB17" i="49" s="1"/>
  <c r="AY16" i="49"/>
  <c r="F15" i="72"/>
  <c r="BB16" i="49" s="1"/>
  <c r="BA14" i="49"/>
  <c r="F13" i="72"/>
  <c r="BB14" i="49" s="1"/>
  <c r="AY8" i="49"/>
  <c r="BP8" i="49" s="1"/>
  <c r="F7" i="72"/>
  <c r="BB8" i="49" s="1"/>
  <c r="BS8" i="49" s="1"/>
  <c r="AY4" i="49"/>
  <c r="BP4" i="49" s="1"/>
  <c r="F3" i="72"/>
  <c r="BB4" i="49" s="1"/>
  <c r="BS4" i="49" s="1"/>
  <c r="AA60" i="72"/>
  <c r="X57" i="72"/>
  <c r="DS58" i="49"/>
  <c r="EJ58" i="49" s="1"/>
  <c r="DU56" i="49"/>
  <c r="EL56" i="49" s="1"/>
  <c r="AQ82" i="72"/>
  <c r="AP81" i="72"/>
  <c r="DT55" i="49"/>
  <c r="EK55" i="49" s="1"/>
  <c r="DS54" i="49"/>
  <c r="EJ54" i="49" s="1"/>
  <c r="AO80" i="72"/>
  <c r="AQ75" i="72"/>
  <c r="DU52" i="49"/>
  <c r="EL52" i="49" s="1"/>
  <c r="DT51" i="49"/>
  <c r="EK51" i="49" s="1"/>
  <c r="AP74" i="72"/>
  <c r="DS50" i="49"/>
  <c r="EJ50" i="49" s="1"/>
  <c r="X49" i="72"/>
  <c r="AO73" i="72"/>
  <c r="AO76" i="72" s="1"/>
  <c r="AO106" i="72" s="1"/>
  <c r="DU48" i="49"/>
  <c r="EL48" i="49" s="1"/>
  <c r="AQ71" i="72"/>
  <c r="DT47" i="49"/>
  <c r="EK47" i="49" s="1"/>
  <c r="AP67" i="72"/>
  <c r="AP68" i="72" s="1"/>
  <c r="AP105" i="72" s="1"/>
  <c r="AO66" i="72"/>
  <c r="AO68" i="72" s="1"/>
  <c r="AO105" i="72" s="1"/>
  <c r="DS46" i="49"/>
  <c r="EJ46" i="49" s="1"/>
  <c r="X43" i="72"/>
  <c r="DU44" i="49"/>
  <c r="EL44" i="49" s="1"/>
  <c r="AQ61" i="72"/>
  <c r="AP60" i="72"/>
  <c r="DT43" i="49"/>
  <c r="EK43" i="49" s="1"/>
  <c r="AO59" i="72"/>
  <c r="AO63" i="72" s="1"/>
  <c r="AO104" i="72" s="1"/>
  <c r="DS42" i="49"/>
  <c r="EJ42" i="49" s="1"/>
  <c r="AQ57" i="72"/>
  <c r="DU40" i="49"/>
  <c r="EL40" i="49" s="1"/>
  <c r="DT39" i="49"/>
  <c r="EK39" i="49" s="1"/>
  <c r="AP56" i="72"/>
  <c r="DS38" i="49"/>
  <c r="EJ38" i="49" s="1"/>
  <c r="AO55" i="72"/>
  <c r="DU36" i="49"/>
  <c r="EL36" i="49" s="1"/>
  <c r="AQ53" i="72"/>
  <c r="AP49" i="72"/>
  <c r="AP92" i="72" s="1"/>
  <c r="DT35" i="49"/>
  <c r="EK35" i="49" s="1"/>
  <c r="AO48" i="72"/>
  <c r="DS34" i="49"/>
  <c r="EJ34" i="49" s="1"/>
  <c r="AQ46" i="72"/>
  <c r="DU32" i="49"/>
  <c r="EL32" i="49" s="1"/>
  <c r="DT31" i="49"/>
  <c r="EK31" i="49" s="1"/>
  <c r="AP45" i="72"/>
  <c r="AO44" i="72"/>
  <c r="DS30" i="49"/>
  <c r="EJ30" i="49" s="1"/>
  <c r="DU28" i="49"/>
  <c r="EL28" i="49" s="1"/>
  <c r="AQ42" i="72"/>
  <c r="DT27" i="49"/>
  <c r="EK27" i="49" s="1"/>
  <c r="AP41" i="72"/>
  <c r="AO40" i="72"/>
  <c r="DS26" i="49"/>
  <c r="EJ26" i="49" s="1"/>
  <c r="DU24" i="49"/>
  <c r="EL24" i="49" s="1"/>
  <c r="AQ35" i="72"/>
  <c r="DT23" i="49"/>
  <c r="EK23" i="49" s="1"/>
  <c r="X22" i="72"/>
  <c r="AO33" i="72"/>
  <c r="AO90" i="72" s="1"/>
  <c r="AO93" i="72" s="1"/>
  <c r="AO110" i="72" s="1"/>
  <c r="DS22" i="49"/>
  <c r="EJ22" i="49" s="1"/>
  <c r="X19" i="72"/>
  <c r="DU20" i="49"/>
  <c r="EL20" i="49" s="1"/>
  <c r="AQ31" i="72"/>
  <c r="AP30" i="72"/>
  <c r="DT19" i="49"/>
  <c r="EK19" i="49" s="1"/>
  <c r="AO29" i="72"/>
  <c r="DS18" i="49"/>
  <c r="EJ18" i="49" s="1"/>
  <c r="AQ27" i="72"/>
  <c r="DU16" i="49"/>
  <c r="EL16" i="49" s="1"/>
  <c r="X15" i="72"/>
  <c r="AP26" i="72"/>
  <c r="DT15" i="49"/>
  <c r="EK15" i="49" s="1"/>
  <c r="X14" i="72"/>
  <c r="DS14" i="49"/>
  <c r="EJ14" i="49" s="1"/>
  <c r="AO22" i="72"/>
  <c r="AQ20" i="72"/>
  <c r="DU12" i="49"/>
  <c r="EL12" i="49" s="1"/>
  <c r="AP19" i="72"/>
  <c r="DT11" i="49"/>
  <c r="EK11" i="49" s="1"/>
  <c r="AO15" i="72"/>
  <c r="DS10" i="49"/>
  <c r="EJ10" i="49" s="1"/>
  <c r="X7" i="72"/>
  <c r="DU8" i="49"/>
  <c r="EL8" i="49" s="1"/>
  <c r="AP9" i="72"/>
  <c r="DT7" i="49"/>
  <c r="EK7" i="49" s="1"/>
  <c r="DS6" i="49"/>
  <c r="EJ6" i="49" s="1"/>
  <c r="AO5" i="72"/>
  <c r="DU4" i="49"/>
  <c r="EL4" i="49" s="1"/>
  <c r="AQ3" i="72"/>
  <c r="AQ6" i="72" s="1"/>
  <c r="AQ98" i="72" s="1"/>
  <c r="BA85" i="72"/>
  <c r="BA107" i="72" s="1"/>
  <c r="AW85" i="72"/>
  <c r="AW107" i="72" s="1"/>
  <c r="AY68" i="72"/>
  <c r="AY105" i="72" s="1"/>
  <c r="AI10" i="72"/>
  <c r="BC19" i="72" s="1"/>
  <c r="AS19" i="72"/>
  <c r="AU10" i="72"/>
  <c r="AI7" i="72"/>
  <c r="BC10" i="72" s="1"/>
  <c r="AW11" i="72"/>
  <c r="AW99" i="72" s="1"/>
  <c r="AC59" i="72"/>
  <c r="AW87" i="72" s="1"/>
  <c r="AW109" i="72" s="1"/>
  <c r="AS4" i="72"/>
  <c r="Y59" i="72"/>
  <c r="AS87" i="72" s="1"/>
  <c r="AS109" i="72" s="1"/>
  <c r="AO19" i="73"/>
  <c r="AO23" i="73" s="1"/>
  <c r="AO101" i="73" s="1"/>
  <c r="F26" i="73"/>
  <c r="BF27" i="49" s="1"/>
  <c r="AQ83" i="73"/>
  <c r="AR3" i="69"/>
  <c r="DJ4" i="49"/>
  <c r="AO11" i="69"/>
  <c r="AO99" i="69" s="1"/>
  <c r="AR29" i="69"/>
  <c r="DJ18" i="49"/>
  <c r="AP93" i="69"/>
  <c r="AP110" i="69" s="1"/>
  <c r="AR66" i="69"/>
  <c r="DJ46" i="49"/>
  <c r="Y59" i="69"/>
  <c r="AS87" i="69" s="1"/>
  <c r="AS109" i="69" s="1"/>
  <c r="AR14" i="70"/>
  <c r="DN9" i="49"/>
  <c r="AR21" i="70"/>
  <c r="DN13" i="49"/>
  <c r="F53" i="73"/>
  <c r="BF54" i="49" s="1"/>
  <c r="BD54" i="49"/>
  <c r="F49" i="73"/>
  <c r="BF50" i="49" s="1"/>
  <c r="BD50" i="49"/>
  <c r="BD42" i="49"/>
  <c r="F41" i="73"/>
  <c r="BF42" i="49" s="1"/>
  <c r="F37" i="73"/>
  <c r="BF38" i="49" s="1"/>
  <c r="BD38" i="49"/>
  <c r="F34" i="73"/>
  <c r="BF35" i="49" s="1"/>
  <c r="BE35" i="49"/>
  <c r="F30" i="73"/>
  <c r="BF31" i="49" s="1"/>
  <c r="BE31" i="49"/>
  <c r="F21" i="73"/>
  <c r="BF22" i="49" s="1"/>
  <c r="BD22" i="49"/>
  <c r="BD18" i="49"/>
  <c r="F17" i="73"/>
  <c r="BF18" i="49" s="1"/>
  <c r="F13" i="73"/>
  <c r="BF14" i="49" s="1"/>
  <c r="BD14" i="49"/>
  <c r="BQ14" i="49" s="1"/>
  <c r="F8" i="73"/>
  <c r="BF9" i="49" s="1"/>
  <c r="BC9" i="49"/>
  <c r="DW55" i="49"/>
  <c r="AO81" i="73"/>
  <c r="DW51" i="49"/>
  <c r="AO74" i="73"/>
  <c r="DX48" i="49"/>
  <c r="AP71" i="73"/>
  <c r="DY45" i="49"/>
  <c r="AQ62" i="73"/>
  <c r="DX40" i="49"/>
  <c r="AP57" i="73"/>
  <c r="AP63" i="73" s="1"/>
  <c r="AP104" i="73" s="1"/>
  <c r="DX36" i="49"/>
  <c r="AP53" i="73"/>
  <c r="DY33" i="49"/>
  <c r="AQ47" i="73"/>
  <c r="DW31" i="49"/>
  <c r="AO45" i="73"/>
  <c r="DX28" i="49"/>
  <c r="AP42" i="73"/>
  <c r="DW19" i="49"/>
  <c r="AO30" i="73"/>
  <c r="DX16" i="49"/>
  <c r="X15" i="73"/>
  <c r="DY13" i="49"/>
  <c r="AQ21" i="73"/>
  <c r="DX12" i="49"/>
  <c r="AP20" i="73"/>
  <c r="AP23" i="73" s="1"/>
  <c r="AP101" i="73" s="1"/>
  <c r="DY5" i="49"/>
  <c r="AQ4" i="73"/>
  <c r="AI53" i="73"/>
  <c r="BC80" i="73" s="1"/>
  <c r="AT80" i="73"/>
  <c r="AT3" i="73"/>
  <c r="AT6" i="73" s="1"/>
  <c r="AT98" i="73" s="1"/>
  <c r="AI3" i="73"/>
  <c r="BC3" i="73" s="1"/>
  <c r="I61" i="53"/>
  <c r="AQ5" i="69"/>
  <c r="AI6" i="69"/>
  <c r="BC9" i="69" s="1"/>
  <c r="BA11" i="69"/>
  <c r="BA99" i="69" s="1"/>
  <c r="X7" i="69"/>
  <c r="AQ15" i="69"/>
  <c r="F14" i="69"/>
  <c r="AP15" i="49" s="1"/>
  <c r="AV16" i="69"/>
  <c r="AV100" i="69" s="1"/>
  <c r="AQ29" i="69"/>
  <c r="F18" i="69"/>
  <c r="AP19" i="49" s="1"/>
  <c r="F22" i="69"/>
  <c r="AP23" i="49" s="1"/>
  <c r="AQ48" i="69"/>
  <c r="F40" i="69"/>
  <c r="AP41" i="49" s="1"/>
  <c r="AO61" i="69"/>
  <c r="AT68" i="69"/>
  <c r="AT105" i="69" s="1"/>
  <c r="AX68" i="69"/>
  <c r="AX105" i="69" s="1"/>
  <c r="BB68" i="69"/>
  <c r="BB105" i="69" s="1"/>
  <c r="AP76" i="69"/>
  <c r="AP106" i="69" s="1"/>
  <c r="BB76" i="69"/>
  <c r="BB106" i="69" s="1"/>
  <c r="F54" i="69"/>
  <c r="AP55" i="49" s="1"/>
  <c r="AR81" i="69"/>
  <c r="DJ55" i="49"/>
  <c r="AP83" i="69"/>
  <c r="AP85" i="69" s="1"/>
  <c r="AP107" i="69" s="1"/>
  <c r="AR10" i="70"/>
  <c r="DN8" i="49"/>
  <c r="AR30" i="70"/>
  <c r="DN19" i="49"/>
  <c r="AR41" i="70"/>
  <c r="DN27" i="49"/>
  <c r="AQ57" i="49"/>
  <c r="F56" i="70"/>
  <c r="AT57" i="49" s="1"/>
  <c r="AR54" i="49"/>
  <c r="F53" i="70"/>
  <c r="AT54" i="49" s="1"/>
  <c r="AQ53" i="49"/>
  <c r="F52" i="70"/>
  <c r="AT53" i="49" s="1"/>
  <c r="AS51" i="49"/>
  <c r="F50" i="70"/>
  <c r="AT51" i="49" s="1"/>
  <c r="AQ49" i="49"/>
  <c r="F48" i="70"/>
  <c r="AT49" i="49" s="1"/>
  <c r="AS47" i="49"/>
  <c r="F46" i="70"/>
  <c r="AT47" i="49" s="1"/>
  <c r="AR46" i="49"/>
  <c r="F45" i="70"/>
  <c r="AT46" i="49" s="1"/>
  <c r="AQ45" i="49"/>
  <c r="F44" i="70"/>
  <c r="AT45" i="49" s="1"/>
  <c r="AS43" i="49"/>
  <c r="BR43" i="49" s="1"/>
  <c r="F42" i="70"/>
  <c r="AT43" i="49" s="1"/>
  <c r="AR42" i="49"/>
  <c r="F41" i="70"/>
  <c r="AT42" i="49" s="1"/>
  <c r="AS39" i="49"/>
  <c r="F38" i="70"/>
  <c r="AT39" i="49" s="1"/>
  <c r="AQ37" i="49"/>
  <c r="F36" i="70"/>
  <c r="AT37" i="49" s="1"/>
  <c r="AS35" i="49"/>
  <c r="F34" i="70"/>
  <c r="AT35" i="49" s="1"/>
  <c r="AR34" i="49"/>
  <c r="F33" i="70"/>
  <c r="AT34" i="49" s="1"/>
  <c r="AQ33" i="49"/>
  <c r="F32" i="70"/>
  <c r="AT33" i="49" s="1"/>
  <c r="AS31" i="49"/>
  <c r="F30" i="70"/>
  <c r="AT31" i="49" s="1"/>
  <c r="AR30" i="49"/>
  <c r="F29" i="70"/>
  <c r="AT30" i="49" s="1"/>
  <c r="AQ29" i="49"/>
  <c r="F28" i="70"/>
  <c r="AT29" i="49" s="1"/>
  <c r="AS27" i="49"/>
  <c r="F26" i="70"/>
  <c r="AT27" i="49" s="1"/>
  <c r="AR26" i="49"/>
  <c r="F25" i="70"/>
  <c r="AT26" i="49" s="1"/>
  <c r="AQ25" i="49"/>
  <c r="F24" i="70"/>
  <c r="AT25" i="49" s="1"/>
  <c r="AQ21" i="49"/>
  <c r="F20" i="70"/>
  <c r="AT21" i="49" s="1"/>
  <c r="AS19" i="49"/>
  <c r="F18" i="70"/>
  <c r="AT19" i="49" s="1"/>
  <c r="AQ13" i="49"/>
  <c r="F12" i="70"/>
  <c r="AT13" i="49" s="1"/>
  <c r="AS11" i="49"/>
  <c r="F10" i="70"/>
  <c r="AT11" i="49" s="1"/>
  <c r="DM57" i="49"/>
  <c r="AQ83" i="70"/>
  <c r="DL56" i="49"/>
  <c r="AP82" i="70"/>
  <c r="AP85" i="70" s="1"/>
  <c r="AP107" i="70" s="1"/>
  <c r="DK55" i="49"/>
  <c r="AO81" i="70"/>
  <c r="X54" i="70"/>
  <c r="DL52" i="49"/>
  <c r="AP75" i="70"/>
  <c r="DM49" i="49"/>
  <c r="AQ72" i="70"/>
  <c r="AQ76" i="70" s="1"/>
  <c r="AQ106" i="70" s="1"/>
  <c r="DK47" i="49"/>
  <c r="AO67" i="70"/>
  <c r="DL40" i="49"/>
  <c r="AP57" i="70"/>
  <c r="DL36" i="49"/>
  <c r="AP53" i="70"/>
  <c r="DK35" i="49"/>
  <c r="AO49" i="70"/>
  <c r="AO92" i="70" s="1"/>
  <c r="AO93" i="70" s="1"/>
  <c r="AO110" i="70" s="1"/>
  <c r="X34" i="70"/>
  <c r="DM33" i="49"/>
  <c r="AQ47" i="70"/>
  <c r="DL32" i="49"/>
  <c r="AP46" i="70"/>
  <c r="DK31" i="49"/>
  <c r="AO45" i="70"/>
  <c r="X30" i="70"/>
  <c r="DM29" i="49"/>
  <c r="AQ43" i="70"/>
  <c r="AQ91" i="70" s="1"/>
  <c r="DL28" i="49"/>
  <c r="AP42" i="70"/>
  <c r="AP50" i="70" s="1"/>
  <c r="AP103" i="70" s="1"/>
  <c r="DK27" i="49"/>
  <c r="AO41" i="70"/>
  <c r="DM25" i="49"/>
  <c r="AQ36" i="70"/>
  <c r="X24" i="70"/>
  <c r="DL24" i="49"/>
  <c r="AP35" i="70"/>
  <c r="DK23" i="49"/>
  <c r="AO34" i="70"/>
  <c r="DM21" i="49"/>
  <c r="AQ32" i="70"/>
  <c r="DM17" i="49"/>
  <c r="AQ28" i="70"/>
  <c r="AQ37" i="70" s="1"/>
  <c r="AQ102" i="70" s="1"/>
  <c r="X16" i="70"/>
  <c r="DL16" i="49"/>
  <c r="AP27" i="70"/>
  <c r="DK15" i="49"/>
  <c r="AO26" i="70"/>
  <c r="DM13" i="49"/>
  <c r="AQ21" i="70"/>
  <c r="DL12" i="49"/>
  <c r="X11" i="70"/>
  <c r="DM9" i="49"/>
  <c r="AQ14" i="70"/>
  <c r="AX68" i="70"/>
  <c r="AX105" i="70" s="1"/>
  <c r="F12" i="71"/>
  <c r="AX13" i="49" s="1"/>
  <c r="AP35" i="71"/>
  <c r="AI35" i="71"/>
  <c r="BC53" i="71" s="1"/>
  <c r="AP61" i="71"/>
  <c r="AW50" i="72"/>
  <c r="AW103" i="72" s="1"/>
  <c r="BA68" i="72"/>
  <c r="BA105" i="72" s="1"/>
  <c r="F49" i="72"/>
  <c r="BB50" i="49" s="1"/>
  <c r="AI7" i="73"/>
  <c r="BC10" i="73" s="1"/>
  <c r="BC11" i="73" s="1"/>
  <c r="BC99" i="73" s="1"/>
  <c r="AQ36" i="73"/>
  <c r="AQ54" i="73"/>
  <c r="AQ43" i="73"/>
  <c r="AQ91" i="73" s="1"/>
  <c r="AQ93" i="73" s="1"/>
  <c r="AQ110" i="73" s="1"/>
  <c r="AR80" i="73"/>
  <c r="DZ54" i="49"/>
  <c r="AR82" i="71"/>
  <c r="DR56" i="49"/>
  <c r="AR35" i="72"/>
  <c r="DV24" i="49"/>
  <c r="BC45" i="49"/>
  <c r="F44" i="73"/>
  <c r="BF45" i="49" s="1"/>
  <c r="F40" i="73"/>
  <c r="BF41" i="49" s="1"/>
  <c r="BC41" i="49"/>
  <c r="F36" i="73"/>
  <c r="BF37" i="49" s="1"/>
  <c r="BC37" i="49"/>
  <c r="F33" i="73"/>
  <c r="BF34" i="49" s="1"/>
  <c r="BD34" i="49"/>
  <c r="BD30" i="49"/>
  <c r="F29" i="73"/>
  <c r="BF30" i="49" s="1"/>
  <c r="F28" i="73"/>
  <c r="BF29" i="49" s="1"/>
  <c r="BC29" i="49"/>
  <c r="F24" i="73"/>
  <c r="BF25" i="49" s="1"/>
  <c r="BC25" i="49"/>
  <c r="F18" i="73"/>
  <c r="BF19" i="49" s="1"/>
  <c r="BE19" i="49"/>
  <c r="F14" i="73"/>
  <c r="BF15" i="49" s="1"/>
  <c r="BE15" i="49"/>
  <c r="F10" i="73"/>
  <c r="BF11" i="49" s="1"/>
  <c r="BE11" i="49"/>
  <c r="F5" i="73"/>
  <c r="BF6" i="49" s="1"/>
  <c r="BD6" i="49"/>
  <c r="AB60" i="73"/>
  <c r="DY3" i="49"/>
  <c r="AQ2" i="73"/>
  <c r="AQ6" i="73" s="1"/>
  <c r="DX52" i="49"/>
  <c r="AP75" i="73"/>
  <c r="DX44" i="49"/>
  <c r="EK44" i="49" s="1"/>
  <c r="AP61" i="73"/>
  <c r="DX32" i="49"/>
  <c r="AP46" i="73"/>
  <c r="DX20" i="49"/>
  <c r="AP31" i="73"/>
  <c r="X19" i="73"/>
  <c r="DW15" i="49"/>
  <c r="AO26" i="73"/>
  <c r="DY9" i="49"/>
  <c r="X8" i="73"/>
  <c r="F6" i="69"/>
  <c r="AP7" i="49" s="1"/>
  <c r="AP14" i="69"/>
  <c r="AP23" i="69"/>
  <c r="AP101" i="69" s="1"/>
  <c r="AO20" i="69"/>
  <c r="AZ37" i="69"/>
  <c r="AZ102" i="69" s="1"/>
  <c r="F16" i="69"/>
  <c r="AP17" i="49" s="1"/>
  <c r="X21" i="69"/>
  <c r="AP36" i="69"/>
  <c r="AP43" i="69"/>
  <c r="AP91" i="69" s="1"/>
  <c r="AO46" i="69"/>
  <c r="AP47" i="69"/>
  <c r="X33" i="69"/>
  <c r="AQ66" i="69"/>
  <c r="AQ68" i="69" s="1"/>
  <c r="AQ105" i="69" s="1"/>
  <c r="F46" i="69"/>
  <c r="AP47" i="49" s="1"/>
  <c r="AQ80" i="69"/>
  <c r="AQ85" i="69" s="1"/>
  <c r="AQ107" i="69" s="1"/>
  <c r="AO82" i="69"/>
  <c r="AO85" i="69" s="1"/>
  <c r="AO107" i="69" s="1"/>
  <c r="F59" i="69"/>
  <c r="AP60" i="49" s="1"/>
  <c r="AM60" i="49"/>
  <c r="F57" i="69"/>
  <c r="AP58" i="49" s="1"/>
  <c r="AO58" i="49"/>
  <c r="BR58" i="49" s="1"/>
  <c r="F55" i="69"/>
  <c r="AP56" i="49" s="1"/>
  <c r="AM56" i="49"/>
  <c r="F52" i="69"/>
  <c r="AP53" i="49" s="1"/>
  <c r="AN53" i="49"/>
  <c r="BQ53" i="49" s="1"/>
  <c r="F51" i="69"/>
  <c r="AP52" i="49" s="1"/>
  <c r="AM52" i="49"/>
  <c r="F49" i="69"/>
  <c r="AP50" i="49" s="1"/>
  <c r="AO50" i="49"/>
  <c r="BR50" i="49" s="1"/>
  <c r="F48" i="69"/>
  <c r="AP49" i="49" s="1"/>
  <c r="AN49" i="49"/>
  <c r="BQ49" i="49" s="1"/>
  <c r="F47" i="69"/>
  <c r="AP48" i="49" s="1"/>
  <c r="AM48" i="49"/>
  <c r="F45" i="69"/>
  <c r="AP46" i="49" s="1"/>
  <c r="AO46" i="49"/>
  <c r="F44" i="69"/>
  <c r="AP45" i="49" s="1"/>
  <c r="AN45" i="49"/>
  <c r="BQ45" i="49" s="1"/>
  <c r="F41" i="69"/>
  <c r="AP42" i="49" s="1"/>
  <c r="AO42" i="49"/>
  <c r="BR42" i="49" s="1"/>
  <c r="F39" i="69"/>
  <c r="AP40" i="49" s="1"/>
  <c r="AM40" i="49"/>
  <c r="F33" i="69"/>
  <c r="AP34" i="49" s="1"/>
  <c r="AO34" i="49"/>
  <c r="BR34" i="49" s="1"/>
  <c r="F32" i="69"/>
  <c r="AP33" i="49" s="1"/>
  <c r="AN33" i="49"/>
  <c r="BQ33" i="49" s="1"/>
  <c r="F31" i="69"/>
  <c r="AP32" i="49" s="1"/>
  <c r="BS32" i="49" s="1"/>
  <c r="AM32" i="49"/>
  <c r="F28" i="69"/>
  <c r="AP29" i="49" s="1"/>
  <c r="AN29" i="49"/>
  <c r="BQ29" i="49" s="1"/>
  <c r="F27" i="69"/>
  <c r="AP28" i="49" s="1"/>
  <c r="AM28" i="49"/>
  <c r="F25" i="69"/>
  <c r="AP26" i="49" s="1"/>
  <c r="AO26" i="49"/>
  <c r="F24" i="69"/>
  <c r="AP25" i="49" s="1"/>
  <c r="AN25" i="49"/>
  <c r="BQ25" i="49" s="1"/>
  <c r="F23" i="69"/>
  <c r="AP24" i="49" s="1"/>
  <c r="AM24" i="49"/>
  <c r="BP24" i="49" s="1"/>
  <c r="F21" i="69"/>
  <c r="AP22" i="49" s="1"/>
  <c r="AO22" i="49"/>
  <c r="BR22" i="49" s="1"/>
  <c r="F19" i="69"/>
  <c r="AP20" i="49" s="1"/>
  <c r="BS20" i="49" s="1"/>
  <c r="AM20" i="49"/>
  <c r="BP20" i="49" s="1"/>
  <c r="F17" i="69"/>
  <c r="AP18" i="49" s="1"/>
  <c r="AO18" i="49"/>
  <c r="BR18" i="49" s="1"/>
  <c r="F15" i="69"/>
  <c r="AP16" i="49" s="1"/>
  <c r="AM16" i="49"/>
  <c r="F13" i="69"/>
  <c r="AP14" i="49" s="1"/>
  <c r="AO14" i="49"/>
  <c r="F12" i="69"/>
  <c r="AP13" i="49" s="1"/>
  <c r="AN13" i="49"/>
  <c r="BQ13" i="49" s="1"/>
  <c r="F11" i="69"/>
  <c r="AP12" i="49" s="1"/>
  <c r="AM12" i="49"/>
  <c r="BP12" i="49" s="1"/>
  <c r="F9" i="69"/>
  <c r="AP10" i="49" s="1"/>
  <c r="AO10" i="49"/>
  <c r="BR10" i="49" s="1"/>
  <c r="F8" i="69"/>
  <c r="AP9" i="49" s="1"/>
  <c r="AN9" i="49"/>
  <c r="BQ9" i="49" s="1"/>
  <c r="F5" i="69"/>
  <c r="AP6" i="49" s="1"/>
  <c r="AO6" i="49"/>
  <c r="BR6" i="49" s="1"/>
  <c r="F4" i="69"/>
  <c r="AP5" i="49" s="1"/>
  <c r="AN5" i="49"/>
  <c r="BQ5" i="49" s="1"/>
  <c r="AR9" i="70"/>
  <c r="DN7" i="49"/>
  <c r="AW3" i="49"/>
  <c r="W60" i="71"/>
  <c r="AW59" i="49"/>
  <c r="F58" i="71"/>
  <c r="AX59" i="49" s="1"/>
  <c r="AU53" i="49"/>
  <c r="F52" i="71"/>
  <c r="AX53" i="49" s="1"/>
  <c r="AW51" i="49"/>
  <c r="F50" i="71"/>
  <c r="AX51" i="49" s="1"/>
  <c r="AV50" i="49"/>
  <c r="F49" i="71"/>
  <c r="AX50" i="49" s="1"/>
  <c r="AU49" i="49"/>
  <c r="F48" i="71"/>
  <c r="AX49" i="49" s="1"/>
  <c r="AW47" i="49"/>
  <c r="F46" i="71"/>
  <c r="AX47" i="49" s="1"/>
  <c r="AV46" i="49"/>
  <c r="BQ46" i="49" s="1"/>
  <c r="F45" i="71"/>
  <c r="AX46" i="49" s="1"/>
  <c r="AU45" i="49"/>
  <c r="F44" i="71"/>
  <c r="AX45" i="49" s="1"/>
  <c r="AU41" i="49"/>
  <c r="F40" i="71"/>
  <c r="AX41" i="49" s="1"/>
  <c r="AW39" i="49"/>
  <c r="F38" i="71"/>
  <c r="AX39" i="49" s="1"/>
  <c r="AV38" i="49"/>
  <c r="F37" i="71"/>
  <c r="AX38" i="49" s="1"/>
  <c r="AU37" i="49"/>
  <c r="F36" i="71"/>
  <c r="AX37" i="49" s="1"/>
  <c r="AW35" i="49"/>
  <c r="F34" i="71"/>
  <c r="AX35" i="49" s="1"/>
  <c r="AV34" i="49"/>
  <c r="F33" i="71"/>
  <c r="AX34" i="49" s="1"/>
  <c r="AU33" i="49"/>
  <c r="F32" i="71"/>
  <c r="AX33" i="49" s="1"/>
  <c r="AW31" i="49"/>
  <c r="F30" i="71"/>
  <c r="AX31" i="49" s="1"/>
  <c r="AV30" i="49"/>
  <c r="F29" i="71"/>
  <c r="AX30" i="49" s="1"/>
  <c r="AV26" i="49"/>
  <c r="F25" i="71"/>
  <c r="AX26" i="49" s="1"/>
  <c r="AU21" i="49"/>
  <c r="F20" i="71"/>
  <c r="AX21" i="49" s="1"/>
  <c r="AV18" i="49"/>
  <c r="F17" i="71"/>
  <c r="AX18" i="49" s="1"/>
  <c r="AW15" i="49"/>
  <c r="F14" i="71"/>
  <c r="AX15" i="49" s="1"/>
  <c r="AW11" i="49"/>
  <c r="F10" i="71"/>
  <c r="AX11" i="49" s="1"/>
  <c r="AV6" i="49"/>
  <c r="F5" i="71"/>
  <c r="AX6" i="49" s="1"/>
  <c r="AU5" i="49"/>
  <c r="F4" i="71"/>
  <c r="AX5" i="49" s="1"/>
  <c r="AI60" i="71"/>
  <c r="DQ57" i="49"/>
  <c r="AQ83" i="71"/>
  <c r="DP56" i="49"/>
  <c r="AP82" i="71"/>
  <c r="DQ53" i="49"/>
  <c r="EL53" i="49" s="1"/>
  <c r="AQ79" i="71"/>
  <c r="DP52" i="49"/>
  <c r="AP75" i="71"/>
  <c r="DO51" i="49"/>
  <c r="AO74" i="71"/>
  <c r="DQ49" i="49"/>
  <c r="AQ72" i="71"/>
  <c r="DP48" i="49"/>
  <c r="AP71" i="71"/>
  <c r="AP76" i="71" s="1"/>
  <c r="AP106" i="71" s="1"/>
  <c r="DO47" i="49"/>
  <c r="AO67" i="71"/>
  <c r="DQ45" i="49"/>
  <c r="AQ62" i="71"/>
  <c r="DP40" i="49"/>
  <c r="AP57" i="71"/>
  <c r="DO39" i="49"/>
  <c r="EJ39" i="49" s="1"/>
  <c r="AO56" i="71"/>
  <c r="DQ37" i="49"/>
  <c r="EL37" i="49" s="1"/>
  <c r="AQ54" i="71"/>
  <c r="DP36" i="49"/>
  <c r="AP53" i="71"/>
  <c r="DO35" i="49"/>
  <c r="AO49" i="71"/>
  <c r="AO92" i="71" s="1"/>
  <c r="DP32" i="49"/>
  <c r="AP46" i="71"/>
  <c r="DO31" i="49"/>
  <c r="AO45" i="71"/>
  <c r="DQ29" i="49"/>
  <c r="AQ43" i="71"/>
  <c r="AQ91" i="71" s="1"/>
  <c r="AQ93" i="71" s="1"/>
  <c r="AQ110" i="71" s="1"/>
  <c r="DP28" i="49"/>
  <c r="X27" i="71"/>
  <c r="DO27" i="49"/>
  <c r="AO41" i="71"/>
  <c r="DQ25" i="49"/>
  <c r="AQ36" i="71"/>
  <c r="DO23" i="49"/>
  <c r="AO34" i="71"/>
  <c r="DQ21" i="49"/>
  <c r="AQ32" i="71"/>
  <c r="DP20" i="49"/>
  <c r="AP31" i="71"/>
  <c r="DO19" i="49"/>
  <c r="AO30" i="71"/>
  <c r="DQ17" i="49"/>
  <c r="AQ28" i="71"/>
  <c r="AQ37" i="71" s="1"/>
  <c r="AQ102" i="71" s="1"/>
  <c r="X16" i="71"/>
  <c r="DP16" i="49"/>
  <c r="AP27" i="71"/>
  <c r="DO15" i="49"/>
  <c r="AO26" i="71"/>
  <c r="DQ13" i="49"/>
  <c r="AQ21" i="71"/>
  <c r="DP12" i="49"/>
  <c r="X11" i="71"/>
  <c r="DQ9" i="49"/>
  <c r="AQ14" i="71"/>
  <c r="DP8" i="49"/>
  <c r="EK8" i="49" s="1"/>
  <c r="AP10" i="71"/>
  <c r="DO7" i="49"/>
  <c r="EJ7" i="49" s="1"/>
  <c r="AO9" i="71"/>
  <c r="AO11" i="71" s="1"/>
  <c r="AO99" i="71" s="1"/>
  <c r="DQ5" i="49"/>
  <c r="AQ4" i="71"/>
  <c r="DP4" i="49"/>
  <c r="EK4" i="49" s="1"/>
  <c r="AP3" i="71"/>
  <c r="AP6" i="71" s="1"/>
  <c r="AT10" i="71"/>
  <c r="AT11" i="71" s="1"/>
  <c r="AT99" i="71" s="1"/>
  <c r="AI7" i="71"/>
  <c r="BC10" i="71" s="1"/>
  <c r="AF59" i="71"/>
  <c r="AZ87" i="71" s="1"/>
  <c r="AZ109" i="71" s="1"/>
  <c r="AZ4" i="71"/>
  <c r="F11" i="72"/>
  <c r="BB12" i="49" s="1"/>
  <c r="AP34" i="72"/>
  <c r="AP3" i="73"/>
  <c r="AP6" i="73" s="1"/>
  <c r="AP10" i="73"/>
  <c r="AP11" i="73" s="1"/>
  <c r="AP99" i="73" s="1"/>
  <c r="AQ14" i="73"/>
  <c r="AX16" i="73"/>
  <c r="AX100" i="73" s="1"/>
  <c r="AI37" i="73"/>
  <c r="BC55" i="73" s="1"/>
  <c r="AQ58" i="73"/>
  <c r="AR22" i="70"/>
  <c r="DN14" i="49"/>
  <c r="AQ93" i="70"/>
  <c r="AQ110" i="70" s="1"/>
  <c r="AV93" i="70"/>
  <c r="AV110" i="70" s="1"/>
  <c r="AP93" i="70"/>
  <c r="AP110" i="70" s="1"/>
  <c r="AR66" i="70"/>
  <c r="DN46" i="49"/>
  <c r="AZ76" i="70"/>
  <c r="AZ106" i="70" s="1"/>
  <c r="AR84" i="70"/>
  <c r="DN58" i="49"/>
  <c r="AO93" i="71"/>
  <c r="AO110" i="71" s="1"/>
  <c r="AU93" i="71"/>
  <c r="AU110" i="71" s="1"/>
  <c r="AY23" i="72"/>
  <c r="AY101" i="72" s="1"/>
  <c r="AR21" i="72"/>
  <c r="DV13" i="49"/>
  <c r="AW68" i="72"/>
  <c r="AW105" i="72" s="1"/>
  <c r="BA76" i="72"/>
  <c r="BA106" i="72" s="1"/>
  <c r="F58" i="72"/>
  <c r="BB59" i="49" s="1"/>
  <c r="BA59" i="49"/>
  <c r="F57" i="72"/>
  <c r="BB58" i="49" s="1"/>
  <c r="AZ58" i="49"/>
  <c r="BQ58" i="49" s="1"/>
  <c r="F54" i="72"/>
  <c r="BB55" i="49" s="1"/>
  <c r="BA55" i="49"/>
  <c r="BR55" i="49" s="1"/>
  <c r="F53" i="72"/>
  <c r="BB54" i="49" s="1"/>
  <c r="AZ54" i="49"/>
  <c r="F50" i="72"/>
  <c r="BB51" i="49" s="1"/>
  <c r="BA51" i="49"/>
  <c r="F48" i="72"/>
  <c r="BB49" i="49" s="1"/>
  <c r="AY49" i="49"/>
  <c r="F46" i="72"/>
  <c r="BB47" i="49" s="1"/>
  <c r="BA47" i="49"/>
  <c r="F44" i="72"/>
  <c r="BB45" i="49" s="1"/>
  <c r="AY45" i="49"/>
  <c r="F41" i="72"/>
  <c r="BB42" i="49" s="1"/>
  <c r="AZ42" i="49"/>
  <c r="F40" i="72"/>
  <c r="BB41" i="49" s="1"/>
  <c r="AY41" i="49"/>
  <c r="F37" i="72"/>
  <c r="BB38" i="49" s="1"/>
  <c r="AZ38" i="49"/>
  <c r="F36" i="72"/>
  <c r="BB37" i="49" s="1"/>
  <c r="AY37" i="49"/>
  <c r="F33" i="72"/>
  <c r="BB34" i="49" s="1"/>
  <c r="AZ34" i="49"/>
  <c r="F32" i="72"/>
  <c r="BB33" i="49" s="1"/>
  <c r="AY33" i="49"/>
  <c r="F30" i="72"/>
  <c r="BB31" i="49" s="1"/>
  <c r="BA31" i="49"/>
  <c r="F29" i="72"/>
  <c r="BB30" i="49" s="1"/>
  <c r="AZ30" i="49"/>
  <c r="F26" i="72"/>
  <c r="BB27" i="49" s="1"/>
  <c r="BA27" i="49"/>
  <c r="F24" i="72"/>
  <c r="BB25" i="49" s="1"/>
  <c r="AY25" i="49"/>
  <c r="F21" i="72"/>
  <c r="BB22" i="49" s="1"/>
  <c r="AZ22" i="49"/>
  <c r="BQ22" i="49" s="1"/>
  <c r="F20" i="72"/>
  <c r="BB21" i="49" s="1"/>
  <c r="AY21" i="49"/>
  <c r="F18" i="72"/>
  <c r="BB19" i="49" s="1"/>
  <c r="BA19" i="49"/>
  <c r="F17" i="72"/>
  <c r="BB18" i="49" s="1"/>
  <c r="AZ18" i="49"/>
  <c r="F14" i="72"/>
  <c r="BB15" i="49" s="1"/>
  <c r="BA15" i="49"/>
  <c r="F12" i="72"/>
  <c r="BB13" i="49" s="1"/>
  <c r="AY13" i="49"/>
  <c r="F9" i="72"/>
  <c r="BB10" i="49" s="1"/>
  <c r="AZ10" i="49"/>
  <c r="BQ10" i="49" s="1"/>
  <c r="F8" i="72"/>
  <c r="BB9" i="49" s="1"/>
  <c r="AY9" i="49"/>
  <c r="F6" i="72"/>
  <c r="BB7" i="49" s="1"/>
  <c r="BA7" i="49"/>
  <c r="F5" i="72"/>
  <c r="BB6" i="49" s="1"/>
  <c r="AZ6" i="49"/>
  <c r="F4" i="72"/>
  <c r="BB5" i="49" s="1"/>
  <c r="AY5" i="49"/>
  <c r="AE60" i="72"/>
  <c r="AT11" i="73"/>
  <c r="AT99" i="73" s="1"/>
  <c r="BA11" i="73"/>
  <c r="BA99" i="73" s="1"/>
  <c r="AV93" i="73"/>
  <c r="AV110" i="73" s="1"/>
  <c r="AR66" i="73"/>
  <c r="DZ46" i="49"/>
  <c r="F50" i="73"/>
  <c r="BF51" i="49" s="1"/>
  <c r="F59" i="73"/>
  <c r="BF60" i="49" s="1"/>
  <c r="AP23" i="70"/>
  <c r="AP101" i="70" s="1"/>
  <c r="AX23" i="70"/>
  <c r="AX101" i="70" s="1"/>
  <c r="AR29" i="70"/>
  <c r="DN18" i="49"/>
  <c r="AR33" i="70"/>
  <c r="AR90" i="70" s="1"/>
  <c r="DN22" i="49"/>
  <c r="AO68" i="70"/>
  <c r="AO105" i="70" s="1"/>
  <c r="AZ68" i="70"/>
  <c r="AZ105" i="70" s="1"/>
  <c r="AR73" i="70"/>
  <c r="DN50" i="49"/>
  <c r="F59" i="70"/>
  <c r="AT60" i="49" s="1"/>
  <c r="BB6" i="71"/>
  <c r="AW11" i="71"/>
  <c r="AW99" i="71" s="1"/>
  <c r="BA16" i="71"/>
  <c r="BA100" i="71" s="1"/>
  <c r="AQ11" i="71"/>
  <c r="AQ99" i="71" s="1"/>
  <c r="AY23" i="71"/>
  <c r="AY101" i="71" s="1"/>
  <c r="AW50" i="71"/>
  <c r="AW103" i="71" s="1"/>
  <c r="F54" i="71"/>
  <c r="AX55" i="49" s="1"/>
  <c r="AU55" i="49"/>
  <c r="BP55" i="49" s="1"/>
  <c r="AE60" i="71"/>
  <c r="AA60" i="71"/>
  <c r="AD60" i="71"/>
  <c r="AP84" i="71"/>
  <c r="DP58" i="49"/>
  <c r="AO83" i="71"/>
  <c r="DO57" i="49"/>
  <c r="AP80" i="71"/>
  <c r="DP54" i="49"/>
  <c r="X52" i="71"/>
  <c r="DO53" i="49"/>
  <c r="X50" i="71"/>
  <c r="DQ51" i="49"/>
  <c r="AP73" i="71"/>
  <c r="DP50" i="49"/>
  <c r="X46" i="71"/>
  <c r="DQ47" i="49"/>
  <c r="AP66" i="71"/>
  <c r="AP68" i="71" s="1"/>
  <c r="AP105" i="71" s="1"/>
  <c r="DP46" i="49"/>
  <c r="X44" i="71"/>
  <c r="DO45" i="49"/>
  <c r="AQ60" i="71"/>
  <c r="DQ43" i="49"/>
  <c r="AO58" i="71"/>
  <c r="DO41" i="49"/>
  <c r="AP55" i="71"/>
  <c r="DP38" i="49"/>
  <c r="AO54" i="71"/>
  <c r="DO37" i="49"/>
  <c r="X34" i="71"/>
  <c r="DQ35" i="49"/>
  <c r="AP48" i="71"/>
  <c r="DP34" i="49"/>
  <c r="AO47" i="71"/>
  <c r="DO33" i="49"/>
  <c r="X30" i="71"/>
  <c r="DQ31" i="49"/>
  <c r="AP44" i="71"/>
  <c r="DP30" i="49"/>
  <c r="AQ41" i="71"/>
  <c r="DQ27" i="49"/>
  <c r="AP40" i="71"/>
  <c r="AP50" i="71" s="1"/>
  <c r="AP103" i="71" s="1"/>
  <c r="DP26" i="49"/>
  <c r="X24" i="71"/>
  <c r="DO25" i="49"/>
  <c r="EJ25" i="49" s="1"/>
  <c r="AQ34" i="71"/>
  <c r="DQ23" i="49"/>
  <c r="AP33" i="71"/>
  <c r="AP90" i="71" s="1"/>
  <c r="DP22" i="49"/>
  <c r="X18" i="71"/>
  <c r="DQ19" i="49"/>
  <c r="AP29" i="71"/>
  <c r="DP18" i="49"/>
  <c r="AO28" i="71"/>
  <c r="DO17" i="49"/>
  <c r="AQ26" i="71"/>
  <c r="DQ15" i="49"/>
  <c r="X13" i="71"/>
  <c r="DP14" i="49"/>
  <c r="AO21" i="71"/>
  <c r="DO13" i="49"/>
  <c r="X8" i="71"/>
  <c r="DO9" i="49"/>
  <c r="X6" i="71"/>
  <c r="DQ7" i="49"/>
  <c r="AP5" i="71"/>
  <c r="DP6" i="49"/>
  <c r="AZ68" i="71"/>
  <c r="AZ105" i="71" s="1"/>
  <c r="AI18" i="71"/>
  <c r="BC30" i="71" s="1"/>
  <c r="AT23" i="71"/>
  <c r="AT101" i="71" s="1"/>
  <c r="U60" i="72"/>
  <c r="AY16" i="72"/>
  <c r="AY100" i="72" s="1"/>
  <c r="F22" i="72"/>
  <c r="BB23" i="49" s="1"/>
  <c r="F28" i="72"/>
  <c r="BB29" i="49" s="1"/>
  <c r="F34" i="72"/>
  <c r="BB35" i="49" s="1"/>
  <c r="AS68" i="72"/>
  <c r="AW76" i="72"/>
  <c r="AW106" i="72" s="1"/>
  <c r="BA16" i="73"/>
  <c r="BA100" i="73" s="1"/>
  <c r="AS23" i="73"/>
  <c r="AS68" i="73"/>
  <c r="X57" i="73"/>
  <c r="DX58" i="49"/>
  <c r="AQ81" i="73"/>
  <c r="DY55" i="49"/>
  <c r="AP80" i="73"/>
  <c r="AP85" i="73" s="1"/>
  <c r="AP107" i="73" s="1"/>
  <c r="DX54" i="49"/>
  <c r="X49" i="73"/>
  <c r="DX50" i="49"/>
  <c r="AQ67" i="73"/>
  <c r="DY47" i="49"/>
  <c r="AP66" i="73"/>
  <c r="AP68" i="73" s="1"/>
  <c r="AP105" i="73" s="1"/>
  <c r="DX46" i="49"/>
  <c r="AQ60" i="73"/>
  <c r="DY43" i="49"/>
  <c r="AP59" i="73"/>
  <c r="DX42" i="49"/>
  <c r="EK42" i="49" s="1"/>
  <c r="AQ56" i="73"/>
  <c r="AQ63" i="73" s="1"/>
  <c r="AQ104" i="73" s="1"/>
  <c r="DY39" i="49"/>
  <c r="AP55" i="73"/>
  <c r="DX38" i="49"/>
  <c r="AO54" i="73"/>
  <c r="DW37" i="49"/>
  <c r="AQ49" i="73"/>
  <c r="AQ92" i="73" s="1"/>
  <c r="DY35" i="49"/>
  <c r="AP48" i="73"/>
  <c r="DX34" i="49"/>
  <c r="X32" i="73"/>
  <c r="DW33" i="49"/>
  <c r="AQ45" i="73"/>
  <c r="DY31" i="49"/>
  <c r="AP44" i="73"/>
  <c r="DX30" i="49"/>
  <c r="AO43" i="73"/>
  <c r="AO91" i="73" s="1"/>
  <c r="AO93" i="73" s="1"/>
  <c r="AO110" i="73" s="1"/>
  <c r="DW29" i="49"/>
  <c r="AQ41" i="73"/>
  <c r="DY27" i="49"/>
  <c r="X25" i="73"/>
  <c r="DX26" i="49"/>
  <c r="AQ34" i="73"/>
  <c r="DY23" i="49"/>
  <c r="AO32" i="73"/>
  <c r="DW21" i="49"/>
  <c r="AP29" i="73"/>
  <c r="DX18" i="49"/>
  <c r="X16" i="73"/>
  <c r="DW17" i="49"/>
  <c r="AP22" i="73"/>
  <c r="DX14" i="49"/>
  <c r="AQ19" i="73"/>
  <c r="AQ23" i="73" s="1"/>
  <c r="AQ101" i="73" s="1"/>
  <c r="DY11" i="49"/>
  <c r="EL11" i="49" s="1"/>
  <c r="AP15" i="73"/>
  <c r="DX10" i="49"/>
  <c r="EK10" i="49" s="1"/>
  <c r="AQ9" i="73"/>
  <c r="AQ11" i="73" s="1"/>
  <c r="AQ99" i="73" s="1"/>
  <c r="DY7" i="49"/>
  <c r="AP5" i="73"/>
  <c r="DX6" i="49"/>
  <c r="U59" i="73"/>
  <c r="AO87" i="73" s="1"/>
  <c r="AO109" i="73" s="1"/>
  <c r="DW5" i="49"/>
  <c r="AV68" i="73"/>
  <c r="AV105" i="73" s="1"/>
  <c r="AT23" i="73"/>
  <c r="AT101" i="73" s="1"/>
  <c r="BB16" i="73"/>
  <c r="BB100" i="73" s="1"/>
  <c r="AT16" i="73"/>
  <c r="AT100" i="73" s="1"/>
  <c r="BB11" i="73"/>
  <c r="BB99" i="73" s="1"/>
  <c r="AX11" i="73"/>
  <c r="AX99" i="73" s="1"/>
  <c r="AU50" i="70"/>
  <c r="AU103" i="70" s="1"/>
  <c r="AY63" i="70"/>
  <c r="AY104" i="70" s="1"/>
  <c r="AP68" i="70"/>
  <c r="AP105" i="70" s="1"/>
  <c r="AY93" i="71"/>
  <c r="AY110" i="71" s="1"/>
  <c r="F53" i="71"/>
  <c r="AX54" i="49" s="1"/>
  <c r="AW54" i="49"/>
  <c r="BR54" i="49" s="1"/>
  <c r="AU68" i="71"/>
  <c r="AU105" i="71" s="1"/>
  <c r="AU16" i="72"/>
  <c r="AU100" i="72" s="1"/>
  <c r="BA50" i="72"/>
  <c r="BA103" i="72" s="1"/>
  <c r="AS76" i="72"/>
  <c r="AS106" i="72" s="1"/>
  <c r="AI60" i="72"/>
  <c r="AG60" i="72"/>
  <c r="AC60" i="72"/>
  <c r="Y60" i="72"/>
  <c r="AB60" i="72"/>
  <c r="AO83" i="72"/>
  <c r="DS57" i="49"/>
  <c r="AQ81" i="72"/>
  <c r="DU55" i="49"/>
  <c r="AP80" i="72"/>
  <c r="DT54" i="49"/>
  <c r="AO79" i="72"/>
  <c r="DS53" i="49"/>
  <c r="AQ74" i="72"/>
  <c r="DU51" i="49"/>
  <c r="AP73" i="72"/>
  <c r="AP76" i="72" s="1"/>
  <c r="AP106" i="72" s="1"/>
  <c r="DT50" i="49"/>
  <c r="AO72" i="72"/>
  <c r="DS49" i="49"/>
  <c r="EJ49" i="49" s="1"/>
  <c r="AQ67" i="72"/>
  <c r="AQ68" i="72" s="1"/>
  <c r="AQ105" i="72" s="1"/>
  <c r="DU47" i="49"/>
  <c r="AO62" i="72"/>
  <c r="DS45" i="49"/>
  <c r="AQ60" i="72"/>
  <c r="DU43" i="49"/>
  <c r="AO58" i="72"/>
  <c r="DS41" i="49"/>
  <c r="AQ56" i="72"/>
  <c r="AQ63" i="72" s="1"/>
  <c r="AQ104" i="72" s="1"/>
  <c r="DU39" i="49"/>
  <c r="AP55" i="72"/>
  <c r="DT38" i="49"/>
  <c r="AQ49" i="72"/>
  <c r="AQ92" i="72" s="1"/>
  <c r="AQ93" i="72" s="1"/>
  <c r="AQ110" i="72" s="1"/>
  <c r="DU35" i="49"/>
  <c r="AP48" i="72"/>
  <c r="DT34" i="49"/>
  <c r="AQ45" i="72"/>
  <c r="DU31" i="49"/>
  <c r="AP44" i="72"/>
  <c r="DT30" i="49"/>
  <c r="X28" i="72"/>
  <c r="DS29" i="49"/>
  <c r="AQ41" i="72"/>
  <c r="DU27" i="49"/>
  <c r="AP40" i="72"/>
  <c r="AP50" i="72" s="1"/>
  <c r="AP103" i="72" s="1"/>
  <c r="DT26" i="49"/>
  <c r="AQ34" i="72"/>
  <c r="DU23" i="49"/>
  <c r="AP33" i="72"/>
  <c r="AP90" i="72" s="1"/>
  <c r="AP93" i="72" s="1"/>
  <c r="AP110" i="72" s="1"/>
  <c r="DT22" i="49"/>
  <c r="AO32" i="72"/>
  <c r="DS21" i="49"/>
  <c r="AQ30" i="72"/>
  <c r="DU19" i="49"/>
  <c r="AO28" i="72"/>
  <c r="DS17" i="49"/>
  <c r="AQ26" i="72"/>
  <c r="DU15" i="49"/>
  <c r="AP22" i="72"/>
  <c r="DT14" i="49"/>
  <c r="AO21" i="72"/>
  <c r="DS13" i="49"/>
  <c r="AO14" i="72"/>
  <c r="DS9" i="49"/>
  <c r="V59" i="72"/>
  <c r="AP87" i="72" s="1"/>
  <c r="AP109" i="72" s="1"/>
  <c r="DT6" i="49"/>
  <c r="U59" i="72"/>
  <c r="AO87" i="72" s="1"/>
  <c r="AO109" i="72" s="1"/>
  <c r="DS5" i="49"/>
  <c r="AZ68" i="72"/>
  <c r="AZ105" i="72" s="1"/>
  <c r="AV68" i="72"/>
  <c r="AV105" i="72" s="1"/>
  <c r="AZ93" i="72"/>
  <c r="AZ110" i="72" s="1"/>
  <c r="AV93" i="72"/>
  <c r="AV110" i="72" s="1"/>
  <c r="AI18" i="72"/>
  <c r="BC30" i="72" s="1"/>
  <c r="BB16" i="72"/>
  <c r="BB100" i="72" s="1"/>
  <c r="AX16" i="72"/>
  <c r="AX100" i="72" s="1"/>
  <c r="BB11" i="72"/>
  <c r="BB99" i="72" s="1"/>
  <c r="AX11" i="72"/>
  <c r="AX99" i="72" s="1"/>
  <c r="AF59" i="72"/>
  <c r="AZ87" i="72" s="1"/>
  <c r="AZ109" i="72" s="1"/>
  <c r="AW11" i="73"/>
  <c r="AW99" i="73" s="1"/>
  <c r="AW16" i="73"/>
  <c r="AW100" i="73" s="1"/>
  <c r="AZ68" i="73"/>
  <c r="AZ105" i="73" s="1"/>
  <c r="AY85" i="73"/>
  <c r="AY107" i="73" s="1"/>
  <c r="BQ3" i="49"/>
  <c r="AV63" i="73"/>
  <c r="AV104" i="73" s="1"/>
  <c r="AZ50" i="73"/>
  <c r="AZ103" i="73" s="1"/>
  <c r="AV50" i="73"/>
  <c r="AV103" i="73" s="1"/>
  <c r="BB6" i="73"/>
  <c r="BB98" i="73" s="1"/>
  <c r="AU37" i="73"/>
  <c r="AU102" i="73" s="1"/>
  <c r="AY37" i="73"/>
  <c r="AY102" i="73" s="1"/>
  <c r="BA23" i="73"/>
  <c r="BA101" i="73" s="1"/>
  <c r="AI28" i="73"/>
  <c r="BC43" i="73" s="1"/>
  <c r="BC91" i="73" s="1"/>
  <c r="AV85" i="73"/>
  <c r="AV107" i="73" s="1"/>
  <c r="AX68" i="73"/>
  <c r="AX105" i="73" s="1"/>
  <c r="AY6" i="73"/>
  <c r="AY98" i="73" s="1"/>
  <c r="AU16" i="73"/>
  <c r="AU100" i="73" s="1"/>
  <c r="AZ11" i="73"/>
  <c r="AZ99" i="73" s="1"/>
  <c r="AV37" i="73"/>
  <c r="AV102" i="73" s="1"/>
  <c r="AZ37" i="73"/>
  <c r="AZ102" i="73" s="1"/>
  <c r="BA50" i="73"/>
  <c r="BA103" i="73" s="1"/>
  <c r="AT60" i="73"/>
  <c r="AT63" i="73" s="1"/>
  <c r="AT104" i="73" s="1"/>
  <c r="BB68" i="73"/>
  <c r="BB105" i="73" s="1"/>
  <c r="AT76" i="73"/>
  <c r="AT106" i="73" s="1"/>
  <c r="AX76" i="73"/>
  <c r="AX106" i="73" s="1"/>
  <c r="BB76" i="73"/>
  <c r="BB106" i="73" s="1"/>
  <c r="BB63" i="73"/>
  <c r="BB104" i="73" s="1"/>
  <c r="AX6" i="73"/>
  <c r="AX98" i="73" s="1"/>
  <c r="AW93" i="73"/>
  <c r="AW110" i="73" s="1"/>
  <c r="AW50" i="73"/>
  <c r="AW103" i="73" s="1"/>
  <c r="AX63" i="73"/>
  <c r="AX104" i="73" s="1"/>
  <c r="AT68" i="73"/>
  <c r="AT105" i="73" s="1"/>
  <c r="AO4" i="73"/>
  <c r="X6" i="73"/>
  <c r="AP16" i="73"/>
  <c r="AP100" i="73" s="1"/>
  <c r="X28" i="73"/>
  <c r="X36" i="73"/>
  <c r="AP40" i="73"/>
  <c r="X41" i="73"/>
  <c r="AP84" i="73"/>
  <c r="AQ37" i="73"/>
  <c r="AQ102" i="73" s="1"/>
  <c r="AV6" i="73"/>
  <c r="AV11" i="73"/>
  <c r="AV99" i="73" s="1"/>
  <c r="AZ16" i="73"/>
  <c r="AZ100" i="73" s="1"/>
  <c r="AU98" i="73"/>
  <c r="AZ6" i="73"/>
  <c r="AY11" i="73"/>
  <c r="AY99" i="73" s="1"/>
  <c r="AQ16" i="73"/>
  <c r="AQ100" i="73" s="1"/>
  <c r="AQ98" i="73"/>
  <c r="AS101" i="73"/>
  <c r="AV16" i="73"/>
  <c r="AV100" i="73" s="1"/>
  <c r="AI4" i="73"/>
  <c r="BC4" i="73" s="1"/>
  <c r="AX23" i="73"/>
  <c r="AX101" i="73" s="1"/>
  <c r="AI12" i="73"/>
  <c r="BC21" i="73" s="1"/>
  <c r="AI29" i="73"/>
  <c r="BC44" i="73" s="1"/>
  <c r="AO53" i="73"/>
  <c r="X35" i="73"/>
  <c r="BB50" i="73"/>
  <c r="BB103" i="73" s="1"/>
  <c r="U60" i="73"/>
  <c r="Y60" i="73"/>
  <c r="AC60" i="73"/>
  <c r="AG60" i="73"/>
  <c r="V59" i="73"/>
  <c r="AP87" i="73" s="1"/>
  <c r="AP109" i="73" s="1"/>
  <c r="Z59" i="73"/>
  <c r="AT87" i="73" s="1"/>
  <c r="AT109" i="73" s="1"/>
  <c r="AD59" i="73"/>
  <c r="AX87" i="73" s="1"/>
  <c r="AX109" i="73" s="1"/>
  <c r="AH59" i="73"/>
  <c r="BB87" i="73" s="1"/>
  <c r="BB109" i="73" s="1"/>
  <c r="X4" i="73"/>
  <c r="AI5" i="73"/>
  <c r="BC5" i="73" s="1"/>
  <c r="X7" i="73"/>
  <c r="X9" i="73"/>
  <c r="AO9" i="73"/>
  <c r="AO11" i="73" s="1"/>
  <c r="AO99" i="73" s="1"/>
  <c r="AS9" i="73"/>
  <c r="AS11" i="73" s="1"/>
  <c r="AU23" i="73"/>
  <c r="AU101" i="73" s="1"/>
  <c r="AY23" i="73"/>
  <c r="AY101" i="73" s="1"/>
  <c r="AI10" i="73"/>
  <c r="BC19" i="73" s="1"/>
  <c r="X12" i="73"/>
  <c r="X14" i="73"/>
  <c r="AO14" i="73"/>
  <c r="AO16" i="73" s="1"/>
  <c r="AO100" i="73" s="1"/>
  <c r="AS14" i="73"/>
  <c r="AS16" i="73" s="1"/>
  <c r="AI15" i="73"/>
  <c r="BC27" i="73" s="1"/>
  <c r="BA93" i="73"/>
  <c r="BA110" i="73" s="1"/>
  <c r="AS34" i="73"/>
  <c r="AI22" i="73"/>
  <c r="BC34" i="73" s="1"/>
  <c r="AT36" i="73"/>
  <c r="AI24" i="73"/>
  <c r="BC36" i="73" s="1"/>
  <c r="X26" i="73"/>
  <c r="AP41" i="73"/>
  <c r="AP27" i="73"/>
  <c r="AO28" i="73"/>
  <c r="AI31" i="73"/>
  <c r="BC46" i="73" s="1"/>
  <c r="AS46" i="73"/>
  <c r="AZ93" i="73"/>
  <c r="AZ110" i="73" s="1"/>
  <c r="X34" i="73"/>
  <c r="AP49" i="73"/>
  <c r="AP92" i="73" s="1"/>
  <c r="F39" i="73"/>
  <c r="BF40" i="49" s="1"/>
  <c r="F42" i="73"/>
  <c r="BF43" i="49" s="1"/>
  <c r="AS62" i="73"/>
  <c r="AI44" i="73"/>
  <c r="BC62" i="73" s="1"/>
  <c r="AP76" i="73"/>
  <c r="AP106" i="73" s="1"/>
  <c r="F52" i="73"/>
  <c r="BF53" i="49" s="1"/>
  <c r="AU55" i="73"/>
  <c r="AS83" i="73"/>
  <c r="AI56" i="73"/>
  <c r="BC83" i="73" s="1"/>
  <c r="AI9" i="73"/>
  <c r="BC15" i="73" s="1"/>
  <c r="BC16" i="73" s="1"/>
  <c r="BC100" i="73" s="1"/>
  <c r="BB23" i="73"/>
  <c r="BB101" i="73" s="1"/>
  <c r="AU10" i="73"/>
  <c r="AU11" i="73" s="1"/>
  <c r="AI14" i="73"/>
  <c r="BC26" i="73" s="1"/>
  <c r="AI20" i="73"/>
  <c r="BC32" i="73" s="1"/>
  <c r="AT41" i="73"/>
  <c r="AI26" i="73"/>
  <c r="BC41" i="73" s="1"/>
  <c r="AT49" i="73"/>
  <c r="AT92" i="73" s="1"/>
  <c r="AI34" i="73"/>
  <c r="BC49" i="73" s="1"/>
  <c r="BC92" i="73" s="1"/>
  <c r="AO56" i="73"/>
  <c r="X38" i="73"/>
  <c r="AO58" i="73"/>
  <c r="X40" i="73"/>
  <c r="AO72" i="73"/>
  <c r="X48" i="73"/>
  <c r="AI52" i="73"/>
  <c r="BC79" i="73" s="1"/>
  <c r="X55" i="73"/>
  <c r="AO82" i="73"/>
  <c r="V60" i="73"/>
  <c r="AD60" i="73"/>
  <c r="AH60" i="73"/>
  <c r="W59" i="73"/>
  <c r="AQ87" i="73" s="1"/>
  <c r="AQ109" i="73" s="1"/>
  <c r="AA59" i="73"/>
  <c r="AU87" i="73" s="1"/>
  <c r="AU109" i="73" s="1"/>
  <c r="AE59" i="73"/>
  <c r="AY87" i="73" s="1"/>
  <c r="AY109" i="73" s="1"/>
  <c r="AI2" i="73"/>
  <c r="X5" i="73"/>
  <c r="X10" i="73"/>
  <c r="AV23" i="73"/>
  <c r="AV101" i="73" s="1"/>
  <c r="AZ23" i="73"/>
  <c r="AZ101" i="73" s="1"/>
  <c r="AI11" i="73"/>
  <c r="BC20" i="73" s="1"/>
  <c r="AI13" i="73"/>
  <c r="BC22" i="73" s="1"/>
  <c r="AW37" i="73"/>
  <c r="AW102" i="73" s="1"/>
  <c r="BA37" i="73"/>
  <c r="BA102" i="73" s="1"/>
  <c r="AI16" i="73"/>
  <c r="BC28" i="73" s="1"/>
  <c r="X17" i="73"/>
  <c r="X18" i="73"/>
  <c r="AT33" i="73"/>
  <c r="AT90" i="73" s="1"/>
  <c r="AI21" i="73"/>
  <c r="BC33" i="73" s="1"/>
  <c r="BC90" i="73" s="1"/>
  <c r="AX93" i="73"/>
  <c r="AX110" i="73" s="1"/>
  <c r="BB93" i="73"/>
  <c r="BB110" i="73" s="1"/>
  <c r="X22" i="73"/>
  <c r="AO34" i="73"/>
  <c r="X24" i="73"/>
  <c r="AP36" i="73"/>
  <c r="F25" i="73"/>
  <c r="BF26" i="49" s="1"/>
  <c r="AU50" i="73"/>
  <c r="AU103" i="73" s="1"/>
  <c r="AY50" i="73"/>
  <c r="AY103" i="73" s="1"/>
  <c r="AT45" i="73"/>
  <c r="AI30" i="73"/>
  <c r="BC45" i="73" s="1"/>
  <c r="X31" i="73"/>
  <c r="AO46" i="73"/>
  <c r="AI33" i="73"/>
  <c r="BC48" i="73" s="1"/>
  <c r="X44" i="73"/>
  <c r="AO62" i="73"/>
  <c r="AI46" i="73"/>
  <c r="BC67" i="73" s="1"/>
  <c r="AT81" i="73"/>
  <c r="AT85" i="73" s="1"/>
  <c r="AT107" i="73" s="1"/>
  <c r="AI54" i="73"/>
  <c r="BC81" i="73" s="1"/>
  <c r="AO83" i="73"/>
  <c r="X56" i="73"/>
  <c r="AU60" i="73"/>
  <c r="AU63" i="73" s="1"/>
  <c r="AU104" i="73" s="1"/>
  <c r="AT30" i="73"/>
  <c r="AI18" i="73"/>
  <c r="BC30" i="73" s="1"/>
  <c r="X27" i="73"/>
  <c r="AO42" i="73"/>
  <c r="AI39" i="73"/>
  <c r="BC57" i="73" s="1"/>
  <c r="AI50" i="73"/>
  <c r="BC74" i="73" s="1"/>
  <c r="AO75" i="73"/>
  <c r="X51" i="73"/>
  <c r="W60" i="73"/>
  <c r="AA60" i="73"/>
  <c r="AE60" i="73"/>
  <c r="AI60" i="73"/>
  <c r="X2" i="73"/>
  <c r="DZ3" i="49" s="1"/>
  <c r="AB59" i="73"/>
  <c r="AV87" i="73" s="1"/>
  <c r="AV109" i="73" s="1"/>
  <c r="AF59" i="73"/>
  <c r="AZ87" i="73" s="1"/>
  <c r="AZ109" i="73" s="1"/>
  <c r="AO2" i="73"/>
  <c r="AO6" i="73" s="1"/>
  <c r="AS2" i="73"/>
  <c r="AS6" i="73" s="1"/>
  <c r="AW2" i="73"/>
  <c r="AW6" i="73" s="1"/>
  <c r="BA2" i="73"/>
  <c r="BA6" i="73" s="1"/>
  <c r="X11" i="73"/>
  <c r="X13" i="73"/>
  <c r="AX37" i="73"/>
  <c r="AX102" i="73" s="1"/>
  <c r="BB37" i="73"/>
  <c r="BB102" i="73" s="1"/>
  <c r="AI17" i="73"/>
  <c r="BC29" i="73" s="1"/>
  <c r="AS29" i="73"/>
  <c r="AS37" i="73" s="1"/>
  <c r="X20" i="73"/>
  <c r="AP33" i="73"/>
  <c r="AP90" i="73" s="1"/>
  <c r="AP93" i="73" s="1"/>
  <c r="AP110" i="73" s="1"/>
  <c r="X21" i="73"/>
  <c r="AU93" i="73"/>
  <c r="AU110" i="73" s="1"/>
  <c r="AY93" i="73"/>
  <c r="AY110" i="73" s="1"/>
  <c r="F23" i="73"/>
  <c r="BF24" i="49" s="1"/>
  <c r="AI27" i="73"/>
  <c r="BC42" i="73" s="1"/>
  <c r="AS42" i="73"/>
  <c r="X30" i="73"/>
  <c r="AP45" i="73"/>
  <c r="AP50" i="73" s="1"/>
  <c r="AP103" i="73" s="1"/>
  <c r="F32" i="73"/>
  <c r="BF33" i="49" s="1"/>
  <c r="AI35" i="73"/>
  <c r="BC53" i="73" s="1"/>
  <c r="AS53" i="73"/>
  <c r="AW63" i="73"/>
  <c r="AW104" i="73" s="1"/>
  <c r="BA63" i="73"/>
  <c r="BA104" i="73" s="1"/>
  <c r="AS56" i="73"/>
  <c r="AI38" i="73"/>
  <c r="BC56" i="73" s="1"/>
  <c r="AS58" i="73"/>
  <c r="AI40" i="73"/>
  <c r="BC58" i="73" s="1"/>
  <c r="AX50" i="73"/>
  <c r="AX103" i="73" s="1"/>
  <c r="F45" i="73"/>
  <c r="BF46" i="49" s="1"/>
  <c r="F46" i="73"/>
  <c r="BF47" i="49" s="1"/>
  <c r="AS72" i="73"/>
  <c r="AI48" i="73"/>
  <c r="BC72" i="73" s="1"/>
  <c r="AS75" i="73"/>
  <c r="AS76" i="73" s="1"/>
  <c r="AI51" i="73"/>
  <c r="BC75" i="73" s="1"/>
  <c r="BB85" i="73"/>
  <c r="BB107" i="73" s="1"/>
  <c r="AZ63" i="73"/>
  <c r="AZ104" i="73" s="1"/>
  <c r="X29" i="73"/>
  <c r="X33" i="73"/>
  <c r="X37" i="73"/>
  <c r="X39" i="73"/>
  <c r="X42" i="73"/>
  <c r="AI43" i="73"/>
  <c r="BC61" i="73" s="1"/>
  <c r="AS105" i="73"/>
  <c r="X46" i="73"/>
  <c r="AQ76" i="73"/>
  <c r="AQ106" i="73" s="1"/>
  <c r="AU76" i="73"/>
  <c r="AU106" i="73" s="1"/>
  <c r="AY76" i="73"/>
  <c r="AY106" i="73" s="1"/>
  <c r="AI47" i="73"/>
  <c r="BC71" i="73" s="1"/>
  <c r="X50" i="73"/>
  <c r="X52" i="73"/>
  <c r="AZ85" i="73"/>
  <c r="AZ107" i="73" s="1"/>
  <c r="AY63" i="73"/>
  <c r="AY104" i="73" s="1"/>
  <c r="X43" i="73"/>
  <c r="AS43" i="73"/>
  <c r="AS91" i="73" s="1"/>
  <c r="AS93" i="73" s="1"/>
  <c r="X47" i="73"/>
  <c r="AV76" i="73"/>
  <c r="AV106" i="73" s="1"/>
  <c r="AZ76" i="73"/>
  <c r="AZ106" i="73" s="1"/>
  <c r="AS47" i="73"/>
  <c r="AW85" i="73"/>
  <c r="AW107" i="73" s="1"/>
  <c r="BA85" i="73"/>
  <c r="BA107" i="73" s="1"/>
  <c r="F54" i="73"/>
  <c r="BF55" i="49" s="1"/>
  <c r="F57" i="73"/>
  <c r="BF58" i="49" s="1"/>
  <c r="F58" i="73"/>
  <c r="BF59" i="49" s="1"/>
  <c r="AI19" i="73"/>
  <c r="BC31" i="73" s="1"/>
  <c r="AI23" i="73"/>
  <c r="BC35" i="73" s="1"/>
  <c r="AI25" i="73"/>
  <c r="BC40" i="73" s="1"/>
  <c r="AI36" i="73"/>
  <c r="BC54" i="73" s="1"/>
  <c r="AQ68" i="73"/>
  <c r="AQ105" i="73" s="1"/>
  <c r="AU68" i="73"/>
  <c r="AU105" i="73" s="1"/>
  <c r="AY68" i="73"/>
  <c r="AY105" i="73" s="1"/>
  <c r="AI45" i="73"/>
  <c r="BC66" i="73" s="1"/>
  <c r="BC68" i="73" s="1"/>
  <c r="BC105" i="73" s="1"/>
  <c r="BA76" i="73"/>
  <c r="BA106" i="73" s="1"/>
  <c r="AI49" i="73"/>
  <c r="BC73" i="73" s="1"/>
  <c r="AX85" i="73"/>
  <c r="AX107" i="73" s="1"/>
  <c r="AS82" i="73"/>
  <c r="AI55" i="73"/>
  <c r="BC82" i="73" s="1"/>
  <c r="X54" i="73"/>
  <c r="AX85" i="72"/>
  <c r="AX107" i="72" s="1"/>
  <c r="AV76" i="72"/>
  <c r="AV106" i="72" s="1"/>
  <c r="AZ63" i="72"/>
  <c r="AZ104" i="72" s="1"/>
  <c r="AV50" i="72"/>
  <c r="AV103" i="72" s="1"/>
  <c r="BB23" i="72"/>
  <c r="BB101" i="72" s="1"/>
  <c r="AX23" i="72"/>
  <c r="AX101" i="72" s="1"/>
  <c r="AT23" i="72"/>
  <c r="AT101" i="72" s="1"/>
  <c r="BB85" i="72"/>
  <c r="BB107" i="72" s="1"/>
  <c r="AZ76" i="72"/>
  <c r="AZ106" i="72" s="1"/>
  <c r="AV63" i="72"/>
  <c r="AV104" i="72" s="1"/>
  <c r="AZ50" i="72"/>
  <c r="AZ103" i="72" s="1"/>
  <c r="AT85" i="72"/>
  <c r="AT107" i="72" s="1"/>
  <c r="AV11" i="72"/>
  <c r="AV99" i="72" s="1"/>
  <c r="Z59" i="72"/>
  <c r="AT87" i="72" s="1"/>
  <c r="AT109" i="72" s="1"/>
  <c r="AI6" i="72"/>
  <c r="BC9" i="72" s="1"/>
  <c r="BC11" i="72" s="1"/>
  <c r="BC99" i="72" s="1"/>
  <c r="AV16" i="72"/>
  <c r="AV100" i="72" s="1"/>
  <c r="AZ16" i="72"/>
  <c r="AZ100" i="72" s="1"/>
  <c r="AI14" i="72"/>
  <c r="BC26" i="72" s="1"/>
  <c r="AW37" i="72"/>
  <c r="AW102" i="72" s="1"/>
  <c r="BA37" i="72"/>
  <c r="BA102" i="72" s="1"/>
  <c r="AU93" i="72"/>
  <c r="AU110" i="72" s="1"/>
  <c r="AY93" i="72"/>
  <c r="AY110" i="72" s="1"/>
  <c r="AT63" i="72"/>
  <c r="AT104" i="72" s="1"/>
  <c r="AX63" i="72"/>
  <c r="AX104" i="72" s="1"/>
  <c r="BB63" i="72"/>
  <c r="BB104" i="72" s="1"/>
  <c r="AT76" i="72"/>
  <c r="AT106" i="72" s="1"/>
  <c r="AX76" i="72"/>
  <c r="AX106" i="72" s="1"/>
  <c r="BB76" i="72"/>
  <c r="BB106" i="72" s="1"/>
  <c r="AZ37" i="72"/>
  <c r="AZ102" i="72" s="1"/>
  <c r="BB93" i="72"/>
  <c r="BB110" i="72" s="1"/>
  <c r="AB59" i="72"/>
  <c r="AV87" i="72" s="1"/>
  <c r="AV109" i="72" s="1"/>
  <c r="AH59" i="72"/>
  <c r="BB87" i="72" s="1"/>
  <c r="BB109" i="72" s="1"/>
  <c r="AY6" i="72"/>
  <c r="AY98" i="72" s="1"/>
  <c r="AI8" i="72"/>
  <c r="BC14" i="72" s="1"/>
  <c r="BC16" i="72" s="1"/>
  <c r="BC100" i="72" s="1"/>
  <c r="AU50" i="72"/>
  <c r="AU103" i="72" s="1"/>
  <c r="AU63" i="72"/>
  <c r="AU104" i="72" s="1"/>
  <c r="AY63" i="72"/>
  <c r="AY104" i="72" s="1"/>
  <c r="AU76" i="72"/>
  <c r="AU106" i="72" s="1"/>
  <c r="AY76" i="72"/>
  <c r="AY106" i="72" s="1"/>
  <c r="AY85" i="72"/>
  <c r="AY107" i="72" s="1"/>
  <c r="AZ11" i="72"/>
  <c r="AZ99" i="72" s="1"/>
  <c r="AV37" i="72"/>
  <c r="AV102" i="72" s="1"/>
  <c r="AX93" i="72"/>
  <c r="AX110" i="72" s="1"/>
  <c r="BA6" i="72"/>
  <c r="AU11" i="72"/>
  <c r="AU99" i="72" s="1"/>
  <c r="AY11" i="72"/>
  <c r="AY99" i="72" s="1"/>
  <c r="AS93" i="72"/>
  <c r="AS110" i="72" s="1"/>
  <c r="AW93" i="72"/>
  <c r="AW110" i="72" s="1"/>
  <c r="BA93" i="72"/>
  <c r="BA110" i="72" s="1"/>
  <c r="AT68" i="72"/>
  <c r="AT105" i="72" s="1"/>
  <c r="AX68" i="72"/>
  <c r="AX105" i="72" s="1"/>
  <c r="BB68" i="72"/>
  <c r="BB105" i="72" s="1"/>
  <c r="AV85" i="72"/>
  <c r="AV107" i="72" s="1"/>
  <c r="AZ85" i="72"/>
  <c r="AZ107" i="72" s="1"/>
  <c r="AO85" i="72"/>
  <c r="AO107" i="72" s="1"/>
  <c r="AP23" i="72"/>
  <c r="AP101" i="72" s="1"/>
  <c r="AO4" i="72"/>
  <c r="X25" i="72"/>
  <c r="X33" i="72"/>
  <c r="AQ85" i="72"/>
  <c r="AQ107" i="72" s="1"/>
  <c r="AQ11" i="72"/>
  <c r="AQ99" i="72" s="1"/>
  <c r="AQ76" i="72"/>
  <c r="AQ106" i="72" s="1"/>
  <c r="X4" i="72"/>
  <c r="AQ10" i="72"/>
  <c r="X9" i="72"/>
  <c r="X10" i="72"/>
  <c r="X17" i="72"/>
  <c r="AO84" i="72"/>
  <c r="AQ50" i="72"/>
  <c r="AQ103" i="72" s="1"/>
  <c r="AP63" i="72"/>
  <c r="AP104" i="72" s="1"/>
  <c r="W60" i="72"/>
  <c r="AO11" i="72"/>
  <c r="AO99" i="72" s="1"/>
  <c r="AP16" i="72"/>
  <c r="AP100" i="72" s="1"/>
  <c r="AQ23" i="72"/>
  <c r="AQ101" i="72" s="1"/>
  <c r="AV23" i="72"/>
  <c r="AV101" i="72" s="1"/>
  <c r="AZ23" i="72"/>
  <c r="AZ101" i="72" s="1"/>
  <c r="AP37" i="72"/>
  <c r="AP102" i="72" s="1"/>
  <c r="AX37" i="72"/>
  <c r="AX102" i="72" s="1"/>
  <c r="BB37" i="72"/>
  <c r="BB102" i="72" s="1"/>
  <c r="AW6" i="72"/>
  <c r="AP11" i="72"/>
  <c r="AP99" i="72" s="1"/>
  <c r="AQ16" i="72"/>
  <c r="AQ100" i="72" s="1"/>
  <c r="AW23" i="72"/>
  <c r="AW101" i="72" s="1"/>
  <c r="BA23" i="72"/>
  <c r="BA101" i="72" s="1"/>
  <c r="AQ37" i="72"/>
  <c r="AQ102" i="72" s="1"/>
  <c r="AU37" i="72"/>
  <c r="AU102" i="72" s="1"/>
  <c r="AY37" i="72"/>
  <c r="AY102" i="72" s="1"/>
  <c r="BA98" i="72"/>
  <c r="X2" i="72"/>
  <c r="DV3" i="49" s="1"/>
  <c r="AO2" i="72"/>
  <c r="AO6" i="72" s="1"/>
  <c r="AS2" i="72"/>
  <c r="AS6" i="72" s="1"/>
  <c r="AI3" i="72"/>
  <c r="BC3" i="72" s="1"/>
  <c r="X6" i="72"/>
  <c r="X8" i="72"/>
  <c r="AT10" i="72"/>
  <c r="AT11" i="72" s="1"/>
  <c r="AT99" i="72" s="1"/>
  <c r="X11" i="72"/>
  <c r="X13" i="72"/>
  <c r="AT15" i="72"/>
  <c r="AT16" i="72" s="1"/>
  <c r="AT100" i="72" s="1"/>
  <c r="X16" i="72"/>
  <c r="X18" i="72"/>
  <c r="AU19" i="72"/>
  <c r="AU23" i="72" s="1"/>
  <c r="AU101" i="72" s="1"/>
  <c r="X21" i="72"/>
  <c r="AS21" i="72"/>
  <c r="AI22" i="72"/>
  <c r="BC34" i="72" s="1"/>
  <c r="X24" i="72"/>
  <c r="AT50" i="72"/>
  <c r="AT103" i="72" s="1"/>
  <c r="AX50" i="72"/>
  <c r="AX103" i="72" s="1"/>
  <c r="BB50" i="72"/>
  <c r="BB103" i="72" s="1"/>
  <c r="X26" i="72"/>
  <c r="AS26" i="72"/>
  <c r="AS37" i="72" s="1"/>
  <c r="AI27" i="72"/>
  <c r="BC42" i="72" s="1"/>
  <c r="X30" i="72"/>
  <c r="AI31" i="72"/>
  <c r="BC46" i="72" s="1"/>
  <c r="X34" i="72"/>
  <c r="AO34" i="72"/>
  <c r="F2" i="72"/>
  <c r="BB3" i="49" s="1"/>
  <c r="AG59" i="72"/>
  <c r="BA87" i="72" s="1"/>
  <c r="BA109" i="72" s="1"/>
  <c r="AP2" i="72"/>
  <c r="AP6" i="72" s="1"/>
  <c r="AT2" i="72"/>
  <c r="AT6" i="72" s="1"/>
  <c r="AX2" i="72"/>
  <c r="AX6" i="72" s="1"/>
  <c r="BB2" i="72"/>
  <c r="BB6" i="72" s="1"/>
  <c r="X3" i="72"/>
  <c r="AI4" i="72"/>
  <c r="BC4" i="72" s="1"/>
  <c r="AU5" i="72"/>
  <c r="AU6" i="72" s="1"/>
  <c r="AI17" i="72"/>
  <c r="BC29" i="72" s="1"/>
  <c r="AI19" i="72"/>
  <c r="BC31" i="72" s="1"/>
  <c r="AS22" i="72"/>
  <c r="AI23" i="72"/>
  <c r="BC35" i="72" s="1"/>
  <c r="AY50" i="72"/>
  <c r="AY103" i="72" s="1"/>
  <c r="AI25" i="72"/>
  <c r="BC40" i="72" s="1"/>
  <c r="X27" i="72"/>
  <c r="AO27" i="72"/>
  <c r="AI28" i="72"/>
  <c r="BC43" i="72" s="1"/>
  <c r="BC91" i="72" s="1"/>
  <c r="AT30" i="72"/>
  <c r="X31" i="72"/>
  <c r="X32" i="72"/>
  <c r="AO47" i="72"/>
  <c r="AI33" i="72"/>
  <c r="BC48" i="72" s="1"/>
  <c r="AS48" i="72"/>
  <c r="AS9" i="72"/>
  <c r="AS11" i="72" s="1"/>
  <c r="AS14" i="72"/>
  <c r="AS16" i="72" s="1"/>
  <c r="AI15" i="72"/>
  <c r="BC27" i="72" s="1"/>
  <c r="AO19" i="72"/>
  <c r="AO23" i="72" s="1"/>
  <c r="AO101" i="72" s="1"/>
  <c r="AI20" i="72"/>
  <c r="BC32" i="72" s="1"/>
  <c r="AI29" i="72"/>
  <c r="BC44" i="72" s="1"/>
  <c r="AI32" i="72"/>
  <c r="BC47" i="72" s="1"/>
  <c r="AT33" i="72"/>
  <c r="AT90" i="72" s="1"/>
  <c r="AT93" i="72" s="1"/>
  <c r="AT110" i="72" s="1"/>
  <c r="V60" i="72"/>
  <c r="Z60" i="72"/>
  <c r="AD60" i="72"/>
  <c r="AH60" i="72"/>
  <c r="W59" i="72"/>
  <c r="AQ87" i="72" s="1"/>
  <c r="AQ109" i="72" s="1"/>
  <c r="AA59" i="72"/>
  <c r="AU87" i="72" s="1"/>
  <c r="AU109" i="72" s="1"/>
  <c r="AE59" i="72"/>
  <c r="AY87" i="72" s="1"/>
  <c r="AY109" i="72" s="1"/>
  <c r="AI2" i="72"/>
  <c r="AV2" i="72"/>
  <c r="AV6" i="72" s="1"/>
  <c r="AZ2" i="72"/>
  <c r="AZ6" i="72" s="1"/>
  <c r="X5" i="72"/>
  <c r="AI11" i="72"/>
  <c r="BC20" i="72" s="1"/>
  <c r="BC23" i="72" s="1"/>
  <c r="BC101" i="72" s="1"/>
  <c r="AI16" i="72"/>
  <c r="BC28" i="72" s="1"/>
  <c r="X20" i="72"/>
  <c r="AI24" i="72"/>
  <c r="BC36" i="72" s="1"/>
  <c r="AS50" i="72"/>
  <c r="AI26" i="72"/>
  <c r="BC41" i="72" s="1"/>
  <c r="X29" i="72"/>
  <c r="AI30" i="72"/>
  <c r="BC45" i="72" s="1"/>
  <c r="AI34" i="72"/>
  <c r="BC49" i="72" s="1"/>
  <c r="BC92" i="72" s="1"/>
  <c r="X37" i="72"/>
  <c r="X39" i="72"/>
  <c r="X42" i="72"/>
  <c r="AI43" i="72"/>
  <c r="BC61" i="72" s="1"/>
  <c r="AS105" i="72"/>
  <c r="X46" i="72"/>
  <c r="AI47" i="72"/>
  <c r="BC71" i="72" s="1"/>
  <c r="X50" i="72"/>
  <c r="X52" i="72"/>
  <c r="AI35" i="72"/>
  <c r="BC53" i="72" s="1"/>
  <c r="AI38" i="72"/>
  <c r="BC56" i="72" s="1"/>
  <c r="AI40" i="72"/>
  <c r="BC58" i="72" s="1"/>
  <c r="AI44" i="72"/>
  <c r="BC62" i="72" s="1"/>
  <c r="X47" i="72"/>
  <c r="AI48" i="72"/>
  <c r="BC72" i="72" s="1"/>
  <c r="AI51" i="72"/>
  <c r="BC75" i="72" s="1"/>
  <c r="X35" i="72"/>
  <c r="AI36" i="72"/>
  <c r="BC54" i="72" s="1"/>
  <c r="X38" i="72"/>
  <c r="X40" i="72"/>
  <c r="AI41" i="72"/>
  <c r="BC59" i="72" s="1"/>
  <c r="X44" i="72"/>
  <c r="AI45" i="72"/>
  <c r="BC66" i="72" s="1"/>
  <c r="X48" i="72"/>
  <c r="AI49" i="72"/>
  <c r="BC73" i="72" s="1"/>
  <c r="X51" i="72"/>
  <c r="AS63" i="72"/>
  <c r="AW63" i="72"/>
  <c r="AW104" i="72" s="1"/>
  <c r="BA63" i="72"/>
  <c r="BA104" i="72" s="1"/>
  <c r="X36" i="72"/>
  <c r="AI37" i="72"/>
  <c r="BC55" i="72" s="1"/>
  <c r="AI39" i="72"/>
  <c r="BC57" i="72" s="1"/>
  <c r="X41" i="72"/>
  <c r="AI42" i="72"/>
  <c r="BC60" i="72" s="1"/>
  <c r="X45" i="72"/>
  <c r="AI46" i="72"/>
  <c r="BC67" i="72" s="1"/>
  <c r="AI50" i="72"/>
  <c r="BC74" i="72" s="1"/>
  <c r="AI53" i="72"/>
  <c r="BC80" i="72" s="1"/>
  <c r="X56" i="72"/>
  <c r="AI57" i="72"/>
  <c r="BC84" i="72" s="1"/>
  <c r="AP84" i="72"/>
  <c r="AP85" i="72" s="1"/>
  <c r="AP107" i="72" s="1"/>
  <c r="X53" i="72"/>
  <c r="AI54" i="72"/>
  <c r="BC81" i="72" s="1"/>
  <c r="AS79" i="72"/>
  <c r="AS85" i="72" s="1"/>
  <c r="AU85" i="72"/>
  <c r="AU107" i="72" s="1"/>
  <c r="X54" i="72"/>
  <c r="AI55" i="72"/>
  <c r="BC82" i="72" s="1"/>
  <c r="X55" i="72"/>
  <c r="AI56" i="72"/>
  <c r="BC83" i="72" s="1"/>
  <c r="AT68" i="71"/>
  <c r="AT105" i="71" s="1"/>
  <c r="BB23" i="71"/>
  <c r="BB101" i="71" s="1"/>
  <c r="AX23" i="71"/>
  <c r="AX101" i="71" s="1"/>
  <c r="AB59" i="71"/>
  <c r="AV87" i="71" s="1"/>
  <c r="AV109" i="71" s="1"/>
  <c r="AW6" i="71"/>
  <c r="BB76" i="71"/>
  <c r="BB106" i="71" s="1"/>
  <c r="AI36" i="71"/>
  <c r="BC54" i="71" s="1"/>
  <c r="AI24" i="71"/>
  <c r="BC36" i="71" s="1"/>
  <c r="AI16" i="71"/>
  <c r="BC28" i="71" s="1"/>
  <c r="AI14" i="71"/>
  <c r="BC26" i="71" s="1"/>
  <c r="AW23" i="71"/>
  <c r="AW101" i="71" s="1"/>
  <c r="AW16" i="71"/>
  <c r="AW100" i="71" s="1"/>
  <c r="AZ37" i="71"/>
  <c r="AZ102" i="71" s="1"/>
  <c r="AW76" i="71"/>
  <c r="AW106" i="71" s="1"/>
  <c r="AX6" i="71"/>
  <c r="AX98" i="71" s="1"/>
  <c r="AZ11" i="71"/>
  <c r="AZ99" i="71" s="1"/>
  <c r="AV37" i="71"/>
  <c r="AV102" i="71" s="1"/>
  <c r="BA93" i="71"/>
  <c r="BA110" i="71" s="1"/>
  <c r="AX93" i="71"/>
  <c r="AX110" i="71" s="1"/>
  <c r="AS54" i="71"/>
  <c r="AW68" i="71"/>
  <c r="AW105" i="71" s="1"/>
  <c r="BA68" i="71"/>
  <c r="BA105" i="71" s="1"/>
  <c r="BA6" i="71"/>
  <c r="BA98" i="71" s="1"/>
  <c r="AV11" i="71"/>
  <c r="AV99" i="71" s="1"/>
  <c r="AZ16" i="71"/>
  <c r="AZ100" i="71" s="1"/>
  <c r="AU23" i="71"/>
  <c r="AU101" i="71" s="1"/>
  <c r="AS93" i="71"/>
  <c r="AS110" i="71" s="1"/>
  <c r="AW93" i="71"/>
  <c r="AW110" i="71" s="1"/>
  <c r="BA50" i="71"/>
  <c r="BA103" i="71" s="1"/>
  <c r="BB93" i="71"/>
  <c r="BB110" i="71" s="1"/>
  <c r="AX68" i="71"/>
  <c r="AX105" i="71" s="1"/>
  <c r="BB68" i="71"/>
  <c r="BB105" i="71" s="1"/>
  <c r="AO14" i="71"/>
  <c r="AO16" i="71" s="1"/>
  <c r="AO100" i="71" s="1"/>
  <c r="AP22" i="71"/>
  <c r="AP23" i="71" s="1"/>
  <c r="AP101" i="71" s="1"/>
  <c r="X17" i="71"/>
  <c r="X26" i="71"/>
  <c r="AQ45" i="71"/>
  <c r="AQ50" i="71" s="1"/>
  <c r="AQ103" i="71" s="1"/>
  <c r="AQ67" i="71"/>
  <c r="AQ74" i="71"/>
  <c r="X56" i="71"/>
  <c r="AQ23" i="71"/>
  <c r="AQ101" i="71" s="1"/>
  <c r="AQ30" i="71"/>
  <c r="X21" i="71"/>
  <c r="AQ49" i="71"/>
  <c r="AQ92" i="71" s="1"/>
  <c r="AQ85" i="71"/>
  <c r="AQ107" i="71" s="1"/>
  <c r="BC2" i="71"/>
  <c r="AT37" i="71"/>
  <c r="AT102" i="71" s="1"/>
  <c r="AX37" i="71"/>
  <c r="AX102" i="71" s="1"/>
  <c r="BB37" i="71"/>
  <c r="BB102" i="71" s="1"/>
  <c r="AW98" i="71"/>
  <c r="X10" i="71"/>
  <c r="AO19" i="71"/>
  <c r="AO23" i="71" s="1"/>
  <c r="AO101" i="71" s="1"/>
  <c r="AP21" i="71"/>
  <c r="X12" i="71"/>
  <c r="X20" i="71"/>
  <c r="AO32" i="71"/>
  <c r="AI22" i="71"/>
  <c r="BC34" i="71" s="1"/>
  <c r="AI43" i="71"/>
  <c r="BC61" i="71" s="1"/>
  <c r="AT84" i="71"/>
  <c r="AI57" i="71"/>
  <c r="BC84" i="71" s="1"/>
  <c r="V60" i="71"/>
  <c r="Z60" i="71"/>
  <c r="AH60" i="71"/>
  <c r="W59" i="71"/>
  <c r="AQ87" i="71" s="1"/>
  <c r="AQ109" i="71" s="1"/>
  <c r="AA59" i="71"/>
  <c r="AU87" i="71" s="1"/>
  <c r="AU109" i="71" s="1"/>
  <c r="AE59" i="71"/>
  <c r="AY87" i="71" s="1"/>
  <c r="AY109" i="71" s="1"/>
  <c r="AV2" i="71"/>
  <c r="AV6" i="71" s="1"/>
  <c r="AZ2" i="71"/>
  <c r="AZ6" i="71" s="1"/>
  <c r="AI3" i="71"/>
  <c r="BC3" i="71" s="1"/>
  <c r="F6" i="71"/>
  <c r="AX7" i="49" s="1"/>
  <c r="AI9" i="71"/>
  <c r="BC15" i="71" s="1"/>
  <c r="AS19" i="71"/>
  <c r="AS23" i="71" s="1"/>
  <c r="AI10" i="71"/>
  <c r="BC19" i="71" s="1"/>
  <c r="BA23" i="71"/>
  <c r="BA101" i="71" s="1"/>
  <c r="AP26" i="71"/>
  <c r="X14" i="71"/>
  <c r="AU37" i="71"/>
  <c r="AU102" i="71" s="1"/>
  <c r="AY37" i="71"/>
  <c r="AY102" i="71" s="1"/>
  <c r="AQ16" i="71"/>
  <c r="AQ100" i="71" s="1"/>
  <c r="F16" i="71"/>
  <c r="AX17" i="49" s="1"/>
  <c r="AS32" i="71"/>
  <c r="AI20" i="71"/>
  <c r="BC32" i="71" s="1"/>
  <c r="X22" i="71"/>
  <c r="F24" i="71"/>
  <c r="AX25" i="49" s="1"/>
  <c r="F26" i="71"/>
  <c r="AX27" i="49" s="1"/>
  <c r="AO44" i="71"/>
  <c r="X29" i="71"/>
  <c r="AI31" i="71"/>
  <c r="BC46" i="71" s="1"/>
  <c r="AT93" i="71"/>
  <c r="AT110" i="71" s="1"/>
  <c r="AO55" i="71"/>
  <c r="X37" i="71"/>
  <c r="AI38" i="71"/>
  <c r="BC56" i="71" s="1"/>
  <c r="AO57" i="71"/>
  <c r="X39" i="71"/>
  <c r="AI40" i="71"/>
  <c r="BC58" i="71" s="1"/>
  <c r="AU53" i="71"/>
  <c r="AU63" i="71" s="1"/>
  <c r="AU104" i="71" s="1"/>
  <c r="AQ58" i="71"/>
  <c r="X40" i="71"/>
  <c r="F2" i="71"/>
  <c r="AX3" i="49" s="1"/>
  <c r="AB60" i="71"/>
  <c r="AF60" i="71"/>
  <c r="U59" i="71"/>
  <c r="AO87" i="71" s="1"/>
  <c r="AO109" i="71" s="1"/>
  <c r="Y59" i="71"/>
  <c r="AS87" i="71" s="1"/>
  <c r="AS109" i="71" s="1"/>
  <c r="AC59" i="71"/>
  <c r="AW87" i="71" s="1"/>
  <c r="AW109" i="71" s="1"/>
  <c r="AG59" i="71"/>
  <c r="BA87" i="71" s="1"/>
  <c r="BA109" i="71" s="1"/>
  <c r="AT6" i="71"/>
  <c r="BB98" i="71"/>
  <c r="AS5" i="71"/>
  <c r="AI5" i="71"/>
  <c r="BC5" i="71" s="1"/>
  <c r="AP16" i="71"/>
  <c r="AP100" i="71" s="1"/>
  <c r="AT16" i="71"/>
  <c r="AT100" i="71" s="1"/>
  <c r="AX16" i="71"/>
  <c r="AX100" i="71" s="1"/>
  <c r="BB16" i="71"/>
  <c r="BB100" i="71" s="1"/>
  <c r="AY16" i="71"/>
  <c r="AY100" i="71" s="1"/>
  <c r="AS27" i="71"/>
  <c r="AS37" i="71" s="1"/>
  <c r="AI15" i="71"/>
  <c r="BC27" i="71" s="1"/>
  <c r="AT50" i="71"/>
  <c r="AT103" i="71" s="1"/>
  <c r="AX50" i="71"/>
  <c r="AX103" i="71" s="1"/>
  <c r="BB50" i="71"/>
  <c r="BB103" i="71" s="1"/>
  <c r="BA37" i="71"/>
  <c r="BA102" i="71" s="1"/>
  <c r="AI27" i="71"/>
  <c r="BC42" i="71" s="1"/>
  <c r="AO48" i="71"/>
  <c r="X33" i="71"/>
  <c r="AY63" i="71"/>
  <c r="AY104" i="71" s="1"/>
  <c r="AV50" i="71"/>
  <c r="AV103" i="71" s="1"/>
  <c r="AT59" i="71"/>
  <c r="AI41" i="71"/>
  <c r="BC59" i="71" s="1"/>
  <c r="AO60" i="71"/>
  <c r="X42" i="71"/>
  <c r="AT72" i="71"/>
  <c r="AT76" i="71" s="1"/>
  <c r="AT106" i="71" s="1"/>
  <c r="AI48" i="71"/>
  <c r="BC72" i="71" s="1"/>
  <c r="AS55" i="71"/>
  <c r="AW37" i="71"/>
  <c r="AW102" i="71" s="1"/>
  <c r="AS48" i="71"/>
  <c r="AI33" i="71"/>
  <c r="BC48" i="71" s="1"/>
  <c r="AQ56" i="71"/>
  <c r="X38" i="71"/>
  <c r="AS60" i="71"/>
  <c r="AI42" i="71"/>
  <c r="BC60" i="71" s="1"/>
  <c r="U60" i="71"/>
  <c r="Y60" i="71"/>
  <c r="AC60" i="71"/>
  <c r="AG60" i="71"/>
  <c r="V59" i="71"/>
  <c r="AP87" i="71" s="1"/>
  <c r="AP109" i="71" s="1"/>
  <c r="Z59" i="71"/>
  <c r="AT87" i="71" s="1"/>
  <c r="AT109" i="71" s="1"/>
  <c r="AD59" i="71"/>
  <c r="AX87" i="71" s="1"/>
  <c r="AX109" i="71" s="1"/>
  <c r="AH59" i="71"/>
  <c r="BB87" i="71" s="1"/>
  <c r="BB109" i="71" s="1"/>
  <c r="AQ2" i="71"/>
  <c r="AQ6" i="71" s="1"/>
  <c r="AU2" i="71"/>
  <c r="AU6" i="71" s="1"/>
  <c r="AY2" i="71"/>
  <c r="AY6" i="71" s="1"/>
  <c r="AO3" i="71"/>
  <c r="AO6" i="71" s="1"/>
  <c r="X3" i="71"/>
  <c r="AO5" i="71"/>
  <c r="X5" i="71"/>
  <c r="AP11" i="71"/>
  <c r="AP99" i="71" s="1"/>
  <c r="AX11" i="71"/>
  <c r="AX99" i="71" s="1"/>
  <c r="BB11" i="71"/>
  <c r="BB99" i="71" s="1"/>
  <c r="F8" i="71"/>
  <c r="AX9" i="49" s="1"/>
  <c r="AU11" i="71"/>
  <c r="AU99" i="71" s="1"/>
  <c r="AV23" i="71"/>
  <c r="AV101" i="71" s="1"/>
  <c r="AZ23" i="71"/>
  <c r="AZ101" i="71" s="1"/>
  <c r="AI12" i="71"/>
  <c r="BC21" i="71" s="1"/>
  <c r="AO27" i="71"/>
  <c r="X15" i="71"/>
  <c r="F18" i="71"/>
  <c r="AX19" i="49" s="1"/>
  <c r="AV93" i="71"/>
  <c r="AV110" i="71" s="1"/>
  <c r="AZ93" i="71"/>
  <c r="AZ110" i="71" s="1"/>
  <c r="AU50" i="71"/>
  <c r="AU103" i="71" s="1"/>
  <c r="AY50" i="71"/>
  <c r="AY103" i="71" s="1"/>
  <c r="F27" i="71"/>
  <c r="AX28" i="49" s="1"/>
  <c r="AS44" i="71"/>
  <c r="AS50" i="71" s="1"/>
  <c r="AI29" i="71"/>
  <c r="BC44" i="71" s="1"/>
  <c r="AP93" i="71"/>
  <c r="AP110" i="71" s="1"/>
  <c r="X35" i="71"/>
  <c r="AQ53" i="71"/>
  <c r="AS57" i="71"/>
  <c r="AI39" i="71"/>
  <c r="BC57" i="71" s="1"/>
  <c r="AZ50" i="71"/>
  <c r="AZ103" i="71" s="1"/>
  <c r="AP59" i="71"/>
  <c r="X41" i="71"/>
  <c r="AO73" i="71"/>
  <c r="X49" i="71"/>
  <c r="X4" i="71"/>
  <c r="AS4" i="71"/>
  <c r="AS6" i="71" s="1"/>
  <c r="X7" i="71"/>
  <c r="X9" i="71"/>
  <c r="X19" i="71"/>
  <c r="X23" i="71"/>
  <c r="X25" i="71"/>
  <c r="X28" i="71"/>
  <c r="AS28" i="71"/>
  <c r="X32" i="71"/>
  <c r="AW63" i="71"/>
  <c r="AW104" i="71" s="1"/>
  <c r="BA63" i="71"/>
  <c r="BA104" i="71" s="1"/>
  <c r="X36" i="71"/>
  <c r="AT62" i="71"/>
  <c r="AI44" i="71"/>
  <c r="BC62" i="71" s="1"/>
  <c r="AO66" i="71"/>
  <c r="AO68" i="71" s="1"/>
  <c r="AO105" i="71" s="1"/>
  <c r="X45" i="71"/>
  <c r="AU76" i="71"/>
  <c r="AU106" i="71" s="1"/>
  <c r="AY76" i="71"/>
  <c r="AY106" i="71" s="1"/>
  <c r="AI47" i="71"/>
  <c r="BC71" i="71" s="1"/>
  <c r="AW85" i="71"/>
  <c r="AW107" i="71" s="1"/>
  <c r="AT80" i="71"/>
  <c r="AI53" i="71"/>
  <c r="BC80" i="71" s="1"/>
  <c r="AO81" i="71"/>
  <c r="X54" i="71"/>
  <c r="AI56" i="71"/>
  <c r="BC83" i="71" s="1"/>
  <c r="AI6" i="71"/>
  <c r="BC9" i="71" s="1"/>
  <c r="BC11" i="71" s="1"/>
  <c r="BC99" i="71" s="1"/>
  <c r="AI8" i="71"/>
  <c r="BC14" i="71" s="1"/>
  <c r="AS10" i="71"/>
  <c r="AS11" i="71" s="1"/>
  <c r="AI11" i="71"/>
  <c r="BC20" i="71" s="1"/>
  <c r="AI13" i="71"/>
  <c r="BC22" i="71" s="1"/>
  <c r="AS15" i="71"/>
  <c r="AS16" i="71" s="1"/>
  <c r="AS29" i="71"/>
  <c r="AI30" i="71"/>
  <c r="BC45" i="71" s="1"/>
  <c r="AI34" i="71"/>
  <c r="BC49" i="71" s="1"/>
  <c r="BC92" i="71" s="1"/>
  <c r="AX63" i="71"/>
  <c r="AX104" i="71" s="1"/>
  <c r="BB63" i="71"/>
  <c r="BB104" i="71" s="1"/>
  <c r="F47" i="71"/>
  <c r="AX48" i="49" s="1"/>
  <c r="AQ71" i="71"/>
  <c r="AQ76" i="71" s="1"/>
  <c r="AQ106" i="71" s="1"/>
  <c r="X47" i="71"/>
  <c r="AS73" i="71"/>
  <c r="AS76" i="71" s="1"/>
  <c r="AI49" i="71"/>
  <c r="BC73" i="71" s="1"/>
  <c r="AT75" i="71"/>
  <c r="AI51" i="71"/>
  <c r="BC75" i="71" s="1"/>
  <c r="BB85" i="71"/>
  <c r="BB107" i="71" s="1"/>
  <c r="F56" i="71"/>
  <c r="AX57" i="49" s="1"/>
  <c r="AI19" i="71"/>
  <c r="BC31" i="71" s="1"/>
  <c r="AI23" i="71"/>
  <c r="BC35" i="71" s="1"/>
  <c r="AI25" i="71"/>
  <c r="BC40" i="71" s="1"/>
  <c r="AI28" i="71"/>
  <c r="BC43" i="71" s="1"/>
  <c r="BC91" i="71" s="1"/>
  <c r="BC93" i="71" s="1"/>
  <c r="BC110" i="71" s="1"/>
  <c r="X31" i="71"/>
  <c r="AI32" i="71"/>
  <c r="BC47" i="71" s="1"/>
  <c r="AV63" i="71"/>
  <c r="AV104" i="71" s="1"/>
  <c r="AZ63" i="71"/>
  <c r="AZ104" i="71" s="1"/>
  <c r="AQ61" i="71"/>
  <c r="X43" i="71"/>
  <c r="AS66" i="71"/>
  <c r="AS68" i="71" s="1"/>
  <c r="AI45" i="71"/>
  <c r="BC66" i="71" s="1"/>
  <c r="AV85" i="71"/>
  <c r="AV107" i="71" s="1"/>
  <c r="AZ85" i="71"/>
  <c r="AZ107" i="71" s="1"/>
  <c r="AI54" i="71"/>
  <c r="BC81" i="71" s="1"/>
  <c r="AS81" i="71"/>
  <c r="AS85" i="71" s="1"/>
  <c r="AV68" i="71"/>
  <c r="AV105" i="71" s="1"/>
  <c r="AI46" i="71"/>
  <c r="BC67" i="71" s="1"/>
  <c r="AX76" i="71"/>
  <c r="AX106" i="71" s="1"/>
  <c r="AI50" i="71"/>
  <c r="BC74" i="71" s="1"/>
  <c r="AU85" i="71"/>
  <c r="AU107" i="71" s="1"/>
  <c r="AY85" i="71"/>
  <c r="AY107" i="71" s="1"/>
  <c r="AI52" i="71"/>
  <c r="BC79" i="71" s="1"/>
  <c r="AI55" i="71"/>
  <c r="BC82" i="71" s="1"/>
  <c r="AV76" i="71"/>
  <c r="AV106" i="71" s="1"/>
  <c r="AZ76" i="71"/>
  <c r="AZ106" i="71" s="1"/>
  <c r="BA85" i="71"/>
  <c r="BA107" i="71" s="1"/>
  <c r="AO62" i="71"/>
  <c r="AQ68" i="71"/>
  <c r="AQ105" i="71" s="1"/>
  <c r="BA76" i="71"/>
  <c r="BA106" i="71" s="1"/>
  <c r="X48" i="71"/>
  <c r="X51" i="71"/>
  <c r="AP85" i="71"/>
  <c r="AP107" i="71" s="1"/>
  <c r="AX85" i="71"/>
  <c r="AX107" i="71" s="1"/>
  <c r="X53" i="71"/>
  <c r="X57" i="71"/>
  <c r="BA11" i="70"/>
  <c r="BA99" i="70" s="1"/>
  <c r="AY23" i="70"/>
  <c r="AY101" i="70" s="1"/>
  <c r="AW93" i="70"/>
  <c r="AW110" i="70" s="1"/>
  <c r="AY50" i="70"/>
  <c r="AY103" i="70" s="1"/>
  <c r="BB63" i="70"/>
  <c r="BB104" i="70" s="1"/>
  <c r="AZ50" i="70"/>
  <c r="AZ103" i="70" s="1"/>
  <c r="AI45" i="70"/>
  <c r="BC66" i="70" s="1"/>
  <c r="AW68" i="70"/>
  <c r="AW105" i="70" s="1"/>
  <c r="BA68" i="70"/>
  <c r="BA105" i="70" s="1"/>
  <c r="AU6" i="70"/>
  <c r="BB23" i="70"/>
  <c r="BB101" i="70" s="1"/>
  <c r="BB37" i="70"/>
  <c r="BB102" i="70" s="1"/>
  <c r="AU93" i="70"/>
  <c r="AU110" i="70" s="1"/>
  <c r="BB50" i="70"/>
  <c r="BB103" i="70" s="1"/>
  <c r="AU63" i="70"/>
  <c r="AU104" i="70" s="1"/>
  <c r="BB85" i="70"/>
  <c r="BB107" i="70" s="1"/>
  <c r="AS68" i="70"/>
  <c r="AW6" i="70"/>
  <c r="AZ11" i="70"/>
  <c r="AZ99" i="70" s="1"/>
  <c r="AX37" i="70"/>
  <c r="AX102" i="70" s="1"/>
  <c r="AU23" i="70"/>
  <c r="AU101" i="70" s="1"/>
  <c r="AV68" i="70"/>
  <c r="AV105" i="70" s="1"/>
  <c r="AT76" i="70"/>
  <c r="AT106" i="70" s="1"/>
  <c r="BB76" i="70"/>
  <c r="BB106" i="70" s="1"/>
  <c r="AU85" i="70"/>
  <c r="AU107" i="70" s="1"/>
  <c r="AY85" i="70"/>
  <c r="AY107" i="70" s="1"/>
  <c r="AQ23" i="70"/>
  <c r="AQ101" i="70" s="1"/>
  <c r="AQ6" i="70"/>
  <c r="AQ98" i="70" s="1"/>
  <c r="AO16" i="70"/>
  <c r="AO100" i="70" s="1"/>
  <c r="AQ85" i="70"/>
  <c r="AQ107" i="70" s="1"/>
  <c r="AW98" i="70"/>
  <c r="V59" i="70"/>
  <c r="AP87" i="70" s="1"/>
  <c r="AP109" i="70" s="1"/>
  <c r="AP2" i="70"/>
  <c r="AH59" i="70"/>
  <c r="BB87" i="70" s="1"/>
  <c r="BB109" i="70" s="1"/>
  <c r="BB2" i="70"/>
  <c r="BB6" i="70" s="1"/>
  <c r="AP4" i="70"/>
  <c r="X4" i="70"/>
  <c r="BB11" i="70"/>
  <c r="BB99" i="70" s="1"/>
  <c r="AZ23" i="70"/>
  <c r="AZ101" i="70" s="1"/>
  <c r="AI23" i="70"/>
  <c r="BC35" i="70" s="1"/>
  <c r="AT35" i="70"/>
  <c r="AS55" i="70"/>
  <c r="AI37" i="70"/>
  <c r="BC55" i="70" s="1"/>
  <c r="F2" i="70"/>
  <c r="AT3" i="49" s="1"/>
  <c r="AB60" i="70"/>
  <c r="U59" i="70"/>
  <c r="AO87" i="70" s="1"/>
  <c r="AO109" i="70" s="1"/>
  <c r="AO5" i="70"/>
  <c r="AO6" i="70" s="1"/>
  <c r="X5" i="70"/>
  <c r="AP16" i="70"/>
  <c r="AP100" i="70" s="1"/>
  <c r="AT16" i="70"/>
  <c r="AT100" i="70" s="1"/>
  <c r="AX16" i="70"/>
  <c r="AX100" i="70" s="1"/>
  <c r="BB16" i="70"/>
  <c r="BB100" i="70" s="1"/>
  <c r="AQ11" i="70"/>
  <c r="AQ99" i="70" s="1"/>
  <c r="AP10" i="70"/>
  <c r="AP11" i="70" s="1"/>
  <c r="AP99" i="70" s="1"/>
  <c r="F11" i="70"/>
  <c r="AT12" i="49" s="1"/>
  <c r="AI14" i="70"/>
  <c r="BC26" i="70" s="1"/>
  <c r="AY16" i="70"/>
  <c r="AY100" i="70" s="1"/>
  <c r="AS27" i="70"/>
  <c r="AI15" i="70"/>
  <c r="BC27" i="70" s="1"/>
  <c r="AP31" i="70"/>
  <c r="X19" i="70"/>
  <c r="F21" i="70"/>
  <c r="AT22" i="49" s="1"/>
  <c r="F22" i="70"/>
  <c r="AT23" i="49" s="1"/>
  <c r="X22" i="70"/>
  <c r="AQ34" i="70"/>
  <c r="AO50" i="70"/>
  <c r="AO103" i="70" s="1"/>
  <c r="AI25" i="70"/>
  <c r="BC40" i="70" s="1"/>
  <c r="AT40" i="70"/>
  <c r="AX50" i="70"/>
  <c r="AX103" i="70" s="1"/>
  <c r="BA37" i="70"/>
  <c r="BA102" i="70" s="1"/>
  <c r="AI27" i="70"/>
  <c r="BC42" i="70" s="1"/>
  <c r="AT29" i="70"/>
  <c r="AT37" i="70" s="1"/>
  <c r="AT102" i="70" s="1"/>
  <c r="AT47" i="70"/>
  <c r="AI32" i="70"/>
  <c r="BC47" i="70" s="1"/>
  <c r="AO48" i="70"/>
  <c r="X33" i="70"/>
  <c r="BB93" i="70"/>
  <c r="BB110" i="70" s="1"/>
  <c r="AP63" i="70"/>
  <c r="AP104" i="70" s="1"/>
  <c r="AI35" i="70"/>
  <c r="BC53" i="70" s="1"/>
  <c r="AV50" i="70"/>
  <c r="AV103" i="70" s="1"/>
  <c r="X41" i="70"/>
  <c r="AT59" i="70"/>
  <c r="AT63" i="70" s="1"/>
  <c r="AT104" i="70" s="1"/>
  <c r="AI41" i="70"/>
  <c r="BC59" i="70" s="1"/>
  <c r="AO60" i="70"/>
  <c r="X42" i="70"/>
  <c r="AS80" i="70"/>
  <c r="AS85" i="70" s="1"/>
  <c r="AI53" i="70"/>
  <c r="BC80" i="70" s="1"/>
  <c r="AD59" i="70"/>
  <c r="AX87" i="70" s="1"/>
  <c r="AX109" i="70" s="1"/>
  <c r="AX2" i="70"/>
  <c r="AX6" i="70" s="1"/>
  <c r="AI3" i="70"/>
  <c r="BC3" i="70" s="1"/>
  <c r="BA98" i="70"/>
  <c r="AU11" i="70"/>
  <c r="AU99" i="70" s="1"/>
  <c r="AQ42" i="70"/>
  <c r="X27" i="70"/>
  <c r="AS44" i="70"/>
  <c r="AI29" i="70"/>
  <c r="BC44" i="70" s="1"/>
  <c r="V60" i="70"/>
  <c r="Z60" i="70"/>
  <c r="AD60" i="70"/>
  <c r="AH60" i="70"/>
  <c r="W59" i="70"/>
  <c r="AQ87" i="70" s="1"/>
  <c r="AQ109" i="70" s="1"/>
  <c r="AA59" i="70"/>
  <c r="AU87" i="70" s="1"/>
  <c r="AU109" i="70" s="1"/>
  <c r="AE59" i="70"/>
  <c r="AY87" i="70" s="1"/>
  <c r="AY109" i="70" s="1"/>
  <c r="AV16" i="70"/>
  <c r="AV100" i="70" s="1"/>
  <c r="AZ16" i="70"/>
  <c r="AZ100" i="70" s="1"/>
  <c r="AI9" i="70"/>
  <c r="BC15" i="70" s="1"/>
  <c r="AY11" i="70"/>
  <c r="AY99" i="70" s="1"/>
  <c r="AS19" i="70"/>
  <c r="AS23" i="70" s="1"/>
  <c r="AI10" i="70"/>
  <c r="BC19" i="70" s="1"/>
  <c r="BC23" i="70" s="1"/>
  <c r="BC101" i="70" s="1"/>
  <c r="AW23" i="70"/>
  <c r="AW101" i="70" s="1"/>
  <c r="BA23" i="70"/>
  <c r="BA101" i="70" s="1"/>
  <c r="AU37" i="70"/>
  <c r="AU102" i="70" s="1"/>
  <c r="AY37" i="70"/>
  <c r="AY102" i="70" s="1"/>
  <c r="AQ16" i="70"/>
  <c r="AQ100" i="70" s="1"/>
  <c r="AS32" i="70"/>
  <c r="AI20" i="70"/>
  <c r="BC32" i="70" s="1"/>
  <c r="AS110" i="70"/>
  <c r="AT43" i="70"/>
  <c r="AT91" i="70" s="1"/>
  <c r="AT93" i="70" s="1"/>
  <c r="AT110" i="70" s="1"/>
  <c r="AI28" i="70"/>
  <c r="BC43" i="70" s="1"/>
  <c r="BC91" i="70" s="1"/>
  <c r="AO44" i="70"/>
  <c r="X29" i="70"/>
  <c r="AI31" i="70"/>
  <c r="BC46" i="70" s="1"/>
  <c r="AT54" i="70"/>
  <c r="AI36" i="70"/>
  <c r="BC54" i="70" s="1"/>
  <c r="AO55" i="70"/>
  <c r="X37" i="70"/>
  <c r="AI38" i="70"/>
  <c r="BC56" i="70" s="1"/>
  <c r="X39" i="70"/>
  <c r="AO57" i="70"/>
  <c r="AI40" i="70"/>
  <c r="BC58" i="70" s="1"/>
  <c r="AP61" i="70"/>
  <c r="X43" i="70"/>
  <c r="AX63" i="70"/>
  <c r="AX104" i="70" s="1"/>
  <c r="Z59" i="70"/>
  <c r="AT87" i="70" s="1"/>
  <c r="AT109" i="70" s="1"/>
  <c r="AT2" i="70"/>
  <c r="AT6" i="70" s="1"/>
  <c r="AI2" i="70"/>
  <c r="AU98" i="70"/>
  <c r="AX11" i="70"/>
  <c r="AX99" i="70" s="1"/>
  <c r="AO27" i="70"/>
  <c r="X15" i="70"/>
  <c r="AQ53" i="70"/>
  <c r="X35" i="70"/>
  <c r="AS57" i="70"/>
  <c r="AI39" i="70"/>
  <c r="BC57" i="70" s="1"/>
  <c r="AQ67" i="70"/>
  <c r="X46" i="70"/>
  <c r="AS75" i="70"/>
  <c r="AI51" i="70"/>
  <c r="BC75" i="70" s="1"/>
  <c r="W60" i="70"/>
  <c r="AA60" i="70"/>
  <c r="AE60" i="70"/>
  <c r="AI60" i="70"/>
  <c r="X2" i="70"/>
  <c r="DN3" i="49" s="1"/>
  <c r="AB59" i="70"/>
  <c r="AV87" i="70" s="1"/>
  <c r="AV109" i="70" s="1"/>
  <c r="AV2" i="70"/>
  <c r="AV6" i="70" s="1"/>
  <c r="AF59" i="70"/>
  <c r="AZ87" i="70" s="1"/>
  <c r="AZ109" i="70" s="1"/>
  <c r="AZ2" i="70"/>
  <c r="AZ6" i="70" s="1"/>
  <c r="AY6" i="70"/>
  <c r="AS5" i="70"/>
  <c r="AS6" i="70" s="1"/>
  <c r="AI5" i="70"/>
  <c r="BC5" i="70" s="1"/>
  <c r="AR11" i="70"/>
  <c r="AR99" i="70" s="1"/>
  <c r="X10" i="70"/>
  <c r="AO19" i="70"/>
  <c r="AO23" i="70" s="1"/>
  <c r="AO101" i="70" s="1"/>
  <c r="F13" i="70"/>
  <c r="AT14" i="49" s="1"/>
  <c r="AV37" i="70"/>
  <c r="AV102" i="70" s="1"/>
  <c r="AZ37" i="70"/>
  <c r="AZ102" i="70" s="1"/>
  <c r="AU16" i="70"/>
  <c r="AU100" i="70" s="1"/>
  <c r="X20" i="70"/>
  <c r="AO32" i="70"/>
  <c r="AI22" i="70"/>
  <c r="BC34" i="70" s="1"/>
  <c r="AW50" i="70"/>
  <c r="AW103" i="70" s="1"/>
  <c r="BA50" i="70"/>
  <c r="BA103" i="70" s="1"/>
  <c r="AW37" i="70"/>
  <c r="AW102" i="70" s="1"/>
  <c r="AP29" i="70"/>
  <c r="AQ46" i="70"/>
  <c r="X31" i="70"/>
  <c r="AS48" i="70"/>
  <c r="AI33" i="70"/>
  <c r="BC48" i="70" s="1"/>
  <c r="AX93" i="70"/>
  <c r="AX110" i="70" s="1"/>
  <c r="AQ56" i="70"/>
  <c r="X38" i="70"/>
  <c r="AQ58" i="70"/>
  <c r="X40" i="70"/>
  <c r="AS60" i="70"/>
  <c r="AI42" i="70"/>
  <c r="BC60" i="70" s="1"/>
  <c r="AS72" i="70"/>
  <c r="AI48" i="70"/>
  <c r="BC72" i="70" s="1"/>
  <c r="X9" i="70"/>
  <c r="AT22" i="70"/>
  <c r="AT23" i="70" s="1"/>
  <c r="AT101" i="70" s="1"/>
  <c r="X23" i="70"/>
  <c r="X25" i="70"/>
  <c r="X28" i="70"/>
  <c r="AS28" i="70"/>
  <c r="X32" i="70"/>
  <c r="AW63" i="70"/>
  <c r="AW104" i="70" s="1"/>
  <c r="BA63" i="70"/>
  <c r="BA104" i="70" s="1"/>
  <c r="X36" i="70"/>
  <c r="AS36" i="70"/>
  <c r="AS41" i="70"/>
  <c r="AS62" i="70"/>
  <c r="AI44" i="70"/>
  <c r="BC62" i="70" s="1"/>
  <c r="AP71" i="70"/>
  <c r="AP76" i="70" s="1"/>
  <c r="AP106" i="70" s="1"/>
  <c r="X47" i="70"/>
  <c r="AU76" i="70"/>
  <c r="AU106" i="70" s="1"/>
  <c r="F49" i="70"/>
  <c r="AT50" i="49" s="1"/>
  <c r="AZ85" i="70"/>
  <c r="AZ107" i="70" s="1"/>
  <c r="F54" i="70"/>
  <c r="AT55" i="49" s="1"/>
  <c r="F55" i="70"/>
  <c r="AT56" i="49" s="1"/>
  <c r="AS105" i="70"/>
  <c r="AI6" i="70"/>
  <c r="BC9" i="70" s="1"/>
  <c r="BC11" i="70" s="1"/>
  <c r="BC99" i="70" s="1"/>
  <c r="AI8" i="70"/>
  <c r="BC14" i="70" s="1"/>
  <c r="AS10" i="70"/>
  <c r="AS11" i="70" s="1"/>
  <c r="AS15" i="70"/>
  <c r="AS16" i="70" s="1"/>
  <c r="AI21" i="70"/>
  <c r="BC33" i="70" s="1"/>
  <c r="BC90" i="70" s="1"/>
  <c r="AI30" i="70"/>
  <c r="BC45" i="70" s="1"/>
  <c r="AI34" i="70"/>
  <c r="BC49" i="70" s="1"/>
  <c r="BC92" i="70" s="1"/>
  <c r="AO62" i="70"/>
  <c r="X44" i="70"/>
  <c r="AI46" i="70"/>
  <c r="BC67" i="70" s="1"/>
  <c r="X56" i="70"/>
  <c r="AF60" i="70"/>
  <c r="Y59" i="70"/>
  <c r="AS87" i="70" s="1"/>
  <c r="AS109" i="70" s="1"/>
  <c r="AC59" i="70"/>
  <c r="AW87" i="70" s="1"/>
  <c r="AW109" i="70" s="1"/>
  <c r="AG59" i="70"/>
  <c r="BA87" i="70" s="1"/>
  <c r="BA109" i="70" s="1"/>
  <c r="X3" i="70"/>
  <c r="AI19" i="70"/>
  <c r="BC31" i="70" s="1"/>
  <c r="AV63" i="70"/>
  <c r="AV104" i="70" s="1"/>
  <c r="AZ63" i="70"/>
  <c r="AZ104" i="70" s="1"/>
  <c r="AX76" i="70"/>
  <c r="AX106" i="70" s="1"/>
  <c r="AO72" i="70"/>
  <c r="X48" i="70"/>
  <c r="AI50" i="70"/>
  <c r="BC74" i="70" s="1"/>
  <c r="AO75" i="70"/>
  <c r="X51" i="70"/>
  <c r="AI52" i="70"/>
  <c r="BC79" i="70" s="1"/>
  <c r="AO80" i="70"/>
  <c r="X53" i="70"/>
  <c r="AI55" i="70"/>
  <c r="BC82" i="70" s="1"/>
  <c r="AQ68" i="70"/>
  <c r="AQ105" i="70" s="1"/>
  <c r="AU68" i="70"/>
  <c r="AU105" i="70" s="1"/>
  <c r="AY68" i="70"/>
  <c r="AY105" i="70" s="1"/>
  <c r="AO76" i="70"/>
  <c r="AO106" i="70" s="1"/>
  <c r="AW76" i="70"/>
  <c r="AW106" i="70" s="1"/>
  <c r="BA76" i="70"/>
  <c r="BA106" i="70" s="1"/>
  <c r="AI49" i="70"/>
  <c r="BC73" i="70" s="1"/>
  <c r="AT85" i="70"/>
  <c r="AT107" i="70" s="1"/>
  <c r="AX85" i="70"/>
  <c r="AX107" i="70" s="1"/>
  <c r="F57" i="70"/>
  <c r="AT58" i="49" s="1"/>
  <c r="AI57" i="70"/>
  <c r="BC84" i="70" s="1"/>
  <c r="F58" i="70"/>
  <c r="AT59" i="49" s="1"/>
  <c r="AO83" i="70"/>
  <c r="AI43" i="70"/>
  <c r="BC61" i="70" s="1"/>
  <c r="AY76" i="70"/>
  <c r="AY106" i="70" s="1"/>
  <c r="AI47" i="70"/>
  <c r="BC71" i="70" s="1"/>
  <c r="X50" i="70"/>
  <c r="X52" i="70"/>
  <c r="AV85" i="70"/>
  <c r="AV107" i="70" s="1"/>
  <c r="X55" i="70"/>
  <c r="AI56" i="70"/>
  <c r="BC83" i="70" s="1"/>
  <c r="BB68" i="70"/>
  <c r="BB105" i="70" s="1"/>
  <c r="AV76" i="70"/>
  <c r="AV106" i="70" s="1"/>
  <c r="AO85" i="70"/>
  <c r="AO107" i="70" s="1"/>
  <c r="AW85" i="70"/>
  <c r="AW107" i="70" s="1"/>
  <c r="BA85" i="70"/>
  <c r="BA107" i="70" s="1"/>
  <c r="AY37" i="69"/>
  <c r="AY102" i="69" s="1"/>
  <c r="AU93" i="69"/>
  <c r="AU110" i="69" s="1"/>
  <c r="AG59" i="69"/>
  <c r="BA87" i="69" s="1"/>
  <c r="BA109" i="69" s="1"/>
  <c r="AT16" i="69"/>
  <c r="AT100" i="69" s="1"/>
  <c r="AI20" i="69"/>
  <c r="BC32" i="69" s="1"/>
  <c r="AV93" i="69"/>
  <c r="AV110" i="69" s="1"/>
  <c r="BB93" i="69"/>
  <c r="BB110" i="69" s="1"/>
  <c r="AV63" i="69"/>
  <c r="AV104" i="69" s="1"/>
  <c r="AZ63" i="69"/>
  <c r="AZ104" i="69" s="1"/>
  <c r="AU76" i="69"/>
  <c r="AU106" i="69" s="1"/>
  <c r="AY76" i="69"/>
  <c r="AY106" i="69" s="1"/>
  <c r="AU85" i="69"/>
  <c r="AU107" i="69" s="1"/>
  <c r="AX6" i="69"/>
  <c r="AX98" i="69" s="1"/>
  <c r="AT11" i="69"/>
  <c r="AT99" i="69" s="1"/>
  <c r="BB11" i="69"/>
  <c r="BB99" i="69" s="1"/>
  <c r="AX93" i="69"/>
  <c r="AX110" i="69" s="1"/>
  <c r="AV76" i="69"/>
  <c r="AV106" i="69" s="1"/>
  <c r="AZ76" i="69"/>
  <c r="AZ106" i="69" s="1"/>
  <c r="AY85" i="69"/>
  <c r="AY107" i="69" s="1"/>
  <c r="BB16" i="69"/>
  <c r="BB100" i="69" s="1"/>
  <c r="AT23" i="69"/>
  <c r="AT101" i="69" s="1"/>
  <c r="AX23" i="69"/>
  <c r="AX101" i="69" s="1"/>
  <c r="BB23" i="69"/>
  <c r="BB101" i="69" s="1"/>
  <c r="AT93" i="69"/>
  <c r="AT110" i="69" s="1"/>
  <c r="AY93" i="69"/>
  <c r="AY110" i="69" s="1"/>
  <c r="AT63" i="69"/>
  <c r="AT104" i="69" s="1"/>
  <c r="AX63" i="69"/>
  <c r="AX104" i="69" s="1"/>
  <c r="BB63" i="69"/>
  <c r="BB104" i="69" s="1"/>
  <c r="AT85" i="69"/>
  <c r="AT107" i="69" s="1"/>
  <c r="AX85" i="69"/>
  <c r="AX107" i="69" s="1"/>
  <c r="BB85" i="69"/>
  <c r="BB107" i="69" s="1"/>
  <c r="AQ76" i="69"/>
  <c r="AQ106" i="69" s="1"/>
  <c r="AO16" i="69"/>
  <c r="AO100" i="69" s="1"/>
  <c r="AP6" i="69"/>
  <c r="AU11" i="69"/>
  <c r="AU99" i="69" s="1"/>
  <c r="AV11" i="69"/>
  <c r="AV99" i="69" s="1"/>
  <c r="AQ6" i="69"/>
  <c r="AY6" i="69"/>
  <c r="AW16" i="69"/>
  <c r="AW100" i="69" s="1"/>
  <c r="BA16" i="69"/>
  <c r="BA100" i="69" s="1"/>
  <c r="AY11" i="69"/>
  <c r="AY99" i="69" s="1"/>
  <c r="AZ16" i="69"/>
  <c r="AZ100" i="69" s="1"/>
  <c r="AP98" i="69"/>
  <c r="AT98" i="69"/>
  <c r="BB98" i="69"/>
  <c r="AQ11" i="69"/>
  <c r="AQ99" i="69" s="1"/>
  <c r="AZ11" i="69"/>
  <c r="AZ99" i="69" s="1"/>
  <c r="AI12" i="69"/>
  <c r="BC21" i="69" s="1"/>
  <c r="X16" i="69"/>
  <c r="AO28" i="69"/>
  <c r="AP34" i="69"/>
  <c r="AP37" i="69" s="1"/>
  <c r="AP102" i="69" s="1"/>
  <c r="X22" i="69"/>
  <c r="AQ55" i="69"/>
  <c r="AQ63" i="69" s="1"/>
  <c r="AQ104" i="69" s="1"/>
  <c r="X37" i="69"/>
  <c r="W60" i="69"/>
  <c r="AA60" i="69"/>
  <c r="AE60" i="69"/>
  <c r="AI60" i="69"/>
  <c r="X2" i="69"/>
  <c r="DJ3" i="49" s="1"/>
  <c r="AB59" i="69"/>
  <c r="AV87" i="69" s="1"/>
  <c r="AV109" i="69" s="1"/>
  <c r="AF59" i="69"/>
  <c r="AZ87" i="69" s="1"/>
  <c r="AZ109" i="69" s="1"/>
  <c r="AO2" i="69"/>
  <c r="AO6" i="69" s="1"/>
  <c r="AS2" i="69"/>
  <c r="AS6" i="69" s="1"/>
  <c r="AW2" i="69"/>
  <c r="BA2" i="69"/>
  <c r="BA6" i="69" s="1"/>
  <c r="AI3" i="69"/>
  <c r="BC3" i="69" s="1"/>
  <c r="AU4" i="69"/>
  <c r="AU6" i="69" s="1"/>
  <c r="X6" i="69"/>
  <c r="X8" i="69"/>
  <c r="AO23" i="69"/>
  <c r="AO101" i="69" s="1"/>
  <c r="AW23" i="69"/>
  <c r="AW101" i="69" s="1"/>
  <c r="BA23" i="69"/>
  <c r="BA101" i="69" s="1"/>
  <c r="AP10" i="69"/>
  <c r="AP11" i="69" s="1"/>
  <c r="X11" i="69"/>
  <c r="X13" i="69"/>
  <c r="AT37" i="69"/>
  <c r="AT102" i="69" s="1"/>
  <c r="AX37" i="69"/>
  <c r="AX102" i="69" s="1"/>
  <c r="BB37" i="69"/>
  <c r="BB102" i="69" s="1"/>
  <c r="AP15" i="69"/>
  <c r="AS20" i="69"/>
  <c r="AS23" i="69" s="1"/>
  <c r="X23" i="69"/>
  <c r="AO35" i="69"/>
  <c r="AI24" i="69"/>
  <c r="BC36" i="69" s="1"/>
  <c r="AO40" i="69"/>
  <c r="X25" i="69"/>
  <c r="AI26" i="69"/>
  <c r="BC41" i="69" s="1"/>
  <c r="AS29" i="69"/>
  <c r="AO47" i="69"/>
  <c r="X32" i="69"/>
  <c r="BA93" i="69"/>
  <c r="BA110" i="69" s="1"/>
  <c r="AI34" i="69"/>
  <c r="BC49" i="69" s="1"/>
  <c r="BC92" i="69" s="1"/>
  <c r="AI37" i="69"/>
  <c r="BC55" i="69" s="1"/>
  <c r="AI9" i="69"/>
  <c r="BC15" i="69" s="1"/>
  <c r="BC16" i="69" s="1"/>
  <c r="BC100" i="69" s="1"/>
  <c r="AU37" i="69"/>
  <c r="AU102" i="69" s="1"/>
  <c r="AS31" i="69"/>
  <c r="AI19" i="69"/>
  <c r="BC31" i="69" s="1"/>
  <c r="AS43" i="69"/>
  <c r="AS91" i="69" s="1"/>
  <c r="AS93" i="69" s="1"/>
  <c r="AI28" i="69"/>
  <c r="BC43" i="69" s="1"/>
  <c r="BC91" i="69" s="1"/>
  <c r="AP46" i="69"/>
  <c r="X31" i="69"/>
  <c r="AI36" i="69"/>
  <c r="BC54" i="69" s="1"/>
  <c r="AS54" i="69"/>
  <c r="U60" i="69"/>
  <c r="Y60" i="69"/>
  <c r="AC60" i="69"/>
  <c r="AG60" i="69"/>
  <c r="V59" i="69"/>
  <c r="AP87" i="69" s="1"/>
  <c r="AP109" i="69" s="1"/>
  <c r="Z59" i="69"/>
  <c r="AT87" i="69" s="1"/>
  <c r="AT109" i="69" s="1"/>
  <c r="AD59" i="69"/>
  <c r="AX87" i="69" s="1"/>
  <c r="AX109" i="69" s="1"/>
  <c r="AH59" i="69"/>
  <c r="BB87" i="69" s="1"/>
  <c r="BB109" i="69" s="1"/>
  <c r="X4" i="69"/>
  <c r="AI5" i="69"/>
  <c r="BC5" i="69" s="1"/>
  <c r="AS9" i="69"/>
  <c r="AS11" i="69" s="1"/>
  <c r="AQ23" i="69"/>
  <c r="AQ101" i="69" s="1"/>
  <c r="AU23" i="69"/>
  <c r="AU101" i="69" s="1"/>
  <c r="AY23" i="69"/>
  <c r="AY101" i="69" s="1"/>
  <c r="AI10" i="69"/>
  <c r="BC19" i="69" s="1"/>
  <c r="X12" i="69"/>
  <c r="X14" i="69"/>
  <c r="AS14" i="69"/>
  <c r="AS16" i="69" s="1"/>
  <c r="AI15" i="69"/>
  <c r="BC27" i="69" s="1"/>
  <c r="AI16" i="69"/>
  <c r="BC28" i="69" s="1"/>
  <c r="AI18" i="69"/>
  <c r="BC30" i="69" s="1"/>
  <c r="X19" i="69"/>
  <c r="AO31" i="69"/>
  <c r="AI21" i="69"/>
  <c r="BC33" i="69" s="1"/>
  <c r="BC90" i="69" s="1"/>
  <c r="AO43" i="69"/>
  <c r="AO91" i="69" s="1"/>
  <c r="AO93" i="69" s="1"/>
  <c r="AO110" i="69" s="1"/>
  <c r="X28" i="69"/>
  <c r="AI30" i="69"/>
  <c r="BC45" i="69" s="1"/>
  <c r="AO54" i="69"/>
  <c r="X36" i="69"/>
  <c r="AI7" i="69"/>
  <c r="BC10" i="69" s="1"/>
  <c r="BC11" i="69" s="1"/>
  <c r="BC99" i="69" s="1"/>
  <c r="AQ37" i="69"/>
  <c r="AQ102" i="69" s="1"/>
  <c r="AI14" i="69"/>
  <c r="BC26" i="69" s="1"/>
  <c r="V60" i="69"/>
  <c r="Z60" i="69"/>
  <c r="AD60" i="69"/>
  <c r="AH60" i="69"/>
  <c r="W59" i="69"/>
  <c r="AQ87" i="69" s="1"/>
  <c r="AQ109" i="69" s="1"/>
  <c r="AA59" i="69"/>
  <c r="AU87" i="69" s="1"/>
  <c r="AU109" i="69" s="1"/>
  <c r="AE59" i="69"/>
  <c r="AY87" i="69" s="1"/>
  <c r="AY109" i="69" s="1"/>
  <c r="AI2" i="69"/>
  <c r="AV2" i="69"/>
  <c r="AV6" i="69" s="1"/>
  <c r="AZ2" i="69"/>
  <c r="AZ6" i="69" s="1"/>
  <c r="X5" i="69"/>
  <c r="X10" i="69"/>
  <c r="AV23" i="69"/>
  <c r="AV101" i="69" s="1"/>
  <c r="AZ23" i="69"/>
  <c r="AZ101" i="69" s="1"/>
  <c r="AI13" i="69"/>
  <c r="BC22" i="69" s="1"/>
  <c r="AW37" i="69"/>
  <c r="AW102" i="69" s="1"/>
  <c r="BA37" i="69"/>
  <c r="BA102" i="69" s="1"/>
  <c r="X15" i="69"/>
  <c r="F20" i="69"/>
  <c r="AP21" i="49" s="1"/>
  <c r="AQ93" i="69"/>
  <c r="AQ110" i="69" s="1"/>
  <c r="AS35" i="69"/>
  <c r="AI23" i="69"/>
  <c r="BC35" i="69" s="1"/>
  <c r="X24" i="69"/>
  <c r="AS40" i="69"/>
  <c r="AI25" i="69"/>
  <c r="BC40" i="69" s="1"/>
  <c r="AW50" i="69"/>
  <c r="AW103" i="69" s="1"/>
  <c r="BA50" i="69"/>
  <c r="BA103" i="69" s="1"/>
  <c r="AP42" i="69"/>
  <c r="X27" i="69"/>
  <c r="F29" i="69"/>
  <c r="AP30" i="49" s="1"/>
  <c r="AO29" i="69"/>
  <c r="AS47" i="69"/>
  <c r="AI32" i="69"/>
  <c r="BC47" i="69" s="1"/>
  <c r="AW93" i="69"/>
  <c r="AW110" i="69" s="1"/>
  <c r="AP53" i="69"/>
  <c r="AP63" i="69" s="1"/>
  <c r="AP104" i="69" s="1"/>
  <c r="X35" i="69"/>
  <c r="AU50" i="69"/>
  <c r="AU103" i="69" s="1"/>
  <c r="AY50" i="69"/>
  <c r="AY103" i="69" s="1"/>
  <c r="AO36" i="69"/>
  <c r="AV50" i="69"/>
  <c r="AV103" i="69" s="1"/>
  <c r="AZ50" i="69"/>
  <c r="AZ103" i="69" s="1"/>
  <c r="AI29" i="69"/>
  <c r="BC44" i="69" s="1"/>
  <c r="AI33" i="69"/>
  <c r="BC48" i="69" s="1"/>
  <c r="AS63" i="69"/>
  <c r="AW63" i="69"/>
  <c r="AW104" i="69" s="1"/>
  <c r="BA63" i="69"/>
  <c r="BA104" i="69" s="1"/>
  <c r="X18" i="69"/>
  <c r="AI22" i="69"/>
  <c r="BC34" i="69" s="1"/>
  <c r="AT50" i="69"/>
  <c r="AT103" i="69" s="1"/>
  <c r="AX50" i="69"/>
  <c r="AX103" i="69" s="1"/>
  <c r="BB50" i="69"/>
  <c r="BB103" i="69" s="1"/>
  <c r="X26" i="69"/>
  <c r="AI27" i="69"/>
  <c r="BC42" i="69" s="1"/>
  <c r="X30" i="69"/>
  <c r="AI31" i="69"/>
  <c r="BC46" i="69" s="1"/>
  <c r="X34" i="69"/>
  <c r="AU63" i="69"/>
  <c r="AU104" i="69" s="1"/>
  <c r="AY63" i="69"/>
  <c r="AY104" i="69" s="1"/>
  <c r="AI35" i="69"/>
  <c r="BC53" i="69" s="1"/>
  <c r="F37" i="69"/>
  <c r="AI39" i="69"/>
  <c r="BC57" i="69" s="1"/>
  <c r="AI42" i="69"/>
  <c r="BC60" i="69" s="1"/>
  <c r="AI46" i="69"/>
  <c r="BC67" i="69" s="1"/>
  <c r="AI50" i="69"/>
  <c r="BC74" i="69" s="1"/>
  <c r="AI52" i="69"/>
  <c r="BC79" i="69" s="1"/>
  <c r="AI55" i="69"/>
  <c r="BC82" i="69" s="1"/>
  <c r="AS84" i="69"/>
  <c r="AS85" i="69" s="1"/>
  <c r="AI57" i="69"/>
  <c r="BC84" i="69" s="1"/>
  <c r="X39" i="69"/>
  <c r="X42" i="69"/>
  <c r="AI43" i="69"/>
  <c r="BC61" i="69" s="1"/>
  <c r="AS105" i="69"/>
  <c r="X46" i="69"/>
  <c r="AI47" i="69"/>
  <c r="BC71" i="69" s="1"/>
  <c r="X50" i="69"/>
  <c r="X52" i="69"/>
  <c r="X55" i="69"/>
  <c r="AI56" i="69"/>
  <c r="BC83" i="69" s="1"/>
  <c r="AI38" i="69"/>
  <c r="BC56" i="69" s="1"/>
  <c r="AI40" i="69"/>
  <c r="BC58" i="69" s="1"/>
  <c r="X43" i="69"/>
  <c r="AI44" i="69"/>
  <c r="BC62" i="69" s="1"/>
  <c r="X47" i="69"/>
  <c r="AI48" i="69"/>
  <c r="BC72" i="69" s="1"/>
  <c r="AI51" i="69"/>
  <c r="BC75" i="69" s="1"/>
  <c r="AW85" i="69"/>
  <c r="AW107" i="69" s="1"/>
  <c r="BA85" i="69"/>
  <c r="BA107" i="69" s="1"/>
  <c r="AI53" i="69"/>
  <c r="BC80" i="69" s="1"/>
  <c r="X56" i="69"/>
  <c r="AO56" i="69"/>
  <c r="X40" i="69"/>
  <c r="AI41" i="69"/>
  <c r="BC59" i="69" s="1"/>
  <c r="X44" i="69"/>
  <c r="AU68" i="69"/>
  <c r="AU105" i="69" s="1"/>
  <c r="AY68" i="69"/>
  <c r="AY105" i="69" s="1"/>
  <c r="AI45" i="69"/>
  <c r="BC66" i="69" s="1"/>
  <c r="AO76" i="69"/>
  <c r="AO106" i="69" s="1"/>
  <c r="AS76" i="69"/>
  <c r="AW76" i="69"/>
  <c r="AW106" i="69" s="1"/>
  <c r="BA76" i="69"/>
  <c r="BA106" i="69" s="1"/>
  <c r="X48" i="69"/>
  <c r="AI49" i="69"/>
  <c r="BC73" i="69" s="1"/>
  <c r="X51" i="69"/>
  <c r="X53" i="69"/>
  <c r="AI54" i="69"/>
  <c r="BC81" i="69" s="1"/>
  <c r="X57" i="69"/>
  <c r="L61" i="53"/>
  <c r="N56" i="39"/>
  <c r="M56" i="39"/>
  <c r="L56" i="39"/>
  <c r="K56" i="39"/>
  <c r="J56" i="39"/>
  <c r="I56" i="39"/>
  <c r="H56" i="39"/>
  <c r="G56" i="39"/>
  <c r="F56" i="39"/>
  <c r="E56" i="39"/>
  <c r="N47" i="39"/>
  <c r="M47" i="39"/>
  <c r="L47" i="39"/>
  <c r="K47" i="39"/>
  <c r="J47" i="39"/>
  <c r="I47" i="39"/>
  <c r="H47" i="39"/>
  <c r="G47" i="39"/>
  <c r="F47" i="39"/>
  <c r="E47" i="39"/>
  <c r="N44" i="39"/>
  <c r="M44" i="39"/>
  <c r="L44" i="39"/>
  <c r="K44" i="39"/>
  <c r="J44" i="39"/>
  <c r="I44" i="39"/>
  <c r="H44" i="39"/>
  <c r="G44" i="39"/>
  <c r="F44" i="39"/>
  <c r="E44" i="39"/>
  <c r="N38" i="39"/>
  <c r="M38" i="39"/>
  <c r="L38" i="39"/>
  <c r="K38" i="39"/>
  <c r="J38" i="39"/>
  <c r="I38" i="39"/>
  <c r="H38" i="39"/>
  <c r="G38" i="39"/>
  <c r="F38" i="39"/>
  <c r="E38" i="39"/>
  <c r="N35" i="39"/>
  <c r="M35" i="39"/>
  <c r="L35" i="39"/>
  <c r="K35" i="39"/>
  <c r="J35" i="39"/>
  <c r="I35" i="39"/>
  <c r="H35" i="39"/>
  <c r="G35" i="39"/>
  <c r="F35" i="39"/>
  <c r="E35" i="39"/>
  <c r="N29" i="39"/>
  <c r="M29" i="39"/>
  <c r="L29" i="39"/>
  <c r="K29" i="39"/>
  <c r="J29" i="39"/>
  <c r="I29" i="39"/>
  <c r="H29" i="39"/>
  <c r="G29" i="39"/>
  <c r="F29" i="39"/>
  <c r="E29" i="39"/>
  <c r="N26" i="39"/>
  <c r="M26" i="39"/>
  <c r="L26" i="39"/>
  <c r="K26" i="39"/>
  <c r="J26" i="39"/>
  <c r="I26" i="39"/>
  <c r="H26" i="39"/>
  <c r="G26" i="39"/>
  <c r="F26" i="39"/>
  <c r="E26" i="39"/>
  <c r="N20" i="39"/>
  <c r="M20" i="39"/>
  <c r="L20" i="39"/>
  <c r="K20" i="39"/>
  <c r="J20" i="39"/>
  <c r="I20" i="39"/>
  <c r="H20" i="39"/>
  <c r="G20" i="39"/>
  <c r="F20" i="39"/>
  <c r="E20" i="39"/>
  <c r="N17" i="39"/>
  <c r="M17" i="39"/>
  <c r="L17" i="39"/>
  <c r="K17" i="39"/>
  <c r="J17" i="39"/>
  <c r="I17" i="39"/>
  <c r="H17" i="39"/>
  <c r="G17" i="39"/>
  <c r="F17" i="39"/>
  <c r="E17" i="39"/>
  <c r="N11" i="39"/>
  <c r="N55" i="39" s="1"/>
  <c r="M11" i="39"/>
  <c r="M55" i="39" s="1"/>
  <c r="L11" i="39"/>
  <c r="L55" i="39" s="1"/>
  <c r="K11" i="39"/>
  <c r="K55" i="39" s="1"/>
  <c r="J11" i="39"/>
  <c r="J55" i="39" s="1"/>
  <c r="I11" i="39"/>
  <c r="I55" i="39" s="1"/>
  <c r="H11" i="39"/>
  <c r="H55" i="39" s="1"/>
  <c r="G11" i="39"/>
  <c r="G55" i="39" s="1"/>
  <c r="F11" i="39"/>
  <c r="F55" i="39" s="1"/>
  <c r="E11" i="39"/>
  <c r="E55" i="39" s="1"/>
  <c r="N8" i="39"/>
  <c r="N54" i="39" s="1"/>
  <c r="M8" i="39"/>
  <c r="M54" i="39" s="1"/>
  <c r="L8" i="39"/>
  <c r="L54" i="39" s="1"/>
  <c r="K8" i="39"/>
  <c r="K54" i="39" s="1"/>
  <c r="J8" i="39"/>
  <c r="J54" i="39" s="1"/>
  <c r="I8" i="39"/>
  <c r="I54" i="39" s="1"/>
  <c r="H8" i="39"/>
  <c r="H54" i="39" s="1"/>
  <c r="G8" i="39"/>
  <c r="G54" i="39" s="1"/>
  <c r="F8" i="39"/>
  <c r="F54" i="39" s="1"/>
  <c r="E8" i="39"/>
  <c r="E54" i="39" s="1"/>
  <c r="Q68" i="10"/>
  <c r="R68" i="10"/>
  <c r="S68" i="10"/>
  <c r="T68" i="10"/>
  <c r="U68" i="10"/>
  <c r="V68" i="10"/>
  <c r="W68" i="10"/>
  <c r="X68" i="10"/>
  <c r="Y68" i="10"/>
  <c r="P68" i="10"/>
  <c r="Y62" i="10"/>
  <c r="V62" i="10"/>
  <c r="GO88" i="49" l="1"/>
  <c r="GK88" i="49"/>
  <c r="GL88" i="49"/>
  <c r="EK48" i="49"/>
  <c r="GP88" i="49"/>
  <c r="GQ88" i="49"/>
  <c r="BP25" i="49"/>
  <c r="EK20" i="49"/>
  <c r="EL55" i="49"/>
  <c r="EJ19" i="49"/>
  <c r="BP32" i="49"/>
  <c r="EL21" i="49"/>
  <c r="EJ31" i="49"/>
  <c r="AR63" i="49"/>
  <c r="DL62" i="49" s="1"/>
  <c r="AS63" i="49"/>
  <c r="DM62" i="49" s="1"/>
  <c r="BA63" i="49"/>
  <c r="DU62" i="49" s="1"/>
  <c r="DW61" i="49"/>
  <c r="EL45" i="49"/>
  <c r="EJ51" i="49"/>
  <c r="BS16" i="49"/>
  <c r="DS61" i="49"/>
  <c r="EJ21" i="49"/>
  <c r="EJ13" i="49"/>
  <c r="EL15" i="49"/>
  <c r="EK18" i="49"/>
  <c r="EK22" i="49"/>
  <c r="BR7" i="49"/>
  <c r="BP57" i="49"/>
  <c r="DM61" i="49"/>
  <c r="EL13" i="49"/>
  <c r="EK16" i="49"/>
  <c r="EL25" i="49"/>
  <c r="EK28" i="49"/>
  <c r="EJ35" i="49"/>
  <c r="EK40" i="49"/>
  <c r="EL49" i="49"/>
  <c r="BS37" i="49"/>
  <c r="BS59" i="49"/>
  <c r="BS54" i="49"/>
  <c r="EK34" i="49"/>
  <c r="EJ41" i="49"/>
  <c r="EL47" i="49"/>
  <c r="EL51" i="49"/>
  <c r="EK58" i="49"/>
  <c r="BP56" i="49"/>
  <c r="EK24" i="49"/>
  <c r="EL33" i="49"/>
  <c r="EL57" i="49"/>
  <c r="BS21" i="49"/>
  <c r="DT61" i="49"/>
  <c r="EJ29" i="49"/>
  <c r="EL39" i="49"/>
  <c r="BP16" i="49"/>
  <c r="BR26" i="49"/>
  <c r="BS52" i="49"/>
  <c r="DL61" i="49"/>
  <c r="EJ15" i="49"/>
  <c r="EJ27" i="49"/>
  <c r="EL29" i="49"/>
  <c r="EK36" i="49"/>
  <c r="EJ47" i="49"/>
  <c r="EK52" i="49"/>
  <c r="BS39" i="49"/>
  <c r="BS57" i="49"/>
  <c r="EL7" i="49"/>
  <c r="EL27" i="49"/>
  <c r="EL31" i="49"/>
  <c r="EJ37" i="49"/>
  <c r="EJ45" i="49"/>
  <c r="EK54" i="49"/>
  <c r="BP60" i="49"/>
  <c r="EJ55" i="49"/>
  <c r="DX61" i="49"/>
  <c r="BS30" i="49"/>
  <c r="BS3" i="49"/>
  <c r="EK6" i="49"/>
  <c r="EJ9" i="49"/>
  <c r="EK14" i="49"/>
  <c r="EJ17" i="49"/>
  <c r="EL19" i="49"/>
  <c r="EL23" i="49"/>
  <c r="EK26" i="49"/>
  <c r="EK30" i="49"/>
  <c r="EJ33" i="49"/>
  <c r="EL35" i="49"/>
  <c r="EK38" i="49"/>
  <c r="EL43" i="49"/>
  <c r="EK46" i="49"/>
  <c r="EK50" i="49"/>
  <c r="EJ53" i="49"/>
  <c r="EJ57" i="49"/>
  <c r="BP9" i="49"/>
  <c r="DQ61" i="49"/>
  <c r="BR11" i="49"/>
  <c r="BQ50" i="49"/>
  <c r="BR3" i="49"/>
  <c r="BP40" i="49"/>
  <c r="BP48" i="49"/>
  <c r="EL17" i="49"/>
  <c r="EJ23" i="49"/>
  <c r="EK32" i="49"/>
  <c r="EK56" i="49"/>
  <c r="BP33" i="49"/>
  <c r="BS9" i="49"/>
  <c r="BS12" i="49"/>
  <c r="BS14" i="49"/>
  <c r="BS18" i="49"/>
  <c r="BS22" i="49"/>
  <c r="BS25" i="49"/>
  <c r="BS28" i="49"/>
  <c r="BS34" i="49"/>
  <c r="BS47" i="49"/>
  <c r="BS17" i="49"/>
  <c r="DY61" i="49"/>
  <c r="BE63" i="49"/>
  <c r="DY62" i="49" s="1"/>
  <c r="BC63" i="49"/>
  <c r="DW62" i="49" s="1"/>
  <c r="BS55" i="49"/>
  <c r="BS43" i="49"/>
  <c r="DP61" i="49"/>
  <c r="DU61" i="49"/>
  <c r="EL5" i="49"/>
  <c r="EK12" i="49"/>
  <c r="EJ5" i="49"/>
  <c r="BS6" i="49"/>
  <c r="BS42" i="49"/>
  <c r="BS46" i="49"/>
  <c r="BS49" i="49"/>
  <c r="BS56" i="49"/>
  <c r="BS60" i="49"/>
  <c r="BS7" i="49"/>
  <c r="BS23" i="49"/>
  <c r="BS15" i="49"/>
  <c r="BS35" i="49"/>
  <c r="BS27" i="49"/>
  <c r="BS11" i="49"/>
  <c r="DO61" i="49"/>
  <c r="BS10" i="49"/>
  <c r="BS13" i="49"/>
  <c r="BS24" i="49"/>
  <c r="BS26" i="49"/>
  <c r="BS29" i="49"/>
  <c r="BS33" i="49"/>
  <c r="BS19" i="49"/>
  <c r="BS51" i="49"/>
  <c r="BS31" i="49"/>
  <c r="DK61" i="49"/>
  <c r="EL3" i="49"/>
  <c r="EM3" i="49"/>
  <c r="BS5" i="49"/>
  <c r="BS40" i="49"/>
  <c r="BS45" i="49"/>
  <c r="BS48" i="49"/>
  <c r="BS50" i="49"/>
  <c r="BS53" i="49"/>
  <c r="BS58" i="49"/>
  <c r="BS41" i="49"/>
  <c r="EL9" i="49"/>
  <c r="AZ63" i="49"/>
  <c r="DT62" i="49" s="1"/>
  <c r="AV63" i="49"/>
  <c r="DP62" i="49" s="1"/>
  <c r="BR31" i="49"/>
  <c r="BR47" i="49"/>
  <c r="AQ63" i="49"/>
  <c r="DK62" i="49" s="1"/>
  <c r="BQ42" i="49"/>
  <c r="BR51" i="49"/>
  <c r="BQ30" i="49"/>
  <c r="AT63" i="49"/>
  <c r="DN62" i="49" s="1"/>
  <c r="AX63" i="49"/>
  <c r="DR62" i="49" s="1"/>
  <c r="BQ6" i="49"/>
  <c r="BR15" i="49"/>
  <c r="BQ38" i="49"/>
  <c r="BP41" i="49"/>
  <c r="BR59" i="49"/>
  <c r="BR46" i="49"/>
  <c r="BP52" i="49"/>
  <c r="BR19" i="49"/>
  <c r="BR27" i="49"/>
  <c r="BR35" i="49"/>
  <c r="BR39" i="49"/>
  <c r="BP49" i="49"/>
  <c r="BP53" i="49"/>
  <c r="BF63" i="49"/>
  <c r="DZ62" i="49" s="1"/>
  <c r="BB63" i="49"/>
  <c r="DV62" i="49" s="1"/>
  <c r="BP13" i="49"/>
  <c r="AU63" i="49"/>
  <c r="DO62" i="49" s="1"/>
  <c r="BP45" i="49"/>
  <c r="BP21" i="49"/>
  <c r="BQ26" i="49"/>
  <c r="BP29" i="49"/>
  <c r="BQ34" i="49"/>
  <c r="BP37" i="49"/>
  <c r="BQ54" i="49"/>
  <c r="AY63" i="49"/>
  <c r="DS62" i="49" s="1"/>
  <c r="AR82" i="69"/>
  <c r="DJ56" i="49"/>
  <c r="AR5" i="69"/>
  <c r="DJ6" i="49"/>
  <c r="AR47" i="69"/>
  <c r="DJ33" i="49"/>
  <c r="AR14" i="69"/>
  <c r="DJ9" i="49"/>
  <c r="AR28" i="69"/>
  <c r="DJ17" i="49"/>
  <c r="AR56" i="70"/>
  <c r="DN39" i="49"/>
  <c r="AR47" i="71"/>
  <c r="DR33" i="49"/>
  <c r="AR59" i="71"/>
  <c r="DR42" i="49"/>
  <c r="AR82" i="72"/>
  <c r="DV56" i="49"/>
  <c r="AR56" i="72"/>
  <c r="DV39" i="49"/>
  <c r="AR74" i="73"/>
  <c r="DZ51" i="49"/>
  <c r="AR42" i="73"/>
  <c r="DZ28" i="49"/>
  <c r="AR82" i="73"/>
  <c r="DZ56" i="49"/>
  <c r="AR22" i="71"/>
  <c r="DR14" i="49"/>
  <c r="AR79" i="71"/>
  <c r="DR53" i="49"/>
  <c r="AR26" i="72"/>
  <c r="DV15" i="49"/>
  <c r="AR84" i="69"/>
  <c r="DJ58" i="49"/>
  <c r="AR72" i="70"/>
  <c r="DN49" i="49"/>
  <c r="AR83" i="70"/>
  <c r="DN57" i="49"/>
  <c r="AR32" i="70"/>
  <c r="DN21" i="49"/>
  <c r="AP63" i="71"/>
  <c r="AP104" i="71" s="1"/>
  <c r="AR5" i="71"/>
  <c r="DR6" i="49"/>
  <c r="AR66" i="72"/>
  <c r="AR68" i="72" s="1"/>
  <c r="AR105" i="72" s="1"/>
  <c r="DV46" i="49"/>
  <c r="AR72" i="72"/>
  <c r="DV49" i="49"/>
  <c r="AR71" i="72"/>
  <c r="DV48" i="49"/>
  <c r="AR60" i="72"/>
  <c r="DV43" i="49"/>
  <c r="AR5" i="72"/>
  <c r="DV6" i="49"/>
  <c r="AR49" i="72"/>
  <c r="AR92" i="72" s="1"/>
  <c r="DV35" i="49"/>
  <c r="AR28" i="72"/>
  <c r="AR37" i="72" s="1"/>
  <c r="AR102" i="72" s="1"/>
  <c r="DV17" i="49"/>
  <c r="AR19" i="72"/>
  <c r="DV11" i="49"/>
  <c r="AR32" i="73"/>
  <c r="DZ21" i="49"/>
  <c r="AR43" i="73"/>
  <c r="AR91" i="73" s="1"/>
  <c r="DZ29" i="49"/>
  <c r="AR43" i="72"/>
  <c r="AR91" i="72" s="1"/>
  <c r="DV29" i="49"/>
  <c r="AR45" i="70"/>
  <c r="AR50" i="70" s="1"/>
  <c r="AR103" i="70" s="1"/>
  <c r="DN31" i="49"/>
  <c r="AR81" i="70"/>
  <c r="DN55" i="49"/>
  <c r="AN63" i="49"/>
  <c r="DH62" i="49" s="1"/>
  <c r="AR27" i="73"/>
  <c r="DZ16" i="49"/>
  <c r="BP5" i="49"/>
  <c r="AR61" i="72"/>
  <c r="AR63" i="72" s="1"/>
  <c r="AR104" i="72" s="1"/>
  <c r="DV44" i="49"/>
  <c r="AR73" i="72"/>
  <c r="DV50" i="49"/>
  <c r="AR73" i="69"/>
  <c r="DJ50" i="49"/>
  <c r="AR44" i="69"/>
  <c r="DJ30" i="49"/>
  <c r="AR3" i="73"/>
  <c r="DZ4" i="49"/>
  <c r="AR61" i="69"/>
  <c r="DJ44" i="49"/>
  <c r="AR57" i="69"/>
  <c r="DJ40" i="49"/>
  <c r="AR40" i="69"/>
  <c r="DJ26" i="49"/>
  <c r="AR3" i="70"/>
  <c r="DN4" i="49"/>
  <c r="AR67" i="70"/>
  <c r="AR68" i="70" s="1"/>
  <c r="AR105" i="70" s="1"/>
  <c r="DN47" i="49"/>
  <c r="AR53" i="70"/>
  <c r="AR63" i="70" s="1"/>
  <c r="AR104" i="70" s="1"/>
  <c r="DN36" i="49"/>
  <c r="AR55" i="70"/>
  <c r="DN38" i="49"/>
  <c r="AR72" i="71"/>
  <c r="AR76" i="71" s="1"/>
  <c r="AR106" i="71" s="1"/>
  <c r="DR49" i="49"/>
  <c r="AR35" i="71"/>
  <c r="DR24" i="49"/>
  <c r="AR46" i="72"/>
  <c r="DV32" i="49"/>
  <c r="AR4" i="72"/>
  <c r="DV5" i="49"/>
  <c r="AR48" i="73"/>
  <c r="DZ34" i="49"/>
  <c r="AR34" i="73"/>
  <c r="DZ23" i="49"/>
  <c r="AR58" i="73"/>
  <c r="AR63" i="73" s="1"/>
  <c r="AR104" i="73" s="1"/>
  <c r="DZ41" i="49"/>
  <c r="AR49" i="73"/>
  <c r="AR92" i="73" s="1"/>
  <c r="DZ35" i="49"/>
  <c r="AR26" i="73"/>
  <c r="DZ15" i="49"/>
  <c r="AR54" i="73"/>
  <c r="DZ37" i="49"/>
  <c r="AR84" i="73"/>
  <c r="DZ58" i="49"/>
  <c r="AR30" i="71"/>
  <c r="DR19" i="49"/>
  <c r="AR49" i="71"/>
  <c r="AR92" i="71" s="1"/>
  <c r="DR35" i="49"/>
  <c r="AR36" i="70"/>
  <c r="DN25" i="49"/>
  <c r="AR10" i="69"/>
  <c r="DJ8" i="49"/>
  <c r="AR79" i="69"/>
  <c r="DJ53" i="49"/>
  <c r="X60" i="69"/>
  <c r="AP38" i="49"/>
  <c r="BS38" i="49" s="1"/>
  <c r="AR27" i="69"/>
  <c r="DJ16" i="49"/>
  <c r="AR43" i="69"/>
  <c r="AR91" i="69" s="1"/>
  <c r="DJ29" i="49"/>
  <c r="AR31" i="69"/>
  <c r="DJ20" i="49"/>
  <c r="AR34" i="69"/>
  <c r="DJ23" i="49"/>
  <c r="AR43" i="70"/>
  <c r="AR91" i="70" s="1"/>
  <c r="DN29" i="49"/>
  <c r="AR46" i="70"/>
  <c r="DN32" i="49"/>
  <c r="AR59" i="70"/>
  <c r="DN42" i="49"/>
  <c r="AR31" i="70"/>
  <c r="DN20" i="49"/>
  <c r="AR81" i="71"/>
  <c r="DR55" i="49"/>
  <c r="AR54" i="71"/>
  <c r="DR37" i="49"/>
  <c r="AR4" i="71"/>
  <c r="DR5" i="49"/>
  <c r="AR55" i="71"/>
  <c r="DR38" i="49"/>
  <c r="AR34" i="71"/>
  <c r="DR23" i="49"/>
  <c r="AP37" i="71"/>
  <c r="AP102" i="71" s="1"/>
  <c r="AR32" i="71"/>
  <c r="DR21" i="49"/>
  <c r="AR19" i="71"/>
  <c r="DR11" i="49"/>
  <c r="AR83" i="71"/>
  <c r="DR57" i="49"/>
  <c r="AR41" i="71"/>
  <c r="DR27" i="49"/>
  <c r="AR83" i="72"/>
  <c r="DV57" i="49"/>
  <c r="AR67" i="72"/>
  <c r="DV47" i="49"/>
  <c r="AR40" i="72"/>
  <c r="DV26" i="49"/>
  <c r="AR60" i="73"/>
  <c r="DZ43" i="49"/>
  <c r="AR45" i="73"/>
  <c r="DZ31" i="49"/>
  <c r="BC85" i="73"/>
  <c r="BC107" i="73" s="1"/>
  <c r="AR9" i="73"/>
  <c r="DZ7" i="49"/>
  <c r="E57" i="39"/>
  <c r="I57" i="39"/>
  <c r="M57" i="39"/>
  <c r="AR72" i="69"/>
  <c r="AR76" i="69" s="1"/>
  <c r="AR106" i="69" s="1"/>
  <c r="DJ49" i="49"/>
  <c r="AR71" i="69"/>
  <c r="DJ48" i="49"/>
  <c r="AR74" i="69"/>
  <c r="DJ51" i="49"/>
  <c r="AR49" i="69"/>
  <c r="AR92" i="69" s="1"/>
  <c r="DJ35" i="49"/>
  <c r="AR41" i="69"/>
  <c r="AR50" i="69" s="1"/>
  <c r="AR103" i="69" s="1"/>
  <c r="DJ27" i="49"/>
  <c r="AR42" i="69"/>
  <c r="DJ28" i="49"/>
  <c r="AR54" i="69"/>
  <c r="AR63" i="69" s="1"/>
  <c r="AR104" i="69" s="1"/>
  <c r="DJ37" i="49"/>
  <c r="AR26" i="69"/>
  <c r="DJ15" i="49"/>
  <c r="AR4" i="69"/>
  <c r="DJ5" i="49"/>
  <c r="AP16" i="69"/>
  <c r="AP100" i="69" s="1"/>
  <c r="AR22" i="69"/>
  <c r="DJ14" i="49"/>
  <c r="AR79" i="70"/>
  <c r="DN53" i="49"/>
  <c r="AR75" i="70"/>
  <c r="DN52" i="49"/>
  <c r="BC68" i="70"/>
  <c r="BC105" i="70" s="1"/>
  <c r="BC16" i="70"/>
  <c r="BC100" i="70" s="1"/>
  <c r="AR71" i="70"/>
  <c r="AR76" i="70" s="1"/>
  <c r="AR106" i="70" s="1"/>
  <c r="DN48" i="49"/>
  <c r="AS50" i="70"/>
  <c r="AR40" i="70"/>
  <c r="DN26" i="49"/>
  <c r="AR58" i="70"/>
  <c r="DN41" i="49"/>
  <c r="AR27" i="70"/>
  <c r="DN16" i="49"/>
  <c r="AR61" i="70"/>
  <c r="DN44" i="49"/>
  <c r="AR57" i="70"/>
  <c r="DN40" i="49"/>
  <c r="AR48" i="70"/>
  <c r="DN34" i="49"/>
  <c r="AR34" i="70"/>
  <c r="DN23" i="49"/>
  <c r="AR5" i="70"/>
  <c r="DN6" i="49"/>
  <c r="AR61" i="71"/>
  <c r="DR44" i="49"/>
  <c r="AR71" i="71"/>
  <c r="DR48" i="49"/>
  <c r="BC16" i="71"/>
  <c r="BC100" i="71" s="1"/>
  <c r="AO85" i="71"/>
  <c r="AO107" i="71" s="1"/>
  <c r="AR43" i="71"/>
  <c r="AR91" i="71" s="1"/>
  <c r="DR29" i="49"/>
  <c r="AR15" i="71"/>
  <c r="DR10" i="49"/>
  <c r="AR73" i="71"/>
  <c r="DR50" i="49"/>
  <c r="AR53" i="71"/>
  <c r="DR36" i="49"/>
  <c r="AR27" i="71"/>
  <c r="DR16" i="49"/>
  <c r="AR56" i="71"/>
  <c r="DR39" i="49"/>
  <c r="AR60" i="71"/>
  <c r="DR43" i="49"/>
  <c r="AR58" i="71"/>
  <c r="DR41" i="49"/>
  <c r="AR57" i="71"/>
  <c r="DR40" i="49"/>
  <c r="AR21" i="71"/>
  <c r="DR13" i="49"/>
  <c r="AR33" i="71"/>
  <c r="AR90" i="71" s="1"/>
  <c r="DR22" i="49"/>
  <c r="AR81" i="72"/>
  <c r="DV55" i="49"/>
  <c r="AR80" i="72"/>
  <c r="DV54" i="49"/>
  <c r="AR54" i="72"/>
  <c r="DV37" i="49"/>
  <c r="BD76" i="72"/>
  <c r="AR53" i="72"/>
  <c r="DV36" i="49"/>
  <c r="AR79" i="72"/>
  <c r="AR85" i="72" s="1"/>
  <c r="AR107" i="72" s="1"/>
  <c r="DV53" i="49"/>
  <c r="BD68" i="72"/>
  <c r="AR57" i="72"/>
  <c r="DV40" i="49"/>
  <c r="AR44" i="72"/>
  <c r="DV30" i="49"/>
  <c r="AR32" i="72"/>
  <c r="DV21" i="49"/>
  <c r="AO50" i="72"/>
  <c r="AO103" i="72" s="1"/>
  <c r="AR41" i="72"/>
  <c r="DV27" i="49"/>
  <c r="AR33" i="72"/>
  <c r="AR90" i="72" s="1"/>
  <c r="DV22" i="49"/>
  <c r="AR14" i="72"/>
  <c r="DV9" i="49"/>
  <c r="AR15" i="72"/>
  <c r="DV10" i="49"/>
  <c r="BD68" i="73"/>
  <c r="AR57" i="73"/>
  <c r="DZ40" i="49"/>
  <c r="AR22" i="73"/>
  <c r="DZ14" i="49"/>
  <c r="AO85" i="73"/>
  <c r="AO107" i="73" s="1"/>
  <c r="AR46" i="73"/>
  <c r="DZ32" i="49"/>
  <c r="AR36" i="73"/>
  <c r="DZ25" i="49"/>
  <c r="AR29" i="73"/>
  <c r="DZ18" i="49"/>
  <c r="AR19" i="73"/>
  <c r="DZ11" i="49"/>
  <c r="AR72" i="73"/>
  <c r="DZ49" i="49"/>
  <c r="AR56" i="73"/>
  <c r="DZ39" i="49"/>
  <c r="AR59" i="73"/>
  <c r="DZ42" i="49"/>
  <c r="BD63" i="49"/>
  <c r="DX62" i="49" s="1"/>
  <c r="AR47" i="73"/>
  <c r="DZ33" i="49"/>
  <c r="AR73" i="73"/>
  <c r="DZ50" i="49"/>
  <c r="AR9" i="71"/>
  <c r="DR7" i="49"/>
  <c r="AR36" i="71"/>
  <c r="DR25" i="49"/>
  <c r="AR45" i="71"/>
  <c r="AR50" i="71" s="1"/>
  <c r="AR103" i="71" s="1"/>
  <c r="DR31" i="49"/>
  <c r="AR62" i="71"/>
  <c r="DR45" i="49"/>
  <c r="AR67" i="71"/>
  <c r="DR47" i="49"/>
  <c r="AR74" i="71"/>
  <c r="DR51" i="49"/>
  <c r="AR42" i="71"/>
  <c r="DR28" i="49"/>
  <c r="BR14" i="49"/>
  <c r="AR48" i="69"/>
  <c r="DJ34" i="49"/>
  <c r="AR14" i="73"/>
  <c r="DZ9" i="49"/>
  <c r="AR31" i="73"/>
  <c r="DZ20" i="49"/>
  <c r="AR84" i="72"/>
  <c r="DV58" i="49"/>
  <c r="AM63" i="49"/>
  <c r="DG62" i="49" s="1"/>
  <c r="AR32" i="69"/>
  <c r="DJ21" i="49"/>
  <c r="AR75" i="69"/>
  <c r="DJ52" i="49"/>
  <c r="AR67" i="69"/>
  <c r="AR68" i="69" s="1"/>
  <c r="AR105" i="69" s="1"/>
  <c r="DJ47" i="49"/>
  <c r="AR45" i="69"/>
  <c r="DJ31" i="49"/>
  <c r="AR36" i="69"/>
  <c r="DJ25" i="49"/>
  <c r="AR35" i="69"/>
  <c r="DJ24" i="49"/>
  <c r="AR82" i="70"/>
  <c r="DN56" i="49"/>
  <c r="AR54" i="70"/>
  <c r="DN37" i="49"/>
  <c r="AR19" i="70"/>
  <c r="AR23" i="70" s="1"/>
  <c r="AR101" i="70" s="1"/>
  <c r="DN11" i="49"/>
  <c r="AR42" i="70"/>
  <c r="DN28" i="49"/>
  <c r="AR80" i="71"/>
  <c r="AR85" i="71" s="1"/>
  <c r="AR107" i="71" s="1"/>
  <c r="DR54" i="49"/>
  <c r="AR48" i="71"/>
  <c r="DR34" i="49"/>
  <c r="AR26" i="71"/>
  <c r="DR15" i="49"/>
  <c r="BC63" i="71"/>
  <c r="BC104" i="71" s="1"/>
  <c r="AR42" i="72"/>
  <c r="DV28" i="49"/>
  <c r="AR30" i="72"/>
  <c r="DV19" i="49"/>
  <c r="AR20" i="72"/>
  <c r="AR23" i="72" s="1"/>
  <c r="AR101" i="72" s="1"/>
  <c r="DV12" i="49"/>
  <c r="AR29" i="72"/>
  <c r="DV18" i="49"/>
  <c r="AR48" i="72"/>
  <c r="DV34" i="49"/>
  <c r="AR15" i="73"/>
  <c r="AR16" i="73" s="1"/>
  <c r="AR100" i="73" s="1"/>
  <c r="DZ10" i="49"/>
  <c r="AR28" i="73"/>
  <c r="DZ17" i="49"/>
  <c r="AR40" i="73"/>
  <c r="DZ26" i="49"/>
  <c r="AR14" i="71"/>
  <c r="DR9" i="49"/>
  <c r="AW63" i="49"/>
  <c r="DQ62" i="49" s="1"/>
  <c r="AR49" i="70"/>
  <c r="AR92" i="70" s="1"/>
  <c r="DN35" i="49"/>
  <c r="BQ18" i="49"/>
  <c r="AR31" i="72"/>
  <c r="DV20" i="49"/>
  <c r="AR15" i="69"/>
  <c r="DJ10" i="49"/>
  <c r="AR58" i="69"/>
  <c r="DJ41" i="49"/>
  <c r="AR46" i="69"/>
  <c r="DJ32" i="49"/>
  <c r="AR9" i="69"/>
  <c r="DJ7" i="49"/>
  <c r="AW6" i="69"/>
  <c r="AW98" i="69" s="1"/>
  <c r="AW108" i="69" s="1"/>
  <c r="AR15" i="70"/>
  <c r="AR16" i="70" s="1"/>
  <c r="AR100" i="70" s="1"/>
  <c r="DN10" i="49"/>
  <c r="AR44" i="70"/>
  <c r="DN30" i="49"/>
  <c r="AR60" i="70"/>
  <c r="DN43" i="49"/>
  <c r="AR4" i="70"/>
  <c r="DN5" i="49"/>
  <c r="AR66" i="71"/>
  <c r="DR46" i="49"/>
  <c r="AR31" i="71"/>
  <c r="DR20" i="49"/>
  <c r="AT63" i="71"/>
  <c r="AT104" i="71" s="1"/>
  <c r="AR44" i="71"/>
  <c r="DR30" i="49"/>
  <c r="AR62" i="72"/>
  <c r="DV45" i="49"/>
  <c r="AR3" i="72"/>
  <c r="DV4" i="49"/>
  <c r="AR71" i="73"/>
  <c r="AR76" i="73" s="1"/>
  <c r="AR106" i="73" s="1"/>
  <c r="DZ48" i="49"/>
  <c r="AR67" i="73"/>
  <c r="AR68" i="73" s="1"/>
  <c r="AR105" i="73" s="1"/>
  <c r="DZ47" i="49"/>
  <c r="AR44" i="73"/>
  <c r="DZ30" i="49"/>
  <c r="AR83" i="73"/>
  <c r="DZ57" i="49"/>
  <c r="AR30" i="73"/>
  <c r="DZ19" i="49"/>
  <c r="AR21" i="73"/>
  <c r="DZ13" i="49"/>
  <c r="AR10" i="73"/>
  <c r="AR11" i="73" s="1"/>
  <c r="AR99" i="73" s="1"/>
  <c r="DZ8" i="49"/>
  <c r="AR53" i="73"/>
  <c r="DZ36" i="49"/>
  <c r="F57" i="39"/>
  <c r="J57" i="39"/>
  <c r="N57" i="39"/>
  <c r="AR80" i="69"/>
  <c r="AR85" i="69" s="1"/>
  <c r="AR107" i="69" s="1"/>
  <c r="DJ54" i="49"/>
  <c r="AR62" i="69"/>
  <c r="DJ45" i="49"/>
  <c r="AR83" i="69"/>
  <c r="DJ57" i="49"/>
  <c r="AR60" i="69"/>
  <c r="DJ43" i="49"/>
  <c r="AR30" i="69"/>
  <c r="DJ19" i="49"/>
  <c r="AR53" i="69"/>
  <c r="DJ36" i="49"/>
  <c r="AP50" i="69"/>
  <c r="AP103" i="69" s="1"/>
  <c r="AR19" i="69"/>
  <c r="DJ11" i="49"/>
  <c r="AR21" i="69"/>
  <c r="AR23" i="69" s="1"/>
  <c r="AR101" i="69" s="1"/>
  <c r="DJ13" i="49"/>
  <c r="AR20" i="69"/>
  <c r="DJ12" i="49"/>
  <c r="AR55" i="69"/>
  <c r="DJ38" i="49"/>
  <c r="AR74" i="70"/>
  <c r="DN51" i="49"/>
  <c r="AR80" i="70"/>
  <c r="AR85" i="70" s="1"/>
  <c r="AR107" i="70" s="1"/>
  <c r="DN54" i="49"/>
  <c r="AR62" i="70"/>
  <c r="DN45" i="49"/>
  <c r="AR47" i="70"/>
  <c r="DN33" i="49"/>
  <c r="AR35" i="70"/>
  <c r="DN24" i="49"/>
  <c r="AR84" i="71"/>
  <c r="DR58" i="49"/>
  <c r="AR75" i="71"/>
  <c r="DR52" i="49"/>
  <c r="AR46" i="71"/>
  <c r="DR32" i="49"/>
  <c r="AR40" i="71"/>
  <c r="DR26" i="49"/>
  <c r="AR10" i="71"/>
  <c r="DR8" i="49"/>
  <c r="AO76" i="71"/>
  <c r="AO106" i="71" s="1"/>
  <c r="AO37" i="71"/>
  <c r="AO102" i="71" s="1"/>
  <c r="AR3" i="71"/>
  <c r="AR6" i="71" s="1"/>
  <c r="DR4" i="49"/>
  <c r="AR29" i="71"/>
  <c r="DR18" i="49"/>
  <c r="AR59" i="72"/>
  <c r="DV42" i="49"/>
  <c r="AR75" i="72"/>
  <c r="DV52" i="49"/>
  <c r="AR58" i="72"/>
  <c r="DV41" i="49"/>
  <c r="AR74" i="72"/>
  <c r="DV51" i="49"/>
  <c r="AR55" i="72"/>
  <c r="DV38" i="49"/>
  <c r="AR47" i="72"/>
  <c r="DV33" i="49"/>
  <c r="AO37" i="72"/>
  <c r="AO102" i="72" s="1"/>
  <c r="AR45" i="72"/>
  <c r="DV31" i="49"/>
  <c r="AR36" i="72"/>
  <c r="DV25" i="49"/>
  <c r="AR22" i="72"/>
  <c r="DV14" i="49"/>
  <c r="AR9" i="72"/>
  <c r="DV7" i="49"/>
  <c r="AR81" i="73"/>
  <c r="DZ55" i="49"/>
  <c r="AR61" i="73"/>
  <c r="DZ44" i="49"/>
  <c r="AR79" i="73"/>
  <c r="AR85" i="73" s="1"/>
  <c r="AR107" i="73" s="1"/>
  <c r="DZ53" i="49"/>
  <c r="AR55" i="73"/>
  <c r="DZ38" i="49"/>
  <c r="AR33" i="73"/>
  <c r="AR90" i="73" s="1"/>
  <c r="AR93" i="73" s="1"/>
  <c r="AR110" i="73" s="1"/>
  <c r="DZ22" i="49"/>
  <c r="AR20" i="73"/>
  <c r="DZ12" i="49"/>
  <c r="AR75" i="73"/>
  <c r="DZ52" i="49"/>
  <c r="AO50" i="73"/>
  <c r="AO103" i="73" s="1"/>
  <c r="AR62" i="73"/>
  <c r="DZ45" i="49"/>
  <c r="AQ50" i="73"/>
  <c r="AQ103" i="73" s="1"/>
  <c r="AO37" i="73"/>
  <c r="AO102" i="73" s="1"/>
  <c r="BC93" i="73"/>
  <c r="BC110" i="73" s="1"/>
  <c r="AR5" i="73"/>
  <c r="DZ6" i="49"/>
  <c r="AR41" i="73"/>
  <c r="DZ27" i="49"/>
  <c r="AR4" i="73"/>
  <c r="DZ5" i="49"/>
  <c r="AO63" i="49"/>
  <c r="DI62" i="49" s="1"/>
  <c r="AO16" i="72"/>
  <c r="AO100" i="72" s="1"/>
  <c r="AR20" i="71"/>
  <c r="DR12" i="49"/>
  <c r="AR28" i="71"/>
  <c r="DR17" i="49"/>
  <c r="BP28" i="49"/>
  <c r="AR33" i="69"/>
  <c r="AR90" i="69" s="1"/>
  <c r="DJ22" i="49"/>
  <c r="AR20" i="70"/>
  <c r="DN12" i="49"/>
  <c r="AR28" i="70"/>
  <c r="DN17" i="49"/>
  <c r="AR10" i="72"/>
  <c r="DV8" i="49"/>
  <c r="AR27" i="72"/>
  <c r="DV16" i="49"/>
  <c r="AR34" i="72"/>
  <c r="DV23" i="49"/>
  <c r="AR59" i="69"/>
  <c r="DJ42" i="49"/>
  <c r="AR35" i="73"/>
  <c r="DZ24" i="49"/>
  <c r="AT37" i="73"/>
  <c r="BD37" i="73" s="1"/>
  <c r="AS63" i="73"/>
  <c r="AT93" i="73"/>
  <c r="AT110" i="73" s="1"/>
  <c r="AS50" i="73"/>
  <c r="AS103" i="73" s="1"/>
  <c r="AS85" i="73"/>
  <c r="AS107" i="73" s="1"/>
  <c r="AT50" i="73"/>
  <c r="AT103" i="73" s="1"/>
  <c r="AO76" i="73"/>
  <c r="AO106" i="73" s="1"/>
  <c r="AR50" i="73"/>
  <c r="AR103" i="73" s="1"/>
  <c r="AP37" i="73"/>
  <c r="AP102" i="73" s="1"/>
  <c r="X60" i="73"/>
  <c r="AT102" i="73"/>
  <c r="AT108" i="73" s="1"/>
  <c r="AU99" i="73"/>
  <c r="AU88" i="73"/>
  <c r="AS106" i="73"/>
  <c r="BD76" i="73"/>
  <c r="AS102" i="73"/>
  <c r="AR37" i="73"/>
  <c r="AR102" i="73" s="1"/>
  <c r="BB108" i="73"/>
  <c r="BC50" i="73"/>
  <c r="BC103" i="73" s="1"/>
  <c r="BC63" i="73"/>
  <c r="BC104" i="73" s="1"/>
  <c r="BA98" i="73"/>
  <c r="BA108" i="73" s="1"/>
  <c r="BA88" i="73"/>
  <c r="AR23" i="73"/>
  <c r="AR101" i="73" s="1"/>
  <c r="BC37" i="73"/>
  <c r="BC102" i="73" s="1"/>
  <c r="F60" i="73"/>
  <c r="AY108" i="73"/>
  <c r="AX88" i="73"/>
  <c r="AS110" i="73"/>
  <c r="BD23" i="73"/>
  <c r="AW98" i="73"/>
  <c r="AW108" i="73" s="1"/>
  <c r="AW88" i="73"/>
  <c r="AS100" i="73"/>
  <c r="BD16" i="73"/>
  <c r="BC23" i="73"/>
  <c r="BC101" i="73" s="1"/>
  <c r="AS99" i="73"/>
  <c r="BD11" i="73"/>
  <c r="AO63" i="73"/>
  <c r="AO104" i="73" s="1"/>
  <c r="AY88" i="73"/>
  <c r="AX108" i="73"/>
  <c r="AS104" i="73"/>
  <c r="BD63" i="73"/>
  <c r="AO98" i="73"/>
  <c r="AQ88" i="73"/>
  <c r="AP98" i="73"/>
  <c r="AP108" i="73" s="1"/>
  <c r="AP88" i="73"/>
  <c r="BC76" i="73"/>
  <c r="BC106" i="73" s="1"/>
  <c r="AS98" i="73"/>
  <c r="BD6" i="73"/>
  <c r="X59" i="73"/>
  <c r="AR87" i="73" s="1"/>
  <c r="AR109" i="73" s="1"/>
  <c r="AR2" i="73"/>
  <c r="AI59" i="73"/>
  <c r="BC87" i="73" s="1"/>
  <c r="BC109" i="73" s="1"/>
  <c r="BC2" i="73"/>
  <c r="BC6" i="73" s="1"/>
  <c r="BB88" i="73"/>
  <c r="AQ108" i="73"/>
  <c r="AZ88" i="73"/>
  <c r="AZ98" i="73"/>
  <c r="AZ108" i="73" s="1"/>
  <c r="AU108" i="73"/>
  <c r="AV98" i="73"/>
  <c r="AV108" i="73" s="1"/>
  <c r="AV88" i="73"/>
  <c r="BC68" i="72"/>
  <c r="BC105" i="72" s="1"/>
  <c r="BC37" i="72"/>
  <c r="BC102" i="72" s="1"/>
  <c r="AT37" i="72"/>
  <c r="AT102" i="72" s="1"/>
  <c r="AS23" i="72"/>
  <c r="BC85" i="72"/>
  <c r="BC107" i="72" s="1"/>
  <c r="BC93" i="72"/>
  <c r="BC110" i="72" s="1"/>
  <c r="AS101" i="72"/>
  <c r="BD23" i="72"/>
  <c r="AU88" i="72"/>
  <c r="AU98" i="72"/>
  <c r="AU108" i="72" s="1"/>
  <c r="AR76" i="72"/>
  <c r="AR106" i="72" s="1"/>
  <c r="BC63" i="72"/>
  <c r="BC104" i="72" s="1"/>
  <c r="AI59" i="72"/>
  <c r="BC87" i="72" s="1"/>
  <c r="BC109" i="72" s="1"/>
  <c r="BC2" i="72"/>
  <c r="BC6" i="72" s="1"/>
  <c r="AS99" i="72"/>
  <c r="BD11" i="72"/>
  <c r="AX88" i="72"/>
  <c r="AX98" i="72"/>
  <c r="AX108" i="72" s="1"/>
  <c r="X60" i="72"/>
  <c r="F60" i="72"/>
  <c r="X59" i="72"/>
  <c r="AR87" i="72" s="1"/>
  <c r="AR109" i="72" s="1"/>
  <c r="AR2" i="72"/>
  <c r="AQ108" i="72"/>
  <c r="AW98" i="72"/>
  <c r="AW108" i="72" s="1"/>
  <c r="AW88" i="72"/>
  <c r="AS107" i="72"/>
  <c r="BD85" i="72"/>
  <c r="AT98" i="72"/>
  <c r="AQ88" i="72"/>
  <c r="AS104" i="72"/>
  <c r="BD63" i="72"/>
  <c r="AZ98" i="72"/>
  <c r="AZ108" i="72" s="1"/>
  <c r="AZ88" i="72"/>
  <c r="BC50" i="72"/>
  <c r="BC103" i="72" s="1"/>
  <c r="AP88" i="72"/>
  <c r="AP98" i="72"/>
  <c r="AP108" i="72" s="1"/>
  <c r="AS102" i="72"/>
  <c r="BD37" i="72"/>
  <c r="AS98" i="72"/>
  <c r="AS88" i="72"/>
  <c r="BD6" i="72"/>
  <c r="BA88" i="72"/>
  <c r="BD93" i="72"/>
  <c r="AY108" i="72"/>
  <c r="BC76" i="72"/>
  <c r="BC106" i="72" s="1"/>
  <c r="AS103" i="72"/>
  <c r="BD50" i="72"/>
  <c r="AV98" i="72"/>
  <c r="AV108" i="72" s="1"/>
  <c r="AV88" i="72"/>
  <c r="AS100" i="72"/>
  <c r="BD16" i="72"/>
  <c r="BB88" i="72"/>
  <c r="BB98" i="72"/>
  <c r="BB108" i="72" s="1"/>
  <c r="AR93" i="72"/>
  <c r="AR110" i="72" s="1"/>
  <c r="AO98" i="72"/>
  <c r="BA108" i="72"/>
  <c r="AY88" i="72"/>
  <c r="BC68" i="71"/>
  <c r="BC105" i="71" s="1"/>
  <c r="AS63" i="71"/>
  <c r="AS88" i="71" s="1"/>
  <c r="BC37" i="71"/>
  <c r="BC102" i="71" s="1"/>
  <c r="AT85" i="71"/>
  <c r="AT107" i="71" s="1"/>
  <c r="BC76" i="71"/>
  <c r="BC106" i="71" s="1"/>
  <c r="AR23" i="71"/>
  <c r="AR101" i="71" s="1"/>
  <c r="AO63" i="71"/>
  <c r="AO104" i="71" s="1"/>
  <c r="AO50" i="71"/>
  <c r="AO103" i="71" s="1"/>
  <c r="AS103" i="71"/>
  <c r="BD50" i="71"/>
  <c r="AS107" i="71"/>
  <c r="BD85" i="71"/>
  <c r="AS100" i="71"/>
  <c r="BD16" i="71"/>
  <c r="AR98" i="71"/>
  <c r="AS104" i="71"/>
  <c r="BD63" i="71"/>
  <c r="AS98" i="71"/>
  <c r="BD6" i="71"/>
  <c r="AO98" i="71"/>
  <c r="AO108" i="71" s="1"/>
  <c r="AS102" i="71"/>
  <c r="BD37" i="71"/>
  <c r="AQ98" i="71"/>
  <c r="AS99" i="71"/>
  <c r="BD11" i="71"/>
  <c r="BA88" i="71"/>
  <c r="AS106" i="71"/>
  <c r="BD76" i="71"/>
  <c r="AS105" i="71"/>
  <c r="BD68" i="71"/>
  <c r="BC50" i="71"/>
  <c r="BC103" i="71" s="1"/>
  <c r="AR63" i="71"/>
  <c r="AR104" i="71" s="1"/>
  <c r="AY98" i="71"/>
  <c r="AY108" i="71" s="1"/>
  <c r="AY88" i="71"/>
  <c r="BB88" i="71"/>
  <c r="AT98" i="71"/>
  <c r="AT108" i="71" s="1"/>
  <c r="X60" i="71"/>
  <c r="F60" i="71"/>
  <c r="BD93" i="71"/>
  <c r="AR37" i="71"/>
  <c r="AR102" i="71" s="1"/>
  <c r="AS101" i="71"/>
  <c r="BD23" i="71"/>
  <c r="AW88" i="71"/>
  <c r="X59" i="71"/>
  <c r="AR87" i="71" s="1"/>
  <c r="AR109" i="71" s="1"/>
  <c r="AV88" i="71"/>
  <c r="AV98" i="71"/>
  <c r="AV108" i="71" s="1"/>
  <c r="AI59" i="71"/>
  <c r="BC87" i="71" s="1"/>
  <c r="BC109" i="71" s="1"/>
  <c r="BC85" i="71"/>
  <c r="BC107" i="71" s="1"/>
  <c r="AU98" i="71"/>
  <c r="AU108" i="71" s="1"/>
  <c r="AU88" i="71"/>
  <c r="BB108" i="71"/>
  <c r="AP98" i="71"/>
  <c r="AZ88" i="71"/>
  <c r="AZ98" i="71"/>
  <c r="AZ108" i="71" s="1"/>
  <c r="BC6" i="71"/>
  <c r="AX88" i="71"/>
  <c r="AQ63" i="71"/>
  <c r="AQ104" i="71" s="1"/>
  <c r="AX108" i="71"/>
  <c r="BC23" i="71"/>
  <c r="BC101" i="71" s="1"/>
  <c r="AW108" i="71"/>
  <c r="BA108" i="71"/>
  <c r="AS37" i="70"/>
  <c r="AS63" i="70"/>
  <c r="AS104" i="70" s="1"/>
  <c r="AS76" i="70"/>
  <c r="AS106" i="70" s="1"/>
  <c r="AQ50" i="70"/>
  <c r="AQ103" i="70" s="1"/>
  <c r="AP37" i="70"/>
  <c r="AP102" i="70" s="1"/>
  <c r="AO63" i="70"/>
  <c r="AO104" i="70" s="1"/>
  <c r="AO37" i="70"/>
  <c r="AO102" i="70" s="1"/>
  <c r="AP6" i="70"/>
  <c r="AP98" i="70" s="1"/>
  <c r="AP108" i="70" s="1"/>
  <c r="AO98" i="70"/>
  <c r="AS88" i="70"/>
  <c r="AS98" i="70"/>
  <c r="BD6" i="70"/>
  <c r="AS102" i="70"/>
  <c r="BD37" i="70"/>
  <c r="BD63" i="70"/>
  <c r="BD76" i="70"/>
  <c r="BD93" i="70"/>
  <c r="BC85" i="70"/>
  <c r="BC107" i="70" s="1"/>
  <c r="AS99" i="70"/>
  <c r="BD11" i="70"/>
  <c r="BD68" i="70"/>
  <c r="AY98" i="70"/>
  <c r="AY108" i="70" s="1"/>
  <c r="AY88" i="70"/>
  <c r="AU88" i="70"/>
  <c r="BA88" i="70"/>
  <c r="BC63" i="70"/>
  <c r="BC104" i="70" s="1"/>
  <c r="BC50" i="70"/>
  <c r="BC103" i="70" s="1"/>
  <c r="AS107" i="70"/>
  <c r="BD85" i="70"/>
  <c r="AS103" i="70"/>
  <c r="AV88" i="70"/>
  <c r="AV98" i="70"/>
  <c r="AV108" i="70" s="1"/>
  <c r="AU108" i="70"/>
  <c r="BB88" i="70"/>
  <c r="BB98" i="70"/>
  <c r="BB108" i="70" s="1"/>
  <c r="BC76" i="70"/>
  <c r="BC106" i="70" s="1"/>
  <c r="BC93" i="70"/>
  <c r="BC110" i="70" s="1"/>
  <c r="AI59" i="70"/>
  <c r="BC87" i="70" s="1"/>
  <c r="BC109" i="70" s="1"/>
  <c r="BC2" i="70"/>
  <c r="BC6" i="70" s="1"/>
  <c r="AX88" i="70"/>
  <c r="AX98" i="70"/>
  <c r="AX108" i="70" s="1"/>
  <c r="AW108" i="70"/>
  <c r="AS100" i="70"/>
  <c r="BD16" i="70"/>
  <c r="AZ88" i="70"/>
  <c r="AZ98" i="70"/>
  <c r="AZ108" i="70" s="1"/>
  <c r="X59" i="70"/>
  <c r="AR87" i="70" s="1"/>
  <c r="AR109" i="70" s="1"/>
  <c r="AR2" i="70"/>
  <c r="AQ63" i="70"/>
  <c r="AQ104" i="70" s="1"/>
  <c r="AT98" i="70"/>
  <c r="AS101" i="70"/>
  <c r="BD23" i="70"/>
  <c r="BA108" i="70"/>
  <c r="AT50" i="70"/>
  <c r="AT103" i="70" s="1"/>
  <c r="BC37" i="70"/>
  <c r="BC102" i="70" s="1"/>
  <c r="X60" i="70"/>
  <c r="F60" i="70"/>
  <c r="AW88" i="70"/>
  <c r="BC37" i="69"/>
  <c r="BC102" i="69" s="1"/>
  <c r="BD68" i="69"/>
  <c r="BC93" i="69"/>
  <c r="BC110" i="69" s="1"/>
  <c r="BC76" i="69"/>
  <c r="BC106" i="69" s="1"/>
  <c r="BB108" i="69"/>
  <c r="AS37" i="69"/>
  <c r="BD37" i="69" s="1"/>
  <c r="AO37" i="69"/>
  <c r="AO102" i="69" s="1"/>
  <c r="AO63" i="69"/>
  <c r="AO104" i="69" s="1"/>
  <c r="AR37" i="69"/>
  <c r="AR102" i="69" s="1"/>
  <c r="F60" i="69"/>
  <c r="AU98" i="69"/>
  <c r="AU108" i="69" s="1"/>
  <c r="AU88" i="69"/>
  <c r="AS102" i="69"/>
  <c r="AS107" i="69"/>
  <c r="BD85" i="69"/>
  <c r="AP99" i="69"/>
  <c r="BC68" i="69"/>
  <c r="BC105" i="69" s="1"/>
  <c r="BC50" i="69"/>
  <c r="BC103" i="69" s="1"/>
  <c r="AS100" i="69"/>
  <c r="BD16" i="69"/>
  <c r="AW88" i="69"/>
  <c r="BB88" i="69"/>
  <c r="AQ98" i="69"/>
  <c r="AQ108" i="69" s="1"/>
  <c r="AQ112" i="69" s="1"/>
  <c r="AQ88" i="69"/>
  <c r="AX108" i="69"/>
  <c r="AS101" i="69"/>
  <c r="BD23" i="69"/>
  <c r="AS98" i="69"/>
  <c r="BD6" i="69"/>
  <c r="X59" i="69"/>
  <c r="AR87" i="69" s="1"/>
  <c r="AR109" i="69" s="1"/>
  <c r="AR2" i="69"/>
  <c r="AP108" i="69"/>
  <c r="AS106" i="69"/>
  <c r="BD76" i="69"/>
  <c r="BC63" i="69"/>
  <c r="BC104" i="69" s="1"/>
  <c r="AV88" i="69"/>
  <c r="AV98" i="69"/>
  <c r="AV108" i="69" s="1"/>
  <c r="AS110" i="69"/>
  <c r="BD93" i="69"/>
  <c r="AO50" i="69"/>
  <c r="AO103" i="69" s="1"/>
  <c r="AO98" i="69"/>
  <c r="AT88" i="69"/>
  <c r="AS50" i="69"/>
  <c r="AZ88" i="69"/>
  <c r="AZ98" i="69"/>
  <c r="AZ108" i="69" s="1"/>
  <c r="BC85" i="69"/>
  <c r="BC107" i="69" s="1"/>
  <c r="AS104" i="69"/>
  <c r="BD63" i="69"/>
  <c r="AI59" i="69"/>
  <c r="BC87" i="69" s="1"/>
  <c r="BC109" i="69" s="1"/>
  <c r="BC2" i="69"/>
  <c r="BC6" i="69" s="1"/>
  <c r="BC23" i="69"/>
  <c r="BC101" i="69" s="1"/>
  <c r="AS99" i="69"/>
  <c r="BD11" i="69"/>
  <c r="BA98" i="69"/>
  <c r="BA108" i="69" s="1"/>
  <c r="BA88" i="69"/>
  <c r="AT108" i="69"/>
  <c r="AY98" i="69"/>
  <c r="AY108" i="69" s="1"/>
  <c r="AY88" i="69"/>
  <c r="AX88" i="69"/>
  <c r="G57" i="39"/>
  <c r="K57" i="39"/>
  <c r="H57" i="39"/>
  <c r="L57" i="39"/>
  <c r="GM88" i="49" l="1"/>
  <c r="EM13" i="49"/>
  <c r="AP63" i="49"/>
  <c r="DJ62" i="49" s="1"/>
  <c r="EM57" i="49"/>
  <c r="EM19" i="49"/>
  <c r="EM46" i="49"/>
  <c r="EM39" i="49"/>
  <c r="DR61" i="49"/>
  <c r="DV61" i="49"/>
  <c r="DN61" i="49"/>
  <c r="DZ61" i="49"/>
  <c r="EM42" i="49"/>
  <c r="EM22" i="49"/>
  <c r="EM36" i="49"/>
  <c r="EM43" i="49"/>
  <c r="EM21" i="49"/>
  <c r="EM18" i="49"/>
  <c r="EM55" i="49"/>
  <c r="EM54" i="49"/>
  <c r="EM24" i="49"/>
  <c r="EM31" i="49"/>
  <c r="EM52" i="49"/>
  <c r="EM5" i="49"/>
  <c r="EM37" i="49"/>
  <c r="EM27" i="49"/>
  <c r="EM51" i="49"/>
  <c r="EM49" i="49"/>
  <c r="EM9" i="49"/>
  <c r="EM6" i="49"/>
  <c r="EM4" i="49"/>
  <c r="EM38" i="49"/>
  <c r="EM7" i="49"/>
  <c r="EM41" i="49"/>
  <c r="EM14" i="49"/>
  <c r="EM23" i="49"/>
  <c r="EM29" i="49"/>
  <c r="EM8" i="49"/>
  <c r="EM40" i="49"/>
  <c r="EM50" i="49"/>
  <c r="EM45" i="49"/>
  <c r="EM25" i="49"/>
  <c r="EM47" i="49"/>
  <c r="EM15" i="49"/>
  <c r="EM28" i="49"/>
  <c r="EM35" i="49"/>
  <c r="EM48" i="49"/>
  <c r="EM58" i="49"/>
  <c r="EM17" i="49"/>
  <c r="EM33" i="49"/>
  <c r="EM56" i="49"/>
  <c r="DJ61" i="49"/>
  <c r="EM12" i="49"/>
  <c r="EM11" i="49"/>
  <c r="EM32" i="49"/>
  <c r="EM10" i="49"/>
  <c r="EM34" i="49"/>
  <c r="EM20" i="49"/>
  <c r="EM16" i="49"/>
  <c r="EM53" i="49"/>
  <c r="EM26" i="49"/>
  <c r="EM44" i="49"/>
  <c r="EM30" i="49"/>
  <c r="AR16" i="71"/>
  <c r="AR100" i="71" s="1"/>
  <c r="AR37" i="70"/>
  <c r="AR102" i="70" s="1"/>
  <c r="AR16" i="69"/>
  <c r="AR100" i="69" s="1"/>
  <c r="AP88" i="71"/>
  <c r="AR6" i="72"/>
  <c r="AR11" i="71"/>
  <c r="AR99" i="71" s="1"/>
  <c r="AO88" i="70"/>
  <c r="AP108" i="71"/>
  <c r="AO88" i="72"/>
  <c r="AS88" i="73"/>
  <c r="BD50" i="73"/>
  <c r="BD85" i="73"/>
  <c r="AR11" i="72"/>
  <c r="AR99" i="72" s="1"/>
  <c r="AR11" i="69"/>
  <c r="AR99" i="69" s="1"/>
  <c r="AR16" i="72"/>
  <c r="AR100" i="72" s="1"/>
  <c r="AR93" i="69"/>
  <c r="AR110" i="69" s="1"/>
  <c r="AR93" i="70"/>
  <c r="AR110" i="70" s="1"/>
  <c r="AQ108" i="70"/>
  <c r="AQ112" i="70" s="1"/>
  <c r="AR6" i="69"/>
  <c r="AR6" i="70"/>
  <c r="AP88" i="69"/>
  <c r="AO108" i="72"/>
  <c r="AR6" i="73"/>
  <c r="AR68" i="71"/>
  <c r="AR105" i="71" s="1"/>
  <c r="AR93" i="71"/>
  <c r="AR110" i="71" s="1"/>
  <c r="AR50" i="72"/>
  <c r="AR103" i="72" s="1"/>
  <c r="AT88" i="73"/>
  <c r="BD93" i="73"/>
  <c r="AP112" i="73"/>
  <c r="AO88" i="73"/>
  <c r="AO108" i="73"/>
  <c r="BC88" i="73"/>
  <c r="BC98" i="73"/>
  <c r="BC108" i="73" s="1"/>
  <c r="AQ112" i="73"/>
  <c r="AR88" i="73"/>
  <c r="AR98" i="73"/>
  <c r="AR108" i="73" s="1"/>
  <c r="AS108" i="73"/>
  <c r="AT88" i="72"/>
  <c r="BD88" i="72" s="1"/>
  <c r="AT108" i="72"/>
  <c r="AP112" i="72" s="1"/>
  <c r="AQ112" i="72"/>
  <c r="AS108" i="72"/>
  <c r="AO112" i="72" s="1"/>
  <c r="AR98" i="72"/>
  <c r="BC88" i="72"/>
  <c r="BC98" i="72"/>
  <c r="BC108" i="72" s="1"/>
  <c r="AT88" i="71"/>
  <c r="AP112" i="71"/>
  <c r="AQ108" i="71"/>
  <c r="AQ112" i="71" s="1"/>
  <c r="AO88" i="71"/>
  <c r="BD88" i="71"/>
  <c r="AR108" i="71"/>
  <c r="BC98" i="71"/>
  <c r="BC108" i="71" s="1"/>
  <c r="BC88" i="71"/>
  <c r="AQ88" i="71"/>
  <c r="AS108" i="71"/>
  <c r="AO112" i="71" s="1"/>
  <c r="AR88" i="71"/>
  <c r="AQ88" i="70"/>
  <c r="AP88" i="70"/>
  <c r="AO108" i="70"/>
  <c r="AT88" i="70"/>
  <c r="BD88" i="70" s="1"/>
  <c r="AT108" i="70"/>
  <c r="AP112" i="70" s="1"/>
  <c r="AS108" i="70"/>
  <c r="BC98" i="70"/>
  <c r="BC108" i="70" s="1"/>
  <c r="BC88" i="70"/>
  <c r="BD50" i="70"/>
  <c r="AR88" i="70"/>
  <c r="AR98" i="70"/>
  <c r="AR108" i="70" s="1"/>
  <c r="AR112" i="70" s="1"/>
  <c r="AP112" i="69"/>
  <c r="AS103" i="69"/>
  <c r="AS108" i="69" s="1"/>
  <c r="BD50" i="69"/>
  <c r="AS88" i="69"/>
  <c r="BD88" i="69" s="1"/>
  <c r="AR88" i="69"/>
  <c r="AR98" i="69"/>
  <c r="AR108" i="69" s="1"/>
  <c r="AO88" i="69"/>
  <c r="BC98" i="69"/>
  <c r="BC108" i="69" s="1"/>
  <c r="BC88" i="69"/>
  <c r="AO108" i="69"/>
  <c r="Q70" i="30"/>
  <c r="R70" i="30"/>
  <c r="S70" i="30"/>
  <c r="T70" i="30"/>
  <c r="U70" i="30"/>
  <c r="V70" i="30"/>
  <c r="W70" i="30"/>
  <c r="X70" i="30"/>
  <c r="Y70" i="30"/>
  <c r="P70" i="30"/>
  <c r="Q60" i="30"/>
  <c r="R60" i="30"/>
  <c r="S60" i="30"/>
  <c r="T60" i="30"/>
  <c r="U60" i="30"/>
  <c r="W60" i="30"/>
  <c r="X60" i="30"/>
  <c r="P60" i="30"/>
  <c r="V60" i="30" s="1"/>
  <c r="D61" i="28"/>
  <c r="E61" i="28"/>
  <c r="F61" i="28"/>
  <c r="G61" i="28"/>
  <c r="H61" i="28"/>
  <c r="K61" i="28"/>
  <c r="C61" i="28"/>
  <c r="D61" i="27"/>
  <c r="E61" i="27"/>
  <c r="F61" i="27"/>
  <c r="G61" i="27"/>
  <c r="H61" i="27"/>
  <c r="I61" i="27"/>
  <c r="K61" i="27"/>
  <c r="L61" i="27"/>
  <c r="C61" i="27"/>
  <c r="D61" i="25"/>
  <c r="E61" i="25"/>
  <c r="F61" i="25"/>
  <c r="G61" i="25"/>
  <c r="H61" i="25"/>
  <c r="I61" i="25"/>
  <c r="K61" i="25"/>
  <c r="L61" i="25"/>
  <c r="C61" i="25"/>
  <c r="D61" i="24"/>
  <c r="E61" i="24"/>
  <c r="F61" i="24"/>
  <c r="G61" i="24"/>
  <c r="H61" i="24"/>
  <c r="K61" i="24"/>
  <c r="C61" i="24"/>
  <c r="D61" i="23"/>
  <c r="E61" i="23"/>
  <c r="F61" i="23"/>
  <c r="G61" i="23"/>
  <c r="H61" i="23"/>
  <c r="K61" i="23"/>
  <c r="C61" i="23"/>
  <c r="D61" i="22"/>
  <c r="E61" i="22"/>
  <c r="F61" i="22"/>
  <c r="G61" i="22"/>
  <c r="H61" i="22"/>
  <c r="K61" i="22"/>
  <c r="C61" i="22"/>
  <c r="D61" i="21"/>
  <c r="E61" i="21"/>
  <c r="F61" i="21"/>
  <c r="G61" i="21"/>
  <c r="H61" i="21"/>
  <c r="K61" i="21"/>
  <c r="C61" i="21"/>
  <c r="D61" i="19"/>
  <c r="E61" i="19"/>
  <c r="F61" i="19"/>
  <c r="G61" i="19"/>
  <c r="H61" i="19"/>
  <c r="I61" i="19"/>
  <c r="K61" i="19"/>
  <c r="L61" i="19"/>
  <c r="Q68" i="33"/>
  <c r="R68" i="33"/>
  <c r="S68" i="33"/>
  <c r="T68" i="33"/>
  <c r="U68" i="33"/>
  <c r="V68" i="33"/>
  <c r="W68" i="33"/>
  <c r="X68" i="33"/>
  <c r="Y68" i="33"/>
  <c r="P68" i="33"/>
  <c r="Q60" i="33"/>
  <c r="R60" i="33"/>
  <c r="S60" i="33"/>
  <c r="T60" i="33"/>
  <c r="U60" i="33"/>
  <c r="W60" i="33"/>
  <c r="X60" i="33"/>
  <c r="P60" i="33"/>
  <c r="V60" i="33" s="1"/>
  <c r="GN88" i="49" l="1"/>
  <c r="GR88" i="49"/>
  <c r="EM61" i="49"/>
  <c r="Y60" i="33"/>
  <c r="Y60" i="30"/>
  <c r="AR88" i="72"/>
  <c r="AR108" i="72"/>
  <c r="AR112" i="72" s="1"/>
  <c r="BD88" i="73"/>
  <c r="AO112" i="73"/>
  <c r="AR112" i="73"/>
  <c r="AR112" i="71"/>
  <c r="AO112" i="70"/>
  <c r="AR112" i="69"/>
  <c r="AO112" i="69"/>
  <c r="D61" i="33"/>
  <c r="E61" i="33"/>
  <c r="F61" i="33"/>
  <c r="G61" i="33"/>
  <c r="H61" i="33"/>
  <c r="J61" i="33"/>
  <c r="K61" i="33"/>
  <c r="C61" i="33"/>
  <c r="L61" i="33" l="1"/>
  <c r="I61" i="33"/>
  <c r="Q66" i="32"/>
  <c r="R66" i="32"/>
  <c r="S66" i="32"/>
  <c r="T66" i="32"/>
  <c r="U66" i="32"/>
  <c r="V66" i="32"/>
  <c r="W66" i="32"/>
  <c r="X66" i="32"/>
  <c r="Y66" i="32"/>
  <c r="P66" i="32"/>
  <c r="Q60" i="32" l="1"/>
  <c r="R60" i="32"/>
  <c r="S60" i="32"/>
  <c r="T60" i="32"/>
  <c r="U60" i="32"/>
  <c r="W60" i="32"/>
  <c r="X60" i="32"/>
  <c r="P60" i="32"/>
  <c r="Y60" i="32" s="1"/>
  <c r="D61" i="32"/>
  <c r="E61" i="32"/>
  <c r="F61" i="32"/>
  <c r="G61" i="32"/>
  <c r="H61" i="32"/>
  <c r="J61" i="32"/>
  <c r="K61" i="32"/>
  <c r="C61" i="32"/>
  <c r="I61" i="32" s="1"/>
  <c r="Q68" i="14"/>
  <c r="R68" i="14"/>
  <c r="S68" i="14"/>
  <c r="T68" i="14"/>
  <c r="U68" i="14"/>
  <c r="V68" i="14"/>
  <c r="W68" i="14"/>
  <c r="X68" i="14"/>
  <c r="Y68" i="14"/>
  <c r="P68" i="14"/>
  <c r="J61" i="14"/>
  <c r="D61" i="14"/>
  <c r="E61" i="14"/>
  <c r="F61" i="14"/>
  <c r="G61" i="14"/>
  <c r="H61" i="14"/>
  <c r="K61" i="14"/>
  <c r="C61" i="14"/>
  <c r="L61" i="14" s="1"/>
  <c r="T67" i="13"/>
  <c r="X67" i="13"/>
  <c r="D61" i="13"/>
  <c r="E61" i="13"/>
  <c r="F61" i="13"/>
  <c r="G61" i="13"/>
  <c r="H61" i="13"/>
  <c r="J61" i="13"/>
  <c r="K61" i="13"/>
  <c r="C61" i="13"/>
  <c r="L61" i="13" s="1"/>
  <c r="Q60" i="13"/>
  <c r="Q67" i="13" s="1"/>
  <c r="R60" i="13"/>
  <c r="R67" i="13" s="1"/>
  <c r="S60" i="13"/>
  <c r="S67" i="13" s="1"/>
  <c r="T60" i="13"/>
  <c r="U60" i="13"/>
  <c r="U67" i="13" s="1"/>
  <c r="W60" i="13"/>
  <c r="W67" i="13" s="1"/>
  <c r="X60" i="13"/>
  <c r="P60" i="13"/>
  <c r="Y60" i="13" s="1"/>
  <c r="Y67" i="13" s="1"/>
  <c r="I61" i="13" l="1"/>
  <c r="I61" i="14"/>
  <c r="L61" i="32"/>
  <c r="V60" i="13"/>
  <c r="V67" i="13" s="1"/>
  <c r="P67" i="13"/>
  <c r="V60" i="32"/>
  <c r="R66" i="8"/>
  <c r="Q60" i="8"/>
  <c r="Q66" i="8" s="1"/>
  <c r="R60" i="8"/>
  <c r="S60" i="8"/>
  <c r="S66" i="8" s="1"/>
  <c r="T60" i="8"/>
  <c r="T66" i="8" s="1"/>
  <c r="U60" i="8"/>
  <c r="U66" i="8" s="1"/>
  <c r="W60" i="8"/>
  <c r="W66" i="8" s="1"/>
  <c r="X60" i="8"/>
  <c r="Y60" i="8" s="1"/>
  <c r="Y66" i="8" s="1"/>
  <c r="P60" i="8"/>
  <c r="V60" i="8" s="1"/>
  <c r="V66" i="8" s="1"/>
  <c r="P66" i="8"/>
  <c r="D61" i="8"/>
  <c r="E61" i="8"/>
  <c r="F61" i="8"/>
  <c r="G61" i="8"/>
  <c r="H61" i="8"/>
  <c r="J61" i="8"/>
  <c r="K61" i="8"/>
  <c r="C61" i="8"/>
  <c r="I61" i="8" s="1"/>
  <c r="H61" i="11"/>
  <c r="D61" i="11"/>
  <c r="E61" i="11"/>
  <c r="F61" i="11"/>
  <c r="G61" i="11"/>
  <c r="J61" i="11"/>
  <c r="K61" i="11"/>
  <c r="C61" i="11"/>
  <c r="L61" i="11" s="1"/>
  <c r="W60" i="11"/>
  <c r="W66" i="11" s="1"/>
  <c r="X60" i="11"/>
  <c r="X66" i="11" s="1"/>
  <c r="Q60" i="11"/>
  <c r="Q66" i="11" s="1"/>
  <c r="R60" i="11"/>
  <c r="R66" i="11" s="1"/>
  <c r="S60" i="11"/>
  <c r="S66" i="11" s="1"/>
  <c r="T60" i="11"/>
  <c r="T66" i="11" s="1"/>
  <c r="U60" i="11"/>
  <c r="U66" i="11" s="1"/>
  <c r="P60" i="11"/>
  <c r="P66" i="11" s="1"/>
  <c r="X60" i="10"/>
  <c r="W60" i="10"/>
  <c r="U60" i="10"/>
  <c r="T60" i="10"/>
  <c r="S60" i="10"/>
  <c r="R60" i="10"/>
  <c r="Q60" i="10"/>
  <c r="P60" i="10"/>
  <c r="D61" i="10"/>
  <c r="E61" i="10"/>
  <c r="F61" i="10"/>
  <c r="G61" i="10"/>
  <c r="H61" i="10"/>
  <c r="J61" i="10"/>
  <c r="K61" i="10"/>
  <c r="C61" i="10"/>
  <c r="Q65" i="7"/>
  <c r="R65" i="7"/>
  <c r="S65" i="7"/>
  <c r="T65" i="7"/>
  <c r="U65" i="7"/>
  <c r="V65" i="7"/>
  <c r="W65" i="7"/>
  <c r="X65" i="7"/>
  <c r="Y65" i="7"/>
  <c r="P65" i="7"/>
  <c r="X60" i="7"/>
  <c r="D61" i="7"/>
  <c r="E61" i="7"/>
  <c r="F61" i="7"/>
  <c r="G61" i="7"/>
  <c r="H61" i="7"/>
  <c r="J61" i="7"/>
  <c r="K61" i="7"/>
  <c r="C61" i="7"/>
  <c r="V60" i="11" l="1"/>
  <c r="V66" i="11" s="1"/>
  <c r="Y60" i="11"/>
  <c r="Y66" i="11" s="1"/>
  <c r="I61" i="11"/>
  <c r="X66" i="8"/>
  <c r="L61" i="8"/>
  <c r="Y69" i="17"/>
  <c r="V68" i="17"/>
  <c r="V69" i="17" s="1"/>
  <c r="Y68" i="17"/>
  <c r="Y60" i="20"/>
  <c r="V60" i="20"/>
  <c r="Q60" i="29" l="1"/>
  <c r="Q66" i="29" s="1"/>
  <c r="R60" i="29"/>
  <c r="R66" i="29" s="1"/>
  <c r="S60" i="29"/>
  <c r="S66" i="29" s="1"/>
  <c r="T60" i="29"/>
  <c r="T66" i="29" s="1"/>
  <c r="U60" i="29"/>
  <c r="U66" i="29" s="1"/>
  <c r="W60" i="29"/>
  <c r="W66" i="29" s="1"/>
  <c r="X60" i="29"/>
  <c r="X66" i="29" s="1"/>
  <c r="P60" i="29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P66" i="29" l="1"/>
  <c r="Y60" i="29"/>
  <c r="Y66" i="29" s="1"/>
  <c r="V60" i="29"/>
  <c r="V66" i="29" s="1"/>
  <c r="D61" i="30"/>
  <c r="E61" i="30"/>
  <c r="F61" i="30"/>
  <c r="G61" i="30"/>
  <c r="H61" i="30"/>
  <c r="J61" i="30"/>
  <c r="K61" i="30"/>
  <c r="C61" i="30"/>
  <c r="C61" i="18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G2" i="17"/>
  <c r="D61" i="17"/>
  <c r="E61" i="17"/>
  <c r="F61" i="17"/>
  <c r="H61" i="17"/>
  <c r="J61" i="17"/>
  <c r="K61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L2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C61" i="19"/>
  <c r="I61" i="30" l="1"/>
  <c r="L61" i="30"/>
  <c r="G61" i="17"/>
  <c r="D62" i="26" l="1"/>
  <c r="E62" i="26"/>
  <c r="F62" i="26"/>
  <c r="G62" i="26"/>
  <c r="H62" i="26"/>
  <c r="I62" i="26"/>
  <c r="K62" i="26"/>
  <c r="L62" i="26"/>
  <c r="C62" i="26"/>
  <c r="D61" i="29" l="1"/>
  <c r="E61" i="29"/>
  <c r="F61" i="29"/>
  <c r="G61" i="29"/>
  <c r="H61" i="29"/>
  <c r="J61" i="29"/>
  <c r="K61" i="29"/>
  <c r="C61" i="29"/>
  <c r="C61" i="17" l="1"/>
  <c r="L61" i="17" l="1"/>
  <c r="I61" i="17"/>
  <c r="X60" i="17"/>
  <c r="X69" i="17" s="1"/>
  <c r="W60" i="17"/>
  <c r="W69" i="17" s="1"/>
  <c r="Q60" i="17"/>
  <c r="Q69" i="17" s="1"/>
  <c r="R60" i="17"/>
  <c r="R69" i="17" s="1"/>
  <c r="S60" i="17"/>
  <c r="S69" i="17" s="1"/>
  <c r="T60" i="17"/>
  <c r="T69" i="17" s="1"/>
  <c r="U60" i="17"/>
  <c r="U69" i="17" s="1"/>
  <c r="P60" i="17"/>
  <c r="P66" i="17" l="1"/>
  <c r="P69" i="17"/>
  <c r="R15" i="52" l="1"/>
  <c r="Q15" i="52"/>
  <c r="R14" i="52"/>
  <c r="Q14" i="52"/>
  <c r="R13" i="52"/>
  <c r="Q13" i="52"/>
  <c r="R12" i="52"/>
  <c r="Q12" i="52"/>
  <c r="R11" i="52"/>
  <c r="Q11" i="52"/>
  <c r="R10" i="52"/>
  <c r="Q10" i="52"/>
  <c r="R9" i="52"/>
  <c r="Q9" i="52"/>
  <c r="R8" i="52"/>
  <c r="Q8" i="52"/>
  <c r="R7" i="52"/>
  <c r="R6" i="52"/>
  <c r="Q6" i="52"/>
  <c r="R5" i="52"/>
  <c r="Q5" i="52"/>
  <c r="BA62" i="37" l="1"/>
  <c r="AY19" i="37"/>
  <c r="AE3" i="37"/>
  <c r="AY3" i="37" s="1"/>
  <c r="AF3" i="37"/>
  <c r="AZ3" i="37" s="1"/>
  <c r="AG3" i="37"/>
  <c r="BA3" i="37" s="1"/>
  <c r="AE4" i="37"/>
  <c r="AY4" i="37" s="1"/>
  <c r="AF4" i="37"/>
  <c r="AZ4" i="37" s="1"/>
  <c r="AG4" i="37"/>
  <c r="BA4" i="37" s="1"/>
  <c r="AE5" i="37"/>
  <c r="AY5" i="37" s="1"/>
  <c r="AF5" i="37"/>
  <c r="AZ5" i="37" s="1"/>
  <c r="AG5" i="37"/>
  <c r="BA5" i="37" s="1"/>
  <c r="AE6" i="37"/>
  <c r="AY9" i="37" s="1"/>
  <c r="AF6" i="37"/>
  <c r="AZ9" i="37" s="1"/>
  <c r="AG6" i="37"/>
  <c r="BA9" i="37" s="1"/>
  <c r="AE7" i="37"/>
  <c r="AY10" i="37" s="1"/>
  <c r="AF7" i="37"/>
  <c r="AZ10" i="37" s="1"/>
  <c r="AG7" i="37"/>
  <c r="BA10" i="37" s="1"/>
  <c r="AE8" i="37"/>
  <c r="AY14" i="37" s="1"/>
  <c r="AF8" i="37"/>
  <c r="AZ14" i="37" s="1"/>
  <c r="AG8" i="37"/>
  <c r="BA14" i="37" s="1"/>
  <c r="AE9" i="37"/>
  <c r="AY15" i="37" s="1"/>
  <c r="AF9" i="37"/>
  <c r="AZ15" i="37" s="1"/>
  <c r="AG9" i="37"/>
  <c r="BA15" i="37" s="1"/>
  <c r="AE10" i="37"/>
  <c r="AF10" i="37"/>
  <c r="AZ19" i="37" s="1"/>
  <c r="AG10" i="37"/>
  <c r="BA19" i="37" s="1"/>
  <c r="AE11" i="37"/>
  <c r="AY20" i="37" s="1"/>
  <c r="AF11" i="37"/>
  <c r="AZ20" i="37" s="1"/>
  <c r="AG11" i="37"/>
  <c r="BA20" i="37" s="1"/>
  <c r="AE12" i="37"/>
  <c r="AY21" i="37" s="1"/>
  <c r="AF12" i="37"/>
  <c r="AZ21" i="37" s="1"/>
  <c r="AG12" i="37"/>
  <c r="BA21" i="37" s="1"/>
  <c r="AE13" i="37"/>
  <c r="AY22" i="37" s="1"/>
  <c r="AF13" i="37"/>
  <c r="AZ22" i="37" s="1"/>
  <c r="AG13" i="37"/>
  <c r="BA22" i="37" s="1"/>
  <c r="AE14" i="37"/>
  <c r="AY26" i="37" s="1"/>
  <c r="AF14" i="37"/>
  <c r="AZ26" i="37" s="1"/>
  <c r="AG14" i="37"/>
  <c r="BA26" i="37" s="1"/>
  <c r="AE15" i="37"/>
  <c r="AY27" i="37" s="1"/>
  <c r="AF15" i="37"/>
  <c r="AZ27" i="37" s="1"/>
  <c r="AG15" i="37"/>
  <c r="BA27" i="37" s="1"/>
  <c r="AE16" i="37"/>
  <c r="AY28" i="37" s="1"/>
  <c r="AF16" i="37"/>
  <c r="AZ28" i="37" s="1"/>
  <c r="AG16" i="37"/>
  <c r="BA28" i="37" s="1"/>
  <c r="AE17" i="37"/>
  <c r="AY29" i="37" s="1"/>
  <c r="AF17" i="37"/>
  <c r="AZ29" i="37" s="1"/>
  <c r="AG17" i="37"/>
  <c r="BA29" i="37" s="1"/>
  <c r="AE18" i="37"/>
  <c r="AY30" i="37" s="1"/>
  <c r="AF18" i="37"/>
  <c r="AZ30" i="37" s="1"/>
  <c r="AG18" i="37"/>
  <c r="BA30" i="37" s="1"/>
  <c r="AE19" i="37"/>
  <c r="AY31" i="37" s="1"/>
  <c r="AF19" i="37"/>
  <c r="AZ31" i="37" s="1"/>
  <c r="AG19" i="37"/>
  <c r="BA31" i="37" s="1"/>
  <c r="AE20" i="37"/>
  <c r="AY32" i="37" s="1"/>
  <c r="AF20" i="37"/>
  <c r="AZ32" i="37" s="1"/>
  <c r="AG20" i="37"/>
  <c r="BA32" i="37" s="1"/>
  <c r="AE21" i="37"/>
  <c r="AY33" i="37" s="1"/>
  <c r="AY90" i="37" s="1"/>
  <c r="AF21" i="37"/>
  <c r="AZ33" i="37" s="1"/>
  <c r="AZ90" i="37" s="1"/>
  <c r="AG21" i="37"/>
  <c r="BA33" i="37" s="1"/>
  <c r="BA90" i="37" s="1"/>
  <c r="AE22" i="37"/>
  <c r="AY34" i="37" s="1"/>
  <c r="AF22" i="37"/>
  <c r="AZ34" i="37" s="1"/>
  <c r="AG22" i="37"/>
  <c r="BA34" i="37" s="1"/>
  <c r="AE23" i="37"/>
  <c r="AY35" i="37" s="1"/>
  <c r="AF23" i="37"/>
  <c r="AZ35" i="37" s="1"/>
  <c r="AG23" i="37"/>
  <c r="BA35" i="37" s="1"/>
  <c r="AE24" i="37"/>
  <c r="AY36" i="37" s="1"/>
  <c r="AF24" i="37"/>
  <c r="AZ36" i="37" s="1"/>
  <c r="AG24" i="37"/>
  <c r="BA36" i="37" s="1"/>
  <c r="AE25" i="37"/>
  <c r="AY40" i="37" s="1"/>
  <c r="AF25" i="37"/>
  <c r="AZ40" i="37" s="1"/>
  <c r="AG25" i="37"/>
  <c r="BA40" i="37" s="1"/>
  <c r="AE26" i="37"/>
  <c r="AY41" i="37" s="1"/>
  <c r="AF26" i="37"/>
  <c r="AZ41" i="37" s="1"/>
  <c r="AG26" i="37"/>
  <c r="BA41" i="37" s="1"/>
  <c r="AE27" i="37"/>
  <c r="AY42" i="37" s="1"/>
  <c r="AF27" i="37"/>
  <c r="AZ42" i="37" s="1"/>
  <c r="AG27" i="37"/>
  <c r="BA42" i="37" s="1"/>
  <c r="AE28" i="37"/>
  <c r="AY43" i="37" s="1"/>
  <c r="AY91" i="37" s="1"/>
  <c r="AF28" i="37"/>
  <c r="AZ43" i="37" s="1"/>
  <c r="AZ91" i="37" s="1"/>
  <c r="AG28" i="37"/>
  <c r="BA43" i="37" s="1"/>
  <c r="BA91" i="37" s="1"/>
  <c r="AE29" i="37"/>
  <c r="AY44" i="37" s="1"/>
  <c r="AF29" i="37"/>
  <c r="AZ44" i="37" s="1"/>
  <c r="AG29" i="37"/>
  <c r="BA44" i="37" s="1"/>
  <c r="AE30" i="37"/>
  <c r="AY45" i="37" s="1"/>
  <c r="AF30" i="37"/>
  <c r="AZ45" i="37" s="1"/>
  <c r="AG30" i="37"/>
  <c r="BA45" i="37" s="1"/>
  <c r="AE31" i="37"/>
  <c r="AY46" i="37" s="1"/>
  <c r="AF31" i="37"/>
  <c r="AZ46" i="37" s="1"/>
  <c r="AG31" i="37"/>
  <c r="BA46" i="37" s="1"/>
  <c r="AE32" i="37"/>
  <c r="AY47" i="37" s="1"/>
  <c r="AF32" i="37"/>
  <c r="AZ47" i="37" s="1"/>
  <c r="AG32" i="37"/>
  <c r="BA47" i="37" s="1"/>
  <c r="AE33" i="37"/>
  <c r="AY48" i="37" s="1"/>
  <c r="AF33" i="37"/>
  <c r="AZ48" i="37" s="1"/>
  <c r="AG33" i="37"/>
  <c r="BA48" i="37" s="1"/>
  <c r="AE34" i="37"/>
  <c r="AY49" i="37" s="1"/>
  <c r="AY92" i="37" s="1"/>
  <c r="AF34" i="37"/>
  <c r="AZ49" i="37" s="1"/>
  <c r="AZ92" i="37" s="1"/>
  <c r="AG34" i="37"/>
  <c r="BA49" i="37" s="1"/>
  <c r="BA92" i="37" s="1"/>
  <c r="AE35" i="37"/>
  <c r="AY53" i="37" s="1"/>
  <c r="AF35" i="37"/>
  <c r="AZ53" i="37" s="1"/>
  <c r="AG35" i="37"/>
  <c r="BA53" i="37" s="1"/>
  <c r="AE36" i="37"/>
  <c r="AY54" i="37" s="1"/>
  <c r="AF36" i="37"/>
  <c r="AZ54" i="37" s="1"/>
  <c r="AG36" i="37"/>
  <c r="BA54" i="37" s="1"/>
  <c r="AE37" i="37"/>
  <c r="AY55" i="37" s="1"/>
  <c r="AF37" i="37"/>
  <c r="AZ55" i="37" s="1"/>
  <c r="AG37" i="37"/>
  <c r="BA55" i="37" s="1"/>
  <c r="AE38" i="37"/>
  <c r="AY56" i="37" s="1"/>
  <c r="AF38" i="37"/>
  <c r="AZ56" i="37" s="1"/>
  <c r="AG38" i="37"/>
  <c r="BA56" i="37" s="1"/>
  <c r="AE39" i="37"/>
  <c r="AY57" i="37" s="1"/>
  <c r="AF39" i="37"/>
  <c r="AZ57" i="37" s="1"/>
  <c r="AG39" i="37"/>
  <c r="BA57" i="37" s="1"/>
  <c r="AE40" i="37"/>
  <c r="AY58" i="37" s="1"/>
  <c r="AF40" i="37"/>
  <c r="AZ58" i="37" s="1"/>
  <c r="AG40" i="37"/>
  <c r="BA58" i="37" s="1"/>
  <c r="AE41" i="37"/>
  <c r="AY59" i="37" s="1"/>
  <c r="AF41" i="37"/>
  <c r="AZ59" i="37" s="1"/>
  <c r="AG41" i="37"/>
  <c r="BA59" i="37" s="1"/>
  <c r="AE42" i="37"/>
  <c r="AY60" i="37" s="1"/>
  <c r="AF42" i="37"/>
  <c r="AZ60" i="37" s="1"/>
  <c r="AG42" i="37"/>
  <c r="BA60" i="37" s="1"/>
  <c r="AE43" i="37"/>
  <c r="AY61" i="37" s="1"/>
  <c r="AF43" i="37"/>
  <c r="AZ61" i="37" s="1"/>
  <c r="AG43" i="37"/>
  <c r="BA61" i="37" s="1"/>
  <c r="AE44" i="37"/>
  <c r="AY62" i="37" s="1"/>
  <c r="AF44" i="37"/>
  <c r="AZ62" i="37" s="1"/>
  <c r="AG44" i="37"/>
  <c r="AE45" i="37"/>
  <c r="AY66" i="37" s="1"/>
  <c r="AY68" i="37" s="1"/>
  <c r="AY105" i="37" s="1"/>
  <c r="AF45" i="37"/>
  <c r="AZ66" i="37" s="1"/>
  <c r="AG45" i="37"/>
  <c r="BA66" i="37" s="1"/>
  <c r="AE46" i="37"/>
  <c r="AY67" i="37" s="1"/>
  <c r="AF46" i="37"/>
  <c r="AZ67" i="37" s="1"/>
  <c r="AG46" i="37"/>
  <c r="BA67" i="37" s="1"/>
  <c r="AE47" i="37"/>
  <c r="AY71" i="37" s="1"/>
  <c r="AF47" i="37"/>
  <c r="AZ71" i="37" s="1"/>
  <c r="AG47" i="37"/>
  <c r="BA71" i="37" s="1"/>
  <c r="AE48" i="37"/>
  <c r="AY72" i="37" s="1"/>
  <c r="AF48" i="37"/>
  <c r="AZ72" i="37" s="1"/>
  <c r="AG48" i="37"/>
  <c r="BA72" i="37" s="1"/>
  <c r="AE49" i="37"/>
  <c r="AY73" i="37" s="1"/>
  <c r="AF49" i="37"/>
  <c r="AZ73" i="37" s="1"/>
  <c r="AG49" i="37"/>
  <c r="BA73" i="37" s="1"/>
  <c r="AE50" i="37"/>
  <c r="AY74" i="37" s="1"/>
  <c r="AF50" i="37"/>
  <c r="AZ74" i="37" s="1"/>
  <c r="AG50" i="37"/>
  <c r="BA74" i="37" s="1"/>
  <c r="AE51" i="37"/>
  <c r="AY75" i="37" s="1"/>
  <c r="AF51" i="37"/>
  <c r="AZ75" i="37" s="1"/>
  <c r="AG51" i="37"/>
  <c r="BA75" i="37" s="1"/>
  <c r="AE52" i="37"/>
  <c r="AY79" i="37" s="1"/>
  <c r="AF52" i="37"/>
  <c r="AZ79" i="37" s="1"/>
  <c r="AG52" i="37"/>
  <c r="BA79" i="37" s="1"/>
  <c r="AE53" i="37"/>
  <c r="AY80" i="37" s="1"/>
  <c r="AF53" i="37"/>
  <c r="AZ80" i="37" s="1"/>
  <c r="AG53" i="37"/>
  <c r="BA80" i="37" s="1"/>
  <c r="AE54" i="37"/>
  <c r="AY81" i="37" s="1"/>
  <c r="AF54" i="37"/>
  <c r="AZ81" i="37" s="1"/>
  <c r="AG54" i="37"/>
  <c r="BA81" i="37" s="1"/>
  <c r="AE55" i="37"/>
  <c r="AY82" i="37" s="1"/>
  <c r="AF55" i="37"/>
  <c r="AZ82" i="37" s="1"/>
  <c r="AG55" i="37"/>
  <c r="BA82" i="37" s="1"/>
  <c r="AE56" i="37"/>
  <c r="AY83" i="37" s="1"/>
  <c r="AF56" i="37"/>
  <c r="AZ83" i="37" s="1"/>
  <c r="AG56" i="37"/>
  <c r="BA83" i="37" s="1"/>
  <c r="AE57" i="37"/>
  <c r="AY84" i="37" s="1"/>
  <c r="AF57" i="37"/>
  <c r="AZ84" i="37" s="1"/>
  <c r="AG57" i="37"/>
  <c r="BA84" i="37" s="1"/>
  <c r="AG2" i="37"/>
  <c r="BA2" i="37" s="1"/>
  <c r="AF2" i="37"/>
  <c r="AZ2" i="37" s="1"/>
  <c r="AE2" i="37"/>
  <c r="AE3" i="36"/>
  <c r="AY3" i="36" s="1"/>
  <c r="AF3" i="36"/>
  <c r="AZ3" i="36" s="1"/>
  <c r="AG3" i="36"/>
  <c r="BA3" i="36" s="1"/>
  <c r="AE4" i="36"/>
  <c r="AY4" i="36" s="1"/>
  <c r="AF4" i="36"/>
  <c r="AZ4" i="36" s="1"/>
  <c r="AG4" i="36"/>
  <c r="BA4" i="36" s="1"/>
  <c r="AE5" i="36"/>
  <c r="AY5" i="36" s="1"/>
  <c r="AF5" i="36"/>
  <c r="AZ5" i="36" s="1"/>
  <c r="AG5" i="36"/>
  <c r="BA5" i="36" s="1"/>
  <c r="AE6" i="36"/>
  <c r="AY9" i="36" s="1"/>
  <c r="AF6" i="36"/>
  <c r="AZ9" i="36" s="1"/>
  <c r="AG6" i="36"/>
  <c r="BA9" i="36" s="1"/>
  <c r="BA11" i="36" s="1"/>
  <c r="BA99" i="36" s="1"/>
  <c r="AE7" i="36"/>
  <c r="AY10" i="36" s="1"/>
  <c r="AF7" i="36"/>
  <c r="AZ10" i="36" s="1"/>
  <c r="AG7" i="36"/>
  <c r="BA10" i="36" s="1"/>
  <c r="AE8" i="36"/>
  <c r="AY14" i="36" s="1"/>
  <c r="AY16" i="36" s="1"/>
  <c r="AY100" i="36" s="1"/>
  <c r="AF8" i="36"/>
  <c r="AZ14" i="36" s="1"/>
  <c r="AG8" i="36"/>
  <c r="BA14" i="36" s="1"/>
  <c r="AE9" i="36"/>
  <c r="AY15" i="36" s="1"/>
  <c r="AF9" i="36"/>
  <c r="AZ15" i="36" s="1"/>
  <c r="AG9" i="36"/>
  <c r="BA15" i="36" s="1"/>
  <c r="AE10" i="36"/>
  <c r="AY19" i="36" s="1"/>
  <c r="AF10" i="36"/>
  <c r="AZ19" i="36" s="1"/>
  <c r="AG10" i="36"/>
  <c r="BA19" i="36" s="1"/>
  <c r="AE11" i="36"/>
  <c r="AY20" i="36" s="1"/>
  <c r="AF11" i="36"/>
  <c r="AZ20" i="36" s="1"/>
  <c r="AG11" i="36"/>
  <c r="BA20" i="36" s="1"/>
  <c r="AE12" i="36"/>
  <c r="AY21" i="36" s="1"/>
  <c r="AF12" i="36"/>
  <c r="AZ21" i="36" s="1"/>
  <c r="AG12" i="36"/>
  <c r="BA21" i="36" s="1"/>
  <c r="AE13" i="36"/>
  <c r="AY22" i="36" s="1"/>
  <c r="AF13" i="36"/>
  <c r="AZ22" i="36" s="1"/>
  <c r="AG13" i="36"/>
  <c r="BA22" i="36" s="1"/>
  <c r="AE14" i="36"/>
  <c r="AY26" i="36" s="1"/>
  <c r="AF14" i="36"/>
  <c r="AZ26" i="36" s="1"/>
  <c r="AG14" i="36"/>
  <c r="BA26" i="36" s="1"/>
  <c r="AE15" i="36"/>
  <c r="AY27" i="36" s="1"/>
  <c r="AF15" i="36"/>
  <c r="AZ27" i="36" s="1"/>
  <c r="AG15" i="36"/>
  <c r="BA27" i="36" s="1"/>
  <c r="AE16" i="36"/>
  <c r="AY28" i="36" s="1"/>
  <c r="AF16" i="36"/>
  <c r="AZ28" i="36" s="1"/>
  <c r="AG16" i="36"/>
  <c r="BA28" i="36" s="1"/>
  <c r="AE17" i="36"/>
  <c r="AY29" i="36" s="1"/>
  <c r="AF17" i="36"/>
  <c r="AZ29" i="36" s="1"/>
  <c r="AG17" i="36"/>
  <c r="BA29" i="36" s="1"/>
  <c r="AE18" i="36"/>
  <c r="AY30" i="36" s="1"/>
  <c r="AF18" i="36"/>
  <c r="AZ30" i="36" s="1"/>
  <c r="AG18" i="36"/>
  <c r="BA30" i="36" s="1"/>
  <c r="AE19" i="36"/>
  <c r="AY31" i="36" s="1"/>
  <c r="AF19" i="36"/>
  <c r="AZ31" i="36" s="1"/>
  <c r="AG19" i="36"/>
  <c r="BA31" i="36" s="1"/>
  <c r="AE20" i="36"/>
  <c r="AY32" i="36" s="1"/>
  <c r="AF20" i="36"/>
  <c r="AZ32" i="36" s="1"/>
  <c r="AG20" i="36"/>
  <c r="BA32" i="36" s="1"/>
  <c r="AE21" i="36"/>
  <c r="AY33" i="36" s="1"/>
  <c r="AY90" i="36" s="1"/>
  <c r="AF21" i="36"/>
  <c r="AZ33" i="36" s="1"/>
  <c r="AZ90" i="36" s="1"/>
  <c r="AG21" i="36"/>
  <c r="BA33" i="36" s="1"/>
  <c r="BA90" i="36" s="1"/>
  <c r="AE22" i="36"/>
  <c r="AY34" i="36" s="1"/>
  <c r="AF22" i="36"/>
  <c r="AZ34" i="36" s="1"/>
  <c r="AG22" i="36"/>
  <c r="BA34" i="36" s="1"/>
  <c r="AE23" i="36"/>
  <c r="AY35" i="36" s="1"/>
  <c r="AF23" i="36"/>
  <c r="AZ35" i="36" s="1"/>
  <c r="AG23" i="36"/>
  <c r="BA35" i="36" s="1"/>
  <c r="AE24" i="36"/>
  <c r="AY36" i="36" s="1"/>
  <c r="AF24" i="36"/>
  <c r="AZ36" i="36" s="1"/>
  <c r="AG24" i="36"/>
  <c r="BA36" i="36" s="1"/>
  <c r="AE25" i="36"/>
  <c r="AY40" i="36" s="1"/>
  <c r="AF25" i="36"/>
  <c r="AZ40" i="36" s="1"/>
  <c r="AG25" i="36"/>
  <c r="BA40" i="36" s="1"/>
  <c r="AE26" i="36"/>
  <c r="AY41" i="36" s="1"/>
  <c r="AF26" i="36"/>
  <c r="AZ41" i="36" s="1"/>
  <c r="AG26" i="36"/>
  <c r="BA41" i="36" s="1"/>
  <c r="AE27" i="36"/>
  <c r="AY42" i="36" s="1"/>
  <c r="AF27" i="36"/>
  <c r="AZ42" i="36" s="1"/>
  <c r="AG27" i="36"/>
  <c r="BA42" i="36" s="1"/>
  <c r="AE28" i="36"/>
  <c r="AY43" i="36" s="1"/>
  <c r="AY91" i="36" s="1"/>
  <c r="AF28" i="36"/>
  <c r="AZ43" i="36" s="1"/>
  <c r="AZ91" i="36" s="1"/>
  <c r="AG28" i="36"/>
  <c r="BA43" i="36" s="1"/>
  <c r="BA91" i="36" s="1"/>
  <c r="AE29" i="36"/>
  <c r="AY44" i="36" s="1"/>
  <c r="AF29" i="36"/>
  <c r="AZ44" i="36" s="1"/>
  <c r="AG29" i="36"/>
  <c r="BA44" i="36" s="1"/>
  <c r="AE30" i="36"/>
  <c r="AY45" i="36" s="1"/>
  <c r="AF30" i="36"/>
  <c r="AZ45" i="36" s="1"/>
  <c r="AG30" i="36"/>
  <c r="BA45" i="36" s="1"/>
  <c r="AE31" i="36"/>
  <c r="AY46" i="36" s="1"/>
  <c r="AF31" i="36"/>
  <c r="AZ46" i="36" s="1"/>
  <c r="AG31" i="36"/>
  <c r="BA46" i="36" s="1"/>
  <c r="AE32" i="36"/>
  <c r="AY47" i="36" s="1"/>
  <c r="AF32" i="36"/>
  <c r="AZ47" i="36" s="1"/>
  <c r="AG32" i="36"/>
  <c r="BA47" i="36" s="1"/>
  <c r="AE33" i="36"/>
  <c r="AY48" i="36" s="1"/>
  <c r="AF33" i="36"/>
  <c r="AZ48" i="36" s="1"/>
  <c r="AG33" i="36"/>
  <c r="BA48" i="36" s="1"/>
  <c r="AE34" i="36"/>
  <c r="AY49" i="36" s="1"/>
  <c r="AY92" i="36" s="1"/>
  <c r="AF34" i="36"/>
  <c r="AZ49" i="36" s="1"/>
  <c r="AZ92" i="36" s="1"/>
  <c r="AG34" i="36"/>
  <c r="BA49" i="36" s="1"/>
  <c r="BA92" i="36" s="1"/>
  <c r="AE35" i="36"/>
  <c r="AY53" i="36" s="1"/>
  <c r="AF35" i="36"/>
  <c r="AZ53" i="36" s="1"/>
  <c r="AG35" i="36"/>
  <c r="BA53" i="36" s="1"/>
  <c r="AE36" i="36"/>
  <c r="AY54" i="36" s="1"/>
  <c r="AF36" i="36"/>
  <c r="AZ54" i="36" s="1"/>
  <c r="AG36" i="36"/>
  <c r="BA54" i="36" s="1"/>
  <c r="AE37" i="36"/>
  <c r="AY55" i="36" s="1"/>
  <c r="AF37" i="36"/>
  <c r="AZ55" i="36" s="1"/>
  <c r="AG37" i="36"/>
  <c r="BA55" i="36" s="1"/>
  <c r="AE38" i="36"/>
  <c r="AY56" i="36" s="1"/>
  <c r="AF38" i="36"/>
  <c r="AZ56" i="36" s="1"/>
  <c r="AG38" i="36"/>
  <c r="BA56" i="36" s="1"/>
  <c r="AE39" i="36"/>
  <c r="AY57" i="36" s="1"/>
  <c r="AF39" i="36"/>
  <c r="AZ57" i="36" s="1"/>
  <c r="AG39" i="36"/>
  <c r="BA57" i="36" s="1"/>
  <c r="AE40" i="36"/>
  <c r="AY58" i="36" s="1"/>
  <c r="AF40" i="36"/>
  <c r="AZ58" i="36" s="1"/>
  <c r="AG40" i="36"/>
  <c r="BA58" i="36" s="1"/>
  <c r="AE41" i="36"/>
  <c r="AY59" i="36" s="1"/>
  <c r="AF41" i="36"/>
  <c r="AZ59" i="36" s="1"/>
  <c r="AG41" i="36"/>
  <c r="BA59" i="36" s="1"/>
  <c r="AE42" i="36"/>
  <c r="AY60" i="36" s="1"/>
  <c r="AF42" i="36"/>
  <c r="AZ60" i="36" s="1"/>
  <c r="AG42" i="36"/>
  <c r="BA60" i="36" s="1"/>
  <c r="AE43" i="36"/>
  <c r="AY61" i="36" s="1"/>
  <c r="AF43" i="36"/>
  <c r="AZ61" i="36" s="1"/>
  <c r="AG43" i="36"/>
  <c r="BA61" i="36" s="1"/>
  <c r="AE44" i="36"/>
  <c r="AY62" i="36" s="1"/>
  <c r="AF44" i="36"/>
  <c r="AZ62" i="36" s="1"/>
  <c r="AG44" i="36"/>
  <c r="BA62" i="36" s="1"/>
  <c r="AE45" i="36"/>
  <c r="AY66" i="36" s="1"/>
  <c r="AF45" i="36"/>
  <c r="AZ66" i="36" s="1"/>
  <c r="AZ68" i="36" s="1"/>
  <c r="AZ105" i="36" s="1"/>
  <c r="AG45" i="36"/>
  <c r="BA66" i="36" s="1"/>
  <c r="AE46" i="36"/>
  <c r="AY67" i="36" s="1"/>
  <c r="AF46" i="36"/>
  <c r="AZ67" i="36" s="1"/>
  <c r="AG46" i="36"/>
  <c r="BA67" i="36" s="1"/>
  <c r="AE47" i="36"/>
  <c r="AY71" i="36" s="1"/>
  <c r="AF47" i="36"/>
  <c r="AZ71" i="36" s="1"/>
  <c r="AG47" i="36"/>
  <c r="BA71" i="36" s="1"/>
  <c r="AE48" i="36"/>
  <c r="AY72" i="36" s="1"/>
  <c r="AF48" i="36"/>
  <c r="AZ72" i="36" s="1"/>
  <c r="AG48" i="36"/>
  <c r="BA72" i="36" s="1"/>
  <c r="AE49" i="36"/>
  <c r="AY73" i="36" s="1"/>
  <c r="AF49" i="36"/>
  <c r="AZ73" i="36" s="1"/>
  <c r="AG49" i="36"/>
  <c r="BA73" i="36" s="1"/>
  <c r="AE50" i="36"/>
  <c r="AY74" i="36" s="1"/>
  <c r="AF50" i="36"/>
  <c r="AZ74" i="36" s="1"/>
  <c r="AG50" i="36"/>
  <c r="BA74" i="36" s="1"/>
  <c r="AE51" i="36"/>
  <c r="AY75" i="36" s="1"/>
  <c r="AF51" i="36"/>
  <c r="AZ75" i="36" s="1"/>
  <c r="AG51" i="36"/>
  <c r="BA75" i="36" s="1"/>
  <c r="AE52" i="36"/>
  <c r="AY79" i="36" s="1"/>
  <c r="AF52" i="36"/>
  <c r="AZ79" i="36" s="1"/>
  <c r="AG52" i="36"/>
  <c r="BA79" i="36" s="1"/>
  <c r="AE53" i="36"/>
  <c r="AY80" i="36" s="1"/>
  <c r="AF53" i="36"/>
  <c r="AZ80" i="36" s="1"/>
  <c r="AG53" i="36"/>
  <c r="BA80" i="36" s="1"/>
  <c r="AE54" i="36"/>
  <c r="AY81" i="36" s="1"/>
  <c r="AF54" i="36"/>
  <c r="AZ81" i="36" s="1"/>
  <c r="AG54" i="36"/>
  <c r="BA81" i="36" s="1"/>
  <c r="AE55" i="36"/>
  <c r="AY82" i="36" s="1"/>
  <c r="AF55" i="36"/>
  <c r="AZ82" i="36" s="1"/>
  <c r="AG55" i="36"/>
  <c r="BA82" i="36" s="1"/>
  <c r="AE56" i="36"/>
  <c r="AY83" i="36" s="1"/>
  <c r="AF56" i="36"/>
  <c r="AZ83" i="36" s="1"/>
  <c r="AG56" i="36"/>
  <c r="BA83" i="36" s="1"/>
  <c r="AE57" i="36"/>
  <c r="AY84" i="36" s="1"/>
  <c r="AF57" i="36"/>
  <c r="AZ84" i="36" s="1"/>
  <c r="AG57" i="36"/>
  <c r="BA84" i="36" s="1"/>
  <c r="AG2" i="36"/>
  <c r="BA2" i="36" s="1"/>
  <c r="AF2" i="36"/>
  <c r="AE2" i="36"/>
  <c r="AZ93" i="36" l="1"/>
  <c r="AZ110" i="36" s="1"/>
  <c r="AZ11" i="37"/>
  <c r="AZ99" i="37" s="1"/>
  <c r="AE59" i="36"/>
  <c r="AY87" i="36" s="1"/>
  <c r="AY109" i="36" s="1"/>
  <c r="AY11" i="37"/>
  <c r="AY99" i="37" s="1"/>
  <c r="BA93" i="36"/>
  <c r="BA110" i="36" s="1"/>
  <c r="BA93" i="37"/>
  <c r="BA110" i="37" s="1"/>
  <c r="AY93" i="37"/>
  <c r="AY110" i="37" s="1"/>
  <c r="BA68" i="36"/>
  <c r="BA105" i="36" s="1"/>
  <c r="AY23" i="36"/>
  <c r="AY101" i="36" s="1"/>
  <c r="AZ16" i="36"/>
  <c r="AZ100" i="36" s="1"/>
  <c r="AE59" i="37"/>
  <c r="AY87" i="37" s="1"/>
  <c r="AY109" i="37" s="1"/>
  <c r="AZ68" i="37"/>
  <c r="AZ105" i="37" s="1"/>
  <c r="AZ93" i="37"/>
  <c r="AZ110" i="37" s="1"/>
  <c r="AY16" i="37"/>
  <c r="AY100" i="37" s="1"/>
  <c r="BA11" i="37"/>
  <c r="BA99" i="37" s="1"/>
  <c r="AF59" i="36"/>
  <c r="AZ87" i="36" s="1"/>
  <c r="AZ109" i="36" s="1"/>
  <c r="AY68" i="36"/>
  <c r="AY105" i="36" s="1"/>
  <c r="AY93" i="36"/>
  <c r="AY110" i="36" s="1"/>
  <c r="AZ11" i="36"/>
  <c r="AZ99" i="36" s="1"/>
  <c r="BA6" i="37"/>
  <c r="BA98" i="37" s="1"/>
  <c r="AZ6" i="37"/>
  <c r="AZ98" i="37" s="1"/>
  <c r="BA6" i="36"/>
  <c r="BA98" i="36" s="1"/>
  <c r="BA85" i="36"/>
  <c r="BA107" i="36" s="1"/>
  <c r="AZ63" i="36"/>
  <c r="AZ104" i="36" s="1"/>
  <c r="BA16" i="36"/>
  <c r="BA100" i="36" s="1"/>
  <c r="BA68" i="37"/>
  <c r="BA105" i="37" s="1"/>
  <c r="AZ16" i="37"/>
  <c r="AZ100" i="37" s="1"/>
  <c r="AZ76" i="36"/>
  <c r="AZ106" i="36" s="1"/>
  <c r="AY63" i="37"/>
  <c r="AY104" i="37" s="1"/>
  <c r="AY85" i="36"/>
  <c r="AY107" i="36" s="1"/>
  <c r="BA76" i="36"/>
  <c r="BA106" i="36" s="1"/>
  <c r="BA63" i="36"/>
  <c r="BA104" i="36" s="1"/>
  <c r="AY50" i="36"/>
  <c r="AY103" i="36" s="1"/>
  <c r="AZ37" i="36"/>
  <c r="AZ102" i="36" s="1"/>
  <c r="BA23" i="36"/>
  <c r="BA101" i="36" s="1"/>
  <c r="BA85" i="37"/>
  <c r="BA107" i="37" s="1"/>
  <c r="AZ76" i="37"/>
  <c r="AZ106" i="37" s="1"/>
  <c r="AY37" i="37"/>
  <c r="AY102" i="37" s="1"/>
  <c r="BA16" i="37"/>
  <c r="AY76" i="37"/>
  <c r="AY106" i="37" s="1"/>
  <c r="AY63" i="36"/>
  <c r="AY104" i="36" s="1"/>
  <c r="BA50" i="36"/>
  <c r="BA103" i="36" s="1"/>
  <c r="AY11" i="36"/>
  <c r="AY99" i="36" s="1"/>
  <c r="AY85" i="37"/>
  <c r="AY107" i="37" s="1"/>
  <c r="BA63" i="37"/>
  <c r="BA104" i="37" s="1"/>
  <c r="AZ63" i="37"/>
  <c r="AZ104" i="37" s="1"/>
  <c r="AZ50" i="37"/>
  <c r="AZ103" i="37" s="1"/>
  <c r="BA37" i="37"/>
  <c r="BA102" i="37" s="1"/>
  <c r="BA76" i="37"/>
  <c r="BA106" i="37" s="1"/>
  <c r="AY37" i="36"/>
  <c r="AY102" i="36" s="1"/>
  <c r="BA50" i="37"/>
  <c r="BA103" i="37" s="1"/>
  <c r="AZ85" i="36"/>
  <c r="AZ107" i="36" s="1"/>
  <c r="AZ50" i="36"/>
  <c r="AZ103" i="36" s="1"/>
  <c r="BA37" i="36"/>
  <c r="AY50" i="37"/>
  <c r="AY103" i="37" s="1"/>
  <c r="AZ37" i="37"/>
  <c r="AZ102" i="37" s="1"/>
  <c r="BA23" i="37"/>
  <c r="BA101" i="37" s="1"/>
  <c r="AY2" i="37"/>
  <c r="AY6" i="37" s="1"/>
  <c r="AY98" i="37" s="1"/>
  <c r="AZ85" i="37"/>
  <c r="AZ107" i="37" s="1"/>
  <c r="AZ2" i="36"/>
  <c r="AZ6" i="36" s="1"/>
  <c r="AG59" i="37"/>
  <c r="BA87" i="37" s="1"/>
  <c r="BA109" i="37" s="1"/>
  <c r="AZ23" i="37"/>
  <c r="AY23" i="37"/>
  <c r="AY101" i="37" s="1"/>
  <c r="AG59" i="36"/>
  <c r="BA87" i="36" s="1"/>
  <c r="BA109" i="36" s="1"/>
  <c r="AY2" i="36"/>
  <c r="AY6" i="36" s="1"/>
  <c r="AY98" i="36" s="1"/>
  <c r="AZ23" i="36"/>
  <c r="AZ101" i="36" s="1"/>
  <c r="AY76" i="36"/>
  <c r="AY106" i="36" s="1"/>
  <c r="AF59" i="37"/>
  <c r="AZ87" i="37" s="1"/>
  <c r="AZ109" i="37" s="1"/>
  <c r="AY108" i="37" l="1"/>
  <c r="AZ88" i="36"/>
  <c r="AZ98" i="36"/>
  <c r="AZ108" i="36" s="1"/>
  <c r="BA88" i="37"/>
  <c r="BA100" i="37"/>
  <c r="BA108" i="37" s="1"/>
  <c r="AZ88" i="37"/>
  <c r="AZ101" i="37"/>
  <c r="AZ108" i="37" s="1"/>
  <c r="BA88" i="36"/>
  <c r="BA102" i="36"/>
  <c r="BA108" i="36"/>
  <c r="AY108" i="36"/>
  <c r="AY88" i="37"/>
  <c r="AY88" i="36"/>
  <c r="AO45" i="47"/>
  <c r="L2" i="48" l="1"/>
  <c r="M2" i="48" s="1"/>
  <c r="L2" i="47" l="1"/>
  <c r="M2" i="47" s="1"/>
  <c r="L2" i="46"/>
  <c r="M2" i="46" s="1"/>
  <c r="Q3" i="44" l="1"/>
  <c r="Q4" i="44"/>
  <c r="Q5" i="44"/>
  <c r="Q6" i="44"/>
  <c r="Q7" i="44"/>
  <c r="Q8" i="44"/>
  <c r="Q9" i="44"/>
  <c r="Q10" i="44"/>
  <c r="Q11" i="44"/>
  <c r="Q12" i="44"/>
  <c r="Q13" i="44"/>
  <c r="Q14" i="44"/>
  <c r="Q15" i="44"/>
  <c r="Q16" i="44"/>
  <c r="Q17" i="44"/>
  <c r="Q18" i="44"/>
  <c r="Q19" i="44"/>
  <c r="Q20" i="44"/>
  <c r="Q21" i="44"/>
  <c r="Q22" i="44"/>
  <c r="Q23" i="44"/>
  <c r="Q24" i="44"/>
  <c r="Q25" i="44"/>
  <c r="Q26" i="44"/>
  <c r="Q27" i="44"/>
  <c r="Q28" i="44"/>
  <c r="Q29" i="44"/>
  <c r="Q30" i="44"/>
  <c r="Q31" i="44"/>
  <c r="Q32" i="44"/>
  <c r="Q33" i="44"/>
  <c r="Q34" i="44"/>
  <c r="Q35" i="44"/>
  <c r="Q36" i="44"/>
  <c r="Q37" i="44"/>
  <c r="Q38" i="44"/>
  <c r="Q39" i="44"/>
  <c r="Q40" i="44"/>
  <c r="Q41" i="44"/>
  <c r="Q42" i="44"/>
  <c r="Q43" i="44"/>
  <c r="Q44" i="44"/>
  <c r="Q45" i="44"/>
  <c r="Q46" i="44"/>
  <c r="Q47" i="44"/>
  <c r="Q48" i="44"/>
  <c r="Q49" i="44"/>
  <c r="Q50" i="44"/>
  <c r="Q51" i="44"/>
  <c r="Q52" i="44"/>
  <c r="Q53" i="44"/>
  <c r="Q54" i="44"/>
  <c r="Q55" i="44"/>
  <c r="Q56" i="44"/>
  <c r="Q57" i="44"/>
  <c r="Q58" i="44"/>
  <c r="Q59" i="44"/>
  <c r="Q2" i="44"/>
  <c r="Q3" i="43"/>
  <c r="Q4" i="43"/>
  <c r="Q5" i="43"/>
  <c r="Q6" i="43"/>
  <c r="Q7" i="43"/>
  <c r="Q8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2" i="43"/>
  <c r="Q3" i="42"/>
  <c r="Q4" i="42"/>
  <c r="Q5" i="42"/>
  <c r="Q6" i="42"/>
  <c r="Q7" i="42"/>
  <c r="Q8" i="42"/>
  <c r="Q9" i="42"/>
  <c r="Q10" i="42"/>
  <c r="Q11" i="42"/>
  <c r="Q12" i="42"/>
  <c r="Q13" i="42"/>
  <c r="Q14" i="42"/>
  <c r="Q15" i="42"/>
  <c r="Q16" i="42"/>
  <c r="Q17" i="42"/>
  <c r="Q18" i="42"/>
  <c r="Q19" i="42"/>
  <c r="Q20" i="42"/>
  <c r="Q21" i="42"/>
  <c r="Q22" i="42"/>
  <c r="Q23" i="42"/>
  <c r="Q24" i="42"/>
  <c r="Q25" i="42"/>
  <c r="Q26" i="42"/>
  <c r="Q27" i="42"/>
  <c r="Q28" i="42"/>
  <c r="Q29" i="42"/>
  <c r="Q30" i="42"/>
  <c r="Q31" i="42"/>
  <c r="Q32" i="42"/>
  <c r="Q33" i="42"/>
  <c r="Q34" i="42"/>
  <c r="Q35" i="42"/>
  <c r="Q36" i="42"/>
  <c r="Q37" i="42"/>
  <c r="Q38" i="42"/>
  <c r="Q39" i="42"/>
  <c r="Q40" i="42"/>
  <c r="Q41" i="42"/>
  <c r="Q42" i="42"/>
  <c r="Q43" i="42"/>
  <c r="Q44" i="42"/>
  <c r="Q45" i="42"/>
  <c r="Q46" i="42"/>
  <c r="Q47" i="42"/>
  <c r="Q48" i="42"/>
  <c r="Q49" i="42"/>
  <c r="Q50" i="42"/>
  <c r="Q51" i="42"/>
  <c r="Q52" i="42"/>
  <c r="Q53" i="42"/>
  <c r="Q54" i="42"/>
  <c r="Q55" i="42"/>
  <c r="Q56" i="42"/>
  <c r="Q57" i="42"/>
  <c r="Q58" i="42"/>
  <c r="Q59" i="42"/>
  <c r="Q2" i="42"/>
  <c r="I3" i="41"/>
  <c r="I4" i="41"/>
  <c r="I5" i="41"/>
  <c r="I6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I41" i="41"/>
  <c r="I42" i="41"/>
  <c r="I43" i="41"/>
  <c r="I44" i="41"/>
  <c r="I45" i="41"/>
  <c r="I46" i="41"/>
  <c r="I47" i="41"/>
  <c r="I48" i="41"/>
  <c r="I49" i="41"/>
  <c r="I50" i="41"/>
  <c r="I51" i="41"/>
  <c r="I52" i="41"/>
  <c r="I53" i="41"/>
  <c r="I54" i="41"/>
  <c r="I55" i="41"/>
  <c r="I56" i="41"/>
  <c r="I57" i="41"/>
  <c r="I58" i="41"/>
  <c r="I59" i="41"/>
  <c r="I2" i="41"/>
  <c r="Q3" i="41"/>
  <c r="Q4" i="41"/>
  <c r="Q5" i="41"/>
  <c r="Q6" i="41"/>
  <c r="Q7" i="41"/>
  <c r="Q8" i="41"/>
  <c r="Q9" i="41"/>
  <c r="Q10" i="41"/>
  <c r="Q11" i="41"/>
  <c r="Q12" i="41"/>
  <c r="Q13" i="41"/>
  <c r="Q14" i="41"/>
  <c r="Q15" i="41"/>
  <c r="Q16" i="41"/>
  <c r="Q17" i="41"/>
  <c r="Q18" i="41"/>
  <c r="Q19" i="41"/>
  <c r="Q20" i="41"/>
  <c r="Q21" i="41"/>
  <c r="Q22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2" i="41"/>
  <c r="Q3" i="40"/>
  <c r="Q4" i="40"/>
  <c r="Q5" i="40"/>
  <c r="Q6" i="40"/>
  <c r="Q7" i="40"/>
  <c r="Q8" i="40"/>
  <c r="Q9" i="40"/>
  <c r="Q10" i="40"/>
  <c r="Q11" i="40"/>
  <c r="Q12" i="40"/>
  <c r="Q13" i="40"/>
  <c r="Q14" i="40"/>
  <c r="Q15" i="40"/>
  <c r="Q16" i="40"/>
  <c r="Q17" i="40"/>
  <c r="Q18" i="40"/>
  <c r="Q19" i="40"/>
  <c r="Q20" i="40"/>
  <c r="Q21" i="40"/>
  <c r="Q22" i="40"/>
  <c r="Q23" i="40"/>
  <c r="Q24" i="40"/>
  <c r="Q25" i="40"/>
  <c r="Q26" i="40"/>
  <c r="Q27" i="40"/>
  <c r="Q28" i="40"/>
  <c r="Q29" i="40"/>
  <c r="Q30" i="40"/>
  <c r="Q31" i="40"/>
  <c r="Q32" i="40"/>
  <c r="Q33" i="40"/>
  <c r="Q34" i="40"/>
  <c r="Q35" i="40"/>
  <c r="Q36" i="40"/>
  <c r="Q37" i="40"/>
  <c r="Q38" i="40"/>
  <c r="Q39" i="40"/>
  <c r="Q40" i="40"/>
  <c r="Q41" i="40"/>
  <c r="Q42" i="40"/>
  <c r="Q43" i="40"/>
  <c r="Q44" i="40"/>
  <c r="Q45" i="40"/>
  <c r="Q46" i="40"/>
  <c r="Q47" i="40"/>
  <c r="Q48" i="40"/>
  <c r="Q49" i="40"/>
  <c r="Q50" i="40"/>
  <c r="Q51" i="40"/>
  <c r="Q52" i="40"/>
  <c r="Q53" i="40"/>
  <c r="Q54" i="40"/>
  <c r="Q55" i="40"/>
  <c r="Q56" i="40"/>
  <c r="Q57" i="40"/>
  <c r="Q58" i="40"/>
  <c r="Q59" i="40"/>
  <c r="Q2" i="40"/>
  <c r="Q3" i="38"/>
  <c r="Q4" i="38"/>
  <c r="Q5" i="38"/>
  <c r="Q6" i="38"/>
  <c r="Q7" i="38"/>
  <c r="Q8" i="38"/>
  <c r="Q9" i="38"/>
  <c r="Q10" i="38"/>
  <c r="Q11" i="38"/>
  <c r="Q12" i="38"/>
  <c r="Q13" i="38"/>
  <c r="Q14" i="38"/>
  <c r="Q15" i="38"/>
  <c r="Q16" i="38"/>
  <c r="Q17" i="38"/>
  <c r="Q18" i="38"/>
  <c r="Q19" i="38"/>
  <c r="Q20" i="38"/>
  <c r="Q21" i="38"/>
  <c r="Q22" i="38"/>
  <c r="Q23" i="38"/>
  <c r="Q24" i="38"/>
  <c r="Q25" i="38"/>
  <c r="Q26" i="38"/>
  <c r="Q27" i="38"/>
  <c r="Q28" i="38"/>
  <c r="Q29" i="38"/>
  <c r="Q30" i="38"/>
  <c r="Q31" i="38"/>
  <c r="Q32" i="38"/>
  <c r="Q33" i="38"/>
  <c r="Q34" i="38"/>
  <c r="Q35" i="38"/>
  <c r="Q36" i="38"/>
  <c r="Q37" i="38"/>
  <c r="Q38" i="38"/>
  <c r="Q39" i="38"/>
  <c r="Q40" i="38"/>
  <c r="Q41" i="38"/>
  <c r="Q42" i="38"/>
  <c r="Q43" i="38"/>
  <c r="Q44" i="38"/>
  <c r="Q45" i="38"/>
  <c r="Q46" i="38"/>
  <c r="Q47" i="38"/>
  <c r="Q48" i="38"/>
  <c r="Q49" i="38"/>
  <c r="Q50" i="38"/>
  <c r="Q51" i="38"/>
  <c r="Q52" i="38"/>
  <c r="Q53" i="38"/>
  <c r="Q54" i="38"/>
  <c r="Q55" i="38"/>
  <c r="Q56" i="38"/>
  <c r="Q57" i="38"/>
  <c r="Q58" i="38"/>
  <c r="Q59" i="38"/>
  <c r="Q2" i="38"/>
  <c r="Q3" i="37"/>
  <c r="Q4" i="37"/>
  <c r="Q5" i="37"/>
  <c r="Q6" i="37"/>
  <c r="Q7" i="37"/>
  <c r="Q8" i="37"/>
  <c r="Q9" i="37"/>
  <c r="Q10" i="37"/>
  <c r="Q11" i="37"/>
  <c r="Q12" i="37"/>
  <c r="Q13" i="37"/>
  <c r="Q14" i="37"/>
  <c r="Q15" i="37"/>
  <c r="Q16" i="37"/>
  <c r="Q17" i="37"/>
  <c r="Q18" i="37"/>
  <c r="Q19" i="37"/>
  <c r="Q20" i="37"/>
  <c r="Q21" i="37"/>
  <c r="Q22" i="37"/>
  <c r="Q23" i="37"/>
  <c r="Q24" i="37"/>
  <c r="Q25" i="37"/>
  <c r="Q26" i="37"/>
  <c r="Q27" i="37"/>
  <c r="Q28" i="37"/>
  <c r="Q29" i="37"/>
  <c r="Q30" i="37"/>
  <c r="Q31" i="37"/>
  <c r="Q32" i="37"/>
  <c r="Q33" i="37"/>
  <c r="Q34" i="37"/>
  <c r="Q35" i="37"/>
  <c r="Q36" i="37"/>
  <c r="Q37" i="37"/>
  <c r="Q38" i="37"/>
  <c r="Q39" i="37"/>
  <c r="Q40" i="37"/>
  <c r="Q41" i="37"/>
  <c r="Q42" i="37"/>
  <c r="Q43" i="37"/>
  <c r="Q44" i="37"/>
  <c r="Q45" i="37"/>
  <c r="Q46" i="37"/>
  <c r="Q47" i="37"/>
  <c r="Q48" i="37"/>
  <c r="Q49" i="37"/>
  <c r="Q50" i="37"/>
  <c r="Q51" i="37"/>
  <c r="Q52" i="37"/>
  <c r="Q53" i="37"/>
  <c r="Q54" i="37"/>
  <c r="Q55" i="37"/>
  <c r="Q56" i="37"/>
  <c r="Q57" i="37"/>
  <c r="Q58" i="37"/>
  <c r="Q59" i="37"/>
  <c r="Q2" i="37"/>
  <c r="Q59" i="36"/>
  <c r="Q58" i="36"/>
  <c r="Q57" i="36"/>
  <c r="Q56" i="36"/>
  <c r="Q55" i="36"/>
  <c r="Q54" i="36"/>
  <c r="Q53" i="36"/>
  <c r="Q52" i="36"/>
  <c r="Q51" i="36"/>
  <c r="Q50" i="36"/>
  <c r="Q49" i="36"/>
  <c r="Q48" i="36"/>
  <c r="Q47" i="36"/>
  <c r="Q46" i="36"/>
  <c r="Q45" i="36"/>
  <c r="Q44" i="36"/>
  <c r="Q43" i="36"/>
  <c r="Q42" i="36"/>
  <c r="Q41" i="36"/>
  <c r="Q40" i="36"/>
  <c r="Q39" i="36"/>
  <c r="Q38" i="36"/>
  <c r="Q37" i="36"/>
  <c r="Q36" i="36"/>
  <c r="Q35" i="36"/>
  <c r="Q34" i="36"/>
  <c r="Q33" i="36"/>
  <c r="Q32" i="36"/>
  <c r="Q31" i="36"/>
  <c r="Q30" i="36"/>
  <c r="Q29" i="36"/>
  <c r="Q28" i="36"/>
  <c r="Q27" i="36"/>
  <c r="Q26" i="36"/>
  <c r="Q25" i="36"/>
  <c r="Q24" i="36"/>
  <c r="Q23" i="36"/>
  <c r="Q22" i="36"/>
  <c r="Q21" i="36"/>
  <c r="Q20" i="36"/>
  <c r="Q19" i="36"/>
  <c r="Q18" i="36"/>
  <c r="Q17" i="36"/>
  <c r="Q16" i="36"/>
  <c r="Q15" i="36"/>
  <c r="Q14" i="36"/>
  <c r="Q13" i="36"/>
  <c r="Q12" i="36"/>
  <c r="Q11" i="36"/>
  <c r="Q10" i="36"/>
  <c r="Q9" i="36"/>
  <c r="Q8" i="36"/>
  <c r="Q7" i="36"/>
  <c r="Q6" i="36"/>
  <c r="Q5" i="36"/>
  <c r="Q4" i="36"/>
  <c r="Q3" i="36"/>
  <c r="Q2" i="36"/>
  <c r="Q3" i="35"/>
  <c r="Q4" i="35"/>
  <c r="Q5" i="35"/>
  <c r="Q6" i="35"/>
  <c r="Q7" i="35"/>
  <c r="Q8" i="35"/>
  <c r="Q9" i="35"/>
  <c r="Q10" i="35"/>
  <c r="Q11" i="35"/>
  <c r="Q12" i="35"/>
  <c r="Q13" i="35"/>
  <c r="Q14" i="35"/>
  <c r="Q15" i="35"/>
  <c r="Q16" i="35"/>
  <c r="Q17" i="35"/>
  <c r="Q18" i="35"/>
  <c r="Q19" i="35"/>
  <c r="Q20" i="35"/>
  <c r="Q21" i="35"/>
  <c r="Q22" i="35"/>
  <c r="Q23" i="35"/>
  <c r="Q24" i="35"/>
  <c r="Q25" i="35"/>
  <c r="Q26" i="35"/>
  <c r="Q27" i="35"/>
  <c r="Q28" i="35"/>
  <c r="Q29" i="35"/>
  <c r="Q30" i="35"/>
  <c r="Q31" i="35"/>
  <c r="Q32" i="35"/>
  <c r="Q33" i="35"/>
  <c r="Q34" i="35"/>
  <c r="Q35" i="35"/>
  <c r="Q36" i="35"/>
  <c r="Q37" i="35"/>
  <c r="Q38" i="35"/>
  <c r="Q39" i="35"/>
  <c r="Q40" i="35"/>
  <c r="Q41" i="35"/>
  <c r="Q42" i="35"/>
  <c r="Q43" i="35"/>
  <c r="Q44" i="35"/>
  <c r="Q45" i="35"/>
  <c r="Q46" i="35"/>
  <c r="Q47" i="35"/>
  <c r="Q48" i="35"/>
  <c r="Q49" i="35"/>
  <c r="Q50" i="35"/>
  <c r="Q51" i="35"/>
  <c r="Q52" i="35"/>
  <c r="Q53" i="35"/>
  <c r="Q54" i="35"/>
  <c r="Q55" i="35"/>
  <c r="Q56" i="35"/>
  <c r="Q57" i="35"/>
  <c r="Q58" i="35"/>
  <c r="Q59" i="35"/>
  <c r="Q2" i="35"/>
  <c r="Q59" i="41"/>
  <c r="AH3" i="37"/>
  <c r="BB3" i="37" s="1"/>
  <c r="AH4" i="37"/>
  <c r="BB4" i="37" s="1"/>
  <c r="AH5" i="37"/>
  <c r="BB5" i="37" s="1"/>
  <c r="AH6" i="37"/>
  <c r="BB9" i="37" s="1"/>
  <c r="AH7" i="37"/>
  <c r="BB10" i="37" s="1"/>
  <c r="AH8" i="37"/>
  <c r="BB14" i="37" s="1"/>
  <c r="AH9" i="37"/>
  <c r="BB15" i="37" s="1"/>
  <c r="AH10" i="37"/>
  <c r="BB19" i="37" s="1"/>
  <c r="AH11" i="37"/>
  <c r="BB20" i="37" s="1"/>
  <c r="AH12" i="37"/>
  <c r="BB21" i="37" s="1"/>
  <c r="AH13" i="37"/>
  <c r="BB22" i="37" s="1"/>
  <c r="AH14" i="37"/>
  <c r="BB26" i="37" s="1"/>
  <c r="AH15" i="37"/>
  <c r="BB27" i="37" s="1"/>
  <c r="AH16" i="37"/>
  <c r="BB28" i="37" s="1"/>
  <c r="AH17" i="37"/>
  <c r="BB29" i="37" s="1"/>
  <c r="AH18" i="37"/>
  <c r="BB30" i="37" s="1"/>
  <c r="AH19" i="37"/>
  <c r="BB31" i="37" s="1"/>
  <c r="AH20" i="37"/>
  <c r="BB32" i="37" s="1"/>
  <c r="AH21" i="37"/>
  <c r="BB33" i="37" s="1"/>
  <c r="BB90" i="37" s="1"/>
  <c r="AH22" i="37"/>
  <c r="BB34" i="37" s="1"/>
  <c r="AH23" i="37"/>
  <c r="BB35" i="37" s="1"/>
  <c r="AH24" i="37"/>
  <c r="BB36" i="37" s="1"/>
  <c r="AH25" i="37"/>
  <c r="BB40" i="37" s="1"/>
  <c r="AH26" i="37"/>
  <c r="BB41" i="37" s="1"/>
  <c r="AH27" i="37"/>
  <c r="BB42" i="37" s="1"/>
  <c r="AH28" i="37"/>
  <c r="BB43" i="37" s="1"/>
  <c r="BB91" i="37" s="1"/>
  <c r="AH29" i="37"/>
  <c r="BB44" i="37" s="1"/>
  <c r="AH30" i="37"/>
  <c r="BB45" i="37" s="1"/>
  <c r="AH31" i="37"/>
  <c r="BB46" i="37" s="1"/>
  <c r="AH32" i="37"/>
  <c r="BB47" i="37" s="1"/>
  <c r="AH33" i="37"/>
  <c r="BB48" i="37" s="1"/>
  <c r="AH34" i="37"/>
  <c r="BB49" i="37" s="1"/>
  <c r="BB92" i="37" s="1"/>
  <c r="AH35" i="37"/>
  <c r="BB53" i="37" s="1"/>
  <c r="AH36" i="37"/>
  <c r="BB54" i="37" s="1"/>
  <c r="AH37" i="37"/>
  <c r="BB55" i="37" s="1"/>
  <c r="AH38" i="37"/>
  <c r="BB56" i="37" s="1"/>
  <c r="AH39" i="37"/>
  <c r="BB57" i="37" s="1"/>
  <c r="AH40" i="37"/>
  <c r="BB58" i="37" s="1"/>
  <c r="AH41" i="37"/>
  <c r="BB59" i="37" s="1"/>
  <c r="AH42" i="37"/>
  <c r="BB60" i="37" s="1"/>
  <c r="AH43" i="37"/>
  <c r="BB61" i="37" s="1"/>
  <c r="AH44" i="37"/>
  <c r="BB62" i="37" s="1"/>
  <c r="AH45" i="37"/>
  <c r="BB66" i="37" s="1"/>
  <c r="AH46" i="37"/>
  <c r="BB67" i="37" s="1"/>
  <c r="AH47" i="37"/>
  <c r="BB71" i="37" s="1"/>
  <c r="AH48" i="37"/>
  <c r="BB72" i="37" s="1"/>
  <c r="AH49" i="37"/>
  <c r="BB73" i="37" s="1"/>
  <c r="AH50" i="37"/>
  <c r="BB74" i="37" s="1"/>
  <c r="AH51" i="37"/>
  <c r="BB75" i="37" s="1"/>
  <c r="AH52" i="37"/>
  <c r="BB79" i="37" s="1"/>
  <c r="AH53" i="37"/>
  <c r="BB80" i="37" s="1"/>
  <c r="AH54" i="37"/>
  <c r="BB81" i="37" s="1"/>
  <c r="AH55" i="37"/>
  <c r="BB82" i="37" s="1"/>
  <c r="AH56" i="37"/>
  <c r="BB83" i="37" s="1"/>
  <c r="AH57" i="37"/>
  <c r="BB84" i="37" s="1"/>
  <c r="AH2" i="37"/>
  <c r="BB2" i="37" s="1"/>
  <c r="AH3" i="36"/>
  <c r="BB3" i="36" s="1"/>
  <c r="AH4" i="36"/>
  <c r="BB4" i="36" s="1"/>
  <c r="AH5" i="36"/>
  <c r="BB5" i="36" s="1"/>
  <c r="AH6" i="36"/>
  <c r="BB9" i="36" s="1"/>
  <c r="AH7" i="36"/>
  <c r="BB10" i="36" s="1"/>
  <c r="AH8" i="36"/>
  <c r="BB14" i="36" s="1"/>
  <c r="AH9" i="36"/>
  <c r="BB15" i="36" s="1"/>
  <c r="AH10" i="36"/>
  <c r="BB19" i="36" s="1"/>
  <c r="AH11" i="36"/>
  <c r="BB20" i="36" s="1"/>
  <c r="AH12" i="36"/>
  <c r="BB21" i="36" s="1"/>
  <c r="AH13" i="36"/>
  <c r="BB22" i="36" s="1"/>
  <c r="AH14" i="36"/>
  <c r="BB26" i="36" s="1"/>
  <c r="AH15" i="36"/>
  <c r="BB27" i="36" s="1"/>
  <c r="AH16" i="36"/>
  <c r="BB28" i="36" s="1"/>
  <c r="AH17" i="36"/>
  <c r="BB29" i="36" s="1"/>
  <c r="AH18" i="36"/>
  <c r="BB30" i="36" s="1"/>
  <c r="AH19" i="36"/>
  <c r="BB31" i="36" s="1"/>
  <c r="AH20" i="36"/>
  <c r="BB32" i="36" s="1"/>
  <c r="AH21" i="36"/>
  <c r="BB33" i="36" s="1"/>
  <c r="BB90" i="36" s="1"/>
  <c r="AH22" i="36"/>
  <c r="BB34" i="36" s="1"/>
  <c r="AH23" i="36"/>
  <c r="BB35" i="36" s="1"/>
  <c r="AH24" i="36"/>
  <c r="BB36" i="36" s="1"/>
  <c r="AH25" i="36"/>
  <c r="BB40" i="36" s="1"/>
  <c r="AH26" i="36"/>
  <c r="BB41" i="36" s="1"/>
  <c r="AH27" i="36"/>
  <c r="BB42" i="36" s="1"/>
  <c r="AH28" i="36"/>
  <c r="BB43" i="36" s="1"/>
  <c r="BB91" i="36" s="1"/>
  <c r="AH29" i="36"/>
  <c r="BB44" i="36" s="1"/>
  <c r="AH30" i="36"/>
  <c r="BB45" i="36" s="1"/>
  <c r="AH31" i="36"/>
  <c r="BB46" i="36" s="1"/>
  <c r="AH32" i="36"/>
  <c r="BB47" i="36" s="1"/>
  <c r="AH33" i="36"/>
  <c r="BB48" i="36" s="1"/>
  <c r="AH34" i="36"/>
  <c r="BB49" i="36" s="1"/>
  <c r="BB92" i="36" s="1"/>
  <c r="AH35" i="36"/>
  <c r="BB53" i="36" s="1"/>
  <c r="AH36" i="36"/>
  <c r="BB54" i="36" s="1"/>
  <c r="AH37" i="36"/>
  <c r="BB55" i="36" s="1"/>
  <c r="AH38" i="36"/>
  <c r="BB56" i="36" s="1"/>
  <c r="AH39" i="36"/>
  <c r="BB57" i="36" s="1"/>
  <c r="AH40" i="36"/>
  <c r="BB58" i="36" s="1"/>
  <c r="AH41" i="36"/>
  <c r="BB59" i="36" s="1"/>
  <c r="AH42" i="36"/>
  <c r="BB60" i="36" s="1"/>
  <c r="AH43" i="36"/>
  <c r="BB61" i="36" s="1"/>
  <c r="AH44" i="36"/>
  <c r="BB62" i="36" s="1"/>
  <c r="AH45" i="36"/>
  <c r="BB66" i="36" s="1"/>
  <c r="AH46" i="36"/>
  <c r="BB67" i="36" s="1"/>
  <c r="AH47" i="36"/>
  <c r="BB71" i="36" s="1"/>
  <c r="AH48" i="36"/>
  <c r="BB72" i="36" s="1"/>
  <c r="AH49" i="36"/>
  <c r="BB73" i="36" s="1"/>
  <c r="AH50" i="36"/>
  <c r="BB74" i="36" s="1"/>
  <c r="AH51" i="36"/>
  <c r="BB75" i="36" s="1"/>
  <c r="AH52" i="36"/>
  <c r="BB79" i="36" s="1"/>
  <c r="AH53" i="36"/>
  <c r="BB80" i="36" s="1"/>
  <c r="AH54" i="36"/>
  <c r="BB81" i="36" s="1"/>
  <c r="AH55" i="36"/>
  <c r="BB82" i="36" s="1"/>
  <c r="AH56" i="36"/>
  <c r="BB83" i="36" s="1"/>
  <c r="AH57" i="36"/>
  <c r="BB84" i="36" s="1"/>
  <c r="AH2" i="36"/>
  <c r="BB2" i="36" s="1"/>
  <c r="J59" i="34"/>
  <c r="O59" i="44" s="1"/>
  <c r="J58" i="34"/>
  <c r="O58" i="44" s="1"/>
  <c r="J57" i="34"/>
  <c r="O57" i="44" s="1"/>
  <c r="J56" i="34"/>
  <c r="O56" i="44" s="1"/>
  <c r="J55" i="34"/>
  <c r="O55" i="44" s="1"/>
  <c r="J54" i="34"/>
  <c r="O54" i="44" s="1"/>
  <c r="J53" i="34"/>
  <c r="O53" i="44" s="1"/>
  <c r="J52" i="34"/>
  <c r="O52" i="44" s="1"/>
  <c r="J51" i="34"/>
  <c r="O51" i="44" s="1"/>
  <c r="J50" i="34"/>
  <c r="O50" i="44" s="1"/>
  <c r="J49" i="34"/>
  <c r="O49" i="44" s="1"/>
  <c r="J48" i="34"/>
  <c r="O48" i="44" s="1"/>
  <c r="J47" i="34"/>
  <c r="O47" i="44" s="1"/>
  <c r="J46" i="34"/>
  <c r="O46" i="44" s="1"/>
  <c r="J45" i="34"/>
  <c r="O45" i="44" s="1"/>
  <c r="J44" i="34"/>
  <c r="O44" i="44" s="1"/>
  <c r="J43" i="34"/>
  <c r="O43" i="44" s="1"/>
  <c r="J42" i="34"/>
  <c r="O42" i="44" s="1"/>
  <c r="J41" i="34"/>
  <c r="O41" i="44" s="1"/>
  <c r="J40" i="34"/>
  <c r="O40" i="44" s="1"/>
  <c r="J39" i="34"/>
  <c r="O39" i="44" s="1"/>
  <c r="J38" i="34"/>
  <c r="O38" i="44" s="1"/>
  <c r="J37" i="34"/>
  <c r="O37" i="44" s="1"/>
  <c r="J36" i="34"/>
  <c r="O36" i="44" s="1"/>
  <c r="J35" i="34"/>
  <c r="O35" i="44" s="1"/>
  <c r="J34" i="34"/>
  <c r="O34" i="44" s="1"/>
  <c r="J33" i="34"/>
  <c r="O33" i="44" s="1"/>
  <c r="J32" i="34"/>
  <c r="O32" i="44" s="1"/>
  <c r="J31" i="34"/>
  <c r="O31" i="44" s="1"/>
  <c r="J30" i="34"/>
  <c r="O30" i="44" s="1"/>
  <c r="J29" i="34"/>
  <c r="O29" i="44" s="1"/>
  <c r="J28" i="34"/>
  <c r="O28" i="44" s="1"/>
  <c r="J27" i="34"/>
  <c r="O27" i="44" s="1"/>
  <c r="J26" i="34"/>
  <c r="O26" i="44" s="1"/>
  <c r="J25" i="34"/>
  <c r="O25" i="44" s="1"/>
  <c r="J24" i="34"/>
  <c r="O24" i="44" s="1"/>
  <c r="J23" i="34"/>
  <c r="O23" i="44" s="1"/>
  <c r="J22" i="34"/>
  <c r="O22" i="44" s="1"/>
  <c r="J21" i="34"/>
  <c r="O21" i="44" s="1"/>
  <c r="J20" i="34"/>
  <c r="O20" i="44" s="1"/>
  <c r="J19" i="34"/>
  <c r="O19" i="44" s="1"/>
  <c r="J18" i="34"/>
  <c r="O18" i="44" s="1"/>
  <c r="J17" i="34"/>
  <c r="O17" i="44" s="1"/>
  <c r="J16" i="34"/>
  <c r="O16" i="44" s="1"/>
  <c r="J15" i="34"/>
  <c r="O15" i="44" s="1"/>
  <c r="J14" i="34"/>
  <c r="O14" i="44" s="1"/>
  <c r="J13" i="34"/>
  <c r="O13" i="44" s="1"/>
  <c r="J12" i="34"/>
  <c r="O12" i="44" s="1"/>
  <c r="J11" i="34"/>
  <c r="O11" i="44" s="1"/>
  <c r="J10" i="34"/>
  <c r="O10" i="44" s="1"/>
  <c r="J9" i="34"/>
  <c r="O9" i="44" s="1"/>
  <c r="J8" i="34"/>
  <c r="O8" i="44" s="1"/>
  <c r="J7" i="34"/>
  <c r="O7" i="44" s="1"/>
  <c r="J6" i="34"/>
  <c r="O6" i="44" s="1"/>
  <c r="J5" i="34"/>
  <c r="O5" i="44" s="1"/>
  <c r="J4" i="34"/>
  <c r="O4" i="44" s="1"/>
  <c r="J3" i="34"/>
  <c r="O3" i="44" s="1"/>
  <c r="J2" i="34"/>
  <c r="O2" i="44" s="1"/>
  <c r="N59" i="44"/>
  <c r="N58" i="44"/>
  <c r="N57" i="44"/>
  <c r="N56" i="44"/>
  <c r="N55" i="44"/>
  <c r="N54" i="44"/>
  <c r="N53" i="44"/>
  <c r="N52" i="44"/>
  <c r="N51" i="44"/>
  <c r="N50" i="44"/>
  <c r="N49" i="44"/>
  <c r="N48" i="44"/>
  <c r="N47" i="44"/>
  <c r="N46" i="44"/>
  <c r="N45" i="44"/>
  <c r="N44" i="44"/>
  <c r="N43" i="44"/>
  <c r="N42" i="44"/>
  <c r="N41" i="44"/>
  <c r="N40" i="44"/>
  <c r="N39" i="44"/>
  <c r="N38" i="44"/>
  <c r="N37" i="44"/>
  <c r="N36" i="44"/>
  <c r="N35" i="44"/>
  <c r="N34" i="44"/>
  <c r="N33" i="44"/>
  <c r="N32" i="44"/>
  <c r="N31" i="44"/>
  <c r="N30" i="44"/>
  <c r="N29" i="44"/>
  <c r="N28" i="44"/>
  <c r="N27" i="44"/>
  <c r="N26" i="44"/>
  <c r="N25" i="44"/>
  <c r="N24" i="44"/>
  <c r="N23" i="44"/>
  <c r="N22" i="44"/>
  <c r="N21" i="44"/>
  <c r="N20" i="44"/>
  <c r="N19" i="44"/>
  <c r="N18" i="44"/>
  <c r="N17" i="44"/>
  <c r="N16" i="44"/>
  <c r="N15" i="44"/>
  <c r="N14" i="44"/>
  <c r="N13" i="44"/>
  <c r="N12" i="44"/>
  <c r="N11" i="44"/>
  <c r="N10" i="44"/>
  <c r="N9" i="44"/>
  <c r="N8" i="44"/>
  <c r="N7" i="44"/>
  <c r="N6" i="44"/>
  <c r="N5" i="44"/>
  <c r="N4" i="44"/>
  <c r="N3" i="44"/>
  <c r="N2" i="44"/>
  <c r="M59" i="44"/>
  <c r="M58" i="44"/>
  <c r="M57" i="44"/>
  <c r="M56" i="44"/>
  <c r="M55" i="44"/>
  <c r="M54" i="44"/>
  <c r="M53" i="44"/>
  <c r="M52" i="44"/>
  <c r="M51" i="44"/>
  <c r="M50" i="44"/>
  <c r="M49" i="44"/>
  <c r="M48" i="44"/>
  <c r="M47" i="44"/>
  <c r="M46" i="44"/>
  <c r="M45" i="44"/>
  <c r="M44" i="44"/>
  <c r="M43" i="44"/>
  <c r="M42" i="44"/>
  <c r="M41" i="44"/>
  <c r="M40" i="44"/>
  <c r="M39" i="44"/>
  <c r="M38" i="44"/>
  <c r="M37" i="44"/>
  <c r="M36" i="44"/>
  <c r="M35" i="44"/>
  <c r="M34" i="44"/>
  <c r="M33" i="44"/>
  <c r="M32" i="44"/>
  <c r="M31" i="44"/>
  <c r="M30" i="44"/>
  <c r="M29" i="44"/>
  <c r="M28" i="44"/>
  <c r="M27" i="44"/>
  <c r="M26" i="44"/>
  <c r="M25" i="44"/>
  <c r="M24" i="44"/>
  <c r="M23" i="44"/>
  <c r="M22" i="44"/>
  <c r="M21" i="44"/>
  <c r="M20" i="44"/>
  <c r="M19" i="44"/>
  <c r="M18" i="44"/>
  <c r="M17" i="44"/>
  <c r="M16" i="44"/>
  <c r="M15" i="44"/>
  <c r="M14" i="44"/>
  <c r="M13" i="44"/>
  <c r="M12" i="44"/>
  <c r="M11" i="44"/>
  <c r="M10" i="44"/>
  <c r="M9" i="44"/>
  <c r="M8" i="44"/>
  <c r="M7" i="44"/>
  <c r="M6" i="44"/>
  <c r="M5" i="44"/>
  <c r="M4" i="44"/>
  <c r="M3" i="44"/>
  <c r="M2" i="44"/>
  <c r="J59" i="15"/>
  <c r="O59" i="43" s="1"/>
  <c r="J58" i="15"/>
  <c r="O58" i="43" s="1"/>
  <c r="J57" i="15"/>
  <c r="O57" i="43" s="1"/>
  <c r="J56" i="15"/>
  <c r="O56" i="43" s="1"/>
  <c r="J55" i="15"/>
  <c r="O55" i="43" s="1"/>
  <c r="J54" i="15"/>
  <c r="O54" i="43" s="1"/>
  <c r="J53" i="15"/>
  <c r="O53" i="43" s="1"/>
  <c r="J52" i="15"/>
  <c r="O52" i="43" s="1"/>
  <c r="J51" i="15"/>
  <c r="O51" i="43" s="1"/>
  <c r="J50" i="15"/>
  <c r="O50" i="43" s="1"/>
  <c r="J49" i="15"/>
  <c r="O49" i="43" s="1"/>
  <c r="J48" i="15"/>
  <c r="O48" i="43" s="1"/>
  <c r="J47" i="15"/>
  <c r="O47" i="43" s="1"/>
  <c r="J46" i="15"/>
  <c r="O46" i="43" s="1"/>
  <c r="J45" i="15"/>
  <c r="O45" i="43" s="1"/>
  <c r="J44" i="15"/>
  <c r="O44" i="43" s="1"/>
  <c r="J43" i="15"/>
  <c r="O43" i="43" s="1"/>
  <c r="J42" i="15"/>
  <c r="O42" i="43" s="1"/>
  <c r="J41" i="15"/>
  <c r="O41" i="43" s="1"/>
  <c r="J40" i="15"/>
  <c r="O40" i="43" s="1"/>
  <c r="J39" i="15"/>
  <c r="O39" i="43" s="1"/>
  <c r="J38" i="15"/>
  <c r="O38" i="43" s="1"/>
  <c r="J37" i="15"/>
  <c r="O37" i="43" s="1"/>
  <c r="J36" i="15"/>
  <c r="O36" i="43" s="1"/>
  <c r="J35" i="15"/>
  <c r="O35" i="43" s="1"/>
  <c r="J34" i="15"/>
  <c r="O34" i="43" s="1"/>
  <c r="J33" i="15"/>
  <c r="O33" i="43" s="1"/>
  <c r="J32" i="15"/>
  <c r="O32" i="43" s="1"/>
  <c r="J31" i="15"/>
  <c r="O31" i="43" s="1"/>
  <c r="J30" i="15"/>
  <c r="O30" i="43" s="1"/>
  <c r="J29" i="15"/>
  <c r="O29" i="43" s="1"/>
  <c r="J28" i="15"/>
  <c r="O28" i="43" s="1"/>
  <c r="J27" i="15"/>
  <c r="O27" i="43" s="1"/>
  <c r="J26" i="15"/>
  <c r="O26" i="43" s="1"/>
  <c r="J25" i="15"/>
  <c r="O25" i="43" s="1"/>
  <c r="J24" i="15"/>
  <c r="O24" i="43" s="1"/>
  <c r="J23" i="15"/>
  <c r="O23" i="43" s="1"/>
  <c r="J22" i="15"/>
  <c r="O22" i="43" s="1"/>
  <c r="J21" i="15"/>
  <c r="O21" i="43" s="1"/>
  <c r="J20" i="15"/>
  <c r="O20" i="43" s="1"/>
  <c r="J19" i="15"/>
  <c r="O19" i="43" s="1"/>
  <c r="J18" i="15"/>
  <c r="O18" i="43" s="1"/>
  <c r="J17" i="15"/>
  <c r="O17" i="43" s="1"/>
  <c r="J16" i="15"/>
  <c r="O16" i="43" s="1"/>
  <c r="J15" i="15"/>
  <c r="O15" i="43" s="1"/>
  <c r="J14" i="15"/>
  <c r="O14" i="43" s="1"/>
  <c r="J13" i="15"/>
  <c r="O13" i="43" s="1"/>
  <c r="J12" i="15"/>
  <c r="O12" i="43" s="1"/>
  <c r="J11" i="15"/>
  <c r="O11" i="43" s="1"/>
  <c r="J10" i="15"/>
  <c r="O10" i="43" s="1"/>
  <c r="J9" i="15"/>
  <c r="O9" i="43" s="1"/>
  <c r="J8" i="15"/>
  <c r="O8" i="43" s="1"/>
  <c r="J7" i="15"/>
  <c r="O7" i="43" s="1"/>
  <c r="J6" i="15"/>
  <c r="O6" i="43" s="1"/>
  <c r="J5" i="15"/>
  <c r="O5" i="43" s="1"/>
  <c r="J4" i="15"/>
  <c r="O4" i="43" s="1"/>
  <c r="J3" i="15"/>
  <c r="O3" i="43" s="1"/>
  <c r="J2" i="15"/>
  <c r="O2" i="43" s="1"/>
  <c r="N59" i="43"/>
  <c r="N58" i="43"/>
  <c r="N57" i="43"/>
  <c r="N56" i="43"/>
  <c r="N55" i="43"/>
  <c r="N54" i="43"/>
  <c r="N53" i="43"/>
  <c r="N52" i="43"/>
  <c r="N51" i="43"/>
  <c r="N50" i="43"/>
  <c r="N49" i="43"/>
  <c r="N48" i="43"/>
  <c r="N47" i="43"/>
  <c r="N46" i="43"/>
  <c r="N45" i="43"/>
  <c r="N44" i="43"/>
  <c r="N43" i="43"/>
  <c r="N42" i="43"/>
  <c r="N41" i="43"/>
  <c r="N40" i="43"/>
  <c r="N39" i="43"/>
  <c r="N38" i="43"/>
  <c r="N37" i="43"/>
  <c r="N36" i="43"/>
  <c r="N35" i="43"/>
  <c r="N34" i="43"/>
  <c r="N33" i="43"/>
  <c r="N32" i="43"/>
  <c r="N31" i="43"/>
  <c r="N30" i="43"/>
  <c r="N29" i="43"/>
  <c r="N28" i="43"/>
  <c r="N27" i="43"/>
  <c r="N26" i="43"/>
  <c r="N25" i="43"/>
  <c r="N24" i="43"/>
  <c r="N23" i="43"/>
  <c r="N22" i="43"/>
  <c r="N21" i="43"/>
  <c r="N20" i="43"/>
  <c r="N19" i="43"/>
  <c r="N18" i="43"/>
  <c r="N17" i="43"/>
  <c r="N16" i="43"/>
  <c r="N15" i="43"/>
  <c r="N14" i="43"/>
  <c r="N13" i="43"/>
  <c r="N12" i="43"/>
  <c r="N11" i="43"/>
  <c r="N10" i="43"/>
  <c r="N9" i="43"/>
  <c r="N8" i="43"/>
  <c r="N7" i="43"/>
  <c r="N6" i="43"/>
  <c r="N5" i="43"/>
  <c r="N4" i="43"/>
  <c r="N3" i="43"/>
  <c r="N2" i="43"/>
  <c r="M59" i="43"/>
  <c r="M58" i="43"/>
  <c r="M57" i="43"/>
  <c r="M56" i="43"/>
  <c r="M55" i="43"/>
  <c r="M54" i="43"/>
  <c r="M53" i="43"/>
  <c r="M52" i="43"/>
  <c r="M51" i="43"/>
  <c r="M50" i="43"/>
  <c r="M49" i="43"/>
  <c r="M48" i="43"/>
  <c r="M47" i="43"/>
  <c r="M46" i="43"/>
  <c r="M45" i="43"/>
  <c r="M44" i="43"/>
  <c r="M43" i="43"/>
  <c r="M42" i="43"/>
  <c r="M41" i="43"/>
  <c r="M40" i="43"/>
  <c r="M39" i="43"/>
  <c r="M38" i="43"/>
  <c r="M37" i="43"/>
  <c r="M36" i="43"/>
  <c r="M35" i="43"/>
  <c r="M34" i="43"/>
  <c r="M33" i="43"/>
  <c r="M32" i="43"/>
  <c r="M31" i="43"/>
  <c r="M30" i="43"/>
  <c r="M29" i="43"/>
  <c r="M28" i="43"/>
  <c r="M27" i="43"/>
  <c r="M26" i="43"/>
  <c r="M25" i="43"/>
  <c r="M24" i="43"/>
  <c r="M23" i="43"/>
  <c r="M22" i="43"/>
  <c r="M21" i="43"/>
  <c r="M20" i="43"/>
  <c r="M19" i="43"/>
  <c r="M18" i="43"/>
  <c r="M17" i="43"/>
  <c r="M16" i="43"/>
  <c r="M15" i="43"/>
  <c r="M14" i="43"/>
  <c r="M13" i="43"/>
  <c r="M12" i="43"/>
  <c r="M11" i="43"/>
  <c r="M10" i="43"/>
  <c r="M9" i="43"/>
  <c r="M8" i="43"/>
  <c r="M7" i="43"/>
  <c r="M6" i="43"/>
  <c r="M5" i="43"/>
  <c r="M4" i="43"/>
  <c r="M3" i="43"/>
  <c r="M2" i="43"/>
  <c r="J59" i="12"/>
  <c r="O59" i="42" s="1"/>
  <c r="J58" i="12"/>
  <c r="O58" i="42" s="1"/>
  <c r="J57" i="12"/>
  <c r="O57" i="42" s="1"/>
  <c r="J56" i="12"/>
  <c r="O56" i="42" s="1"/>
  <c r="J55" i="12"/>
  <c r="O55" i="42" s="1"/>
  <c r="J54" i="12"/>
  <c r="O54" i="42" s="1"/>
  <c r="J53" i="12"/>
  <c r="O53" i="42" s="1"/>
  <c r="J52" i="12"/>
  <c r="O52" i="42" s="1"/>
  <c r="J51" i="12"/>
  <c r="O51" i="42" s="1"/>
  <c r="J50" i="12"/>
  <c r="O50" i="42" s="1"/>
  <c r="J49" i="12"/>
  <c r="O49" i="42" s="1"/>
  <c r="J48" i="12"/>
  <c r="O48" i="42" s="1"/>
  <c r="J47" i="12"/>
  <c r="O47" i="42" s="1"/>
  <c r="J46" i="12"/>
  <c r="O46" i="42" s="1"/>
  <c r="J45" i="12"/>
  <c r="O45" i="42" s="1"/>
  <c r="J44" i="12"/>
  <c r="O44" i="42" s="1"/>
  <c r="J43" i="12"/>
  <c r="O43" i="42" s="1"/>
  <c r="J42" i="12"/>
  <c r="O42" i="42" s="1"/>
  <c r="J41" i="12"/>
  <c r="O41" i="42" s="1"/>
  <c r="J40" i="12"/>
  <c r="O40" i="42" s="1"/>
  <c r="J39" i="12"/>
  <c r="O39" i="42" s="1"/>
  <c r="J38" i="12"/>
  <c r="O38" i="42" s="1"/>
  <c r="J37" i="12"/>
  <c r="O37" i="42" s="1"/>
  <c r="J36" i="12"/>
  <c r="O36" i="42" s="1"/>
  <c r="J35" i="12"/>
  <c r="O35" i="42" s="1"/>
  <c r="J34" i="12"/>
  <c r="O34" i="42" s="1"/>
  <c r="J33" i="12"/>
  <c r="O33" i="42" s="1"/>
  <c r="J32" i="12"/>
  <c r="O32" i="42" s="1"/>
  <c r="J31" i="12"/>
  <c r="O31" i="42" s="1"/>
  <c r="J30" i="12"/>
  <c r="O30" i="42" s="1"/>
  <c r="J29" i="12"/>
  <c r="O29" i="42" s="1"/>
  <c r="J28" i="12"/>
  <c r="O28" i="42" s="1"/>
  <c r="J27" i="12"/>
  <c r="O27" i="42" s="1"/>
  <c r="J26" i="12"/>
  <c r="O26" i="42" s="1"/>
  <c r="J25" i="12"/>
  <c r="O25" i="42" s="1"/>
  <c r="J24" i="12"/>
  <c r="O24" i="42" s="1"/>
  <c r="J23" i="12"/>
  <c r="O23" i="42" s="1"/>
  <c r="J22" i="12"/>
  <c r="O22" i="42" s="1"/>
  <c r="J21" i="12"/>
  <c r="O21" i="42" s="1"/>
  <c r="J20" i="12"/>
  <c r="O20" i="42" s="1"/>
  <c r="J19" i="12"/>
  <c r="O19" i="42" s="1"/>
  <c r="J18" i="12"/>
  <c r="O18" i="42" s="1"/>
  <c r="J17" i="12"/>
  <c r="O17" i="42" s="1"/>
  <c r="J16" i="12"/>
  <c r="O16" i="42" s="1"/>
  <c r="J15" i="12"/>
  <c r="O15" i="42" s="1"/>
  <c r="J14" i="12"/>
  <c r="O14" i="42" s="1"/>
  <c r="J13" i="12"/>
  <c r="O13" i="42" s="1"/>
  <c r="J12" i="12"/>
  <c r="O12" i="42" s="1"/>
  <c r="J11" i="12"/>
  <c r="O11" i="42" s="1"/>
  <c r="J10" i="12"/>
  <c r="O10" i="42" s="1"/>
  <c r="J9" i="12"/>
  <c r="O9" i="42" s="1"/>
  <c r="J8" i="12"/>
  <c r="O8" i="42" s="1"/>
  <c r="J7" i="12"/>
  <c r="O7" i="42" s="1"/>
  <c r="J6" i="12"/>
  <c r="O6" i="42" s="1"/>
  <c r="J5" i="12"/>
  <c r="O5" i="42" s="1"/>
  <c r="J4" i="12"/>
  <c r="O4" i="42" s="1"/>
  <c r="J3" i="12"/>
  <c r="O3" i="42" s="1"/>
  <c r="J2" i="12"/>
  <c r="O2" i="42" s="1"/>
  <c r="N59" i="42"/>
  <c r="N58" i="42"/>
  <c r="N57" i="42"/>
  <c r="N56" i="42"/>
  <c r="N55" i="42"/>
  <c r="N54" i="42"/>
  <c r="N53" i="42"/>
  <c r="N52" i="42"/>
  <c r="N51" i="42"/>
  <c r="N50" i="42"/>
  <c r="N49" i="42"/>
  <c r="N48" i="42"/>
  <c r="N47" i="42"/>
  <c r="N46" i="42"/>
  <c r="N45" i="42"/>
  <c r="N44" i="42"/>
  <c r="N43" i="42"/>
  <c r="N42" i="42"/>
  <c r="N41" i="42"/>
  <c r="N40" i="42"/>
  <c r="N39" i="42"/>
  <c r="N38" i="42"/>
  <c r="N37" i="42"/>
  <c r="N36" i="42"/>
  <c r="N35" i="42"/>
  <c r="N34" i="42"/>
  <c r="N33" i="42"/>
  <c r="N32" i="42"/>
  <c r="N31" i="42"/>
  <c r="N30" i="42"/>
  <c r="N29" i="42"/>
  <c r="N28" i="42"/>
  <c r="N27" i="42"/>
  <c r="N26" i="42"/>
  <c r="N25" i="42"/>
  <c r="N24" i="42"/>
  <c r="N23" i="42"/>
  <c r="N22" i="42"/>
  <c r="N21" i="42"/>
  <c r="N20" i="42"/>
  <c r="N19" i="42"/>
  <c r="N18" i="42"/>
  <c r="N17" i="42"/>
  <c r="N16" i="42"/>
  <c r="N15" i="42"/>
  <c r="N14" i="42"/>
  <c r="N13" i="42"/>
  <c r="N12" i="42"/>
  <c r="N11" i="42"/>
  <c r="N10" i="42"/>
  <c r="N9" i="42"/>
  <c r="N8" i="42"/>
  <c r="N7" i="42"/>
  <c r="N6" i="42"/>
  <c r="N5" i="42"/>
  <c r="N4" i="42"/>
  <c r="N3" i="42"/>
  <c r="N2" i="42"/>
  <c r="M59" i="42"/>
  <c r="M58" i="42"/>
  <c r="M57" i="42"/>
  <c r="M56" i="42"/>
  <c r="M55" i="42"/>
  <c r="M54" i="42"/>
  <c r="M53" i="42"/>
  <c r="M52" i="42"/>
  <c r="M51" i="42"/>
  <c r="M50" i="42"/>
  <c r="M49" i="42"/>
  <c r="M48" i="42"/>
  <c r="M47" i="42"/>
  <c r="M46" i="42"/>
  <c r="M45" i="42"/>
  <c r="M44" i="42"/>
  <c r="M43" i="42"/>
  <c r="M42" i="42"/>
  <c r="M41" i="42"/>
  <c r="M40" i="42"/>
  <c r="M39" i="42"/>
  <c r="M38" i="42"/>
  <c r="M37" i="42"/>
  <c r="M36" i="42"/>
  <c r="M35" i="42"/>
  <c r="M34" i="42"/>
  <c r="M33" i="42"/>
  <c r="M32" i="42"/>
  <c r="M31" i="42"/>
  <c r="M30" i="42"/>
  <c r="M29" i="42"/>
  <c r="M28" i="42"/>
  <c r="M27" i="42"/>
  <c r="M26" i="42"/>
  <c r="M25" i="42"/>
  <c r="M24" i="42"/>
  <c r="M23" i="42"/>
  <c r="M22" i="42"/>
  <c r="M21" i="42"/>
  <c r="M20" i="42"/>
  <c r="M19" i="42"/>
  <c r="M18" i="42"/>
  <c r="M17" i="42"/>
  <c r="M16" i="42"/>
  <c r="M15" i="42"/>
  <c r="M14" i="42"/>
  <c r="M13" i="42"/>
  <c r="M12" i="42"/>
  <c r="M11" i="42"/>
  <c r="M10" i="42"/>
  <c r="M9" i="42"/>
  <c r="M8" i="42"/>
  <c r="M7" i="42"/>
  <c r="M6" i="42"/>
  <c r="M5" i="42"/>
  <c r="M4" i="42"/>
  <c r="M3" i="42"/>
  <c r="M2" i="42"/>
  <c r="J59" i="9"/>
  <c r="O59" i="41" s="1"/>
  <c r="J58" i="9"/>
  <c r="O58" i="41" s="1"/>
  <c r="J57" i="9"/>
  <c r="O57" i="41" s="1"/>
  <c r="J56" i="9"/>
  <c r="O56" i="41" s="1"/>
  <c r="J55" i="9"/>
  <c r="O55" i="41" s="1"/>
  <c r="J54" i="9"/>
  <c r="O54" i="41" s="1"/>
  <c r="J53" i="9"/>
  <c r="O53" i="41" s="1"/>
  <c r="J52" i="9"/>
  <c r="O52" i="41" s="1"/>
  <c r="J51" i="9"/>
  <c r="O51" i="41" s="1"/>
  <c r="J50" i="9"/>
  <c r="O50" i="41" s="1"/>
  <c r="J49" i="9"/>
  <c r="O49" i="41" s="1"/>
  <c r="J48" i="9"/>
  <c r="O48" i="41" s="1"/>
  <c r="J47" i="9"/>
  <c r="O47" i="41" s="1"/>
  <c r="J46" i="9"/>
  <c r="O46" i="41" s="1"/>
  <c r="J45" i="9"/>
  <c r="O45" i="41" s="1"/>
  <c r="J44" i="9"/>
  <c r="O44" i="41" s="1"/>
  <c r="J43" i="9"/>
  <c r="O43" i="41" s="1"/>
  <c r="J42" i="9"/>
  <c r="O42" i="41" s="1"/>
  <c r="J41" i="9"/>
  <c r="O41" i="41" s="1"/>
  <c r="J40" i="9"/>
  <c r="O40" i="41" s="1"/>
  <c r="J39" i="9"/>
  <c r="O39" i="41" s="1"/>
  <c r="J38" i="9"/>
  <c r="O38" i="41" s="1"/>
  <c r="J37" i="9"/>
  <c r="O37" i="41" s="1"/>
  <c r="J36" i="9"/>
  <c r="O36" i="41" s="1"/>
  <c r="J35" i="9"/>
  <c r="O35" i="41" s="1"/>
  <c r="J34" i="9"/>
  <c r="O34" i="41" s="1"/>
  <c r="J33" i="9"/>
  <c r="O33" i="41" s="1"/>
  <c r="J32" i="9"/>
  <c r="O32" i="41" s="1"/>
  <c r="J31" i="9"/>
  <c r="O31" i="41" s="1"/>
  <c r="J30" i="9"/>
  <c r="O30" i="41" s="1"/>
  <c r="J29" i="9"/>
  <c r="O29" i="41" s="1"/>
  <c r="J28" i="9"/>
  <c r="O28" i="41" s="1"/>
  <c r="J27" i="9"/>
  <c r="O27" i="41" s="1"/>
  <c r="J26" i="9"/>
  <c r="O26" i="41" s="1"/>
  <c r="J25" i="9"/>
  <c r="O25" i="41" s="1"/>
  <c r="J24" i="9"/>
  <c r="O24" i="41" s="1"/>
  <c r="J23" i="9"/>
  <c r="O23" i="41" s="1"/>
  <c r="J22" i="9"/>
  <c r="O22" i="41" s="1"/>
  <c r="J21" i="9"/>
  <c r="O21" i="41" s="1"/>
  <c r="J20" i="9"/>
  <c r="O20" i="41" s="1"/>
  <c r="J19" i="9"/>
  <c r="O19" i="41" s="1"/>
  <c r="J18" i="9"/>
  <c r="O18" i="41" s="1"/>
  <c r="J17" i="9"/>
  <c r="O17" i="41" s="1"/>
  <c r="J16" i="9"/>
  <c r="O16" i="41" s="1"/>
  <c r="J15" i="9"/>
  <c r="O15" i="41" s="1"/>
  <c r="J14" i="9"/>
  <c r="O14" i="41" s="1"/>
  <c r="J13" i="9"/>
  <c r="O13" i="41" s="1"/>
  <c r="J12" i="9"/>
  <c r="O12" i="41" s="1"/>
  <c r="J11" i="9"/>
  <c r="O11" i="41" s="1"/>
  <c r="J10" i="9"/>
  <c r="O10" i="41" s="1"/>
  <c r="J9" i="9"/>
  <c r="O9" i="41" s="1"/>
  <c r="J8" i="9"/>
  <c r="O8" i="41" s="1"/>
  <c r="J7" i="9"/>
  <c r="O7" i="41" s="1"/>
  <c r="J6" i="9"/>
  <c r="O6" i="41" s="1"/>
  <c r="J5" i="9"/>
  <c r="O5" i="41" s="1"/>
  <c r="J4" i="9"/>
  <c r="O4" i="41" s="1"/>
  <c r="J3" i="9"/>
  <c r="O3" i="41" s="1"/>
  <c r="J2" i="9"/>
  <c r="O2" i="41" s="1"/>
  <c r="N59" i="41"/>
  <c r="N58" i="41"/>
  <c r="N57" i="41"/>
  <c r="N56" i="41"/>
  <c r="N55" i="41"/>
  <c r="N54" i="41"/>
  <c r="N53" i="41"/>
  <c r="N52" i="41"/>
  <c r="N51" i="41"/>
  <c r="N50" i="41"/>
  <c r="N49" i="41"/>
  <c r="N48" i="41"/>
  <c r="N47" i="41"/>
  <c r="N46" i="41"/>
  <c r="N45" i="41"/>
  <c r="N44" i="41"/>
  <c r="N43" i="41"/>
  <c r="N42" i="41"/>
  <c r="N41" i="41"/>
  <c r="N40" i="41"/>
  <c r="N39" i="41"/>
  <c r="N38" i="41"/>
  <c r="N37" i="41"/>
  <c r="N36" i="41"/>
  <c r="N35" i="41"/>
  <c r="N34" i="41"/>
  <c r="N33" i="41"/>
  <c r="N32" i="41"/>
  <c r="N31" i="41"/>
  <c r="N30" i="41"/>
  <c r="N29" i="41"/>
  <c r="N28" i="41"/>
  <c r="N27" i="41"/>
  <c r="N26" i="41"/>
  <c r="N25" i="41"/>
  <c r="N24" i="41"/>
  <c r="N23" i="41"/>
  <c r="N22" i="41"/>
  <c r="N21" i="41"/>
  <c r="N20" i="41"/>
  <c r="N19" i="41"/>
  <c r="N18" i="41"/>
  <c r="N17" i="41"/>
  <c r="N16" i="41"/>
  <c r="N15" i="41"/>
  <c r="N14" i="41"/>
  <c r="N13" i="41"/>
  <c r="N12" i="41"/>
  <c r="N11" i="41"/>
  <c r="N10" i="41"/>
  <c r="N9" i="41"/>
  <c r="N8" i="41"/>
  <c r="N7" i="41"/>
  <c r="N6" i="41"/>
  <c r="N5" i="41"/>
  <c r="N4" i="41"/>
  <c r="N3" i="41"/>
  <c r="N2" i="41"/>
  <c r="M59" i="41"/>
  <c r="M58" i="41"/>
  <c r="M57" i="41"/>
  <c r="M56" i="41"/>
  <c r="M55" i="41"/>
  <c r="M54" i="41"/>
  <c r="M53" i="41"/>
  <c r="M52" i="41"/>
  <c r="M51" i="41"/>
  <c r="M50" i="41"/>
  <c r="M49" i="41"/>
  <c r="M48" i="41"/>
  <c r="M47" i="41"/>
  <c r="M46" i="41"/>
  <c r="M45" i="41"/>
  <c r="M44" i="41"/>
  <c r="M43" i="41"/>
  <c r="M42" i="41"/>
  <c r="M41" i="41"/>
  <c r="M40" i="41"/>
  <c r="M39" i="41"/>
  <c r="M38" i="41"/>
  <c r="M37" i="41"/>
  <c r="M36" i="41"/>
  <c r="M35" i="41"/>
  <c r="M34" i="41"/>
  <c r="M33" i="41"/>
  <c r="M32" i="41"/>
  <c r="M31" i="41"/>
  <c r="M30" i="41"/>
  <c r="M29" i="41"/>
  <c r="M28" i="41"/>
  <c r="M27" i="41"/>
  <c r="M26" i="41"/>
  <c r="M25" i="41"/>
  <c r="M24" i="41"/>
  <c r="M23" i="41"/>
  <c r="M22" i="41"/>
  <c r="M21" i="41"/>
  <c r="M20" i="41"/>
  <c r="M19" i="41"/>
  <c r="M18" i="41"/>
  <c r="M17" i="41"/>
  <c r="M16" i="41"/>
  <c r="M15" i="41"/>
  <c r="M14" i="41"/>
  <c r="M13" i="41"/>
  <c r="M12" i="41"/>
  <c r="M11" i="41"/>
  <c r="M10" i="41"/>
  <c r="M9" i="41"/>
  <c r="M8" i="41"/>
  <c r="M7" i="41"/>
  <c r="M6" i="41"/>
  <c r="M5" i="41"/>
  <c r="M4" i="41"/>
  <c r="M3" i="41"/>
  <c r="M2" i="41"/>
  <c r="J59" i="31"/>
  <c r="O59" i="40" s="1"/>
  <c r="J58" i="31"/>
  <c r="O58" i="40" s="1"/>
  <c r="J57" i="31"/>
  <c r="O57" i="40" s="1"/>
  <c r="J56" i="31"/>
  <c r="O56" i="40" s="1"/>
  <c r="J55" i="31"/>
  <c r="O55" i="40" s="1"/>
  <c r="J54" i="31"/>
  <c r="O54" i="40" s="1"/>
  <c r="J53" i="31"/>
  <c r="O53" i="40" s="1"/>
  <c r="J52" i="31"/>
  <c r="O52" i="40" s="1"/>
  <c r="J51" i="31"/>
  <c r="O51" i="40" s="1"/>
  <c r="J50" i="31"/>
  <c r="O50" i="40" s="1"/>
  <c r="J49" i="31"/>
  <c r="O49" i="40" s="1"/>
  <c r="J48" i="31"/>
  <c r="O48" i="40" s="1"/>
  <c r="J47" i="31"/>
  <c r="O47" i="40" s="1"/>
  <c r="J46" i="31"/>
  <c r="O46" i="40" s="1"/>
  <c r="J45" i="31"/>
  <c r="O45" i="40" s="1"/>
  <c r="J44" i="31"/>
  <c r="O44" i="40" s="1"/>
  <c r="J43" i="31"/>
  <c r="O43" i="40" s="1"/>
  <c r="J42" i="31"/>
  <c r="O42" i="40" s="1"/>
  <c r="J41" i="31"/>
  <c r="O41" i="40" s="1"/>
  <c r="J40" i="31"/>
  <c r="O40" i="40" s="1"/>
  <c r="J39" i="31"/>
  <c r="O39" i="40" s="1"/>
  <c r="J38" i="31"/>
  <c r="O38" i="40" s="1"/>
  <c r="J37" i="31"/>
  <c r="O37" i="40" s="1"/>
  <c r="J36" i="31"/>
  <c r="O36" i="40" s="1"/>
  <c r="J35" i="31"/>
  <c r="O35" i="40" s="1"/>
  <c r="J34" i="31"/>
  <c r="O34" i="40" s="1"/>
  <c r="J33" i="31"/>
  <c r="O33" i="40" s="1"/>
  <c r="J32" i="31"/>
  <c r="O32" i="40" s="1"/>
  <c r="J31" i="31"/>
  <c r="O31" i="40" s="1"/>
  <c r="J30" i="31"/>
  <c r="O30" i="40" s="1"/>
  <c r="J29" i="31"/>
  <c r="O29" i="40" s="1"/>
  <c r="J28" i="31"/>
  <c r="O28" i="40" s="1"/>
  <c r="J27" i="31"/>
  <c r="O27" i="40" s="1"/>
  <c r="J26" i="31"/>
  <c r="O26" i="40" s="1"/>
  <c r="J25" i="31"/>
  <c r="O25" i="40" s="1"/>
  <c r="J24" i="31"/>
  <c r="O24" i="40" s="1"/>
  <c r="J23" i="31"/>
  <c r="O23" i="40" s="1"/>
  <c r="J22" i="31"/>
  <c r="O22" i="40" s="1"/>
  <c r="J21" i="31"/>
  <c r="O21" i="40" s="1"/>
  <c r="J20" i="31"/>
  <c r="O20" i="40" s="1"/>
  <c r="J19" i="31"/>
  <c r="O19" i="40" s="1"/>
  <c r="J18" i="31"/>
  <c r="O18" i="40" s="1"/>
  <c r="J17" i="31"/>
  <c r="O17" i="40" s="1"/>
  <c r="J16" i="31"/>
  <c r="O16" i="40" s="1"/>
  <c r="J15" i="31"/>
  <c r="O15" i="40" s="1"/>
  <c r="J14" i="31"/>
  <c r="O14" i="40" s="1"/>
  <c r="J13" i="31"/>
  <c r="O13" i="40" s="1"/>
  <c r="J12" i="31"/>
  <c r="O12" i="40" s="1"/>
  <c r="J11" i="31"/>
  <c r="O11" i="40" s="1"/>
  <c r="J10" i="31"/>
  <c r="O10" i="40" s="1"/>
  <c r="J9" i="31"/>
  <c r="O9" i="40" s="1"/>
  <c r="J8" i="31"/>
  <c r="O8" i="40" s="1"/>
  <c r="J7" i="31"/>
  <c r="O7" i="40" s="1"/>
  <c r="J6" i="31"/>
  <c r="O6" i="40" s="1"/>
  <c r="J5" i="31"/>
  <c r="O5" i="40" s="1"/>
  <c r="J4" i="31"/>
  <c r="O4" i="40" s="1"/>
  <c r="J3" i="31"/>
  <c r="O3" i="40" s="1"/>
  <c r="J2" i="31"/>
  <c r="O2" i="40" s="1"/>
  <c r="N59" i="40"/>
  <c r="N58" i="40"/>
  <c r="N57" i="40"/>
  <c r="N56" i="40"/>
  <c r="N55" i="40"/>
  <c r="N54" i="40"/>
  <c r="N53" i="40"/>
  <c r="N52" i="40"/>
  <c r="N51" i="40"/>
  <c r="N50" i="40"/>
  <c r="N49" i="40"/>
  <c r="N48" i="40"/>
  <c r="N47" i="40"/>
  <c r="N46" i="40"/>
  <c r="N45" i="40"/>
  <c r="N44" i="40"/>
  <c r="N43" i="40"/>
  <c r="N42" i="40"/>
  <c r="N41" i="40"/>
  <c r="N40" i="40"/>
  <c r="N39" i="40"/>
  <c r="N38" i="40"/>
  <c r="N37" i="40"/>
  <c r="N36" i="40"/>
  <c r="N35" i="40"/>
  <c r="N34" i="40"/>
  <c r="N33" i="40"/>
  <c r="N32" i="40"/>
  <c r="N31" i="40"/>
  <c r="N30" i="40"/>
  <c r="N29" i="40"/>
  <c r="N28" i="40"/>
  <c r="N27" i="40"/>
  <c r="N26" i="40"/>
  <c r="N25" i="40"/>
  <c r="N24" i="40"/>
  <c r="N23" i="40"/>
  <c r="N22" i="40"/>
  <c r="N21" i="40"/>
  <c r="N20" i="40"/>
  <c r="N19" i="40"/>
  <c r="N18" i="40"/>
  <c r="N17" i="40"/>
  <c r="N16" i="40"/>
  <c r="N15" i="40"/>
  <c r="N14" i="40"/>
  <c r="N13" i="40"/>
  <c r="N12" i="40"/>
  <c r="N11" i="40"/>
  <c r="N10" i="40"/>
  <c r="N9" i="40"/>
  <c r="N8" i="40"/>
  <c r="N7" i="40"/>
  <c r="N6" i="40"/>
  <c r="N5" i="40"/>
  <c r="N4" i="40"/>
  <c r="N3" i="40"/>
  <c r="N2" i="40"/>
  <c r="M59" i="40"/>
  <c r="M58" i="40"/>
  <c r="M57" i="40"/>
  <c r="M56" i="40"/>
  <c r="M55" i="40"/>
  <c r="M54" i="40"/>
  <c r="M53" i="40"/>
  <c r="M52" i="40"/>
  <c r="M51" i="40"/>
  <c r="M50" i="40"/>
  <c r="M49" i="40"/>
  <c r="M48" i="40"/>
  <c r="M47" i="40"/>
  <c r="M46" i="40"/>
  <c r="M45" i="40"/>
  <c r="M44" i="40"/>
  <c r="M43" i="40"/>
  <c r="M42" i="40"/>
  <c r="M41" i="40"/>
  <c r="M40" i="40"/>
  <c r="M39" i="40"/>
  <c r="M38" i="40"/>
  <c r="M37" i="40"/>
  <c r="M36" i="40"/>
  <c r="M35" i="40"/>
  <c r="M34" i="40"/>
  <c r="M33" i="40"/>
  <c r="M32" i="40"/>
  <c r="M31" i="40"/>
  <c r="M30" i="40"/>
  <c r="M29" i="40"/>
  <c r="M28" i="40"/>
  <c r="M27" i="40"/>
  <c r="M26" i="40"/>
  <c r="M25" i="40"/>
  <c r="M24" i="40"/>
  <c r="M23" i="40"/>
  <c r="M22" i="40"/>
  <c r="M21" i="40"/>
  <c r="M20" i="40"/>
  <c r="M19" i="40"/>
  <c r="M18" i="40"/>
  <c r="M17" i="40"/>
  <c r="M16" i="40"/>
  <c r="M15" i="40"/>
  <c r="M14" i="40"/>
  <c r="M13" i="40"/>
  <c r="M12" i="40"/>
  <c r="M11" i="40"/>
  <c r="M10" i="40"/>
  <c r="M9" i="40"/>
  <c r="M8" i="40"/>
  <c r="M7" i="40"/>
  <c r="M6" i="40"/>
  <c r="M5" i="40"/>
  <c r="M4" i="40"/>
  <c r="M3" i="40"/>
  <c r="M2" i="40"/>
  <c r="J59" i="28"/>
  <c r="O59" i="38" s="1"/>
  <c r="J58" i="28"/>
  <c r="O58" i="38" s="1"/>
  <c r="J57" i="28"/>
  <c r="O57" i="38" s="1"/>
  <c r="J56" i="28"/>
  <c r="O56" i="38" s="1"/>
  <c r="J55" i="28"/>
  <c r="O55" i="38" s="1"/>
  <c r="J54" i="28"/>
  <c r="O54" i="38" s="1"/>
  <c r="J53" i="28"/>
  <c r="O53" i="38" s="1"/>
  <c r="J52" i="28"/>
  <c r="O52" i="38" s="1"/>
  <c r="J51" i="28"/>
  <c r="O51" i="38" s="1"/>
  <c r="J50" i="28"/>
  <c r="O50" i="38" s="1"/>
  <c r="J49" i="28"/>
  <c r="O49" i="38" s="1"/>
  <c r="J48" i="28"/>
  <c r="O48" i="38" s="1"/>
  <c r="J47" i="28"/>
  <c r="O47" i="38" s="1"/>
  <c r="J46" i="28"/>
  <c r="O46" i="38" s="1"/>
  <c r="J45" i="28"/>
  <c r="O45" i="38" s="1"/>
  <c r="J44" i="28"/>
  <c r="O44" i="38" s="1"/>
  <c r="J43" i="28"/>
  <c r="O43" i="38" s="1"/>
  <c r="J42" i="28"/>
  <c r="O42" i="38" s="1"/>
  <c r="J41" i="28"/>
  <c r="O41" i="38" s="1"/>
  <c r="J40" i="28"/>
  <c r="O40" i="38" s="1"/>
  <c r="J39" i="28"/>
  <c r="O39" i="38" s="1"/>
  <c r="J38" i="28"/>
  <c r="O38" i="38" s="1"/>
  <c r="J37" i="28"/>
  <c r="O37" i="38" s="1"/>
  <c r="J36" i="28"/>
  <c r="O36" i="38" s="1"/>
  <c r="J35" i="28"/>
  <c r="O35" i="38" s="1"/>
  <c r="J34" i="28"/>
  <c r="O34" i="38" s="1"/>
  <c r="J33" i="28"/>
  <c r="O33" i="38" s="1"/>
  <c r="J32" i="28"/>
  <c r="O32" i="38" s="1"/>
  <c r="J31" i="28"/>
  <c r="O31" i="38" s="1"/>
  <c r="J30" i="28"/>
  <c r="O30" i="38" s="1"/>
  <c r="J29" i="28"/>
  <c r="O29" i="38" s="1"/>
  <c r="J28" i="28"/>
  <c r="O28" i="38" s="1"/>
  <c r="J27" i="28"/>
  <c r="O27" i="38" s="1"/>
  <c r="J26" i="28"/>
  <c r="O26" i="38" s="1"/>
  <c r="J25" i="28"/>
  <c r="O25" i="38" s="1"/>
  <c r="J24" i="28"/>
  <c r="O24" i="38" s="1"/>
  <c r="J23" i="28"/>
  <c r="O23" i="38" s="1"/>
  <c r="J22" i="28"/>
  <c r="O22" i="38" s="1"/>
  <c r="J21" i="28"/>
  <c r="O21" i="38" s="1"/>
  <c r="J20" i="28"/>
  <c r="O20" i="38" s="1"/>
  <c r="J19" i="28"/>
  <c r="O19" i="38" s="1"/>
  <c r="J18" i="28"/>
  <c r="O18" i="38" s="1"/>
  <c r="J17" i="28"/>
  <c r="O17" i="38" s="1"/>
  <c r="J16" i="28"/>
  <c r="O16" i="38" s="1"/>
  <c r="J15" i="28"/>
  <c r="O15" i="38" s="1"/>
  <c r="J14" i="28"/>
  <c r="O14" i="38" s="1"/>
  <c r="J13" i="28"/>
  <c r="O13" i="38" s="1"/>
  <c r="J12" i="28"/>
  <c r="O12" i="38" s="1"/>
  <c r="J11" i="28"/>
  <c r="O11" i="38" s="1"/>
  <c r="J10" i="28"/>
  <c r="O10" i="38" s="1"/>
  <c r="J9" i="28"/>
  <c r="O9" i="38" s="1"/>
  <c r="J8" i="28"/>
  <c r="O8" i="38" s="1"/>
  <c r="J7" i="28"/>
  <c r="O7" i="38" s="1"/>
  <c r="J6" i="28"/>
  <c r="O6" i="38" s="1"/>
  <c r="J5" i="28"/>
  <c r="O5" i="38" s="1"/>
  <c r="J4" i="28"/>
  <c r="O4" i="38" s="1"/>
  <c r="J3" i="28"/>
  <c r="O3" i="38" s="1"/>
  <c r="J2" i="28"/>
  <c r="J59" i="27"/>
  <c r="N59" i="38" s="1"/>
  <c r="J58" i="27"/>
  <c r="N58" i="38" s="1"/>
  <c r="J57" i="27"/>
  <c r="N57" i="38" s="1"/>
  <c r="J56" i="27"/>
  <c r="N56" i="38" s="1"/>
  <c r="J55" i="27"/>
  <c r="N55" i="38" s="1"/>
  <c r="J54" i="27"/>
  <c r="N54" i="38" s="1"/>
  <c r="J53" i="27"/>
  <c r="N53" i="38" s="1"/>
  <c r="J52" i="27"/>
  <c r="N52" i="38" s="1"/>
  <c r="J51" i="27"/>
  <c r="N51" i="38" s="1"/>
  <c r="J50" i="27"/>
  <c r="N50" i="38" s="1"/>
  <c r="J49" i="27"/>
  <c r="N49" i="38" s="1"/>
  <c r="J48" i="27"/>
  <c r="N48" i="38" s="1"/>
  <c r="J47" i="27"/>
  <c r="N47" i="38" s="1"/>
  <c r="J46" i="27"/>
  <c r="N46" i="38" s="1"/>
  <c r="J45" i="27"/>
  <c r="N45" i="38" s="1"/>
  <c r="J44" i="27"/>
  <c r="N44" i="38" s="1"/>
  <c r="J43" i="27"/>
  <c r="N43" i="38" s="1"/>
  <c r="J42" i="27"/>
  <c r="N42" i="38" s="1"/>
  <c r="J41" i="27"/>
  <c r="N41" i="38" s="1"/>
  <c r="J40" i="27"/>
  <c r="N40" i="38" s="1"/>
  <c r="J39" i="27"/>
  <c r="N39" i="38" s="1"/>
  <c r="J38" i="27"/>
  <c r="N38" i="38" s="1"/>
  <c r="J37" i="27"/>
  <c r="N37" i="38" s="1"/>
  <c r="J36" i="27"/>
  <c r="N36" i="38" s="1"/>
  <c r="J35" i="27"/>
  <c r="N35" i="38" s="1"/>
  <c r="J34" i="27"/>
  <c r="N34" i="38" s="1"/>
  <c r="J33" i="27"/>
  <c r="N33" i="38" s="1"/>
  <c r="J32" i="27"/>
  <c r="N32" i="38" s="1"/>
  <c r="J31" i="27"/>
  <c r="N31" i="38" s="1"/>
  <c r="J30" i="27"/>
  <c r="N30" i="38" s="1"/>
  <c r="J29" i="27"/>
  <c r="N29" i="38" s="1"/>
  <c r="J28" i="27"/>
  <c r="N28" i="38" s="1"/>
  <c r="J27" i="27"/>
  <c r="N27" i="38" s="1"/>
  <c r="J26" i="27"/>
  <c r="N26" i="38" s="1"/>
  <c r="J25" i="27"/>
  <c r="N25" i="38" s="1"/>
  <c r="J24" i="27"/>
  <c r="N24" i="38" s="1"/>
  <c r="J23" i="27"/>
  <c r="N23" i="38" s="1"/>
  <c r="J22" i="27"/>
  <c r="N22" i="38" s="1"/>
  <c r="J21" i="27"/>
  <c r="N21" i="38" s="1"/>
  <c r="J20" i="27"/>
  <c r="N20" i="38" s="1"/>
  <c r="J19" i="27"/>
  <c r="N19" i="38" s="1"/>
  <c r="J18" i="27"/>
  <c r="N18" i="38" s="1"/>
  <c r="J17" i="27"/>
  <c r="N17" i="38" s="1"/>
  <c r="J16" i="27"/>
  <c r="N16" i="38" s="1"/>
  <c r="J15" i="27"/>
  <c r="N15" i="38" s="1"/>
  <c r="J14" i="27"/>
  <c r="N14" i="38" s="1"/>
  <c r="J13" i="27"/>
  <c r="N13" i="38" s="1"/>
  <c r="J12" i="27"/>
  <c r="N12" i="38" s="1"/>
  <c r="J11" i="27"/>
  <c r="N11" i="38" s="1"/>
  <c r="J10" i="27"/>
  <c r="N10" i="38" s="1"/>
  <c r="J9" i="27"/>
  <c r="N9" i="38" s="1"/>
  <c r="J8" i="27"/>
  <c r="N8" i="38" s="1"/>
  <c r="J7" i="27"/>
  <c r="N7" i="38" s="1"/>
  <c r="J6" i="27"/>
  <c r="N6" i="38" s="1"/>
  <c r="J5" i="27"/>
  <c r="N5" i="38" s="1"/>
  <c r="J4" i="27"/>
  <c r="N4" i="38" s="1"/>
  <c r="J3" i="27"/>
  <c r="N3" i="38" s="1"/>
  <c r="J2" i="27"/>
  <c r="J59" i="26"/>
  <c r="M59" i="38" s="1"/>
  <c r="J58" i="26"/>
  <c r="M58" i="38" s="1"/>
  <c r="J57" i="26"/>
  <c r="M57" i="38" s="1"/>
  <c r="J56" i="26"/>
  <c r="M56" i="38" s="1"/>
  <c r="J55" i="26"/>
  <c r="M55" i="38" s="1"/>
  <c r="J54" i="26"/>
  <c r="M54" i="38" s="1"/>
  <c r="J53" i="26"/>
  <c r="M53" i="38" s="1"/>
  <c r="J52" i="26"/>
  <c r="M52" i="38" s="1"/>
  <c r="J51" i="26"/>
  <c r="M51" i="38" s="1"/>
  <c r="J50" i="26"/>
  <c r="M50" i="38" s="1"/>
  <c r="J49" i="26"/>
  <c r="M49" i="38" s="1"/>
  <c r="J48" i="26"/>
  <c r="M48" i="38" s="1"/>
  <c r="J47" i="26"/>
  <c r="M47" i="38" s="1"/>
  <c r="J46" i="26"/>
  <c r="M46" i="38" s="1"/>
  <c r="J45" i="26"/>
  <c r="M45" i="38" s="1"/>
  <c r="J44" i="26"/>
  <c r="M44" i="38" s="1"/>
  <c r="J43" i="26"/>
  <c r="M43" i="38" s="1"/>
  <c r="J42" i="26"/>
  <c r="M42" i="38" s="1"/>
  <c r="J41" i="26"/>
  <c r="M41" i="38" s="1"/>
  <c r="J40" i="26"/>
  <c r="M40" i="38" s="1"/>
  <c r="J39" i="26"/>
  <c r="M39" i="38" s="1"/>
  <c r="J38" i="26"/>
  <c r="M38" i="38" s="1"/>
  <c r="J37" i="26"/>
  <c r="M37" i="38" s="1"/>
  <c r="J36" i="26"/>
  <c r="M36" i="38" s="1"/>
  <c r="J35" i="26"/>
  <c r="M35" i="38" s="1"/>
  <c r="J34" i="26"/>
  <c r="M34" i="38" s="1"/>
  <c r="J33" i="26"/>
  <c r="M33" i="38" s="1"/>
  <c r="J32" i="26"/>
  <c r="M32" i="38" s="1"/>
  <c r="J31" i="26"/>
  <c r="M31" i="38" s="1"/>
  <c r="J30" i="26"/>
  <c r="M30" i="38" s="1"/>
  <c r="J29" i="26"/>
  <c r="M29" i="38" s="1"/>
  <c r="J28" i="26"/>
  <c r="M28" i="38" s="1"/>
  <c r="J27" i="26"/>
  <c r="M27" i="38" s="1"/>
  <c r="J26" i="26"/>
  <c r="M26" i="38" s="1"/>
  <c r="J25" i="26"/>
  <c r="M25" i="38" s="1"/>
  <c r="J24" i="26"/>
  <c r="M24" i="38" s="1"/>
  <c r="J23" i="26"/>
  <c r="M23" i="38" s="1"/>
  <c r="J22" i="26"/>
  <c r="M22" i="38" s="1"/>
  <c r="J21" i="26"/>
  <c r="M21" i="38" s="1"/>
  <c r="J20" i="26"/>
  <c r="M20" i="38" s="1"/>
  <c r="J19" i="26"/>
  <c r="M19" i="38" s="1"/>
  <c r="J18" i="26"/>
  <c r="M18" i="38" s="1"/>
  <c r="J17" i="26"/>
  <c r="M17" i="38" s="1"/>
  <c r="J16" i="26"/>
  <c r="M16" i="38" s="1"/>
  <c r="J15" i="26"/>
  <c r="M15" i="38" s="1"/>
  <c r="J14" i="26"/>
  <c r="M14" i="38" s="1"/>
  <c r="J13" i="26"/>
  <c r="M13" i="38" s="1"/>
  <c r="J12" i="26"/>
  <c r="M12" i="38" s="1"/>
  <c r="J11" i="26"/>
  <c r="M11" i="38" s="1"/>
  <c r="J10" i="26"/>
  <c r="M10" i="38" s="1"/>
  <c r="J9" i="26"/>
  <c r="M9" i="38" s="1"/>
  <c r="J8" i="26"/>
  <c r="M8" i="38" s="1"/>
  <c r="J7" i="26"/>
  <c r="M7" i="38" s="1"/>
  <c r="J6" i="26"/>
  <c r="M6" i="38" s="1"/>
  <c r="J5" i="26"/>
  <c r="M5" i="38" s="1"/>
  <c r="J4" i="26"/>
  <c r="M4" i="38" s="1"/>
  <c r="J3" i="26"/>
  <c r="M3" i="38" s="1"/>
  <c r="J2" i="26"/>
  <c r="J59" i="25"/>
  <c r="O59" i="37" s="1"/>
  <c r="J58" i="25"/>
  <c r="O58" i="37" s="1"/>
  <c r="J57" i="25"/>
  <c r="O57" i="37" s="1"/>
  <c r="J56" i="25"/>
  <c r="O56" i="37" s="1"/>
  <c r="J55" i="25"/>
  <c r="O55" i="37" s="1"/>
  <c r="J54" i="25"/>
  <c r="O54" i="37" s="1"/>
  <c r="J53" i="25"/>
  <c r="O53" i="37" s="1"/>
  <c r="J52" i="25"/>
  <c r="O52" i="37" s="1"/>
  <c r="J51" i="25"/>
  <c r="O51" i="37" s="1"/>
  <c r="J50" i="25"/>
  <c r="O50" i="37" s="1"/>
  <c r="J49" i="25"/>
  <c r="O49" i="37" s="1"/>
  <c r="J48" i="25"/>
  <c r="O48" i="37" s="1"/>
  <c r="J47" i="25"/>
  <c r="O47" i="37" s="1"/>
  <c r="J46" i="25"/>
  <c r="O46" i="37" s="1"/>
  <c r="J45" i="25"/>
  <c r="O45" i="37" s="1"/>
  <c r="J44" i="25"/>
  <c r="O44" i="37" s="1"/>
  <c r="J43" i="25"/>
  <c r="O43" i="37" s="1"/>
  <c r="J42" i="25"/>
  <c r="O42" i="37" s="1"/>
  <c r="J41" i="25"/>
  <c r="O41" i="37" s="1"/>
  <c r="J40" i="25"/>
  <c r="O40" i="37" s="1"/>
  <c r="J39" i="25"/>
  <c r="O39" i="37" s="1"/>
  <c r="J38" i="25"/>
  <c r="O38" i="37" s="1"/>
  <c r="J37" i="25"/>
  <c r="O37" i="37" s="1"/>
  <c r="J36" i="25"/>
  <c r="O36" i="37" s="1"/>
  <c r="J35" i="25"/>
  <c r="O35" i="37" s="1"/>
  <c r="J34" i="25"/>
  <c r="O34" i="37" s="1"/>
  <c r="J33" i="25"/>
  <c r="O33" i="37" s="1"/>
  <c r="J32" i="25"/>
  <c r="O32" i="37" s="1"/>
  <c r="J31" i="25"/>
  <c r="O31" i="37" s="1"/>
  <c r="J30" i="25"/>
  <c r="O30" i="37" s="1"/>
  <c r="J29" i="25"/>
  <c r="O29" i="37" s="1"/>
  <c r="J28" i="25"/>
  <c r="O28" i="37" s="1"/>
  <c r="J27" i="25"/>
  <c r="O27" i="37" s="1"/>
  <c r="J26" i="25"/>
  <c r="O26" i="37" s="1"/>
  <c r="J25" i="25"/>
  <c r="O25" i="37" s="1"/>
  <c r="J24" i="25"/>
  <c r="O24" i="37" s="1"/>
  <c r="J23" i="25"/>
  <c r="O23" i="37" s="1"/>
  <c r="J22" i="25"/>
  <c r="O22" i="37" s="1"/>
  <c r="J21" i="25"/>
  <c r="O21" i="37" s="1"/>
  <c r="J20" i="25"/>
  <c r="O20" i="37" s="1"/>
  <c r="J19" i="25"/>
  <c r="O19" i="37" s="1"/>
  <c r="J18" i="25"/>
  <c r="O18" i="37" s="1"/>
  <c r="J17" i="25"/>
  <c r="O17" i="37" s="1"/>
  <c r="J16" i="25"/>
  <c r="O16" i="37" s="1"/>
  <c r="J15" i="25"/>
  <c r="O15" i="37" s="1"/>
  <c r="J14" i="25"/>
  <c r="O14" i="37" s="1"/>
  <c r="J13" i="25"/>
  <c r="O13" i="37" s="1"/>
  <c r="J12" i="25"/>
  <c r="O12" i="37" s="1"/>
  <c r="J11" i="25"/>
  <c r="O11" i="37" s="1"/>
  <c r="J10" i="25"/>
  <c r="O10" i="37" s="1"/>
  <c r="J9" i="25"/>
  <c r="O9" i="37" s="1"/>
  <c r="J8" i="25"/>
  <c r="O8" i="37" s="1"/>
  <c r="J7" i="25"/>
  <c r="O7" i="37" s="1"/>
  <c r="J6" i="25"/>
  <c r="O6" i="37" s="1"/>
  <c r="J5" i="25"/>
  <c r="O5" i="37" s="1"/>
  <c r="J4" i="25"/>
  <c r="O4" i="37" s="1"/>
  <c r="J3" i="25"/>
  <c r="O3" i="37" s="1"/>
  <c r="J2" i="25"/>
  <c r="J59" i="24"/>
  <c r="N59" i="37" s="1"/>
  <c r="J58" i="24"/>
  <c r="N58" i="37" s="1"/>
  <c r="J57" i="24"/>
  <c r="N57" i="37" s="1"/>
  <c r="J56" i="24"/>
  <c r="N56" i="37" s="1"/>
  <c r="J55" i="24"/>
  <c r="N55" i="37" s="1"/>
  <c r="J54" i="24"/>
  <c r="N54" i="37" s="1"/>
  <c r="J53" i="24"/>
  <c r="N53" i="37" s="1"/>
  <c r="J52" i="24"/>
  <c r="N52" i="37" s="1"/>
  <c r="J51" i="24"/>
  <c r="N51" i="37" s="1"/>
  <c r="J50" i="24"/>
  <c r="N50" i="37" s="1"/>
  <c r="J49" i="24"/>
  <c r="N49" i="37" s="1"/>
  <c r="J48" i="24"/>
  <c r="N48" i="37" s="1"/>
  <c r="J47" i="24"/>
  <c r="N47" i="37" s="1"/>
  <c r="J46" i="24"/>
  <c r="N46" i="37" s="1"/>
  <c r="J45" i="24"/>
  <c r="N45" i="37" s="1"/>
  <c r="J44" i="24"/>
  <c r="N44" i="37" s="1"/>
  <c r="J43" i="24"/>
  <c r="N43" i="37" s="1"/>
  <c r="J42" i="24"/>
  <c r="N42" i="37" s="1"/>
  <c r="J41" i="24"/>
  <c r="N41" i="37" s="1"/>
  <c r="J40" i="24"/>
  <c r="N40" i="37" s="1"/>
  <c r="J39" i="24"/>
  <c r="N39" i="37" s="1"/>
  <c r="J38" i="24"/>
  <c r="N38" i="37" s="1"/>
  <c r="J37" i="24"/>
  <c r="N37" i="37" s="1"/>
  <c r="J36" i="24"/>
  <c r="N36" i="37" s="1"/>
  <c r="J35" i="24"/>
  <c r="N35" i="37" s="1"/>
  <c r="J34" i="24"/>
  <c r="N34" i="37" s="1"/>
  <c r="J33" i="24"/>
  <c r="N33" i="37" s="1"/>
  <c r="J32" i="24"/>
  <c r="N32" i="37" s="1"/>
  <c r="J31" i="24"/>
  <c r="N31" i="37" s="1"/>
  <c r="J30" i="24"/>
  <c r="N30" i="37" s="1"/>
  <c r="J29" i="24"/>
  <c r="N29" i="37" s="1"/>
  <c r="J28" i="24"/>
  <c r="N28" i="37" s="1"/>
  <c r="J27" i="24"/>
  <c r="N27" i="37" s="1"/>
  <c r="J26" i="24"/>
  <c r="N26" i="37" s="1"/>
  <c r="J25" i="24"/>
  <c r="N25" i="37" s="1"/>
  <c r="J24" i="24"/>
  <c r="N24" i="37" s="1"/>
  <c r="J23" i="24"/>
  <c r="N23" i="37" s="1"/>
  <c r="J22" i="24"/>
  <c r="N22" i="37" s="1"/>
  <c r="J21" i="24"/>
  <c r="N21" i="37" s="1"/>
  <c r="J20" i="24"/>
  <c r="N20" i="37" s="1"/>
  <c r="J19" i="24"/>
  <c r="N19" i="37" s="1"/>
  <c r="J18" i="24"/>
  <c r="N18" i="37" s="1"/>
  <c r="J17" i="24"/>
  <c r="N17" i="37" s="1"/>
  <c r="J16" i="24"/>
  <c r="N16" i="37" s="1"/>
  <c r="J15" i="24"/>
  <c r="N15" i="37" s="1"/>
  <c r="J14" i="24"/>
  <c r="N14" i="37" s="1"/>
  <c r="J13" i="24"/>
  <c r="N13" i="37" s="1"/>
  <c r="J12" i="24"/>
  <c r="N12" i="37" s="1"/>
  <c r="J11" i="24"/>
  <c r="N11" i="37" s="1"/>
  <c r="J10" i="24"/>
  <c r="N10" i="37" s="1"/>
  <c r="J9" i="24"/>
  <c r="N9" i="37" s="1"/>
  <c r="J8" i="24"/>
  <c r="N8" i="37" s="1"/>
  <c r="J7" i="24"/>
  <c r="N7" i="37" s="1"/>
  <c r="J6" i="24"/>
  <c r="N6" i="37" s="1"/>
  <c r="J5" i="24"/>
  <c r="N5" i="37" s="1"/>
  <c r="J4" i="24"/>
  <c r="N4" i="37" s="1"/>
  <c r="J3" i="24"/>
  <c r="N3" i="37" s="1"/>
  <c r="J2" i="24"/>
  <c r="J59" i="23"/>
  <c r="M59" i="37" s="1"/>
  <c r="J58" i="23"/>
  <c r="M58" i="37" s="1"/>
  <c r="J57" i="23"/>
  <c r="M57" i="37" s="1"/>
  <c r="J56" i="23"/>
  <c r="M56" i="37" s="1"/>
  <c r="J55" i="23"/>
  <c r="M55" i="37" s="1"/>
  <c r="J54" i="23"/>
  <c r="M54" i="37" s="1"/>
  <c r="J53" i="23"/>
  <c r="M53" i="37" s="1"/>
  <c r="J52" i="23"/>
  <c r="M52" i="37" s="1"/>
  <c r="J51" i="23"/>
  <c r="M51" i="37" s="1"/>
  <c r="J50" i="23"/>
  <c r="M50" i="37" s="1"/>
  <c r="J49" i="23"/>
  <c r="M49" i="37" s="1"/>
  <c r="J48" i="23"/>
  <c r="M48" i="37" s="1"/>
  <c r="J47" i="23"/>
  <c r="M47" i="37" s="1"/>
  <c r="J46" i="23"/>
  <c r="M46" i="37" s="1"/>
  <c r="J45" i="23"/>
  <c r="M45" i="37" s="1"/>
  <c r="J44" i="23"/>
  <c r="M44" i="37" s="1"/>
  <c r="J43" i="23"/>
  <c r="M43" i="37" s="1"/>
  <c r="J42" i="23"/>
  <c r="M42" i="37" s="1"/>
  <c r="J41" i="23"/>
  <c r="M41" i="37" s="1"/>
  <c r="J40" i="23"/>
  <c r="M40" i="37" s="1"/>
  <c r="J39" i="23"/>
  <c r="M39" i="37" s="1"/>
  <c r="J38" i="23"/>
  <c r="M38" i="37" s="1"/>
  <c r="J37" i="23"/>
  <c r="M37" i="37" s="1"/>
  <c r="J36" i="23"/>
  <c r="M36" i="37" s="1"/>
  <c r="J35" i="23"/>
  <c r="M35" i="37" s="1"/>
  <c r="J34" i="23"/>
  <c r="M34" i="37" s="1"/>
  <c r="J33" i="23"/>
  <c r="M33" i="37" s="1"/>
  <c r="J32" i="23"/>
  <c r="M32" i="37" s="1"/>
  <c r="J31" i="23"/>
  <c r="M31" i="37" s="1"/>
  <c r="J30" i="23"/>
  <c r="M30" i="37" s="1"/>
  <c r="J29" i="23"/>
  <c r="M29" i="37" s="1"/>
  <c r="J28" i="23"/>
  <c r="M28" i="37" s="1"/>
  <c r="J27" i="23"/>
  <c r="M27" i="37" s="1"/>
  <c r="J26" i="23"/>
  <c r="M26" i="37" s="1"/>
  <c r="J25" i="23"/>
  <c r="M25" i="37" s="1"/>
  <c r="J24" i="23"/>
  <c r="M24" i="37" s="1"/>
  <c r="J23" i="23"/>
  <c r="M23" i="37" s="1"/>
  <c r="J22" i="23"/>
  <c r="M22" i="37" s="1"/>
  <c r="J21" i="23"/>
  <c r="M21" i="37" s="1"/>
  <c r="J20" i="23"/>
  <c r="M20" i="37" s="1"/>
  <c r="J19" i="23"/>
  <c r="M19" i="37" s="1"/>
  <c r="J18" i="23"/>
  <c r="M18" i="37" s="1"/>
  <c r="J17" i="23"/>
  <c r="M17" i="37" s="1"/>
  <c r="J16" i="23"/>
  <c r="M16" i="37" s="1"/>
  <c r="J15" i="23"/>
  <c r="M15" i="37" s="1"/>
  <c r="J14" i="23"/>
  <c r="M14" i="37" s="1"/>
  <c r="J13" i="23"/>
  <c r="M13" i="37" s="1"/>
  <c r="J12" i="23"/>
  <c r="M12" i="37" s="1"/>
  <c r="J11" i="23"/>
  <c r="M11" i="37" s="1"/>
  <c r="J10" i="23"/>
  <c r="M10" i="37" s="1"/>
  <c r="J9" i="23"/>
  <c r="M9" i="37" s="1"/>
  <c r="J8" i="23"/>
  <c r="M8" i="37" s="1"/>
  <c r="J7" i="23"/>
  <c r="M7" i="37" s="1"/>
  <c r="J6" i="23"/>
  <c r="M6" i="37" s="1"/>
  <c r="J5" i="23"/>
  <c r="M5" i="37" s="1"/>
  <c r="J4" i="23"/>
  <c r="M4" i="37" s="1"/>
  <c r="J3" i="23"/>
  <c r="M3" i="37" s="1"/>
  <c r="J2" i="23"/>
  <c r="J59" i="22"/>
  <c r="O59" i="36" s="1"/>
  <c r="J58" i="22"/>
  <c r="O58" i="36" s="1"/>
  <c r="J57" i="22"/>
  <c r="O57" i="36" s="1"/>
  <c r="J56" i="22"/>
  <c r="O56" i="36" s="1"/>
  <c r="J55" i="22"/>
  <c r="O55" i="36" s="1"/>
  <c r="J54" i="22"/>
  <c r="O54" i="36" s="1"/>
  <c r="J53" i="22"/>
  <c r="O53" i="36" s="1"/>
  <c r="J52" i="22"/>
  <c r="O52" i="36" s="1"/>
  <c r="J51" i="22"/>
  <c r="O51" i="36" s="1"/>
  <c r="J50" i="22"/>
  <c r="O50" i="36" s="1"/>
  <c r="J49" i="22"/>
  <c r="O49" i="36" s="1"/>
  <c r="J48" i="22"/>
  <c r="O48" i="36" s="1"/>
  <c r="J47" i="22"/>
  <c r="O47" i="36" s="1"/>
  <c r="J46" i="22"/>
  <c r="O46" i="36" s="1"/>
  <c r="J45" i="22"/>
  <c r="O45" i="36" s="1"/>
  <c r="J44" i="22"/>
  <c r="O44" i="36" s="1"/>
  <c r="J43" i="22"/>
  <c r="O43" i="36" s="1"/>
  <c r="J42" i="22"/>
  <c r="O42" i="36" s="1"/>
  <c r="J41" i="22"/>
  <c r="O41" i="36" s="1"/>
  <c r="J40" i="22"/>
  <c r="O40" i="36" s="1"/>
  <c r="J39" i="22"/>
  <c r="O39" i="36" s="1"/>
  <c r="J38" i="22"/>
  <c r="O38" i="36" s="1"/>
  <c r="J37" i="22"/>
  <c r="O37" i="36" s="1"/>
  <c r="J36" i="22"/>
  <c r="O36" i="36" s="1"/>
  <c r="J35" i="22"/>
  <c r="O35" i="36" s="1"/>
  <c r="J34" i="22"/>
  <c r="O34" i="36" s="1"/>
  <c r="J33" i="22"/>
  <c r="O33" i="36" s="1"/>
  <c r="J32" i="22"/>
  <c r="O32" i="36" s="1"/>
  <c r="J31" i="22"/>
  <c r="O31" i="36" s="1"/>
  <c r="J30" i="22"/>
  <c r="O30" i="36" s="1"/>
  <c r="J29" i="22"/>
  <c r="O29" i="36" s="1"/>
  <c r="J28" i="22"/>
  <c r="O28" i="36" s="1"/>
  <c r="J27" i="22"/>
  <c r="O27" i="36" s="1"/>
  <c r="J26" i="22"/>
  <c r="O26" i="36" s="1"/>
  <c r="J25" i="22"/>
  <c r="O25" i="36" s="1"/>
  <c r="J24" i="22"/>
  <c r="O24" i="36" s="1"/>
  <c r="J23" i="22"/>
  <c r="O23" i="36" s="1"/>
  <c r="J22" i="22"/>
  <c r="O22" i="36" s="1"/>
  <c r="J21" i="22"/>
  <c r="O21" i="36" s="1"/>
  <c r="J20" i="22"/>
  <c r="O20" i="36" s="1"/>
  <c r="J19" i="22"/>
  <c r="O19" i="36" s="1"/>
  <c r="J18" i="22"/>
  <c r="O18" i="36" s="1"/>
  <c r="J17" i="22"/>
  <c r="O17" i="36" s="1"/>
  <c r="J16" i="22"/>
  <c r="O16" i="36" s="1"/>
  <c r="J15" i="22"/>
  <c r="O15" i="36" s="1"/>
  <c r="J14" i="22"/>
  <c r="O14" i="36" s="1"/>
  <c r="J13" i="22"/>
  <c r="O13" i="36" s="1"/>
  <c r="J12" i="22"/>
  <c r="O12" i="36" s="1"/>
  <c r="J11" i="22"/>
  <c r="O11" i="36" s="1"/>
  <c r="J10" i="22"/>
  <c r="O10" i="36" s="1"/>
  <c r="J9" i="22"/>
  <c r="O9" i="36" s="1"/>
  <c r="J8" i="22"/>
  <c r="O8" i="36" s="1"/>
  <c r="J7" i="22"/>
  <c r="O7" i="36" s="1"/>
  <c r="J6" i="22"/>
  <c r="O6" i="36" s="1"/>
  <c r="J5" i="22"/>
  <c r="O5" i="36" s="1"/>
  <c r="J4" i="22"/>
  <c r="O4" i="36" s="1"/>
  <c r="J3" i="22"/>
  <c r="O3" i="36" s="1"/>
  <c r="J2" i="22"/>
  <c r="J59" i="21"/>
  <c r="N59" i="36" s="1"/>
  <c r="J58" i="21"/>
  <c r="N58" i="36" s="1"/>
  <c r="J57" i="21"/>
  <c r="N57" i="36" s="1"/>
  <c r="J56" i="21"/>
  <c r="N56" i="36" s="1"/>
  <c r="J55" i="21"/>
  <c r="N55" i="36" s="1"/>
  <c r="J54" i="21"/>
  <c r="N54" i="36" s="1"/>
  <c r="J53" i="21"/>
  <c r="N53" i="36" s="1"/>
  <c r="J52" i="21"/>
  <c r="N52" i="36" s="1"/>
  <c r="J51" i="21"/>
  <c r="N51" i="36" s="1"/>
  <c r="J50" i="21"/>
  <c r="N50" i="36" s="1"/>
  <c r="J49" i="21"/>
  <c r="N49" i="36" s="1"/>
  <c r="J48" i="21"/>
  <c r="N48" i="36" s="1"/>
  <c r="J47" i="21"/>
  <c r="N47" i="36" s="1"/>
  <c r="J46" i="21"/>
  <c r="N46" i="36" s="1"/>
  <c r="J45" i="21"/>
  <c r="N45" i="36" s="1"/>
  <c r="J44" i="21"/>
  <c r="N44" i="36" s="1"/>
  <c r="J43" i="21"/>
  <c r="N43" i="36" s="1"/>
  <c r="J42" i="21"/>
  <c r="N42" i="36" s="1"/>
  <c r="J41" i="21"/>
  <c r="N41" i="36" s="1"/>
  <c r="J40" i="21"/>
  <c r="N40" i="36" s="1"/>
  <c r="J39" i="21"/>
  <c r="N39" i="36" s="1"/>
  <c r="J38" i="21"/>
  <c r="N38" i="36" s="1"/>
  <c r="J37" i="21"/>
  <c r="N37" i="36" s="1"/>
  <c r="J36" i="21"/>
  <c r="N36" i="36" s="1"/>
  <c r="J35" i="21"/>
  <c r="N35" i="36" s="1"/>
  <c r="J34" i="21"/>
  <c r="N34" i="36" s="1"/>
  <c r="J33" i="21"/>
  <c r="N33" i="36" s="1"/>
  <c r="J32" i="21"/>
  <c r="N32" i="36" s="1"/>
  <c r="J31" i="21"/>
  <c r="N31" i="36" s="1"/>
  <c r="J30" i="21"/>
  <c r="N30" i="36" s="1"/>
  <c r="J29" i="21"/>
  <c r="N29" i="36" s="1"/>
  <c r="J28" i="21"/>
  <c r="N28" i="36" s="1"/>
  <c r="J27" i="21"/>
  <c r="N27" i="36" s="1"/>
  <c r="J26" i="21"/>
  <c r="N26" i="36" s="1"/>
  <c r="J25" i="21"/>
  <c r="N25" i="36" s="1"/>
  <c r="J24" i="21"/>
  <c r="N24" i="36" s="1"/>
  <c r="J23" i="21"/>
  <c r="N23" i="36" s="1"/>
  <c r="J22" i="21"/>
  <c r="N22" i="36" s="1"/>
  <c r="J21" i="21"/>
  <c r="N21" i="36" s="1"/>
  <c r="J20" i="21"/>
  <c r="N20" i="36" s="1"/>
  <c r="J19" i="21"/>
  <c r="N19" i="36" s="1"/>
  <c r="J18" i="21"/>
  <c r="N18" i="36" s="1"/>
  <c r="J17" i="21"/>
  <c r="N17" i="36" s="1"/>
  <c r="J16" i="21"/>
  <c r="N16" i="36" s="1"/>
  <c r="J15" i="21"/>
  <c r="N15" i="36" s="1"/>
  <c r="J14" i="21"/>
  <c r="N14" i="36" s="1"/>
  <c r="J13" i="21"/>
  <c r="N13" i="36" s="1"/>
  <c r="J12" i="21"/>
  <c r="N12" i="36" s="1"/>
  <c r="J11" i="21"/>
  <c r="N11" i="36" s="1"/>
  <c r="J10" i="21"/>
  <c r="N10" i="36" s="1"/>
  <c r="J9" i="21"/>
  <c r="N9" i="36" s="1"/>
  <c r="J8" i="21"/>
  <c r="N8" i="36" s="1"/>
  <c r="J7" i="21"/>
  <c r="N7" i="36" s="1"/>
  <c r="J6" i="21"/>
  <c r="N6" i="36" s="1"/>
  <c r="J5" i="21"/>
  <c r="N5" i="36" s="1"/>
  <c r="J4" i="21"/>
  <c r="N4" i="36" s="1"/>
  <c r="J3" i="21"/>
  <c r="N3" i="36" s="1"/>
  <c r="J2" i="21"/>
  <c r="J59" i="20"/>
  <c r="M59" i="36" s="1"/>
  <c r="J58" i="20"/>
  <c r="M58" i="36" s="1"/>
  <c r="J57" i="20"/>
  <c r="M57" i="36" s="1"/>
  <c r="J56" i="20"/>
  <c r="M56" i="36" s="1"/>
  <c r="J55" i="20"/>
  <c r="M55" i="36" s="1"/>
  <c r="J54" i="20"/>
  <c r="M54" i="36" s="1"/>
  <c r="J53" i="20"/>
  <c r="M53" i="36" s="1"/>
  <c r="J52" i="20"/>
  <c r="M52" i="36" s="1"/>
  <c r="J51" i="20"/>
  <c r="M51" i="36" s="1"/>
  <c r="J50" i="20"/>
  <c r="M50" i="36" s="1"/>
  <c r="J49" i="20"/>
  <c r="M49" i="36" s="1"/>
  <c r="J48" i="20"/>
  <c r="M48" i="36" s="1"/>
  <c r="J47" i="20"/>
  <c r="M47" i="36" s="1"/>
  <c r="J46" i="20"/>
  <c r="M46" i="36" s="1"/>
  <c r="J45" i="20"/>
  <c r="M45" i="36" s="1"/>
  <c r="J44" i="20"/>
  <c r="M44" i="36" s="1"/>
  <c r="J43" i="20"/>
  <c r="M43" i="36" s="1"/>
  <c r="J42" i="20"/>
  <c r="M42" i="36" s="1"/>
  <c r="J41" i="20"/>
  <c r="M41" i="36" s="1"/>
  <c r="J40" i="20"/>
  <c r="M40" i="36" s="1"/>
  <c r="J39" i="20"/>
  <c r="M39" i="36" s="1"/>
  <c r="J38" i="20"/>
  <c r="M38" i="36" s="1"/>
  <c r="J37" i="20"/>
  <c r="M37" i="36" s="1"/>
  <c r="J36" i="20"/>
  <c r="M36" i="36" s="1"/>
  <c r="J35" i="20"/>
  <c r="M35" i="36" s="1"/>
  <c r="J34" i="20"/>
  <c r="M34" i="36" s="1"/>
  <c r="J33" i="20"/>
  <c r="M33" i="36" s="1"/>
  <c r="J32" i="20"/>
  <c r="M32" i="36" s="1"/>
  <c r="J31" i="20"/>
  <c r="M31" i="36" s="1"/>
  <c r="J30" i="20"/>
  <c r="M30" i="36" s="1"/>
  <c r="J29" i="20"/>
  <c r="M29" i="36" s="1"/>
  <c r="J28" i="20"/>
  <c r="M28" i="36" s="1"/>
  <c r="J27" i="20"/>
  <c r="M27" i="36" s="1"/>
  <c r="J26" i="20"/>
  <c r="M26" i="36" s="1"/>
  <c r="J25" i="20"/>
  <c r="M25" i="36" s="1"/>
  <c r="J24" i="20"/>
  <c r="M24" i="36" s="1"/>
  <c r="J23" i="20"/>
  <c r="M23" i="36" s="1"/>
  <c r="J22" i="20"/>
  <c r="M22" i="36" s="1"/>
  <c r="J21" i="20"/>
  <c r="M21" i="36" s="1"/>
  <c r="J20" i="20"/>
  <c r="M20" i="36" s="1"/>
  <c r="J19" i="20"/>
  <c r="M19" i="36" s="1"/>
  <c r="J18" i="20"/>
  <c r="M18" i="36" s="1"/>
  <c r="J17" i="20"/>
  <c r="M17" i="36" s="1"/>
  <c r="J16" i="20"/>
  <c r="M16" i="36" s="1"/>
  <c r="J15" i="20"/>
  <c r="M15" i="36" s="1"/>
  <c r="J14" i="20"/>
  <c r="M14" i="36" s="1"/>
  <c r="J13" i="20"/>
  <c r="M13" i="36" s="1"/>
  <c r="J12" i="20"/>
  <c r="M12" i="36" s="1"/>
  <c r="J11" i="20"/>
  <c r="M11" i="36" s="1"/>
  <c r="J10" i="20"/>
  <c r="M10" i="36" s="1"/>
  <c r="J9" i="20"/>
  <c r="M9" i="36" s="1"/>
  <c r="J8" i="20"/>
  <c r="M8" i="36" s="1"/>
  <c r="J7" i="20"/>
  <c r="M7" i="36" s="1"/>
  <c r="J6" i="20"/>
  <c r="M6" i="36" s="1"/>
  <c r="J5" i="20"/>
  <c r="M5" i="36" s="1"/>
  <c r="J4" i="20"/>
  <c r="M4" i="36" s="1"/>
  <c r="J3" i="20"/>
  <c r="M3" i="36" s="1"/>
  <c r="J2" i="20"/>
  <c r="M2" i="36" s="1"/>
  <c r="J59" i="19"/>
  <c r="O59" i="35" s="1"/>
  <c r="J58" i="19"/>
  <c r="O58" i="35" s="1"/>
  <c r="J57" i="19"/>
  <c r="O57" i="35" s="1"/>
  <c r="J56" i="19"/>
  <c r="O56" i="35" s="1"/>
  <c r="J55" i="19"/>
  <c r="O55" i="35" s="1"/>
  <c r="J54" i="19"/>
  <c r="O54" i="35" s="1"/>
  <c r="J53" i="19"/>
  <c r="O53" i="35" s="1"/>
  <c r="J52" i="19"/>
  <c r="O52" i="35" s="1"/>
  <c r="J51" i="19"/>
  <c r="O51" i="35" s="1"/>
  <c r="J50" i="19"/>
  <c r="O50" i="35" s="1"/>
  <c r="J49" i="19"/>
  <c r="O49" i="35" s="1"/>
  <c r="J48" i="19"/>
  <c r="O48" i="35" s="1"/>
  <c r="J47" i="19"/>
  <c r="O47" i="35" s="1"/>
  <c r="J46" i="19"/>
  <c r="O46" i="35" s="1"/>
  <c r="J45" i="19"/>
  <c r="O45" i="35" s="1"/>
  <c r="J44" i="19"/>
  <c r="O44" i="35" s="1"/>
  <c r="J43" i="19"/>
  <c r="O43" i="35" s="1"/>
  <c r="J42" i="19"/>
  <c r="O42" i="35" s="1"/>
  <c r="J41" i="19"/>
  <c r="O41" i="35" s="1"/>
  <c r="J40" i="19"/>
  <c r="O40" i="35" s="1"/>
  <c r="J39" i="19"/>
  <c r="O39" i="35" s="1"/>
  <c r="J38" i="19"/>
  <c r="O38" i="35" s="1"/>
  <c r="J37" i="19"/>
  <c r="O37" i="35" s="1"/>
  <c r="J36" i="19"/>
  <c r="O36" i="35" s="1"/>
  <c r="J35" i="19"/>
  <c r="O35" i="35" s="1"/>
  <c r="J34" i="19"/>
  <c r="O34" i="35" s="1"/>
  <c r="J33" i="19"/>
  <c r="O33" i="35" s="1"/>
  <c r="J32" i="19"/>
  <c r="O32" i="35" s="1"/>
  <c r="J31" i="19"/>
  <c r="O31" i="35" s="1"/>
  <c r="J30" i="19"/>
  <c r="O30" i="35" s="1"/>
  <c r="J29" i="19"/>
  <c r="O29" i="35" s="1"/>
  <c r="J28" i="19"/>
  <c r="O28" i="35" s="1"/>
  <c r="J27" i="19"/>
  <c r="O27" i="35" s="1"/>
  <c r="J26" i="19"/>
  <c r="O26" i="35" s="1"/>
  <c r="J25" i="19"/>
  <c r="O25" i="35" s="1"/>
  <c r="J24" i="19"/>
  <c r="O24" i="35" s="1"/>
  <c r="J23" i="19"/>
  <c r="O23" i="35" s="1"/>
  <c r="J22" i="19"/>
  <c r="O22" i="35" s="1"/>
  <c r="J21" i="19"/>
  <c r="O21" i="35" s="1"/>
  <c r="J20" i="19"/>
  <c r="O20" i="35" s="1"/>
  <c r="J19" i="19"/>
  <c r="O19" i="35" s="1"/>
  <c r="J18" i="19"/>
  <c r="O18" i="35" s="1"/>
  <c r="J17" i="19"/>
  <c r="O17" i="35" s="1"/>
  <c r="J16" i="19"/>
  <c r="O16" i="35" s="1"/>
  <c r="J15" i="19"/>
  <c r="O15" i="35" s="1"/>
  <c r="J14" i="19"/>
  <c r="O14" i="35" s="1"/>
  <c r="J13" i="19"/>
  <c r="O13" i="35" s="1"/>
  <c r="J12" i="19"/>
  <c r="O12" i="35" s="1"/>
  <c r="J11" i="19"/>
  <c r="O11" i="35" s="1"/>
  <c r="J10" i="19"/>
  <c r="O10" i="35" s="1"/>
  <c r="J9" i="19"/>
  <c r="O9" i="35" s="1"/>
  <c r="J8" i="19"/>
  <c r="O8" i="35" s="1"/>
  <c r="J7" i="19"/>
  <c r="O7" i="35" s="1"/>
  <c r="J6" i="19"/>
  <c r="O6" i="35" s="1"/>
  <c r="J5" i="19"/>
  <c r="O5" i="35" s="1"/>
  <c r="J4" i="19"/>
  <c r="O4" i="35" s="1"/>
  <c r="J3" i="19"/>
  <c r="O3" i="35" s="1"/>
  <c r="J2" i="19"/>
  <c r="J59" i="18"/>
  <c r="N59" i="35" s="1"/>
  <c r="J58" i="18"/>
  <c r="N58" i="35" s="1"/>
  <c r="J57" i="18"/>
  <c r="N57" i="35" s="1"/>
  <c r="J56" i="18"/>
  <c r="N56" i="35" s="1"/>
  <c r="J55" i="18"/>
  <c r="N55" i="35" s="1"/>
  <c r="J54" i="18"/>
  <c r="N54" i="35" s="1"/>
  <c r="J53" i="18"/>
  <c r="N53" i="35" s="1"/>
  <c r="J52" i="18"/>
  <c r="N52" i="35" s="1"/>
  <c r="J51" i="18"/>
  <c r="N51" i="35" s="1"/>
  <c r="J50" i="18"/>
  <c r="N50" i="35" s="1"/>
  <c r="J49" i="18"/>
  <c r="N49" i="35" s="1"/>
  <c r="J48" i="18"/>
  <c r="N48" i="35" s="1"/>
  <c r="J47" i="18"/>
  <c r="N47" i="35" s="1"/>
  <c r="J46" i="18"/>
  <c r="N46" i="35" s="1"/>
  <c r="J45" i="18"/>
  <c r="N45" i="35" s="1"/>
  <c r="J44" i="18"/>
  <c r="N44" i="35" s="1"/>
  <c r="J43" i="18"/>
  <c r="N43" i="35" s="1"/>
  <c r="J42" i="18"/>
  <c r="N42" i="35" s="1"/>
  <c r="J41" i="18"/>
  <c r="N41" i="35" s="1"/>
  <c r="J40" i="18"/>
  <c r="N40" i="35" s="1"/>
  <c r="J39" i="18"/>
  <c r="N39" i="35" s="1"/>
  <c r="J38" i="18"/>
  <c r="N38" i="35" s="1"/>
  <c r="J37" i="18"/>
  <c r="N37" i="35" s="1"/>
  <c r="J36" i="18"/>
  <c r="N36" i="35" s="1"/>
  <c r="J35" i="18"/>
  <c r="N35" i="35" s="1"/>
  <c r="J34" i="18"/>
  <c r="N34" i="35" s="1"/>
  <c r="J33" i="18"/>
  <c r="N33" i="35" s="1"/>
  <c r="J32" i="18"/>
  <c r="N32" i="35" s="1"/>
  <c r="J31" i="18"/>
  <c r="N31" i="35" s="1"/>
  <c r="J30" i="18"/>
  <c r="N30" i="35" s="1"/>
  <c r="J29" i="18"/>
  <c r="N29" i="35" s="1"/>
  <c r="J28" i="18"/>
  <c r="N28" i="35" s="1"/>
  <c r="J27" i="18"/>
  <c r="N27" i="35" s="1"/>
  <c r="J26" i="18"/>
  <c r="N26" i="35" s="1"/>
  <c r="J25" i="18"/>
  <c r="N25" i="35" s="1"/>
  <c r="J24" i="18"/>
  <c r="N24" i="35" s="1"/>
  <c r="J23" i="18"/>
  <c r="N23" i="35" s="1"/>
  <c r="J22" i="18"/>
  <c r="N22" i="35" s="1"/>
  <c r="J21" i="18"/>
  <c r="N21" i="35" s="1"/>
  <c r="J20" i="18"/>
  <c r="N20" i="35" s="1"/>
  <c r="J19" i="18"/>
  <c r="N19" i="35" s="1"/>
  <c r="J18" i="18"/>
  <c r="N18" i="35" s="1"/>
  <c r="J17" i="18"/>
  <c r="N17" i="35" s="1"/>
  <c r="J16" i="18"/>
  <c r="N16" i="35" s="1"/>
  <c r="J15" i="18"/>
  <c r="N15" i="35" s="1"/>
  <c r="J14" i="18"/>
  <c r="N14" i="35" s="1"/>
  <c r="J13" i="18"/>
  <c r="N13" i="35" s="1"/>
  <c r="J12" i="18"/>
  <c r="N12" i="35" s="1"/>
  <c r="J11" i="18"/>
  <c r="N11" i="35" s="1"/>
  <c r="J10" i="18"/>
  <c r="N10" i="35" s="1"/>
  <c r="J9" i="18"/>
  <c r="N9" i="35" s="1"/>
  <c r="J8" i="18"/>
  <c r="N8" i="35" s="1"/>
  <c r="J7" i="18"/>
  <c r="N7" i="35" s="1"/>
  <c r="J6" i="18"/>
  <c r="N6" i="35" s="1"/>
  <c r="J5" i="18"/>
  <c r="N5" i="35" s="1"/>
  <c r="J4" i="18"/>
  <c r="N4" i="35" s="1"/>
  <c r="J3" i="18"/>
  <c r="N3" i="35" s="1"/>
  <c r="J2" i="18"/>
  <c r="N2" i="35" s="1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2" i="35"/>
  <c r="W57" i="34"/>
  <c r="AG57" i="44" s="1"/>
  <c r="BA84" i="44" s="1"/>
  <c r="W56" i="34"/>
  <c r="AG56" i="44" s="1"/>
  <c r="BA83" i="44" s="1"/>
  <c r="W55" i="34"/>
  <c r="AG55" i="44" s="1"/>
  <c r="BA82" i="44" s="1"/>
  <c r="W54" i="34"/>
  <c r="AG54" i="44" s="1"/>
  <c r="BA81" i="44" s="1"/>
  <c r="W53" i="34"/>
  <c r="AG53" i="44" s="1"/>
  <c r="BA80" i="44" s="1"/>
  <c r="W52" i="34"/>
  <c r="AG52" i="44" s="1"/>
  <c r="BA79" i="44" s="1"/>
  <c r="W51" i="34"/>
  <c r="AG51" i="44" s="1"/>
  <c r="BA75" i="44" s="1"/>
  <c r="W50" i="34"/>
  <c r="AG50" i="44" s="1"/>
  <c r="BA74" i="44" s="1"/>
  <c r="W49" i="34"/>
  <c r="AG49" i="44" s="1"/>
  <c r="BA73" i="44" s="1"/>
  <c r="W48" i="34"/>
  <c r="AG48" i="44" s="1"/>
  <c r="BA72" i="44" s="1"/>
  <c r="W47" i="34"/>
  <c r="AG47" i="44" s="1"/>
  <c r="BA71" i="44" s="1"/>
  <c r="W46" i="34"/>
  <c r="AG46" i="44" s="1"/>
  <c r="BA67" i="44" s="1"/>
  <c r="W45" i="34"/>
  <c r="AG45" i="44" s="1"/>
  <c r="BA66" i="44" s="1"/>
  <c r="W44" i="34"/>
  <c r="AG44" i="44" s="1"/>
  <c r="BA62" i="44" s="1"/>
  <c r="W43" i="34"/>
  <c r="AG43" i="44" s="1"/>
  <c r="BA61" i="44" s="1"/>
  <c r="W42" i="34"/>
  <c r="AG42" i="44" s="1"/>
  <c r="BA60" i="44" s="1"/>
  <c r="W41" i="34"/>
  <c r="AG41" i="44" s="1"/>
  <c r="BA59" i="44" s="1"/>
  <c r="W40" i="34"/>
  <c r="AG40" i="44" s="1"/>
  <c r="BA58" i="44" s="1"/>
  <c r="W39" i="34"/>
  <c r="AG39" i="44" s="1"/>
  <c r="BA57" i="44" s="1"/>
  <c r="W38" i="34"/>
  <c r="AG38" i="44" s="1"/>
  <c r="BA56" i="44" s="1"/>
  <c r="W37" i="34"/>
  <c r="AG37" i="44" s="1"/>
  <c r="BA55" i="44" s="1"/>
  <c r="W36" i="34"/>
  <c r="AG36" i="44" s="1"/>
  <c r="BA54" i="44" s="1"/>
  <c r="W35" i="34"/>
  <c r="AG35" i="44" s="1"/>
  <c r="BA53" i="44" s="1"/>
  <c r="W34" i="34"/>
  <c r="AG34" i="44" s="1"/>
  <c r="BA49" i="44" s="1"/>
  <c r="BA92" i="44" s="1"/>
  <c r="W33" i="34"/>
  <c r="AG33" i="44" s="1"/>
  <c r="BA48" i="44" s="1"/>
  <c r="W32" i="34"/>
  <c r="AG32" i="44" s="1"/>
  <c r="BA47" i="44" s="1"/>
  <c r="W31" i="34"/>
  <c r="AG31" i="44" s="1"/>
  <c r="BA46" i="44" s="1"/>
  <c r="W30" i="34"/>
  <c r="AG30" i="44" s="1"/>
  <c r="BA45" i="44" s="1"/>
  <c r="W29" i="34"/>
  <c r="AG29" i="44" s="1"/>
  <c r="BA44" i="44" s="1"/>
  <c r="W28" i="34"/>
  <c r="AG28" i="44" s="1"/>
  <c r="BA43" i="44" s="1"/>
  <c r="BA91" i="44" s="1"/>
  <c r="W27" i="34"/>
  <c r="AG27" i="44" s="1"/>
  <c r="BA42" i="44" s="1"/>
  <c r="W26" i="34"/>
  <c r="AG26" i="44" s="1"/>
  <c r="BA41" i="44" s="1"/>
  <c r="W25" i="34"/>
  <c r="AG25" i="44" s="1"/>
  <c r="BA40" i="44" s="1"/>
  <c r="W24" i="34"/>
  <c r="AG24" i="44" s="1"/>
  <c r="BA36" i="44" s="1"/>
  <c r="W23" i="34"/>
  <c r="AG23" i="44" s="1"/>
  <c r="BA35" i="44" s="1"/>
  <c r="W22" i="34"/>
  <c r="AG22" i="44" s="1"/>
  <c r="BA34" i="44" s="1"/>
  <c r="W21" i="34"/>
  <c r="AG21" i="44" s="1"/>
  <c r="BA33" i="44" s="1"/>
  <c r="BA90" i="44" s="1"/>
  <c r="W20" i="34"/>
  <c r="AG20" i="44" s="1"/>
  <c r="BA32" i="44" s="1"/>
  <c r="W19" i="34"/>
  <c r="AG19" i="44" s="1"/>
  <c r="BA31" i="44" s="1"/>
  <c r="W18" i="34"/>
  <c r="AG18" i="44" s="1"/>
  <c r="BA30" i="44" s="1"/>
  <c r="W17" i="34"/>
  <c r="AG17" i="44" s="1"/>
  <c r="BA29" i="44" s="1"/>
  <c r="W16" i="34"/>
  <c r="AG16" i="44" s="1"/>
  <c r="BA28" i="44" s="1"/>
  <c r="W15" i="34"/>
  <c r="AG15" i="44" s="1"/>
  <c r="BA27" i="44" s="1"/>
  <c r="W14" i="34"/>
  <c r="AG14" i="44" s="1"/>
  <c r="BA26" i="44" s="1"/>
  <c r="W13" i="34"/>
  <c r="AG13" i="44" s="1"/>
  <c r="BA22" i="44" s="1"/>
  <c r="W12" i="34"/>
  <c r="AG12" i="44" s="1"/>
  <c r="BA21" i="44" s="1"/>
  <c r="W11" i="34"/>
  <c r="AG11" i="44" s="1"/>
  <c r="BA20" i="44" s="1"/>
  <c r="W10" i="34"/>
  <c r="AG10" i="44" s="1"/>
  <c r="BA19" i="44" s="1"/>
  <c r="W9" i="34"/>
  <c r="AG9" i="44" s="1"/>
  <c r="BA15" i="44" s="1"/>
  <c r="W8" i="34"/>
  <c r="AG8" i="44" s="1"/>
  <c r="BA14" i="44" s="1"/>
  <c r="W7" i="34"/>
  <c r="AG7" i="44" s="1"/>
  <c r="BA10" i="44" s="1"/>
  <c r="W6" i="34"/>
  <c r="AG6" i="44" s="1"/>
  <c r="BA9" i="44" s="1"/>
  <c r="W5" i="34"/>
  <c r="AG5" i="44" s="1"/>
  <c r="BA5" i="44" s="1"/>
  <c r="W4" i="34"/>
  <c r="AG4" i="44" s="1"/>
  <c r="BA4" i="44" s="1"/>
  <c r="W3" i="34"/>
  <c r="AG3" i="44" s="1"/>
  <c r="BA3" i="44" s="1"/>
  <c r="W2" i="34"/>
  <c r="AG2" i="44" s="1"/>
  <c r="AF57" i="44"/>
  <c r="AZ84" i="44" s="1"/>
  <c r="AF56" i="44"/>
  <c r="AZ83" i="44" s="1"/>
  <c r="AF55" i="44"/>
  <c r="AZ82" i="44" s="1"/>
  <c r="AF54" i="44"/>
  <c r="AZ81" i="44" s="1"/>
  <c r="AF53" i="44"/>
  <c r="AZ80" i="44" s="1"/>
  <c r="AF52" i="44"/>
  <c r="AZ79" i="44" s="1"/>
  <c r="AF51" i="44"/>
  <c r="AZ75" i="44" s="1"/>
  <c r="AF50" i="44"/>
  <c r="AZ74" i="44" s="1"/>
  <c r="AF49" i="44"/>
  <c r="AZ73" i="44" s="1"/>
  <c r="AF48" i="44"/>
  <c r="AZ72" i="44" s="1"/>
  <c r="AF47" i="44"/>
  <c r="AZ71" i="44" s="1"/>
  <c r="AF46" i="44"/>
  <c r="AZ67" i="44" s="1"/>
  <c r="AF45" i="44"/>
  <c r="AZ66" i="44" s="1"/>
  <c r="AF44" i="44"/>
  <c r="AZ62" i="44" s="1"/>
  <c r="AF43" i="44"/>
  <c r="AZ61" i="44" s="1"/>
  <c r="AF42" i="44"/>
  <c r="AZ60" i="44" s="1"/>
  <c r="AF41" i="44"/>
  <c r="AZ59" i="44" s="1"/>
  <c r="AF40" i="44"/>
  <c r="AZ58" i="44" s="1"/>
  <c r="AF39" i="44"/>
  <c r="AZ57" i="44" s="1"/>
  <c r="AF38" i="44"/>
  <c r="AZ56" i="44" s="1"/>
  <c r="AF37" i="44"/>
  <c r="AZ55" i="44" s="1"/>
  <c r="AF36" i="44"/>
  <c r="AZ54" i="44" s="1"/>
  <c r="AF35" i="44"/>
  <c r="AZ53" i="44" s="1"/>
  <c r="AF34" i="44"/>
  <c r="AZ49" i="44" s="1"/>
  <c r="AZ92" i="44" s="1"/>
  <c r="AF33" i="44"/>
  <c r="AZ48" i="44" s="1"/>
  <c r="AF32" i="44"/>
  <c r="AZ47" i="44" s="1"/>
  <c r="AF31" i="44"/>
  <c r="AZ46" i="44" s="1"/>
  <c r="AF30" i="44"/>
  <c r="AZ45" i="44" s="1"/>
  <c r="AF29" i="44"/>
  <c r="AZ44" i="44" s="1"/>
  <c r="AF28" i="44"/>
  <c r="AZ43" i="44" s="1"/>
  <c r="AZ91" i="44" s="1"/>
  <c r="AF27" i="44"/>
  <c r="AZ42" i="44" s="1"/>
  <c r="AF26" i="44"/>
  <c r="AZ41" i="44" s="1"/>
  <c r="AF25" i="44"/>
  <c r="AZ40" i="44" s="1"/>
  <c r="AF24" i="44"/>
  <c r="AZ36" i="44" s="1"/>
  <c r="AF23" i="44"/>
  <c r="AZ35" i="44" s="1"/>
  <c r="AF22" i="44"/>
  <c r="AZ34" i="44" s="1"/>
  <c r="AF21" i="44"/>
  <c r="AZ33" i="44" s="1"/>
  <c r="AZ90" i="44" s="1"/>
  <c r="AF20" i="44"/>
  <c r="AZ32" i="44" s="1"/>
  <c r="AF19" i="44"/>
  <c r="AZ31" i="44" s="1"/>
  <c r="AF18" i="44"/>
  <c r="AZ30" i="44" s="1"/>
  <c r="AF17" i="44"/>
  <c r="AZ29" i="44" s="1"/>
  <c r="AF16" i="44"/>
  <c r="AZ28" i="44" s="1"/>
  <c r="AF15" i="44"/>
  <c r="AZ27" i="44" s="1"/>
  <c r="AF14" i="44"/>
  <c r="AZ26" i="44" s="1"/>
  <c r="AF13" i="44"/>
  <c r="AZ22" i="44" s="1"/>
  <c r="AF12" i="44"/>
  <c r="AZ21" i="44" s="1"/>
  <c r="AF11" i="44"/>
  <c r="AZ20" i="44" s="1"/>
  <c r="AF10" i="44"/>
  <c r="AZ19" i="44" s="1"/>
  <c r="AF9" i="44"/>
  <c r="AZ15" i="44" s="1"/>
  <c r="AF8" i="44"/>
  <c r="AZ14" i="44" s="1"/>
  <c r="AF7" i="44"/>
  <c r="AZ10" i="44" s="1"/>
  <c r="AF6" i="44"/>
  <c r="AZ9" i="44" s="1"/>
  <c r="AF5" i="44"/>
  <c r="AZ5" i="44" s="1"/>
  <c r="AF4" i="44"/>
  <c r="AZ4" i="44" s="1"/>
  <c r="AF3" i="44"/>
  <c r="AZ3" i="44" s="1"/>
  <c r="AF2" i="44"/>
  <c r="AE57" i="44"/>
  <c r="AY84" i="44" s="1"/>
  <c r="AE56" i="44"/>
  <c r="AY83" i="44" s="1"/>
  <c r="AE55" i="44"/>
  <c r="AY82" i="44" s="1"/>
  <c r="AE54" i="44"/>
  <c r="AY81" i="44" s="1"/>
  <c r="AE53" i="44"/>
  <c r="AY80" i="44" s="1"/>
  <c r="AE52" i="44"/>
  <c r="AY79" i="44" s="1"/>
  <c r="AE51" i="44"/>
  <c r="AY75" i="44" s="1"/>
  <c r="AE50" i="44"/>
  <c r="AY74" i="44" s="1"/>
  <c r="AE49" i="44"/>
  <c r="AY73" i="44" s="1"/>
  <c r="AE48" i="44"/>
  <c r="AY72" i="44" s="1"/>
  <c r="AE47" i="44"/>
  <c r="AY71" i="44" s="1"/>
  <c r="AE46" i="44"/>
  <c r="AY67" i="44" s="1"/>
  <c r="AE45" i="44"/>
  <c r="AY66" i="44" s="1"/>
  <c r="AE44" i="44"/>
  <c r="AY62" i="44" s="1"/>
  <c r="AE43" i="44"/>
  <c r="AY61" i="44" s="1"/>
  <c r="AE42" i="44"/>
  <c r="AY60" i="44" s="1"/>
  <c r="AE41" i="44"/>
  <c r="AY59" i="44" s="1"/>
  <c r="AE40" i="44"/>
  <c r="AY58" i="44" s="1"/>
  <c r="AE39" i="44"/>
  <c r="AY57" i="44" s="1"/>
  <c r="AE38" i="44"/>
  <c r="AY56" i="44" s="1"/>
  <c r="AE37" i="44"/>
  <c r="AY55" i="44" s="1"/>
  <c r="AE36" i="44"/>
  <c r="AY54" i="44" s="1"/>
  <c r="AE35" i="44"/>
  <c r="AY53" i="44" s="1"/>
  <c r="AE34" i="44"/>
  <c r="AY49" i="44" s="1"/>
  <c r="AY92" i="44" s="1"/>
  <c r="AE33" i="44"/>
  <c r="AY48" i="44" s="1"/>
  <c r="AE32" i="44"/>
  <c r="AY47" i="44" s="1"/>
  <c r="AE31" i="44"/>
  <c r="AY46" i="44" s="1"/>
  <c r="AE30" i="44"/>
  <c r="AY45" i="44" s="1"/>
  <c r="AE29" i="44"/>
  <c r="AY44" i="44" s="1"/>
  <c r="AE28" i="44"/>
  <c r="AY43" i="44" s="1"/>
  <c r="AY91" i="44" s="1"/>
  <c r="AE27" i="44"/>
  <c r="AY42" i="44" s="1"/>
  <c r="AE26" i="44"/>
  <c r="AY41" i="44" s="1"/>
  <c r="AE25" i="44"/>
  <c r="AY40" i="44" s="1"/>
  <c r="AE24" i="44"/>
  <c r="AY36" i="44" s="1"/>
  <c r="AE23" i="44"/>
  <c r="AY35" i="44" s="1"/>
  <c r="AE22" i="44"/>
  <c r="AY34" i="44" s="1"/>
  <c r="AE21" i="44"/>
  <c r="AY33" i="44" s="1"/>
  <c r="AY90" i="44" s="1"/>
  <c r="AE20" i="44"/>
  <c r="AY32" i="44" s="1"/>
  <c r="AE19" i="44"/>
  <c r="AY31" i="44" s="1"/>
  <c r="AE18" i="44"/>
  <c r="AY30" i="44" s="1"/>
  <c r="AE17" i="44"/>
  <c r="AY29" i="44" s="1"/>
  <c r="AE16" i="44"/>
  <c r="AY28" i="44" s="1"/>
  <c r="AE15" i="44"/>
  <c r="AY27" i="44" s="1"/>
  <c r="AE14" i="44"/>
  <c r="AY26" i="44" s="1"/>
  <c r="AE13" i="44"/>
  <c r="AY22" i="44" s="1"/>
  <c r="AE12" i="44"/>
  <c r="AY21" i="44" s="1"/>
  <c r="AE11" i="44"/>
  <c r="AY20" i="44" s="1"/>
  <c r="AE10" i="44"/>
  <c r="AY19" i="44" s="1"/>
  <c r="AE9" i="44"/>
  <c r="AY15" i="44" s="1"/>
  <c r="AE8" i="44"/>
  <c r="AY14" i="44" s="1"/>
  <c r="AE7" i="44"/>
  <c r="AY10" i="44" s="1"/>
  <c r="AE6" i="44"/>
  <c r="AY9" i="44" s="1"/>
  <c r="AE5" i="44"/>
  <c r="AY5" i="44" s="1"/>
  <c r="AE4" i="44"/>
  <c r="AY4" i="44" s="1"/>
  <c r="AE3" i="44"/>
  <c r="AY3" i="44" s="1"/>
  <c r="AE2" i="44"/>
  <c r="W57" i="15"/>
  <c r="AG57" i="43" s="1"/>
  <c r="BA84" i="43" s="1"/>
  <c r="W56" i="15"/>
  <c r="AG56" i="43" s="1"/>
  <c r="BA83" i="43" s="1"/>
  <c r="W55" i="15"/>
  <c r="AG55" i="43" s="1"/>
  <c r="BA82" i="43" s="1"/>
  <c r="W54" i="15"/>
  <c r="AG54" i="43" s="1"/>
  <c r="BA81" i="43" s="1"/>
  <c r="W53" i="15"/>
  <c r="AG53" i="43" s="1"/>
  <c r="BA80" i="43" s="1"/>
  <c r="W52" i="15"/>
  <c r="AG52" i="43" s="1"/>
  <c r="BA79" i="43" s="1"/>
  <c r="W51" i="15"/>
  <c r="AG51" i="43" s="1"/>
  <c r="BA75" i="43" s="1"/>
  <c r="W50" i="15"/>
  <c r="AG50" i="43" s="1"/>
  <c r="BA74" i="43" s="1"/>
  <c r="W49" i="15"/>
  <c r="AG49" i="43" s="1"/>
  <c r="BA73" i="43" s="1"/>
  <c r="W48" i="15"/>
  <c r="AG48" i="43" s="1"/>
  <c r="BA72" i="43" s="1"/>
  <c r="W47" i="15"/>
  <c r="AG47" i="43" s="1"/>
  <c r="BA71" i="43" s="1"/>
  <c r="W46" i="15"/>
  <c r="AG46" i="43" s="1"/>
  <c r="BA67" i="43" s="1"/>
  <c r="W45" i="15"/>
  <c r="AG45" i="43" s="1"/>
  <c r="BA66" i="43" s="1"/>
  <c r="W44" i="15"/>
  <c r="AG44" i="43" s="1"/>
  <c r="BA62" i="43" s="1"/>
  <c r="W43" i="15"/>
  <c r="AG43" i="43" s="1"/>
  <c r="BA61" i="43" s="1"/>
  <c r="W42" i="15"/>
  <c r="AG42" i="43" s="1"/>
  <c r="BA60" i="43" s="1"/>
  <c r="W41" i="15"/>
  <c r="AG41" i="43" s="1"/>
  <c r="BA59" i="43" s="1"/>
  <c r="W40" i="15"/>
  <c r="AG40" i="43" s="1"/>
  <c r="BA58" i="43" s="1"/>
  <c r="W39" i="15"/>
  <c r="AG39" i="43" s="1"/>
  <c r="BA57" i="43" s="1"/>
  <c r="W38" i="15"/>
  <c r="AG38" i="43" s="1"/>
  <c r="BA56" i="43" s="1"/>
  <c r="W37" i="15"/>
  <c r="AG37" i="43" s="1"/>
  <c r="BA55" i="43" s="1"/>
  <c r="W36" i="15"/>
  <c r="AG36" i="43" s="1"/>
  <c r="BA54" i="43" s="1"/>
  <c r="W35" i="15"/>
  <c r="AG35" i="43" s="1"/>
  <c r="BA53" i="43" s="1"/>
  <c r="W34" i="15"/>
  <c r="AG34" i="43" s="1"/>
  <c r="BA49" i="43" s="1"/>
  <c r="BA92" i="43" s="1"/>
  <c r="W33" i="15"/>
  <c r="AG33" i="43" s="1"/>
  <c r="BA48" i="43" s="1"/>
  <c r="W32" i="15"/>
  <c r="AG32" i="43" s="1"/>
  <c r="BA47" i="43" s="1"/>
  <c r="W31" i="15"/>
  <c r="AG31" i="43" s="1"/>
  <c r="BA46" i="43" s="1"/>
  <c r="W30" i="15"/>
  <c r="AG30" i="43" s="1"/>
  <c r="BA45" i="43" s="1"/>
  <c r="W29" i="15"/>
  <c r="AG29" i="43" s="1"/>
  <c r="BA44" i="43" s="1"/>
  <c r="W28" i="15"/>
  <c r="AG28" i="43" s="1"/>
  <c r="BA43" i="43" s="1"/>
  <c r="BA91" i="43" s="1"/>
  <c r="W27" i="15"/>
  <c r="AG27" i="43" s="1"/>
  <c r="BA42" i="43" s="1"/>
  <c r="W26" i="15"/>
  <c r="AG26" i="43" s="1"/>
  <c r="BA41" i="43" s="1"/>
  <c r="W25" i="15"/>
  <c r="AG25" i="43" s="1"/>
  <c r="BA40" i="43" s="1"/>
  <c r="W24" i="15"/>
  <c r="AG24" i="43" s="1"/>
  <c r="BA36" i="43" s="1"/>
  <c r="W23" i="15"/>
  <c r="AG23" i="43" s="1"/>
  <c r="BA35" i="43" s="1"/>
  <c r="W22" i="15"/>
  <c r="AG22" i="43" s="1"/>
  <c r="BA34" i="43" s="1"/>
  <c r="W21" i="15"/>
  <c r="AG21" i="43" s="1"/>
  <c r="BA33" i="43" s="1"/>
  <c r="BA90" i="43" s="1"/>
  <c r="W20" i="15"/>
  <c r="AG20" i="43" s="1"/>
  <c r="BA32" i="43" s="1"/>
  <c r="W19" i="15"/>
  <c r="AG19" i="43" s="1"/>
  <c r="BA31" i="43" s="1"/>
  <c r="W18" i="15"/>
  <c r="AG18" i="43" s="1"/>
  <c r="BA30" i="43" s="1"/>
  <c r="W17" i="15"/>
  <c r="AG17" i="43" s="1"/>
  <c r="BA29" i="43" s="1"/>
  <c r="W16" i="15"/>
  <c r="AG16" i="43" s="1"/>
  <c r="BA28" i="43" s="1"/>
  <c r="W15" i="15"/>
  <c r="AG15" i="43" s="1"/>
  <c r="BA27" i="43" s="1"/>
  <c r="W14" i="15"/>
  <c r="AG14" i="43" s="1"/>
  <c r="BA26" i="43" s="1"/>
  <c r="W13" i="15"/>
  <c r="AG13" i="43" s="1"/>
  <c r="BA22" i="43" s="1"/>
  <c r="W12" i="15"/>
  <c r="AG12" i="43" s="1"/>
  <c r="BA21" i="43" s="1"/>
  <c r="W11" i="15"/>
  <c r="AG11" i="43" s="1"/>
  <c r="BA20" i="43" s="1"/>
  <c r="W10" i="15"/>
  <c r="AG10" i="43" s="1"/>
  <c r="BA19" i="43" s="1"/>
  <c r="W9" i="15"/>
  <c r="AG9" i="43" s="1"/>
  <c r="BA15" i="43" s="1"/>
  <c r="W8" i="15"/>
  <c r="AG8" i="43" s="1"/>
  <c r="BA14" i="43" s="1"/>
  <c r="W7" i="15"/>
  <c r="AG7" i="43" s="1"/>
  <c r="BA10" i="43" s="1"/>
  <c r="W6" i="15"/>
  <c r="AG6" i="43" s="1"/>
  <c r="BA9" i="43" s="1"/>
  <c r="W5" i="15"/>
  <c r="AG5" i="43" s="1"/>
  <c r="BA5" i="43" s="1"/>
  <c r="W4" i="15"/>
  <c r="AG4" i="43" s="1"/>
  <c r="BA4" i="43" s="1"/>
  <c r="W3" i="15"/>
  <c r="AG3" i="43" s="1"/>
  <c r="BA3" i="43" s="1"/>
  <c r="W2" i="15"/>
  <c r="AG2" i="43" s="1"/>
  <c r="AF57" i="43"/>
  <c r="AZ84" i="43" s="1"/>
  <c r="AF56" i="43"/>
  <c r="AZ83" i="43" s="1"/>
  <c r="AF55" i="43"/>
  <c r="AZ82" i="43" s="1"/>
  <c r="AF54" i="43"/>
  <c r="AZ81" i="43" s="1"/>
  <c r="AF53" i="43"/>
  <c r="AZ80" i="43" s="1"/>
  <c r="AF52" i="43"/>
  <c r="AZ79" i="43" s="1"/>
  <c r="AF51" i="43"/>
  <c r="AZ75" i="43" s="1"/>
  <c r="AF50" i="43"/>
  <c r="AZ74" i="43" s="1"/>
  <c r="AF49" i="43"/>
  <c r="AZ73" i="43" s="1"/>
  <c r="AF48" i="43"/>
  <c r="AZ72" i="43" s="1"/>
  <c r="AF47" i="43"/>
  <c r="AZ71" i="43" s="1"/>
  <c r="AF46" i="43"/>
  <c r="AZ67" i="43" s="1"/>
  <c r="AF45" i="43"/>
  <c r="AZ66" i="43" s="1"/>
  <c r="AF44" i="43"/>
  <c r="AZ62" i="43" s="1"/>
  <c r="AF43" i="43"/>
  <c r="AZ61" i="43" s="1"/>
  <c r="AF42" i="43"/>
  <c r="AZ60" i="43" s="1"/>
  <c r="AF41" i="43"/>
  <c r="AZ59" i="43" s="1"/>
  <c r="AF40" i="43"/>
  <c r="AZ58" i="43" s="1"/>
  <c r="AF39" i="43"/>
  <c r="AZ57" i="43" s="1"/>
  <c r="AF38" i="43"/>
  <c r="AZ56" i="43" s="1"/>
  <c r="AF37" i="43"/>
  <c r="AZ55" i="43" s="1"/>
  <c r="AF36" i="43"/>
  <c r="AZ54" i="43" s="1"/>
  <c r="AF35" i="43"/>
  <c r="AZ53" i="43" s="1"/>
  <c r="AF34" i="43"/>
  <c r="AZ49" i="43" s="1"/>
  <c r="AZ92" i="43" s="1"/>
  <c r="AF33" i="43"/>
  <c r="AZ48" i="43" s="1"/>
  <c r="AF32" i="43"/>
  <c r="AZ47" i="43" s="1"/>
  <c r="AF31" i="43"/>
  <c r="AZ46" i="43" s="1"/>
  <c r="AF30" i="43"/>
  <c r="AZ45" i="43" s="1"/>
  <c r="AF29" i="43"/>
  <c r="AZ44" i="43" s="1"/>
  <c r="AF28" i="43"/>
  <c r="AZ43" i="43" s="1"/>
  <c r="AZ91" i="43" s="1"/>
  <c r="AF27" i="43"/>
  <c r="AZ42" i="43" s="1"/>
  <c r="AF26" i="43"/>
  <c r="AZ41" i="43" s="1"/>
  <c r="AF25" i="43"/>
  <c r="AZ40" i="43" s="1"/>
  <c r="AF24" i="43"/>
  <c r="AZ36" i="43" s="1"/>
  <c r="AF23" i="43"/>
  <c r="AZ35" i="43" s="1"/>
  <c r="AF22" i="43"/>
  <c r="AZ34" i="43" s="1"/>
  <c r="AF21" i="43"/>
  <c r="AZ33" i="43" s="1"/>
  <c r="AZ90" i="43" s="1"/>
  <c r="AF20" i="43"/>
  <c r="AZ32" i="43" s="1"/>
  <c r="AF19" i="43"/>
  <c r="AZ31" i="43" s="1"/>
  <c r="AF18" i="43"/>
  <c r="AZ30" i="43" s="1"/>
  <c r="AF17" i="43"/>
  <c r="AZ29" i="43" s="1"/>
  <c r="AF16" i="43"/>
  <c r="AZ28" i="43" s="1"/>
  <c r="AF15" i="43"/>
  <c r="AZ27" i="43" s="1"/>
  <c r="AF14" i="43"/>
  <c r="AZ26" i="43" s="1"/>
  <c r="AF13" i="43"/>
  <c r="AZ22" i="43" s="1"/>
  <c r="AF12" i="43"/>
  <c r="AZ21" i="43" s="1"/>
  <c r="AF11" i="43"/>
  <c r="AZ20" i="43" s="1"/>
  <c r="AF10" i="43"/>
  <c r="AZ19" i="43" s="1"/>
  <c r="AF9" i="43"/>
  <c r="AZ15" i="43" s="1"/>
  <c r="AF8" i="43"/>
  <c r="AZ14" i="43" s="1"/>
  <c r="AF7" i="43"/>
  <c r="AZ10" i="43" s="1"/>
  <c r="AF6" i="43"/>
  <c r="AZ9" i="43" s="1"/>
  <c r="AF5" i="43"/>
  <c r="AZ5" i="43" s="1"/>
  <c r="AF4" i="43"/>
  <c r="AZ4" i="43" s="1"/>
  <c r="AF3" i="43"/>
  <c r="AZ3" i="43" s="1"/>
  <c r="AF2" i="43"/>
  <c r="W57" i="12"/>
  <c r="AG57" i="42" s="1"/>
  <c r="BA84" i="42" s="1"/>
  <c r="W56" i="12"/>
  <c r="AG56" i="42" s="1"/>
  <c r="BA83" i="42" s="1"/>
  <c r="W55" i="12"/>
  <c r="AG55" i="42" s="1"/>
  <c r="BA82" i="42" s="1"/>
  <c r="W54" i="12"/>
  <c r="AG54" i="42" s="1"/>
  <c r="BA81" i="42" s="1"/>
  <c r="W53" i="12"/>
  <c r="AG53" i="42" s="1"/>
  <c r="BA80" i="42" s="1"/>
  <c r="W52" i="12"/>
  <c r="AG52" i="42" s="1"/>
  <c r="BA79" i="42" s="1"/>
  <c r="W51" i="12"/>
  <c r="AG51" i="42" s="1"/>
  <c r="BA75" i="42" s="1"/>
  <c r="W50" i="12"/>
  <c r="AG50" i="42" s="1"/>
  <c r="BA74" i="42" s="1"/>
  <c r="W49" i="12"/>
  <c r="AG49" i="42" s="1"/>
  <c r="BA73" i="42" s="1"/>
  <c r="W48" i="12"/>
  <c r="AG48" i="42" s="1"/>
  <c r="BA72" i="42" s="1"/>
  <c r="W47" i="12"/>
  <c r="AG47" i="42" s="1"/>
  <c r="BA71" i="42" s="1"/>
  <c r="W46" i="12"/>
  <c r="AG46" i="42" s="1"/>
  <c r="BA67" i="42" s="1"/>
  <c r="W45" i="12"/>
  <c r="AG45" i="42" s="1"/>
  <c r="BA66" i="42" s="1"/>
  <c r="W44" i="12"/>
  <c r="AG44" i="42" s="1"/>
  <c r="BA62" i="42" s="1"/>
  <c r="W43" i="12"/>
  <c r="AG43" i="42" s="1"/>
  <c r="BA61" i="42" s="1"/>
  <c r="W42" i="12"/>
  <c r="AG42" i="42" s="1"/>
  <c r="BA60" i="42" s="1"/>
  <c r="W41" i="12"/>
  <c r="AG41" i="42" s="1"/>
  <c r="BA59" i="42" s="1"/>
  <c r="W40" i="12"/>
  <c r="AG40" i="42" s="1"/>
  <c r="BA58" i="42" s="1"/>
  <c r="W39" i="12"/>
  <c r="AG39" i="42" s="1"/>
  <c r="BA57" i="42" s="1"/>
  <c r="W38" i="12"/>
  <c r="AG38" i="42" s="1"/>
  <c r="BA56" i="42" s="1"/>
  <c r="W37" i="12"/>
  <c r="AG37" i="42" s="1"/>
  <c r="BA55" i="42" s="1"/>
  <c r="W36" i="12"/>
  <c r="AG36" i="42" s="1"/>
  <c r="BA54" i="42" s="1"/>
  <c r="W35" i="12"/>
  <c r="AG35" i="42" s="1"/>
  <c r="BA53" i="42" s="1"/>
  <c r="W34" i="12"/>
  <c r="AG34" i="42" s="1"/>
  <c r="BA49" i="42" s="1"/>
  <c r="BA92" i="42" s="1"/>
  <c r="W33" i="12"/>
  <c r="AG33" i="42" s="1"/>
  <c r="BA48" i="42" s="1"/>
  <c r="W32" i="12"/>
  <c r="AG32" i="42" s="1"/>
  <c r="BA47" i="42" s="1"/>
  <c r="W31" i="12"/>
  <c r="AG31" i="42" s="1"/>
  <c r="BA46" i="42" s="1"/>
  <c r="W30" i="12"/>
  <c r="AG30" i="42" s="1"/>
  <c r="BA45" i="42" s="1"/>
  <c r="W29" i="12"/>
  <c r="AG29" i="42" s="1"/>
  <c r="BA44" i="42" s="1"/>
  <c r="W28" i="12"/>
  <c r="AG28" i="42" s="1"/>
  <c r="BA43" i="42" s="1"/>
  <c r="BA91" i="42" s="1"/>
  <c r="W27" i="12"/>
  <c r="AG27" i="42" s="1"/>
  <c r="BA42" i="42" s="1"/>
  <c r="W26" i="12"/>
  <c r="AG26" i="42" s="1"/>
  <c r="BA41" i="42" s="1"/>
  <c r="W25" i="12"/>
  <c r="AG25" i="42" s="1"/>
  <c r="BA40" i="42" s="1"/>
  <c r="W24" i="12"/>
  <c r="AG24" i="42" s="1"/>
  <c r="BA36" i="42" s="1"/>
  <c r="W23" i="12"/>
  <c r="AG23" i="42" s="1"/>
  <c r="BA35" i="42" s="1"/>
  <c r="W22" i="12"/>
  <c r="AG22" i="42" s="1"/>
  <c r="BA34" i="42" s="1"/>
  <c r="W21" i="12"/>
  <c r="AG21" i="42" s="1"/>
  <c r="BA33" i="42" s="1"/>
  <c r="BA90" i="42" s="1"/>
  <c r="W20" i="12"/>
  <c r="AG20" i="42" s="1"/>
  <c r="BA32" i="42" s="1"/>
  <c r="W19" i="12"/>
  <c r="AG19" i="42" s="1"/>
  <c r="BA31" i="42" s="1"/>
  <c r="W18" i="12"/>
  <c r="AG18" i="42" s="1"/>
  <c r="BA30" i="42" s="1"/>
  <c r="W17" i="12"/>
  <c r="AG17" i="42" s="1"/>
  <c r="BA29" i="42" s="1"/>
  <c r="W16" i="12"/>
  <c r="AG16" i="42" s="1"/>
  <c r="BA28" i="42" s="1"/>
  <c r="W15" i="12"/>
  <c r="AG15" i="42" s="1"/>
  <c r="BA27" i="42" s="1"/>
  <c r="W14" i="12"/>
  <c r="AG14" i="42" s="1"/>
  <c r="BA26" i="42" s="1"/>
  <c r="W13" i="12"/>
  <c r="AG13" i="42" s="1"/>
  <c r="BA22" i="42" s="1"/>
  <c r="W12" i="12"/>
  <c r="AG12" i="42" s="1"/>
  <c r="BA21" i="42" s="1"/>
  <c r="W11" i="12"/>
  <c r="AG11" i="42" s="1"/>
  <c r="BA20" i="42" s="1"/>
  <c r="W10" i="12"/>
  <c r="AG10" i="42" s="1"/>
  <c r="BA19" i="42" s="1"/>
  <c r="W9" i="12"/>
  <c r="AG9" i="42" s="1"/>
  <c r="BA15" i="42" s="1"/>
  <c r="W8" i="12"/>
  <c r="AG8" i="42" s="1"/>
  <c r="BA14" i="42" s="1"/>
  <c r="W7" i="12"/>
  <c r="AG7" i="42" s="1"/>
  <c r="BA10" i="42" s="1"/>
  <c r="W6" i="12"/>
  <c r="AG6" i="42" s="1"/>
  <c r="BA9" i="42" s="1"/>
  <c r="BA11" i="42" s="1"/>
  <c r="BA99" i="42" s="1"/>
  <c r="W5" i="12"/>
  <c r="AG5" i="42" s="1"/>
  <c r="BA5" i="42" s="1"/>
  <c r="W4" i="12"/>
  <c r="AG4" i="42" s="1"/>
  <c r="BA4" i="42" s="1"/>
  <c r="W3" i="12"/>
  <c r="AG3" i="42" s="1"/>
  <c r="BA3" i="42" s="1"/>
  <c r="W2" i="12"/>
  <c r="AG2" i="42" s="1"/>
  <c r="AF57" i="42"/>
  <c r="AZ84" i="42" s="1"/>
  <c r="AF56" i="42"/>
  <c r="AZ83" i="42" s="1"/>
  <c r="AF55" i="42"/>
  <c r="AZ82" i="42" s="1"/>
  <c r="AF54" i="42"/>
  <c r="AZ81" i="42" s="1"/>
  <c r="AF53" i="42"/>
  <c r="AZ80" i="42" s="1"/>
  <c r="AF52" i="42"/>
  <c r="AZ79" i="42" s="1"/>
  <c r="AF51" i="42"/>
  <c r="AZ75" i="42" s="1"/>
  <c r="AF50" i="42"/>
  <c r="AZ74" i="42" s="1"/>
  <c r="AF49" i="42"/>
  <c r="AZ73" i="42" s="1"/>
  <c r="AF48" i="42"/>
  <c r="AZ72" i="42" s="1"/>
  <c r="AF47" i="42"/>
  <c r="AZ71" i="42" s="1"/>
  <c r="AF46" i="42"/>
  <c r="AZ67" i="42" s="1"/>
  <c r="AF45" i="42"/>
  <c r="AZ66" i="42" s="1"/>
  <c r="AF44" i="42"/>
  <c r="AZ62" i="42" s="1"/>
  <c r="AF43" i="42"/>
  <c r="AZ61" i="42" s="1"/>
  <c r="AF42" i="42"/>
  <c r="AZ60" i="42" s="1"/>
  <c r="AF41" i="42"/>
  <c r="AZ59" i="42" s="1"/>
  <c r="AF40" i="42"/>
  <c r="AZ58" i="42" s="1"/>
  <c r="AF39" i="42"/>
  <c r="AZ57" i="42" s="1"/>
  <c r="AF38" i="42"/>
  <c r="AZ56" i="42" s="1"/>
  <c r="AF37" i="42"/>
  <c r="AZ55" i="42" s="1"/>
  <c r="AF36" i="42"/>
  <c r="AZ54" i="42" s="1"/>
  <c r="AF35" i="42"/>
  <c r="AZ53" i="42" s="1"/>
  <c r="AF34" i="42"/>
  <c r="AZ49" i="42" s="1"/>
  <c r="AZ92" i="42" s="1"/>
  <c r="AF33" i="42"/>
  <c r="AZ48" i="42" s="1"/>
  <c r="AF32" i="42"/>
  <c r="AZ47" i="42" s="1"/>
  <c r="AF31" i="42"/>
  <c r="AZ46" i="42" s="1"/>
  <c r="AF30" i="42"/>
  <c r="AZ45" i="42" s="1"/>
  <c r="AF29" i="42"/>
  <c r="AZ44" i="42" s="1"/>
  <c r="AF28" i="42"/>
  <c r="AZ43" i="42" s="1"/>
  <c r="AZ91" i="42" s="1"/>
  <c r="AF27" i="42"/>
  <c r="AZ42" i="42" s="1"/>
  <c r="AF26" i="42"/>
  <c r="AZ41" i="42" s="1"/>
  <c r="AF25" i="42"/>
  <c r="AZ40" i="42" s="1"/>
  <c r="AF24" i="42"/>
  <c r="AZ36" i="42" s="1"/>
  <c r="AF23" i="42"/>
  <c r="AZ35" i="42" s="1"/>
  <c r="AF22" i="42"/>
  <c r="AZ34" i="42" s="1"/>
  <c r="AF21" i="42"/>
  <c r="AZ33" i="42" s="1"/>
  <c r="AZ90" i="42" s="1"/>
  <c r="AF20" i="42"/>
  <c r="AZ32" i="42" s="1"/>
  <c r="AF19" i="42"/>
  <c r="AZ31" i="42" s="1"/>
  <c r="AF18" i="42"/>
  <c r="AZ30" i="42" s="1"/>
  <c r="AF17" i="42"/>
  <c r="AZ29" i="42" s="1"/>
  <c r="AF16" i="42"/>
  <c r="AZ28" i="42" s="1"/>
  <c r="AF15" i="42"/>
  <c r="AZ27" i="42" s="1"/>
  <c r="AF14" i="42"/>
  <c r="AZ26" i="42" s="1"/>
  <c r="AF13" i="42"/>
  <c r="AZ22" i="42" s="1"/>
  <c r="AF12" i="42"/>
  <c r="AZ21" i="42" s="1"/>
  <c r="AF11" i="42"/>
  <c r="AZ20" i="42" s="1"/>
  <c r="AF10" i="42"/>
  <c r="AZ19" i="42" s="1"/>
  <c r="AF9" i="42"/>
  <c r="AZ15" i="42" s="1"/>
  <c r="AF8" i="42"/>
  <c r="AZ14" i="42" s="1"/>
  <c r="AF7" i="42"/>
  <c r="AZ10" i="42" s="1"/>
  <c r="AF6" i="42"/>
  <c r="AZ9" i="42" s="1"/>
  <c r="AZ11" i="42" s="1"/>
  <c r="AZ99" i="42" s="1"/>
  <c r="AF5" i="42"/>
  <c r="AZ5" i="42" s="1"/>
  <c r="AF4" i="42"/>
  <c r="AZ4" i="42" s="1"/>
  <c r="AF3" i="42"/>
  <c r="AZ3" i="42" s="1"/>
  <c r="AF2" i="42"/>
  <c r="AE57" i="42"/>
  <c r="AY84" i="42" s="1"/>
  <c r="AE56" i="42"/>
  <c r="AY83" i="42" s="1"/>
  <c r="AE55" i="42"/>
  <c r="AY82" i="42" s="1"/>
  <c r="AE54" i="42"/>
  <c r="AY81" i="42" s="1"/>
  <c r="AE53" i="42"/>
  <c r="AY80" i="42" s="1"/>
  <c r="AE52" i="42"/>
  <c r="AY79" i="42" s="1"/>
  <c r="AE51" i="42"/>
  <c r="AY75" i="42" s="1"/>
  <c r="AE50" i="42"/>
  <c r="AY74" i="42" s="1"/>
  <c r="AE49" i="42"/>
  <c r="AY73" i="42" s="1"/>
  <c r="AE48" i="42"/>
  <c r="AY72" i="42" s="1"/>
  <c r="AE47" i="42"/>
  <c r="AY71" i="42" s="1"/>
  <c r="AE46" i="42"/>
  <c r="AY67" i="42" s="1"/>
  <c r="AE45" i="42"/>
  <c r="AY66" i="42" s="1"/>
  <c r="AE44" i="42"/>
  <c r="AY62" i="42" s="1"/>
  <c r="AE43" i="42"/>
  <c r="AY61" i="42" s="1"/>
  <c r="AE42" i="42"/>
  <c r="AY60" i="42" s="1"/>
  <c r="AE41" i="42"/>
  <c r="AY59" i="42" s="1"/>
  <c r="AE40" i="42"/>
  <c r="AY58" i="42" s="1"/>
  <c r="AE39" i="42"/>
  <c r="AY57" i="42" s="1"/>
  <c r="AE38" i="42"/>
  <c r="AY56" i="42" s="1"/>
  <c r="AE37" i="42"/>
  <c r="AY55" i="42" s="1"/>
  <c r="AE36" i="42"/>
  <c r="AY54" i="42" s="1"/>
  <c r="AE35" i="42"/>
  <c r="AY53" i="42" s="1"/>
  <c r="AE34" i="42"/>
  <c r="AY49" i="42" s="1"/>
  <c r="AY92" i="42" s="1"/>
  <c r="AE33" i="42"/>
  <c r="AY48" i="42" s="1"/>
  <c r="AE32" i="42"/>
  <c r="AY47" i="42" s="1"/>
  <c r="AE31" i="42"/>
  <c r="AY46" i="42" s="1"/>
  <c r="AE30" i="42"/>
  <c r="AY45" i="42" s="1"/>
  <c r="AE29" i="42"/>
  <c r="AY44" i="42" s="1"/>
  <c r="AE28" i="42"/>
  <c r="AY43" i="42" s="1"/>
  <c r="AY91" i="42" s="1"/>
  <c r="AE27" i="42"/>
  <c r="AY42" i="42" s="1"/>
  <c r="AE26" i="42"/>
  <c r="AY41" i="42" s="1"/>
  <c r="AE25" i="42"/>
  <c r="AY40" i="42" s="1"/>
  <c r="AE24" i="42"/>
  <c r="AY36" i="42" s="1"/>
  <c r="AE23" i="42"/>
  <c r="AY35" i="42" s="1"/>
  <c r="AE22" i="42"/>
  <c r="AY34" i="42" s="1"/>
  <c r="AE21" i="42"/>
  <c r="AY33" i="42" s="1"/>
  <c r="AY90" i="42" s="1"/>
  <c r="AE20" i="42"/>
  <c r="AY32" i="42" s="1"/>
  <c r="AE19" i="42"/>
  <c r="AY31" i="42" s="1"/>
  <c r="AE18" i="42"/>
  <c r="AY30" i="42" s="1"/>
  <c r="AE17" i="42"/>
  <c r="AY29" i="42" s="1"/>
  <c r="AE16" i="42"/>
  <c r="AY28" i="42" s="1"/>
  <c r="AE15" i="42"/>
  <c r="AY27" i="42" s="1"/>
  <c r="AE14" i="42"/>
  <c r="AY26" i="42" s="1"/>
  <c r="AE13" i="42"/>
  <c r="AY22" i="42" s="1"/>
  <c r="AE12" i="42"/>
  <c r="AY21" i="42" s="1"/>
  <c r="AE11" i="42"/>
  <c r="AY20" i="42" s="1"/>
  <c r="AE10" i="42"/>
  <c r="AY19" i="42" s="1"/>
  <c r="AE9" i="42"/>
  <c r="AY15" i="42" s="1"/>
  <c r="AE8" i="42"/>
  <c r="AY14" i="42" s="1"/>
  <c r="AE7" i="42"/>
  <c r="AY10" i="42" s="1"/>
  <c r="AE6" i="42"/>
  <c r="AY9" i="42" s="1"/>
  <c r="AY11" i="42" s="1"/>
  <c r="AY99" i="42" s="1"/>
  <c r="AE5" i="42"/>
  <c r="AY5" i="42" s="1"/>
  <c r="AE4" i="42"/>
  <c r="AY4" i="42" s="1"/>
  <c r="AE3" i="42"/>
  <c r="AY3" i="42" s="1"/>
  <c r="AE2" i="42"/>
  <c r="W57" i="9"/>
  <c r="AG57" i="41" s="1"/>
  <c r="BA84" i="41" s="1"/>
  <c r="W56" i="9"/>
  <c r="AG56" i="41" s="1"/>
  <c r="BA83" i="41" s="1"/>
  <c r="W55" i="9"/>
  <c r="AG55" i="41" s="1"/>
  <c r="BA82" i="41" s="1"/>
  <c r="W54" i="9"/>
  <c r="AG54" i="41" s="1"/>
  <c r="BA81" i="41" s="1"/>
  <c r="W53" i="9"/>
  <c r="AG53" i="41" s="1"/>
  <c r="BA80" i="41" s="1"/>
  <c r="W52" i="9"/>
  <c r="AG52" i="41" s="1"/>
  <c r="BA79" i="41" s="1"/>
  <c r="W51" i="9"/>
  <c r="AG51" i="41" s="1"/>
  <c r="BA75" i="41" s="1"/>
  <c r="W50" i="9"/>
  <c r="AG50" i="41" s="1"/>
  <c r="BA74" i="41" s="1"/>
  <c r="W49" i="9"/>
  <c r="AG49" i="41" s="1"/>
  <c r="BA73" i="41" s="1"/>
  <c r="W48" i="9"/>
  <c r="AG48" i="41" s="1"/>
  <c r="BA72" i="41" s="1"/>
  <c r="W47" i="9"/>
  <c r="AG47" i="41" s="1"/>
  <c r="BA71" i="41" s="1"/>
  <c r="W46" i="9"/>
  <c r="AG46" i="41" s="1"/>
  <c r="BA67" i="41" s="1"/>
  <c r="W45" i="9"/>
  <c r="AG45" i="41" s="1"/>
  <c r="BA66" i="41" s="1"/>
  <c r="W44" i="9"/>
  <c r="AG44" i="41" s="1"/>
  <c r="BA62" i="41" s="1"/>
  <c r="W43" i="9"/>
  <c r="AG43" i="41" s="1"/>
  <c r="BA61" i="41" s="1"/>
  <c r="W42" i="9"/>
  <c r="AG42" i="41" s="1"/>
  <c r="BA60" i="41" s="1"/>
  <c r="W41" i="9"/>
  <c r="AG41" i="41" s="1"/>
  <c r="BA59" i="41" s="1"/>
  <c r="W40" i="9"/>
  <c r="AG40" i="41" s="1"/>
  <c r="BA58" i="41" s="1"/>
  <c r="W39" i="9"/>
  <c r="AG39" i="41" s="1"/>
  <c r="BA57" i="41" s="1"/>
  <c r="W38" i="9"/>
  <c r="AG38" i="41" s="1"/>
  <c r="BA56" i="41" s="1"/>
  <c r="W37" i="9"/>
  <c r="AG37" i="41" s="1"/>
  <c r="BA55" i="41" s="1"/>
  <c r="W36" i="9"/>
  <c r="AG36" i="41" s="1"/>
  <c r="BA54" i="41" s="1"/>
  <c r="W35" i="9"/>
  <c r="AG35" i="41" s="1"/>
  <c r="BA53" i="41" s="1"/>
  <c r="W34" i="9"/>
  <c r="AG34" i="41" s="1"/>
  <c r="BA49" i="41" s="1"/>
  <c r="BA92" i="41" s="1"/>
  <c r="W33" i="9"/>
  <c r="AG33" i="41" s="1"/>
  <c r="BA48" i="41" s="1"/>
  <c r="W32" i="9"/>
  <c r="AG32" i="41" s="1"/>
  <c r="BA47" i="41" s="1"/>
  <c r="W31" i="9"/>
  <c r="AG31" i="41" s="1"/>
  <c r="BA46" i="41" s="1"/>
  <c r="W30" i="9"/>
  <c r="AG30" i="41" s="1"/>
  <c r="BA45" i="41" s="1"/>
  <c r="W29" i="9"/>
  <c r="AG29" i="41" s="1"/>
  <c r="BA44" i="41" s="1"/>
  <c r="W28" i="9"/>
  <c r="AG28" i="41" s="1"/>
  <c r="BA43" i="41" s="1"/>
  <c r="BA91" i="41" s="1"/>
  <c r="W27" i="9"/>
  <c r="AG27" i="41" s="1"/>
  <c r="BA42" i="41" s="1"/>
  <c r="W26" i="9"/>
  <c r="AG26" i="41" s="1"/>
  <c r="BA41" i="41" s="1"/>
  <c r="W25" i="9"/>
  <c r="AG25" i="41" s="1"/>
  <c r="BA40" i="41" s="1"/>
  <c r="W24" i="9"/>
  <c r="AG24" i="41" s="1"/>
  <c r="BA36" i="41" s="1"/>
  <c r="W23" i="9"/>
  <c r="AG23" i="41" s="1"/>
  <c r="BA35" i="41" s="1"/>
  <c r="W22" i="9"/>
  <c r="AG22" i="41" s="1"/>
  <c r="BA34" i="41" s="1"/>
  <c r="W21" i="9"/>
  <c r="AG21" i="41" s="1"/>
  <c r="BA33" i="41" s="1"/>
  <c r="BA90" i="41" s="1"/>
  <c r="W20" i="9"/>
  <c r="AG20" i="41" s="1"/>
  <c r="BA32" i="41" s="1"/>
  <c r="W19" i="9"/>
  <c r="AG19" i="41" s="1"/>
  <c r="BA31" i="41" s="1"/>
  <c r="W18" i="9"/>
  <c r="AG18" i="41" s="1"/>
  <c r="BA30" i="41" s="1"/>
  <c r="W17" i="9"/>
  <c r="AG17" i="41" s="1"/>
  <c r="BA29" i="41" s="1"/>
  <c r="W16" i="9"/>
  <c r="AG16" i="41" s="1"/>
  <c r="BA28" i="41" s="1"/>
  <c r="W15" i="9"/>
  <c r="AG15" i="41" s="1"/>
  <c r="BA27" i="41" s="1"/>
  <c r="W14" i="9"/>
  <c r="AG14" i="41" s="1"/>
  <c r="BA26" i="41" s="1"/>
  <c r="W13" i="9"/>
  <c r="AG13" i="41" s="1"/>
  <c r="BA22" i="41" s="1"/>
  <c r="W12" i="9"/>
  <c r="AG12" i="41" s="1"/>
  <c r="BA21" i="41" s="1"/>
  <c r="W11" i="9"/>
  <c r="AG11" i="41" s="1"/>
  <c r="BA20" i="41" s="1"/>
  <c r="W10" i="9"/>
  <c r="AG10" i="41" s="1"/>
  <c r="BA19" i="41" s="1"/>
  <c r="W9" i="9"/>
  <c r="AG9" i="41" s="1"/>
  <c r="BA15" i="41" s="1"/>
  <c r="W8" i="9"/>
  <c r="AG8" i="41" s="1"/>
  <c r="BA14" i="41" s="1"/>
  <c r="W7" i="9"/>
  <c r="AG7" i="41" s="1"/>
  <c r="BA10" i="41" s="1"/>
  <c r="W6" i="9"/>
  <c r="AG6" i="41" s="1"/>
  <c r="BA9" i="41" s="1"/>
  <c r="BA11" i="41" s="1"/>
  <c r="BA99" i="41" s="1"/>
  <c r="W5" i="9"/>
  <c r="AG5" i="41" s="1"/>
  <c r="BA5" i="41" s="1"/>
  <c r="W4" i="9"/>
  <c r="AG4" i="41" s="1"/>
  <c r="BA4" i="41" s="1"/>
  <c r="W3" i="9"/>
  <c r="AG3" i="41" s="1"/>
  <c r="BA3" i="41" s="1"/>
  <c r="W2" i="9"/>
  <c r="AG2" i="41" s="1"/>
  <c r="AF57" i="41"/>
  <c r="AZ84" i="41" s="1"/>
  <c r="AF56" i="41"/>
  <c r="AZ83" i="41" s="1"/>
  <c r="AF55" i="41"/>
  <c r="AZ82" i="41" s="1"/>
  <c r="AF54" i="41"/>
  <c r="AZ81" i="41" s="1"/>
  <c r="AF53" i="41"/>
  <c r="AZ80" i="41" s="1"/>
  <c r="AF52" i="41"/>
  <c r="AZ79" i="41" s="1"/>
  <c r="AF51" i="41"/>
  <c r="AZ75" i="41" s="1"/>
  <c r="AF50" i="41"/>
  <c r="AZ74" i="41" s="1"/>
  <c r="AF49" i="41"/>
  <c r="AZ73" i="41" s="1"/>
  <c r="AF48" i="41"/>
  <c r="AZ72" i="41" s="1"/>
  <c r="AF47" i="41"/>
  <c r="AZ71" i="41" s="1"/>
  <c r="AF46" i="41"/>
  <c r="AZ67" i="41" s="1"/>
  <c r="AF45" i="41"/>
  <c r="AZ66" i="41" s="1"/>
  <c r="AF44" i="41"/>
  <c r="AZ62" i="41" s="1"/>
  <c r="AF43" i="41"/>
  <c r="AZ61" i="41" s="1"/>
  <c r="AF42" i="41"/>
  <c r="AZ60" i="41" s="1"/>
  <c r="AF41" i="41"/>
  <c r="AZ59" i="41" s="1"/>
  <c r="AF40" i="41"/>
  <c r="AZ58" i="41" s="1"/>
  <c r="AF39" i="41"/>
  <c r="AZ57" i="41" s="1"/>
  <c r="AF38" i="41"/>
  <c r="AZ56" i="41" s="1"/>
  <c r="AF37" i="41"/>
  <c r="AZ55" i="41" s="1"/>
  <c r="AF36" i="41"/>
  <c r="AZ54" i="41" s="1"/>
  <c r="AF35" i="41"/>
  <c r="AZ53" i="41" s="1"/>
  <c r="AF34" i="41"/>
  <c r="AZ49" i="41" s="1"/>
  <c r="AZ92" i="41" s="1"/>
  <c r="AF33" i="41"/>
  <c r="AZ48" i="41" s="1"/>
  <c r="AF32" i="41"/>
  <c r="AZ47" i="41" s="1"/>
  <c r="AF31" i="41"/>
  <c r="AZ46" i="41" s="1"/>
  <c r="AF30" i="41"/>
  <c r="AZ45" i="41" s="1"/>
  <c r="AF29" i="41"/>
  <c r="AZ44" i="41" s="1"/>
  <c r="AF28" i="41"/>
  <c r="AZ43" i="41" s="1"/>
  <c r="AZ91" i="41" s="1"/>
  <c r="AF27" i="41"/>
  <c r="AZ42" i="41" s="1"/>
  <c r="AF26" i="41"/>
  <c r="AZ41" i="41" s="1"/>
  <c r="AF25" i="41"/>
  <c r="AZ40" i="41" s="1"/>
  <c r="AF24" i="41"/>
  <c r="AZ36" i="41" s="1"/>
  <c r="AF23" i="41"/>
  <c r="AZ35" i="41" s="1"/>
  <c r="AF22" i="41"/>
  <c r="AZ34" i="41" s="1"/>
  <c r="AF21" i="41"/>
  <c r="AZ33" i="41" s="1"/>
  <c r="AZ90" i="41" s="1"/>
  <c r="AF20" i="41"/>
  <c r="AZ32" i="41" s="1"/>
  <c r="AF19" i="41"/>
  <c r="AZ31" i="41" s="1"/>
  <c r="AF18" i="41"/>
  <c r="AZ30" i="41" s="1"/>
  <c r="AF17" i="41"/>
  <c r="AZ29" i="41" s="1"/>
  <c r="AF16" i="41"/>
  <c r="AZ28" i="41" s="1"/>
  <c r="AF15" i="41"/>
  <c r="AZ27" i="41" s="1"/>
  <c r="AF14" i="41"/>
  <c r="AZ26" i="41" s="1"/>
  <c r="AF13" i="41"/>
  <c r="AZ22" i="41" s="1"/>
  <c r="AF12" i="41"/>
  <c r="AZ21" i="41" s="1"/>
  <c r="AF11" i="41"/>
  <c r="AZ20" i="41" s="1"/>
  <c r="AF10" i="41"/>
  <c r="AZ19" i="41" s="1"/>
  <c r="AF9" i="41"/>
  <c r="AZ15" i="41" s="1"/>
  <c r="AF8" i="41"/>
  <c r="AZ14" i="41" s="1"/>
  <c r="AF7" i="41"/>
  <c r="AZ10" i="41" s="1"/>
  <c r="AF6" i="41"/>
  <c r="AZ9" i="41" s="1"/>
  <c r="AZ11" i="41" s="1"/>
  <c r="AZ99" i="41" s="1"/>
  <c r="AF5" i="41"/>
  <c r="AZ5" i="41" s="1"/>
  <c r="AF4" i="41"/>
  <c r="AZ4" i="41" s="1"/>
  <c r="AF3" i="41"/>
  <c r="AZ3" i="41" s="1"/>
  <c r="AF2" i="41"/>
  <c r="AE57" i="41"/>
  <c r="AY84" i="41" s="1"/>
  <c r="AE56" i="41"/>
  <c r="AY83" i="41" s="1"/>
  <c r="AE55" i="41"/>
  <c r="AY82" i="41" s="1"/>
  <c r="AE54" i="41"/>
  <c r="AY81" i="41" s="1"/>
  <c r="AE53" i="41"/>
  <c r="AY80" i="41" s="1"/>
  <c r="AE52" i="41"/>
  <c r="AY79" i="41" s="1"/>
  <c r="AE51" i="41"/>
  <c r="AY75" i="41" s="1"/>
  <c r="AE50" i="41"/>
  <c r="AY74" i="41" s="1"/>
  <c r="AE49" i="41"/>
  <c r="AY73" i="41" s="1"/>
  <c r="AE48" i="41"/>
  <c r="AY72" i="41" s="1"/>
  <c r="AE47" i="41"/>
  <c r="AY71" i="41" s="1"/>
  <c r="AE46" i="41"/>
  <c r="AY67" i="41" s="1"/>
  <c r="AE45" i="41"/>
  <c r="AY66" i="41" s="1"/>
  <c r="AE44" i="41"/>
  <c r="AY62" i="41" s="1"/>
  <c r="AE43" i="41"/>
  <c r="AY61" i="41" s="1"/>
  <c r="AE42" i="41"/>
  <c r="AY60" i="41" s="1"/>
  <c r="AE41" i="41"/>
  <c r="AY59" i="41" s="1"/>
  <c r="AE40" i="41"/>
  <c r="AY58" i="41" s="1"/>
  <c r="AE39" i="41"/>
  <c r="AY57" i="41" s="1"/>
  <c r="AE38" i="41"/>
  <c r="AY56" i="41" s="1"/>
  <c r="AE37" i="41"/>
  <c r="AY55" i="41" s="1"/>
  <c r="AE36" i="41"/>
  <c r="AY54" i="41" s="1"/>
  <c r="AE35" i="41"/>
  <c r="AY53" i="41" s="1"/>
  <c r="AE34" i="41"/>
  <c r="AY49" i="41" s="1"/>
  <c r="AY92" i="41" s="1"/>
  <c r="AE33" i="41"/>
  <c r="AY48" i="41" s="1"/>
  <c r="AE32" i="41"/>
  <c r="AY47" i="41" s="1"/>
  <c r="AE31" i="41"/>
  <c r="AY46" i="41" s="1"/>
  <c r="AE30" i="41"/>
  <c r="AY45" i="41" s="1"/>
  <c r="AE29" i="41"/>
  <c r="AY44" i="41" s="1"/>
  <c r="AE28" i="41"/>
  <c r="AY43" i="41" s="1"/>
  <c r="AY91" i="41" s="1"/>
  <c r="AE27" i="41"/>
  <c r="AY42" i="41" s="1"/>
  <c r="AE26" i="41"/>
  <c r="AY41" i="41" s="1"/>
  <c r="AE25" i="41"/>
  <c r="AY40" i="41" s="1"/>
  <c r="AE24" i="41"/>
  <c r="AY36" i="41" s="1"/>
  <c r="AE23" i="41"/>
  <c r="AY35" i="41" s="1"/>
  <c r="AE22" i="41"/>
  <c r="AY34" i="41" s="1"/>
  <c r="AE21" i="41"/>
  <c r="AY33" i="41" s="1"/>
  <c r="AY90" i="41" s="1"/>
  <c r="AE20" i="41"/>
  <c r="AY32" i="41" s="1"/>
  <c r="AE19" i="41"/>
  <c r="AY31" i="41" s="1"/>
  <c r="AE18" i="41"/>
  <c r="AY30" i="41" s="1"/>
  <c r="AE17" i="41"/>
  <c r="AY29" i="41" s="1"/>
  <c r="AE16" i="41"/>
  <c r="AY28" i="41" s="1"/>
  <c r="AE15" i="41"/>
  <c r="AY27" i="41" s="1"/>
  <c r="AE14" i="41"/>
  <c r="AY26" i="41" s="1"/>
  <c r="AE13" i="41"/>
  <c r="AY22" i="41" s="1"/>
  <c r="AE12" i="41"/>
  <c r="AY21" i="41" s="1"/>
  <c r="AE11" i="41"/>
  <c r="AY20" i="41" s="1"/>
  <c r="AE10" i="41"/>
  <c r="AY19" i="41" s="1"/>
  <c r="AE9" i="41"/>
  <c r="AY15" i="41" s="1"/>
  <c r="AE8" i="41"/>
  <c r="AY14" i="41" s="1"/>
  <c r="AE7" i="41"/>
  <c r="AY10" i="41" s="1"/>
  <c r="AE6" i="41"/>
  <c r="AY9" i="41" s="1"/>
  <c r="AE5" i="41"/>
  <c r="AY5" i="41" s="1"/>
  <c r="AE4" i="41"/>
  <c r="AY4" i="41" s="1"/>
  <c r="AE3" i="41"/>
  <c r="AY3" i="41" s="1"/>
  <c r="AE2" i="41"/>
  <c r="W57" i="31"/>
  <c r="AG57" i="40" s="1"/>
  <c r="BA84" i="40" s="1"/>
  <c r="W56" i="31"/>
  <c r="AG56" i="40" s="1"/>
  <c r="BA83" i="40" s="1"/>
  <c r="W55" i="31"/>
  <c r="AG55" i="40" s="1"/>
  <c r="BA82" i="40" s="1"/>
  <c r="W54" i="31"/>
  <c r="AG54" i="40" s="1"/>
  <c r="BA81" i="40" s="1"/>
  <c r="W53" i="31"/>
  <c r="AG53" i="40" s="1"/>
  <c r="BA80" i="40" s="1"/>
  <c r="W52" i="31"/>
  <c r="AG52" i="40" s="1"/>
  <c r="BA79" i="40" s="1"/>
  <c r="W51" i="31"/>
  <c r="AG51" i="40" s="1"/>
  <c r="BA75" i="40" s="1"/>
  <c r="W50" i="31"/>
  <c r="AG50" i="40" s="1"/>
  <c r="BA74" i="40" s="1"/>
  <c r="W49" i="31"/>
  <c r="AG49" i="40" s="1"/>
  <c r="BA73" i="40" s="1"/>
  <c r="W48" i="31"/>
  <c r="AG48" i="40" s="1"/>
  <c r="BA72" i="40" s="1"/>
  <c r="W47" i="31"/>
  <c r="AG47" i="40" s="1"/>
  <c r="BA71" i="40" s="1"/>
  <c r="W46" i="31"/>
  <c r="AG46" i="40" s="1"/>
  <c r="BA67" i="40" s="1"/>
  <c r="W45" i="31"/>
  <c r="AG45" i="40" s="1"/>
  <c r="BA66" i="40" s="1"/>
  <c r="W44" i="31"/>
  <c r="AG44" i="40" s="1"/>
  <c r="BA62" i="40" s="1"/>
  <c r="W43" i="31"/>
  <c r="AG43" i="40" s="1"/>
  <c r="BA61" i="40" s="1"/>
  <c r="W42" i="31"/>
  <c r="AG42" i="40" s="1"/>
  <c r="BA60" i="40" s="1"/>
  <c r="W41" i="31"/>
  <c r="AG41" i="40" s="1"/>
  <c r="BA59" i="40" s="1"/>
  <c r="W40" i="31"/>
  <c r="AG40" i="40" s="1"/>
  <c r="BA58" i="40" s="1"/>
  <c r="W39" i="31"/>
  <c r="AG39" i="40" s="1"/>
  <c r="BA57" i="40" s="1"/>
  <c r="W38" i="31"/>
  <c r="AG38" i="40" s="1"/>
  <c r="BA56" i="40" s="1"/>
  <c r="W37" i="31"/>
  <c r="AG37" i="40" s="1"/>
  <c r="BA55" i="40" s="1"/>
  <c r="W36" i="31"/>
  <c r="AG36" i="40" s="1"/>
  <c r="BA54" i="40" s="1"/>
  <c r="W35" i="31"/>
  <c r="AG35" i="40" s="1"/>
  <c r="BA53" i="40" s="1"/>
  <c r="W34" i="31"/>
  <c r="AG34" i="40" s="1"/>
  <c r="BA49" i="40" s="1"/>
  <c r="BA92" i="40" s="1"/>
  <c r="W33" i="31"/>
  <c r="AG33" i="40" s="1"/>
  <c r="BA48" i="40" s="1"/>
  <c r="W32" i="31"/>
  <c r="AG32" i="40" s="1"/>
  <c r="BA47" i="40" s="1"/>
  <c r="W31" i="31"/>
  <c r="AG31" i="40" s="1"/>
  <c r="BA46" i="40" s="1"/>
  <c r="W30" i="31"/>
  <c r="AG30" i="40" s="1"/>
  <c r="BA45" i="40" s="1"/>
  <c r="W29" i="31"/>
  <c r="AG29" i="40" s="1"/>
  <c r="BA44" i="40" s="1"/>
  <c r="W28" i="31"/>
  <c r="AG28" i="40" s="1"/>
  <c r="BA43" i="40" s="1"/>
  <c r="BA91" i="40" s="1"/>
  <c r="W27" i="31"/>
  <c r="AG27" i="40" s="1"/>
  <c r="BA42" i="40" s="1"/>
  <c r="W26" i="31"/>
  <c r="AG26" i="40" s="1"/>
  <c r="BA41" i="40" s="1"/>
  <c r="W25" i="31"/>
  <c r="AG25" i="40" s="1"/>
  <c r="BA40" i="40" s="1"/>
  <c r="W24" i="31"/>
  <c r="AG24" i="40" s="1"/>
  <c r="BA36" i="40" s="1"/>
  <c r="W23" i="31"/>
  <c r="AG23" i="40" s="1"/>
  <c r="BA35" i="40" s="1"/>
  <c r="W22" i="31"/>
  <c r="AG22" i="40" s="1"/>
  <c r="BA34" i="40" s="1"/>
  <c r="W21" i="31"/>
  <c r="AG21" i="40" s="1"/>
  <c r="BA33" i="40" s="1"/>
  <c r="BA90" i="40" s="1"/>
  <c r="W20" i="31"/>
  <c r="AG20" i="40" s="1"/>
  <c r="BA32" i="40" s="1"/>
  <c r="W19" i="31"/>
  <c r="AG19" i="40" s="1"/>
  <c r="BA31" i="40" s="1"/>
  <c r="W18" i="31"/>
  <c r="AG18" i="40" s="1"/>
  <c r="BA30" i="40" s="1"/>
  <c r="W17" i="31"/>
  <c r="AG17" i="40" s="1"/>
  <c r="BA29" i="40" s="1"/>
  <c r="W16" i="31"/>
  <c r="AG16" i="40" s="1"/>
  <c r="BA28" i="40" s="1"/>
  <c r="W15" i="31"/>
  <c r="AG15" i="40" s="1"/>
  <c r="BA27" i="40" s="1"/>
  <c r="W14" i="31"/>
  <c r="AG14" i="40" s="1"/>
  <c r="BA26" i="40" s="1"/>
  <c r="W13" i="31"/>
  <c r="AG13" i="40" s="1"/>
  <c r="BA22" i="40" s="1"/>
  <c r="W12" i="31"/>
  <c r="AG12" i="40" s="1"/>
  <c r="BA21" i="40" s="1"/>
  <c r="W11" i="31"/>
  <c r="AG11" i="40" s="1"/>
  <c r="BA20" i="40" s="1"/>
  <c r="W10" i="31"/>
  <c r="AG10" i="40" s="1"/>
  <c r="BA19" i="40" s="1"/>
  <c r="W9" i="31"/>
  <c r="AG9" i="40" s="1"/>
  <c r="BA15" i="40" s="1"/>
  <c r="W8" i="31"/>
  <c r="AG8" i="40" s="1"/>
  <c r="BA14" i="40" s="1"/>
  <c r="W7" i="31"/>
  <c r="AG7" i="40" s="1"/>
  <c r="BA10" i="40" s="1"/>
  <c r="W6" i="31"/>
  <c r="AG6" i="40" s="1"/>
  <c r="BA9" i="40" s="1"/>
  <c r="BA11" i="40" s="1"/>
  <c r="BA99" i="40" s="1"/>
  <c r="W5" i="31"/>
  <c r="AG5" i="40" s="1"/>
  <c r="BA5" i="40" s="1"/>
  <c r="W4" i="31"/>
  <c r="AG4" i="40" s="1"/>
  <c r="BA4" i="40" s="1"/>
  <c r="W3" i="31"/>
  <c r="AG3" i="40" s="1"/>
  <c r="BA3" i="40" s="1"/>
  <c r="W2" i="31"/>
  <c r="AG2" i="40" s="1"/>
  <c r="AF57" i="40"/>
  <c r="AZ84" i="40" s="1"/>
  <c r="AF56" i="40"/>
  <c r="AZ83" i="40" s="1"/>
  <c r="AF55" i="40"/>
  <c r="AZ82" i="40" s="1"/>
  <c r="AF54" i="40"/>
  <c r="AZ81" i="40" s="1"/>
  <c r="AF53" i="40"/>
  <c r="AZ80" i="40" s="1"/>
  <c r="AF52" i="40"/>
  <c r="AZ79" i="40" s="1"/>
  <c r="AF51" i="40"/>
  <c r="AZ75" i="40" s="1"/>
  <c r="AF50" i="40"/>
  <c r="AZ74" i="40" s="1"/>
  <c r="AF49" i="40"/>
  <c r="AZ73" i="40" s="1"/>
  <c r="AF48" i="40"/>
  <c r="AZ72" i="40" s="1"/>
  <c r="AF47" i="40"/>
  <c r="AZ71" i="40" s="1"/>
  <c r="AF46" i="40"/>
  <c r="AZ67" i="40" s="1"/>
  <c r="AF45" i="40"/>
  <c r="AZ66" i="40" s="1"/>
  <c r="AF44" i="40"/>
  <c r="AZ62" i="40" s="1"/>
  <c r="AF43" i="40"/>
  <c r="AZ61" i="40" s="1"/>
  <c r="AF42" i="40"/>
  <c r="AZ60" i="40" s="1"/>
  <c r="AF41" i="40"/>
  <c r="AZ59" i="40" s="1"/>
  <c r="AF40" i="40"/>
  <c r="AZ58" i="40" s="1"/>
  <c r="AF39" i="40"/>
  <c r="AZ57" i="40" s="1"/>
  <c r="AF38" i="40"/>
  <c r="AZ56" i="40" s="1"/>
  <c r="AF37" i="40"/>
  <c r="AZ55" i="40" s="1"/>
  <c r="AF36" i="40"/>
  <c r="AZ54" i="40" s="1"/>
  <c r="AF35" i="40"/>
  <c r="AZ53" i="40" s="1"/>
  <c r="AF34" i="40"/>
  <c r="AZ49" i="40" s="1"/>
  <c r="AZ92" i="40" s="1"/>
  <c r="AF33" i="40"/>
  <c r="AZ48" i="40" s="1"/>
  <c r="AF32" i="40"/>
  <c r="AZ47" i="40" s="1"/>
  <c r="AF31" i="40"/>
  <c r="AZ46" i="40" s="1"/>
  <c r="AF30" i="40"/>
  <c r="AZ45" i="40" s="1"/>
  <c r="AF29" i="40"/>
  <c r="AZ44" i="40" s="1"/>
  <c r="AF28" i="40"/>
  <c r="AZ43" i="40" s="1"/>
  <c r="AZ91" i="40" s="1"/>
  <c r="AF27" i="40"/>
  <c r="AZ42" i="40" s="1"/>
  <c r="AF26" i="40"/>
  <c r="AZ41" i="40" s="1"/>
  <c r="AF25" i="40"/>
  <c r="AZ40" i="40" s="1"/>
  <c r="AF24" i="40"/>
  <c r="AZ36" i="40" s="1"/>
  <c r="AF23" i="40"/>
  <c r="AZ35" i="40" s="1"/>
  <c r="AF22" i="40"/>
  <c r="AZ34" i="40" s="1"/>
  <c r="AF21" i="40"/>
  <c r="AZ33" i="40" s="1"/>
  <c r="AZ90" i="40" s="1"/>
  <c r="AF20" i="40"/>
  <c r="AZ32" i="40" s="1"/>
  <c r="AF19" i="40"/>
  <c r="AZ31" i="40" s="1"/>
  <c r="AF18" i="40"/>
  <c r="AZ30" i="40" s="1"/>
  <c r="AF17" i="40"/>
  <c r="AZ29" i="40" s="1"/>
  <c r="AF16" i="40"/>
  <c r="AZ28" i="40" s="1"/>
  <c r="AF15" i="40"/>
  <c r="AZ27" i="40" s="1"/>
  <c r="AF14" i="40"/>
  <c r="AZ26" i="40" s="1"/>
  <c r="AF13" i="40"/>
  <c r="AZ22" i="40" s="1"/>
  <c r="AF12" i="40"/>
  <c r="AZ21" i="40" s="1"/>
  <c r="AF11" i="40"/>
  <c r="AZ20" i="40" s="1"/>
  <c r="AF10" i="40"/>
  <c r="AZ19" i="40" s="1"/>
  <c r="AF9" i="40"/>
  <c r="AZ15" i="40" s="1"/>
  <c r="AF8" i="40"/>
  <c r="AZ14" i="40" s="1"/>
  <c r="AF7" i="40"/>
  <c r="AZ10" i="40" s="1"/>
  <c r="AF6" i="40"/>
  <c r="AZ9" i="40" s="1"/>
  <c r="AZ11" i="40" s="1"/>
  <c r="AZ99" i="40" s="1"/>
  <c r="AF5" i="40"/>
  <c r="AZ5" i="40" s="1"/>
  <c r="AF4" i="40"/>
  <c r="AZ4" i="40" s="1"/>
  <c r="AF3" i="40"/>
  <c r="AZ3" i="40" s="1"/>
  <c r="AF2" i="40"/>
  <c r="AE57" i="40"/>
  <c r="AY84" i="40" s="1"/>
  <c r="AE56" i="40"/>
  <c r="AY83" i="40" s="1"/>
  <c r="AE55" i="40"/>
  <c r="AY82" i="40" s="1"/>
  <c r="AE54" i="40"/>
  <c r="AY81" i="40" s="1"/>
  <c r="AE53" i="40"/>
  <c r="AY80" i="40" s="1"/>
  <c r="AE52" i="40"/>
  <c r="AY79" i="40" s="1"/>
  <c r="AE51" i="40"/>
  <c r="AY75" i="40" s="1"/>
  <c r="AE50" i="40"/>
  <c r="AY74" i="40" s="1"/>
  <c r="AE49" i="40"/>
  <c r="AY73" i="40" s="1"/>
  <c r="AE48" i="40"/>
  <c r="AY72" i="40" s="1"/>
  <c r="AE47" i="40"/>
  <c r="AY71" i="40" s="1"/>
  <c r="AE46" i="40"/>
  <c r="AY67" i="40" s="1"/>
  <c r="AE45" i="40"/>
  <c r="AY66" i="40" s="1"/>
  <c r="AE44" i="40"/>
  <c r="AY62" i="40" s="1"/>
  <c r="AE43" i="40"/>
  <c r="AY61" i="40" s="1"/>
  <c r="AE42" i="40"/>
  <c r="AY60" i="40" s="1"/>
  <c r="AE41" i="40"/>
  <c r="AY59" i="40" s="1"/>
  <c r="AE40" i="40"/>
  <c r="AY58" i="40" s="1"/>
  <c r="AE39" i="40"/>
  <c r="AY57" i="40" s="1"/>
  <c r="AE38" i="40"/>
  <c r="AY56" i="40" s="1"/>
  <c r="AE37" i="40"/>
  <c r="AY55" i="40" s="1"/>
  <c r="AE36" i="40"/>
  <c r="AY54" i="40" s="1"/>
  <c r="AE35" i="40"/>
  <c r="AY53" i="40" s="1"/>
  <c r="AE34" i="40"/>
  <c r="AY49" i="40" s="1"/>
  <c r="AY92" i="40" s="1"/>
  <c r="AE33" i="40"/>
  <c r="AY48" i="40" s="1"/>
  <c r="AE32" i="40"/>
  <c r="AY47" i="40" s="1"/>
  <c r="AE31" i="40"/>
  <c r="AY46" i="40" s="1"/>
  <c r="AE30" i="40"/>
  <c r="AY45" i="40" s="1"/>
  <c r="AE29" i="40"/>
  <c r="AY44" i="40" s="1"/>
  <c r="AE28" i="40"/>
  <c r="AY43" i="40" s="1"/>
  <c r="AY91" i="40" s="1"/>
  <c r="AE27" i="40"/>
  <c r="AY42" i="40" s="1"/>
  <c r="AE26" i="40"/>
  <c r="AY41" i="40" s="1"/>
  <c r="AE25" i="40"/>
  <c r="AY40" i="40" s="1"/>
  <c r="AE24" i="40"/>
  <c r="AY36" i="40" s="1"/>
  <c r="AE23" i="40"/>
  <c r="AY35" i="40" s="1"/>
  <c r="AE22" i="40"/>
  <c r="AY34" i="40" s="1"/>
  <c r="AE21" i="40"/>
  <c r="AY33" i="40" s="1"/>
  <c r="AY90" i="40" s="1"/>
  <c r="AE20" i="40"/>
  <c r="AY32" i="40" s="1"/>
  <c r="AE19" i="40"/>
  <c r="AY31" i="40" s="1"/>
  <c r="AE18" i="40"/>
  <c r="AY30" i="40" s="1"/>
  <c r="AE17" i="40"/>
  <c r="AY29" i="40" s="1"/>
  <c r="AE16" i="40"/>
  <c r="AY28" i="40" s="1"/>
  <c r="AE15" i="40"/>
  <c r="AY27" i="40" s="1"/>
  <c r="AE14" i="40"/>
  <c r="AY26" i="40" s="1"/>
  <c r="AE13" i="40"/>
  <c r="AY22" i="40" s="1"/>
  <c r="AE12" i="40"/>
  <c r="AY21" i="40" s="1"/>
  <c r="AE11" i="40"/>
  <c r="AY20" i="40" s="1"/>
  <c r="AE10" i="40"/>
  <c r="AY19" i="40" s="1"/>
  <c r="AE9" i="40"/>
  <c r="AY15" i="40" s="1"/>
  <c r="AE8" i="40"/>
  <c r="AY14" i="40" s="1"/>
  <c r="AE7" i="40"/>
  <c r="AY10" i="40" s="1"/>
  <c r="AE6" i="40"/>
  <c r="AY9" i="40" s="1"/>
  <c r="AE5" i="40"/>
  <c r="AY5" i="40" s="1"/>
  <c r="AE4" i="40"/>
  <c r="AY4" i="40" s="1"/>
  <c r="AE3" i="40"/>
  <c r="AY3" i="40" s="1"/>
  <c r="AE2" i="40"/>
  <c r="W57" i="28"/>
  <c r="AG57" i="38" s="1"/>
  <c r="W56" i="28"/>
  <c r="AG56" i="38" s="1"/>
  <c r="W55" i="28"/>
  <c r="AG55" i="38" s="1"/>
  <c r="W54" i="28"/>
  <c r="AG54" i="38" s="1"/>
  <c r="W53" i="28"/>
  <c r="AG53" i="38" s="1"/>
  <c r="W52" i="28"/>
  <c r="AG52" i="38" s="1"/>
  <c r="W51" i="28"/>
  <c r="AG51" i="38" s="1"/>
  <c r="W50" i="28"/>
  <c r="AG50" i="38" s="1"/>
  <c r="W49" i="28"/>
  <c r="AG49" i="38" s="1"/>
  <c r="W48" i="28"/>
  <c r="AG48" i="38" s="1"/>
  <c r="W47" i="28"/>
  <c r="AG47" i="38" s="1"/>
  <c r="W46" i="28"/>
  <c r="AG46" i="38" s="1"/>
  <c r="W45" i="28"/>
  <c r="AG45" i="38" s="1"/>
  <c r="W44" i="28"/>
  <c r="AG44" i="38" s="1"/>
  <c r="W43" i="28"/>
  <c r="AG43" i="38" s="1"/>
  <c r="W42" i="28"/>
  <c r="AG42" i="38" s="1"/>
  <c r="W41" i="28"/>
  <c r="AG41" i="38" s="1"/>
  <c r="W40" i="28"/>
  <c r="AG40" i="38" s="1"/>
  <c r="W39" i="28"/>
  <c r="AG39" i="38" s="1"/>
  <c r="W38" i="28"/>
  <c r="AG38" i="38" s="1"/>
  <c r="W37" i="28"/>
  <c r="AG37" i="38" s="1"/>
  <c r="W36" i="28"/>
  <c r="AG36" i="38" s="1"/>
  <c r="W35" i="28"/>
  <c r="AG35" i="38" s="1"/>
  <c r="W34" i="28"/>
  <c r="AG34" i="38" s="1"/>
  <c r="W33" i="28"/>
  <c r="AG33" i="38" s="1"/>
  <c r="W32" i="28"/>
  <c r="AG32" i="38" s="1"/>
  <c r="W31" i="28"/>
  <c r="AG31" i="38" s="1"/>
  <c r="W30" i="28"/>
  <c r="AG30" i="38" s="1"/>
  <c r="W29" i="28"/>
  <c r="AG29" i="38" s="1"/>
  <c r="W28" i="28"/>
  <c r="AG28" i="38" s="1"/>
  <c r="W27" i="28"/>
  <c r="AG27" i="38" s="1"/>
  <c r="W26" i="28"/>
  <c r="AG26" i="38" s="1"/>
  <c r="W25" i="28"/>
  <c r="AG25" i="38" s="1"/>
  <c r="W24" i="28"/>
  <c r="AG24" i="38" s="1"/>
  <c r="W23" i="28"/>
  <c r="AG23" i="38" s="1"/>
  <c r="W22" i="28"/>
  <c r="AG22" i="38" s="1"/>
  <c r="W21" i="28"/>
  <c r="AG21" i="38" s="1"/>
  <c r="W20" i="28"/>
  <c r="AG20" i="38" s="1"/>
  <c r="W19" i="28"/>
  <c r="AG19" i="38" s="1"/>
  <c r="W18" i="28"/>
  <c r="AG18" i="38" s="1"/>
  <c r="W17" i="28"/>
  <c r="AG17" i="38" s="1"/>
  <c r="W16" i="28"/>
  <c r="AG16" i="38" s="1"/>
  <c r="W15" i="28"/>
  <c r="AG15" i="38" s="1"/>
  <c r="W14" i="28"/>
  <c r="AG14" i="38" s="1"/>
  <c r="W13" i="28"/>
  <c r="AG13" i="38" s="1"/>
  <c r="W12" i="28"/>
  <c r="AG12" i="38" s="1"/>
  <c r="W11" i="28"/>
  <c r="AG11" i="38" s="1"/>
  <c r="W10" i="28"/>
  <c r="AG10" i="38" s="1"/>
  <c r="W9" i="28"/>
  <c r="AG9" i="38" s="1"/>
  <c r="W8" i="28"/>
  <c r="AG8" i="38" s="1"/>
  <c r="W7" i="28"/>
  <c r="AG7" i="38" s="1"/>
  <c r="W6" i="28"/>
  <c r="AG6" i="38" s="1"/>
  <c r="W5" i="28"/>
  <c r="AG5" i="38" s="1"/>
  <c r="W4" i="28"/>
  <c r="AG4" i="38" s="1"/>
  <c r="W3" i="28"/>
  <c r="AG3" i="38" s="1"/>
  <c r="W2" i="28"/>
  <c r="AG2" i="38" s="1"/>
  <c r="W57" i="27"/>
  <c r="AF57" i="38" s="1"/>
  <c r="W56" i="27"/>
  <c r="AF56" i="38" s="1"/>
  <c r="W55" i="27"/>
  <c r="AF55" i="38" s="1"/>
  <c r="W54" i="27"/>
  <c r="AF54" i="38" s="1"/>
  <c r="W53" i="27"/>
  <c r="AF53" i="38" s="1"/>
  <c r="W52" i="27"/>
  <c r="AF52" i="38" s="1"/>
  <c r="W51" i="27"/>
  <c r="AF51" i="38" s="1"/>
  <c r="W50" i="27"/>
  <c r="AF50" i="38" s="1"/>
  <c r="W49" i="27"/>
  <c r="AF49" i="38" s="1"/>
  <c r="W48" i="27"/>
  <c r="AF48" i="38" s="1"/>
  <c r="W47" i="27"/>
  <c r="AF47" i="38" s="1"/>
  <c r="W46" i="27"/>
  <c r="AF46" i="38" s="1"/>
  <c r="W45" i="27"/>
  <c r="AF45" i="38" s="1"/>
  <c r="W44" i="27"/>
  <c r="AF44" i="38" s="1"/>
  <c r="W43" i="27"/>
  <c r="AF43" i="38" s="1"/>
  <c r="W42" i="27"/>
  <c r="AF42" i="38" s="1"/>
  <c r="W41" i="27"/>
  <c r="AF41" i="38" s="1"/>
  <c r="W40" i="27"/>
  <c r="AF40" i="38" s="1"/>
  <c r="W39" i="27"/>
  <c r="AF39" i="38" s="1"/>
  <c r="W38" i="27"/>
  <c r="AF38" i="38" s="1"/>
  <c r="W37" i="27"/>
  <c r="AF37" i="38" s="1"/>
  <c r="W36" i="27"/>
  <c r="AF36" i="38" s="1"/>
  <c r="W35" i="27"/>
  <c r="AF35" i="38" s="1"/>
  <c r="W34" i="27"/>
  <c r="AF34" i="38" s="1"/>
  <c r="W33" i="27"/>
  <c r="AF33" i="38" s="1"/>
  <c r="W32" i="27"/>
  <c r="AF32" i="38" s="1"/>
  <c r="W31" i="27"/>
  <c r="AF31" i="38" s="1"/>
  <c r="W30" i="27"/>
  <c r="AF30" i="38" s="1"/>
  <c r="W29" i="27"/>
  <c r="AF29" i="38" s="1"/>
  <c r="W28" i="27"/>
  <c r="AF28" i="38" s="1"/>
  <c r="W27" i="27"/>
  <c r="AF27" i="38" s="1"/>
  <c r="W26" i="27"/>
  <c r="AF26" i="38" s="1"/>
  <c r="W25" i="27"/>
  <c r="AF25" i="38" s="1"/>
  <c r="W24" i="27"/>
  <c r="AF24" i="38" s="1"/>
  <c r="W23" i="27"/>
  <c r="AF23" i="38" s="1"/>
  <c r="W22" i="27"/>
  <c r="AF22" i="38" s="1"/>
  <c r="W21" i="27"/>
  <c r="AF21" i="38" s="1"/>
  <c r="W20" i="27"/>
  <c r="AF20" i="38" s="1"/>
  <c r="W19" i="27"/>
  <c r="AF19" i="38" s="1"/>
  <c r="W18" i="27"/>
  <c r="AF18" i="38" s="1"/>
  <c r="W17" i="27"/>
  <c r="AF17" i="38" s="1"/>
  <c r="W16" i="27"/>
  <c r="AF16" i="38" s="1"/>
  <c r="W15" i="27"/>
  <c r="AF15" i="38" s="1"/>
  <c r="W14" i="27"/>
  <c r="AF14" i="38" s="1"/>
  <c r="W13" i="27"/>
  <c r="AF13" i="38" s="1"/>
  <c r="W12" i="27"/>
  <c r="AF12" i="38" s="1"/>
  <c r="W11" i="27"/>
  <c r="AF11" i="38" s="1"/>
  <c r="W10" i="27"/>
  <c r="AF10" i="38" s="1"/>
  <c r="W9" i="27"/>
  <c r="AF9" i="38" s="1"/>
  <c r="W8" i="27"/>
  <c r="AF8" i="38" s="1"/>
  <c r="W7" i="27"/>
  <c r="AF7" i="38" s="1"/>
  <c r="W6" i="27"/>
  <c r="AF6" i="38" s="1"/>
  <c r="W5" i="27"/>
  <c r="AF5" i="38" s="1"/>
  <c r="W4" i="27"/>
  <c r="AF4" i="38" s="1"/>
  <c r="W3" i="27"/>
  <c r="AF3" i="38" s="1"/>
  <c r="W2" i="27"/>
  <c r="AF2" i="38" s="1"/>
  <c r="W3" i="26"/>
  <c r="AE3" i="38" s="1"/>
  <c r="W4" i="26"/>
  <c r="AE4" i="38" s="1"/>
  <c r="W5" i="26"/>
  <c r="AE5" i="38" s="1"/>
  <c r="W6" i="26"/>
  <c r="AE6" i="38" s="1"/>
  <c r="W7" i="26"/>
  <c r="AE7" i="38" s="1"/>
  <c r="W8" i="26"/>
  <c r="AE8" i="38" s="1"/>
  <c r="W9" i="26"/>
  <c r="AE9" i="38" s="1"/>
  <c r="W10" i="26"/>
  <c r="AE10" i="38" s="1"/>
  <c r="W11" i="26"/>
  <c r="AE11" i="38" s="1"/>
  <c r="W12" i="26"/>
  <c r="AE12" i="38" s="1"/>
  <c r="W13" i="26"/>
  <c r="AE13" i="38" s="1"/>
  <c r="W14" i="26"/>
  <c r="AE14" i="38" s="1"/>
  <c r="W15" i="26"/>
  <c r="AE15" i="38" s="1"/>
  <c r="W16" i="26"/>
  <c r="AE16" i="38" s="1"/>
  <c r="W17" i="26"/>
  <c r="AE17" i="38" s="1"/>
  <c r="W18" i="26"/>
  <c r="AE18" i="38" s="1"/>
  <c r="W19" i="26"/>
  <c r="AE19" i="38" s="1"/>
  <c r="W20" i="26"/>
  <c r="AE20" i="38" s="1"/>
  <c r="W21" i="26"/>
  <c r="AE21" i="38" s="1"/>
  <c r="W22" i="26"/>
  <c r="AE22" i="38" s="1"/>
  <c r="W23" i="26"/>
  <c r="AE23" i="38" s="1"/>
  <c r="W24" i="26"/>
  <c r="AE24" i="38" s="1"/>
  <c r="W25" i="26"/>
  <c r="AE25" i="38" s="1"/>
  <c r="W26" i="26"/>
  <c r="AE26" i="38" s="1"/>
  <c r="W27" i="26"/>
  <c r="AE27" i="38" s="1"/>
  <c r="W28" i="26"/>
  <c r="AE28" i="38" s="1"/>
  <c r="W29" i="26"/>
  <c r="AE29" i="38" s="1"/>
  <c r="W30" i="26"/>
  <c r="AE30" i="38" s="1"/>
  <c r="W31" i="26"/>
  <c r="AE31" i="38" s="1"/>
  <c r="W32" i="26"/>
  <c r="AE32" i="38" s="1"/>
  <c r="W33" i="26"/>
  <c r="AE33" i="38" s="1"/>
  <c r="W34" i="26"/>
  <c r="AE34" i="38" s="1"/>
  <c r="W35" i="26"/>
  <c r="AE35" i="38" s="1"/>
  <c r="W36" i="26"/>
  <c r="AE36" i="38" s="1"/>
  <c r="W37" i="26"/>
  <c r="AE37" i="38" s="1"/>
  <c r="W38" i="26"/>
  <c r="AE38" i="38" s="1"/>
  <c r="W39" i="26"/>
  <c r="AE39" i="38" s="1"/>
  <c r="W40" i="26"/>
  <c r="AE40" i="38" s="1"/>
  <c r="W41" i="26"/>
  <c r="AE41" i="38" s="1"/>
  <c r="W42" i="26"/>
  <c r="AE42" i="38" s="1"/>
  <c r="W43" i="26"/>
  <c r="AE43" i="38" s="1"/>
  <c r="W44" i="26"/>
  <c r="AE44" i="38" s="1"/>
  <c r="W45" i="26"/>
  <c r="AE45" i="38" s="1"/>
  <c r="W46" i="26"/>
  <c r="AE46" i="38" s="1"/>
  <c r="W47" i="26"/>
  <c r="AE47" i="38" s="1"/>
  <c r="W48" i="26"/>
  <c r="AE48" i="38" s="1"/>
  <c r="W49" i="26"/>
  <c r="AE49" i="38" s="1"/>
  <c r="W50" i="26"/>
  <c r="AE50" i="38" s="1"/>
  <c r="W51" i="26"/>
  <c r="AE51" i="38" s="1"/>
  <c r="W52" i="26"/>
  <c r="AE52" i="38" s="1"/>
  <c r="W53" i="26"/>
  <c r="AE53" i="38" s="1"/>
  <c r="W54" i="26"/>
  <c r="AE54" i="38" s="1"/>
  <c r="W55" i="26"/>
  <c r="AE55" i="38" s="1"/>
  <c r="W56" i="26"/>
  <c r="AE56" i="38" s="1"/>
  <c r="W57" i="26"/>
  <c r="AE57" i="38" s="1"/>
  <c r="W2" i="26"/>
  <c r="AE2" i="38" s="1"/>
  <c r="W3" i="19"/>
  <c r="AG3" i="35" s="1"/>
  <c r="BA3" i="35" s="1"/>
  <c r="W4" i="19"/>
  <c r="AG4" i="35" s="1"/>
  <c r="BA4" i="35" s="1"/>
  <c r="W5" i="19"/>
  <c r="AG5" i="35" s="1"/>
  <c r="BA5" i="35" s="1"/>
  <c r="W6" i="19"/>
  <c r="AG6" i="35" s="1"/>
  <c r="BA9" i="35" s="1"/>
  <c r="W7" i="19"/>
  <c r="AG7" i="35" s="1"/>
  <c r="BA10" i="35" s="1"/>
  <c r="W8" i="19"/>
  <c r="AG8" i="35" s="1"/>
  <c r="BA14" i="35" s="1"/>
  <c r="W9" i="19"/>
  <c r="AG9" i="35" s="1"/>
  <c r="BA15" i="35" s="1"/>
  <c r="W10" i="19"/>
  <c r="AG10" i="35" s="1"/>
  <c r="BA19" i="35" s="1"/>
  <c r="W11" i="19"/>
  <c r="AG11" i="35" s="1"/>
  <c r="BA20" i="35" s="1"/>
  <c r="W12" i="19"/>
  <c r="AG12" i="35" s="1"/>
  <c r="BA21" i="35" s="1"/>
  <c r="W13" i="19"/>
  <c r="AG13" i="35" s="1"/>
  <c r="BA22" i="35" s="1"/>
  <c r="W14" i="19"/>
  <c r="AG14" i="35" s="1"/>
  <c r="BA26" i="35" s="1"/>
  <c r="W15" i="19"/>
  <c r="AG15" i="35" s="1"/>
  <c r="BA27" i="35" s="1"/>
  <c r="W16" i="19"/>
  <c r="AG16" i="35" s="1"/>
  <c r="BA28" i="35" s="1"/>
  <c r="W17" i="19"/>
  <c r="AG17" i="35" s="1"/>
  <c r="BA29" i="35" s="1"/>
  <c r="W18" i="19"/>
  <c r="AG18" i="35" s="1"/>
  <c r="BA30" i="35" s="1"/>
  <c r="W19" i="19"/>
  <c r="AG19" i="35" s="1"/>
  <c r="BA31" i="35" s="1"/>
  <c r="W20" i="19"/>
  <c r="AG20" i="35" s="1"/>
  <c r="BA32" i="35" s="1"/>
  <c r="W21" i="19"/>
  <c r="AG21" i="35" s="1"/>
  <c r="BA33" i="35" s="1"/>
  <c r="BA90" i="35" s="1"/>
  <c r="W22" i="19"/>
  <c r="AG22" i="35" s="1"/>
  <c r="BA34" i="35" s="1"/>
  <c r="W23" i="19"/>
  <c r="AG23" i="35" s="1"/>
  <c r="BA35" i="35" s="1"/>
  <c r="W24" i="19"/>
  <c r="AG24" i="35" s="1"/>
  <c r="BA36" i="35" s="1"/>
  <c r="W25" i="19"/>
  <c r="AG25" i="35" s="1"/>
  <c r="BA40" i="35" s="1"/>
  <c r="W26" i="19"/>
  <c r="AG26" i="35" s="1"/>
  <c r="BA41" i="35" s="1"/>
  <c r="W27" i="19"/>
  <c r="AG27" i="35" s="1"/>
  <c r="BA42" i="35" s="1"/>
  <c r="W28" i="19"/>
  <c r="AG28" i="35" s="1"/>
  <c r="BA43" i="35" s="1"/>
  <c r="BA91" i="35" s="1"/>
  <c r="W29" i="19"/>
  <c r="AG29" i="35" s="1"/>
  <c r="BA44" i="35" s="1"/>
  <c r="W30" i="19"/>
  <c r="AG30" i="35" s="1"/>
  <c r="BA45" i="35" s="1"/>
  <c r="W31" i="19"/>
  <c r="AG31" i="35" s="1"/>
  <c r="BA46" i="35" s="1"/>
  <c r="W32" i="19"/>
  <c r="AG32" i="35" s="1"/>
  <c r="BA47" i="35" s="1"/>
  <c r="W33" i="19"/>
  <c r="AG33" i="35" s="1"/>
  <c r="BA48" i="35" s="1"/>
  <c r="W34" i="19"/>
  <c r="AG34" i="35" s="1"/>
  <c r="BA49" i="35" s="1"/>
  <c r="BA92" i="35" s="1"/>
  <c r="W35" i="19"/>
  <c r="AG35" i="35" s="1"/>
  <c r="BA53" i="35" s="1"/>
  <c r="W36" i="19"/>
  <c r="AG36" i="35" s="1"/>
  <c r="BA54" i="35" s="1"/>
  <c r="W37" i="19"/>
  <c r="AG37" i="35" s="1"/>
  <c r="BA55" i="35" s="1"/>
  <c r="W38" i="19"/>
  <c r="AG38" i="35" s="1"/>
  <c r="BA56" i="35" s="1"/>
  <c r="W39" i="19"/>
  <c r="AG39" i="35" s="1"/>
  <c r="BA57" i="35" s="1"/>
  <c r="W40" i="19"/>
  <c r="AG40" i="35" s="1"/>
  <c r="BA58" i="35" s="1"/>
  <c r="W41" i="19"/>
  <c r="AG41" i="35" s="1"/>
  <c r="BA59" i="35" s="1"/>
  <c r="W42" i="19"/>
  <c r="AG42" i="35" s="1"/>
  <c r="BA60" i="35" s="1"/>
  <c r="W43" i="19"/>
  <c r="AG43" i="35" s="1"/>
  <c r="BA61" i="35" s="1"/>
  <c r="W44" i="19"/>
  <c r="AG44" i="35" s="1"/>
  <c r="BA62" i="35" s="1"/>
  <c r="W45" i="19"/>
  <c r="AG45" i="35" s="1"/>
  <c r="BA66" i="35" s="1"/>
  <c r="W46" i="19"/>
  <c r="AG46" i="35" s="1"/>
  <c r="BA67" i="35" s="1"/>
  <c r="W47" i="19"/>
  <c r="AG47" i="35" s="1"/>
  <c r="BA71" i="35" s="1"/>
  <c r="W48" i="19"/>
  <c r="AG48" i="35" s="1"/>
  <c r="BA72" i="35" s="1"/>
  <c r="W49" i="19"/>
  <c r="AG49" i="35" s="1"/>
  <c r="BA73" i="35" s="1"/>
  <c r="W50" i="19"/>
  <c r="AG50" i="35" s="1"/>
  <c r="BA74" i="35" s="1"/>
  <c r="W51" i="19"/>
  <c r="AG51" i="35" s="1"/>
  <c r="BA75" i="35" s="1"/>
  <c r="W52" i="19"/>
  <c r="AG52" i="35" s="1"/>
  <c r="BA79" i="35" s="1"/>
  <c r="W53" i="19"/>
  <c r="AG53" i="35" s="1"/>
  <c r="BA80" i="35" s="1"/>
  <c r="W54" i="19"/>
  <c r="AG54" i="35" s="1"/>
  <c r="BA81" i="35" s="1"/>
  <c r="W55" i="19"/>
  <c r="AG55" i="35" s="1"/>
  <c r="BA82" i="35" s="1"/>
  <c r="W56" i="19"/>
  <c r="AG56" i="35" s="1"/>
  <c r="BA83" i="35" s="1"/>
  <c r="W57" i="19"/>
  <c r="AG57" i="35" s="1"/>
  <c r="BA84" i="35" s="1"/>
  <c r="W2" i="19"/>
  <c r="AG2" i="35" s="1"/>
  <c r="W3" i="18"/>
  <c r="AF3" i="35" s="1"/>
  <c r="AZ3" i="35" s="1"/>
  <c r="W4" i="18"/>
  <c r="AF4" i="35" s="1"/>
  <c r="AZ4" i="35" s="1"/>
  <c r="W5" i="18"/>
  <c r="AF5" i="35" s="1"/>
  <c r="AZ5" i="35" s="1"/>
  <c r="W6" i="18"/>
  <c r="AF6" i="35" s="1"/>
  <c r="AZ9" i="35" s="1"/>
  <c r="W7" i="18"/>
  <c r="AF7" i="35" s="1"/>
  <c r="AZ10" i="35" s="1"/>
  <c r="W8" i="18"/>
  <c r="AF8" i="35" s="1"/>
  <c r="AZ14" i="35" s="1"/>
  <c r="W9" i="18"/>
  <c r="AF9" i="35" s="1"/>
  <c r="AZ15" i="35" s="1"/>
  <c r="W10" i="18"/>
  <c r="AF10" i="35" s="1"/>
  <c r="AZ19" i="35" s="1"/>
  <c r="W11" i="18"/>
  <c r="AF11" i="35" s="1"/>
  <c r="AZ20" i="35" s="1"/>
  <c r="W12" i="18"/>
  <c r="AF12" i="35" s="1"/>
  <c r="AZ21" i="35" s="1"/>
  <c r="W13" i="18"/>
  <c r="AF13" i="35" s="1"/>
  <c r="AZ22" i="35" s="1"/>
  <c r="W14" i="18"/>
  <c r="AF14" i="35" s="1"/>
  <c r="AZ26" i="35" s="1"/>
  <c r="W15" i="18"/>
  <c r="AF15" i="35" s="1"/>
  <c r="AZ27" i="35" s="1"/>
  <c r="W16" i="18"/>
  <c r="AF16" i="35" s="1"/>
  <c r="AZ28" i="35" s="1"/>
  <c r="W17" i="18"/>
  <c r="AF17" i="35" s="1"/>
  <c r="AZ29" i="35" s="1"/>
  <c r="W18" i="18"/>
  <c r="AF18" i="35" s="1"/>
  <c r="AZ30" i="35" s="1"/>
  <c r="W19" i="18"/>
  <c r="AF19" i="35" s="1"/>
  <c r="AZ31" i="35" s="1"/>
  <c r="W20" i="18"/>
  <c r="AF20" i="35" s="1"/>
  <c r="AZ32" i="35" s="1"/>
  <c r="W21" i="18"/>
  <c r="AF21" i="35" s="1"/>
  <c r="AZ33" i="35" s="1"/>
  <c r="AZ90" i="35" s="1"/>
  <c r="W22" i="18"/>
  <c r="AF22" i="35" s="1"/>
  <c r="AZ34" i="35" s="1"/>
  <c r="W23" i="18"/>
  <c r="AF23" i="35" s="1"/>
  <c r="AZ35" i="35" s="1"/>
  <c r="W24" i="18"/>
  <c r="AF24" i="35" s="1"/>
  <c r="AZ36" i="35" s="1"/>
  <c r="W25" i="18"/>
  <c r="AF25" i="35" s="1"/>
  <c r="AZ40" i="35" s="1"/>
  <c r="W26" i="18"/>
  <c r="AF26" i="35" s="1"/>
  <c r="AZ41" i="35" s="1"/>
  <c r="W27" i="18"/>
  <c r="AF27" i="35" s="1"/>
  <c r="AZ42" i="35" s="1"/>
  <c r="W28" i="18"/>
  <c r="AF28" i="35" s="1"/>
  <c r="AZ43" i="35" s="1"/>
  <c r="AZ91" i="35" s="1"/>
  <c r="W29" i="18"/>
  <c r="AF29" i="35" s="1"/>
  <c r="AZ44" i="35" s="1"/>
  <c r="W30" i="18"/>
  <c r="AF30" i="35" s="1"/>
  <c r="AZ45" i="35" s="1"/>
  <c r="W31" i="18"/>
  <c r="AF31" i="35" s="1"/>
  <c r="AZ46" i="35" s="1"/>
  <c r="W32" i="18"/>
  <c r="AF32" i="35" s="1"/>
  <c r="AZ47" i="35" s="1"/>
  <c r="W33" i="18"/>
  <c r="AF33" i="35" s="1"/>
  <c r="AZ48" i="35" s="1"/>
  <c r="W34" i="18"/>
  <c r="AF34" i="35" s="1"/>
  <c r="AZ49" i="35" s="1"/>
  <c r="AZ92" i="35" s="1"/>
  <c r="W35" i="18"/>
  <c r="AF35" i="35" s="1"/>
  <c r="AZ53" i="35" s="1"/>
  <c r="W36" i="18"/>
  <c r="AF36" i="35" s="1"/>
  <c r="AZ54" i="35" s="1"/>
  <c r="W37" i="18"/>
  <c r="AF37" i="35" s="1"/>
  <c r="AZ55" i="35" s="1"/>
  <c r="W38" i="18"/>
  <c r="AF38" i="35" s="1"/>
  <c r="AZ56" i="35" s="1"/>
  <c r="W39" i="18"/>
  <c r="AF39" i="35" s="1"/>
  <c r="AZ57" i="35" s="1"/>
  <c r="W40" i="18"/>
  <c r="AF40" i="35" s="1"/>
  <c r="AZ58" i="35" s="1"/>
  <c r="W41" i="18"/>
  <c r="AF41" i="35" s="1"/>
  <c r="AZ59" i="35" s="1"/>
  <c r="W42" i="18"/>
  <c r="AF42" i="35" s="1"/>
  <c r="AZ60" i="35" s="1"/>
  <c r="W43" i="18"/>
  <c r="AF43" i="35" s="1"/>
  <c r="AZ61" i="35" s="1"/>
  <c r="W44" i="18"/>
  <c r="AF44" i="35" s="1"/>
  <c r="AZ62" i="35" s="1"/>
  <c r="W45" i="18"/>
  <c r="AF45" i="35" s="1"/>
  <c r="AZ66" i="35" s="1"/>
  <c r="W46" i="18"/>
  <c r="AF46" i="35" s="1"/>
  <c r="AZ67" i="35" s="1"/>
  <c r="W47" i="18"/>
  <c r="AF47" i="35" s="1"/>
  <c r="AZ71" i="35" s="1"/>
  <c r="W48" i="18"/>
  <c r="AF48" i="35" s="1"/>
  <c r="AZ72" i="35" s="1"/>
  <c r="W49" i="18"/>
  <c r="AF49" i="35" s="1"/>
  <c r="AZ73" i="35" s="1"/>
  <c r="W50" i="18"/>
  <c r="AF50" i="35" s="1"/>
  <c r="AZ74" i="35" s="1"/>
  <c r="W51" i="18"/>
  <c r="AF51" i="35" s="1"/>
  <c r="AZ75" i="35" s="1"/>
  <c r="W52" i="18"/>
  <c r="AF52" i="35" s="1"/>
  <c r="AZ79" i="35" s="1"/>
  <c r="W53" i="18"/>
  <c r="AF53" i="35" s="1"/>
  <c r="AZ80" i="35" s="1"/>
  <c r="W54" i="18"/>
  <c r="AF54" i="35" s="1"/>
  <c r="AZ81" i="35" s="1"/>
  <c r="W55" i="18"/>
  <c r="AF55" i="35" s="1"/>
  <c r="AZ82" i="35" s="1"/>
  <c r="W56" i="18"/>
  <c r="AF56" i="35" s="1"/>
  <c r="AZ83" i="35" s="1"/>
  <c r="W57" i="18"/>
  <c r="AF57" i="35" s="1"/>
  <c r="AZ84" i="35" s="1"/>
  <c r="W2" i="18"/>
  <c r="AF2" i="35" s="1"/>
  <c r="AE3" i="35"/>
  <c r="AY3" i="35" s="1"/>
  <c r="AE4" i="35"/>
  <c r="AY4" i="35" s="1"/>
  <c r="AE5" i="35"/>
  <c r="AY5" i="35" s="1"/>
  <c r="AE6" i="35"/>
  <c r="AY9" i="35" s="1"/>
  <c r="AE7" i="35"/>
  <c r="AY10" i="35" s="1"/>
  <c r="AE8" i="35"/>
  <c r="AY14" i="35" s="1"/>
  <c r="AE9" i="35"/>
  <c r="AY15" i="35" s="1"/>
  <c r="AE10" i="35"/>
  <c r="AY19" i="35" s="1"/>
  <c r="AE11" i="35"/>
  <c r="AY20" i="35" s="1"/>
  <c r="AE12" i="35"/>
  <c r="AY21" i="35" s="1"/>
  <c r="AE13" i="35"/>
  <c r="AY22" i="35" s="1"/>
  <c r="AE14" i="35"/>
  <c r="AY26" i="35" s="1"/>
  <c r="AE15" i="35"/>
  <c r="AY27" i="35" s="1"/>
  <c r="AE16" i="35"/>
  <c r="AY28" i="35" s="1"/>
  <c r="AE17" i="35"/>
  <c r="AY29" i="35" s="1"/>
  <c r="AE18" i="35"/>
  <c r="AY30" i="35" s="1"/>
  <c r="AE19" i="35"/>
  <c r="AY31" i="35" s="1"/>
  <c r="AE20" i="35"/>
  <c r="AY32" i="35" s="1"/>
  <c r="AE21" i="35"/>
  <c r="AY33" i="35" s="1"/>
  <c r="AY90" i="35" s="1"/>
  <c r="AE22" i="35"/>
  <c r="AY34" i="35" s="1"/>
  <c r="AE23" i="35"/>
  <c r="AY35" i="35" s="1"/>
  <c r="AE24" i="35"/>
  <c r="AY36" i="35" s="1"/>
  <c r="AE25" i="35"/>
  <c r="AY40" i="35" s="1"/>
  <c r="AE26" i="35"/>
  <c r="AY41" i="35" s="1"/>
  <c r="AE27" i="35"/>
  <c r="AY42" i="35" s="1"/>
  <c r="AE28" i="35"/>
  <c r="AY43" i="35" s="1"/>
  <c r="AY91" i="35" s="1"/>
  <c r="AE29" i="35"/>
  <c r="AY44" i="35" s="1"/>
  <c r="AE30" i="35"/>
  <c r="AY45" i="35" s="1"/>
  <c r="AE31" i="35"/>
  <c r="AY46" i="35" s="1"/>
  <c r="AE32" i="35"/>
  <c r="AY47" i="35" s="1"/>
  <c r="AE33" i="35"/>
  <c r="AY48" i="35" s="1"/>
  <c r="AE34" i="35"/>
  <c r="AY49" i="35" s="1"/>
  <c r="AY92" i="35" s="1"/>
  <c r="AE35" i="35"/>
  <c r="AY53" i="35" s="1"/>
  <c r="AE36" i="35"/>
  <c r="AY54" i="35" s="1"/>
  <c r="AE37" i="35"/>
  <c r="AY55" i="35" s="1"/>
  <c r="AE38" i="35"/>
  <c r="AY56" i="35" s="1"/>
  <c r="AE39" i="35"/>
  <c r="AY57" i="35" s="1"/>
  <c r="AE40" i="35"/>
  <c r="AY58" i="35" s="1"/>
  <c r="AE41" i="35"/>
  <c r="AY59" i="35" s="1"/>
  <c r="AE42" i="35"/>
  <c r="AY60" i="35" s="1"/>
  <c r="AE43" i="35"/>
  <c r="AY61" i="35" s="1"/>
  <c r="AE44" i="35"/>
  <c r="AY62" i="35" s="1"/>
  <c r="AE45" i="35"/>
  <c r="AY66" i="35" s="1"/>
  <c r="AE46" i="35"/>
  <c r="AY67" i="35" s="1"/>
  <c r="AE47" i="35"/>
  <c r="AY71" i="35" s="1"/>
  <c r="AE48" i="35"/>
  <c r="AY72" i="35" s="1"/>
  <c r="AE49" i="35"/>
  <c r="AY73" i="35" s="1"/>
  <c r="AE50" i="35"/>
  <c r="AY74" i="35" s="1"/>
  <c r="AE51" i="35"/>
  <c r="AY75" i="35" s="1"/>
  <c r="AE52" i="35"/>
  <c r="AY79" i="35" s="1"/>
  <c r="AE53" i="35"/>
  <c r="AY80" i="35" s="1"/>
  <c r="AE54" i="35"/>
  <c r="AY81" i="35" s="1"/>
  <c r="AE55" i="35"/>
  <c r="AY82" i="35" s="1"/>
  <c r="AE56" i="35"/>
  <c r="AY83" i="35" s="1"/>
  <c r="AE57" i="35"/>
  <c r="AY84" i="35" s="1"/>
  <c r="AE2" i="35"/>
  <c r="Y3" i="38"/>
  <c r="Y4" i="38"/>
  <c r="Y5" i="38"/>
  <c r="Y6" i="38"/>
  <c r="Y7" i="38"/>
  <c r="Y8" i="38"/>
  <c r="Y9" i="38"/>
  <c r="Y10" i="38"/>
  <c r="Y11" i="38"/>
  <c r="Y12" i="38"/>
  <c r="Y13" i="38"/>
  <c r="Y14" i="38"/>
  <c r="Y15" i="38"/>
  <c r="Y16" i="38"/>
  <c r="Y17" i="38"/>
  <c r="Y18" i="38"/>
  <c r="Y19" i="38"/>
  <c r="Y20" i="38"/>
  <c r="Y21" i="38"/>
  <c r="Y22" i="38"/>
  <c r="Y23" i="38"/>
  <c r="Y24" i="38"/>
  <c r="Y25" i="38"/>
  <c r="Y26" i="38"/>
  <c r="Y27" i="38"/>
  <c r="Y28" i="38"/>
  <c r="Y29" i="38"/>
  <c r="Y30" i="38"/>
  <c r="Y31" i="38"/>
  <c r="Y32" i="38"/>
  <c r="Y33" i="38"/>
  <c r="Y34" i="38"/>
  <c r="Y35" i="38"/>
  <c r="Y36" i="38"/>
  <c r="Y37" i="38"/>
  <c r="Y38" i="38"/>
  <c r="Y39" i="38"/>
  <c r="Y40" i="38"/>
  <c r="Y41" i="38"/>
  <c r="Y42" i="38"/>
  <c r="Y43" i="38"/>
  <c r="Y44" i="38"/>
  <c r="Y45" i="38"/>
  <c r="Y46" i="38"/>
  <c r="Y47" i="38"/>
  <c r="Y48" i="38"/>
  <c r="Y49" i="38"/>
  <c r="Y50" i="38"/>
  <c r="Y51" i="38"/>
  <c r="Y52" i="38"/>
  <c r="Y53" i="38"/>
  <c r="Y54" i="38"/>
  <c r="Y55" i="38"/>
  <c r="Y56" i="38"/>
  <c r="Y57" i="38"/>
  <c r="M2" i="37" l="1"/>
  <c r="J61" i="23"/>
  <c r="O2" i="37"/>
  <c r="J61" i="25"/>
  <c r="AH19" i="40"/>
  <c r="BB31" i="40" s="1"/>
  <c r="AH11" i="41"/>
  <c r="BB20" i="41" s="1"/>
  <c r="AH3" i="42"/>
  <c r="BB3" i="42" s="1"/>
  <c r="N2" i="38"/>
  <c r="J61" i="27"/>
  <c r="AH3" i="40"/>
  <c r="BB3" i="40" s="1"/>
  <c r="AH51" i="42"/>
  <c r="BB75" i="42" s="1"/>
  <c r="AH46" i="44"/>
  <c r="BB67" i="44" s="1"/>
  <c r="O2" i="35"/>
  <c r="J61" i="19"/>
  <c r="O2" i="36"/>
  <c r="J61" i="22"/>
  <c r="N2" i="37"/>
  <c r="J61" i="24"/>
  <c r="M2" i="38"/>
  <c r="J62" i="26"/>
  <c r="O2" i="38"/>
  <c r="J61" i="28"/>
  <c r="AH51" i="40"/>
  <c r="BB75" i="40" s="1"/>
  <c r="AH43" i="41"/>
  <c r="BB61" i="41" s="1"/>
  <c r="AH35" i="42"/>
  <c r="BB53" i="42" s="1"/>
  <c r="AH30" i="44"/>
  <c r="BB45" i="44" s="1"/>
  <c r="N2" i="36"/>
  <c r="J61" i="21"/>
  <c r="AZ93" i="40"/>
  <c r="AZ110" i="40" s="1"/>
  <c r="AZ50" i="40"/>
  <c r="AZ103" i="40" s="1"/>
  <c r="AZ68" i="40"/>
  <c r="AZ105" i="40" s="1"/>
  <c r="BA50" i="40"/>
  <c r="BA103" i="40" s="1"/>
  <c r="BA68" i="40"/>
  <c r="BA105" i="40" s="1"/>
  <c r="AY68" i="41"/>
  <c r="AY105" i="41" s="1"/>
  <c r="BA50" i="41"/>
  <c r="BA103" i="41" s="1"/>
  <c r="BA68" i="41"/>
  <c r="BA105" i="41" s="1"/>
  <c r="AH35" i="40"/>
  <c r="BB53" i="40" s="1"/>
  <c r="AH27" i="41"/>
  <c r="BB42" i="41" s="1"/>
  <c r="AH19" i="42"/>
  <c r="BB31" i="42" s="1"/>
  <c r="AH14" i="44"/>
  <c r="BB26" i="44" s="1"/>
  <c r="AY11" i="44"/>
  <c r="AY99" i="44" s="1"/>
  <c r="AZ11" i="44"/>
  <c r="AZ99" i="44" s="1"/>
  <c r="BA11" i="44"/>
  <c r="BA99" i="44" s="1"/>
  <c r="N6" i="50"/>
  <c r="BS56" i="50" s="1"/>
  <c r="N10" i="50"/>
  <c r="N14" i="50"/>
  <c r="BS87" i="50" s="1"/>
  <c r="N18" i="50"/>
  <c r="BS41" i="50" s="1"/>
  <c r="N22" i="50"/>
  <c r="BS12" i="50" s="1"/>
  <c r="N26" i="50"/>
  <c r="BS35" i="50" s="1"/>
  <c r="N30" i="50"/>
  <c r="N34" i="50"/>
  <c r="BS86" i="50" s="1"/>
  <c r="BS88" i="50" s="1"/>
  <c r="N38" i="50"/>
  <c r="BS31" i="50" s="1"/>
  <c r="N42" i="50"/>
  <c r="BS16" i="50" s="1"/>
  <c r="N46" i="50"/>
  <c r="BS36" i="50" s="1"/>
  <c r="N50" i="50"/>
  <c r="BS7" i="50" s="1"/>
  <c r="N54" i="50"/>
  <c r="BS4" i="50" s="1"/>
  <c r="N58" i="50"/>
  <c r="BS50" i="50" s="1"/>
  <c r="O4" i="50"/>
  <c r="O8" i="50"/>
  <c r="BT57" i="50" s="1"/>
  <c r="O12" i="50"/>
  <c r="BT38" i="50" s="1"/>
  <c r="O16" i="50"/>
  <c r="BT68" i="50" s="1"/>
  <c r="O20" i="50"/>
  <c r="BT29" i="50" s="1"/>
  <c r="O24" i="50"/>
  <c r="BT6" i="50" s="1"/>
  <c r="O28" i="50"/>
  <c r="BT22" i="50" s="1"/>
  <c r="O32" i="50"/>
  <c r="O36" i="50"/>
  <c r="BT21" i="50" s="1"/>
  <c r="O40" i="50"/>
  <c r="BT61" i="50" s="1"/>
  <c r="O44" i="50"/>
  <c r="BT15" i="50" s="1"/>
  <c r="O48" i="50"/>
  <c r="BT3" i="50" s="1"/>
  <c r="O52" i="50"/>
  <c r="BT43" i="50" s="1"/>
  <c r="O56" i="50"/>
  <c r="BT102" i="50" s="1"/>
  <c r="AZ93" i="44"/>
  <c r="AZ110" i="44" s="1"/>
  <c r="AZ50" i="44"/>
  <c r="AZ103" i="44" s="1"/>
  <c r="AZ68" i="44"/>
  <c r="AZ105" i="44" s="1"/>
  <c r="BA50" i="44"/>
  <c r="BA103" i="44" s="1"/>
  <c r="BA68" i="44"/>
  <c r="BA105" i="44" s="1"/>
  <c r="AY93" i="44"/>
  <c r="AY110" i="44" s="1"/>
  <c r="AY50" i="44"/>
  <c r="AY103" i="44" s="1"/>
  <c r="AY68" i="44"/>
  <c r="AY105" i="44" s="1"/>
  <c r="AZ11" i="43"/>
  <c r="AZ99" i="43" s="1"/>
  <c r="BA11" i="43"/>
  <c r="BA99" i="43" s="1"/>
  <c r="BA50" i="43"/>
  <c r="BA103" i="43" s="1"/>
  <c r="BA68" i="43"/>
  <c r="BA105" i="43" s="1"/>
  <c r="AZ93" i="43"/>
  <c r="AZ110" i="43" s="1"/>
  <c r="AZ50" i="43"/>
  <c r="AZ103" i="43" s="1"/>
  <c r="AZ68" i="43"/>
  <c r="AZ105" i="43" s="1"/>
  <c r="AZ93" i="41"/>
  <c r="AZ110" i="41" s="1"/>
  <c r="AZ50" i="41"/>
  <c r="AZ103" i="41" s="1"/>
  <c r="AZ68" i="41"/>
  <c r="AZ105" i="41" s="1"/>
  <c r="AI60" i="41"/>
  <c r="O6" i="50"/>
  <c r="BT56" i="50" s="1"/>
  <c r="O10" i="50"/>
  <c r="BT99" i="50" s="1"/>
  <c r="O14" i="50"/>
  <c r="BT87" i="50" s="1"/>
  <c r="O18" i="50"/>
  <c r="BT41" i="50" s="1"/>
  <c r="O22" i="50"/>
  <c r="BT12" i="50" s="1"/>
  <c r="O26" i="50"/>
  <c r="BT35" i="50" s="1"/>
  <c r="O30" i="50"/>
  <c r="BT46" i="50" s="1"/>
  <c r="O34" i="50"/>
  <c r="BT86" i="50" s="1"/>
  <c r="O38" i="50"/>
  <c r="BT31" i="50" s="1"/>
  <c r="O42" i="50"/>
  <c r="BT16" i="50" s="1"/>
  <c r="O46" i="50"/>
  <c r="BT36" i="50" s="1"/>
  <c r="O50" i="50"/>
  <c r="BT7" i="50" s="1"/>
  <c r="O54" i="50"/>
  <c r="BT4" i="50" s="1"/>
  <c r="O58" i="50"/>
  <c r="BT50" i="50" s="1"/>
  <c r="AY93" i="42"/>
  <c r="AY110" i="42" s="1"/>
  <c r="AY50" i="42"/>
  <c r="AY103" i="42" s="1"/>
  <c r="AY68" i="42"/>
  <c r="AY105" i="42" s="1"/>
  <c r="BA93" i="42"/>
  <c r="BA110" i="42" s="1"/>
  <c r="BA50" i="42"/>
  <c r="BA103" i="42" s="1"/>
  <c r="BA68" i="42"/>
  <c r="BA105" i="42" s="1"/>
  <c r="N5" i="50"/>
  <c r="BS39" i="50" s="1"/>
  <c r="N9" i="50"/>
  <c r="BS2" i="50" s="1"/>
  <c r="N13" i="50"/>
  <c r="BS5" i="50" s="1"/>
  <c r="N17" i="50"/>
  <c r="BS69" i="50" s="1"/>
  <c r="N21" i="50"/>
  <c r="BS58" i="50" s="1"/>
  <c r="N25" i="50"/>
  <c r="BS60" i="50" s="1"/>
  <c r="N29" i="50"/>
  <c r="BS11" i="50" s="1"/>
  <c r="N33" i="50"/>
  <c r="BS40" i="50" s="1"/>
  <c r="N37" i="50"/>
  <c r="BS82" i="50" s="1"/>
  <c r="N41" i="50"/>
  <c r="BS23" i="50" s="1"/>
  <c r="N45" i="50"/>
  <c r="BS20" i="50" s="1"/>
  <c r="N49" i="50"/>
  <c r="BS51" i="50" s="1"/>
  <c r="N53" i="50"/>
  <c r="BS37" i="50" s="1"/>
  <c r="N57" i="50"/>
  <c r="BS28" i="50" s="1"/>
  <c r="O3" i="50"/>
  <c r="BT76" i="50" s="1"/>
  <c r="O7" i="50"/>
  <c r="BT42" i="50" s="1"/>
  <c r="O11" i="50"/>
  <c r="BT67" i="50" s="1"/>
  <c r="O15" i="50"/>
  <c r="BT81" i="50" s="1"/>
  <c r="O19" i="50"/>
  <c r="BT75" i="50" s="1"/>
  <c r="BT77" i="50" s="1"/>
  <c r="O23" i="50"/>
  <c r="BT59" i="50" s="1"/>
  <c r="O27" i="50"/>
  <c r="BT80" i="50" s="1"/>
  <c r="O31" i="50"/>
  <c r="BT30" i="50" s="1"/>
  <c r="O35" i="50"/>
  <c r="BT48" i="50" s="1"/>
  <c r="O39" i="50"/>
  <c r="BT14" i="50" s="1"/>
  <c r="O43" i="50"/>
  <c r="BT24" i="50" s="1"/>
  <c r="O47" i="50"/>
  <c r="BT95" i="50" s="1"/>
  <c r="O51" i="50"/>
  <c r="BT62" i="50" s="1"/>
  <c r="O55" i="50"/>
  <c r="BT70" i="50" s="1"/>
  <c r="O59" i="50"/>
  <c r="BT44" i="50" s="1"/>
  <c r="AZ93" i="42"/>
  <c r="AZ110" i="42" s="1"/>
  <c r="AZ50" i="42"/>
  <c r="AZ103" i="42" s="1"/>
  <c r="AZ68" i="42"/>
  <c r="AZ105" i="42" s="1"/>
  <c r="N4" i="50"/>
  <c r="BS100" i="50" s="1"/>
  <c r="N8" i="50"/>
  <c r="BS57" i="50" s="1"/>
  <c r="N12" i="50"/>
  <c r="BS38" i="50" s="1"/>
  <c r="N16" i="50"/>
  <c r="BS68" i="50" s="1"/>
  <c r="N20" i="50"/>
  <c r="BS29" i="50" s="1"/>
  <c r="N24" i="50"/>
  <c r="BS6" i="50" s="1"/>
  <c r="N28" i="50"/>
  <c r="BS22" i="50" s="1"/>
  <c r="N32" i="50"/>
  <c r="BS47" i="50" s="1"/>
  <c r="N36" i="50"/>
  <c r="BS21" i="50" s="1"/>
  <c r="N40" i="50"/>
  <c r="BS61" i="50" s="1"/>
  <c r="N44" i="50"/>
  <c r="BS15" i="50" s="1"/>
  <c r="N48" i="50"/>
  <c r="BS3" i="50" s="1"/>
  <c r="N52" i="50"/>
  <c r="BS43" i="50" s="1"/>
  <c r="N56" i="50"/>
  <c r="BS102" i="50" s="1"/>
  <c r="M6" i="50"/>
  <c r="BR101" i="50" s="1"/>
  <c r="M10" i="50"/>
  <c r="BR99" i="50" s="1"/>
  <c r="M14" i="50"/>
  <c r="BR87" i="50" s="1"/>
  <c r="M18" i="50"/>
  <c r="BR41" i="50" s="1"/>
  <c r="M22" i="50"/>
  <c r="BR12" i="50" s="1"/>
  <c r="M26" i="50"/>
  <c r="BR35" i="50" s="1"/>
  <c r="M30" i="50"/>
  <c r="BR97" i="50" s="1"/>
  <c r="M34" i="50"/>
  <c r="BR86" i="50" s="1"/>
  <c r="M38" i="50"/>
  <c r="BR31" i="50" s="1"/>
  <c r="M42" i="50"/>
  <c r="BR16" i="50" s="1"/>
  <c r="M46" i="50"/>
  <c r="BR36" i="50" s="1"/>
  <c r="M50" i="50"/>
  <c r="BR7" i="50" s="1"/>
  <c r="M54" i="50"/>
  <c r="BR4" i="50" s="1"/>
  <c r="M58" i="50"/>
  <c r="BR50" i="50" s="1"/>
  <c r="AY11" i="41"/>
  <c r="AY99" i="41" s="1"/>
  <c r="AY93" i="41"/>
  <c r="AY110" i="41" s="1"/>
  <c r="AY50" i="41"/>
  <c r="AY103" i="41" s="1"/>
  <c r="AZ16" i="35"/>
  <c r="AZ100" i="35" s="1"/>
  <c r="BA16" i="35"/>
  <c r="BA100" i="35" s="1"/>
  <c r="BB93" i="36"/>
  <c r="BB110" i="36" s="1"/>
  <c r="AY68" i="40"/>
  <c r="AY105" i="40" s="1"/>
  <c r="AY11" i="40"/>
  <c r="AY99" i="40" s="1"/>
  <c r="AY93" i="40"/>
  <c r="AY110" i="40" s="1"/>
  <c r="AY50" i="40"/>
  <c r="AY103" i="40" s="1"/>
  <c r="M4" i="50"/>
  <c r="BR55" i="50" s="1"/>
  <c r="M8" i="50"/>
  <c r="BR57" i="50" s="1"/>
  <c r="M12" i="50"/>
  <c r="BR38" i="50" s="1"/>
  <c r="M16" i="50"/>
  <c r="BR68" i="50" s="1"/>
  <c r="M20" i="50"/>
  <c r="BR29" i="50" s="1"/>
  <c r="M24" i="50"/>
  <c r="BR6" i="50" s="1"/>
  <c r="M28" i="50"/>
  <c r="BR22" i="50" s="1"/>
  <c r="M32" i="50"/>
  <c r="BR47" i="50" s="1"/>
  <c r="M36" i="50"/>
  <c r="BR21" i="50" s="1"/>
  <c r="M40" i="50"/>
  <c r="BR61" i="50" s="1"/>
  <c r="M44" i="50"/>
  <c r="BR15" i="50" s="1"/>
  <c r="M48" i="50"/>
  <c r="BR3" i="50" s="1"/>
  <c r="M52" i="50"/>
  <c r="BR43" i="50" s="1"/>
  <c r="M56" i="50"/>
  <c r="BR63" i="50" s="1"/>
  <c r="M3" i="50"/>
  <c r="BR76" i="50" s="1"/>
  <c r="M7" i="50"/>
  <c r="BR42" i="50" s="1"/>
  <c r="M11" i="50"/>
  <c r="BR67" i="50" s="1"/>
  <c r="M15" i="50"/>
  <c r="BR81" i="50" s="1"/>
  <c r="M19" i="50"/>
  <c r="BR75" i="50" s="1"/>
  <c r="BR77" i="50" s="1"/>
  <c r="M23" i="50"/>
  <c r="BR59" i="50" s="1"/>
  <c r="M27" i="50"/>
  <c r="BR80" i="50" s="1"/>
  <c r="M31" i="50"/>
  <c r="BR30" i="50" s="1"/>
  <c r="M35" i="50"/>
  <c r="BR48" i="50" s="1"/>
  <c r="M39" i="50"/>
  <c r="BR14" i="50" s="1"/>
  <c r="M43" i="50"/>
  <c r="BR24" i="50" s="1"/>
  <c r="M47" i="50"/>
  <c r="BR95" i="50" s="1"/>
  <c r="M51" i="50"/>
  <c r="BR62" i="50" s="1"/>
  <c r="M55" i="50"/>
  <c r="BR70" i="50" s="1"/>
  <c r="M59" i="50"/>
  <c r="BR96" i="50" s="1"/>
  <c r="AY16" i="35"/>
  <c r="AY100" i="35" s="1"/>
  <c r="AZ76" i="35"/>
  <c r="AZ106" i="35" s="1"/>
  <c r="BA93" i="40"/>
  <c r="BA110" i="40" s="1"/>
  <c r="BA93" i="41"/>
  <c r="BA110" i="41" s="1"/>
  <c r="BA93" i="43"/>
  <c r="BA110" i="43" s="1"/>
  <c r="BA93" i="44"/>
  <c r="BA110" i="44" s="1"/>
  <c r="AH55" i="40"/>
  <c r="BB82" i="40" s="1"/>
  <c r="AH39" i="40"/>
  <c r="BB57" i="40" s="1"/>
  <c r="AH23" i="40"/>
  <c r="BB35" i="40" s="1"/>
  <c r="AH7" i="40"/>
  <c r="BB10" i="40" s="1"/>
  <c r="AH47" i="41"/>
  <c r="BB71" i="41" s="1"/>
  <c r="AH31" i="41"/>
  <c r="BB46" i="41" s="1"/>
  <c r="AH15" i="41"/>
  <c r="BB27" i="41" s="1"/>
  <c r="AH55" i="42"/>
  <c r="BB82" i="42" s="1"/>
  <c r="AH39" i="42"/>
  <c r="BB57" i="42" s="1"/>
  <c r="AH23" i="42"/>
  <c r="BB35" i="42" s="1"/>
  <c r="AH7" i="42"/>
  <c r="BB10" i="42" s="1"/>
  <c r="AH50" i="44"/>
  <c r="BB74" i="44" s="1"/>
  <c r="AH34" i="44"/>
  <c r="BB49" i="44" s="1"/>
  <c r="BB92" i="44" s="1"/>
  <c r="AH18" i="44"/>
  <c r="BB30" i="44" s="1"/>
  <c r="BB93" i="37"/>
  <c r="BB110" i="37" s="1"/>
  <c r="AH47" i="40"/>
  <c r="BB71" i="40" s="1"/>
  <c r="AH31" i="40"/>
  <c r="BB46" i="40" s="1"/>
  <c r="AH15" i="40"/>
  <c r="BB27" i="40" s="1"/>
  <c r="AH55" i="41"/>
  <c r="BB82" i="41" s="1"/>
  <c r="AH39" i="41"/>
  <c r="BB57" i="41" s="1"/>
  <c r="AH23" i="41"/>
  <c r="BB35" i="41" s="1"/>
  <c r="AH7" i="41"/>
  <c r="BB10" i="41" s="1"/>
  <c r="AH47" i="42"/>
  <c r="BB71" i="42" s="1"/>
  <c r="AH31" i="42"/>
  <c r="BB46" i="42" s="1"/>
  <c r="AH15" i="42"/>
  <c r="BB27" i="42" s="1"/>
  <c r="AH2" i="44"/>
  <c r="BB2" i="44" s="1"/>
  <c r="AH42" i="44"/>
  <c r="BB60" i="44" s="1"/>
  <c r="AH26" i="44"/>
  <c r="BB41" i="44" s="1"/>
  <c r="AH10" i="44"/>
  <c r="BB19" i="44" s="1"/>
  <c r="AH43" i="40"/>
  <c r="BB61" i="40" s="1"/>
  <c r="AH27" i="40"/>
  <c r="BB42" i="40" s="1"/>
  <c r="AH11" i="40"/>
  <c r="BB20" i="40" s="1"/>
  <c r="AH51" i="41"/>
  <c r="BB75" i="41" s="1"/>
  <c r="AH35" i="41"/>
  <c r="BB53" i="41" s="1"/>
  <c r="AH19" i="41"/>
  <c r="BB31" i="41" s="1"/>
  <c r="AH3" i="41"/>
  <c r="BB3" i="41" s="1"/>
  <c r="AH43" i="42"/>
  <c r="BB61" i="42" s="1"/>
  <c r="AH27" i="42"/>
  <c r="BB42" i="42" s="1"/>
  <c r="AH11" i="42"/>
  <c r="BB20" i="42" s="1"/>
  <c r="AH54" i="44"/>
  <c r="BB81" i="44" s="1"/>
  <c r="AH38" i="44"/>
  <c r="BB56" i="44" s="1"/>
  <c r="AH22" i="44"/>
  <c r="BB34" i="44" s="1"/>
  <c r="AH6" i="44"/>
  <c r="BB9" i="44" s="1"/>
  <c r="AY76" i="35"/>
  <c r="AY106" i="35" s="1"/>
  <c r="BA63" i="35"/>
  <c r="BA104" i="35" s="1"/>
  <c r="AY71" i="38"/>
  <c r="AY53" i="38"/>
  <c r="AY35" i="38"/>
  <c r="AY27" i="38"/>
  <c r="AY3" i="38"/>
  <c r="AF9" i="50"/>
  <c r="AZ15" i="50" s="1"/>
  <c r="AZ15" i="38"/>
  <c r="AF17" i="50"/>
  <c r="AZ29" i="50" s="1"/>
  <c r="AZ100" i="50" s="1"/>
  <c r="AZ29" i="38"/>
  <c r="AF29" i="50"/>
  <c r="AZ44" i="50" s="1"/>
  <c r="AZ44" i="38"/>
  <c r="AF41" i="50"/>
  <c r="AZ59" i="50" s="1"/>
  <c r="AZ59" i="38"/>
  <c r="AF53" i="50"/>
  <c r="AZ80" i="50" s="1"/>
  <c r="AZ80" i="38"/>
  <c r="AG9" i="50"/>
  <c r="BA15" i="50" s="1"/>
  <c r="BA15" i="38"/>
  <c r="AG21" i="50"/>
  <c r="BA33" i="50" s="1"/>
  <c r="BA90" i="50" s="1"/>
  <c r="BA33" i="38"/>
  <c r="BA90" i="38" s="1"/>
  <c r="AG33" i="50"/>
  <c r="BA48" i="50" s="1"/>
  <c r="BA111" i="50" s="1"/>
  <c r="BA48" i="38"/>
  <c r="AG45" i="50"/>
  <c r="BA66" i="50" s="1"/>
  <c r="BA66" i="38"/>
  <c r="AG57" i="50"/>
  <c r="BA84" i="50" s="1"/>
  <c r="BA84" i="38"/>
  <c r="AE13" i="43"/>
  <c r="AY22" i="43" s="1"/>
  <c r="AH13" i="43"/>
  <c r="BB22" i="43" s="1"/>
  <c r="AE25" i="43"/>
  <c r="AY40" i="43" s="1"/>
  <c r="AH25" i="43"/>
  <c r="BB40" i="43" s="1"/>
  <c r="AE37" i="43"/>
  <c r="AY55" i="43" s="1"/>
  <c r="AH37" i="43"/>
  <c r="BB55" i="43" s="1"/>
  <c r="AE49" i="43"/>
  <c r="AY73" i="43" s="1"/>
  <c r="AH49" i="43"/>
  <c r="BB73" i="43" s="1"/>
  <c r="AE57" i="43"/>
  <c r="AY84" i="43" s="1"/>
  <c r="AH57" i="43"/>
  <c r="BB84" i="43" s="1"/>
  <c r="BT45" i="50"/>
  <c r="P55" i="35"/>
  <c r="P51" i="35"/>
  <c r="P39" i="35"/>
  <c r="P27" i="35"/>
  <c r="P15" i="35"/>
  <c r="P3" i="35"/>
  <c r="AH47" i="35"/>
  <c r="AH39" i="35"/>
  <c r="BB57" i="35" s="1"/>
  <c r="AH27" i="35"/>
  <c r="BB42" i="35" s="1"/>
  <c r="AH15" i="35"/>
  <c r="BB27" i="35" s="1"/>
  <c r="AH3" i="35"/>
  <c r="BB3" i="35" s="1"/>
  <c r="P49" i="36"/>
  <c r="P41" i="36"/>
  <c r="P29" i="36"/>
  <c r="P17" i="36"/>
  <c r="P9" i="36"/>
  <c r="AH53" i="38"/>
  <c r="BB80" i="38" s="1"/>
  <c r="AH45" i="38"/>
  <c r="AH37" i="38"/>
  <c r="AH25" i="38"/>
  <c r="AH13" i="38"/>
  <c r="P59" i="38"/>
  <c r="P47" i="38"/>
  <c r="P39" i="38"/>
  <c r="P27" i="38"/>
  <c r="P15" i="38"/>
  <c r="AY37" i="35"/>
  <c r="AY102" i="35" s="1"/>
  <c r="AF59" i="35"/>
  <c r="AZ87" i="35" s="1"/>
  <c r="AZ109" i="35" s="1"/>
  <c r="AZ2" i="35"/>
  <c r="AZ6" i="35" s="1"/>
  <c r="AZ98" i="35" s="1"/>
  <c r="AZ23" i="35"/>
  <c r="AZ101" i="35" s="1"/>
  <c r="AY85" i="35"/>
  <c r="AY107" i="35" s="1"/>
  <c r="AZ85" i="35"/>
  <c r="AZ107" i="35" s="1"/>
  <c r="AZ93" i="35"/>
  <c r="AZ110" i="35" s="1"/>
  <c r="BA85" i="35"/>
  <c r="BA107" i="35" s="1"/>
  <c r="BA93" i="35"/>
  <c r="BA110" i="35" s="1"/>
  <c r="AY83" i="38"/>
  <c r="AY79" i="38"/>
  <c r="AY72" i="38"/>
  <c r="AY62" i="38"/>
  <c r="AY58" i="38"/>
  <c r="AY54" i="38"/>
  <c r="AY47" i="38"/>
  <c r="AY43" i="38"/>
  <c r="AY91" i="38" s="1"/>
  <c r="AY36" i="38"/>
  <c r="AY32" i="38"/>
  <c r="AY28" i="38"/>
  <c r="AY21" i="38"/>
  <c r="AY14" i="38"/>
  <c r="AY4" i="38"/>
  <c r="AF4" i="50"/>
  <c r="AZ4" i="50" s="1"/>
  <c r="AZ4" i="38"/>
  <c r="AF8" i="50"/>
  <c r="AZ14" i="50" s="1"/>
  <c r="AZ14" i="38"/>
  <c r="AZ16" i="38" s="1"/>
  <c r="AZ100" i="38" s="1"/>
  <c r="AF12" i="50"/>
  <c r="AZ21" i="50" s="1"/>
  <c r="AZ21" i="38"/>
  <c r="AF16" i="50"/>
  <c r="AZ28" i="50" s="1"/>
  <c r="AZ99" i="50" s="1"/>
  <c r="AZ28" i="38"/>
  <c r="AF20" i="50"/>
  <c r="AZ32" i="50" s="1"/>
  <c r="AZ102" i="50" s="1"/>
  <c r="AZ32" i="38"/>
  <c r="AF24" i="50"/>
  <c r="AZ36" i="50" s="1"/>
  <c r="AZ105" i="50" s="1"/>
  <c r="AZ36" i="38"/>
  <c r="AF28" i="50"/>
  <c r="AZ43" i="50" s="1"/>
  <c r="AZ91" i="50" s="1"/>
  <c r="AZ43" i="38"/>
  <c r="AZ91" i="38" s="1"/>
  <c r="AF32" i="50"/>
  <c r="AZ47" i="50" s="1"/>
  <c r="AZ110" i="50" s="1"/>
  <c r="AZ47" i="38"/>
  <c r="AF36" i="50"/>
  <c r="AZ54" i="50" s="1"/>
  <c r="AZ112" i="50" s="1"/>
  <c r="AZ54" i="38"/>
  <c r="AF40" i="50"/>
  <c r="AZ58" i="50" s="1"/>
  <c r="AZ116" i="50" s="1"/>
  <c r="AZ58" i="38"/>
  <c r="AF44" i="50"/>
  <c r="AZ62" i="50" s="1"/>
  <c r="AZ119" i="50" s="1"/>
  <c r="AZ62" i="38"/>
  <c r="AF48" i="50"/>
  <c r="AZ72" i="50" s="1"/>
  <c r="AZ72" i="38"/>
  <c r="AF52" i="50"/>
  <c r="AZ79" i="50" s="1"/>
  <c r="AZ79" i="38"/>
  <c r="AF56" i="50"/>
  <c r="AZ83" i="50" s="1"/>
  <c r="AZ83" i="38"/>
  <c r="AG4" i="50"/>
  <c r="BA4" i="50" s="1"/>
  <c r="BA4" i="38"/>
  <c r="AG8" i="50"/>
  <c r="BA14" i="50" s="1"/>
  <c r="BA14" i="38"/>
  <c r="BA16" i="38" s="1"/>
  <c r="BA100" i="38" s="1"/>
  <c r="AG12" i="50"/>
  <c r="BA21" i="50" s="1"/>
  <c r="BA21" i="38"/>
  <c r="AG16" i="50"/>
  <c r="BA28" i="50" s="1"/>
  <c r="BA99" i="50" s="1"/>
  <c r="BA28" i="38"/>
  <c r="AG20" i="50"/>
  <c r="BA32" i="50" s="1"/>
  <c r="BA102" i="50" s="1"/>
  <c r="BA32" i="38"/>
  <c r="AG24" i="50"/>
  <c r="BA36" i="50" s="1"/>
  <c r="BA105" i="50" s="1"/>
  <c r="BA36" i="38"/>
  <c r="AG28" i="50"/>
  <c r="BA43" i="50" s="1"/>
  <c r="BA91" i="50" s="1"/>
  <c r="BA43" i="38"/>
  <c r="BA91" i="38" s="1"/>
  <c r="AG32" i="50"/>
  <c r="BA47" i="50" s="1"/>
  <c r="BA110" i="50" s="1"/>
  <c r="BA47" i="38"/>
  <c r="AG36" i="50"/>
  <c r="BA54" i="50" s="1"/>
  <c r="BA112" i="50" s="1"/>
  <c r="BA54" i="38"/>
  <c r="AG40" i="50"/>
  <c r="BA58" i="50" s="1"/>
  <c r="BA116" i="50" s="1"/>
  <c r="BA58" i="38"/>
  <c r="AG44" i="50"/>
  <c r="BA62" i="50" s="1"/>
  <c r="BA119" i="50" s="1"/>
  <c r="BA62" i="38"/>
  <c r="AG48" i="50"/>
  <c r="BA72" i="50" s="1"/>
  <c r="BA72" i="38"/>
  <c r="AG52" i="50"/>
  <c r="BA79" i="50" s="1"/>
  <c r="BA79" i="38"/>
  <c r="AG56" i="50"/>
  <c r="BA83" i="50" s="1"/>
  <c r="BA83" i="38"/>
  <c r="AY16" i="40"/>
  <c r="AY100" i="40" s="1"/>
  <c r="AY85" i="40"/>
  <c r="AY107" i="40" s="1"/>
  <c r="AZ16" i="40"/>
  <c r="AZ100" i="40" s="1"/>
  <c r="AZ85" i="40"/>
  <c r="AZ107" i="40" s="1"/>
  <c r="BA16" i="40"/>
  <c r="BA100" i="40" s="1"/>
  <c r="BA85" i="40"/>
  <c r="BA107" i="40" s="1"/>
  <c r="AY16" i="41"/>
  <c r="AY100" i="41" s="1"/>
  <c r="AY85" i="41"/>
  <c r="AY107" i="41" s="1"/>
  <c r="AZ16" i="41"/>
  <c r="AZ100" i="41" s="1"/>
  <c r="AZ85" i="41"/>
  <c r="AZ107" i="41" s="1"/>
  <c r="BA16" i="41"/>
  <c r="BA100" i="41" s="1"/>
  <c r="BA85" i="41"/>
  <c r="BA107" i="41" s="1"/>
  <c r="AY16" i="42"/>
  <c r="AY100" i="42" s="1"/>
  <c r="AY85" i="42"/>
  <c r="AY107" i="42" s="1"/>
  <c r="AZ16" i="42"/>
  <c r="AZ100" i="42" s="1"/>
  <c r="AZ85" i="42"/>
  <c r="AZ107" i="42" s="1"/>
  <c r="BA16" i="42"/>
  <c r="BA100" i="42" s="1"/>
  <c r="BA85" i="42"/>
  <c r="BA107" i="42" s="1"/>
  <c r="AH4" i="43"/>
  <c r="BB4" i="43" s="1"/>
  <c r="AE4" i="43"/>
  <c r="AY4" i="43" s="1"/>
  <c r="AE8" i="43"/>
  <c r="AY14" i="43" s="1"/>
  <c r="AH8" i="43"/>
  <c r="BB14" i="43" s="1"/>
  <c r="AH12" i="43"/>
  <c r="BB21" i="43" s="1"/>
  <c r="AE12" i="43"/>
  <c r="AY21" i="43" s="1"/>
  <c r="AH16" i="43"/>
  <c r="BB28" i="43" s="1"/>
  <c r="AE16" i="43"/>
  <c r="AY28" i="43" s="1"/>
  <c r="AH20" i="43"/>
  <c r="BB32" i="43" s="1"/>
  <c r="AE20" i="43"/>
  <c r="AY32" i="43" s="1"/>
  <c r="AE24" i="43"/>
  <c r="AY36" i="43" s="1"/>
  <c r="AH24" i="43"/>
  <c r="BB36" i="43" s="1"/>
  <c r="AH28" i="43"/>
  <c r="BB43" i="43" s="1"/>
  <c r="BB91" i="43" s="1"/>
  <c r="AE28" i="43"/>
  <c r="AY43" i="43" s="1"/>
  <c r="AY91" i="43" s="1"/>
  <c r="AH32" i="43"/>
  <c r="BB47" i="43" s="1"/>
  <c r="AE32" i="43"/>
  <c r="AY47" i="43" s="1"/>
  <c r="AH36" i="43"/>
  <c r="BB54" i="43" s="1"/>
  <c r="AE36" i="43"/>
  <c r="AY54" i="43" s="1"/>
  <c r="AE40" i="43"/>
  <c r="AY58" i="43" s="1"/>
  <c r="AH40" i="43"/>
  <c r="BB58" i="43" s="1"/>
  <c r="AH44" i="43"/>
  <c r="BB62" i="43" s="1"/>
  <c r="AE44" i="43"/>
  <c r="AY62" i="43" s="1"/>
  <c r="AH48" i="43"/>
  <c r="BB72" i="43" s="1"/>
  <c r="AE48" i="43"/>
  <c r="AY72" i="43" s="1"/>
  <c r="AH52" i="43"/>
  <c r="BB79" i="43" s="1"/>
  <c r="AE52" i="43"/>
  <c r="AY79" i="43" s="1"/>
  <c r="AE56" i="43"/>
  <c r="AY83" i="43" s="1"/>
  <c r="AH56" i="43"/>
  <c r="BB83" i="43" s="1"/>
  <c r="AZ16" i="43"/>
  <c r="AZ100" i="43" s="1"/>
  <c r="AZ85" i="43"/>
  <c r="AZ107" i="43" s="1"/>
  <c r="BA16" i="43"/>
  <c r="BA100" i="43" s="1"/>
  <c r="BA85" i="43"/>
  <c r="BA107" i="43" s="1"/>
  <c r="AY16" i="44"/>
  <c r="AY100" i="44" s="1"/>
  <c r="AY85" i="44"/>
  <c r="AY107" i="44" s="1"/>
  <c r="AZ16" i="44"/>
  <c r="AZ100" i="44" s="1"/>
  <c r="AZ85" i="44"/>
  <c r="AZ107" i="44" s="1"/>
  <c r="BA16" i="44"/>
  <c r="BA100" i="44" s="1"/>
  <c r="BA85" i="44"/>
  <c r="BA107" i="44" s="1"/>
  <c r="AF60" i="35"/>
  <c r="N61" i="35"/>
  <c r="AE60" i="36"/>
  <c r="AG60" i="36"/>
  <c r="AF60" i="37"/>
  <c r="M2" i="50"/>
  <c r="AE60" i="38"/>
  <c r="O2" i="50"/>
  <c r="AG60" i="38"/>
  <c r="BT97" i="50"/>
  <c r="AF60" i="40"/>
  <c r="AE60" i="41"/>
  <c r="AG60" i="41"/>
  <c r="AF60" i="42"/>
  <c r="AE60" i="43"/>
  <c r="AG60" i="43"/>
  <c r="AF60" i="44"/>
  <c r="P2" i="35"/>
  <c r="P56" i="35"/>
  <c r="P52" i="35"/>
  <c r="P48" i="35"/>
  <c r="P44" i="35"/>
  <c r="P40" i="35"/>
  <c r="P36" i="35"/>
  <c r="P32" i="35"/>
  <c r="P28" i="35"/>
  <c r="P24" i="35"/>
  <c r="P20" i="35"/>
  <c r="P16" i="35"/>
  <c r="P12" i="35"/>
  <c r="P8" i="35"/>
  <c r="P4" i="35"/>
  <c r="AH56" i="35"/>
  <c r="BB83" i="35" s="1"/>
  <c r="AH52" i="35"/>
  <c r="BB79" i="35" s="1"/>
  <c r="AH48" i="35"/>
  <c r="BB72" i="35" s="1"/>
  <c r="AH44" i="35"/>
  <c r="BB62" i="35" s="1"/>
  <c r="AH40" i="35"/>
  <c r="BB58" i="35" s="1"/>
  <c r="AH36" i="35"/>
  <c r="BB54" i="35" s="1"/>
  <c r="AH32" i="35"/>
  <c r="BB47" i="35" s="1"/>
  <c r="AH28" i="35"/>
  <c r="AH24" i="35"/>
  <c r="BB36" i="35" s="1"/>
  <c r="AH20" i="35"/>
  <c r="BB32" i="35" s="1"/>
  <c r="AH16" i="35"/>
  <c r="BB28" i="35" s="1"/>
  <c r="AH12" i="35"/>
  <c r="BB21" i="35" s="1"/>
  <c r="AH8" i="35"/>
  <c r="BB14" i="35" s="1"/>
  <c r="AH4" i="35"/>
  <c r="BB4" i="35" s="1"/>
  <c r="P58" i="36"/>
  <c r="P54" i="36"/>
  <c r="P50" i="36"/>
  <c r="P46" i="36"/>
  <c r="P42" i="36"/>
  <c r="P38" i="36"/>
  <c r="P34" i="36"/>
  <c r="P30" i="36"/>
  <c r="P26" i="36"/>
  <c r="P22" i="36"/>
  <c r="P18" i="36"/>
  <c r="P14" i="36"/>
  <c r="P10" i="36"/>
  <c r="P6" i="36"/>
  <c r="BB6" i="37"/>
  <c r="BB98" i="37" s="1"/>
  <c r="AH2" i="38"/>
  <c r="AH54" i="38"/>
  <c r="AH50" i="38"/>
  <c r="BB74" i="38" s="1"/>
  <c r="AH46" i="38"/>
  <c r="AH42" i="38"/>
  <c r="AH38" i="38"/>
  <c r="AH34" i="38"/>
  <c r="BB49" i="38" s="1"/>
  <c r="BB92" i="38" s="1"/>
  <c r="AH30" i="38"/>
  <c r="BB45" i="38" s="1"/>
  <c r="AH26" i="38"/>
  <c r="AH22" i="38"/>
  <c r="AH18" i="38"/>
  <c r="BB30" i="38" s="1"/>
  <c r="AH14" i="38"/>
  <c r="BB26" i="38" s="1"/>
  <c r="AH10" i="38"/>
  <c r="AH6" i="38"/>
  <c r="P2" i="38"/>
  <c r="P56" i="38"/>
  <c r="P52" i="38"/>
  <c r="P48" i="38"/>
  <c r="P44" i="38"/>
  <c r="P40" i="38"/>
  <c r="P36" i="38"/>
  <c r="P32" i="38"/>
  <c r="P28" i="38"/>
  <c r="P24" i="38"/>
  <c r="P20" i="38"/>
  <c r="P16" i="38"/>
  <c r="P12" i="38"/>
  <c r="P8" i="38"/>
  <c r="P4" i="38"/>
  <c r="AH56" i="40"/>
  <c r="BB83" i="40" s="1"/>
  <c r="AH52" i="40"/>
  <c r="BB79" i="40" s="1"/>
  <c r="AH48" i="40"/>
  <c r="BB72" i="40" s="1"/>
  <c r="AH44" i="40"/>
  <c r="BB62" i="40" s="1"/>
  <c r="AH40" i="40"/>
  <c r="BB58" i="40" s="1"/>
  <c r="AH36" i="40"/>
  <c r="BB54" i="40" s="1"/>
  <c r="AH32" i="40"/>
  <c r="BB47" i="40" s="1"/>
  <c r="AH28" i="40"/>
  <c r="BB43" i="40" s="1"/>
  <c r="BB91" i="40" s="1"/>
  <c r="AH24" i="40"/>
  <c r="BB36" i="40" s="1"/>
  <c r="AH20" i="40"/>
  <c r="BB32" i="40" s="1"/>
  <c r="AH16" i="40"/>
  <c r="BB28" i="40" s="1"/>
  <c r="AH12" i="40"/>
  <c r="BB21" i="40" s="1"/>
  <c r="AH8" i="40"/>
  <c r="BB14" i="40" s="1"/>
  <c r="AH4" i="40"/>
  <c r="BB4" i="40" s="1"/>
  <c r="AH56" i="41"/>
  <c r="BB83" i="41" s="1"/>
  <c r="AH52" i="41"/>
  <c r="BB79" i="41" s="1"/>
  <c r="AH48" i="41"/>
  <c r="BB72" i="41" s="1"/>
  <c r="AH44" i="41"/>
  <c r="BB62" i="41" s="1"/>
  <c r="AH40" i="41"/>
  <c r="BB58" i="41" s="1"/>
  <c r="AH36" i="41"/>
  <c r="BB54" i="41" s="1"/>
  <c r="AH32" i="41"/>
  <c r="BB47" i="41" s="1"/>
  <c r="AH28" i="41"/>
  <c r="BB43" i="41" s="1"/>
  <c r="AH24" i="41"/>
  <c r="BB36" i="41" s="1"/>
  <c r="AH20" i="41"/>
  <c r="BB32" i="41" s="1"/>
  <c r="AH16" i="41"/>
  <c r="BB28" i="41" s="1"/>
  <c r="AH12" i="41"/>
  <c r="BB21" i="41" s="1"/>
  <c r="AH8" i="41"/>
  <c r="BB14" i="41" s="1"/>
  <c r="AH4" i="41"/>
  <c r="BB4" i="41" s="1"/>
  <c r="AH56" i="42"/>
  <c r="BB83" i="42" s="1"/>
  <c r="AH52" i="42"/>
  <c r="BB79" i="42" s="1"/>
  <c r="AH48" i="42"/>
  <c r="BB72" i="42" s="1"/>
  <c r="AH44" i="42"/>
  <c r="BB62" i="42" s="1"/>
  <c r="AH40" i="42"/>
  <c r="BB58" i="42" s="1"/>
  <c r="AH36" i="42"/>
  <c r="BB54" i="42" s="1"/>
  <c r="AH32" i="42"/>
  <c r="BB47" i="42" s="1"/>
  <c r="AH28" i="42"/>
  <c r="BB43" i="42" s="1"/>
  <c r="BB91" i="42" s="1"/>
  <c r="AH24" i="42"/>
  <c r="BB36" i="42" s="1"/>
  <c r="AH20" i="42"/>
  <c r="BB32" i="42" s="1"/>
  <c r="AH16" i="42"/>
  <c r="BB28" i="42" s="1"/>
  <c r="AH12" i="42"/>
  <c r="BB21" i="42" s="1"/>
  <c r="AH8" i="42"/>
  <c r="BB14" i="42" s="1"/>
  <c r="AH4" i="42"/>
  <c r="BB4" i="42" s="1"/>
  <c r="AH55" i="44"/>
  <c r="BB82" i="44" s="1"/>
  <c r="AH51" i="44"/>
  <c r="BB75" i="44" s="1"/>
  <c r="AH47" i="44"/>
  <c r="BB71" i="44" s="1"/>
  <c r="AH43" i="44"/>
  <c r="BB61" i="44" s="1"/>
  <c r="AH39" i="44"/>
  <c r="BB57" i="44" s="1"/>
  <c r="AH35" i="44"/>
  <c r="BB53" i="44" s="1"/>
  <c r="AH31" i="44"/>
  <c r="BB46" i="44" s="1"/>
  <c r="AH27" i="44"/>
  <c r="BB42" i="44" s="1"/>
  <c r="AH23" i="44"/>
  <c r="BB35" i="44" s="1"/>
  <c r="AH19" i="44"/>
  <c r="BB31" i="44" s="1"/>
  <c r="AH15" i="44"/>
  <c r="BB27" i="44" s="1"/>
  <c r="AH11" i="44"/>
  <c r="BB20" i="44" s="1"/>
  <c r="AH7" i="44"/>
  <c r="BB10" i="44" s="1"/>
  <c r="BB11" i="44" s="1"/>
  <c r="BB99" i="44" s="1"/>
  <c r="AH3" i="44"/>
  <c r="BB3" i="44" s="1"/>
  <c r="AY63" i="35"/>
  <c r="AY104" i="35" s="1"/>
  <c r="BA76" i="35"/>
  <c r="BA106" i="35" s="1"/>
  <c r="AY75" i="38"/>
  <c r="AY57" i="38"/>
  <c r="AY42" i="38"/>
  <c r="AY20" i="38"/>
  <c r="AF5" i="50"/>
  <c r="AZ5" i="50" s="1"/>
  <c r="AZ5" i="38"/>
  <c r="AF21" i="50"/>
  <c r="AZ33" i="50" s="1"/>
  <c r="AZ90" i="50" s="1"/>
  <c r="AZ33" i="38"/>
  <c r="AZ90" i="38" s="1"/>
  <c r="AF33" i="50"/>
  <c r="AZ48" i="50" s="1"/>
  <c r="AZ111" i="50" s="1"/>
  <c r="AZ48" i="38"/>
  <c r="AF45" i="50"/>
  <c r="AZ66" i="50" s="1"/>
  <c r="AZ66" i="38"/>
  <c r="AF57" i="50"/>
  <c r="AZ84" i="50" s="1"/>
  <c r="AZ84" i="38"/>
  <c r="AG13" i="50"/>
  <c r="BA22" i="50" s="1"/>
  <c r="BA22" i="38"/>
  <c r="AG25" i="50"/>
  <c r="BA40" i="50" s="1"/>
  <c r="BA40" i="38"/>
  <c r="AG37" i="50"/>
  <c r="BA55" i="50" s="1"/>
  <c r="BA113" i="50" s="1"/>
  <c r="BA55" i="38"/>
  <c r="AG49" i="50"/>
  <c r="BA73" i="50" s="1"/>
  <c r="BA73" i="38"/>
  <c r="AE9" i="43"/>
  <c r="AY15" i="43" s="1"/>
  <c r="AH9" i="43"/>
  <c r="BB15" i="43" s="1"/>
  <c r="AE21" i="43"/>
  <c r="AY33" i="43" s="1"/>
  <c r="AY90" i="43" s="1"/>
  <c r="AH21" i="43"/>
  <c r="BB33" i="43" s="1"/>
  <c r="BB90" i="43" s="1"/>
  <c r="AE33" i="43"/>
  <c r="AY48" i="43" s="1"/>
  <c r="AH33" i="43"/>
  <c r="BB48" i="43" s="1"/>
  <c r="AE45" i="43"/>
  <c r="AY66" i="43" s="1"/>
  <c r="AH45" i="43"/>
  <c r="BB66" i="43" s="1"/>
  <c r="P59" i="35"/>
  <c r="P43" i="35"/>
  <c r="P31" i="35"/>
  <c r="P19" i="35"/>
  <c r="P7" i="35"/>
  <c r="AH51" i="35"/>
  <c r="AH35" i="35"/>
  <c r="BB53" i="35" s="1"/>
  <c r="AH23" i="35"/>
  <c r="AH11" i="35"/>
  <c r="P57" i="36"/>
  <c r="P45" i="36"/>
  <c r="P33" i="36"/>
  <c r="P21" i="36"/>
  <c r="P13" i="36"/>
  <c r="P5" i="36"/>
  <c r="AH57" i="38"/>
  <c r="AH41" i="38"/>
  <c r="AH29" i="38"/>
  <c r="AH21" i="38"/>
  <c r="BB33" i="38" s="1"/>
  <c r="BB90" i="38" s="1"/>
  <c r="AH9" i="38"/>
  <c r="P55" i="38"/>
  <c r="P43" i="38"/>
  <c r="P31" i="38"/>
  <c r="P19" i="38"/>
  <c r="P11" i="38"/>
  <c r="P3" i="38"/>
  <c r="AY2" i="35"/>
  <c r="AY6" i="35" s="1"/>
  <c r="AY98" i="35" s="1"/>
  <c r="AE59" i="35"/>
  <c r="AY87" i="35" s="1"/>
  <c r="AY109" i="35" s="1"/>
  <c r="AY11" i="35"/>
  <c r="AY99" i="35" s="1"/>
  <c r="AZ37" i="35"/>
  <c r="AZ102" i="35" s="1"/>
  <c r="BA11" i="35"/>
  <c r="BA99" i="35" s="1"/>
  <c r="AY81" i="38"/>
  <c r="AY67" i="38"/>
  <c r="AY56" i="38"/>
  <c r="AY45" i="38"/>
  <c r="AY34" i="38"/>
  <c r="AY19" i="38"/>
  <c r="AF2" i="50"/>
  <c r="AZ2" i="38"/>
  <c r="AF59" i="38"/>
  <c r="AZ87" i="38" s="1"/>
  <c r="AZ109" i="38" s="1"/>
  <c r="AF10" i="50"/>
  <c r="AZ19" i="50" s="1"/>
  <c r="AZ19" i="38"/>
  <c r="AF18" i="50"/>
  <c r="AZ30" i="50" s="1"/>
  <c r="AZ30" i="38"/>
  <c r="AF26" i="50"/>
  <c r="AZ41" i="50" s="1"/>
  <c r="AZ106" i="50" s="1"/>
  <c r="AZ41" i="38"/>
  <c r="AF34" i="50"/>
  <c r="AZ49" i="50" s="1"/>
  <c r="AZ92" i="50" s="1"/>
  <c r="AZ49" i="38"/>
  <c r="AZ92" i="38" s="1"/>
  <c r="AF46" i="50"/>
  <c r="AZ67" i="50" s="1"/>
  <c r="AZ67" i="38"/>
  <c r="AZ81" i="38"/>
  <c r="AF54" i="50"/>
  <c r="AZ81" i="50" s="1"/>
  <c r="AG6" i="50"/>
  <c r="BA9" i="50" s="1"/>
  <c r="BA9" i="38"/>
  <c r="AG14" i="50"/>
  <c r="BA26" i="50" s="1"/>
  <c r="BA26" i="38"/>
  <c r="AG22" i="50"/>
  <c r="BA34" i="50" s="1"/>
  <c r="BA103" i="50" s="1"/>
  <c r="BA34" i="38"/>
  <c r="AG30" i="50"/>
  <c r="BA45" i="50" s="1"/>
  <c r="BA108" i="50" s="1"/>
  <c r="BA45" i="38"/>
  <c r="AG38" i="50"/>
  <c r="BA56" i="50" s="1"/>
  <c r="BA114" i="50" s="1"/>
  <c r="BA56" i="38"/>
  <c r="AG46" i="50"/>
  <c r="BA67" i="50" s="1"/>
  <c r="BA67" i="38"/>
  <c r="AG54" i="50"/>
  <c r="BA81" i="50" s="1"/>
  <c r="BA81" i="38"/>
  <c r="AF59" i="40"/>
  <c r="AZ87" i="40" s="1"/>
  <c r="AZ109" i="40" s="1"/>
  <c r="AZ2" i="40"/>
  <c r="AZ6" i="40" s="1"/>
  <c r="AZ98" i="40" s="1"/>
  <c r="AZ23" i="40"/>
  <c r="AZ101" i="40" s="1"/>
  <c r="AZ37" i="40"/>
  <c r="AZ102" i="40" s="1"/>
  <c r="BA2" i="40"/>
  <c r="BA6" i="40" s="1"/>
  <c r="BA98" i="40" s="1"/>
  <c r="AG59" i="40"/>
  <c r="BA87" i="40" s="1"/>
  <c r="BA109" i="40" s="1"/>
  <c r="BA23" i="40"/>
  <c r="BA101" i="40" s="1"/>
  <c r="BA37" i="40"/>
  <c r="BA102" i="40" s="1"/>
  <c r="AY2" i="41"/>
  <c r="AY6" i="41" s="1"/>
  <c r="AY98" i="41" s="1"/>
  <c r="AE59" i="41"/>
  <c r="AY87" i="41" s="1"/>
  <c r="AY109" i="41" s="1"/>
  <c r="AY23" i="41"/>
  <c r="AY101" i="41" s="1"/>
  <c r="AY37" i="41"/>
  <c r="AY102" i="41" s="1"/>
  <c r="AZ2" i="41"/>
  <c r="AZ6" i="41" s="1"/>
  <c r="AZ98" i="41" s="1"/>
  <c r="AF59" i="41"/>
  <c r="AZ87" i="41" s="1"/>
  <c r="AZ109" i="41" s="1"/>
  <c r="AZ23" i="41"/>
  <c r="AZ101" i="41" s="1"/>
  <c r="AZ37" i="41"/>
  <c r="AZ102" i="41" s="1"/>
  <c r="AG59" i="41"/>
  <c r="BA87" i="41" s="1"/>
  <c r="BA109" i="41" s="1"/>
  <c r="BA2" i="41"/>
  <c r="BA6" i="41" s="1"/>
  <c r="BA98" i="41" s="1"/>
  <c r="BA23" i="41"/>
  <c r="BA101" i="41" s="1"/>
  <c r="BA37" i="41"/>
  <c r="BA102" i="41" s="1"/>
  <c r="AY2" i="42"/>
  <c r="AY6" i="42" s="1"/>
  <c r="AY98" i="42" s="1"/>
  <c r="AE59" i="42"/>
  <c r="AY87" i="42" s="1"/>
  <c r="AY109" i="42" s="1"/>
  <c r="AY23" i="42"/>
  <c r="AY101" i="42" s="1"/>
  <c r="AY37" i="42"/>
  <c r="AY102" i="42" s="1"/>
  <c r="AF59" i="42"/>
  <c r="AZ87" i="42" s="1"/>
  <c r="AZ109" i="42" s="1"/>
  <c r="AZ2" i="42"/>
  <c r="AZ6" i="42" s="1"/>
  <c r="AZ98" i="42" s="1"/>
  <c r="AZ23" i="42"/>
  <c r="AZ101" i="42" s="1"/>
  <c r="AZ37" i="42"/>
  <c r="AZ102" i="42" s="1"/>
  <c r="AG59" i="42"/>
  <c r="BA87" i="42" s="1"/>
  <c r="BA109" i="42" s="1"/>
  <c r="BA2" i="42"/>
  <c r="BA6" i="42" s="1"/>
  <c r="BA98" i="42" s="1"/>
  <c r="BA23" i="42"/>
  <c r="BA101" i="42" s="1"/>
  <c r="BA37" i="42"/>
  <c r="BA102" i="42" s="1"/>
  <c r="BA63" i="42"/>
  <c r="BA104" i="42" s="1"/>
  <c r="AE2" i="43"/>
  <c r="AE2" i="50" s="1"/>
  <c r="AH2" i="43"/>
  <c r="AE6" i="43"/>
  <c r="AY9" i="43" s="1"/>
  <c r="AH6" i="43"/>
  <c r="BB9" i="43" s="1"/>
  <c r="AE10" i="43"/>
  <c r="AY19" i="43" s="1"/>
  <c r="AH10" i="43"/>
  <c r="BB19" i="43" s="1"/>
  <c r="AE14" i="43"/>
  <c r="AY26" i="43" s="1"/>
  <c r="AH14" i="43"/>
  <c r="BB26" i="43" s="1"/>
  <c r="AE18" i="43"/>
  <c r="AY30" i="43" s="1"/>
  <c r="AH18" i="43"/>
  <c r="BB30" i="43" s="1"/>
  <c r="AE22" i="43"/>
  <c r="AY34" i="43" s="1"/>
  <c r="AH22" i="43"/>
  <c r="BB34" i="43" s="1"/>
  <c r="AE26" i="43"/>
  <c r="AY41" i="43" s="1"/>
  <c r="AH26" i="43"/>
  <c r="BB41" i="43" s="1"/>
  <c r="AE30" i="43"/>
  <c r="AY45" i="43" s="1"/>
  <c r="AH30" i="43"/>
  <c r="BB45" i="43" s="1"/>
  <c r="AE34" i="43"/>
  <c r="AY49" i="43" s="1"/>
  <c r="AY92" i="43" s="1"/>
  <c r="AH34" i="43"/>
  <c r="BB49" i="43" s="1"/>
  <c r="BB92" i="43" s="1"/>
  <c r="AE38" i="43"/>
  <c r="AY56" i="43" s="1"/>
  <c r="AH38" i="43"/>
  <c r="BB56" i="43" s="1"/>
  <c r="AE42" i="43"/>
  <c r="AY60" i="43" s="1"/>
  <c r="AH42" i="43"/>
  <c r="BB60" i="43" s="1"/>
  <c r="AE46" i="43"/>
  <c r="AY67" i="43" s="1"/>
  <c r="AH46" i="43"/>
  <c r="BB67" i="43" s="1"/>
  <c r="AE50" i="43"/>
  <c r="AY74" i="43" s="1"/>
  <c r="AH50" i="43"/>
  <c r="BB74" i="43" s="1"/>
  <c r="AE54" i="43"/>
  <c r="AY81" i="43" s="1"/>
  <c r="AH54" i="43"/>
  <c r="BB81" i="43" s="1"/>
  <c r="AZ2" i="43"/>
  <c r="AZ6" i="43" s="1"/>
  <c r="AZ98" i="43" s="1"/>
  <c r="AF59" i="43"/>
  <c r="AZ87" i="43" s="1"/>
  <c r="AZ109" i="43" s="1"/>
  <c r="AZ23" i="43"/>
  <c r="AZ101" i="43" s="1"/>
  <c r="AZ37" i="43"/>
  <c r="AZ102" i="43" s="1"/>
  <c r="BA2" i="43"/>
  <c r="BA6" i="43" s="1"/>
  <c r="BA98" i="43" s="1"/>
  <c r="AG59" i="43"/>
  <c r="BA87" i="43" s="1"/>
  <c r="BA109" i="43" s="1"/>
  <c r="BA23" i="43"/>
  <c r="BA101" i="43" s="1"/>
  <c r="BA37" i="43"/>
  <c r="BA102" i="43" s="1"/>
  <c r="AY2" i="44"/>
  <c r="AY6" i="44" s="1"/>
  <c r="AY98" i="44" s="1"/>
  <c r="AE59" i="44"/>
  <c r="AY87" i="44" s="1"/>
  <c r="AY109" i="44" s="1"/>
  <c r="AY23" i="44"/>
  <c r="AY101" i="44" s="1"/>
  <c r="AY37" i="44"/>
  <c r="AY102" i="44" s="1"/>
  <c r="AZ2" i="44"/>
  <c r="AZ6" i="44" s="1"/>
  <c r="AZ98" i="44" s="1"/>
  <c r="AF59" i="44"/>
  <c r="AZ87" i="44" s="1"/>
  <c r="AZ109" i="44" s="1"/>
  <c r="AZ23" i="44"/>
  <c r="AZ101" i="44" s="1"/>
  <c r="AZ37" i="44"/>
  <c r="AZ102" i="44" s="1"/>
  <c r="AG59" i="44"/>
  <c r="BA87" i="44" s="1"/>
  <c r="BA109" i="44" s="1"/>
  <c r="BA2" i="44"/>
  <c r="BA6" i="44" s="1"/>
  <c r="BA98" i="44" s="1"/>
  <c r="BA23" i="44"/>
  <c r="BA101" i="44" s="1"/>
  <c r="BA37" i="44"/>
  <c r="BA102" i="44" s="1"/>
  <c r="M61" i="35"/>
  <c r="AE60" i="35"/>
  <c r="O61" i="35"/>
  <c r="AG60" i="35"/>
  <c r="AF60" i="36"/>
  <c r="AE60" i="37"/>
  <c r="AG60" i="37"/>
  <c r="N2" i="50"/>
  <c r="AF60" i="38"/>
  <c r="BS49" i="50"/>
  <c r="BS99" i="50"/>
  <c r="BS46" i="50"/>
  <c r="BS97" i="50"/>
  <c r="BT55" i="50"/>
  <c r="BT100" i="50"/>
  <c r="BT47" i="50"/>
  <c r="BT98" i="50"/>
  <c r="AE60" i="40"/>
  <c r="AG60" i="40"/>
  <c r="AF60" i="41"/>
  <c r="AE60" i="42"/>
  <c r="AG60" i="42"/>
  <c r="AF60" i="43"/>
  <c r="AE60" i="44"/>
  <c r="AG60" i="44"/>
  <c r="P58" i="35"/>
  <c r="P54" i="35"/>
  <c r="P50" i="35"/>
  <c r="P46" i="35"/>
  <c r="P42" i="35"/>
  <c r="P38" i="35"/>
  <c r="P34" i="35"/>
  <c r="P30" i="35"/>
  <c r="P26" i="35"/>
  <c r="P22" i="35"/>
  <c r="P18" i="35"/>
  <c r="P14" i="35"/>
  <c r="P10" i="35"/>
  <c r="P6" i="35"/>
  <c r="AH2" i="35"/>
  <c r="BB2" i="35" s="1"/>
  <c r="AH54" i="35"/>
  <c r="BB81" i="35" s="1"/>
  <c r="AH50" i="35"/>
  <c r="BB74" i="35" s="1"/>
  <c r="AH46" i="35"/>
  <c r="AH42" i="35"/>
  <c r="BB60" i="35" s="1"/>
  <c r="AH38" i="35"/>
  <c r="BB56" i="35" s="1"/>
  <c r="AH34" i="35"/>
  <c r="BB49" i="35" s="1"/>
  <c r="BB92" i="35" s="1"/>
  <c r="AH30" i="35"/>
  <c r="BB45" i="35" s="1"/>
  <c r="AH26" i="35"/>
  <c r="BB41" i="35" s="1"/>
  <c r="AH22" i="35"/>
  <c r="BB34" i="35" s="1"/>
  <c r="AH18" i="35"/>
  <c r="BB30" i="35" s="1"/>
  <c r="AH14" i="35"/>
  <c r="AH10" i="35"/>
  <c r="BB19" i="35" s="1"/>
  <c r="AH6" i="35"/>
  <c r="BB9" i="35" s="1"/>
  <c r="P2" i="36"/>
  <c r="P56" i="36"/>
  <c r="P52" i="36"/>
  <c r="P48" i="36"/>
  <c r="P44" i="36"/>
  <c r="P40" i="36"/>
  <c r="P36" i="36"/>
  <c r="P32" i="36"/>
  <c r="P28" i="36"/>
  <c r="P24" i="36"/>
  <c r="P20" i="36"/>
  <c r="P16" i="36"/>
  <c r="P12" i="36"/>
  <c r="P8" i="36"/>
  <c r="P4" i="36"/>
  <c r="BB16" i="37"/>
  <c r="BB100" i="37" s="1"/>
  <c r="AH56" i="38"/>
  <c r="AH52" i="38"/>
  <c r="BB79" i="38" s="1"/>
  <c r="AH48" i="38"/>
  <c r="AH44" i="38"/>
  <c r="BB62" i="38" s="1"/>
  <c r="AH40" i="38"/>
  <c r="AH36" i="38"/>
  <c r="BB54" i="38" s="1"/>
  <c r="AH32" i="38"/>
  <c r="AH28" i="38"/>
  <c r="BB43" i="38" s="1"/>
  <c r="BB91" i="38" s="1"/>
  <c r="BB93" i="38" s="1"/>
  <c r="BB110" i="38" s="1"/>
  <c r="AH24" i="38"/>
  <c r="AH20" i="38"/>
  <c r="BB32" i="38" s="1"/>
  <c r="AH16" i="38"/>
  <c r="AH12" i="38"/>
  <c r="BB21" i="38" s="1"/>
  <c r="AH8" i="38"/>
  <c r="AH4" i="38"/>
  <c r="BB4" i="38" s="1"/>
  <c r="P58" i="38"/>
  <c r="P54" i="38"/>
  <c r="P50" i="38"/>
  <c r="P46" i="38"/>
  <c r="P42" i="38"/>
  <c r="P38" i="38"/>
  <c r="P34" i="38"/>
  <c r="P30" i="38"/>
  <c r="P26" i="38"/>
  <c r="P22" i="38"/>
  <c r="P18" i="38"/>
  <c r="P14" i="38"/>
  <c r="P10" i="38"/>
  <c r="P6" i="38"/>
  <c r="AH2" i="40"/>
  <c r="BB2" i="40" s="1"/>
  <c r="AH54" i="40"/>
  <c r="BB81" i="40" s="1"/>
  <c r="AH50" i="40"/>
  <c r="BB74" i="40" s="1"/>
  <c r="AH46" i="40"/>
  <c r="BB67" i="40" s="1"/>
  <c r="AH42" i="40"/>
  <c r="BB60" i="40" s="1"/>
  <c r="AH38" i="40"/>
  <c r="BB56" i="40" s="1"/>
  <c r="AH34" i="40"/>
  <c r="BB49" i="40" s="1"/>
  <c r="BB92" i="40" s="1"/>
  <c r="AH30" i="40"/>
  <c r="BB45" i="40" s="1"/>
  <c r="AH26" i="40"/>
  <c r="BB41" i="40" s="1"/>
  <c r="AH22" i="40"/>
  <c r="BB34" i="40" s="1"/>
  <c r="AH18" i="40"/>
  <c r="BB30" i="40" s="1"/>
  <c r="AH14" i="40"/>
  <c r="BB26" i="40" s="1"/>
  <c r="AH10" i="40"/>
  <c r="BB19" i="40" s="1"/>
  <c r="AH6" i="40"/>
  <c r="BB9" i="40" s="1"/>
  <c r="AH2" i="41"/>
  <c r="BB2" i="41" s="1"/>
  <c r="AH54" i="41"/>
  <c r="BB81" i="41" s="1"/>
  <c r="AH50" i="41"/>
  <c r="BB74" i="41" s="1"/>
  <c r="AH46" i="41"/>
  <c r="BB67" i="41" s="1"/>
  <c r="AH42" i="41"/>
  <c r="BB60" i="41" s="1"/>
  <c r="AH38" i="41"/>
  <c r="BB56" i="41" s="1"/>
  <c r="AH34" i="41"/>
  <c r="BB49" i="41" s="1"/>
  <c r="BB92" i="41" s="1"/>
  <c r="AH30" i="41"/>
  <c r="BB45" i="41" s="1"/>
  <c r="AH26" i="41"/>
  <c r="BB41" i="41" s="1"/>
  <c r="AH22" i="41"/>
  <c r="BB34" i="41" s="1"/>
  <c r="AH18" i="41"/>
  <c r="BB30" i="41" s="1"/>
  <c r="AH14" i="41"/>
  <c r="BB26" i="41" s="1"/>
  <c r="AH10" i="41"/>
  <c r="BB19" i="41" s="1"/>
  <c r="AH6" i="41"/>
  <c r="BB9" i="41" s="1"/>
  <c r="AA60" i="41"/>
  <c r="AH2" i="42"/>
  <c r="BB2" i="42" s="1"/>
  <c r="AH54" i="42"/>
  <c r="BB81" i="42" s="1"/>
  <c r="AH50" i="42"/>
  <c r="BB74" i="42" s="1"/>
  <c r="AH46" i="42"/>
  <c r="BB67" i="42" s="1"/>
  <c r="AH42" i="42"/>
  <c r="BB60" i="42" s="1"/>
  <c r="AH38" i="42"/>
  <c r="BB56" i="42" s="1"/>
  <c r="AH34" i="42"/>
  <c r="BB49" i="42" s="1"/>
  <c r="BB92" i="42" s="1"/>
  <c r="AH30" i="42"/>
  <c r="BB45" i="42" s="1"/>
  <c r="AH26" i="42"/>
  <c r="BB41" i="42" s="1"/>
  <c r="AH22" i="42"/>
  <c r="BB34" i="42" s="1"/>
  <c r="AH18" i="42"/>
  <c r="BB30" i="42" s="1"/>
  <c r="AH14" i="42"/>
  <c r="BB26" i="42" s="1"/>
  <c r="AH10" i="42"/>
  <c r="BB19" i="42" s="1"/>
  <c r="AH6" i="42"/>
  <c r="BB9" i="42" s="1"/>
  <c r="AH57" i="44"/>
  <c r="BB84" i="44" s="1"/>
  <c r="AH53" i="44"/>
  <c r="BB80" i="44" s="1"/>
  <c r="AH49" i="44"/>
  <c r="BB73" i="44" s="1"/>
  <c r="AH45" i="44"/>
  <c r="BB66" i="44" s="1"/>
  <c r="AH41" i="44"/>
  <c r="BB59" i="44" s="1"/>
  <c r="AH37" i="44"/>
  <c r="BB55" i="44" s="1"/>
  <c r="AH33" i="44"/>
  <c r="BB48" i="44" s="1"/>
  <c r="AH29" i="44"/>
  <c r="BB44" i="44" s="1"/>
  <c r="AH25" i="44"/>
  <c r="BB40" i="44" s="1"/>
  <c r="AH21" i="44"/>
  <c r="BB33" i="44" s="1"/>
  <c r="BB90" i="44" s="1"/>
  <c r="AH17" i="44"/>
  <c r="BB29" i="44" s="1"/>
  <c r="AH13" i="44"/>
  <c r="BB22" i="44" s="1"/>
  <c r="AH9" i="44"/>
  <c r="BB15" i="44" s="1"/>
  <c r="AH5" i="44"/>
  <c r="BB5" i="44" s="1"/>
  <c r="AZ63" i="35"/>
  <c r="AZ104" i="35" s="1"/>
  <c r="AY82" i="38"/>
  <c r="AY61" i="38"/>
  <c r="AY46" i="38"/>
  <c r="AY31" i="38"/>
  <c r="AY10" i="38"/>
  <c r="AF13" i="50"/>
  <c r="AZ22" i="50" s="1"/>
  <c r="AZ22" i="38"/>
  <c r="AF25" i="50"/>
  <c r="AZ40" i="50" s="1"/>
  <c r="AZ40" i="38"/>
  <c r="AF37" i="50"/>
  <c r="AZ55" i="50" s="1"/>
  <c r="AZ113" i="50" s="1"/>
  <c r="AZ55" i="38"/>
  <c r="AF49" i="50"/>
  <c r="AZ73" i="50" s="1"/>
  <c r="AZ73" i="38"/>
  <c r="AG5" i="50"/>
  <c r="BA5" i="50" s="1"/>
  <c r="BA5" i="38"/>
  <c r="AG17" i="50"/>
  <c r="BA29" i="50" s="1"/>
  <c r="BA100" i="50" s="1"/>
  <c r="BA29" i="38"/>
  <c r="AG29" i="50"/>
  <c r="BA44" i="50" s="1"/>
  <c r="BA44" i="38"/>
  <c r="AG41" i="50"/>
  <c r="BA59" i="50" s="1"/>
  <c r="BA59" i="38"/>
  <c r="AG53" i="50"/>
  <c r="BA80" i="50" s="1"/>
  <c r="BA80" i="38"/>
  <c r="AE5" i="43"/>
  <c r="AY5" i="43" s="1"/>
  <c r="AH5" i="43"/>
  <c r="BB5" i="43" s="1"/>
  <c r="AE17" i="43"/>
  <c r="AY29" i="43" s="1"/>
  <c r="AH17" i="43"/>
  <c r="BB29" i="43" s="1"/>
  <c r="AE29" i="43"/>
  <c r="AY44" i="43" s="1"/>
  <c r="AH29" i="43"/>
  <c r="BB44" i="43" s="1"/>
  <c r="AE41" i="43"/>
  <c r="AY59" i="43" s="1"/>
  <c r="AH41" i="43"/>
  <c r="BB59" i="43" s="1"/>
  <c r="AE53" i="43"/>
  <c r="AY80" i="43" s="1"/>
  <c r="AH53" i="43"/>
  <c r="BB80" i="43" s="1"/>
  <c r="P47" i="35"/>
  <c r="P35" i="35"/>
  <c r="P23" i="35"/>
  <c r="P11" i="35"/>
  <c r="AH55" i="35"/>
  <c r="BB82" i="35" s="1"/>
  <c r="AH43" i="35"/>
  <c r="BB61" i="35" s="1"/>
  <c r="AH31" i="35"/>
  <c r="BB46" i="35" s="1"/>
  <c r="AH19" i="35"/>
  <c r="BB31" i="35" s="1"/>
  <c r="AH7" i="35"/>
  <c r="BB10" i="35" s="1"/>
  <c r="P53" i="36"/>
  <c r="P37" i="36"/>
  <c r="P25" i="36"/>
  <c r="AH49" i="38"/>
  <c r="AH33" i="38"/>
  <c r="AH17" i="38"/>
  <c r="BB29" i="38" s="1"/>
  <c r="AH5" i="38"/>
  <c r="P51" i="38"/>
  <c r="P35" i="38"/>
  <c r="P23" i="38"/>
  <c r="P7" i="38"/>
  <c r="AY93" i="35"/>
  <c r="AY110" i="35" s="1"/>
  <c r="AY23" i="35"/>
  <c r="AY101" i="35" s="1"/>
  <c r="AZ11" i="35"/>
  <c r="AZ99" i="35" s="1"/>
  <c r="BA2" i="35"/>
  <c r="BA6" i="35" s="1"/>
  <c r="BA98" i="35" s="1"/>
  <c r="AG59" i="35"/>
  <c r="BA87" i="35" s="1"/>
  <c r="BA109" i="35" s="1"/>
  <c r="BA37" i="35"/>
  <c r="BA102" i="35" s="1"/>
  <c r="BA23" i="35"/>
  <c r="BA101" i="35" s="1"/>
  <c r="AY2" i="38"/>
  <c r="AE59" i="38"/>
  <c r="AY87" i="38" s="1"/>
  <c r="AY109" i="38" s="1"/>
  <c r="AY74" i="38"/>
  <c r="AY60" i="38"/>
  <c r="AY49" i="38"/>
  <c r="AY92" i="38" s="1"/>
  <c r="AY41" i="38"/>
  <c r="AY30" i="38"/>
  <c r="AY26" i="38"/>
  <c r="AY9" i="38"/>
  <c r="AY11" i="38" s="1"/>
  <c r="AY99" i="38" s="1"/>
  <c r="AF6" i="50"/>
  <c r="AZ9" i="50" s="1"/>
  <c r="AZ9" i="38"/>
  <c r="AZ11" i="38" s="1"/>
  <c r="AZ99" i="38" s="1"/>
  <c r="AF14" i="50"/>
  <c r="AZ26" i="50" s="1"/>
  <c r="AZ26" i="38"/>
  <c r="AF22" i="50"/>
  <c r="AZ34" i="50" s="1"/>
  <c r="AZ103" i="50" s="1"/>
  <c r="AZ34" i="38"/>
  <c r="AF30" i="50"/>
  <c r="AZ45" i="50" s="1"/>
  <c r="AZ108" i="50" s="1"/>
  <c r="AZ45" i="38"/>
  <c r="AZ56" i="38"/>
  <c r="AF38" i="50"/>
  <c r="AZ56" i="50" s="1"/>
  <c r="AZ114" i="50" s="1"/>
  <c r="AF42" i="50"/>
  <c r="AZ60" i="50" s="1"/>
  <c r="AZ117" i="50" s="1"/>
  <c r="AZ60" i="38"/>
  <c r="AF50" i="50"/>
  <c r="AZ74" i="50" s="1"/>
  <c r="AZ74" i="38"/>
  <c r="AG2" i="50"/>
  <c r="AG59" i="38"/>
  <c r="BA87" i="38" s="1"/>
  <c r="BA109" i="38" s="1"/>
  <c r="BA2" i="38"/>
  <c r="AG10" i="50"/>
  <c r="BA19" i="50" s="1"/>
  <c r="BA19" i="38"/>
  <c r="AG18" i="50"/>
  <c r="BA30" i="50" s="1"/>
  <c r="BA30" i="38"/>
  <c r="AG26" i="50"/>
  <c r="BA41" i="50" s="1"/>
  <c r="BA106" i="50" s="1"/>
  <c r="BA41" i="38"/>
  <c r="AG34" i="50"/>
  <c r="BA49" i="50" s="1"/>
  <c r="BA92" i="50" s="1"/>
  <c r="BA49" i="38"/>
  <c r="BA92" i="38" s="1"/>
  <c r="AG42" i="50"/>
  <c r="BA60" i="50" s="1"/>
  <c r="BA117" i="50" s="1"/>
  <c r="BA60" i="38"/>
  <c r="AG50" i="50"/>
  <c r="BA74" i="50" s="1"/>
  <c r="BA74" i="38"/>
  <c r="AE59" i="40"/>
  <c r="AY87" i="40" s="1"/>
  <c r="AY109" i="40" s="1"/>
  <c r="AY2" i="40"/>
  <c r="AY6" i="40" s="1"/>
  <c r="AY98" i="40" s="1"/>
  <c r="AY23" i="40"/>
  <c r="AY101" i="40" s="1"/>
  <c r="AY68" i="35"/>
  <c r="AY105" i="35" s="1"/>
  <c r="AY50" i="35"/>
  <c r="AY103" i="35" s="1"/>
  <c r="AZ68" i="35"/>
  <c r="AZ105" i="35" s="1"/>
  <c r="AZ50" i="35"/>
  <c r="AZ103" i="35" s="1"/>
  <c r="BA68" i="35"/>
  <c r="BA105" i="35" s="1"/>
  <c r="BA50" i="35"/>
  <c r="BA103" i="35" s="1"/>
  <c r="AY84" i="38"/>
  <c r="AY80" i="38"/>
  <c r="AY73" i="38"/>
  <c r="AY66" i="38"/>
  <c r="AY68" i="38" s="1"/>
  <c r="AY105" i="38" s="1"/>
  <c r="AY59" i="38"/>
  <c r="AY55" i="38"/>
  <c r="AY48" i="38"/>
  <c r="AY44" i="38"/>
  <c r="AY40" i="38"/>
  <c r="AY33" i="38"/>
  <c r="AY90" i="38" s="1"/>
  <c r="AY29" i="38"/>
  <c r="AY22" i="38"/>
  <c r="AE9" i="50"/>
  <c r="AY15" i="50" s="1"/>
  <c r="AY15" i="38"/>
  <c r="AY5" i="38"/>
  <c r="AF3" i="50"/>
  <c r="AZ3" i="50" s="1"/>
  <c r="AZ3" i="38"/>
  <c r="AF7" i="50"/>
  <c r="AZ10" i="50" s="1"/>
  <c r="AZ10" i="38"/>
  <c r="AF11" i="50"/>
  <c r="AZ20" i="50" s="1"/>
  <c r="AZ20" i="38"/>
  <c r="AF15" i="50"/>
  <c r="AZ27" i="50" s="1"/>
  <c r="AZ27" i="38"/>
  <c r="AF19" i="50"/>
  <c r="AZ31" i="50" s="1"/>
  <c r="AZ101" i="50" s="1"/>
  <c r="AZ31" i="38"/>
  <c r="AF23" i="50"/>
  <c r="AZ35" i="50" s="1"/>
  <c r="AZ104" i="50" s="1"/>
  <c r="AZ35" i="38"/>
  <c r="AF27" i="50"/>
  <c r="AZ42" i="50" s="1"/>
  <c r="AZ107" i="50" s="1"/>
  <c r="AZ42" i="38"/>
  <c r="AF31" i="50"/>
  <c r="AZ46" i="50" s="1"/>
  <c r="AZ109" i="50" s="1"/>
  <c r="AZ46" i="38"/>
  <c r="AF35" i="50"/>
  <c r="AZ53" i="50" s="1"/>
  <c r="AZ53" i="38"/>
  <c r="AF39" i="50"/>
  <c r="AZ57" i="50" s="1"/>
  <c r="AZ115" i="50" s="1"/>
  <c r="AZ57" i="38"/>
  <c r="AF43" i="50"/>
  <c r="AZ61" i="50" s="1"/>
  <c r="AZ118" i="50" s="1"/>
  <c r="AZ61" i="38"/>
  <c r="AF47" i="50"/>
  <c r="AZ71" i="50" s="1"/>
  <c r="AZ71" i="38"/>
  <c r="AF51" i="50"/>
  <c r="AZ75" i="50" s="1"/>
  <c r="AZ75" i="38"/>
  <c r="AF55" i="50"/>
  <c r="AZ82" i="50" s="1"/>
  <c r="AZ82" i="38"/>
  <c r="AG3" i="50"/>
  <c r="BA3" i="50" s="1"/>
  <c r="BA3" i="38"/>
  <c r="AG7" i="50"/>
  <c r="BA10" i="50" s="1"/>
  <c r="BA10" i="38"/>
  <c r="AG11" i="50"/>
  <c r="BA20" i="50" s="1"/>
  <c r="BA20" i="38"/>
  <c r="AG15" i="50"/>
  <c r="BA27" i="50" s="1"/>
  <c r="BA27" i="38"/>
  <c r="AG19" i="50"/>
  <c r="BA31" i="50" s="1"/>
  <c r="BA101" i="50" s="1"/>
  <c r="BA31" i="38"/>
  <c r="AG23" i="50"/>
  <c r="BA35" i="50" s="1"/>
  <c r="BA104" i="50" s="1"/>
  <c r="BA35" i="38"/>
  <c r="AG27" i="50"/>
  <c r="BA42" i="50" s="1"/>
  <c r="BA107" i="50" s="1"/>
  <c r="BA42" i="38"/>
  <c r="AG31" i="50"/>
  <c r="BA46" i="50" s="1"/>
  <c r="BA109" i="50" s="1"/>
  <c r="BA46" i="38"/>
  <c r="AG35" i="50"/>
  <c r="BA53" i="50" s="1"/>
  <c r="BA53" i="38"/>
  <c r="AG39" i="50"/>
  <c r="BA57" i="50" s="1"/>
  <c r="BA115" i="50" s="1"/>
  <c r="BA57" i="38"/>
  <c r="BA61" i="38"/>
  <c r="AG43" i="50"/>
  <c r="BA61" i="50" s="1"/>
  <c r="BA118" i="50" s="1"/>
  <c r="AG47" i="50"/>
  <c r="BA71" i="50" s="1"/>
  <c r="BA71" i="38"/>
  <c r="AG51" i="50"/>
  <c r="BA75" i="50" s="1"/>
  <c r="BA75" i="38"/>
  <c r="AG55" i="50"/>
  <c r="BA82" i="50" s="1"/>
  <c r="BA82" i="38"/>
  <c r="AY37" i="40"/>
  <c r="AY102" i="40" s="1"/>
  <c r="AY63" i="40"/>
  <c r="AY104" i="40" s="1"/>
  <c r="AY76" i="40"/>
  <c r="AY106" i="40" s="1"/>
  <c r="AZ63" i="40"/>
  <c r="AZ104" i="40" s="1"/>
  <c r="AZ76" i="40"/>
  <c r="AZ106" i="40" s="1"/>
  <c r="BA63" i="40"/>
  <c r="BA104" i="40" s="1"/>
  <c r="BA76" i="40"/>
  <c r="BA106" i="40" s="1"/>
  <c r="AY63" i="41"/>
  <c r="AY104" i="41" s="1"/>
  <c r="AY76" i="41"/>
  <c r="AY106" i="41" s="1"/>
  <c r="AZ63" i="41"/>
  <c r="AZ104" i="41" s="1"/>
  <c r="AZ76" i="41"/>
  <c r="AZ106" i="41" s="1"/>
  <c r="BA63" i="41"/>
  <c r="BA104" i="41" s="1"/>
  <c r="BA76" i="41"/>
  <c r="BA106" i="41" s="1"/>
  <c r="AY63" i="42"/>
  <c r="AY104" i="42" s="1"/>
  <c r="AY76" i="42"/>
  <c r="AY106" i="42" s="1"/>
  <c r="AZ63" i="42"/>
  <c r="AZ104" i="42" s="1"/>
  <c r="AZ76" i="42"/>
  <c r="AZ106" i="42" s="1"/>
  <c r="BA76" i="42"/>
  <c r="BA106" i="42" s="1"/>
  <c r="AE3" i="43"/>
  <c r="AY3" i="43" s="1"/>
  <c r="AH3" i="43"/>
  <c r="BB3" i="43" s="1"/>
  <c r="AE7" i="43"/>
  <c r="AY10" i="43" s="1"/>
  <c r="AH7" i="43"/>
  <c r="BB10" i="43" s="1"/>
  <c r="AE11" i="43"/>
  <c r="AY20" i="43" s="1"/>
  <c r="AH11" i="43"/>
  <c r="BB20" i="43" s="1"/>
  <c r="AE15" i="43"/>
  <c r="AY27" i="43" s="1"/>
  <c r="AH15" i="43"/>
  <c r="BB27" i="43" s="1"/>
  <c r="AE19" i="43"/>
  <c r="AY31" i="43" s="1"/>
  <c r="AH19" i="43"/>
  <c r="BB31" i="43" s="1"/>
  <c r="AE23" i="43"/>
  <c r="AY35" i="43" s="1"/>
  <c r="AH23" i="43"/>
  <c r="BB35" i="43" s="1"/>
  <c r="AE27" i="43"/>
  <c r="AY42" i="43" s="1"/>
  <c r="AH27" i="43"/>
  <c r="BB42" i="43" s="1"/>
  <c r="AE31" i="43"/>
  <c r="AY46" i="43" s="1"/>
  <c r="AH31" i="43"/>
  <c r="BB46" i="43" s="1"/>
  <c r="AE35" i="43"/>
  <c r="AY53" i="43" s="1"/>
  <c r="AH35" i="43"/>
  <c r="BB53" i="43" s="1"/>
  <c r="AE39" i="43"/>
  <c r="AY57" i="43" s="1"/>
  <c r="AH39" i="43"/>
  <c r="BB57" i="43" s="1"/>
  <c r="AE43" i="43"/>
  <c r="AY61" i="43" s="1"/>
  <c r="AH43" i="43"/>
  <c r="BB61" i="43" s="1"/>
  <c r="AE47" i="43"/>
  <c r="AY71" i="43" s="1"/>
  <c r="AH47" i="43"/>
  <c r="BB71" i="43" s="1"/>
  <c r="AE51" i="43"/>
  <c r="AY75" i="43" s="1"/>
  <c r="AH51" i="43"/>
  <c r="BB75" i="43" s="1"/>
  <c r="AE55" i="43"/>
  <c r="AY82" i="43" s="1"/>
  <c r="AH55" i="43"/>
  <c r="BB82" i="43" s="1"/>
  <c r="AZ63" i="43"/>
  <c r="AZ104" i="43" s="1"/>
  <c r="AZ76" i="43"/>
  <c r="AZ106" i="43" s="1"/>
  <c r="BA63" i="43"/>
  <c r="BA104" i="43" s="1"/>
  <c r="BA76" i="43"/>
  <c r="BA106" i="43" s="1"/>
  <c r="AY63" i="44"/>
  <c r="AY104" i="44" s="1"/>
  <c r="AY76" i="44"/>
  <c r="AY106" i="44" s="1"/>
  <c r="AZ63" i="44"/>
  <c r="AZ104" i="44" s="1"/>
  <c r="AZ76" i="44"/>
  <c r="AZ106" i="44" s="1"/>
  <c r="BA63" i="44"/>
  <c r="BA104" i="44" s="1"/>
  <c r="BA76" i="44"/>
  <c r="BA106" i="44" s="1"/>
  <c r="M5" i="50"/>
  <c r="BR39" i="50" s="1"/>
  <c r="M9" i="50"/>
  <c r="BR2" i="50" s="1"/>
  <c r="M13" i="50"/>
  <c r="BR5" i="50" s="1"/>
  <c r="M17" i="50"/>
  <c r="BR69" i="50" s="1"/>
  <c r="M21" i="50"/>
  <c r="M25" i="50"/>
  <c r="BR60" i="50" s="1"/>
  <c r="M29" i="50"/>
  <c r="BR11" i="50" s="1"/>
  <c r="M33" i="50"/>
  <c r="M37" i="50"/>
  <c r="BR82" i="50" s="1"/>
  <c r="M41" i="50"/>
  <c r="BR23" i="50" s="1"/>
  <c r="M45" i="50"/>
  <c r="BR20" i="50" s="1"/>
  <c r="M49" i="50"/>
  <c r="BR51" i="50" s="1"/>
  <c r="M53" i="50"/>
  <c r="BR37" i="50" s="1"/>
  <c r="M57" i="50"/>
  <c r="BR28" i="50" s="1"/>
  <c r="N3" i="50"/>
  <c r="BS76" i="50" s="1"/>
  <c r="N7" i="50"/>
  <c r="BS42" i="50" s="1"/>
  <c r="N11" i="50"/>
  <c r="BS67" i="50" s="1"/>
  <c r="N15" i="50"/>
  <c r="BS81" i="50" s="1"/>
  <c r="N19" i="50"/>
  <c r="BS75" i="50" s="1"/>
  <c r="N23" i="50"/>
  <c r="N27" i="50"/>
  <c r="BS80" i="50" s="1"/>
  <c r="N31" i="50"/>
  <c r="BS30" i="50" s="1"/>
  <c r="N35" i="50"/>
  <c r="BS48" i="50" s="1"/>
  <c r="N39" i="50"/>
  <c r="BS14" i="50" s="1"/>
  <c r="N43" i="50"/>
  <c r="BS24" i="50" s="1"/>
  <c r="N47" i="50"/>
  <c r="N51" i="50"/>
  <c r="BS62" i="50" s="1"/>
  <c r="N55" i="50"/>
  <c r="BS70" i="50" s="1"/>
  <c r="N59" i="50"/>
  <c r="O5" i="50"/>
  <c r="BT39" i="50" s="1"/>
  <c r="O9" i="50"/>
  <c r="BT2" i="50" s="1"/>
  <c r="O13" i="50"/>
  <c r="BT5" i="50" s="1"/>
  <c r="O17" i="50"/>
  <c r="BT69" i="50" s="1"/>
  <c r="O21" i="50"/>
  <c r="O25" i="50"/>
  <c r="BT60" i="50" s="1"/>
  <c r="O29" i="50"/>
  <c r="BT11" i="50" s="1"/>
  <c r="O33" i="50"/>
  <c r="O37" i="50"/>
  <c r="BT82" i="50" s="1"/>
  <c r="O41" i="50"/>
  <c r="BT23" i="50" s="1"/>
  <c r="O45" i="50"/>
  <c r="BT20" i="50" s="1"/>
  <c r="O49" i="50"/>
  <c r="BT51" i="50" s="1"/>
  <c r="O53" i="50"/>
  <c r="BT37" i="50" s="1"/>
  <c r="O57" i="50"/>
  <c r="BT28" i="50" s="1"/>
  <c r="P57" i="35"/>
  <c r="P53" i="35"/>
  <c r="P49" i="35"/>
  <c r="P45" i="35"/>
  <c r="P41" i="35"/>
  <c r="P37" i="35"/>
  <c r="P33" i="35"/>
  <c r="P29" i="35"/>
  <c r="P25" i="35"/>
  <c r="P21" i="35"/>
  <c r="P17" i="35"/>
  <c r="P13" i="35"/>
  <c r="P9" i="35"/>
  <c r="P5" i="35"/>
  <c r="AH57" i="35"/>
  <c r="AH53" i="35"/>
  <c r="BB80" i="35" s="1"/>
  <c r="AH49" i="35"/>
  <c r="BB73" i="35" s="1"/>
  <c r="AH45" i="35"/>
  <c r="BB66" i="35" s="1"/>
  <c r="AH41" i="35"/>
  <c r="AH37" i="35"/>
  <c r="BB55" i="35" s="1"/>
  <c r="AH33" i="35"/>
  <c r="BB48" i="35" s="1"/>
  <c r="AH29" i="35"/>
  <c r="BB44" i="35" s="1"/>
  <c r="AH25" i="35"/>
  <c r="AH21" i="35"/>
  <c r="BB33" i="35" s="1"/>
  <c r="BB90" i="35" s="1"/>
  <c r="AH17" i="35"/>
  <c r="BB29" i="35" s="1"/>
  <c r="AH13" i="35"/>
  <c r="BB22" i="35" s="1"/>
  <c r="AH9" i="35"/>
  <c r="AH5" i="35"/>
  <c r="BB5" i="35" s="1"/>
  <c r="P59" i="36"/>
  <c r="P55" i="36"/>
  <c r="P51" i="36"/>
  <c r="P47" i="36"/>
  <c r="P43" i="36"/>
  <c r="P39" i="36"/>
  <c r="P35" i="36"/>
  <c r="P31" i="36"/>
  <c r="P27" i="36"/>
  <c r="P23" i="36"/>
  <c r="P19" i="36"/>
  <c r="P15" i="36"/>
  <c r="P11" i="36"/>
  <c r="P7" i="36"/>
  <c r="P3" i="36"/>
  <c r="AH55" i="38"/>
  <c r="AH51" i="38"/>
  <c r="AH47" i="38"/>
  <c r="BB71" i="38" s="1"/>
  <c r="AH43" i="38"/>
  <c r="AH39" i="38"/>
  <c r="AH35" i="38"/>
  <c r="AH31" i="38"/>
  <c r="AH27" i="38"/>
  <c r="AH23" i="38"/>
  <c r="AH19" i="38"/>
  <c r="AH15" i="38"/>
  <c r="BB27" i="38" s="1"/>
  <c r="AH11" i="38"/>
  <c r="AH7" i="38"/>
  <c r="AH3" i="38"/>
  <c r="P57" i="38"/>
  <c r="P53" i="38"/>
  <c r="P49" i="38"/>
  <c r="P45" i="38"/>
  <c r="P41" i="38"/>
  <c r="P37" i="38"/>
  <c r="P33" i="38"/>
  <c r="P29" i="38"/>
  <c r="P25" i="38"/>
  <c r="P21" i="38"/>
  <c r="P17" i="38"/>
  <c r="P13" i="38"/>
  <c r="P9" i="38"/>
  <c r="P5" i="38"/>
  <c r="AH57" i="40"/>
  <c r="BB84" i="40" s="1"/>
  <c r="AH53" i="40"/>
  <c r="BB80" i="40" s="1"/>
  <c r="AH49" i="40"/>
  <c r="BB73" i="40" s="1"/>
  <c r="AH45" i="40"/>
  <c r="BB66" i="40" s="1"/>
  <c r="AH41" i="40"/>
  <c r="BB59" i="40" s="1"/>
  <c r="AH37" i="40"/>
  <c r="BB55" i="40" s="1"/>
  <c r="AH33" i="40"/>
  <c r="BB48" i="40" s="1"/>
  <c r="AH29" i="40"/>
  <c r="BB44" i="40" s="1"/>
  <c r="AH25" i="40"/>
  <c r="BB40" i="40" s="1"/>
  <c r="AH21" i="40"/>
  <c r="BB33" i="40" s="1"/>
  <c r="BB90" i="40" s="1"/>
  <c r="AH17" i="40"/>
  <c r="BB29" i="40" s="1"/>
  <c r="AH13" i="40"/>
  <c r="BB22" i="40" s="1"/>
  <c r="AH9" i="40"/>
  <c r="BB15" i="40" s="1"/>
  <c r="AH5" i="40"/>
  <c r="BB5" i="40" s="1"/>
  <c r="AH57" i="41"/>
  <c r="BB84" i="41" s="1"/>
  <c r="AH53" i="41"/>
  <c r="BB80" i="41" s="1"/>
  <c r="AH49" i="41"/>
  <c r="BB73" i="41" s="1"/>
  <c r="AH45" i="41"/>
  <c r="BB66" i="41" s="1"/>
  <c r="AH41" i="41"/>
  <c r="BB59" i="41" s="1"/>
  <c r="AH37" i="41"/>
  <c r="BB55" i="41" s="1"/>
  <c r="AH33" i="41"/>
  <c r="BB48" i="41" s="1"/>
  <c r="AH29" i="41"/>
  <c r="BB44" i="41" s="1"/>
  <c r="AH25" i="41"/>
  <c r="BB40" i="41" s="1"/>
  <c r="AH21" i="41"/>
  <c r="BB33" i="41" s="1"/>
  <c r="BB90" i="41" s="1"/>
  <c r="AH17" i="41"/>
  <c r="BB29" i="41" s="1"/>
  <c r="AH13" i="41"/>
  <c r="BB22" i="41" s="1"/>
  <c r="AH9" i="41"/>
  <c r="BB15" i="41" s="1"/>
  <c r="AH5" i="41"/>
  <c r="BB5" i="41" s="1"/>
  <c r="AH57" i="42"/>
  <c r="BB84" i="42" s="1"/>
  <c r="AH53" i="42"/>
  <c r="BB80" i="42" s="1"/>
  <c r="AH49" i="42"/>
  <c r="BB73" i="42" s="1"/>
  <c r="AH45" i="42"/>
  <c r="BB66" i="42" s="1"/>
  <c r="BB68" i="42" s="1"/>
  <c r="BB105" i="42" s="1"/>
  <c r="AH41" i="42"/>
  <c r="BB59" i="42" s="1"/>
  <c r="AH37" i="42"/>
  <c r="BB55" i="42" s="1"/>
  <c r="AH33" i="42"/>
  <c r="BB48" i="42" s="1"/>
  <c r="AH29" i="42"/>
  <c r="BB44" i="42" s="1"/>
  <c r="AH25" i="42"/>
  <c r="BB40" i="42" s="1"/>
  <c r="AH21" i="42"/>
  <c r="BB33" i="42" s="1"/>
  <c r="BB90" i="42" s="1"/>
  <c r="AH17" i="42"/>
  <c r="BB29" i="42" s="1"/>
  <c r="AH13" i="42"/>
  <c r="BB22" i="42" s="1"/>
  <c r="AH9" i="42"/>
  <c r="BB15" i="42" s="1"/>
  <c r="BB16" i="42" s="1"/>
  <c r="BB100" i="42" s="1"/>
  <c r="AH5" i="42"/>
  <c r="BB5" i="42" s="1"/>
  <c r="AH56" i="44"/>
  <c r="BB83" i="44" s="1"/>
  <c r="AH52" i="44"/>
  <c r="BB79" i="44" s="1"/>
  <c r="AH48" i="44"/>
  <c r="BB72" i="44" s="1"/>
  <c r="AH44" i="44"/>
  <c r="BB62" i="44" s="1"/>
  <c r="AH40" i="44"/>
  <c r="BB58" i="44" s="1"/>
  <c r="AH36" i="44"/>
  <c r="BB54" i="44" s="1"/>
  <c r="AH32" i="44"/>
  <c r="BB47" i="44" s="1"/>
  <c r="AH28" i="44"/>
  <c r="BB43" i="44" s="1"/>
  <c r="BB91" i="44" s="1"/>
  <c r="AH24" i="44"/>
  <c r="BB36" i="44" s="1"/>
  <c r="AH20" i="44"/>
  <c r="BB32" i="44" s="1"/>
  <c r="AH16" i="44"/>
  <c r="BB28" i="44" s="1"/>
  <c r="AH12" i="44"/>
  <c r="BB21" i="44" s="1"/>
  <c r="AH8" i="44"/>
  <c r="BB14" i="44" s="1"/>
  <c r="AH4" i="44"/>
  <c r="BB4" i="44" s="1"/>
  <c r="K21" i="48"/>
  <c r="K9" i="48"/>
  <c r="K60" i="48"/>
  <c r="K56" i="48"/>
  <c r="K52" i="48"/>
  <c r="K48" i="48"/>
  <c r="K44" i="48"/>
  <c r="K40" i="48"/>
  <c r="K36" i="48"/>
  <c r="K32" i="48"/>
  <c r="K28" i="48"/>
  <c r="K24" i="48"/>
  <c r="K20" i="48"/>
  <c r="K16" i="48"/>
  <c r="K12" i="48"/>
  <c r="K8" i="48"/>
  <c r="K4" i="48"/>
  <c r="K57" i="48"/>
  <c r="K49" i="48"/>
  <c r="K41" i="48"/>
  <c r="K33" i="48"/>
  <c r="K25" i="48"/>
  <c r="K13" i="48"/>
  <c r="K5" i="48"/>
  <c r="K59" i="48"/>
  <c r="K55" i="48"/>
  <c r="K51" i="48"/>
  <c r="K47" i="48"/>
  <c r="K43" i="48"/>
  <c r="K39" i="48"/>
  <c r="K35" i="48"/>
  <c r="K31" i="48"/>
  <c r="K27" i="48"/>
  <c r="K23" i="48"/>
  <c r="K19" i="48"/>
  <c r="K15" i="48"/>
  <c r="K11" i="48"/>
  <c r="K7" i="48"/>
  <c r="K3" i="48"/>
  <c r="K53" i="48"/>
  <c r="K45" i="48"/>
  <c r="K37" i="48"/>
  <c r="K29" i="48"/>
  <c r="K17" i="48"/>
  <c r="K58" i="48"/>
  <c r="K54" i="48"/>
  <c r="K50" i="48"/>
  <c r="K46" i="48"/>
  <c r="K42" i="48"/>
  <c r="K38" i="48"/>
  <c r="K34" i="48"/>
  <c r="K30" i="48"/>
  <c r="K26" i="48"/>
  <c r="K22" i="48"/>
  <c r="K18" i="48"/>
  <c r="K14" i="48"/>
  <c r="K10" i="48"/>
  <c r="K6" i="48"/>
  <c r="BB68" i="44"/>
  <c r="BB105" i="44" s="1"/>
  <c r="AI60" i="43"/>
  <c r="J3" i="48"/>
  <c r="J57" i="48"/>
  <c r="J53" i="48"/>
  <c r="J49" i="48"/>
  <c r="J45" i="48"/>
  <c r="J41" i="48"/>
  <c r="J37" i="48"/>
  <c r="J33" i="48"/>
  <c r="J29" i="48"/>
  <c r="J25" i="48"/>
  <c r="J21" i="48"/>
  <c r="J17" i="48"/>
  <c r="J13" i="48"/>
  <c r="J9" i="48"/>
  <c r="J5" i="48"/>
  <c r="J60" i="48"/>
  <c r="J56" i="48"/>
  <c r="J52" i="48"/>
  <c r="J48" i="48"/>
  <c r="J44" i="48"/>
  <c r="J40" i="48"/>
  <c r="J36" i="48"/>
  <c r="J32" i="48"/>
  <c r="J28" i="48"/>
  <c r="J24" i="48"/>
  <c r="J20" i="48"/>
  <c r="J16" i="48"/>
  <c r="J12" i="48"/>
  <c r="J8" i="48"/>
  <c r="AH4" i="49"/>
  <c r="J4" i="48"/>
  <c r="J59" i="48"/>
  <c r="J55" i="48"/>
  <c r="J51" i="48"/>
  <c r="J47" i="48"/>
  <c r="J43" i="48"/>
  <c r="J39" i="48"/>
  <c r="J35" i="48"/>
  <c r="J31" i="48"/>
  <c r="J27" i="48"/>
  <c r="J23" i="48"/>
  <c r="J19" i="48"/>
  <c r="J15" i="48"/>
  <c r="J11" i="48"/>
  <c r="J7" i="48"/>
  <c r="J58" i="48"/>
  <c r="J54" i="48"/>
  <c r="J50" i="48"/>
  <c r="J46" i="48"/>
  <c r="J42" i="48"/>
  <c r="J38" i="48"/>
  <c r="J34" i="48"/>
  <c r="J30" i="48"/>
  <c r="J26" i="48"/>
  <c r="J22" i="48"/>
  <c r="J18" i="48"/>
  <c r="J14" i="48"/>
  <c r="J10" i="48"/>
  <c r="J6" i="48"/>
  <c r="I3" i="48"/>
  <c r="I57" i="48"/>
  <c r="I53" i="48"/>
  <c r="I49" i="48"/>
  <c r="I45" i="48"/>
  <c r="I41" i="48"/>
  <c r="I37" i="48"/>
  <c r="I33" i="48"/>
  <c r="I29" i="48"/>
  <c r="I25" i="48"/>
  <c r="I21" i="48"/>
  <c r="I17" i="48"/>
  <c r="I13" i="48"/>
  <c r="I9" i="48"/>
  <c r="I5" i="48"/>
  <c r="I60" i="48"/>
  <c r="I56" i="48"/>
  <c r="I52" i="48"/>
  <c r="I48" i="48"/>
  <c r="I44" i="48"/>
  <c r="I40" i="48"/>
  <c r="I36" i="48"/>
  <c r="I32" i="48"/>
  <c r="I28" i="48"/>
  <c r="I24" i="48"/>
  <c r="I20" i="48"/>
  <c r="I16" i="48"/>
  <c r="I12" i="48"/>
  <c r="I8" i="48"/>
  <c r="I4" i="48"/>
  <c r="I59" i="48"/>
  <c r="I55" i="48"/>
  <c r="I51" i="48"/>
  <c r="I47" i="48"/>
  <c r="I43" i="48"/>
  <c r="I39" i="48"/>
  <c r="I35" i="48"/>
  <c r="I31" i="48"/>
  <c r="I27" i="48"/>
  <c r="I23" i="48"/>
  <c r="I19" i="48"/>
  <c r="I15" i="48"/>
  <c r="I11" i="48"/>
  <c r="I7" i="48"/>
  <c r="I58" i="48"/>
  <c r="I54" i="48"/>
  <c r="I50" i="48"/>
  <c r="I46" i="48"/>
  <c r="I42" i="48"/>
  <c r="I38" i="48"/>
  <c r="I34" i="48"/>
  <c r="I30" i="48"/>
  <c r="I26" i="48"/>
  <c r="I22" i="48"/>
  <c r="I18" i="48"/>
  <c r="I14" i="48"/>
  <c r="I10" i="48"/>
  <c r="I6" i="48"/>
  <c r="H58" i="48"/>
  <c r="H54" i="48"/>
  <c r="H50" i="48"/>
  <c r="H46" i="48"/>
  <c r="H42" i="48"/>
  <c r="H38" i="48"/>
  <c r="H34" i="48"/>
  <c r="H30" i="48"/>
  <c r="H26" i="48"/>
  <c r="H22" i="48"/>
  <c r="H18" i="48"/>
  <c r="H14" i="48"/>
  <c r="H10" i="48"/>
  <c r="H6" i="48"/>
  <c r="H57" i="48"/>
  <c r="H53" i="48"/>
  <c r="H49" i="48"/>
  <c r="H45" i="48"/>
  <c r="H41" i="48"/>
  <c r="H37" i="48"/>
  <c r="H33" i="48"/>
  <c r="H29" i="48"/>
  <c r="H25" i="48"/>
  <c r="H21" i="48"/>
  <c r="H17" i="48"/>
  <c r="H13" i="48"/>
  <c r="H9" i="48"/>
  <c r="H5" i="48"/>
  <c r="H3" i="48"/>
  <c r="H56" i="48"/>
  <c r="H52" i="48"/>
  <c r="H48" i="48"/>
  <c r="H44" i="48"/>
  <c r="H40" i="48"/>
  <c r="H36" i="48"/>
  <c r="H32" i="48"/>
  <c r="H28" i="48"/>
  <c r="H24" i="48"/>
  <c r="H20" i="48"/>
  <c r="H16" i="48"/>
  <c r="H12" i="48"/>
  <c r="H8" i="48"/>
  <c r="H4" i="48"/>
  <c r="H60" i="48"/>
  <c r="H59" i="48"/>
  <c r="H55" i="48"/>
  <c r="H51" i="48"/>
  <c r="H47" i="48"/>
  <c r="H43" i="48"/>
  <c r="H39" i="48"/>
  <c r="H35" i="48"/>
  <c r="H31" i="48"/>
  <c r="H27" i="48"/>
  <c r="H23" i="48"/>
  <c r="H19" i="48"/>
  <c r="H15" i="48"/>
  <c r="H11" i="48"/>
  <c r="H7" i="48"/>
  <c r="G59" i="48"/>
  <c r="G55" i="48"/>
  <c r="G51" i="48"/>
  <c r="G47" i="48"/>
  <c r="G43" i="48"/>
  <c r="G39" i="48"/>
  <c r="G35" i="48"/>
  <c r="G31" i="48"/>
  <c r="G27" i="48"/>
  <c r="G23" i="48"/>
  <c r="G19" i="48"/>
  <c r="G15" i="48"/>
  <c r="G11" i="48"/>
  <c r="G7" i="48"/>
  <c r="G58" i="48"/>
  <c r="G54" i="48"/>
  <c r="G50" i="48"/>
  <c r="G46" i="48"/>
  <c r="G42" i="48"/>
  <c r="G38" i="48"/>
  <c r="G34" i="48"/>
  <c r="G30" i="48"/>
  <c r="G26" i="48"/>
  <c r="G22" i="48"/>
  <c r="G18" i="48"/>
  <c r="G14" i="48"/>
  <c r="G10" i="48"/>
  <c r="G6" i="48"/>
  <c r="G3" i="48"/>
  <c r="G57" i="48"/>
  <c r="G53" i="48"/>
  <c r="G49" i="48"/>
  <c r="G45" i="48"/>
  <c r="G41" i="48"/>
  <c r="G37" i="48"/>
  <c r="G33" i="48"/>
  <c r="G29" i="48"/>
  <c r="G25" i="48"/>
  <c r="G21" i="48"/>
  <c r="G17" i="48"/>
  <c r="G13" i="48"/>
  <c r="G9" i="48"/>
  <c r="G5" i="48"/>
  <c r="G60" i="48"/>
  <c r="G56" i="48"/>
  <c r="G52" i="48"/>
  <c r="G48" i="48"/>
  <c r="G44" i="48"/>
  <c r="G40" i="48"/>
  <c r="G36" i="48"/>
  <c r="G32" i="48"/>
  <c r="G28" i="48"/>
  <c r="G24" i="48"/>
  <c r="G20" i="48"/>
  <c r="G16" i="48"/>
  <c r="G12" i="48"/>
  <c r="G8" i="48"/>
  <c r="G4" i="48"/>
  <c r="AS82" i="38"/>
  <c r="AS75" i="38"/>
  <c r="AS71" i="38"/>
  <c r="AS61" i="38"/>
  <c r="AS57" i="38"/>
  <c r="AS53" i="38"/>
  <c r="AS46" i="38"/>
  <c r="AS42" i="38"/>
  <c r="AS35" i="38"/>
  <c r="AS31" i="38"/>
  <c r="AS27" i="38"/>
  <c r="AS20" i="38"/>
  <c r="AS10" i="38"/>
  <c r="AS3" i="38"/>
  <c r="BB2" i="38"/>
  <c r="BB81" i="38"/>
  <c r="BB67" i="38"/>
  <c r="BB60" i="38"/>
  <c r="BB56" i="38"/>
  <c r="BB41" i="38"/>
  <c r="BB34" i="38"/>
  <c r="BB19" i="38"/>
  <c r="BB9" i="38"/>
  <c r="Q57" i="50"/>
  <c r="BV28" i="50" s="1"/>
  <c r="F58" i="48"/>
  <c r="Q53" i="50"/>
  <c r="BV37" i="50" s="1"/>
  <c r="F54" i="48"/>
  <c r="Q49" i="50"/>
  <c r="BV51" i="50" s="1"/>
  <c r="F50" i="48"/>
  <c r="Q45" i="50"/>
  <c r="BV20" i="50" s="1"/>
  <c r="F46" i="48"/>
  <c r="Q41" i="50"/>
  <c r="BV23" i="50" s="1"/>
  <c r="F42" i="48"/>
  <c r="Q37" i="50"/>
  <c r="BV82" i="50" s="1"/>
  <c r="F38" i="48"/>
  <c r="Q33" i="50"/>
  <c r="F34" i="48"/>
  <c r="Q29" i="50"/>
  <c r="BV11" i="50" s="1"/>
  <c r="F30" i="48"/>
  <c r="Q25" i="50"/>
  <c r="BV60" i="50" s="1"/>
  <c r="F26" i="48"/>
  <c r="Q21" i="50"/>
  <c r="F22" i="48"/>
  <c r="Q17" i="50"/>
  <c r="BV69" i="50" s="1"/>
  <c r="F18" i="48"/>
  <c r="Q13" i="50"/>
  <c r="BV5" i="50" s="1"/>
  <c r="F14" i="48"/>
  <c r="Q9" i="50"/>
  <c r="BV2" i="50" s="1"/>
  <c r="F10" i="48"/>
  <c r="Q5" i="50"/>
  <c r="BV39" i="50" s="1"/>
  <c r="F6" i="48"/>
  <c r="AS83" i="38"/>
  <c r="AS81" i="38"/>
  <c r="AS74" i="38"/>
  <c r="AS67" i="38"/>
  <c r="AS60" i="38"/>
  <c r="AS56" i="38"/>
  <c r="AS49" i="38"/>
  <c r="AS92" i="38" s="1"/>
  <c r="AS45" i="38"/>
  <c r="AS41" i="38"/>
  <c r="AS34" i="38"/>
  <c r="AS30" i="38"/>
  <c r="AS26" i="38"/>
  <c r="AS19" i="38"/>
  <c r="AS9" i="38"/>
  <c r="BB84" i="38"/>
  <c r="BB73" i="38"/>
  <c r="BB66" i="38"/>
  <c r="BB59" i="38"/>
  <c r="BB55" i="38"/>
  <c r="BB48" i="38"/>
  <c r="BB44" i="38"/>
  <c r="BB40" i="38"/>
  <c r="BB22" i="38"/>
  <c r="BB15" i="38"/>
  <c r="BB5" i="38"/>
  <c r="Q2" i="50"/>
  <c r="BV13" i="50" s="1"/>
  <c r="F3" i="48"/>
  <c r="Q56" i="50"/>
  <c r="F57" i="48"/>
  <c r="Q52" i="50"/>
  <c r="BV43" i="50" s="1"/>
  <c r="F53" i="48"/>
  <c r="Q48" i="50"/>
  <c r="BV3" i="50" s="1"/>
  <c r="F49" i="48"/>
  <c r="Q44" i="50"/>
  <c r="BV15" i="50" s="1"/>
  <c r="F45" i="48"/>
  <c r="Q40" i="50"/>
  <c r="BV61" i="50" s="1"/>
  <c r="F41" i="48"/>
  <c r="Q36" i="50"/>
  <c r="BV21" i="50" s="1"/>
  <c r="F37" i="48"/>
  <c r="Q32" i="50"/>
  <c r="F33" i="48"/>
  <c r="Q28" i="50"/>
  <c r="BV22" i="50" s="1"/>
  <c r="F29" i="48"/>
  <c r="Q24" i="50"/>
  <c r="BV6" i="50" s="1"/>
  <c r="F25" i="48"/>
  <c r="Q20" i="50"/>
  <c r="BV29" i="50" s="1"/>
  <c r="F21" i="48"/>
  <c r="Q16" i="50"/>
  <c r="BV68" i="50" s="1"/>
  <c r="F17" i="48"/>
  <c r="Q12" i="50"/>
  <c r="BV38" i="50" s="1"/>
  <c r="F13" i="48"/>
  <c r="Q8" i="50"/>
  <c r="BV57" i="50" s="1"/>
  <c r="F9" i="48"/>
  <c r="Q4" i="50"/>
  <c r="F5" i="48"/>
  <c r="AS84" i="38"/>
  <c r="AS80" i="38"/>
  <c r="AS73" i="38"/>
  <c r="AS66" i="38"/>
  <c r="AS59" i="38"/>
  <c r="AS55" i="38"/>
  <c r="AS48" i="38"/>
  <c r="AS44" i="38"/>
  <c r="AS40" i="38"/>
  <c r="AS33" i="38"/>
  <c r="AS90" i="38" s="1"/>
  <c r="AS29" i="38"/>
  <c r="AS22" i="38"/>
  <c r="AS15" i="38"/>
  <c r="AS5" i="38"/>
  <c r="BB83" i="38"/>
  <c r="BB72" i="38"/>
  <c r="BB58" i="38"/>
  <c r="BB47" i="38"/>
  <c r="BB36" i="38"/>
  <c r="BB28" i="38"/>
  <c r="BB14" i="38"/>
  <c r="BB16" i="38" s="1"/>
  <c r="BB100" i="38" s="1"/>
  <c r="Q59" i="50"/>
  <c r="F60" i="48"/>
  <c r="Q55" i="50"/>
  <c r="BV70" i="50" s="1"/>
  <c r="F56" i="48"/>
  <c r="Q51" i="50"/>
  <c r="BV62" i="50" s="1"/>
  <c r="F52" i="48"/>
  <c r="Q47" i="50"/>
  <c r="F48" i="48"/>
  <c r="Q43" i="50"/>
  <c r="BV24" i="50" s="1"/>
  <c r="F44" i="48"/>
  <c r="Q39" i="50"/>
  <c r="BV14" i="50" s="1"/>
  <c r="F40" i="48"/>
  <c r="Q35" i="50"/>
  <c r="BV48" i="50" s="1"/>
  <c r="F36" i="48"/>
  <c r="Q31" i="50"/>
  <c r="BV30" i="50" s="1"/>
  <c r="F32" i="48"/>
  <c r="Q27" i="50"/>
  <c r="BV80" i="50" s="1"/>
  <c r="F28" i="48"/>
  <c r="Q23" i="50"/>
  <c r="F24" i="48"/>
  <c r="Q19" i="50"/>
  <c r="BV75" i="50" s="1"/>
  <c r="F20" i="48"/>
  <c r="Q15" i="50"/>
  <c r="BV81" i="50" s="1"/>
  <c r="F16" i="48"/>
  <c r="Q11" i="50"/>
  <c r="BV67" i="50" s="1"/>
  <c r="F12" i="48"/>
  <c r="Q7" i="50"/>
  <c r="BV42" i="50" s="1"/>
  <c r="F8" i="48"/>
  <c r="Q3" i="50"/>
  <c r="BV76" i="50" s="1"/>
  <c r="F4" i="48"/>
  <c r="AS79" i="38"/>
  <c r="AS72" i="38"/>
  <c r="AS62" i="38"/>
  <c r="AS58" i="38"/>
  <c r="AS54" i="38"/>
  <c r="AS47" i="38"/>
  <c r="AS43" i="38"/>
  <c r="AS91" i="38" s="1"/>
  <c r="AS36" i="38"/>
  <c r="AS32" i="38"/>
  <c r="AS28" i="38"/>
  <c r="AS21" i="38"/>
  <c r="AS14" i="38"/>
  <c r="AS4" i="38"/>
  <c r="BB82" i="38"/>
  <c r="BB75" i="38"/>
  <c r="BB61" i="38"/>
  <c r="BB57" i="38"/>
  <c r="BB53" i="38"/>
  <c r="BB42" i="38"/>
  <c r="BB35" i="38"/>
  <c r="BB31" i="38"/>
  <c r="BB20" i="38"/>
  <c r="BB10" i="38"/>
  <c r="BB3" i="38"/>
  <c r="Q58" i="50"/>
  <c r="BV50" i="50" s="1"/>
  <c r="F59" i="48"/>
  <c r="Q54" i="50"/>
  <c r="BV4" i="50" s="1"/>
  <c r="F55" i="48"/>
  <c r="Q50" i="50"/>
  <c r="BV7" i="50" s="1"/>
  <c r="F51" i="48"/>
  <c r="Q46" i="50"/>
  <c r="BV36" i="50" s="1"/>
  <c r="F47" i="48"/>
  <c r="Q42" i="50"/>
  <c r="BV16" i="50" s="1"/>
  <c r="F43" i="48"/>
  <c r="Q38" i="50"/>
  <c r="BV31" i="50" s="1"/>
  <c r="F39" i="48"/>
  <c r="Q34" i="50"/>
  <c r="BV86" i="50" s="1"/>
  <c r="F35" i="48"/>
  <c r="Q30" i="50"/>
  <c r="F31" i="48"/>
  <c r="Q26" i="50"/>
  <c r="BV35" i="50" s="1"/>
  <c r="F27" i="48"/>
  <c r="Q22" i="50"/>
  <c r="BV12" i="50" s="1"/>
  <c r="F23" i="48"/>
  <c r="Q18" i="50"/>
  <c r="BV41" i="50" s="1"/>
  <c r="F19" i="48"/>
  <c r="Q14" i="50"/>
  <c r="BV87" i="50" s="1"/>
  <c r="F15" i="48"/>
  <c r="Q10" i="50"/>
  <c r="F11" i="48"/>
  <c r="Q6" i="50"/>
  <c r="F7" i="48"/>
  <c r="BB85" i="37"/>
  <c r="BB107" i="37" s="1"/>
  <c r="E58" i="48"/>
  <c r="E54" i="48"/>
  <c r="E50" i="48"/>
  <c r="E46" i="48"/>
  <c r="E42" i="48"/>
  <c r="E38" i="48"/>
  <c r="E34" i="48"/>
  <c r="E30" i="48"/>
  <c r="E26" i="48"/>
  <c r="E22" i="48"/>
  <c r="E18" i="48"/>
  <c r="E14" i="48"/>
  <c r="E10" i="48"/>
  <c r="E6" i="48"/>
  <c r="BB76" i="37"/>
  <c r="BB106" i="37" s="1"/>
  <c r="BB63" i="37"/>
  <c r="BB104" i="37" s="1"/>
  <c r="E3" i="48"/>
  <c r="E57" i="48"/>
  <c r="E53" i="48"/>
  <c r="E49" i="48"/>
  <c r="E45" i="48"/>
  <c r="E41" i="48"/>
  <c r="E37" i="48"/>
  <c r="E33" i="48"/>
  <c r="E29" i="48"/>
  <c r="E25" i="48"/>
  <c r="E21" i="48"/>
  <c r="E17" i="48"/>
  <c r="E13" i="48"/>
  <c r="E9" i="48"/>
  <c r="E5" i="48"/>
  <c r="BB37" i="37"/>
  <c r="BB102" i="37" s="1"/>
  <c r="BB23" i="37"/>
  <c r="BB101" i="37" s="1"/>
  <c r="BB11" i="37"/>
  <c r="BB99" i="37" s="1"/>
  <c r="E60" i="48"/>
  <c r="E56" i="48"/>
  <c r="E52" i="48"/>
  <c r="E48" i="48"/>
  <c r="E44" i="48"/>
  <c r="E40" i="48"/>
  <c r="E36" i="48"/>
  <c r="E32" i="48"/>
  <c r="E28" i="48"/>
  <c r="E24" i="48"/>
  <c r="E20" i="48"/>
  <c r="E16" i="48"/>
  <c r="E12" i="48"/>
  <c r="E8" i="48"/>
  <c r="E4" i="48"/>
  <c r="BB68" i="37"/>
  <c r="BB105" i="37" s="1"/>
  <c r="BB50" i="37"/>
  <c r="BB103" i="37" s="1"/>
  <c r="E59" i="48"/>
  <c r="E55" i="48"/>
  <c r="E51" i="48"/>
  <c r="E47" i="48"/>
  <c r="E43" i="48"/>
  <c r="E39" i="48"/>
  <c r="E35" i="48"/>
  <c r="E31" i="48"/>
  <c r="E27" i="48"/>
  <c r="E23" i="48"/>
  <c r="E19" i="48"/>
  <c r="E15" i="48"/>
  <c r="E11" i="48"/>
  <c r="E7" i="48"/>
  <c r="BB6" i="36"/>
  <c r="BB98" i="36" s="1"/>
  <c r="BB11" i="36"/>
  <c r="BB99" i="36" s="1"/>
  <c r="BB16" i="36"/>
  <c r="BB100" i="36" s="1"/>
  <c r="BB85" i="36"/>
  <c r="BB107" i="36" s="1"/>
  <c r="BB76" i="36"/>
  <c r="BB106" i="36" s="1"/>
  <c r="BB63" i="36"/>
  <c r="BB104" i="36" s="1"/>
  <c r="BB37" i="36"/>
  <c r="BB102" i="36" s="1"/>
  <c r="BB23" i="36"/>
  <c r="BB101" i="36" s="1"/>
  <c r="BB68" i="36"/>
  <c r="BB105" i="36" s="1"/>
  <c r="BB50" i="36"/>
  <c r="BB103" i="36" s="1"/>
  <c r="BB75" i="35"/>
  <c r="BB71" i="35"/>
  <c r="BB35" i="35"/>
  <c r="BB20" i="35"/>
  <c r="BB67" i="35"/>
  <c r="BB26" i="35"/>
  <c r="BB84" i="35"/>
  <c r="BB59" i="35"/>
  <c r="BB40" i="35"/>
  <c r="BB15" i="35"/>
  <c r="BB43" i="35"/>
  <c r="BB91" i="35" s="1"/>
  <c r="C59" i="48"/>
  <c r="C55" i="48"/>
  <c r="C51" i="48"/>
  <c r="C47" i="48"/>
  <c r="C43" i="48"/>
  <c r="C39" i="48"/>
  <c r="C35" i="48"/>
  <c r="C31" i="48"/>
  <c r="C27" i="48"/>
  <c r="C23" i="48"/>
  <c r="C19" i="48"/>
  <c r="C15" i="48"/>
  <c r="C11" i="48"/>
  <c r="C7" i="48"/>
  <c r="C58" i="48"/>
  <c r="C54" i="48"/>
  <c r="C50" i="48"/>
  <c r="C46" i="48"/>
  <c r="C42" i="48"/>
  <c r="C38" i="48"/>
  <c r="C34" i="48"/>
  <c r="C30" i="48"/>
  <c r="C26" i="48"/>
  <c r="C22" i="48"/>
  <c r="C18" i="48"/>
  <c r="C14" i="48"/>
  <c r="C10" i="48"/>
  <c r="C6" i="48"/>
  <c r="Q61" i="35"/>
  <c r="C3" i="48"/>
  <c r="C57" i="48"/>
  <c r="C53" i="48"/>
  <c r="C49" i="48"/>
  <c r="C45" i="48"/>
  <c r="C41" i="48"/>
  <c r="C37" i="48"/>
  <c r="C33" i="48"/>
  <c r="C29" i="48"/>
  <c r="C25" i="48"/>
  <c r="C21" i="48"/>
  <c r="C17" i="48"/>
  <c r="C13" i="48"/>
  <c r="C9" i="48"/>
  <c r="C5" i="48"/>
  <c r="C60" i="48"/>
  <c r="C56" i="48"/>
  <c r="C52" i="48"/>
  <c r="C48" i="48"/>
  <c r="C44" i="48"/>
  <c r="C40" i="48"/>
  <c r="C36" i="48"/>
  <c r="C32" i="48"/>
  <c r="C28" i="48"/>
  <c r="C24" i="48"/>
  <c r="C20" i="48"/>
  <c r="C16" i="48"/>
  <c r="C12" i="48"/>
  <c r="C8" i="48"/>
  <c r="C4" i="48"/>
  <c r="D3" i="48"/>
  <c r="D7" i="48"/>
  <c r="D11" i="48"/>
  <c r="D15" i="48"/>
  <c r="D19" i="48"/>
  <c r="D23" i="48"/>
  <c r="D27" i="48"/>
  <c r="D31" i="48"/>
  <c r="D35" i="48"/>
  <c r="D39" i="48"/>
  <c r="D43" i="48"/>
  <c r="D47" i="48"/>
  <c r="D51" i="48"/>
  <c r="D55" i="48"/>
  <c r="D59" i="48"/>
  <c r="D4" i="48"/>
  <c r="D8" i="48"/>
  <c r="D12" i="48"/>
  <c r="D16" i="48"/>
  <c r="D20" i="48"/>
  <c r="D24" i="48"/>
  <c r="D28" i="48"/>
  <c r="D32" i="48"/>
  <c r="D36" i="48"/>
  <c r="D40" i="48"/>
  <c r="D44" i="48"/>
  <c r="D48" i="48"/>
  <c r="D52" i="48"/>
  <c r="D56" i="48"/>
  <c r="D60" i="48"/>
  <c r="D5" i="48"/>
  <c r="D9" i="48"/>
  <c r="D13" i="48"/>
  <c r="D17" i="48"/>
  <c r="D21" i="48"/>
  <c r="D25" i="48"/>
  <c r="D29" i="48"/>
  <c r="D33" i="48"/>
  <c r="D37" i="48"/>
  <c r="D41" i="48"/>
  <c r="D45" i="48"/>
  <c r="D49" i="48"/>
  <c r="D53" i="48"/>
  <c r="D57" i="48"/>
  <c r="D6" i="48"/>
  <c r="D10" i="48"/>
  <c r="D14" i="48"/>
  <c r="D18" i="48"/>
  <c r="D22" i="48"/>
  <c r="D26" i="48"/>
  <c r="D30" i="48"/>
  <c r="D34" i="48"/>
  <c r="D38" i="48"/>
  <c r="D42" i="48"/>
  <c r="D46" i="48"/>
  <c r="D50" i="48"/>
  <c r="D54" i="48"/>
  <c r="D58" i="48"/>
  <c r="AH59" i="37"/>
  <c r="BB87" i="37" s="1"/>
  <c r="BB109" i="37" s="1"/>
  <c r="AH59" i="36"/>
  <c r="BB87" i="36" s="1"/>
  <c r="BB109" i="36" s="1"/>
  <c r="Q61" i="41"/>
  <c r="BB23" i="43" l="1"/>
  <c r="BB101" i="43" s="1"/>
  <c r="BB50" i="44"/>
  <c r="BB103" i="44" s="1"/>
  <c r="AH60" i="38"/>
  <c r="BA108" i="40"/>
  <c r="BB11" i="42"/>
  <c r="BB99" i="42" s="1"/>
  <c r="BB76" i="43"/>
  <c r="BB106" i="43" s="1"/>
  <c r="BB6" i="42"/>
  <c r="BB98" i="42" s="1"/>
  <c r="BA120" i="50"/>
  <c r="AZ120" i="50"/>
  <c r="BT83" i="50"/>
  <c r="BT49" i="50"/>
  <c r="BB6" i="44"/>
  <c r="BB98" i="44" s="1"/>
  <c r="AH3" i="50"/>
  <c r="BB3" i="50" s="1"/>
  <c r="BB16" i="44"/>
  <c r="BB100" i="44" s="1"/>
  <c r="BS32" i="50"/>
  <c r="BS101" i="50"/>
  <c r="BT63" i="50"/>
  <c r="BT101" i="50"/>
  <c r="BS55" i="50"/>
  <c r="BT88" i="50"/>
  <c r="BS63" i="50"/>
  <c r="AZ108" i="44"/>
  <c r="BT96" i="50"/>
  <c r="BB76" i="44"/>
  <c r="BB106" i="44" s="1"/>
  <c r="AE42" i="50"/>
  <c r="AY60" i="50" s="1"/>
  <c r="AY117" i="50" s="1"/>
  <c r="AE45" i="50"/>
  <c r="AY66" i="50" s="1"/>
  <c r="BS104" i="50"/>
  <c r="BR46" i="50"/>
  <c r="AE26" i="50"/>
  <c r="AY41" i="50" s="1"/>
  <c r="AY106" i="50" s="1"/>
  <c r="BT32" i="50"/>
  <c r="AE18" i="50"/>
  <c r="AY30" i="50" s="1"/>
  <c r="AE34" i="50"/>
  <c r="AY49" i="50" s="1"/>
  <c r="AY92" i="50" s="1"/>
  <c r="AE50" i="50"/>
  <c r="AY74" i="50" s="1"/>
  <c r="BR88" i="50"/>
  <c r="AZ108" i="43"/>
  <c r="BB68" i="43"/>
  <c r="BB105" i="43" s="1"/>
  <c r="AH21" i="50"/>
  <c r="BB33" i="50" s="1"/>
  <c r="BB90" i="50" s="1"/>
  <c r="BB85" i="43"/>
  <c r="BB107" i="43" s="1"/>
  <c r="BB37" i="43"/>
  <c r="BB102" i="43" s="1"/>
  <c r="BB11" i="43"/>
  <c r="BB99" i="43" s="1"/>
  <c r="AY93" i="43"/>
  <c r="AY110" i="43" s="1"/>
  <c r="AE33" i="50"/>
  <c r="AY48" i="50" s="1"/>
  <c r="AY111" i="50" s="1"/>
  <c r="BB16" i="43"/>
  <c r="BB100" i="43" s="1"/>
  <c r="AE5" i="50"/>
  <c r="AY5" i="50" s="1"/>
  <c r="AE29" i="50"/>
  <c r="AY44" i="50" s="1"/>
  <c r="AE53" i="50"/>
  <c r="AY80" i="50" s="1"/>
  <c r="BB93" i="43"/>
  <c r="BB110" i="43" s="1"/>
  <c r="BB85" i="41"/>
  <c r="BB107" i="41" s="1"/>
  <c r="AH19" i="50"/>
  <c r="BB31" i="50" s="1"/>
  <c r="BB101" i="50" s="1"/>
  <c r="BS8" i="50"/>
  <c r="BR44" i="50"/>
  <c r="BR100" i="50"/>
  <c r="BR56" i="50"/>
  <c r="AZ108" i="41"/>
  <c r="BT71" i="50"/>
  <c r="BR83" i="50"/>
  <c r="BS94" i="50"/>
  <c r="BT103" i="50"/>
  <c r="BA108" i="42"/>
  <c r="BT8" i="50"/>
  <c r="BB76" i="42"/>
  <c r="BB106" i="42" s="1"/>
  <c r="BS77" i="50"/>
  <c r="BS98" i="50"/>
  <c r="BS25" i="50"/>
  <c r="BB50" i="42"/>
  <c r="BB103" i="42" s="1"/>
  <c r="BB37" i="42"/>
  <c r="BB102" i="42" s="1"/>
  <c r="AY108" i="42"/>
  <c r="BB11" i="40"/>
  <c r="BB99" i="40" s="1"/>
  <c r="BR49" i="50"/>
  <c r="BR102" i="50"/>
  <c r="AH35" i="50"/>
  <c r="BB53" i="50" s="1"/>
  <c r="BB11" i="41"/>
  <c r="BB99" i="41" s="1"/>
  <c r="BR103" i="50"/>
  <c r="AH47" i="50"/>
  <c r="BB71" i="50" s="1"/>
  <c r="AH56" i="50"/>
  <c r="BB83" i="50" s="1"/>
  <c r="AH24" i="50"/>
  <c r="BB36" i="50" s="1"/>
  <c r="BB105" i="50" s="1"/>
  <c r="AH29" i="50"/>
  <c r="BB44" i="50" s="1"/>
  <c r="AH13" i="50"/>
  <c r="BB22" i="50" s="1"/>
  <c r="BR45" i="50"/>
  <c r="BR32" i="50"/>
  <c r="AH45" i="50"/>
  <c r="BB66" i="50" s="1"/>
  <c r="AH8" i="50"/>
  <c r="BB14" i="50" s="1"/>
  <c r="AH40" i="50"/>
  <c r="BB58" i="50" s="1"/>
  <c r="BB116" i="50" s="1"/>
  <c r="BB93" i="40"/>
  <c r="BB110" i="40" s="1"/>
  <c r="BB68" i="40"/>
  <c r="BB105" i="40" s="1"/>
  <c r="BB23" i="40"/>
  <c r="BB101" i="40" s="1"/>
  <c r="BB37" i="40"/>
  <c r="BB102" i="40" s="1"/>
  <c r="AH5" i="50"/>
  <c r="BB5" i="50" s="1"/>
  <c r="BB76" i="40"/>
  <c r="BB106" i="40" s="1"/>
  <c r="AH15" i="50"/>
  <c r="BB27" i="50" s="1"/>
  <c r="AH37" i="50"/>
  <c r="BB55" i="50" s="1"/>
  <c r="BB113" i="50" s="1"/>
  <c r="AH53" i="50"/>
  <c r="BB80" i="50" s="1"/>
  <c r="AH31" i="50"/>
  <c r="BB46" i="50" s="1"/>
  <c r="BB109" i="50" s="1"/>
  <c r="BR98" i="50"/>
  <c r="BR71" i="50"/>
  <c r="AY108" i="35"/>
  <c r="AZ108" i="35"/>
  <c r="L10" i="48"/>
  <c r="M10" i="48" s="1"/>
  <c r="AS68" i="38"/>
  <c r="AS105" i="38" s="1"/>
  <c r="BB63" i="44"/>
  <c r="BB104" i="44" s="1"/>
  <c r="BB85" i="44"/>
  <c r="BB107" i="44" s="1"/>
  <c r="AE17" i="50"/>
  <c r="AY29" i="50" s="1"/>
  <c r="AY100" i="50" s="1"/>
  <c r="BA23" i="50"/>
  <c r="BA130" i="50" s="1"/>
  <c r="BA108" i="35"/>
  <c r="BB63" i="43"/>
  <c r="BB104" i="43" s="1"/>
  <c r="BB93" i="44"/>
  <c r="BB110" i="44" s="1"/>
  <c r="AY108" i="44"/>
  <c r="AZ108" i="42"/>
  <c r="BA108" i="41"/>
  <c r="AZ108" i="40"/>
  <c r="AH9" i="50"/>
  <c r="BB15" i="50" s="1"/>
  <c r="AH57" i="50"/>
  <c r="BB84" i="50" s="1"/>
  <c r="BB93" i="42"/>
  <c r="BB110" i="42" s="1"/>
  <c r="BA108" i="43"/>
  <c r="AY16" i="43"/>
  <c r="AY100" i="43" s="1"/>
  <c r="BA93" i="38"/>
  <c r="BA110" i="38" s="1"/>
  <c r="AE47" i="50"/>
  <c r="AY71" i="50" s="1"/>
  <c r="L50" i="48"/>
  <c r="M50" i="48" s="1"/>
  <c r="L18" i="48"/>
  <c r="M18" i="48" s="1"/>
  <c r="BB46" i="38"/>
  <c r="AS93" i="38"/>
  <c r="AS110" i="38" s="1"/>
  <c r="AY93" i="38"/>
  <c r="AY110" i="38" s="1"/>
  <c r="AE37" i="50"/>
  <c r="AY55" i="50" s="1"/>
  <c r="AY113" i="50" s="1"/>
  <c r="AE57" i="50"/>
  <c r="AY84" i="50" s="1"/>
  <c r="AH33" i="50"/>
  <c r="BB48" i="50" s="1"/>
  <c r="BB111" i="50" s="1"/>
  <c r="AY11" i="43"/>
  <c r="AY99" i="43" s="1"/>
  <c r="BA11" i="38"/>
  <c r="BA99" i="38" s="1"/>
  <c r="AZ93" i="38"/>
  <c r="AZ110" i="38" s="1"/>
  <c r="BB23" i="44"/>
  <c r="BB101" i="44" s="1"/>
  <c r="BB63" i="42"/>
  <c r="BB104" i="42" s="1"/>
  <c r="BB85" i="42"/>
  <c r="BB107" i="42" s="1"/>
  <c r="BB23" i="41"/>
  <c r="BB101" i="41" s="1"/>
  <c r="BB50" i="41"/>
  <c r="BB103" i="41" s="1"/>
  <c r="BB91" i="41"/>
  <c r="BB93" i="41" s="1"/>
  <c r="BB110" i="41" s="1"/>
  <c r="BB63" i="41"/>
  <c r="BB104" i="41" s="1"/>
  <c r="BB63" i="40"/>
  <c r="BB104" i="40" s="1"/>
  <c r="BB85" i="40"/>
  <c r="BB107" i="40" s="1"/>
  <c r="BA108" i="44"/>
  <c r="AZ16" i="50"/>
  <c r="AZ129" i="50" s="1"/>
  <c r="AY16" i="38"/>
  <c r="AY100" i="38" s="1"/>
  <c r="BB108" i="36"/>
  <c r="AY108" i="41"/>
  <c r="BB108" i="37"/>
  <c r="AE23" i="50"/>
  <c r="AY35" i="50" s="1"/>
  <c r="AY104" i="50" s="1"/>
  <c r="BB93" i="35"/>
  <c r="BB110" i="35" s="1"/>
  <c r="AH51" i="50"/>
  <c r="BB75" i="50" s="1"/>
  <c r="BB37" i="44"/>
  <c r="BB102" i="44" s="1"/>
  <c r="BB76" i="41"/>
  <c r="BB106" i="41" s="1"/>
  <c r="BB50" i="40"/>
  <c r="BB103" i="40" s="1"/>
  <c r="AH7" i="50"/>
  <c r="BB10" i="50" s="1"/>
  <c r="AH23" i="50"/>
  <c r="BB35" i="50" s="1"/>
  <c r="BB104" i="50" s="1"/>
  <c r="AH39" i="50"/>
  <c r="BB57" i="50" s="1"/>
  <c r="BB115" i="50" s="1"/>
  <c r="AH55" i="50"/>
  <c r="BB82" i="50" s="1"/>
  <c r="BR25" i="50"/>
  <c r="AY63" i="43"/>
  <c r="AY104" i="43" s="1"/>
  <c r="BA76" i="50"/>
  <c r="BA135" i="50" s="1"/>
  <c r="AZ76" i="50"/>
  <c r="AZ135" i="50" s="1"/>
  <c r="AE13" i="50"/>
  <c r="AY22" i="50" s="1"/>
  <c r="AE21" i="50"/>
  <c r="AY33" i="50" s="1"/>
  <c r="AY90" i="50" s="1"/>
  <c r="AY108" i="40"/>
  <c r="BB23" i="42"/>
  <c r="BB101" i="42" s="1"/>
  <c r="BB37" i="41"/>
  <c r="BB102" i="41" s="1"/>
  <c r="BB68" i="41"/>
  <c r="BB105" i="41" s="1"/>
  <c r="P61" i="38"/>
  <c r="P61" i="35"/>
  <c r="AZ85" i="38"/>
  <c r="AZ107" i="38" s="1"/>
  <c r="L44" i="48"/>
  <c r="M44" i="48" s="1"/>
  <c r="L12" i="48"/>
  <c r="M12" i="48" s="1"/>
  <c r="BB16" i="35"/>
  <c r="BB100" i="35" s="1"/>
  <c r="AH11" i="50"/>
  <c r="BB20" i="50" s="1"/>
  <c r="AH27" i="50"/>
  <c r="BB42" i="50" s="1"/>
  <c r="BB107" i="50" s="1"/>
  <c r="AH43" i="50"/>
  <c r="BB61" i="50" s="1"/>
  <c r="BB118" i="50" s="1"/>
  <c r="AH4" i="50"/>
  <c r="BB4" i="50" s="1"/>
  <c r="AH12" i="50"/>
  <c r="BB21" i="50" s="1"/>
  <c r="AH20" i="50"/>
  <c r="BB32" i="50" s="1"/>
  <c r="BB102" i="50" s="1"/>
  <c r="AH28" i="50"/>
  <c r="BB43" i="50" s="1"/>
  <c r="BB91" i="50" s="1"/>
  <c r="AH36" i="50"/>
  <c r="BB54" i="50" s="1"/>
  <c r="BB112" i="50" s="1"/>
  <c r="AH44" i="50"/>
  <c r="BB62" i="50" s="1"/>
  <c r="BB119" i="50" s="1"/>
  <c r="AH52" i="50"/>
  <c r="BB79" i="50" s="1"/>
  <c r="AH10" i="50"/>
  <c r="BB19" i="50" s="1"/>
  <c r="AH18" i="50"/>
  <c r="BB30" i="50" s="1"/>
  <c r="AH26" i="50"/>
  <c r="BB41" i="50" s="1"/>
  <c r="BB106" i="50" s="1"/>
  <c r="AH34" i="50"/>
  <c r="BB49" i="50" s="1"/>
  <c r="BB92" i="50" s="1"/>
  <c r="AH42" i="50"/>
  <c r="BB60" i="50" s="1"/>
  <c r="BB117" i="50" s="1"/>
  <c r="AH50" i="50"/>
  <c r="BB74" i="50" s="1"/>
  <c r="AH2" i="50"/>
  <c r="BB2" i="50" s="1"/>
  <c r="BT25" i="50"/>
  <c r="BS103" i="50"/>
  <c r="BS59" i="50"/>
  <c r="BR94" i="50"/>
  <c r="BR40" i="50"/>
  <c r="BA76" i="38"/>
  <c r="BA106" i="38" s="1"/>
  <c r="AZ76" i="38"/>
  <c r="AZ106" i="38" s="1"/>
  <c r="AY88" i="35"/>
  <c r="AY88" i="40"/>
  <c r="BA23" i="38"/>
  <c r="BA101" i="38" s="1"/>
  <c r="BA2" i="50"/>
  <c r="BA6" i="50" s="1"/>
  <c r="BA127" i="50" s="1"/>
  <c r="AG59" i="50"/>
  <c r="BA87" i="50" s="1"/>
  <c r="AZ37" i="50"/>
  <c r="AZ131" i="50" s="1"/>
  <c r="AE6" i="50"/>
  <c r="AY9" i="50" s="1"/>
  <c r="AZ50" i="50"/>
  <c r="AZ132" i="50" s="1"/>
  <c r="AE7" i="50"/>
  <c r="AY10" i="50" s="1"/>
  <c r="AE31" i="50"/>
  <c r="AY46" i="50" s="1"/>
  <c r="AY109" i="50" s="1"/>
  <c r="AE55" i="50"/>
  <c r="AY82" i="50" s="1"/>
  <c r="BB6" i="41"/>
  <c r="AY88" i="42"/>
  <c r="AZ88" i="41"/>
  <c r="AY88" i="41"/>
  <c r="BA88" i="40"/>
  <c r="BA37" i="50"/>
  <c r="BA131" i="50" s="1"/>
  <c r="AZ6" i="38"/>
  <c r="AZ98" i="38" s="1"/>
  <c r="AY68" i="43"/>
  <c r="AY105" i="43" s="1"/>
  <c r="BA50" i="50"/>
  <c r="BA132" i="50" s="1"/>
  <c r="AE27" i="50"/>
  <c r="AY42" i="50" s="1"/>
  <c r="AY107" i="50" s="1"/>
  <c r="AE51" i="50"/>
  <c r="AY75" i="50" s="1"/>
  <c r="BB16" i="41"/>
  <c r="BB100" i="41" s="1"/>
  <c r="BA16" i="50"/>
  <c r="BA129" i="50" s="1"/>
  <c r="AE4" i="50"/>
  <c r="AY4" i="50" s="1"/>
  <c r="AE12" i="50"/>
  <c r="AY21" i="50" s="1"/>
  <c r="AE20" i="50"/>
  <c r="AY32" i="50" s="1"/>
  <c r="AY102" i="50" s="1"/>
  <c r="AE28" i="50"/>
  <c r="AY43" i="50" s="1"/>
  <c r="AY91" i="50" s="1"/>
  <c r="AE36" i="50"/>
  <c r="AY54" i="50" s="1"/>
  <c r="AY112" i="50" s="1"/>
  <c r="AE44" i="50"/>
  <c r="AY62" i="50" s="1"/>
  <c r="AY119" i="50" s="1"/>
  <c r="AE52" i="50"/>
  <c r="AY79" i="50" s="1"/>
  <c r="AY76" i="38"/>
  <c r="AY106" i="38" s="1"/>
  <c r="AY37" i="43"/>
  <c r="AY102" i="43" s="1"/>
  <c r="AZ23" i="38"/>
  <c r="AZ101" i="38" s="1"/>
  <c r="AZ2" i="50"/>
  <c r="AZ6" i="50" s="1"/>
  <c r="AZ127" i="50" s="1"/>
  <c r="AF59" i="50"/>
  <c r="AZ87" i="50" s="1"/>
  <c r="AE22" i="50"/>
  <c r="AY34" i="50" s="1"/>
  <c r="AY103" i="50" s="1"/>
  <c r="AE38" i="50"/>
  <c r="AY56" i="50" s="1"/>
  <c r="AY114" i="50" s="1"/>
  <c r="AE54" i="50"/>
  <c r="AY81" i="50" s="1"/>
  <c r="AZ68" i="38"/>
  <c r="AZ105" i="38" s="1"/>
  <c r="BA85" i="38"/>
  <c r="BA107" i="38" s="1"/>
  <c r="AZ88" i="35"/>
  <c r="AY50" i="43"/>
  <c r="AY103" i="43" s="1"/>
  <c r="AE3" i="50"/>
  <c r="AY3" i="50" s="1"/>
  <c r="L60" i="48"/>
  <c r="M60" i="48" s="1"/>
  <c r="BV77" i="50"/>
  <c r="AH16" i="50"/>
  <c r="BB28" i="50" s="1"/>
  <c r="BB99" i="50" s="1"/>
  <c r="AH32" i="50"/>
  <c r="BB47" i="50" s="1"/>
  <c r="BB110" i="50" s="1"/>
  <c r="AH48" i="50"/>
  <c r="BB72" i="50" s="1"/>
  <c r="AH17" i="50"/>
  <c r="BB29" i="50" s="1"/>
  <c r="BB100" i="50" s="1"/>
  <c r="AH25" i="50"/>
  <c r="BB40" i="50" s="1"/>
  <c r="AH41" i="50"/>
  <c r="BB59" i="50" s="1"/>
  <c r="AH49" i="50"/>
  <c r="BB73" i="50" s="1"/>
  <c r="AH6" i="50"/>
  <c r="BB9" i="50" s="1"/>
  <c r="AH14" i="50"/>
  <c r="BB26" i="50" s="1"/>
  <c r="AH22" i="50"/>
  <c r="BB34" i="50" s="1"/>
  <c r="BB103" i="50" s="1"/>
  <c r="AH30" i="50"/>
  <c r="BB45" i="50" s="1"/>
  <c r="BB108" i="50" s="1"/>
  <c r="AH38" i="50"/>
  <c r="BB56" i="50" s="1"/>
  <c r="BB114" i="50" s="1"/>
  <c r="AH46" i="50"/>
  <c r="BB67" i="50" s="1"/>
  <c r="AH54" i="50"/>
  <c r="BB81" i="50" s="1"/>
  <c r="BT104" i="50"/>
  <c r="BT58" i="50"/>
  <c r="BT64" i="50" s="1"/>
  <c r="BS95" i="50"/>
  <c r="BS45" i="50"/>
  <c r="BR8" i="50"/>
  <c r="BA63" i="38"/>
  <c r="BA104" i="38" s="1"/>
  <c r="AZ63" i="38"/>
  <c r="AZ104" i="38" s="1"/>
  <c r="AY50" i="38"/>
  <c r="AY103" i="38" s="1"/>
  <c r="BA6" i="38"/>
  <c r="BA98" i="38" s="1"/>
  <c r="AZ11" i="50"/>
  <c r="AZ128" i="50" s="1"/>
  <c r="AE14" i="50"/>
  <c r="AY26" i="50" s="1"/>
  <c r="AY6" i="38"/>
  <c r="AY98" i="38" s="1"/>
  <c r="AE19" i="50"/>
  <c r="AY31" i="50" s="1"/>
  <c r="AY101" i="50" s="1"/>
  <c r="AE43" i="50"/>
  <c r="AY61" i="50" s="1"/>
  <c r="AY118" i="50" s="1"/>
  <c r="BB6" i="40"/>
  <c r="BS13" i="50"/>
  <c r="BS17" i="50" s="1"/>
  <c r="AF60" i="50"/>
  <c r="N61" i="50"/>
  <c r="BA88" i="44"/>
  <c r="AH59" i="43"/>
  <c r="BB2" i="43"/>
  <c r="BB6" i="43" s="1"/>
  <c r="BB98" i="43" s="1"/>
  <c r="BA11" i="50"/>
  <c r="BA128" i="50" s="1"/>
  <c r="AZ23" i="50"/>
  <c r="AZ130" i="50" s="1"/>
  <c r="AY23" i="38"/>
  <c r="AY101" i="38" s="1"/>
  <c r="AZ68" i="50"/>
  <c r="AZ134" i="50" s="1"/>
  <c r="AZ93" i="50"/>
  <c r="AZ139" i="50" s="1"/>
  <c r="AE11" i="50"/>
  <c r="AY20" i="50" s="1"/>
  <c r="AE39" i="50"/>
  <c r="AY57" i="50" s="1"/>
  <c r="AY115" i="50" s="1"/>
  <c r="BB16" i="40"/>
  <c r="BB100" i="40" s="1"/>
  <c r="AY85" i="43"/>
  <c r="AY107" i="43" s="1"/>
  <c r="BA85" i="50"/>
  <c r="BA136" i="50" s="1"/>
  <c r="AZ85" i="50"/>
  <c r="AZ136" i="50" s="1"/>
  <c r="AE8" i="50"/>
  <c r="AY14" i="50" s="1"/>
  <c r="AY16" i="50" s="1"/>
  <c r="AY129" i="50" s="1"/>
  <c r="AE16" i="50"/>
  <c r="AY28" i="50" s="1"/>
  <c r="AY99" i="50" s="1"/>
  <c r="AE24" i="50"/>
  <c r="AY36" i="50" s="1"/>
  <c r="AY105" i="50" s="1"/>
  <c r="AE32" i="50"/>
  <c r="AY47" i="50" s="1"/>
  <c r="AY110" i="50" s="1"/>
  <c r="AE40" i="50"/>
  <c r="AY58" i="50" s="1"/>
  <c r="AY116" i="50" s="1"/>
  <c r="AE48" i="50"/>
  <c r="AY72" i="50" s="1"/>
  <c r="AE56" i="50"/>
  <c r="AY83" i="50" s="1"/>
  <c r="BA68" i="38"/>
  <c r="BA105" i="38" s="1"/>
  <c r="AY37" i="38"/>
  <c r="AY102" i="38" s="1"/>
  <c r="AY63" i="38"/>
  <c r="AY104" i="38" s="1"/>
  <c r="L28" i="48"/>
  <c r="M28" i="48" s="1"/>
  <c r="AH59" i="38"/>
  <c r="BB87" i="38" s="1"/>
  <c r="BB109" i="38" s="1"/>
  <c r="L58" i="48"/>
  <c r="M58" i="48" s="1"/>
  <c r="L26" i="48"/>
  <c r="M26" i="48" s="1"/>
  <c r="BB68" i="38"/>
  <c r="BB105" i="38" s="1"/>
  <c r="BB50" i="43"/>
  <c r="BT40" i="50"/>
  <c r="BT94" i="50"/>
  <c r="BS96" i="50"/>
  <c r="BS44" i="50"/>
  <c r="BS52" i="50" s="1"/>
  <c r="BS83" i="50"/>
  <c r="BS71" i="50"/>
  <c r="BR104" i="50"/>
  <c r="BR58" i="50"/>
  <c r="BR64" i="50" s="1"/>
  <c r="AY76" i="43"/>
  <c r="AY106" i="43" s="1"/>
  <c r="BA63" i="50"/>
  <c r="BA133" i="50" s="1"/>
  <c r="AZ63" i="50"/>
  <c r="AZ133" i="50" s="1"/>
  <c r="AE25" i="50"/>
  <c r="AY40" i="50" s="1"/>
  <c r="AE41" i="50"/>
  <c r="AY59" i="50" s="1"/>
  <c r="AE49" i="50"/>
  <c r="AY73" i="50" s="1"/>
  <c r="AZ37" i="38"/>
  <c r="AZ102" i="38" s="1"/>
  <c r="AY2" i="50"/>
  <c r="BA88" i="35"/>
  <c r="AZ50" i="38"/>
  <c r="AZ103" i="38" s="1"/>
  <c r="AZ88" i="44"/>
  <c r="AY88" i="44"/>
  <c r="BA88" i="43"/>
  <c r="AZ88" i="43"/>
  <c r="AY23" i="43"/>
  <c r="AY101" i="43" s="1"/>
  <c r="AE59" i="43"/>
  <c r="AY87" i="43" s="1"/>
  <c r="AY109" i="43" s="1"/>
  <c r="AY2" i="43"/>
  <c r="AY6" i="43" s="1"/>
  <c r="AY98" i="43" s="1"/>
  <c r="BA88" i="42"/>
  <c r="AZ88" i="42"/>
  <c r="BA88" i="41"/>
  <c r="AZ88" i="40"/>
  <c r="BA37" i="38"/>
  <c r="BA102" i="38" s="1"/>
  <c r="AE10" i="50"/>
  <c r="AY19" i="50" s="1"/>
  <c r="AE30" i="50"/>
  <c r="AY45" i="50" s="1"/>
  <c r="AY108" i="50" s="1"/>
  <c r="AE46" i="50"/>
  <c r="AY67" i="50" s="1"/>
  <c r="AY68" i="50" s="1"/>
  <c r="AY134" i="50" s="1"/>
  <c r="BA50" i="38"/>
  <c r="BA103" i="38" s="1"/>
  <c r="BT13" i="50"/>
  <c r="BT17" i="50" s="1"/>
  <c r="O61" i="50"/>
  <c r="AG60" i="50"/>
  <c r="BR13" i="50"/>
  <c r="BR17" i="50" s="1"/>
  <c r="AE60" i="50"/>
  <c r="M61" i="50"/>
  <c r="AY85" i="38"/>
  <c r="AY107" i="38" s="1"/>
  <c r="BA68" i="50"/>
  <c r="BA134" i="50" s="1"/>
  <c r="BA93" i="50"/>
  <c r="BA139" i="50" s="1"/>
  <c r="AE15" i="50"/>
  <c r="AY27" i="50" s="1"/>
  <c r="AE35" i="50"/>
  <c r="AY53" i="50" s="1"/>
  <c r="BV71" i="50"/>
  <c r="BV83" i="50"/>
  <c r="BV96" i="50"/>
  <c r="BV44" i="50"/>
  <c r="BV100" i="50"/>
  <c r="BV55" i="50"/>
  <c r="BV104" i="50"/>
  <c r="BV58" i="50"/>
  <c r="BV17" i="50"/>
  <c r="BV25" i="50"/>
  <c r="BV101" i="50"/>
  <c r="BV56" i="50"/>
  <c r="BV97" i="50"/>
  <c r="BV46" i="50"/>
  <c r="BV95" i="50"/>
  <c r="BV45" i="50"/>
  <c r="BV102" i="50"/>
  <c r="BV63" i="50"/>
  <c r="BV8" i="50"/>
  <c r="BV94" i="50"/>
  <c r="BV40" i="50"/>
  <c r="BV32" i="50"/>
  <c r="BV103" i="50"/>
  <c r="BV59" i="50"/>
  <c r="BV99" i="50"/>
  <c r="BV49" i="50"/>
  <c r="BV88" i="50"/>
  <c r="BV98" i="50"/>
  <c r="BV47" i="50"/>
  <c r="K62" i="48"/>
  <c r="Y61" i="48" s="1"/>
  <c r="L34" i="48"/>
  <c r="M34" i="48" s="1"/>
  <c r="L42" i="48"/>
  <c r="M42" i="48" s="1"/>
  <c r="J62" i="48"/>
  <c r="X61" i="48" s="1"/>
  <c r="I62" i="48"/>
  <c r="W61" i="48" s="1"/>
  <c r="H62" i="48"/>
  <c r="V61" i="48" s="1"/>
  <c r="G62" i="48"/>
  <c r="U61" i="48" s="1"/>
  <c r="L52" i="48"/>
  <c r="M52" i="48" s="1"/>
  <c r="L36" i="48"/>
  <c r="M36" i="48" s="1"/>
  <c r="L20" i="48"/>
  <c r="M20" i="48" s="1"/>
  <c r="BB63" i="38"/>
  <c r="BB104" i="38" s="1"/>
  <c r="AS11" i="38"/>
  <c r="AS99" i="38" s="1"/>
  <c r="AS50" i="38"/>
  <c r="AS103" i="38" s="1"/>
  <c r="AS85" i="38"/>
  <c r="AS107" i="38" s="1"/>
  <c r="AS37" i="38"/>
  <c r="AS102" i="38" s="1"/>
  <c r="BB11" i="38"/>
  <c r="BB99" i="38" s="1"/>
  <c r="BB37" i="38"/>
  <c r="BB102" i="38" s="1"/>
  <c r="AS63" i="38"/>
  <c r="AS104" i="38" s="1"/>
  <c r="BB76" i="38"/>
  <c r="BB106" i="38" s="1"/>
  <c r="AS16" i="38"/>
  <c r="AS100" i="38" s="1"/>
  <c r="BB50" i="38"/>
  <c r="BB103" i="38" s="1"/>
  <c r="AS23" i="38"/>
  <c r="AS101" i="38" s="1"/>
  <c r="BB23" i="38"/>
  <c r="BB101" i="38" s="1"/>
  <c r="BB6" i="38"/>
  <c r="BB98" i="38" s="1"/>
  <c r="AS76" i="38"/>
  <c r="AS106" i="38" s="1"/>
  <c r="F62" i="48"/>
  <c r="T61" i="48" s="1"/>
  <c r="BB85" i="38"/>
  <c r="BB107" i="38" s="1"/>
  <c r="Q61" i="50"/>
  <c r="AI60" i="50"/>
  <c r="L4" i="48"/>
  <c r="M4" i="48" s="1"/>
  <c r="BB88" i="37"/>
  <c r="L54" i="48"/>
  <c r="M54" i="48" s="1"/>
  <c r="L46" i="48"/>
  <c r="M46" i="48" s="1"/>
  <c r="L38" i="48"/>
  <c r="M38" i="48" s="1"/>
  <c r="L30" i="48"/>
  <c r="M30" i="48" s="1"/>
  <c r="L22" i="48"/>
  <c r="M22" i="48" s="1"/>
  <c r="L14" i="48"/>
  <c r="M14" i="48" s="1"/>
  <c r="L6" i="48"/>
  <c r="M6" i="48" s="1"/>
  <c r="L56" i="48"/>
  <c r="M56" i="48" s="1"/>
  <c r="L48" i="48"/>
  <c r="M48" i="48" s="1"/>
  <c r="L40" i="48"/>
  <c r="M40" i="48" s="1"/>
  <c r="L32" i="48"/>
  <c r="M32" i="48" s="1"/>
  <c r="L24" i="48"/>
  <c r="M24" i="48" s="1"/>
  <c r="L16" i="48"/>
  <c r="M16" i="48" s="1"/>
  <c r="L8" i="48"/>
  <c r="M8" i="48" s="1"/>
  <c r="E62" i="48"/>
  <c r="S61" i="48" s="1"/>
  <c r="BB88" i="36"/>
  <c r="BB85" i="35"/>
  <c r="BB107" i="35" s="1"/>
  <c r="BB68" i="35"/>
  <c r="BB105" i="35" s="1"/>
  <c r="BB6" i="35"/>
  <c r="BB98" i="35" s="1"/>
  <c r="BB76" i="35"/>
  <c r="BB106" i="35" s="1"/>
  <c r="L57" i="48"/>
  <c r="M57" i="48" s="1"/>
  <c r="L49" i="48"/>
  <c r="M49" i="48" s="1"/>
  <c r="L41" i="48"/>
  <c r="M41" i="48" s="1"/>
  <c r="L33" i="48"/>
  <c r="M33" i="48" s="1"/>
  <c r="L25" i="48"/>
  <c r="M25" i="48" s="1"/>
  <c r="L17" i="48"/>
  <c r="M17" i="48" s="1"/>
  <c r="L9" i="48"/>
  <c r="M9" i="48" s="1"/>
  <c r="L55" i="48"/>
  <c r="M55" i="48" s="1"/>
  <c r="L47" i="48"/>
  <c r="M47" i="48" s="1"/>
  <c r="L39" i="48"/>
  <c r="M39" i="48" s="1"/>
  <c r="L31" i="48"/>
  <c r="M31" i="48" s="1"/>
  <c r="L23" i="48"/>
  <c r="M23" i="48" s="1"/>
  <c r="L15" i="48"/>
  <c r="M15" i="48" s="1"/>
  <c r="BB37" i="35"/>
  <c r="BB102" i="35" s="1"/>
  <c r="L7" i="48"/>
  <c r="M7" i="48" s="1"/>
  <c r="BB63" i="35"/>
  <c r="BB104" i="35" s="1"/>
  <c r="BB50" i="35"/>
  <c r="BB103" i="35" s="1"/>
  <c r="BB23" i="35"/>
  <c r="BB101" i="35" s="1"/>
  <c r="BB11" i="35"/>
  <c r="BB99" i="35" s="1"/>
  <c r="L53" i="48"/>
  <c r="M53" i="48" s="1"/>
  <c r="L45" i="48"/>
  <c r="M45" i="48" s="1"/>
  <c r="L37" i="48"/>
  <c r="M37" i="48" s="1"/>
  <c r="L29" i="48"/>
  <c r="M29" i="48" s="1"/>
  <c r="L21" i="48"/>
  <c r="M21" i="48" s="1"/>
  <c r="L13" i="48"/>
  <c r="M13" i="48" s="1"/>
  <c r="L5" i="48"/>
  <c r="M5" i="48" s="1"/>
  <c r="L59" i="48"/>
  <c r="M59" i="48" s="1"/>
  <c r="L51" i="48"/>
  <c r="M51" i="48" s="1"/>
  <c r="L43" i="48"/>
  <c r="M43" i="48" s="1"/>
  <c r="L35" i="48"/>
  <c r="M35" i="48" s="1"/>
  <c r="L27" i="48"/>
  <c r="M27" i="48" s="1"/>
  <c r="L19" i="48"/>
  <c r="M19" i="48" s="1"/>
  <c r="L11" i="48"/>
  <c r="M11" i="48" s="1"/>
  <c r="C62" i="48"/>
  <c r="Q61" i="48" s="1"/>
  <c r="L3" i="48"/>
  <c r="D62" i="48"/>
  <c r="R61" i="48" s="1"/>
  <c r="U3" i="44"/>
  <c r="DC4" i="49" s="1"/>
  <c r="V3" i="44"/>
  <c r="DD4" i="49" s="1"/>
  <c r="W3" i="44"/>
  <c r="DE4" i="49" s="1"/>
  <c r="Y3" i="44"/>
  <c r="AS3" i="44" s="1"/>
  <c r="Z3" i="44"/>
  <c r="AA3" i="44"/>
  <c r="AU3" i="44" s="1"/>
  <c r="AB3" i="44"/>
  <c r="AV3" i="44" s="1"/>
  <c r="AC3" i="44"/>
  <c r="AW3" i="44" s="1"/>
  <c r="AD3" i="44"/>
  <c r="AX3" i="44" s="1"/>
  <c r="U4" i="44"/>
  <c r="DC5" i="49" s="1"/>
  <c r="V4" i="44"/>
  <c r="DD5" i="49" s="1"/>
  <c r="W4" i="44"/>
  <c r="DE5" i="49" s="1"/>
  <c r="Y4" i="44"/>
  <c r="AS4" i="44" s="1"/>
  <c r="Z4" i="44"/>
  <c r="AT4" i="44" s="1"/>
  <c r="AA4" i="44"/>
  <c r="AU4" i="44" s="1"/>
  <c r="AB4" i="44"/>
  <c r="AV4" i="44" s="1"/>
  <c r="AC4" i="44"/>
  <c r="AW4" i="44" s="1"/>
  <c r="AD4" i="44"/>
  <c r="AX4" i="44" s="1"/>
  <c r="U5" i="44"/>
  <c r="DC6" i="49" s="1"/>
  <c r="V5" i="44"/>
  <c r="DD6" i="49" s="1"/>
  <c r="W5" i="44"/>
  <c r="DE6" i="49" s="1"/>
  <c r="Y5" i="44"/>
  <c r="AS5" i="44" s="1"/>
  <c r="Z5" i="44"/>
  <c r="AT5" i="44" s="1"/>
  <c r="AA5" i="44"/>
  <c r="AU5" i="44" s="1"/>
  <c r="AB5" i="44"/>
  <c r="AV5" i="44" s="1"/>
  <c r="AC5" i="44"/>
  <c r="AW5" i="44" s="1"/>
  <c r="AD5" i="44"/>
  <c r="AX5" i="44" s="1"/>
  <c r="U6" i="44"/>
  <c r="DC7" i="49" s="1"/>
  <c r="V6" i="44"/>
  <c r="DD7" i="49" s="1"/>
  <c r="W6" i="44"/>
  <c r="DE7" i="49" s="1"/>
  <c r="Y6" i="44"/>
  <c r="AS9" i="44" s="1"/>
  <c r="Z6" i="44"/>
  <c r="AT9" i="44" s="1"/>
  <c r="AA6" i="44"/>
  <c r="AU9" i="44" s="1"/>
  <c r="AB6" i="44"/>
  <c r="AV9" i="44" s="1"/>
  <c r="AC6" i="44"/>
  <c r="AW9" i="44" s="1"/>
  <c r="AD6" i="44"/>
  <c r="AX9" i="44" s="1"/>
  <c r="U7" i="44"/>
  <c r="DC8" i="49" s="1"/>
  <c r="V7" i="44"/>
  <c r="DD8" i="49" s="1"/>
  <c r="W7" i="44"/>
  <c r="DE8" i="49" s="1"/>
  <c r="Y7" i="44"/>
  <c r="AS10" i="44" s="1"/>
  <c r="Z7" i="44"/>
  <c r="AT10" i="44" s="1"/>
  <c r="AA7" i="44"/>
  <c r="AU10" i="44" s="1"/>
  <c r="AB7" i="44"/>
  <c r="AV10" i="44" s="1"/>
  <c r="AC7" i="44"/>
  <c r="AW10" i="44" s="1"/>
  <c r="AD7" i="44"/>
  <c r="AX10" i="44" s="1"/>
  <c r="U8" i="44"/>
  <c r="DC9" i="49" s="1"/>
  <c r="V8" i="44"/>
  <c r="DD9" i="49" s="1"/>
  <c r="W8" i="44"/>
  <c r="DE9" i="49" s="1"/>
  <c r="Y8" i="44"/>
  <c r="AS14" i="44" s="1"/>
  <c r="Z8" i="44"/>
  <c r="AT14" i="44" s="1"/>
  <c r="AA8" i="44"/>
  <c r="AU14" i="44" s="1"/>
  <c r="AB8" i="44"/>
  <c r="AV14" i="44" s="1"/>
  <c r="AC8" i="44"/>
  <c r="AW14" i="44" s="1"/>
  <c r="AD8" i="44"/>
  <c r="AX14" i="44" s="1"/>
  <c r="U9" i="44"/>
  <c r="DC10" i="49" s="1"/>
  <c r="V9" i="44"/>
  <c r="DD10" i="49" s="1"/>
  <c r="W9" i="44"/>
  <c r="DE10" i="49" s="1"/>
  <c r="Y9" i="44"/>
  <c r="AS15" i="44" s="1"/>
  <c r="Z9" i="44"/>
  <c r="AT15" i="44" s="1"/>
  <c r="AA9" i="44"/>
  <c r="AU15" i="44" s="1"/>
  <c r="AB9" i="44"/>
  <c r="AV15" i="44" s="1"/>
  <c r="AC9" i="44"/>
  <c r="AW15" i="44" s="1"/>
  <c r="AD9" i="44"/>
  <c r="AX15" i="44" s="1"/>
  <c r="U10" i="44"/>
  <c r="DC11" i="49" s="1"/>
  <c r="V10" i="44"/>
  <c r="DD11" i="49" s="1"/>
  <c r="W10" i="44"/>
  <c r="DE11" i="49" s="1"/>
  <c r="Y10" i="44"/>
  <c r="AS19" i="44" s="1"/>
  <c r="Z10" i="44"/>
  <c r="AT19" i="44" s="1"/>
  <c r="AA10" i="44"/>
  <c r="AU19" i="44" s="1"/>
  <c r="AB10" i="44"/>
  <c r="AV19" i="44" s="1"/>
  <c r="AC10" i="44"/>
  <c r="AW19" i="44" s="1"/>
  <c r="AD10" i="44"/>
  <c r="AX19" i="44" s="1"/>
  <c r="U11" i="44"/>
  <c r="DC12" i="49" s="1"/>
  <c r="V11" i="44"/>
  <c r="DD12" i="49" s="1"/>
  <c r="W11" i="44"/>
  <c r="DE12" i="49" s="1"/>
  <c r="Y11" i="44"/>
  <c r="AS20" i="44" s="1"/>
  <c r="Z11" i="44"/>
  <c r="AT20" i="44" s="1"/>
  <c r="AA11" i="44"/>
  <c r="AU20" i="44" s="1"/>
  <c r="AB11" i="44"/>
  <c r="AV20" i="44" s="1"/>
  <c r="AC11" i="44"/>
  <c r="AW20" i="44" s="1"/>
  <c r="AD11" i="44"/>
  <c r="AX20" i="44" s="1"/>
  <c r="U12" i="44"/>
  <c r="DC13" i="49" s="1"/>
  <c r="V12" i="44"/>
  <c r="DD13" i="49" s="1"/>
  <c r="W12" i="44"/>
  <c r="DE13" i="49" s="1"/>
  <c r="Y12" i="44"/>
  <c r="AS21" i="44" s="1"/>
  <c r="Z12" i="44"/>
  <c r="AT21" i="44" s="1"/>
  <c r="AA12" i="44"/>
  <c r="AU21" i="44" s="1"/>
  <c r="AB12" i="44"/>
  <c r="AV21" i="44" s="1"/>
  <c r="AC12" i="44"/>
  <c r="AW21" i="44" s="1"/>
  <c r="AD12" i="44"/>
  <c r="AX21" i="44" s="1"/>
  <c r="U13" i="44"/>
  <c r="DC14" i="49" s="1"/>
  <c r="V13" i="44"/>
  <c r="DD14" i="49" s="1"/>
  <c r="W13" i="44"/>
  <c r="DE14" i="49" s="1"/>
  <c r="Y13" i="44"/>
  <c r="AS22" i="44" s="1"/>
  <c r="Z13" i="44"/>
  <c r="AT22" i="44" s="1"/>
  <c r="AA13" i="44"/>
  <c r="AU22" i="44" s="1"/>
  <c r="AB13" i="44"/>
  <c r="AV22" i="44" s="1"/>
  <c r="AC13" i="44"/>
  <c r="AW22" i="44" s="1"/>
  <c r="AD13" i="44"/>
  <c r="AX22" i="44" s="1"/>
  <c r="U14" i="44"/>
  <c r="DC15" i="49" s="1"/>
  <c r="V14" i="44"/>
  <c r="DD15" i="49" s="1"/>
  <c r="W14" i="44"/>
  <c r="DE15" i="49" s="1"/>
  <c r="Y14" i="44"/>
  <c r="AS26" i="44" s="1"/>
  <c r="Z14" i="44"/>
  <c r="AT26" i="44" s="1"/>
  <c r="AA14" i="44"/>
  <c r="AU26" i="44" s="1"/>
  <c r="AB14" i="44"/>
  <c r="AV26" i="44" s="1"/>
  <c r="AC14" i="44"/>
  <c r="AW26" i="44" s="1"/>
  <c r="AD14" i="44"/>
  <c r="AX26" i="44" s="1"/>
  <c r="U15" i="44"/>
  <c r="DC16" i="49" s="1"/>
  <c r="V15" i="44"/>
  <c r="DD16" i="49" s="1"/>
  <c r="W15" i="44"/>
  <c r="DE16" i="49" s="1"/>
  <c r="Y15" i="44"/>
  <c r="AS27" i="44" s="1"/>
  <c r="Z15" i="44"/>
  <c r="AT27" i="44" s="1"/>
  <c r="AA15" i="44"/>
  <c r="AU27" i="44" s="1"/>
  <c r="AB15" i="44"/>
  <c r="AV27" i="44" s="1"/>
  <c r="AC15" i="44"/>
  <c r="AW27" i="44" s="1"/>
  <c r="AD15" i="44"/>
  <c r="AX27" i="44" s="1"/>
  <c r="U16" i="44"/>
  <c r="DC17" i="49" s="1"/>
  <c r="V16" i="44"/>
  <c r="DD17" i="49" s="1"/>
  <c r="W16" i="44"/>
  <c r="DE17" i="49" s="1"/>
  <c r="Y16" i="44"/>
  <c r="AS28" i="44" s="1"/>
  <c r="Z16" i="44"/>
  <c r="AT28" i="44" s="1"/>
  <c r="AA16" i="44"/>
  <c r="AU28" i="44" s="1"/>
  <c r="AB16" i="44"/>
  <c r="AV28" i="44" s="1"/>
  <c r="AC16" i="44"/>
  <c r="AW28" i="44" s="1"/>
  <c r="AD16" i="44"/>
  <c r="AX28" i="44" s="1"/>
  <c r="U17" i="44"/>
  <c r="DC18" i="49" s="1"/>
  <c r="V17" i="44"/>
  <c r="DD18" i="49" s="1"/>
  <c r="W17" i="44"/>
  <c r="DE18" i="49" s="1"/>
  <c r="Y17" i="44"/>
  <c r="AS29" i="44" s="1"/>
  <c r="Z17" i="44"/>
  <c r="AT29" i="44" s="1"/>
  <c r="AA17" i="44"/>
  <c r="AU29" i="44" s="1"/>
  <c r="AB17" i="44"/>
  <c r="AV29" i="44" s="1"/>
  <c r="AC17" i="44"/>
  <c r="AW29" i="44" s="1"/>
  <c r="AD17" i="44"/>
  <c r="AX29" i="44" s="1"/>
  <c r="U18" i="44"/>
  <c r="DC19" i="49" s="1"/>
  <c r="V18" i="44"/>
  <c r="DD19" i="49" s="1"/>
  <c r="W18" i="44"/>
  <c r="DE19" i="49" s="1"/>
  <c r="Y18" i="44"/>
  <c r="AS30" i="44" s="1"/>
  <c r="Z18" i="44"/>
  <c r="AT30" i="44" s="1"/>
  <c r="AA18" i="44"/>
  <c r="AU30" i="44" s="1"/>
  <c r="AB18" i="44"/>
  <c r="AV30" i="44" s="1"/>
  <c r="AC18" i="44"/>
  <c r="AW30" i="44" s="1"/>
  <c r="AD18" i="44"/>
  <c r="AX30" i="44" s="1"/>
  <c r="U19" i="44"/>
  <c r="DC20" i="49" s="1"/>
  <c r="V19" i="44"/>
  <c r="DD20" i="49" s="1"/>
  <c r="W19" i="44"/>
  <c r="DE20" i="49" s="1"/>
  <c r="Y19" i="44"/>
  <c r="AS31" i="44" s="1"/>
  <c r="Z19" i="44"/>
  <c r="AT31" i="44" s="1"/>
  <c r="AA19" i="44"/>
  <c r="AU31" i="44" s="1"/>
  <c r="AB19" i="44"/>
  <c r="AV31" i="44" s="1"/>
  <c r="AC19" i="44"/>
  <c r="AW31" i="44" s="1"/>
  <c r="AD19" i="44"/>
  <c r="AX31" i="44" s="1"/>
  <c r="U20" i="44"/>
  <c r="DC21" i="49" s="1"/>
  <c r="V20" i="44"/>
  <c r="DD21" i="49" s="1"/>
  <c r="W20" i="44"/>
  <c r="DE21" i="49" s="1"/>
  <c r="Y20" i="44"/>
  <c r="AS32" i="44" s="1"/>
  <c r="Z20" i="44"/>
  <c r="AT32" i="44" s="1"/>
  <c r="AA20" i="44"/>
  <c r="AU32" i="44" s="1"/>
  <c r="AB20" i="44"/>
  <c r="AV32" i="44" s="1"/>
  <c r="AC20" i="44"/>
  <c r="AW32" i="44" s="1"/>
  <c r="AD20" i="44"/>
  <c r="AX32" i="44" s="1"/>
  <c r="U21" i="44"/>
  <c r="DC22" i="49" s="1"/>
  <c r="V21" i="44"/>
  <c r="DD22" i="49" s="1"/>
  <c r="W21" i="44"/>
  <c r="DE22" i="49" s="1"/>
  <c r="Y21" i="44"/>
  <c r="AS33" i="44" s="1"/>
  <c r="AS90" i="44" s="1"/>
  <c r="Z21" i="44"/>
  <c r="AT33" i="44" s="1"/>
  <c r="AT90" i="44" s="1"/>
  <c r="AA21" i="44"/>
  <c r="AU33" i="44" s="1"/>
  <c r="AU90" i="44" s="1"/>
  <c r="AB21" i="44"/>
  <c r="AV33" i="44" s="1"/>
  <c r="AV90" i="44" s="1"/>
  <c r="AC21" i="44"/>
  <c r="AW33" i="44" s="1"/>
  <c r="AW90" i="44" s="1"/>
  <c r="AD21" i="44"/>
  <c r="AX33" i="44" s="1"/>
  <c r="AX90" i="44" s="1"/>
  <c r="U22" i="44"/>
  <c r="DC23" i="49" s="1"/>
  <c r="V22" i="44"/>
  <c r="DD23" i="49" s="1"/>
  <c r="W22" i="44"/>
  <c r="DE23" i="49" s="1"/>
  <c r="Y22" i="44"/>
  <c r="AS34" i="44" s="1"/>
  <c r="Z22" i="44"/>
  <c r="AT34" i="44" s="1"/>
  <c r="AA22" i="44"/>
  <c r="AU34" i="44" s="1"/>
  <c r="AB22" i="44"/>
  <c r="AV34" i="44" s="1"/>
  <c r="AC22" i="44"/>
  <c r="AW34" i="44" s="1"/>
  <c r="AD22" i="44"/>
  <c r="AX34" i="44" s="1"/>
  <c r="U23" i="44"/>
  <c r="DC24" i="49" s="1"/>
  <c r="V23" i="44"/>
  <c r="DD24" i="49" s="1"/>
  <c r="W23" i="44"/>
  <c r="DE24" i="49" s="1"/>
  <c r="Y23" i="44"/>
  <c r="AS35" i="44" s="1"/>
  <c r="Z23" i="44"/>
  <c r="AT35" i="44" s="1"/>
  <c r="AA23" i="44"/>
  <c r="AU35" i="44" s="1"/>
  <c r="AB23" i="44"/>
  <c r="AV35" i="44" s="1"/>
  <c r="AC23" i="44"/>
  <c r="AW35" i="44" s="1"/>
  <c r="AD23" i="44"/>
  <c r="AX35" i="44" s="1"/>
  <c r="U24" i="44"/>
  <c r="DC25" i="49" s="1"/>
  <c r="V24" i="44"/>
  <c r="DD25" i="49" s="1"/>
  <c r="W24" i="44"/>
  <c r="DE25" i="49" s="1"/>
  <c r="Y24" i="44"/>
  <c r="AS36" i="44" s="1"/>
  <c r="Z24" i="44"/>
  <c r="AT36" i="44" s="1"/>
  <c r="AA24" i="44"/>
  <c r="AU36" i="44" s="1"/>
  <c r="AB24" i="44"/>
  <c r="AV36" i="44" s="1"/>
  <c r="AC24" i="44"/>
  <c r="AW36" i="44" s="1"/>
  <c r="AD24" i="44"/>
  <c r="AX36" i="44" s="1"/>
  <c r="U25" i="44"/>
  <c r="DC26" i="49" s="1"/>
  <c r="V25" i="44"/>
  <c r="DD26" i="49" s="1"/>
  <c r="W25" i="44"/>
  <c r="DE26" i="49" s="1"/>
  <c r="Y25" i="44"/>
  <c r="AS40" i="44" s="1"/>
  <c r="Z25" i="44"/>
  <c r="AT40" i="44" s="1"/>
  <c r="AA25" i="44"/>
  <c r="AU40" i="44" s="1"/>
  <c r="AB25" i="44"/>
  <c r="AV40" i="44" s="1"/>
  <c r="AC25" i="44"/>
  <c r="AW40" i="44" s="1"/>
  <c r="AD25" i="44"/>
  <c r="AX40" i="44" s="1"/>
  <c r="U26" i="44"/>
  <c r="DC27" i="49" s="1"/>
  <c r="V26" i="44"/>
  <c r="DD27" i="49" s="1"/>
  <c r="W26" i="44"/>
  <c r="DE27" i="49" s="1"/>
  <c r="Y26" i="44"/>
  <c r="AS41" i="44" s="1"/>
  <c r="Z26" i="44"/>
  <c r="AT41" i="44" s="1"/>
  <c r="AA26" i="44"/>
  <c r="AB26" i="44"/>
  <c r="AV41" i="44" s="1"/>
  <c r="AC26" i="44"/>
  <c r="AW41" i="44" s="1"/>
  <c r="AD26" i="44"/>
  <c r="AX41" i="44" s="1"/>
  <c r="U27" i="44"/>
  <c r="DC28" i="49" s="1"/>
  <c r="V27" i="44"/>
  <c r="DD28" i="49" s="1"/>
  <c r="W27" i="44"/>
  <c r="DE28" i="49" s="1"/>
  <c r="Y27" i="44"/>
  <c r="AS42" i="44" s="1"/>
  <c r="Z27" i="44"/>
  <c r="AT42" i="44" s="1"/>
  <c r="AA27" i="44"/>
  <c r="AU42" i="44" s="1"/>
  <c r="AB27" i="44"/>
  <c r="AV42" i="44" s="1"/>
  <c r="AC27" i="44"/>
  <c r="AW42" i="44" s="1"/>
  <c r="AD27" i="44"/>
  <c r="AX42" i="44" s="1"/>
  <c r="U28" i="44"/>
  <c r="DC29" i="49" s="1"/>
  <c r="V28" i="44"/>
  <c r="DD29" i="49" s="1"/>
  <c r="W28" i="44"/>
  <c r="DE29" i="49" s="1"/>
  <c r="Y28" i="44"/>
  <c r="AS43" i="44" s="1"/>
  <c r="AS91" i="44" s="1"/>
  <c r="Z28" i="44"/>
  <c r="AT43" i="44" s="1"/>
  <c r="AT91" i="44" s="1"/>
  <c r="AA28" i="44"/>
  <c r="AU43" i="44" s="1"/>
  <c r="AU91" i="44" s="1"/>
  <c r="AB28" i="44"/>
  <c r="AV43" i="44" s="1"/>
  <c r="AV91" i="44" s="1"/>
  <c r="AC28" i="44"/>
  <c r="AW43" i="44" s="1"/>
  <c r="AW91" i="44" s="1"/>
  <c r="AD28" i="44"/>
  <c r="AX43" i="44" s="1"/>
  <c r="AX91" i="44" s="1"/>
  <c r="U29" i="44"/>
  <c r="DC30" i="49" s="1"/>
  <c r="V29" i="44"/>
  <c r="DD30" i="49" s="1"/>
  <c r="W29" i="44"/>
  <c r="DE30" i="49" s="1"/>
  <c r="Y29" i="44"/>
  <c r="AS44" i="44" s="1"/>
  <c r="Z29" i="44"/>
  <c r="AT44" i="44" s="1"/>
  <c r="AA29" i="44"/>
  <c r="AU44" i="44" s="1"/>
  <c r="AB29" i="44"/>
  <c r="AV44" i="44" s="1"/>
  <c r="AC29" i="44"/>
  <c r="AW44" i="44" s="1"/>
  <c r="AD29" i="44"/>
  <c r="AX44" i="44" s="1"/>
  <c r="U30" i="44"/>
  <c r="DC31" i="49" s="1"/>
  <c r="V30" i="44"/>
  <c r="DD31" i="49" s="1"/>
  <c r="W30" i="44"/>
  <c r="DE31" i="49" s="1"/>
  <c r="Y30" i="44"/>
  <c r="AS45" i="44" s="1"/>
  <c r="Z30" i="44"/>
  <c r="AT45" i="44" s="1"/>
  <c r="AA30" i="44"/>
  <c r="AB30" i="44"/>
  <c r="AV45" i="44" s="1"/>
  <c r="AC30" i="44"/>
  <c r="AW45" i="44" s="1"/>
  <c r="AD30" i="44"/>
  <c r="AX45" i="44" s="1"/>
  <c r="U31" i="44"/>
  <c r="DC32" i="49" s="1"/>
  <c r="V31" i="44"/>
  <c r="DD32" i="49" s="1"/>
  <c r="W31" i="44"/>
  <c r="DE32" i="49" s="1"/>
  <c r="Y31" i="44"/>
  <c r="AS46" i="44" s="1"/>
  <c r="Z31" i="44"/>
  <c r="AT46" i="44" s="1"/>
  <c r="AA31" i="44"/>
  <c r="AU46" i="44" s="1"/>
  <c r="AB31" i="44"/>
  <c r="AV46" i="44" s="1"/>
  <c r="AC31" i="44"/>
  <c r="AW46" i="44" s="1"/>
  <c r="AD31" i="44"/>
  <c r="AX46" i="44" s="1"/>
  <c r="U32" i="44"/>
  <c r="DC33" i="49" s="1"/>
  <c r="V32" i="44"/>
  <c r="DD33" i="49" s="1"/>
  <c r="W32" i="44"/>
  <c r="DE33" i="49" s="1"/>
  <c r="Y32" i="44"/>
  <c r="AS47" i="44" s="1"/>
  <c r="Z32" i="44"/>
  <c r="AT47" i="44" s="1"/>
  <c r="AA32" i="44"/>
  <c r="AU47" i="44" s="1"/>
  <c r="AB32" i="44"/>
  <c r="AV47" i="44" s="1"/>
  <c r="AC32" i="44"/>
  <c r="AW47" i="44" s="1"/>
  <c r="AD32" i="44"/>
  <c r="AX47" i="44" s="1"/>
  <c r="U33" i="44"/>
  <c r="DC34" i="49" s="1"/>
  <c r="V33" i="44"/>
  <c r="DD34" i="49" s="1"/>
  <c r="W33" i="44"/>
  <c r="DE34" i="49" s="1"/>
  <c r="Y33" i="44"/>
  <c r="AS48" i="44" s="1"/>
  <c r="Z33" i="44"/>
  <c r="AT48" i="44" s="1"/>
  <c r="AA33" i="44"/>
  <c r="AU48" i="44" s="1"/>
  <c r="AB33" i="44"/>
  <c r="AV48" i="44" s="1"/>
  <c r="AC33" i="44"/>
  <c r="AW48" i="44" s="1"/>
  <c r="AD33" i="44"/>
  <c r="AX48" i="44" s="1"/>
  <c r="U34" i="44"/>
  <c r="DC35" i="49" s="1"/>
  <c r="V34" i="44"/>
  <c r="DD35" i="49" s="1"/>
  <c r="W34" i="44"/>
  <c r="DE35" i="49" s="1"/>
  <c r="Y34" i="44"/>
  <c r="AS49" i="44" s="1"/>
  <c r="AS92" i="44" s="1"/>
  <c r="Z34" i="44"/>
  <c r="AT49" i="44" s="1"/>
  <c r="AT92" i="44" s="1"/>
  <c r="AA34" i="44"/>
  <c r="AU49" i="44" s="1"/>
  <c r="AU92" i="44" s="1"/>
  <c r="AB34" i="44"/>
  <c r="AV49" i="44" s="1"/>
  <c r="AV92" i="44" s="1"/>
  <c r="AC34" i="44"/>
  <c r="AW49" i="44" s="1"/>
  <c r="AW92" i="44" s="1"/>
  <c r="AD34" i="44"/>
  <c r="AX49" i="44" s="1"/>
  <c r="AX92" i="44" s="1"/>
  <c r="U35" i="44"/>
  <c r="DC36" i="49" s="1"/>
  <c r="V35" i="44"/>
  <c r="DD36" i="49" s="1"/>
  <c r="W35" i="44"/>
  <c r="DE36" i="49" s="1"/>
  <c r="Y35" i="44"/>
  <c r="AS53" i="44" s="1"/>
  <c r="Z35" i="44"/>
  <c r="AT53" i="44" s="1"/>
  <c r="AA35" i="44"/>
  <c r="AU53" i="44" s="1"/>
  <c r="AB35" i="44"/>
  <c r="AV53" i="44" s="1"/>
  <c r="AC35" i="44"/>
  <c r="AW53" i="44" s="1"/>
  <c r="AD35" i="44"/>
  <c r="AX53" i="44" s="1"/>
  <c r="U36" i="44"/>
  <c r="DC37" i="49" s="1"/>
  <c r="V36" i="44"/>
  <c r="DD37" i="49" s="1"/>
  <c r="W36" i="44"/>
  <c r="DE37" i="49" s="1"/>
  <c r="Y36" i="44"/>
  <c r="AS54" i="44" s="1"/>
  <c r="Z36" i="44"/>
  <c r="AT54" i="44" s="1"/>
  <c r="AA36" i="44"/>
  <c r="AU54" i="44" s="1"/>
  <c r="AB36" i="44"/>
  <c r="AV54" i="44" s="1"/>
  <c r="AC36" i="44"/>
  <c r="AW54" i="44" s="1"/>
  <c r="AD36" i="44"/>
  <c r="AX54" i="44" s="1"/>
  <c r="U37" i="44"/>
  <c r="DC38" i="49" s="1"/>
  <c r="V37" i="44"/>
  <c r="DD38" i="49" s="1"/>
  <c r="W37" i="44"/>
  <c r="DE38" i="49" s="1"/>
  <c r="Y37" i="44"/>
  <c r="AS55" i="44" s="1"/>
  <c r="Z37" i="44"/>
  <c r="AT55" i="44" s="1"/>
  <c r="AA37" i="44"/>
  <c r="AU55" i="44" s="1"/>
  <c r="AB37" i="44"/>
  <c r="AV55" i="44" s="1"/>
  <c r="AC37" i="44"/>
  <c r="AW55" i="44" s="1"/>
  <c r="AD37" i="44"/>
  <c r="AX55" i="44" s="1"/>
  <c r="U38" i="44"/>
  <c r="DC39" i="49" s="1"/>
  <c r="V38" i="44"/>
  <c r="DD39" i="49" s="1"/>
  <c r="W38" i="44"/>
  <c r="DE39" i="49" s="1"/>
  <c r="Y38" i="44"/>
  <c r="Z38" i="44"/>
  <c r="AT56" i="44" s="1"/>
  <c r="AA38" i="44"/>
  <c r="AU56" i="44" s="1"/>
  <c r="AB38" i="44"/>
  <c r="AV56" i="44" s="1"/>
  <c r="AC38" i="44"/>
  <c r="AW56" i="44" s="1"/>
  <c r="AD38" i="44"/>
  <c r="AX56" i="44" s="1"/>
  <c r="U39" i="44"/>
  <c r="DC40" i="49" s="1"/>
  <c r="V39" i="44"/>
  <c r="DD40" i="49" s="1"/>
  <c r="W39" i="44"/>
  <c r="DE40" i="49" s="1"/>
  <c r="Y39" i="44"/>
  <c r="AS57" i="44" s="1"/>
  <c r="Z39" i="44"/>
  <c r="AT57" i="44" s="1"/>
  <c r="AA39" i="44"/>
  <c r="AU57" i="44" s="1"/>
  <c r="AB39" i="44"/>
  <c r="AV57" i="44" s="1"/>
  <c r="AC39" i="44"/>
  <c r="AW57" i="44" s="1"/>
  <c r="AD39" i="44"/>
  <c r="AX57" i="44" s="1"/>
  <c r="U40" i="44"/>
  <c r="DC41" i="49" s="1"/>
  <c r="V40" i="44"/>
  <c r="DD41" i="49" s="1"/>
  <c r="W40" i="44"/>
  <c r="DE41" i="49" s="1"/>
  <c r="Y40" i="44"/>
  <c r="AS58" i="44" s="1"/>
  <c r="Z40" i="44"/>
  <c r="AT58" i="44" s="1"/>
  <c r="AA40" i="44"/>
  <c r="AU58" i="44" s="1"/>
  <c r="AB40" i="44"/>
  <c r="AV58" i="44" s="1"/>
  <c r="AC40" i="44"/>
  <c r="AW58" i="44" s="1"/>
  <c r="AD40" i="44"/>
  <c r="AX58" i="44" s="1"/>
  <c r="U41" i="44"/>
  <c r="DC42" i="49" s="1"/>
  <c r="V41" i="44"/>
  <c r="DD42" i="49" s="1"/>
  <c r="W41" i="44"/>
  <c r="DE42" i="49" s="1"/>
  <c r="Y41" i="44"/>
  <c r="AS59" i="44" s="1"/>
  <c r="Z41" i="44"/>
  <c r="AT59" i="44" s="1"/>
  <c r="AA41" i="44"/>
  <c r="AU59" i="44" s="1"/>
  <c r="AB41" i="44"/>
  <c r="AV59" i="44" s="1"/>
  <c r="AC41" i="44"/>
  <c r="AW59" i="44" s="1"/>
  <c r="AD41" i="44"/>
  <c r="AX59" i="44" s="1"/>
  <c r="U42" i="44"/>
  <c r="DC43" i="49" s="1"/>
  <c r="V42" i="44"/>
  <c r="DD43" i="49" s="1"/>
  <c r="W42" i="44"/>
  <c r="DE43" i="49" s="1"/>
  <c r="Y42" i="44"/>
  <c r="AS60" i="44" s="1"/>
  <c r="Z42" i="44"/>
  <c r="AT60" i="44" s="1"/>
  <c r="AA42" i="44"/>
  <c r="AU60" i="44" s="1"/>
  <c r="AB42" i="44"/>
  <c r="AV60" i="44" s="1"/>
  <c r="AC42" i="44"/>
  <c r="AW60" i="44" s="1"/>
  <c r="AD42" i="44"/>
  <c r="AX60" i="44" s="1"/>
  <c r="U43" i="44"/>
  <c r="DC44" i="49" s="1"/>
  <c r="V43" i="44"/>
  <c r="DD44" i="49" s="1"/>
  <c r="W43" i="44"/>
  <c r="DE44" i="49" s="1"/>
  <c r="Y43" i="44"/>
  <c r="AS61" i="44" s="1"/>
  <c r="Z43" i="44"/>
  <c r="AT61" i="44" s="1"/>
  <c r="AA43" i="44"/>
  <c r="AU61" i="44" s="1"/>
  <c r="AB43" i="44"/>
  <c r="AV61" i="44" s="1"/>
  <c r="AC43" i="44"/>
  <c r="AW61" i="44" s="1"/>
  <c r="AD43" i="44"/>
  <c r="AX61" i="44" s="1"/>
  <c r="U44" i="44"/>
  <c r="DC45" i="49" s="1"/>
  <c r="V44" i="44"/>
  <c r="DD45" i="49" s="1"/>
  <c r="W44" i="44"/>
  <c r="DE45" i="49" s="1"/>
  <c r="Y44" i="44"/>
  <c r="AS62" i="44" s="1"/>
  <c r="Z44" i="44"/>
  <c r="AT62" i="44" s="1"/>
  <c r="AA44" i="44"/>
  <c r="AU62" i="44" s="1"/>
  <c r="AB44" i="44"/>
  <c r="AV62" i="44" s="1"/>
  <c r="AC44" i="44"/>
  <c r="AW62" i="44" s="1"/>
  <c r="AD44" i="44"/>
  <c r="AX62" i="44" s="1"/>
  <c r="U45" i="44"/>
  <c r="DC46" i="49" s="1"/>
  <c r="V45" i="44"/>
  <c r="DD46" i="49" s="1"/>
  <c r="W45" i="44"/>
  <c r="DE46" i="49" s="1"/>
  <c r="Y45" i="44"/>
  <c r="AS66" i="44" s="1"/>
  <c r="Z45" i="44"/>
  <c r="AT66" i="44" s="1"/>
  <c r="AA45" i="44"/>
  <c r="AU66" i="44" s="1"/>
  <c r="AB45" i="44"/>
  <c r="AV66" i="44" s="1"/>
  <c r="AC45" i="44"/>
  <c r="AW66" i="44" s="1"/>
  <c r="AD45" i="44"/>
  <c r="AX66" i="44" s="1"/>
  <c r="U46" i="44"/>
  <c r="DC47" i="49" s="1"/>
  <c r="V46" i="44"/>
  <c r="DD47" i="49" s="1"/>
  <c r="W46" i="44"/>
  <c r="DE47" i="49" s="1"/>
  <c r="Y46" i="44"/>
  <c r="Z46" i="44"/>
  <c r="AT67" i="44" s="1"/>
  <c r="AA46" i="44"/>
  <c r="AU67" i="44" s="1"/>
  <c r="AB46" i="44"/>
  <c r="AV67" i="44" s="1"/>
  <c r="AC46" i="44"/>
  <c r="AW67" i="44" s="1"/>
  <c r="AD46" i="44"/>
  <c r="AX67" i="44" s="1"/>
  <c r="U47" i="44"/>
  <c r="DC48" i="49" s="1"/>
  <c r="V47" i="44"/>
  <c r="DD48" i="49" s="1"/>
  <c r="W47" i="44"/>
  <c r="DE48" i="49" s="1"/>
  <c r="Y47" i="44"/>
  <c r="AS71" i="44" s="1"/>
  <c r="Z47" i="44"/>
  <c r="AT71" i="44" s="1"/>
  <c r="AA47" i="44"/>
  <c r="AU71" i="44" s="1"/>
  <c r="AB47" i="44"/>
  <c r="AV71" i="44" s="1"/>
  <c r="AC47" i="44"/>
  <c r="AW71" i="44" s="1"/>
  <c r="AD47" i="44"/>
  <c r="AX71" i="44" s="1"/>
  <c r="U48" i="44"/>
  <c r="DC49" i="49" s="1"/>
  <c r="V48" i="44"/>
  <c r="DD49" i="49" s="1"/>
  <c r="W48" i="44"/>
  <c r="DE49" i="49" s="1"/>
  <c r="Y48" i="44"/>
  <c r="AS72" i="44" s="1"/>
  <c r="Z48" i="44"/>
  <c r="AT72" i="44" s="1"/>
  <c r="AA48" i="44"/>
  <c r="AU72" i="44" s="1"/>
  <c r="AB48" i="44"/>
  <c r="AV72" i="44" s="1"/>
  <c r="AC48" i="44"/>
  <c r="AW72" i="44" s="1"/>
  <c r="AD48" i="44"/>
  <c r="AX72" i="44" s="1"/>
  <c r="U49" i="44"/>
  <c r="DC50" i="49" s="1"/>
  <c r="V49" i="44"/>
  <c r="DD50" i="49" s="1"/>
  <c r="W49" i="44"/>
  <c r="DE50" i="49" s="1"/>
  <c r="Y49" i="44"/>
  <c r="AS73" i="44" s="1"/>
  <c r="Z49" i="44"/>
  <c r="AT73" i="44" s="1"/>
  <c r="AA49" i="44"/>
  <c r="AU73" i="44" s="1"/>
  <c r="AB49" i="44"/>
  <c r="AV73" i="44" s="1"/>
  <c r="AC49" i="44"/>
  <c r="AW73" i="44" s="1"/>
  <c r="AD49" i="44"/>
  <c r="AX73" i="44" s="1"/>
  <c r="U50" i="44"/>
  <c r="DC51" i="49" s="1"/>
  <c r="V50" i="44"/>
  <c r="DD51" i="49" s="1"/>
  <c r="W50" i="44"/>
  <c r="DE51" i="49" s="1"/>
  <c r="Y50" i="44"/>
  <c r="AS74" i="44" s="1"/>
  <c r="Z50" i="44"/>
  <c r="AT74" i="44" s="1"/>
  <c r="AA50" i="44"/>
  <c r="AU74" i="44" s="1"/>
  <c r="AB50" i="44"/>
  <c r="AV74" i="44" s="1"/>
  <c r="AC50" i="44"/>
  <c r="AW74" i="44" s="1"/>
  <c r="AD50" i="44"/>
  <c r="AX74" i="44" s="1"/>
  <c r="U51" i="44"/>
  <c r="DC52" i="49" s="1"/>
  <c r="V51" i="44"/>
  <c r="DD52" i="49" s="1"/>
  <c r="W51" i="44"/>
  <c r="DE52" i="49" s="1"/>
  <c r="Y51" i="44"/>
  <c r="AS75" i="44" s="1"/>
  <c r="Z51" i="44"/>
  <c r="AT75" i="44" s="1"/>
  <c r="AA51" i="44"/>
  <c r="AU75" i="44" s="1"/>
  <c r="AB51" i="44"/>
  <c r="AV75" i="44" s="1"/>
  <c r="AC51" i="44"/>
  <c r="AW75" i="44" s="1"/>
  <c r="AD51" i="44"/>
  <c r="AX75" i="44" s="1"/>
  <c r="U52" i="44"/>
  <c r="DC53" i="49" s="1"/>
  <c r="V52" i="44"/>
  <c r="DD53" i="49" s="1"/>
  <c r="W52" i="44"/>
  <c r="DE53" i="49" s="1"/>
  <c r="Y52" i="44"/>
  <c r="AS79" i="44" s="1"/>
  <c r="Z52" i="44"/>
  <c r="AT79" i="44" s="1"/>
  <c r="AA52" i="44"/>
  <c r="AU79" i="44" s="1"/>
  <c r="AB52" i="44"/>
  <c r="AV79" i="44" s="1"/>
  <c r="AC52" i="44"/>
  <c r="AW79" i="44" s="1"/>
  <c r="AD52" i="44"/>
  <c r="AX79" i="44" s="1"/>
  <c r="U53" i="44"/>
  <c r="DC54" i="49" s="1"/>
  <c r="V53" i="44"/>
  <c r="DD54" i="49" s="1"/>
  <c r="W53" i="44"/>
  <c r="DE54" i="49" s="1"/>
  <c r="Y53" i="44"/>
  <c r="AS80" i="44" s="1"/>
  <c r="Z53" i="44"/>
  <c r="AT80" i="44" s="1"/>
  <c r="AA53" i="44"/>
  <c r="AU80" i="44" s="1"/>
  <c r="AB53" i="44"/>
  <c r="AV80" i="44" s="1"/>
  <c r="AC53" i="44"/>
  <c r="AW80" i="44" s="1"/>
  <c r="AD53" i="44"/>
  <c r="AX80" i="44" s="1"/>
  <c r="U54" i="44"/>
  <c r="DC55" i="49" s="1"/>
  <c r="V54" i="44"/>
  <c r="DD55" i="49" s="1"/>
  <c r="W54" i="44"/>
  <c r="DE55" i="49" s="1"/>
  <c r="Y54" i="44"/>
  <c r="AS81" i="44" s="1"/>
  <c r="Z54" i="44"/>
  <c r="AT81" i="44" s="1"/>
  <c r="AA54" i="44"/>
  <c r="AU81" i="44" s="1"/>
  <c r="AB54" i="44"/>
  <c r="AV81" i="44" s="1"/>
  <c r="AC54" i="44"/>
  <c r="AW81" i="44" s="1"/>
  <c r="AD54" i="44"/>
  <c r="AX81" i="44" s="1"/>
  <c r="U55" i="44"/>
  <c r="DC56" i="49" s="1"/>
  <c r="V55" i="44"/>
  <c r="DD56" i="49" s="1"/>
  <c r="W55" i="44"/>
  <c r="DE56" i="49" s="1"/>
  <c r="Y55" i="44"/>
  <c r="AS82" i="44" s="1"/>
  <c r="Z55" i="44"/>
  <c r="AT82" i="44" s="1"/>
  <c r="AA55" i="44"/>
  <c r="AU82" i="44" s="1"/>
  <c r="AB55" i="44"/>
  <c r="AV82" i="44" s="1"/>
  <c r="AC55" i="44"/>
  <c r="AW82" i="44" s="1"/>
  <c r="AD55" i="44"/>
  <c r="AX82" i="44" s="1"/>
  <c r="U56" i="44"/>
  <c r="DC57" i="49" s="1"/>
  <c r="V56" i="44"/>
  <c r="DD57" i="49" s="1"/>
  <c r="W56" i="44"/>
  <c r="DE57" i="49" s="1"/>
  <c r="Y56" i="44"/>
  <c r="AS83" i="44" s="1"/>
  <c r="Z56" i="44"/>
  <c r="AT83" i="44" s="1"/>
  <c r="AA56" i="44"/>
  <c r="AU83" i="44" s="1"/>
  <c r="AB56" i="44"/>
  <c r="AV83" i="44" s="1"/>
  <c r="AC56" i="44"/>
  <c r="AW83" i="44" s="1"/>
  <c r="AD56" i="44"/>
  <c r="AX83" i="44" s="1"/>
  <c r="U57" i="44"/>
  <c r="DC58" i="49" s="1"/>
  <c r="V57" i="44"/>
  <c r="DD58" i="49" s="1"/>
  <c r="W57" i="44"/>
  <c r="DE58" i="49" s="1"/>
  <c r="Y57" i="44"/>
  <c r="AS84" i="44" s="1"/>
  <c r="Z57" i="44"/>
  <c r="AT84" i="44" s="1"/>
  <c r="AA57" i="44"/>
  <c r="AU84" i="44" s="1"/>
  <c r="AB57" i="44"/>
  <c r="AV84" i="44" s="1"/>
  <c r="AC57" i="44"/>
  <c r="AW84" i="44" s="1"/>
  <c r="AD57" i="44"/>
  <c r="AX84" i="44" s="1"/>
  <c r="AC2" i="44"/>
  <c r="AD2" i="44"/>
  <c r="AX2" i="44" s="1"/>
  <c r="AX6" i="44" s="1"/>
  <c r="AX98" i="44" s="1"/>
  <c r="AB2" i="44"/>
  <c r="AA2" i="44"/>
  <c r="Z2" i="44"/>
  <c r="Y2" i="44"/>
  <c r="AS2" i="44" s="1"/>
  <c r="AS6" i="44" s="1"/>
  <c r="AS98" i="44" s="1"/>
  <c r="W2" i="44"/>
  <c r="DE3" i="49" s="1"/>
  <c r="V2" i="44"/>
  <c r="DD3" i="49" s="1"/>
  <c r="U2" i="44"/>
  <c r="C3" i="44"/>
  <c r="AI4" i="49" s="1"/>
  <c r="D3" i="44"/>
  <c r="AJ4" i="49" s="1"/>
  <c r="E3" i="44"/>
  <c r="AK4" i="49" s="1"/>
  <c r="G3" i="44"/>
  <c r="H3" i="44"/>
  <c r="I3" i="44"/>
  <c r="J3" i="44"/>
  <c r="K3" i="44"/>
  <c r="L3" i="44"/>
  <c r="P3" i="44"/>
  <c r="C4" i="44"/>
  <c r="AI5" i="49" s="1"/>
  <c r="D4" i="44"/>
  <c r="AJ5" i="49" s="1"/>
  <c r="E4" i="44"/>
  <c r="AK5" i="49" s="1"/>
  <c r="G4" i="44"/>
  <c r="H4" i="44"/>
  <c r="I4" i="44"/>
  <c r="J4" i="44"/>
  <c r="K4" i="44"/>
  <c r="L4" i="44"/>
  <c r="P4" i="44"/>
  <c r="C5" i="44"/>
  <c r="AI6" i="49" s="1"/>
  <c r="D5" i="44"/>
  <c r="AJ6" i="49" s="1"/>
  <c r="E5" i="44"/>
  <c r="AK6" i="49" s="1"/>
  <c r="G5" i="44"/>
  <c r="H5" i="44"/>
  <c r="I5" i="44"/>
  <c r="J5" i="44"/>
  <c r="K5" i="44"/>
  <c r="L5" i="44"/>
  <c r="P5" i="44"/>
  <c r="C6" i="44"/>
  <c r="AI7" i="49" s="1"/>
  <c r="D6" i="44"/>
  <c r="AJ7" i="49" s="1"/>
  <c r="E6" i="44"/>
  <c r="AK7" i="49" s="1"/>
  <c r="G6" i="44"/>
  <c r="H6" i="44"/>
  <c r="I6" i="44"/>
  <c r="J6" i="44"/>
  <c r="K6" i="44"/>
  <c r="L6" i="44"/>
  <c r="P6" i="44"/>
  <c r="C7" i="44"/>
  <c r="AI8" i="49" s="1"/>
  <c r="D7" i="44"/>
  <c r="AJ8" i="49" s="1"/>
  <c r="E7" i="44"/>
  <c r="AK8" i="49" s="1"/>
  <c r="G7" i="44"/>
  <c r="H7" i="44"/>
  <c r="I7" i="44"/>
  <c r="J7" i="44"/>
  <c r="K7" i="44"/>
  <c r="L7" i="44"/>
  <c r="P7" i="44"/>
  <c r="C8" i="44"/>
  <c r="AI9" i="49" s="1"/>
  <c r="D8" i="44"/>
  <c r="AJ9" i="49" s="1"/>
  <c r="E8" i="44"/>
  <c r="AK9" i="49" s="1"/>
  <c r="G8" i="44"/>
  <c r="H8" i="44"/>
  <c r="I8" i="44"/>
  <c r="J8" i="44"/>
  <c r="K8" i="44"/>
  <c r="L8" i="44"/>
  <c r="P8" i="44"/>
  <c r="C9" i="44"/>
  <c r="AI10" i="49" s="1"/>
  <c r="D9" i="44"/>
  <c r="AJ10" i="49" s="1"/>
  <c r="E9" i="44"/>
  <c r="AK10" i="49" s="1"/>
  <c r="G9" i="44"/>
  <c r="H9" i="44"/>
  <c r="I9" i="44"/>
  <c r="J9" i="44"/>
  <c r="K9" i="44"/>
  <c r="L9" i="44"/>
  <c r="P9" i="44"/>
  <c r="C10" i="44"/>
  <c r="AI11" i="49" s="1"/>
  <c r="D10" i="44"/>
  <c r="AJ11" i="49" s="1"/>
  <c r="E10" i="44"/>
  <c r="AK11" i="49" s="1"/>
  <c r="G10" i="44"/>
  <c r="H10" i="44"/>
  <c r="I10" i="44"/>
  <c r="J10" i="44"/>
  <c r="K10" i="44"/>
  <c r="L10" i="44"/>
  <c r="P10" i="44"/>
  <c r="C11" i="44"/>
  <c r="AI12" i="49" s="1"/>
  <c r="D11" i="44"/>
  <c r="AJ12" i="49" s="1"/>
  <c r="E11" i="44"/>
  <c r="AK12" i="49" s="1"/>
  <c r="G11" i="44"/>
  <c r="H11" i="44"/>
  <c r="I11" i="44"/>
  <c r="J11" i="44"/>
  <c r="K11" i="44"/>
  <c r="L11" i="44"/>
  <c r="P11" i="44"/>
  <c r="C12" i="44"/>
  <c r="AI13" i="49" s="1"/>
  <c r="D12" i="44"/>
  <c r="AJ13" i="49" s="1"/>
  <c r="E12" i="44"/>
  <c r="AK13" i="49" s="1"/>
  <c r="G12" i="44"/>
  <c r="H12" i="44"/>
  <c r="I12" i="44"/>
  <c r="J12" i="44"/>
  <c r="K12" i="44"/>
  <c r="L12" i="44"/>
  <c r="P12" i="44"/>
  <c r="C13" i="44"/>
  <c r="AI14" i="49" s="1"/>
  <c r="D13" i="44"/>
  <c r="AJ14" i="49" s="1"/>
  <c r="E13" i="44"/>
  <c r="AK14" i="49" s="1"/>
  <c r="G13" i="44"/>
  <c r="H13" i="44"/>
  <c r="I13" i="44"/>
  <c r="J13" i="44"/>
  <c r="K13" i="44"/>
  <c r="L13" i="44"/>
  <c r="P13" i="44"/>
  <c r="C14" i="44"/>
  <c r="AI15" i="49" s="1"/>
  <c r="D14" i="44"/>
  <c r="AJ15" i="49" s="1"/>
  <c r="E14" i="44"/>
  <c r="AK15" i="49" s="1"/>
  <c r="G14" i="44"/>
  <c r="H14" i="44"/>
  <c r="I14" i="44"/>
  <c r="J14" i="44"/>
  <c r="K14" i="44"/>
  <c r="L14" i="44"/>
  <c r="P14" i="44"/>
  <c r="C15" i="44"/>
  <c r="AI16" i="49" s="1"/>
  <c r="D15" i="44"/>
  <c r="AJ16" i="49" s="1"/>
  <c r="E15" i="44"/>
  <c r="AK16" i="49" s="1"/>
  <c r="G15" i="44"/>
  <c r="H15" i="44"/>
  <c r="I15" i="44"/>
  <c r="J15" i="44"/>
  <c r="K15" i="44"/>
  <c r="L15" i="44"/>
  <c r="P15" i="44"/>
  <c r="C16" i="44"/>
  <c r="AI17" i="49" s="1"/>
  <c r="D16" i="44"/>
  <c r="AJ17" i="49" s="1"/>
  <c r="E16" i="44"/>
  <c r="AK17" i="49" s="1"/>
  <c r="G16" i="44"/>
  <c r="H16" i="44"/>
  <c r="I16" i="44"/>
  <c r="J16" i="44"/>
  <c r="K16" i="44"/>
  <c r="L16" i="44"/>
  <c r="P16" i="44"/>
  <c r="C17" i="44"/>
  <c r="AI18" i="49" s="1"/>
  <c r="D17" i="44"/>
  <c r="AJ18" i="49" s="1"/>
  <c r="E17" i="44"/>
  <c r="AK18" i="49" s="1"/>
  <c r="G17" i="44"/>
  <c r="H17" i="44"/>
  <c r="I17" i="44"/>
  <c r="J17" i="44"/>
  <c r="K17" i="44"/>
  <c r="L17" i="44"/>
  <c r="P17" i="44"/>
  <c r="C18" i="44"/>
  <c r="AI19" i="49" s="1"/>
  <c r="D18" i="44"/>
  <c r="AJ19" i="49" s="1"/>
  <c r="E18" i="44"/>
  <c r="AK19" i="49" s="1"/>
  <c r="G18" i="44"/>
  <c r="H18" i="44"/>
  <c r="I18" i="44"/>
  <c r="J18" i="44"/>
  <c r="K18" i="44"/>
  <c r="L18" i="44"/>
  <c r="P18" i="44"/>
  <c r="C19" i="44"/>
  <c r="AI20" i="49" s="1"/>
  <c r="D19" i="44"/>
  <c r="AJ20" i="49" s="1"/>
  <c r="E19" i="44"/>
  <c r="AK20" i="49" s="1"/>
  <c r="G19" i="44"/>
  <c r="H19" i="44"/>
  <c r="I19" i="44"/>
  <c r="J19" i="44"/>
  <c r="K19" i="44"/>
  <c r="L19" i="44"/>
  <c r="P19" i="44"/>
  <c r="C20" i="44"/>
  <c r="AI21" i="49" s="1"/>
  <c r="D20" i="44"/>
  <c r="AJ21" i="49" s="1"/>
  <c r="E20" i="44"/>
  <c r="AK21" i="49" s="1"/>
  <c r="G20" i="44"/>
  <c r="H20" i="44"/>
  <c r="I20" i="44"/>
  <c r="J20" i="44"/>
  <c r="K20" i="44"/>
  <c r="L20" i="44"/>
  <c r="P20" i="44"/>
  <c r="C21" i="44"/>
  <c r="AI22" i="49" s="1"/>
  <c r="D21" i="44"/>
  <c r="AJ22" i="49" s="1"/>
  <c r="E21" i="44"/>
  <c r="AK22" i="49" s="1"/>
  <c r="G21" i="44"/>
  <c r="H21" i="44"/>
  <c r="I21" i="44"/>
  <c r="J21" i="44"/>
  <c r="K21" i="44"/>
  <c r="L21" i="44"/>
  <c r="P21" i="44"/>
  <c r="C22" i="44"/>
  <c r="AI23" i="49" s="1"/>
  <c r="D22" i="44"/>
  <c r="AJ23" i="49" s="1"/>
  <c r="E22" i="44"/>
  <c r="AK23" i="49" s="1"/>
  <c r="G22" i="44"/>
  <c r="H22" i="44"/>
  <c r="I22" i="44"/>
  <c r="J22" i="44"/>
  <c r="K22" i="44"/>
  <c r="L22" i="44"/>
  <c r="P22" i="44"/>
  <c r="C23" i="44"/>
  <c r="AI24" i="49" s="1"/>
  <c r="D23" i="44"/>
  <c r="AJ24" i="49" s="1"/>
  <c r="E23" i="44"/>
  <c r="AK24" i="49" s="1"/>
  <c r="G23" i="44"/>
  <c r="H23" i="44"/>
  <c r="I23" i="44"/>
  <c r="J23" i="44"/>
  <c r="K23" i="44"/>
  <c r="L23" i="44"/>
  <c r="P23" i="44"/>
  <c r="C24" i="44"/>
  <c r="AI25" i="49" s="1"/>
  <c r="D24" i="44"/>
  <c r="AJ25" i="49" s="1"/>
  <c r="E24" i="44"/>
  <c r="AK25" i="49" s="1"/>
  <c r="G24" i="44"/>
  <c r="H24" i="44"/>
  <c r="I24" i="44"/>
  <c r="J24" i="44"/>
  <c r="K24" i="44"/>
  <c r="L24" i="44"/>
  <c r="P24" i="44"/>
  <c r="C25" i="44"/>
  <c r="AI26" i="49" s="1"/>
  <c r="D25" i="44"/>
  <c r="AJ26" i="49" s="1"/>
  <c r="E25" i="44"/>
  <c r="AK26" i="49" s="1"/>
  <c r="G25" i="44"/>
  <c r="H25" i="44"/>
  <c r="I25" i="44"/>
  <c r="J25" i="44"/>
  <c r="K25" i="44"/>
  <c r="L25" i="44"/>
  <c r="P25" i="44"/>
  <c r="C26" i="44"/>
  <c r="AI27" i="49" s="1"/>
  <c r="D26" i="44"/>
  <c r="AJ27" i="49" s="1"/>
  <c r="E26" i="44"/>
  <c r="AK27" i="49" s="1"/>
  <c r="G26" i="44"/>
  <c r="H26" i="44"/>
  <c r="I26" i="44"/>
  <c r="J26" i="44"/>
  <c r="K26" i="44"/>
  <c r="L26" i="44"/>
  <c r="P26" i="44"/>
  <c r="C27" i="44"/>
  <c r="AI28" i="49" s="1"/>
  <c r="D27" i="44"/>
  <c r="AJ28" i="49" s="1"/>
  <c r="E27" i="44"/>
  <c r="AK28" i="49" s="1"/>
  <c r="G27" i="44"/>
  <c r="H27" i="44"/>
  <c r="I27" i="44"/>
  <c r="J27" i="44"/>
  <c r="K27" i="44"/>
  <c r="L27" i="44"/>
  <c r="P27" i="44"/>
  <c r="C28" i="44"/>
  <c r="AI29" i="49" s="1"/>
  <c r="D28" i="44"/>
  <c r="AJ29" i="49" s="1"/>
  <c r="E28" i="44"/>
  <c r="AK29" i="49" s="1"/>
  <c r="G28" i="44"/>
  <c r="H28" i="44"/>
  <c r="I28" i="44"/>
  <c r="J28" i="44"/>
  <c r="K28" i="44"/>
  <c r="L28" i="44"/>
  <c r="P28" i="44"/>
  <c r="C29" i="44"/>
  <c r="AI30" i="49" s="1"/>
  <c r="D29" i="44"/>
  <c r="AJ30" i="49" s="1"/>
  <c r="E29" i="44"/>
  <c r="AK30" i="49" s="1"/>
  <c r="G29" i="44"/>
  <c r="H29" i="44"/>
  <c r="I29" i="44"/>
  <c r="J29" i="44"/>
  <c r="K29" i="44"/>
  <c r="L29" i="44"/>
  <c r="P29" i="44"/>
  <c r="C30" i="44"/>
  <c r="AI31" i="49" s="1"/>
  <c r="D30" i="44"/>
  <c r="AJ31" i="49" s="1"/>
  <c r="E30" i="44"/>
  <c r="AK31" i="49" s="1"/>
  <c r="G30" i="44"/>
  <c r="H30" i="44"/>
  <c r="I30" i="44"/>
  <c r="J30" i="44"/>
  <c r="K30" i="44"/>
  <c r="L30" i="44"/>
  <c r="P30" i="44"/>
  <c r="C31" i="44"/>
  <c r="AI32" i="49" s="1"/>
  <c r="D31" i="44"/>
  <c r="AJ32" i="49" s="1"/>
  <c r="E31" i="44"/>
  <c r="AK32" i="49" s="1"/>
  <c r="G31" i="44"/>
  <c r="H31" i="44"/>
  <c r="I31" i="44"/>
  <c r="J31" i="44"/>
  <c r="K31" i="44"/>
  <c r="L31" i="44"/>
  <c r="P31" i="44"/>
  <c r="C32" i="44"/>
  <c r="AI33" i="49" s="1"/>
  <c r="D32" i="44"/>
  <c r="AJ33" i="49" s="1"/>
  <c r="E32" i="44"/>
  <c r="AK33" i="49" s="1"/>
  <c r="G32" i="44"/>
  <c r="H32" i="44"/>
  <c r="I32" i="44"/>
  <c r="J32" i="44"/>
  <c r="K32" i="44"/>
  <c r="L32" i="44"/>
  <c r="P32" i="44"/>
  <c r="C33" i="44"/>
  <c r="AI34" i="49" s="1"/>
  <c r="D33" i="44"/>
  <c r="AJ34" i="49" s="1"/>
  <c r="E33" i="44"/>
  <c r="AK34" i="49" s="1"/>
  <c r="G33" i="44"/>
  <c r="H33" i="44"/>
  <c r="I33" i="44"/>
  <c r="J33" i="44"/>
  <c r="K33" i="44"/>
  <c r="L33" i="44"/>
  <c r="P33" i="44"/>
  <c r="C34" i="44"/>
  <c r="AI35" i="49" s="1"/>
  <c r="D34" i="44"/>
  <c r="AJ35" i="49" s="1"/>
  <c r="E34" i="44"/>
  <c r="AK35" i="49" s="1"/>
  <c r="G34" i="44"/>
  <c r="H34" i="44"/>
  <c r="I34" i="44"/>
  <c r="J34" i="44"/>
  <c r="K34" i="44"/>
  <c r="L34" i="44"/>
  <c r="P34" i="44"/>
  <c r="C35" i="44"/>
  <c r="AI36" i="49" s="1"/>
  <c r="D35" i="44"/>
  <c r="AJ36" i="49" s="1"/>
  <c r="E35" i="44"/>
  <c r="AK36" i="49" s="1"/>
  <c r="G35" i="44"/>
  <c r="H35" i="44"/>
  <c r="I35" i="44"/>
  <c r="J35" i="44"/>
  <c r="K35" i="44"/>
  <c r="L35" i="44"/>
  <c r="P35" i="44"/>
  <c r="C36" i="44"/>
  <c r="AI37" i="49" s="1"/>
  <c r="D36" i="44"/>
  <c r="AJ37" i="49" s="1"/>
  <c r="E36" i="44"/>
  <c r="AK37" i="49" s="1"/>
  <c r="G36" i="44"/>
  <c r="H36" i="44"/>
  <c r="I36" i="44"/>
  <c r="J36" i="44"/>
  <c r="K36" i="44"/>
  <c r="L36" i="44"/>
  <c r="P36" i="44"/>
  <c r="C37" i="44"/>
  <c r="AI38" i="49" s="1"/>
  <c r="D37" i="44"/>
  <c r="AJ38" i="49" s="1"/>
  <c r="E37" i="44"/>
  <c r="AK38" i="49" s="1"/>
  <c r="G37" i="44"/>
  <c r="H37" i="44"/>
  <c r="I37" i="44"/>
  <c r="J37" i="44"/>
  <c r="K37" i="44"/>
  <c r="L37" i="44"/>
  <c r="P37" i="44"/>
  <c r="C38" i="44"/>
  <c r="AI39" i="49" s="1"/>
  <c r="D38" i="44"/>
  <c r="AJ39" i="49" s="1"/>
  <c r="E38" i="44"/>
  <c r="AK39" i="49" s="1"/>
  <c r="G38" i="44"/>
  <c r="H38" i="44"/>
  <c r="I38" i="44"/>
  <c r="J38" i="44"/>
  <c r="K38" i="44"/>
  <c r="L38" i="44"/>
  <c r="P38" i="44"/>
  <c r="C39" i="44"/>
  <c r="AI40" i="49" s="1"/>
  <c r="D39" i="44"/>
  <c r="AJ40" i="49" s="1"/>
  <c r="E39" i="44"/>
  <c r="AK40" i="49" s="1"/>
  <c r="G39" i="44"/>
  <c r="H39" i="44"/>
  <c r="I39" i="44"/>
  <c r="J39" i="44"/>
  <c r="K39" i="44"/>
  <c r="L39" i="44"/>
  <c r="P39" i="44"/>
  <c r="C40" i="44"/>
  <c r="AI41" i="49" s="1"/>
  <c r="D40" i="44"/>
  <c r="AJ41" i="49" s="1"/>
  <c r="E40" i="44"/>
  <c r="AK41" i="49" s="1"/>
  <c r="G40" i="44"/>
  <c r="H40" i="44"/>
  <c r="I40" i="44"/>
  <c r="J40" i="44"/>
  <c r="K40" i="44"/>
  <c r="L40" i="44"/>
  <c r="P40" i="44"/>
  <c r="C41" i="44"/>
  <c r="AI42" i="49" s="1"/>
  <c r="D41" i="44"/>
  <c r="AJ42" i="49" s="1"/>
  <c r="E41" i="44"/>
  <c r="AK42" i="49" s="1"/>
  <c r="G41" i="44"/>
  <c r="H41" i="44"/>
  <c r="I41" i="44"/>
  <c r="J41" i="44"/>
  <c r="K41" i="44"/>
  <c r="L41" i="44"/>
  <c r="P41" i="44"/>
  <c r="C42" i="44"/>
  <c r="AI43" i="49" s="1"/>
  <c r="D42" i="44"/>
  <c r="AJ43" i="49" s="1"/>
  <c r="E42" i="44"/>
  <c r="AK43" i="49" s="1"/>
  <c r="G42" i="44"/>
  <c r="H42" i="44"/>
  <c r="I42" i="44"/>
  <c r="J42" i="44"/>
  <c r="K42" i="44"/>
  <c r="L42" i="44"/>
  <c r="P42" i="44"/>
  <c r="C43" i="44"/>
  <c r="AI44" i="49" s="1"/>
  <c r="D43" i="44"/>
  <c r="AJ44" i="49" s="1"/>
  <c r="E43" i="44"/>
  <c r="AK44" i="49" s="1"/>
  <c r="G43" i="44"/>
  <c r="H43" i="44"/>
  <c r="I43" i="44"/>
  <c r="J43" i="44"/>
  <c r="K43" i="44"/>
  <c r="L43" i="44"/>
  <c r="P43" i="44"/>
  <c r="C44" i="44"/>
  <c r="AI45" i="49" s="1"/>
  <c r="D44" i="44"/>
  <c r="AJ45" i="49" s="1"/>
  <c r="E44" i="44"/>
  <c r="AK45" i="49" s="1"/>
  <c r="G44" i="44"/>
  <c r="H44" i="44"/>
  <c r="I44" i="44"/>
  <c r="J44" i="44"/>
  <c r="K44" i="44"/>
  <c r="L44" i="44"/>
  <c r="P44" i="44"/>
  <c r="C45" i="44"/>
  <c r="AI46" i="49" s="1"/>
  <c r="D45" i="44"/>
  <c r="AJ46" i="49" s="1"/>
  <c r="E45" i="44"/>
  <c r="AK46" i="49" s="1"/>
  <c r="G45" i="44"/>
  <c r="H45" i="44"/>
  <c r="I45" i="44"/>
  <c r="J45" i="44"/>
  <c r="K45" i="44"/>
  <c r="L45" i="44"/>
  <c r="P45" i="44"/>
  <c r="C46" i="44"/>
  <c r="AI47" i="49" s="1"/>
  <c r="D46" i="44"/>
  <c r="AJ47" i="49" s="1"/>
  <c r="E46" i="44"/>
  <c r="AK47" i="49" s="1"/>
  <c r="G46" i="44"/>
  <c r="H46" i="44"/>
  <c r="I46" i="44"/>
  <c r="J46" i="44"/>
  <c r="K46" i="44"/>
  <c r="L46" i="44"/>
  <c r="P46" i="44"/>
  <c r="C47" i="44"/>
  <c r="AI48" i="49" s="1"/>
  <c r="D47" i="44"/>
  <c r="AJ48" i="49" s="1"/>
  <c r="E47" i="44"/>
  <c r="AK48" i="49" s="1"/>
  <c r="G47" i="44"/>
  <c r="H47" i="44"/>
  <c r="I47" i="44"/>
  <c r="J47" i="44"/>
  <c r="K47" i="44"/>
  <c r="L47" i="44"/>
  <c r="P47" i="44"/>
  <c r="C48" i="44"/>
  <c r="AI49" i="49" s="1"/>
  <c r="D48" i="44"/>
  <c r="AJ49" i="49" s="1"/>
  <c r="E48" i="44"/>
  <c r="AK49" i="49" s="1"/>
  <c r="G48" i="44"/>
  <c r="H48" i="44"/>
  <c r="I48" i="44"/>
  <c r="J48" i="44"/>
  <c r="K48" i="44"/>
  <c r="L48" i="44"/>
  <c r="P48" i="44"/>
  <c r="C49" i="44"/>
  <c r="AI50" i="49" s="1"/>
  <c r="D49" i="44"/>
  <c r="AJ50" i="49" s="1"/>
  <c r="E49" i="44"/>
  <c r="AK50" i="49" s="1"/>
  <c r="G49" i="44"/>
  <c r="H49" i="44"/>
  <c r="I49" i="44"/>
  <c r="J49" i="44"/>
  <c r="K49" i="44"/>
  <c r="L49" i="44"/>
  <c r="P49" i="44"/>
  <c r="C50" i="44"/>
  <c r="AI51" i="49" s="1"/>
  <c r="D50" i="44"/>
  <c r="AJ51" i="49" s="1"/>
  <c r="E50" i="44"/>
  <c r="AK51" i="49" s="1"/>
  <c r="G50" i="44"/>
  <c r="H50" i="44"/>
  <c r="I50" i="44"/>
  <c r="J50" i="44"/>
  <c r="K50" i="44"/>
  <c r="L50" i="44"/>
  <c r="P50" i="44"/>
  <c r="C51" i="44"/>
  <c r="AI52" i="49" s="1"/>
  <c r="D51" i="44"/>
  <c r="AJ52" i="49" s="1"/>
  <c r="E51" i="44"/>
  <c r="AK52" i="49" s="1"/>
  <c r="G51" i="44"/>
  <c r="H51" i="44"/>
  <c r="I51" i="44"/>
  <c r="J51" i="44"/>
  <c r="K51" i="44"/>
  <c r="L51" i="44"/>
  <c r="P51" i="44"/>
  <c r="C52" i="44"/>
  <c r="AI53" i="49" s="1"/>
  <c r="D52" i="44"/>
  <c r="AJ53" i="49" s="1"/>
  <c r="E52" i="44"/>
  <c r="AK53" i="49" s="1"/>
  <c r="G52" i="44"/>
  <c r="H52" i="44"/>
  <c r="I52" i="44"/>
  <c r="J52" i="44"/>
  <c r="K52" i="44"/>
  <c r="L52" i="44"/>
  <c r="P52" i="44"/>
  <c r="C53" i="44"/>
  <c r="AI54" i="49" s="1"/>
  <c r="D53" i="44"/>
  <c r="AJ54" i="49" s="1"/>
  <c r="E53" i="44"/>
  <c r="AK54" i="49" s="1"/>
  <c r="G53" i="44"/>
  <c r="H53" i="44"/>
  <c r="I53" i="44"/>
  <c r="J53" i="44"/>
  <c r="K53" i="44"/>
  <c r="L53" i="44"/>
  <c r="P53" i="44"/>
  <c r="C54" i="44"/>
  <c r="AI55" i="49" s="1"/>
  <c r="D54" i="44"/>
  <c r="AJ55" i="49" s="1"/>
  <c r="E54" i="44"/>
  <c r="AK55" i="49" s="1"/>
  <c r="G54" i="44"/>
  <c r="H54" i="44"/>
  <c r="I54" i="44"/>
  <c r="J54" i="44"/>
  <c r="K54" i="44"/>
  <c r="L54" i="44"/>
  <c r="P54" i="44"/>
  <c r="C55" i="44"/>
  <c r="AI56" i="49" s="1"/>
  <c r="D55" i="44"/>
  <c r="AJ56" i="49" s="1"/>
  <c r="E55" i="44"/>
  <c r="AK56" i="49" s="1"/>
  <c r="G55" i="44"/>
  <c r="H55" i="44"/>
  <c r="I55" i="44"/>
  <c r="J55" i="44"/>
  <c r="K55" i="44"/>
  <c r="L55" i="44"/>
  <c r="P55" i="44"/>
  <c r="C56" i="44"/>
  <c r="AI57" i="49" s="1"/>
  <c r="D56" i="44"/>
  <c r="AJ57" i="49" s="1"/>
  <c r="E56" i="44"/>
  <c r="AK57" i="49" s="1"/>
  <c r="G56" i="44"/>
  <c r="H56" i="44"/>
  <c r="I56" i="44"/>
  <c r="J56" i="44"/>
  <c r="K56" i="44"/>
  <c r="L56" i="44"/>
  <c r="P56" i="44"/>
  <c r="C57" i="44"/>
  <c r="AI58" i="49" s="1"/>
  <c r="D57" i="44"/>
  <c r="AJ58" i="49" s="1"/>
  <c r="E57" i="44"/>
  <c r="AK58" i="49" s="1"/>
  <c r="G57" i="44"/>
  <c r="H57" i="44"/>
  <c r="I57" i="44"/>
  <c r="J57" i="44"/>
  <c r="K57" i="44"/>
  <c r="L57" i="44"/>
  <c r="P57" i="44"/>
  <c r="C58" i="44"/>
  <c r="AI59" i="49" s="1"/>
  <c r="D58" i="44"/>
  <c r="AJ59" i="49" s="1"/>
  <c r="E58" i="44"/>
  <c r="AK59" i="49" s="1"/>
  <c r="G58" i="44"/>
  <c r="H58" i="44"/>
  <c r="I58" i="44"/>
  <c r="J58" i="44"/>
  <c r="K58" i="44"/>
  <c r="L58" i="44"/>
  <c r="P58" i="44"/>
  <c r="C59" i="44"/>
  <c r="AI60" i="49" s="1"/>
  <c r="D59" i="44"/>
  <c r="AJ60" i="49" s="1"/>
  <c r="E59" i="44"/>
  <c r="AK60" i="49" s="1"/>
  <c r="G59" i="44"/>
  <c r="H59" i="44"/>
  <c r="I59" i="44"/>
  <c r="J59" i="44"/>
  <c r="K59" i="44"/>
  <c r="L59" i="44"/>
  <c r="P59" i="44"/>
  <c r="P2" i="44"/>
  <c r="K2" i="44"/>
  <c r="L2" i="44"/>
  <c r="J2" i="44"/>
  <c r="I2" i="44"/>
  <c r="H2" i="44"/>
  <c r="G2" i="44"/>
  <c r="E2" i="44"/>
  <c r="AK3" i="49" s="1"/>
  <c r="D2" i="44"/>
  <c r="AJ3" i="49" s="1"/>
  <c r="C2" i="44"/>
  <c r="AI3" i="49" s="1"/>
  <c r="AI2" i="44"/>
  <c r="U3" i="43"/>
  <c r="V3" i="43"/>
  <c r="W3" i="43"/>
  <c r="Y3" i="43"/>
  <c r="Z3" i="43"/>
  <c r="AA3" i="43"/>
  <c r="AU3" i="43" s="1"/>
  <c r="AB3" i="43"/>
  <c r="AV3" i="43" s="1"/>
  <c r="AC3" i="43"/>
  <c r="AW3" i="43" s="1"/>
  <c r="AD3" i="43"/>
  <c r="AX3" i="43" s="1"/>
  <c r="U4" i="43"/>
  <c r="V4" i="43"/>
  <c r="W4" i="43"/>
  <c r="Y4" i="43"/>
  <c r="Z4" i="43"/>
  <c r="AA4" i="43"/>
  <c r="AU4" i="43" s="1"/>
  <c r="AB4" i="43"/>
  <c r="AV4" i="43" s="1"/>
  <c r="AC4" i="43"/>
  <c r="AW4" i="43" s="1"/>
  <c r="AD4" i="43"/>
  <c r="AX4" i="43" s="1"/>
  <c r="U5" i="43"/>
  <c r="V5" i="43"/>
  <c r="W5" i="43"/>
  <c r="Y5" i="43"/>
  <c r="Z5" i="43"/>
  <c r="AT5" i="43" s="1"/>
  <c r="AA5" i="43"/>
  <c r="AU5" i="43" s="1"/>
  <c r="AB5" i="43"/>
  <c r="AV5" i="43" s="1"/>
  <c r="AC5" i="43"/>
  <c r="AW5" i="43" s="1"/>
  <c r="AD5" i="43"/>
  <c r="AX5" i="43" s="1"/>
  <c r="U6" i="43"/>
  <c r="V6" i="43"/>
  <c r="W6" i="43"/>
  <c r="Y6" i="43"/>
  <c r="Z6" i="43"/>
  <c r="AT9" i="43" s="1"/>
  <c r="AA6" i="43"/>
  <c r="AU9" i="43" s="1"/>
  <c r="AB6" i="43"/>
  <c r="AV9" i="43" s="1"/>
  <c r="AC6" i="43"/>
  <c r="AW9" i="43" s="1"/>
  <c r="AD6" i="43"/>
  <c r="AX9" i="43" s="1"/>
  <c r="U7" i="43"/>
  <c r="V7" i="43"/>
  <c r="W7" i="43"/>
  <c r="Y7" i="43"/>
  <c r="Z7" i="43"/>
  <c r="AT10" i="43" s="1"/>
  <c r="AA7" i="43"/>
  <c r="AU10" i="43" s="1"/>
  <c r="AB7" i="43"/>
  <c r="AV10" i="43" s="1"/>
  <c r="AC7" i="43"/>
  <c r="AW10" i="43" s="1"/>
  <c r="AD7" i="43"/>
  <c r="AX10" i="43" s="1"/>
  <c r="U8" i="43"/>
  <c r="V8" i="43"/>
  <c r="W8" i="43"/>
  <c r="Y8" i="43"/>
  <c r="Z8" i="43"/>
  <c r="AA8" i="43"/>
  <c r="AU14" i="43" s="1"/>
  <c r="AB8" i="43"/>
  <c r="AV14" i="43" s="1"/>
  <c r="AC8" i="43"/>
  <c r="AW14" i="43" s="1"/>
  <c r="AD8" i="43"/>
  <c r="AX14" i="43" s="1"/>
  <c r="U9" i="43"/>
  <c r="V9" i="43"/>
  <c r="W9" i="43"/>
  <c r="Y9" i="43"/>
  <c r="Z9" i="43"/>
  <c r="AA9" i="43"/>
  <c r="AU15" i="43" s="1"/>
  <c r="AB9" i="43"/>
  <c r="AV15" i="43" s="1"/>
  <c r="AC9" i="43"/>
  <c r="AW15" i="43" s="1"/>
  <c r="AD9" i="43"/>
  <c r="AX15" i="43" s="1"/>
  <c r="U10" i="43"/>
  <c r="V10" i="43"/>
  <c r="W10" i="43"/>
  <c r="Y10" i="43"/>
  <c r="Z10" i="43"/>
  <c r="AT19" i="43" s="1"/>
  <c r="AA10" i="43"/>
  <c r="AU19" i="43" s="1"/>
  <c r="AB10" i="43"/>
  <c r="AV19" i="43" s="1"/>
  <c r="AC10" i="43"/>
  <c r="AW19" i="43" s="1"/>
  <c r="AD10" i="43"/>
  <c r="AX19" i="43" s="1"/>
  <c r="U11" i="43"/>
  <c r="V11" i="43"/>
  <c r="W11" i="43"/>
  <c r="Y11" i="43"/>
  <c r="Z11" i="43"/>
  <c r="AT20" i="43" s="1"/>
  <c r="AA11" i="43"/>
  <c r="AU20" i="43" s="1"/>
  <c r="AB11" i="43"/>
  <c r="AV20" i="43" s="1"/>
  <c r="AC11" i="43"/>
  <c r="AW20" i="43" s="1"/>
  <c r="AD11" i="43"/>
  <c r="AX20" i="43" s="1"/>
  <c r="U12" i="43"/>
  <c r="V12" i="43"/>
  <c r="W12" i="43"/>
  <c r="Y12" i="43"/>
  <c r="Z12" i="43"/>
  <c r="AT21" i="43" s="1"/>
  <c r="AA12" i="43"/>
  <c r="AU21" i="43" s="1"/>
  <c r="AB12" i="43"/>
  <c r="AV21" i="43" s="1"/>
  <c r="AC12" i="43"/>
  <c r="AW21" i="43" s="1"/>
  <c r="AD12" i="43"/>
  <c r="AX21" i="43" s="1"/>
  <c r="U13" i="43"/>
  <c r="V13" i="43"/>
  <c r="W13" i="43"/>
  <c r="Y13" i="43"/>
  <c r="Z13" i="43"/>
  <c r="AT22" i="43" s="1"/>
  <c r="AA13" i="43"/>
  <c r="AU22" i="43" s="1"/>
  <c r="AB13" i="43"/>
  <c r="AV22" i="43" s="1"/>
  <c r="AC13" i="43"/>
  <c r="AW22" i="43" s="1"/>
  <c r="AD13" i="43"/>
  <c r="AX22" i="43" s="1"/>
  <c r="U14" i="43"/>
  <c r="V14" i="43"/>
  <c r="W14" i="43"/>
  <c r="Y14" i="43"/>
  <c r="Z14" i="43"/>
  <c r="AT26" i="43" s="1"/>
  <c r="AA14" i="43"/>
  <c r="AU26" i="43" s="1"/>
  <c r="AB14" i="43"/>
  <c r="AV26" i="43" s="1"/>
  <c r="AC14" i="43"/>
  <c r="AW26" i="43" s="1"/>
  <c r="AD14" i="43"/>
  <c r="AX26" i="43" s="1"/>
  <c r="U15" i="43"/>
  <c r="V15" i="43"/>
  <c r="W15" i="43"/>
  <c r="Y15" i="43"/>
  <c r="Z15" i="43"/>
  <c r="AT27" i="43" s="1"/>
  <c r="AA15" i="43"/>
  <c r="AU27" i="43" s="1"/>
  <c r="AB15" i="43"/>
  <c r="AV27" i="43" s="1"/>
  <c r="AC15" i="43"/>
  <c r="AW27" i="43" s="1"/>
  <c r="AD15" i="43"/>
  <c r="AX27" i="43" s="1"/>
  <c r="U16" i="43"/>
  <c r="V16" i="43"/>
  <c r="W16" i="43"/>
  <c r="Y16" i="43"/>
  <c r="Z16" i="43"/>
  <c r="AT28" i="43" s="1"/>
  <c r="AA16" i="43"/>
  <c r="AU28" i="43" s="1"/>
  <c r="AB16" i="43"/>
  <c r="AV28" i="43" s="1"/>
  <c r="AC16" i="43"/>
  <c r="AW28" i="43" s="1"/>
  <c r="AD16" i="43"/>
  <c r="AX28" i="43" s="1"/>
  <c r="U17" i="43"/>
  <c r="V17" i="43"/>
  <c r="W17" i="43"/>
  <c r="Y17" i="43"/>
  <c r="Z17" i="43"/>
  <c r="AT29" i="43" s="1"/>
  <c r="AA17" i="43"/>
  <c r="AU29" i="43" s="1"/>
  <c r="AB17" i="43"/>
  <c r="AV29" i="43" s="1"/>
  <c r="AC17" i="43"/>
  <c r="AW29" i="43" s="1"/>
  <c r="AD17" i="43"/>
  <c r="AX29" i="43" s="1"/>
  <c r="U18" i="43"/>
  <c r="V18" i="43"/>
  <c r="W18" i="43"/>
  <c r="Y18" i="43"/>
  <c r="Z18" i="43"/>
  <c r="AT30" i="43" s="1"/>
  <c r="AA18" i="43"/>
  <c r="AU30" i="43" s="1"/>
  <c r="AB18" i="43"/>
  <c r="AV30" i="43" s="1"/>
  <c r="AC18" i="43"/>
  <c r="AW30" i="43" s="1"/>
  <c r="AD18" i="43"/>
  <c r="AX30" i="43" s="1"/>
  <c r="U19" i="43"/>
  <c r="V19" i="43"/>
  <c r="W19" i="43"/>
  <c r="Y19" i="43"/>
  <c r="Z19" i="43"/>
  <c r="AT31" i="43" s="1"/>
  <c r="AA19" i="43"/>
  <c r="AU31" i="43" s="1"/>
  <c r="AB19" i="43"/>
  <c r="AV31" i="43" s="1"/>
  <c r="AC19" i="43"/>
  <c r="AW31" i="43" s="1"/>
  <c r="AD19" i="43"/>
  <c r="AX31" i="43" s="1"/>
  <c r="U20" i="43"/>
  <c r="V20" i="43"/>
  <c r="W20" i="43"/>
  <c r="Y20" i="43"/>
  <c r="Z20" i="43"/>
  <c r="AT32" i="43" s="1"/>
  <c r="AA20" i="43"/>
  <c r="AU32" i="43" s="1"/>
  <c r="AB20" i="43"/>
  <c r="AV32" i="43" s="1"/>
  <c r="AC20" i="43"/>
  <c r="AW32" i="43" s="1"/>
  <c r="AD20" i="43"/>
  <c r="AX32" i="43" s="1"/>
  <c r="U21" i="43"/>
  <c r="V21" i="43"/>
  <c r="W21" i="43"/>
  <c r="Y21" i="43"/>
  <c r="Z21" i="43"/>
  <c r="AT33" i="43" s="1"/>
  <c r="AT90" i="43" s="1"/>
  <c r="AA21" i="43"/>
  <c r="AU33" i="43" s="1"/>
  <c r="AU90" i="43" s="1"/>
  <c r="AB21" i="43"/>
  <c r="AV33" i="43" s="1"/>
  <c r="AV90" i="43" s="1"/>
  <c r="AC21" i="43"/>
  <c r="AW33" i="43" s="1"/>
  <c r="AW90" i="43" s="1"/>
  <c r="AD21" i="43"/>
  <c r="AX33" i="43" s="1"/>
  <c r="AX90" i="43" s="1"/>
  <c r="U22" i="43"/>
  <c r="V22" i="43"/>
  <c r="W22" i="43"/>
  <c r="Y22" i="43"/>
  <c r="Z22" i="43"/>
  <c r="AT34" i="43" s="1"/>
  <c r="AA22" i="43"/>
  <c r="AU34" i="43" s="1"/>
  <c r="AB22" i="43"/>
  <c r="AV34" i="43" s="1"/>
  <c r="AC22" i="43"/>
  <c r="AW34" i="43" s="1"/>
  <c r="AD22" i="43"/>
  <c r="AX34" i="43" s="1"/>
  <c r="U23" i="43"/>
  <c r="V23" i="43"/>
  <c r="W23" i="43"/>
  <c r="Y23" i="43"/>
  <c r="Z23" i="43"/>
  <c r="AT35" i="43" s="1"/>
  <c r="AA23" i="43"/>
  <c r="AU35" i="43" s="1"/>
  <c r="AB23" i="43"/>
  <c r="AV35" i="43" s="1"/>
  <c r="AC23" i="43"/>
  <c r="AW35" i="43" s="1"/>
  <c r="AD23" i="43"/>
  <c r="AX35" i="43" s="1"/>
  <c r="U24" i="43"/>
  <c r="V24" i="43"/>
  <c r="W24" i="43"/>
  <c r="Y24" i="43"/>
  <c r="Z24" i="43"/>
  <c r="AT36" i="43" s="1"/>
  <c r="AA24" i="43"/>
  <c r="AU36" i="43" s="1"/>
  <c r="AB24" i="43"/>
  <c r="AV36" i="43" s="1"/>
  <c r="AC24" i="43"/>
  <c r="AW36" i="43" s="1"/>
  <c r="AD24" i="43"/>
  <c r="AX36" i="43" s="1"/>
  <c r="U25" i="43"/>
  <c r="V25" i="43"/>
  <c r="W25" i="43"/>
  <c r="Y25" i="43"/>
  <c r="Z25" i="43"/>
  <c r="AT40" i="43" s="1"/>
  <c r="AA25" i="43"/>
  <c r="AU40" i="43" s="1"/>
  <c r="AB25" i="43"/>
  <c r="AV40" i="43" s="1"/>
  <c r="AC25" i="43"/>
  <c r="AW40" i="43" s="1"/>
  <c r="AD25" i="43"/>
  <c r="AX40" i="43" s="1"/>
  <c r="U26" i="43"/>
  <c r="V26" i="43"/>
  <c r="W26" i="43"/>
  <c r="Y26" i="43"/>
  <c r="Z26" i="43"/>
  <c r="AT41" i="43" s="1"/>
  <c r="AA26" i="43"/>
  <c r="AU41" i="43" s="1"/>
  <c r="AB26" i="43"/>
  <c r="AV41" i="43" s="1"/>
  <c r="AC26" i="43"/>
  <c r="AW41" i="43" s="1"/>
  <c r="AD26" i="43"/>
  <c r="AX41" i="43" s="1"/>
  <c r="U27" i="43"/>
  <c r="V27" i="43"/>
  <c r="W27" i="43"/>
  <c r="Y27" i="43"/>
  <c r="Z27" i="43"/>
  <c r="AT42" i="43" s="1"/>
  <c r="AA27" i="43"/>
  <c r="AU42" i="43" s="1"/>
  <c r="AB27" i="43"/>
  <c r="AV42" i="43" s="1"/>
  <c r="AC27" i="43"/>
  <c r="AW42" i="43" s="1"/>
  <c r="AD27" i="43"/>
  <c r="AX42" i="43" s="1"/>
  <c r="U28" i="43"/>
  <c r="V28" i="43"/>
  <c r="W28" i="43"/>
  <c r="Y28" i="43"/>
  <c r="Z28" i="43"/>
  <c r="AT43" i="43" s="1"/>
  <c r="AT91" i="43" s="1"/>
  <c r="AA28" i="43"/>
  <c r="AU43" i="43" s="1"/>
  <c r="AU91" i="43" s="1"/>
  <c r="AB28" i="43"/>
  <c r="AV43" i="43" s="1"/>
  <c r="AV91" i="43" s="1"/>
  <c r="AC28" i="43"/>
  <c r="AW43" i="43" s="1"/>
  <c r="AW91" i="43" s="1"/>
  <c r="AD28" i="43"/>
  <c r="AX43" i="43" s="1"/>
  <c r="AX91" i="43" s="1"/>
  <c r="U29" i="43"/>
  <c r="V29" i="43"/>
  <c r="W29" i="43"/>
  <c r="Y29" i="43"/>
  <c r="Z29" i="43"/>
  <c r="AT44" i="43" s="1"/>
  <c r="AA29" i="43"/>
  <c r="AU44" i="43" s="1"/>
  <c r="AB29" i="43"/>
  <c r="AC29" i="43"/>
  <c r="AW44" i="43" s="1"/>
  <c r="AD29" i="43"/>
  <c r="AX44" i="43" s="1"/>
  <c r="U30" i="43"/>
  <c r="V30" i="43"/>
  <c r="W30" i="43"/>
  <c r="Y30" i="43"/>
  <c r="Z30" i="43"/>
  <c r="AT45" i="43" s="1"/>
  <c r="AA30" i="43"/>
  <c r="AU45" i="43" s="1"/>
  <c r="AB30" i="43"/>
  <c r="AV45" i="43" s="1"/>
  <c r="AC30" i="43"/>
  <c r="AW45" i="43" s="1"/>
  <c r="AD30" i="43"/>
  <c r="AX45" i="43" s="1"/>
  <c r="U31" i="43"/>
  <c r="V31" i="43"/>
  <c r="W31" i="43"/>
  <c r="Y31" i="43"/>
  <c r="Z31" i="43"/>
  <c r="AT46" i="43" s="1"/>
  <c r="AA31" i="43"/>
  <c r="AU46" i="43" s="1"/>
  <c r="AB31" i="43"/>
  <c r="AV46" i="43" s="1"/>
  <c r="AC31" i="43"/>
  <c r="AW46" i="43" s="1"/>
  <c r="AD31" i="43"/>
  <c r="AX46" i="43" s="1"/>
  <c r="U32" i="43"/>
  <c r="V32" i="43"/>
  <c r="W32" i="43"/>
  <c r="Y32" i="43"/>
  <c r="Z32" i="43"/>
  <c r="AT47" i="43" s="1"/>
  <c r="AA32" i="43"/>
  <c r="AU47" i="43" s="1"/>
  <c r="AB32" i="43"/>
  <c r="AV47" i="43" s="1"/>
  <c r="AC32" i="43"/>
  <c r="AW47" i="43" s="1"/>
  <c r="AD32" i="43"/>
  <c r="AX47" i="43" s="1"/>
  <c r="U33" i="43"/>
  <c r="V33" i="43"/>
  <c r="W33" i="43"/>
  <c r="Y33" i="43"/>
  <c r="Z33" i="43"/>
  <c r="AT48" i="43" s="1"/>
  <c r="AA33" i="43"/>
  <c r="AU48" i="43" s="1"/>
  <c r="AB33" i="43"/>
  <c r="AV48" i="43" s="1"/>
  <c r="AC33" i="43"/>
  <c r="AW48" i="43" s="1"/>
  <c r="AD33" i="43"/>
  <c r="AX48" i="43" s="1"/>
  <c r="U34" i="43"/>
  <c r="V34" i="43"/>
  <c r="W34" i="43"/>
  <c r="Y34" i="43"/>
  <c r="Z34" i="43"/>
  <c r="AA34" i="43"/>
  <c r="AU49" i="43" s="1"/>
  <c r="AU92" i="43" s="1"/>
  <c r="AB34" i="43"/>
  <c r="AV49" i="43" s="1"/>
  <c r="AV92" i="43" s="1"/>
  <c r="AC34" i="43"/>
  <c r="AW49" i="43" s="1"/>
  <c r="AW92" i="43" s="1"/>
  <c r="AD34" i="43"/>
  <c r="AX49" i="43" s="1"/>
  <c r="AX92" i="43" s="1"/>
  <c r="U35" i="43"/>
  <c r="V35" i="43"/>
  <c r="W35" i="43"/>
  <c r="Y35" i="43"/>
  <c r="Z35" i="43"/>
  <c r="AT53" i="43" s="1"/>
  <c r="AA35" i="43"/>
  <c r="AU53" i="43" s="1"/>
  <c r="AB35" i="43"/>
  <c r="AV53" i="43" s="1"/>
  <c r="AC35" i="43"/>
  <c r="AW53" i="43" s="1"/>
  <c r="AD35" i="43"/>
  <c r="AX53" i="43" s="1"/>
  <c r="U36" i="43"/>
  <c r="V36" i="43"/>
  <c r="W36" i="43"/>
  <c r="Y36" i="43"/>
  <c r="Z36" i="43"/>
  <c r="AT54" i="43" s="1"/>
  <c r="AA36" i="43"/>
  <c r="AU54" i="43" s="1"/>
  <c r="AB36" i="43"/>
  <c r="AV54" i="43" s="1"/>
  <c r="AC36" i="43"/>
  <c r="AW54" i="43" s="1"/>
  <c r="AD36" i="43"/>
  <c r="AX54" i="43" s="1"/>
  <c r="U37" i="43"/>
  <c r="V37" i="43"/>
  <c r="W37" i="43"/>
  <c r="Y37" i="43"/>
  <c r="Z37" i="43"/>
  <c r="AT55" i="43" s="1"/>
  <c r="AA37" i="43"/>
  <c r="AU55" i="43" s="1"/>
  <c r="AB37" i="43"/>
  <c r="AV55" i="43" s="1"/>
  <c r="AC37" i="43"/>
  <c r="AW55" i="43" s="1"/>
  <c r="AD37" i="43"/>
  <c r="AX55" i="43" s="1"/>
  <c r="U38" i="43"/>
  <c r="V38" i="43"/>
  <c r="W38" i="43"/>
  <c r="Y38" i="43"/>
  <c r="Z38" i="43"/>
  <c r="AT56" i="43" s="1"/>
  <c r="AA38" i="43"/>
  <c r="AU56" i="43" s="1"/>
  <c r="AB38" i="43"/>
  <c r="AV56" i="43" s="1"/>
  <c r="AC38" i="43"/>
  <c r="AW56" i="43" s="1"/>
  <c r="AD38" i="43"/>
  <c r="AX56" i="43" s="1"/>
  <c r="U39" i="43"/>
  <c r="V39" i="43"/>
  <c r="W39" i="43"/>
  <c r="Y39" i="43"/>
  <c r="Z39" i="43"/>
  <c r="AT57" i="43" s="1"/>
  <c r="AA39" i="43"/>
  <c r="AU57" i="43" s="1"/>
  <c r="AB39" i="43"/>
  <c r="AV57" i="43" s="1"/>
  <c r="AC39" i="43"/>
  <c r="AW57" i="43" s="1"/>
  <c r="AD39" i="43"/>
  <c r="AX57" i="43" s="1"/>
  <c r="U40" i="43"/>
  <c r="V40" i="43"/>
  <c r="W40" i="43"/>
  <c r="Y40" i="43"/>
  <c r="Z40" i="43"/>
  <c r="AT58" i="43" s="1"/>
  <c r="AA40" i="43"/>
  <c r="AU58" i="43" s="1"/>
  <c r="AB40" i="43"/>
  <c r="AV58" i="43" s="1"/>
  <c r="AC40" i="43"/>
  <c r="AW58" i="43" s="1"/>
  <c r="AD40" i="43"/>
  <c r="AX58" i="43" s="1"/>
  <c r="U41" i="43"/>
  <c r="V41" i="43"/>
  <c r="W41" i="43"/>
  <c r="Y41" i="43"/>
  <c r="Z41" i="43"/>
  <c r="AT59" i="43" s="1"/>
  <c r="AA41" i="43"/>
  <c r="AU59" i="43" s="1"/>
  <c r="AB41" i="43"/>
  <c r="AV59" i="43" s="1"/>
  <c r="AC41" i="43"/>
  <c r="AW59" i="43" s="1"/>
  <c r="AD41" i="43"/>
  <c r="AX59" i="43" s="1"/>
  <c r="U42" i="43"/>
  <c r="V42" i="43"/>
  <c r="W42" i="43"/>
  <c r="Y42" i="43"/>
  <c r="Z42" i="43"/>
  <c r="AT60" i="43" s="1"/>
  <c r="AA42" i="43"/>
  <c r="AU60" i="43" s="1"/>
  <c r="AB42" i="43"/>
  <c r="AV60" i="43" s="1"/>
  <c r="AC42" i="43"/>
  <c r="AW60" i="43" s="1"/>
  <c r="AD42" i="43"/>
  <c r="AX60" i="43" s="1"/>
  <c r="U43" i="43"/>
  <c r="V43" i="43"/>
  <c r="W43" i="43"/>
  <c r="Y43" i="43"/>
  <c r="Z43" i="43"/>
  <c r="AT61" i="43" s="1"/>
  <c r="AA43" i="43"/>
  <c r="AU61" i="43" s="1"/>
  <c r="AB43" i="43"/>
  <c r="AV61" i="43" s="1"/>
  <c r="AC43" i="43"/>
  <c r="AW61" i="43" s="1"/>
  <c r="AD43" i="43"/>
  <c r="AX61" i="43" s="1"/>
  <c r="U44" i="43"/>
  <c r="V44" i="43"/>
  <c r="W44" i="43"/>
  <c r="Y44" i="43"/>
  <c r="Z44" i="43"/>
  <c r="AT62" i="43" s="1"/>
  <c r="AA44" i="43"/>
  <c r="AU62" i="43" s="1"/>
  <c r="AB44" i="43"/>
  <c r="AV62" i="43" s="1"/>
  <c r="AC44" i="43"/>
  <c r="AW62" i="43" s="1"/>
  <c r="AD44" i="43"/>
  <c r="AX62" i="43" s="1"/>
  <c r="U45" i="43"/>
  <c r="V45" i="43"/>
  <c r="W45" i="43"/>
  <c r="Y45" i="43"/>
  <c r="Z45" i="43"/>
  <c r="AT66" i="43" s="1"/>
  <c r="AA45" i="43"/>
  <c r="AU66" i="43" s="1"/>
  <c r="AB45" i="43"/>
  <c r="AV66" i="43" s="1"/>
  <c r="AC45" i="43"/>
  <c r="AW66" i="43" s="1"/>
  <c r="AD45" i="43"/>
  <c r="AX66" i="43" s="1"/>
  <c r="U46" i="43"/>
  <c r="V46" i="43"/>
  <c r="W46" i="43"/>
  <c r="Y46" i="43"/>
  <c r="Z46" i="43"/>
  <c r="AT67" i="43" s="1"/>
  <c r="AA46" i="43"/>
  <c r="AU67" i="43" s="1"/>
  <c r="AB46" i="43"/>
  <c r="AV67" i="43" s="1"/>
  <c r="AC46" i="43"/>
  <c r="AW67" i="43" s="1"/>
  <c r="AD46" i="43"/>
  <c r="AX67" i="43" s="1"/>
  <c r="U47" i="43"/>
  <c r="V47" i="43"/>
  <c r="W47" i="43"/>
  <c r="Y47" i="43"/>
  <c r="Z47" i="43"/>
  <c r="AT71" i="43" s="1"/>
  <c r="AA47" i="43"/>
  <c r="AU71" i="43" s="1"/>
  <c r="AB47" i="43"/>
  <c r="AV71" i="43" s="1"/>
  <c r="AC47" i="43"/>
  <c r="AW71" i="43" s="1"/>
  <c r="AD47" i="43"/>
  <c r="AX71" i="43" s="1"/>
  <c r="U48" i="43"/>
  <c r="V48" i="43"/>
  <c r="W48" i="43"/>
  <c r="Y48" i="43"/>
  <c r="Z48" i="43"/>
  <c r="AT72" i="43" s="1"/>
  <c r="AA48" i="43"/>
  <c r="AU72" i="43" s="1"/>
  <c r="AB48" i="43"/>
  <c r="AV72" i="43" s="1"/>
  <c r="AC48" i="43"/>
  <c r="AW72" i="43" s="1"/>
  <c r="AD48" i="43"/>
  <c r="AX72" i="43" s="1"/>
  <c r="U49" i="43"/>
  <c r="V49" i="43"/>
  <c r="W49" i="43"/>
  <c r="Y49" i="43"/>
  <c r="Z49" i="43"/>
  <c r="AT73" i="43" s="1"/>
  <c r="AA49" i="43"/>
  <c r="AU73" i="43" s="1"/>
  <c r="AB49" i="43"/>
  <c r="AV73" i="43" s="1"/>
  <c r="AC49" i="43"/>
  <c r="AW73" i="43" s="1"/>
  <c r="AD49" i="43"/>
  <c r="AX73" i="43" s="1"/>
  <c r="U50" i="43"/>
  <c r="V50" i="43"/>
  <c r="W50" i="43"/>
  <c r="Y50" i="43"/>
  <c r="Z50" i="43"/>
  <c r="AT74" i="43" s="1"/>
  <c r="AA50" i="43"/>
  <c r="AU74" i="43" s="1"/>
  <c r="AB50" i="43"/>
  <c r="AV74" i="43" s="1"/>
  <c r="AC50" i="43"/>
  <c r="AW74" i="43" s="1"/>
  <c r="AD50" i="43"/>
  <c r="AX74" i="43" s="1"/>
  <c r="U51" i="43"/>
  <c r="V51" i="43"/>
  <c r="W51" i="43"/>
  <c r="Y51" i="43"/>
  <c r="Z51" i="43"/>
  <c r="AT75" i="43" s="1"/>
  <c r="AA51" i="43"/>
  <c r="AU75" i="43" s="1"/>
  <c r="AB51" i="43"/>
  <c r="AV75" i="43" s="1"/>
  <c r="AC51" i="43"/>
  <c r="AW75" i="43" s="1"/>
  <c r="AD51" i="43"/>
  <c r="AX75" i="43" s="1"/>
  <c r="U52" i="43"/>
  <c r="V52" i="43"/>
  <c r="W52" i="43"/>
  <c r="Y52" i="43"/>
  <c r="Z52" i="43"/>
  <c r="AT79" i="43" s="1"/>
  <c r="AA52" i="43"/>
  <c r="AU79" i="43" s="1"/>
  <c r="AB52" i="43"/>
  <c r="AV79" i="43" s="1"/>
  <c r="AC52" i="43"/>
  <c r="AW79" i="43" s="1"/>
  <c r="AD52" i="43"/>
  <c r="AX79" i="43" s="1"/>
  <c r="U53" i="43"/>
  <c r="V53" i="43"/>
  <c r="W53" i="43"/>
  <c r="Y53" i="43"/>
  <c r="Z53" i="43"/>
  <c r="AT80" i="43" s="1"/>
  <c r="AA53" i="43"/>
  <c r="AU80" i="43" s="1"/>
  <c r="AB53" i="43"/>
  <c r="AV80" i="43" s="1"/>
  <c r="AC53" i="43"/>
  <c r="AW80" i="43" s="1"/>
  <c r="AD53" i="43"/>
  <c r="AX80" i="43" s="1"/>
  <c r="U54" i="43"/>
  <c r="V54" i="43"/>
  <c r="W54" i="43"/>
  <c r="Y54" i="43"/>
  <c r="Z54" i="43"/>
  <c r="AT81" i="43" s="1"/>
  <c r="AA54" i="43"/>
  <c r="AU81" i="43" s="1"/>
  <c r="AB54" i="43"/>
  <c r="AV81" i="43" s="1"/>
  <c r="AC54" i="43"/>
  <c r="AW81" i="43" s="1"/>
  <c r="AD54" i="43"/>
  <c r="AX81" i="43" s="1"/>
  <c r="U55" i="43"/>
  <c r="V55" i="43"/>
  <c r="W55" i="43"/>
  <c r="Y55" i="43"/>
  <c r="Z55" i="43"/>
  <c r="AT82" i="43" s="1"/>
  <c r="AA55" i="43"/>
  <c r="AU82" i="43" s="1"/>
  <c r="AB55" i="43"/>
  <c r="AV82" i="43" s="1"/>
  <c r="AC55" i="43"/>
  <c r="AW82" i="43" s="1"/>
  <c r="AD55" i="43"/>
  <c r="AX82" i="43" s="1"/>
  <c r="U56" i="43"/>
  <c r="V56" i="43"/>
  <c r="W56" i="43"/>
  <c r="Y56" i="43"/>
  <c r="Z56" i="43"/>
  <c r="AT83" i="43" s="1"/>
  <c r="AA56" i="43"/>
  <c r="AU83" i="43" s="1"/>
  <c r="AB56" i="43"/>
  <c r="AV83" i="43" s="1"/>
  <c r="AC56" i="43"/>
  <c r="AW83" i="43" s="1"/>
  <c r="AD56" i="43"/>
  <c r="AX83" i="43" s="1"/>
  <c r="U57" i="43"/>
  <c r="V57" i="43"/>
  <c r="W57" i="43"/>
  <c r="Y57" i="43"/>
  <c r="Z57" i="43"/>
  <c r="AA57" i="43"/>
  <c r="AU84" i="43" s="1"/>
  <c r="AB57" i="43"/>
  <c r="AV84" i="43" s="1"/>
  <c r="AC57" i="43"/>
  <c r="AW84" i="43" s="1"/>
  <c r="AD57" i="43"/>
  <c r="AX84" i="43" s="1"/>
  <c r="AD2" i="43"/>
  <c r="AC2" i="43"/>
  <c r="AB2" i="43"/>
  <c r="AV2" i="43" s="1"/>
  <c r="AA2" i="43"/>
  <c r="AU2" i="43" s="1"/>
  <c r="AU6" i="43" s="1"/>
  <c r="AU98" i="43" s="1"/>
  <c r="Z2" i="43"/>
  <c r="Y2" i="43"/>
  <c r="W2" i="43"/>
  <c r="V2" i="43"/>
  <c r="X2" i="43" s="1"/>
  <c r="DB3" i="49" s="1"/>
  <c r="U2" i="43"/>
  <c r="C3" i="43"/>
  <c r="AE4" i="49" s="1"/>
  <c r="D3" i="43"/>
  <c r="AF4" i="49" s="1"/>
  <c r="E3" i="43"/>
  <c r="AG4" i="49" s="1"/>
  <c r="G3" i="43"/>
  <c r="H3" i="43"/>
  <c r="I3" i="43"/>
  <c r="J3" i="43"/>
  <c r="K3" i="43"/>
  <c r="L3" i="43"/>
  <c r="P3" i="43"/>
  <c r="C4" i="43"/>
  <c r="AE5" i="49" s="1"/>
  <c r="D4" i="43"/>
  <c r="AF5" i="49" s="1"/>
  <c r="E4" i="43"/>
  <c r="AG5" i="49" s="1"/>
  <c r="G4" i="43"/>
  <c r="H4" i="43"/>
  <c r="I4" i="43"/>
  <c r="J4" i="43"/>
  <c r="K4" i="43"/>
  <c r="L4" i="43"/>
  <c r="P4" i="43"/>
  <c r="C5" i="43"/>
  <c r="AE6" i="49" s="1"/>
  <c r="D5" i="43"/>
  <c r="AF6" i="49" s="1"/>
  <c r="E5" i="43"/>
  <c r="AG6" i="49" s="1"/>
  <c r="G5" i="43"/>
  <c r="H5" i="43"/>
  <c r="I5" i="43"/>
  <c r="J5" i="43"/>
  <c r="K5" i="43"/>
  <c r="L5" i="43"/>
  <c r="P5" i="43"/>
  <c r="C6" i="43"/>
  <c r="D6" i="43"/>
  <c r="AF7" i="49" s="1"/>
  <c r="E6" i="43"/>
  <c r="AG7" i="49" s="1"/>
  <c r="G6" i="43"/>
  <c r="H6" i="43"/>
  <c r="I6" i="43"/>
  <c r="J6" i="43"/>
  <c r="K6" i="43"/>
  <c r="L6" i="43"/>
  <c r="P6" i="43"/>
  <c r="C7" i="43"/>
  <c r="AE8" i="49" s="1"/>
  <c r="D7" i="43"/>
  <c r="AF8" i="49" s="1"/>
  <c r="E7" i="43"/>
  <c r="AG8" i="49" s="1"/>
  <c r="G7" i="43"/>
  <c r="H7" i="43"/>
  <c r="I7" i="43"/>
  <c r="J7" i="43"/>
  <c r="K7" i="43"/>
  <c r="L7" i="43"/>
  <c r="P7" i="43"/>
  <c r="C8" i="43"/>
  <c r="AE9" i="49" s="1"/>
  <c r="D8" i="43"/>
  <c r="AF9" i="49" s="1"/>
  <c r="E8" i="43"/>
  <c r="AG9" i="49" s="1"/>
  <c r="G8" i="43"/>
  <c r="H8" i="43"/>
  <c r="I8" i="43"/>
  <c r="J8" i="43"/>
  <c r="K8" i="43"/>
  <c r="L8" i="43"/>
  <c r="P8" i="43"/>
  <c r="C9" i="43"/>
  <c r="AE10" i="49" s="1"/>
  <c r="D9" i="43"/>
  <c r="AF10" i="49" s="1"/>
  <c r="E9" i="43"/>
  <c r="AG10" i="49" s="1"/>
  <c r="G9" i="43"/>
  <c r="H9" i="43"/>
  <c r="I9" i="43"/>
  <c r="J9" i="43"/>
  <c r="K9" i="43"/>
  <c r="L9" i="43"/>
  <c r="P9" i="43"/>
  <c r="C10" i="43"/>
  <c r="D10" i="43"/>
  <c r="AF11" i="49" s="1"/>
  <c r="E10" i="43"/>
  <c r="AG11" i="49" s="1"/>
  <c r="G10" i="43"/>
  <c r="H10" i="43"/>
  <c r="I10" i="43"/>
  <c r="J10" i="43"/>
  <c r="K10" i="43"/>
  <c r="L10" i="43"/>
  <c r="P10" i="43"/>
  <c r="C11" i="43"/>
  <c r="AE12" i="49" s="1"/>
  <c r="D11" i="43"/>
  <c r="AF12" i="49" s="1"/>
  <c r="E11" i="43"/>
  <c r="AG12" i="49" s="1"/>
  <c r="G11" i="43"/>
  <c r="H11" i="43"/>
  <c r="I11" i="43"/>
  <c r="J11" i="43"/>
  <c r="K11" i="43"/>
  <c r="L11" i="43"/>
  <c r="P11" i="43"/>
  <c r="C12" i="43"/>
  <c r="AE13" i="49" s="1"/>
  <c r="D12" i="43"/>
  <c r="AF13" i="49" s="1"/>
  <c r="E12" i="43"/>
  <c r="AG13" i="49" s="1"/>
  <c r="G12" i="43"/>
  <c r="H12" i="43"/>
  <c r="I12" i="43"/>
  <c r="J12" i="43"/>
  <c r="K12" i="43"/>
  <c r="L12" i="43"/>
  <c r="P12" i="43"/>
  <c r="C13" i="43"/>
  <c r="AE14" i="49" s="1"/>
  <c r="D13" i="43"/>
  <c r="AF14" i="49" s="1"/>
  <c r="E13" i="43"/>
  <c r="AG14" i="49" s="1"/>
  <c r="G13" i="43"/>
  <c r="H13" i="43"/>
  <c r="I13" i="43"/>
  <c r="J13" i="43"/>
  <c r="K13" i="43"/>
  <c r="L13" i="43"/>
  <c r="P13" i="43"/>
  <c r="C14" i="43"/>
  <c r="AE15" i="49" s="1"/>
  <c r="D14" i="43"/>
  <c r="AF15" i="49" s="1"/>
  <c r="E14" i="43"/>
  <c r="AG15" i="49" s="1"/>
  <c r="G14" i="43"/>
  <c r="H14" i="43"/>
  <c r="I14" i="43"/>
  <c r="J14" i="43"/>
  <c r="K14" i="43"/>
  <c r="L14" i="43"/>
  <c r="P14" i="43"/>
  <c r="C15" i="43"/>
  <c r="AE16" i="49" s="1"/>
  <c r="D15" i="43"/>
  <c r="AF16" i="49" s="1"/>
  <c r="E15" i="43"/>
  <c r="G15" i="43"/>
  <c r="H15" i="43"/>
  <c r="I15" i="43"/>
  <c r="J15" i="43"/>
  <c r="K15" i="43"/>
  <c r="L15" i="43"/>
  <c r="P15" i="43"/>
  <c r="C16" i="43"/>
  <c r="AE17" i="49" s="1"/>
  <c r="D16" i="43"/>
  <c r="AF17" i="49" s="1"/>
  <c r="E16" i="43"/>
  <c r="AG17" i="49" s="1"/>
  <c r="G16" i="43"/>
  <c r="H16" i="43"/>
  <c r="I16" i="43"/>
  <c r="J16" i="43"/>
  <c r="K16" i="43"/>
  <c r="L16" i="43"/>
  <c r="P16" i="43"/>
  <c r="C17" i="43"/>
  <c r="AE18" i="49" s="1"/>
  <c r="D17" i="43"/>
  <c r="AF18" i="49" s="1"/>
  <c r="E17" i="43"/>
  <c r="AG18" i="49" s="1"/>
  <c r="G17" i="43"/>
  <c r="H17" i="43"/>
  <c r="I17" i="43"/>
  <c r="J17" i="43"/>
  <c r="K17" i="43"/>
  <c r="L17" i="43"/>
  <c r="P17" i="43"/>
  <c r="C18" i="43"/>
  <c r="AE19" i="49" s="1"/>
  <c r="D18" i="43"/>
  <c r="AF19" i="49" s="1"/>
  <c r="E18" i="43"/>
  <c r="AG19" i="49" s="1"/>
  <c r="G18" i="43"/>
  <c r="H18" i="43"/>
  <c r="I18" i="43"/>
  <c r="J18" i="43"/>
  <c r="K18" i="43"/>
  <c r="L18" i="43"/>
  <c r="P18" i="43"/>
  <c r="C19" i="43"/>
  <c r="AE20" i="49" s="1"/>
  <c r="D19" i="43"/>
  <c r="AF20" i="49" s="1"/>
  <c r="E19" i="43"/>
  <c r="AG20" i="49" s="1"/>
  <c r="G19" i="43"/>
  <c r="H19" i="43"/>
  <c r="I19" i="43"/>
  <c r="J19" i="43"/>
  <c r="K19" i="43"/>
  <c r="L19" i="43"/>
  <c r="P19" i="43"/>
  <c r="C20" i="43"/>
  <c r="AE21" i="49" s="1"/>
  <c r="D20" i="43"/>
  <c r="AF21" i="49" s="1"/>
  <c r="E20" i="43"/>
  <c r="AG21" i="49" s="1"/>
  <c r="G20" i="43"/>
  <c r="H20" i="43"/>
  <c r="I20" i="43"/>
  <c r="J20" i="43"/>
  <c r="K20" i="43"/>
  <c r="L20" i="43"/>
  <c r="P20" i="43"/>
  <c r="C21" i="43"/>
  <c r="AE22" i="49" s="1"/>
  <c r="D21" i="43"/>
  <c r="AF22" i="49" s="1"/>
  <c r="E21" i="43"/>
  <c r="AG22" i="49" s="1"/>
  <c r="G21" i="43"/>
  <c r="H21" i="43"/>
  <c r="I21" i="43"/>
  <c r="J21" i="43"/>
  <c r="K21" i="43"/>
  <c r="L21" i="43"/>
  <c r="P21" i="43"/>
  <c r="C22" i="43"/>
  <c r="D22" i="43"/>
  <c r="AF23" i="49" s="1"/>
  <c r="E22" i="43"/>
  <c r="AG23" i="49" s="1"/>
  <c r="G22" i="43"/>
  <c r="H22" i="43"/>
  <c r="I22" i="43"/>
  <c r="J22" i="43"/>
  <c r="K22" i="43"/>
  <c r="L22" i="43"/>
  <c r="P22" i="43"/>
  <c r="C23" i="43"/>
  <c r="AE24" i="49" s="1"/>
  <c r="D23" i="43"/>
  <c r="AF24" i="49" s="1"/>
  <c r="E23" i="43"/>
  <c r="AG24" i="49" s="1"/>
  <c r="G23" i="43"/>
  <c r="H23" i="43"/>
  <c r="I23" i="43"/>
  <c r="J23" i="43"/>
  <c r="K23" i="43"/>
  <c r="L23" i="43"/>
  <c r="P23" i="43"/>
  <c r="C24" i="43"/>
  <c r="AE25" i="49" s="1"/>
  <c r="D24" i="43"/>
  <c r="AF25" i="49" s="1"/>
  <c r="E24" i="43"/>
  <c r="AG25" i="49" s="1"/>
  <c r="G24" i="43"/>
  <c r="H24" i="43"/>
  <c r="I24" i="43"/>
  <c r="J24" i="43"/>
  <c r="K24" i="43"/>
  <c r="L24" i="43"/>
  <c r="P24" i="43"/>
  <c r="C25" i="43"/>
  <c r="AE26" i="49" s="1"/>
  <c r="D25" i="43"/>
  <c r="AF26" i="49" s="1"/>
  <c r="E25" i="43"/>
  <c r="AG26" i="49" s="1"/>
  <c r="G25" i="43"/>
  <c r="H25" i="43"/>
  <c r="I25" i="43"/>
  <c r="J25" i="43"/>
  <c r="K25" i="43"/>
  <c r="L25" i="43"/>
  <c r="P25" i="43"/>
  <c r="C26" i="43"/>
  <c r="D26" i="43"/>
  <c r="AF27" i="49" s="1"/>
  <c r="E26" i="43"/>
  <c r="AG27" i="49" s="1"/>
  <c r="G26" i="43"/>
  <c r="H26" i="43"/>
  <c r="I26" i="43"/>
  <c r="J26" i="43"/>
  <c r="K26" i="43"/>
  <c r="L26" i="43"/>
  <c r="P26" i="43"/>
  <c r="C27" i="43"/>
  <c r="AE28" i="49" s="1"/>
  <c r="D27" i="43"/>
  <c r="AF28" i="49" s="1"/>
  <c r="E27" i="43"/>
  <c r="AG28" i="49" s="1"/>
  <c r="G27" i="43"/>
  <c r="H27" i="43"/>
  <c r="I27" i="43"/>
  <c r="J27" i="43"/>
  <c r="K27" i="43"/>
  <c r="L27" i="43"/>
  <c r="P27" i="43"/>
  <c r="C28" i="43"/>
  <c r="AE29" i="49" s="1"/>
  <c r="D28" i="43"/>
  <c r="AF29" i="49" s="1"/>
  <c r="E28" i="43"/>
  <c r="AG29" i="49" s="1"/>
  <c r="G28" i="43"/>
  <c r="H28" i="43"/>
  <c r="I28" i="43"/>
  <c r="J28" i="43"/>
  <c r="K28" i="43"/>
  <c r="L28" i="43"/>
  <c r="P28" i="43"/>
  <c r="C29" i="43"/>
  <c r="AE30" i="49" s="1"/>
  <c r="D29" i="43"/>
  <c r="AF30" i="49" s="1"/>
  <c r="E29" i="43"/>
  <c r="AG30" i="49" s="1"/>
  <c r="G29" i="43"/>
  <c r="H29" i="43"/>
  <c r="I29" i="43"/>
  <c r="J29" i="43"/>
  <c r="K29" i="43"/>
  <c r="L29" i="43"/>
  <c r="P29" i="43"/>
  <c r="C30" i="43"/>
  <c r="AE31" i="49" s="1"/>
  <c r="D30" i="43"/>
  <c r="AF31" i="49" s="1"/>
  <c r="E30" i="43"/>
  <c r="AG31" i="49" s="1"/>
  <c r="G30" i="43"/>
  <c r="H30" i="43"/>
  <c r="I30" i="43"/>
  <c r="J30" i="43"/>
  <c r="K30" i="43"/>
  <c r="L30" i="43"/>
  <c r="P30" i="43"/>
  <c r="C31" i="43"/>
  <c r="AE32" i="49" s="1"/>
  <c r="D31" i="43"/>
  <c r="AF32" i="49" s="1"/>
  <c r="E31" i="43"/>
  <c r="G31" i="43"/>
  <c r="H31" i="43"/>
  <c r="I31" i="43"/>
  <c r="J31" i="43"/>
  <c r="K31" i="43"/>
  <c r="L31" i="43"/>
  <c r="P31" i="43"/>
  <c r="C32" i="43"/>
  <c r="AE33" i="49" s="1"/>
  <c r="D32" i="43"/>
  <c r="AF33" i="49" s="1"/>
  <c r="E32" i="43"/>
  <c r="AG33" i="49" s="1"/>
  <c r="G32" i="43"/>
  <c r="H32" i="43"/>
  <c r="I32" i="43"/>
  <c r="J32" i="43"/>
  <c r="K32" i="43"/>
  <c r="L32" i="43"/>
  <c r="P32" i="43"/>
  <c r="C33" i="43"/>
  <c r="AE34" i="49" s="1"/>
  <c r="D33" i="43"/>
  <c r="AF34" i="49" s="1"/>
  <c r="E33" i="43"/>
  <c r="AG34" i="49" s="1"/>
  <c r="G33" i="43"/>
  <c r="H33" i="43"/>
  <c r="I33" i="43"/>
  <c r="J33" i="43"/>
  <c r="K33" i="43"/>
  <c r="L33" i="43"/>
  <c r="P33" i="43"/>
  <c r="C34" i="43"/>
  <c r="AE35" i="49" s="1"/>
  <c r="D34" i="43"/>
  <c r="AF35" i="49" s="1"/>
  <c r="E34" i="43"/>
  <c r="AG35" i="49" s="1"/>
  <c r="G34" i="43"/>
  <c r="H34" i="43"/>
  <c r="I34" i="43"/>
  <c r="J34" i="43"/>
  <c r="K34" i="43"/>
  <c r="L34" i="43"/>
  <c r="P34" i="43"/>
  <c r="C35" i="43"/>
  <c r="AE36" i="49" s="1"/>
  <c r="D35" i="43"/>
  <c r="E35" i="43"/>
  <c r="AG36" i="49" s="1"/>
  <c r="G35" i="43"/>
  <c r="H35" i="43"/>
  <c r="I35" i="43"/>
  <c r="J35" i="43"/>
  <c r="K35" i="43"/>
  <c r="L35" i="43"/>
  <c r="P35" i="43"/>
  <c r="C36" i="43"/>
  <c r="AE37" i="49" s="1"/>
  <c r="D36" i="43"/>
  <c r="AF37" i="49" s="1"/>
  <c r="E36" i="43"/>
  <c r="AG37" i="49" s="1"/>
  <c r="G36" i="43"/>
  <c r="H36" i="43"/>
  <c r="I36" i="43"/>
  <c r="J36" i="43"/>
  <c r="K36" i="43"/>
  <c r="L36" i="43"/>
  <c r="P36" i="43"/>
  <c r="C37" i="43"/>
  <c r="AE38" i="49" s="1"/>
  <c r="D37" i="43"/>
  <c r="E37" i="43"/>
  <c r="AG38" i="49" s="1"/>
  <c r="G37" i="43"/>
  <c r="H37" i="43"/>
  <c r="I37" i="43"/>
  <c r="J37" i="43"/>
  <c r="K37" i="43"/>
  <c r="L37" i="43"/>
  <c r="P37" i="43"/>
  <c r="C38" i="43"/>
  <c r="AE39" i="49" s="1"/>
  <c r="D38" i="43"/>
  <c r="AF39" i="49" s="1"/>
  <c r="E38" i="43"/>
  <c r="AG39" i="49" s="1"/>
  <c r="G38" i="43"/>
  <c r="H38" i="43"/>
  <c r="I38" i="43"/>
  <c r="J38" i="43"/>
  <c r="K38" i="43"/>
  <c r="L38" i="43"/>
  <c r="P38" i="43"/>
  <c r="C39" i="43"/>
  <c r="AE40" i="49" s="1"/>
  <c r="D39" i="43"/>
  <c r="AF40" i="49" s="1"/>
  <c r="E39" i="43"/>
  <c r="AG40" i="49" s="1"/>
  <c r="G39" i="43"/>
  <c r="H39" i="43"/>
  <c r="I39" i="43"/>
  <c r="J39" i="43"/>
  <c r="K39" i="43"/>
  <c r="L39" i="43"/>
  <c r="P39" i="43"/>
  <c r="C40" i="43"/>
  <c r="AE41" i="49" s="1"/>
  <c r="D40" i="43"/>
  <c r="AF41" i="49" s="1"/>
  <c r="E40" i="43"/>
  <c r="AG41" i="49" s="1"/>
  <c r="G40" i="43"/>
  <c r="H40" i="43"/>
  <c r="I40" i="43"/>
  <c r="J40" i="43"/>
  <c r="K40" i="43"/>
  <c r="L40" i="43"/>
  <c r="P40" i="43"/>
  <c r="C41" i="43"/>
  <c r="AE42" i="49" s="1"/>
  <c r="D41" i="43"/>
  <c r="AF42" i="49" s="1"/>
  <c r="E41" i="43"/>
  <c r="AG42" i="49" s="1"/>
  <c r="G41" i="43"/>
  <c r="H41" i="43"/>
  <c r="I41" i="43"/>
  <c r="J41" i="43"/>
  <c r="K41" i="43"/>
  <c r="L41" i="43"/>
  <c r="P41" i="43"/>
  <c r="C42" i="43"/>
  <c r="AE43" i="49" s="1"/>
  <c r="D42" i="43"/>
  <c r="AF43" i="49" s="1"/>
  <c r="E42" i="43"/>
  <c r="AG43" i="49" s="1"/>
  <c r="G42" i="43"/>
  <c r="H42" i="43"/>
  <c r="I42" i="43"/>
  <c r="J42" i="43"/>
  <c r="K42" i="43"/>
  <c r="L42" i="43"/>
  <c r="P42" i="43"/>
  <c r="C43" i="43"/>
  <c r="AE44" i="49" s="1"/>
  <c r="D43" i="43"/>
  <c r="AF44" i="49" s="1"/>
  <c r="E43" i="43"/>
  <c r="AG44" i="49" s="1"/>
  <c r="G43" i="43"/>
  <c r="H43" i="43"/>
  <c r="I43" i="43"/>
  <c r="J43" i="43"/>
  <c r="K43" i="43"/>
  <c r="L43" i="43"/>
  <c r="P43" i="43"/>
  <c r="C44" i="43"/>
  <c r="AE45" i="49" s="1"/>
  <c r="D44" i="43"/>
  <c r="AF45" i="49" s="1"/>
  <c r="E44" i="43"/>
  <c r="AG45" i="49" s="1"/>
  <c r="G44" i="43"/>
  <c r="H44" i="43"/>
  <c r="I44" i="43"/>
  <c r="J44" i="43"/>
  <c r="K44" i="43"/>
  <c r="L44" i="43"/>
  <c r="P44" i="43"/>
  <c r="C45" i="43"/>
  <c r="AE46" i="49" s="1"/>
  <c r="D45" i="43"/>
  <c r="AF46" i="49" s="1"/>
  <c r="E45" i="43"/>
  <c r="AG46" i="49" s="1"/>
  <c r="G45" i="43"/>
  <c r="H45" i="43"/>
  <c r="I45" i="43"/>
  <c r="J45" i="43"/>
  <c r="K45" i="43"/>
  <c r="L45" i="43"/>
  <c r="P45" i="43"/>
  <c r="C46" i="43"/>
  <c r="AE47" i="49" s="1"/>
  <c r="D46" i="43"/>
  <c r="AF47" i="49" s="1"/>
  <c r="E46" i="43"/>
  <c r="AG47" i="49" s="1"/>
  <c r="G46" i="43"/>
  <c r="H46" i="43"/>
  <c r="I46" i="43"/>
  <c r="J46" i="43"/>
  <c r="K46" i="43"/>
  <c r="L46" i="43"/>
  <c r="P46" i="43"/>
  <c r="C47" i="43"/>
  <c r="D47" i="43"/>
  <c r="AF48" i="49" s="1"/>
  <c r="E47" i="43"/>
  <c r="AG48" i="49" s="1"/>
  <c r="G47" i="43"/>
  <c r="H47" i="43"/>
  <c r="I47" i="43"/>
  <c r="J47" i="43"/>
  <c r="K47" i="43"/>
  <c r="L47" i="43"/>
  <c r="P47" i="43"/>
  <c r="C48" i="43"/>
  <c r="AE49" i="49" s="1"/>
  <c r="D48" i="43"/>
  <c r="AF49" i="49" s="1"/>
  <c r="E48" i="43"/>
  <c r="AG49" i="49" s="1"/>
  <c r="G48" i="43"/>
  <c r="H48" i="43"/>
  <c r="I48" i="43"/>
  <c r="J48" i="43"/>
  <c r="K48" i="43"/>
  <c r="L48" i="43"/>
  <c r="P48" i="43"/>
  <c r="C49" i="43"/>
  <c r="AE50" i="49" s="1"/>
  <c r="D49" i="43"/>
  <c r="AF50" i="49" s="1"/>
  <c r="E49" i="43"/>
  <c r="AG50" i="49" s="1"/>
  <c r="G49" i="43"/>
  <c r="H49" i="43"/>
  <c r="I49" i="43"/>
  <c r="J49" i="43"/>
  <c r="K49" i="43"/>
  <c r="L49" i="43"/>
  <c r="P49" i="43"/>
  <c r="C50" i="43"/>
  <c r="AE51" i="49" s="1"/>
  <c r="D50" i="43"/>
  <c r="AF51" i="49" s="1"/>
  <c r="E50" i="43"/>
  <c r="AG51" i="49" s="1"/>
  <c r="G50" i="43"/>
  <c r="H50" i="43"/>
  <c r="I50" i="43"/>
  <c r="J50" i="43"/>
  <c r="K50" i="43"/>
  <c r="L50" i="43"/>
  <c r="P50" i="43"/>
  <c r="C51" i="43"/>
  <c r="D51" i="43"/>
  <c r="AF52" i="49" s="1"/>
  <c r="E51" i="43"/>
  <c r="AG52" i="49" s="1"/>
  <c r="G51" i="43"/>
  <c r="H51" i="43"/>
  <c r="I51" i="43"/>
  <c r="J51" i="43"/>
  <c r="K51" i="43"/>
  <c r="L51" i="43"/>
  <c r="P51" i="43"/>
  <c r="C52" i="43"/>
  <c r="AE53" i="49" s="1"/>
  <c r="D52" i="43"/>
  <c r="AF53" i="49" s="1"/>
  <c r="E52" i="43"/>
  <c r="AG53" i="49" s="1"/>
  <c r="G52" i="43"/>
  <c r="H52" i="43"/>
  <c r="I52" i="43"/>
  <c r="J52" i="43"/>
  <c r="K52" i="43"/>
  <c r="L52" i="43"/>
  <c r="P52" i="43"/>
  <c r="C53" i="43"/>
  <c r="AE54" i="49" s="1"/>
  <c r="D53" i="43"/>
  <c r="AF54" i="49" s="1"/>
  <c r="E53" i="43"/>
  <c r="AG54" i="49" s="1"/>
  <c r="G53" i="43"/>
  <c r="H53" i="43"/>
  <c r="I53" i="43"/>
  <c r="J53" i="43"/>
  <c r="K53" i="43"/>
  <c r="L53" i="43"/>
  <c r="P53" i="43"/>
  <c r="C54" i="43"/>
  <c r="AE55" i="49" s="1"/>
  <c r="D54" i="43"/>
  <c r="AF55" i="49" s="1"/>
  <c r="E54" i="43"/>
  <c r="AG55" i="49" s="1"/>
  <c r="G54" i="43"/>
  <c r="H54" i="43"/>
  <c r="I54" i="43"/>
  <c r="J54" i="43"/>
  <c r="K54" i="43"/>
  <c r="L54" i="43"/>
  <c r="P54" i="43"/>
  <c r="C55" i="43"/>
  <c r="D55" i="43"/>
  <c r="AF56" i="49" s="1"/>
  <c r="E55" i="43"/>
  <c r="AG56" i="49" s="1"/>
  <c r="G55" i="43"/>
  <c r="H55" i="43"/>
  <c r="I55" i="43"/>
  <c r="J55" i="43"/>
  <c r="K55" i="43"/>
  <c r="L55" i="43"/>
  <c r="P55" i="43"/>
  <c r="C56" i="43"/>
  <c r="AE57" i="49" s="1"/>
  <c r="D56" i="43"/>
  <c r="AF57" i="49" s="1"/>
  <c r="E56" i="43"/>
  <c r="AG57" i="49" s="1"/>
  <c r="G56" i="43"/>
  <c r="H56" i="43"/>
  <c r="I56" i="43"/>
  <c r="J56" i="43"/>
  <c r="K56" i="43"/>
  <c r="L56" i="43"/>
  <c r="P56" i="43"/>
  <c r="C57" i="43"/>
  <c r="AE58" i="49" s="1"/>
  <c r="D57" i="43"/>
  <c r="AF58" i="49" s="1"/>
  <c r="E57" i="43"/>
  <c r="AG58" i="49" s="1"/>
  <c r="G57" i="43"/>
  <c r="H57" i="43"/>
  <c r="I57" i="43"/>
  <c r="J57" i="43"/>
  <c r="K57" i="43"/>
  <c r="L57" i="43"/>
  <c r="P57" i="43"/>
  <c r="C58" i="43"/>
  <c r="AE59" i="49" s="1"/>
  <c r="D58" i="43"/>
  <c r="AF59" i="49" s="1"/>
  <c r="E58" i="43"/>
  <c r="AG59" i="49" s="1"/>
  <c r="G58" i="43"/>
  <c r="H58" i="43"/>
  <c r="I58" i="43"/>
  <c r="J58" i="43"/>
  <c r="K58" i="43"/>
  <c r="L58" i="43"/>
  <c r="P58" i="43"/>
  <c r="C59" i="43"/>
  <c r="D59" i="43"/>
  <c r="AF60" i="49" s="1"/>
  <c r="E59" i="43"/>
  <c r="AG60" i="49" s="1"/>
  <c r="G59" i="43"/>
  <c r="H59" i="43"/>
  <c r="I59" i="43"/>
  <c r="J59" i="43"/>
  <c r="K59" i="43"/>
  <c r="L59" i="43"/>
  <c r="P59" i="43"/>
  <c r="P2" i="43"/>
  <c r="L2" i="43"/>
  <c r="K2" i="43"/>
  <c r="J2" i="43"/>
  <c r="I2" i="43"/>
  <c r="H2" i="43"/>
  <c r="G2" i="43"/>
  <c r="E2" i="43"/>
  <c r="AG3" i="49" s="1"/>
  <c r="D2" i="43"/>
  <c r="AF3" i="49" s="1"/>
  <c r="C2" i="43"/>
  <c r="U3" i="42"/>
  <c r="V3" i="42"/>
  <c r="W3" i="42"/>
  <c r="Y3" i="42"/>
  <c r="AS3" i="42" s="1"/>
  <c r="Z3" i="42"/>
  <c r="AT3" i="42" s="1"/>
  <c r="AA3" i="42"/>
  <c r="AU3" i="42" s="1"/>
  <c r="AB3" i="42"/>
  <c r="AV3" i="42" s="1"/>
  <c r="AC3" i="42"/>
  <c r="AW3" i="42" s="1"/>
  <c r="AD3" i="42"/>
  <c r="AX3" i="42" s="1"/>
  <c r="U4" i="42"/>
  <c r="V4" i="42"/>
  <c r="W4" i="42"/>
  <c r="Y4" i="42"/>
  <c r="AS4" i="42" s="1"/>
  <c r="Z4" i="42"/>
  <c r="AT4" i="42" s="1"/>
  <c r="AA4" i="42"/>
  <c r="AU4" i="42" s="1"/>
  <c r="AB4" i="42"/>
  <c r="AV4" i="42" s="1"/>
  <c r="AC4" i="42"/>
  <c r="AW4" i="42" s="1"/>
  <c r="AD4" i="42"/>
  <c r="AX4" i="42" s="1"/>
  <c r="U5" i="42"/>
  <c r="V5" i="42"/>
  <c r="W5" i="42"/>
  <c r="Y5" i="42"/>
  <c r="AS5" i="42" s="1"/>
  <c r="Z5" i="42"/>
  <c r="AT5" i="42" s="1"/>
  <c r="AA5" i="42"/>
  <c r="AU5" i="42" s="1"/>
  <c r="AB5" i="42"/>
  <c r="AV5" i="42" s="1"/>
  <c r="AC5" i="42"/>
  <c r="AW5" i="42" s="1"/>
  <c r="AD5" i="42"/>
  <c r="AX5" i="42" s="1"/>
  <c r="U6" i="42"/>
  <c r="V6" i="42"/>
  <c r="W6" i="42"/>
  <c r="Y6" i="42"/>
  <c r="AS9" i="42" s="1"/>
  <c r="Z6" i="42"/>
  <c r="AT9" i="42" s="1"/>
  <c r="AA6" i="42"/>
  <c r="AU9" i="42" s="1"/>
  <c r="AB6" i="42"/>
  <c r="AV9" i="42" s="1"/>
  <c r="AC6" i="42"/>
  <c r="AW9" i="42" s="1"/>
  <c r="AD6" i="42"/>
  <c r="AX9" i="42" s="1"/>
  <c r="U7" i="42"/>
  <c r="V7" i="42"/>
  <c r="W7" i="42"/>
  <c r="Y7" i="42"/>
  <c r="Z7" i="42"/>
  <c r="AT10" i="42" s="1"/>
  <c r="AA7" i="42"/>
  <c r="AU10" i="42" s="1"/>
  <c r="AB7" i="42"/>
  <c r="AV10" i="42" s="1"/>
  <c r="AC7" i="42"/>
  <c r="AW10" i="42" s="1"/>
  <c r="AD7" i="42"/>
  <c r="AX10" i="42" s="1"/>
  <c r="U8" i="42"/>
  <c r="V8" i="42"/>
  <c r="W8" i="42"/>
  <c r="Y8" i="42"/>
  <c r="AS14" i="42" s="1"/>
  <c r="Z8" i="42"/>
  <c r="AT14" i="42" s="1"/>
  <c r="AA8" i="42"/>
  <c r="AU14" i="42" s="1"/>
  <c r="AB8" i="42"/>
  <c r="AV14" i="42" s="1"/>
  <c r="AC8" i="42"/>
  <c r="AW14" i="42" s="1"/>
  <c r="AD8" i="42"/>
  <c r="AX14" i="42" s="1"/>
  <c r="U9" i="42"/>
  <c r="V9" i="42"/>
  <c r="W9" i="42"/>
  <c r="Y9" i="42"/>
  <c r="Z9" i="42"/>
  <c r="AT15" i="42" s="1"/>
  <c r="AA9" i="42"/>
  <c r="AU15" i="42" s="1"/>
  <c r="AB9" i="42"/>
  <c r="AV15" i="42" s="1"/>
  <c r="AC9" i="42"/>
  <c r="AW15" i="42" s="1"/>
  <c r="AD9" i="42"/>
  <c r="AX15" i="42" s="1"/>
  <c r="U10" i="42"/>
  <c r="V10" i="42"/>
  <c r="W10" i="42"/>
  <c r="Y10" i="42"/>
  <c r="AS19" i="42" s="1"/>
  <c r="Z10" i="42"/>
  <c r="AT19" i="42" s="1"/>
  <c r="AA10" i="42"/>
  <c r="AU19" i="42" s="1"/>
  <c r="AB10" i="42"/>
  <c r="AV19" i="42" s="1"/>
  <c r="AC10" i="42"/>
  <c r="AW19" i="42" s="1"/>
  <c r="AD10" i="42"/>
  <c r="AX19" i="42" s="1"/>
  <c r="U11" i="42"/>
  <c r="V11" i="42"/>
  <c r="W11" i="42"/>
  <c r="Y11" i="42"/>
  <c r="AS20" i="42" s="1"/>
  <c r="Z11" i="42"/>
  <c r="AT20" i="42" s="1"/>
  <c r="AA11" i="42"/>
  <c r="AU20" i="42" s="1"/>
  <c r="AB11" i="42"/>
  <c r="AV20" i="42" s="1"/>
  <c r="AC11" i="42"/>
  <c r="AW20" i="42" s="1"/>
  <c r="AD11" i="42"/>
  <c r="AX20" i="42" s="1"/>
  <c r="U12" i="42"/>
  <c r="V12" i="42"/>
  <c r="W12" i="42"/>
  <c r="Y12" i="42"/>
  <c r="Z12" i="42"/>
  <c r="AT21" i="42" s="1"/>
  <c r="AA12" i="42"/>
  <c r="AU21" i="42" s="1"/>
  <c r="AB12" i="42"/>
  <c r="AV21" i="42" s="1"/>
  <c r="AC12" i="42"/>
  <c r="AW21" i="42" s="1"/>
  <c r="AD12" i="42"/>
  <c r="AX21" i="42" s="1"/>
  <c r="U13" i="42"/>
  <c r="V13" i="42"/>
  <c r="W13" i="42"/>
  <c r="Y13" i="42"/>
  <c r="AS22" i="42" s="1"/>
  <c r="Z13" i="42"/>
  <c r="AT22" i="42" s="1"/>
  <c r="AA13" i="42"/>
  <c r="AU22" i="42" s="1"/>
  <c r="AB13" i="42"/>
  <c r="AV22" i="42" s="1"/>
  <c r="AC13" i="42"/>
  <c r="AW22" i="42" s="1"/>
  <c r="AD13" i="42"/>
  <c r="AX22" i="42" s="1"/>
  <c r="U14" i="42"/>
  <c r="V14" i="42"/>
  <c r="W14" i="42"/>
  <c r="Y14" i="42"/>
  <c r="AS26" i="42" s="1"/>
  <c r="Z14" i="42"/>
  <c r="AT26" i="42" s="1"/>
  <c r="AA14" i="42"/>
  <c r="AU26" i="42" s="1"/>
  <c r="AB14" i="42"/>
  <c r="AV26" i="42" s="1"/>
  <c r="AC14" i="42"/>
  <c r="AW26" i="42" s="1"/>
  <c r="AD14" i="42"/>
  <c r="AX26" i="42" s="1"/>
  <c r="U15" i="42"/>
  <c r="V15" i="42"/>
  <c r="W15" i="42"/>
  <c r="Y15" i="42"/>
  <c r="AS27" i="42" s="1"/>
  <c r="Z15" i="42"/>
  <c r="AT27" i="42" s="1"/>
  <c r="AA15" i="42"/>
  <c r="AU27" i="42" s="1"/>
  <c r="AB15" i="42"/>
  <c r="AV27" i="42" s="1"/>
  <c r="AC15" i="42"/>
  <c r="AW27" i="42" s="1"/>
  <c r="AD15" i="42"/>
  <c r="AX27" i="42" s="1"/>
  <c r="U16" i="42"/>
  <c r="V16" i="42"/>
  <c r="W16" i="42"/>
  <c r="Y16" i="42"/>
  <c r="AS28" i="42" s="1"/>
  <c r="Z16" i="42"/>
  <c r="AT28" i="42" s="1"/>
  <c r="AA16" i="42"/>
  <c r="AU28" i="42" s="1"/>
  <c r="AB16" i="42"/>
  <c r="AV28" i="42" s="1"/>
  <c r="AC16" i="42"/>
  <c r="AW28" i="42" s="1"/>
  <c r="AD16" i="42"/>
  <c r="AX28" i="42" s="1"/>
  <c r="U17" i="42"/>
  <c r="V17" i="42"/>
  <c r="W17" i="42"/>
  <c r="Y17" i="42"/>
  <c r="AS29" i="42" s="1"/>
  <c r="Z17" i="42"/>
  <c r="AT29" i="42" s="1"/>
  <c r="AA17" i="42"/>
  <c r="AU29" i="42" s="1"/>
  <c r="AB17" i="42"/>
  <c r="AV29" i="42" s="1"/>
  <c r="AC17" i="42"/>
  <c r="AW29" i="42" s="1"/>
  <c r="AD17" i="42"/>
  <c r="AX29" i="42" s="1"/>
  <c r="U18" i="42"/>
  <c r="V18" i="42"/>
  <c r="W18" i="42"/>
  <c r="Y18" i="42"/>
  <c r="AS30" i="42" s="1"/>
  <c r="Z18" i="42"/>
  <c r="AT30" i="42" s="1"/>
  <c r="AA18" i="42"/>
  <c r="AU30" i="42" s="1"/>
  <c r="AB18" i="42"/>
  <c r="AV30" i="42" s="1"/>
  <c r="AC18" i="42"/>
  <c r="AW30" i="42" s="1"/>
  <c r="AD18" i="42"/>
  <c r="AX30" i="42" s="1"/>
  <c r="U19" i="42"/>
  <c r="V19" i="42"/>
  <c r="W19" i="42"/>
  <c r="Y19" i="42"/>
  <c r="AS31" i="42" s="1"/>
  <c r="Z19" i="42"/>
  <c r="AT31" i="42" s="1"/>
  <c r="AA19" i="42"/>
  <c r="AU31" i="42" s="1"/>
  <c r="AB19" i="42"/>
  <c r="AV31" i="42" s="1"/>
  <c r="AC19" i="42"/>
  <c r="AW31" i="42" s="1"/>
  <c r="AD19" i="42"/>
  <c r="AX31" i="42" s="1"/>
  <c r="U20" i="42"/>
  <c r="V20" i="42"/>
  <c r="W20" i="42"/>
  <c r="Y20" i="42"/>
  <c r="AS32" i="42" s="1"/>
  <c r="Z20" i="42"/>
  <c r="AT32" i="42" s="1"/>
  <c r="AA20" i="42"/>
  <c r="AU32" i="42" s="1"/>
  <c r="AB20" i="42"/>
  <c r="AV32" i="42" s="1"/>
  <c r="AC20" i="42"/>
  <c r="AW32" i="42" s="1"/>
  <c r="AD20" i="42"/>
  <c r="AX32" i="42" s="1"/>
  <c r="U21" i="42"/>
  <c r="V21" i="42"/>
  <c r="W21" i="42"/>
  <c r="Y21" i="42"/>
  <c r="AS33" i="42" s="1"/>
  <c r="AS90" i="42" s="1"/>
  <c r="Z21" i="42"/>
  <c r="AT33" i="42" s="1"/>
  <c r="AT90" i="42" s="1"/>
  <c r="AA21" i="42"/>
  <c r="AU33" i="42" s="1"/>
  <c r="AU90" i="42" s="1"/>
  <c r="AB21" i="42"/>
  <c r="AV33" i="42" s="1"/>
  <c r="AV90" i="42" s="1"/>
  <c r="AC21" i="42"/>
  <c r="AW33" i="42" s="1"/>
  <c r="AW90" i="42" s="1"/>
  <c r="AD21" i="42"/>
  <c r="AX33" i="42" s="1"/>
  <c r="AX90" i="42" s="1"/>
  <c r="U22" i="42"/>
  <c r="V22" i="42"/>
  <c r="W22" i="42"/>
  <c r="Y22" i="42"/>
  <c r="AS34" i="42" s="1"/>
  <c r="Z22" i="42"/>
  <c r="AT34" i="42" s="1"/>
  <c r="AA22" i="42"/>
  <c r="AU34" i="42" s="1"/>
  <c r="AB22" i="42"/>
  <c r="AV34" i="42" s="1"/>
  <c r="AC22" i="42"/>
  <c r="AW34" i="42" s="1"/>
  <c r="AD22" i="42"/>
  <c r="AX34" i="42" s="1"/>
  <c r="U23" i="42"/>
  <c r="V23" i="42"/>
  <c r="W23" i="42"/>
  <c r="Y23" i="42"/>
  <c r="AS35" i="42" s="1"/>
  <c r="Z23" i="42"/>
  <c r="AT35" i="42" s="1"/>
  <c r="AA23" i="42"/>
  <c r="AU35" i="42" s="1"/>
  <c r="AB23" i="42"/>
  <c r="AV35" i="42" s="1"/>
  <c r="AC23" i="42"/>
  <c r="AW35" i="42" s="1"/>
  <c r="AD23" i="42"/>
  <c r="AX35" i="42" s="1"/>
  <c r="U24" i="42"/>
  <c r="V24" i="42"/>
  <c r="W24" i="42"/>
  <c r="Y24" i="42"/>
  <c r="AS36" i="42" s="1"/>
  <c r="Z24" i="42"/>
  <c r="AT36" i="42" s="1"/>
  <c r="AA24" i="42"/>
  <c r="AU36" i="42" s="1"/>
  <c r="AB24" i="42"/>
  <c r="AV36" i="42" s="1"/>
  <c r="AC24" i="42"/>
  <c r="AW36" i="42" s="1"/>
  <c r="AD24" i="42"/>
  <c r="AX36" i="42" s="1"/>
  <c r="U25" i="42"/>
  <c r="V25" i="42"/>
  <c r="W25" i="42"/>
  <c r="Y25" i="42"/>
  <c r="AS40" i="42" s="1"/>
  <c r="Z25" i="42"/>
  <c r="AT40" i="42" s="1"/>
  <c r="AA25" i="42"/>
  <c r="AU40" i="42" s="1"/>
  <c r="AB25" i="42"/>
  <c r="AV40" i="42" s="1"/>
  <c r="AC25" i="42"/>
  <c r="AW40" i="42" s="1"/>
  <c r="AD25" i="42"/>
  <c r="AX40" i="42" s="1"/>
  <c r="U26" i="42"/>
  <c r="V26" i="42"/>
  <c r="W26" i="42"/>
  <c r="Y26" i="42"/>
  <c r="AS41" i="42" s="1"/>
  <c r="Z26" i="42"/>
  <c r="AT41" i="42" s="1"/>
  <c r="AA26" i="42"/>
  <c r="AU41" i="42" s="1"/>
  <c r="AB26" i="42"/>
  <c r="AV41" i="42" s="1"/>
  <c r="AC26" i="42"/>
  <c r="AW41" i="42" s="1"/>
  <c r="AD26" i="42"/>
  <c r="AX41" i="42" s="1"/>
  <c r="U27" i="42"/>
  <c r="V27" i="42"/>
  <c r="W27" i="42"/>
  <c r="Y27" i="42"/>
  <c r="AS42" i="42" s="1"/>
  <c r="Z27" i="42"/>
  <c r="AT42" i="42" s="1"/>
  <c r="AA27" i="42"/>
  <c r="AU42" i="42" s="1"/>
  <c r="AB27" i="42"/>
  <c r="AV42" i="42" s="1"/>
  <c r="AC27" i="42"/>
  <c r="AW42" i="42" s="1"/>
  <c r="AD27" i="42"/>
  <c r="AX42" i="42" s="1"/>
  <c r="U28" i="42"/>
  <c r="V28" i="42"/>
  <c r="W28" i="42"/>
  <c r="Y28" i="42"/>
  <c r="AS43" i="42" s="1"/>
  <c r="AS91" i="42" s="1"/>
  <c r="Z28" i="42"/>
  <c r="AT43" i="42" s="1"/>
  <c r="AT91" i="42" s="1"/>
  <c r="AA28" i="42"/>
  <c r="AU43" i="42" s="1"/>
  <c r="AU91" i="42" s="1"/>
  <c r="AB28" i="42"/>
  <c r="AV43" i="42" s="1"/>
  <c r="AV91" i="42" s="1"/>
  <c r="AC28" i="42"/>
  <c r="AW43" i="42" s="1"/>
  <c r="AW91" i="42" s="1"/>
  <c r="AD28" i="42"/>
  <c r="AX43" i="42" s="1"/>
  <c r="AX91" i="42" s="1"/>
  <c r="U29" i="42"/>
  <c r="V29" i="42"/>
  <c r="W29" i="42"/>
  <c r="Y29" i="42"/>
  <c r="AS44" i="42" s="1"/>
  <c r="Z29" i="42"/>
  <c r="AT44" i="42" s="1"/>
  <c r="AA29" i="42"/>
  <c r="AU44" i="42" s="1"/>
  <c r="AB29" i="42"/>
  <c r="AV44" i="42" s="1"/>
  <c r="AC29" i="42"/>
  <c r="AW44" i="42" s="1"/>
  <c r="AD29" i="42"/>
  <c r="U30" i="42"/>
  <c r="V30" i="42"/>
  <c r="W30" i="42"/>
  <c r="Y30" i="42"/>
  <c r="AS45" i="42" s="1"/>
  <c r="Z30" i="42"/>
  <c r="AT45" i="42" s="1"/>
  <c r="AA30" i="42"/>
  <c r="AU45" i="42" s="1"/>
  <c r="AB30" i="42"/>
  <c r="AV45" i="42" s="1"/>
  <c r="AC30" i="42"/>
  <c r="AW45" i="42" s="1"/>
  <c r="AD30" i="42"/>
  <c r="AX45" i="42" s="1"/>
  <c r="U31" i="42"/>
  <c r="V31" i="42"/>
  <c r="W31" i="42"/>
  <c r="Y31" i="42"/>
  <c r="AS46" i="42" s="1"/>
  <c r="Z31" i="42"/>
  <c r="AT46" i="42" s="1"/>
  <c r="AA31" i="42"/>
  <c r="AU46" i="42" s="1"/>
  <c r="AB31" i="42"/>
  <c r="AV46" i="42" s="1"/>
  <c r="AC31" i="42"/>
  <c r="AW46" i="42" s="1"/>
  <c r="AD31" i="42"/>
  <c r="AX46" i="42" s="1"/>
  <c r="U32" i="42"/>
  <c r="V32" i="42"/>
  <c r="W32" i="42"/>
  <c r="Y32" i="42"/>
  <c r="AS47" i="42" s="1"/>
  <c r="Z32" i="42"/>
  <c r="AT47" i="42" s="1"/>
  <c r="AA32" i="42"/>
  <c r="AU47" i="42" s="1"/>
  <c r="AB32" i="42"/>
  <c r="AV47" i="42" s="1"/>
  <c r="AC32" i="42"/>
  <c r="AW47" i="42" s="1"/>
  <c r="AD32" i="42"/>
  <c r="AX47" i="42" s="1"/>
  <c r="U33" i="42"/>
  <c r="V33" i="42"/>
  <c r="W33" i="42"/>
  <c r="Y33" i="42"/>
  <c r="AS48" i="42" s="1"/>
  <c r="Z33" i="42"/>
  <c r="AT48" i="42" s="1"/>
  <c r="AA33" i="42"/>
  <c r="AU48" i="42" s="1"/>
  <c r="AB33" i="42"/>
  <c r="AV48" i="42" s="1"/>
  <c r="AC33" i="42"/>
  <c r="AW48" i="42" s="1"/>
  <c r="AD33" i="42"/>
  <c r="AX48" i="42" s="1"/>
  <c r="U34" i="42"/>
  <c r="V34" i="42"/>
  <c r="W34" i="42"/>
  <c r="Y34" i="42"/>
  <c r="AS49" i="42" s="1"/>
  <c r="AS92" i="42" s="1"/>
  <c r="Z34" i="42"/>
  <c r="AT49" i="42" s="1"/>
  <c r="AT92" i="42" s="1"/>
  <c r="AA34" i="42"/>
  <c r="AU49" i="42" s="1"/>
  <c r="AU92" i="42" s="1"/>
  <c r="AB34" i="42"/>
  <c r="AV49" i="42" s="1"/>
  <c r="AV92" i="42" s="1"/>
  <c r="AC34" i="42"/>
  <c r="AW49" i="42" s="1"/>
  <c r="AW92" i="42" s="1"/>
  <c r="AD34" i="42"/>
  <c r="AX49" i="42" s="1"/>
  <c r="AX92" i="42" s="1"/>
  <c r="U35" i="42"/>
  <c r="V35" i="42"/>
  <c r="W35" i="42"/>
  <c r="Y35" i="42"/>
  <c r="AS53" i="42" s="1"/>
  <c r="Z35" i="42"/>
  <c r="AT53" i="42" s="1"/>
  <c r="AA35" i="42"/>
  <c r="AU53" i="42" s="1"/>
  <c r="AB35" i="42"/>
  <c r="AV53" i="42" s="1"/>
  <c r="AC35" i="42"/>
  <c r="AW53" i="42" s="1"/>
  <c r="AD35" i="42"/>
  <c r="AX53" i="42" s="1"/>
  <c r="U36" i="42"/>
  <c r="V36" i="42"/>
  <c r="W36" i="42"/>
  <c r="Y36" i="42"/>
  <c r="AS54" i="42" s="1"/>
  <c r="Z36" i="42"/>
  <c r="AT54" i="42" s="1"/>
  <c r="AA36" i="42"/>
  <c r="AU54" i="42" s="1"/>
  <c r="AB36" i="42"/>
  <c r="AV54" i="42" s="1"/>
  <c r="AC36" i="42"/>
  <c r="AW54" i="42" s="1"/>
  <c r="AD36" i="42"/>
  <c r="AX54" i="42" s="1"/>
  <c r="U37" i="42"/>
  <c r="V37" i="42"/>
  <c r="W37" i="42"/>
  <c r="Y37" i="42"/>
  <c r="AS55" i="42" s="1"/>
  <c r="Z37" i="42"/>
  <c r="AA37" i="42"/>
  <c r="AU55" i="42" s="1"/>
  <c r="AB37" i="42"/>
  <c r="AV55" i="42" s="1"/>
  <c r="AC37" i="42"/>
  <c r="AW55" i="42" s="1"/>
  <c r="AD37" i="42"/>
  <c r="AX55" i="42" s="1"/>
  <c r="U38" i="42"/>
  <c r="V38" i="42"/>
  <c r="W38" i="42"/>
  <c r="Y38" i="42"/>
  <c r="AS56" i="42" s="1"/>
  <c r="Z38" i="42"/>
  <c r="AT56" i="42" s="1"/>
  <c r="AA38" i="42"/>
  <c r="AU56" i="42" s="1"/>
  <c r="AB38" i="42"/>
  <c r="AV56" i="42" s="1"/>
  <c r="AC38" i="42"/>
  <c r="AW56" i="42" s="1"/>
  <c r="AD38" i="42"/>
  <c r="AX56" i="42" s="1"/>
  <c r="U39" i="42"/>
  <c r="V39" i="42"/>
  <c r="W39" i="42"/>
  <c r="Y39" i="42"/>
  <c r="AS57" i="42" s="1"/>
  <c r="Z39" i="42"/>
  <c r="AT57" i="42" s="1"/>
  <c r="AA39" i="42"/>
  <c r="AU57" i="42" s="1"/>
  <c r="AB39" i="42"/>
  <c r="AV57" i="42" s="1"/>
  <c r="AC39" i="42"/>
  <c r="AW57" i="42" s="1"/>
  <c r="AD39" i="42"/>
  <c r="AX57" i="42" s="1"/>
  <c r="U40" i="42"/>
  <c r="V40" i="42"/>
  <c r="W40" i="42"/>
  <c r="Y40" i="42"/>
  <c r="AS58" i="42" s="1"/>
  <c r="Z40" i="42"/>
  <c r="AT58" i="42" s="1"/>
  <c r="AA40" i="42"/>
  <c r="AU58" i="42" s="1"/>
  <c r="AB40" i="42"/>
  <c r="AV58" i="42" s="1"/>
  <c r="AC40" i="42"/>
  <c r="AW58" i="42" s="1"/>
  <c r="AD40" i="42"/>
  <c r="AX58" i="42" s="1"/>
  <c r="U41" i="42"/>
  <c r="V41" i="42"/>
  <c r="W41" i="42"/>
  <c r="Y41" i="42"/>
  <c r="AS59" i="42" s="1"/>
  <c r="Z41" i="42"/>
  <c r="AT59" i="42" s="1"/>
  <c r="AA41" i="42"/>
  <c r="AU59" i="42" s="1"/>
  <c r="AB41" i="42"/>
  <c r="AV59" i="42" s="1"/>
  <c r="AC41" i="42"/>
  <c r="AW59" i="42" s="1"/>
  <c r="AD41" i="42"/>
  <c r="AX59" i="42" s="1"/>
  <c r="U42" i="42"/>
  <c r="V42" i="42"/>
  <c r="W42" i="42"/>
  <c r="Y42" i="42"/>
  <c r="AS60" i="42" s="1"/>
  <c r="Z42" i="42"/>
  <c r="AT60" i="42" s="1"/>
  <c r="AA42" i="42"/>
  <c r="AU60" i="42" s="1"/>
  <c r="AB42" i="42"/>
  <c r="AV60" i="42" s="1"/>
  <c r="AC42" i="42"/>
  <c r="AW60" i="42" s="1"/>
  <c r="AD42" i="42"/>
  <c r="AX60" i="42" s="1"/>
  <c r="U43" i="42"/>
  <c r="V43" i="42"/>
  <c r="W43" i="42"/>
  <c r="Y43" i="42"/>
  <c r="AS61" i="42" s="1"/>
  <c r="Z43" i="42"/>
  <c r="AT61" i="42" s="1"/>
  <c r="AA43" i="42"/>
  <c r="AB43" i="42"/>
  <c r="AV61" i="42" s="1"/>
  <c r="AC43" i="42"/>
  <c r="AW61" i="42" s="1"/>
  <c r="AD43" i="42"/>
  <c r="AX61" i="42" s="1"/>
  <c r="U44" i="42"/>
  <c r="V44" i="42"/>
  <c r="W44" i="42"/>
  <c r="Y44" i="42"/>
  <c r="AS62" i="42" s="1"/>
  <c r="Z44" i="42"/>
  <c r="AT62" i="42" s="1"/>
  <c r="AA44" i="42"/>
  <c r="AU62" i="42" s="1"/>
  <c r="AB44" i="42"/>
  <c r="AV62" i="42" s="1"/>
  <c r="AC44" i="42"/>
  <c r="AW62" i="42" s="1"/>
  <c r="AD44" i="42"/>
  <c r="AX62" i="42" s="1"/>
  <c r="U45" i="42"/>
  <c r="V45" i="42"/>
  <c r="W45" i="42"/>
  <c r="Y45" i="42"/>
  <c r="AS66" i="42" s="1"/>
  <c r="Z45" i="42"/>
  <c r="AT66" i="42" s="1"/>
  <c r="AA45" i="42"/>
  <c r="AU66" i="42" s="1"/>
  <c r="AB45" i="42"/>
  <c r="AV66" i="42" s="1"/>
  <c r="AC45" i="42"/>
  <c r="AW66" i="42" s="1"/>
  <c r="AD45" i="42"/>
  <c r="AX66" i="42" s="1"/>
  <c r="U46" i="42"/>
  <c r="V46" i="42"/>
  <c r="W46" i="42"/>
  <c r="Y46" i="42"/>
  <c r="AS67" i="42" s="1"/>
  <c r="Z46" i="42"/>
  <c r="AT67" i="42" s="1"/>
  <c r="AA46" i="42"/>
  <c r="AU67" i="42" s="1"/>
  <c r="AB46" i="42"/>
  <c r="AV67" i="42" s="1"/>
  <c r="AC46" i="42"/>
  <c r="AW67" i="42" s="1"/>
  <c r="AD46" i="42"/>
  <c r="AX67" i="42" s="1"/>
  <c r="U47" i="42"/>
  <c r="V47" i="42"/>
  <c r="W47" i="42"/>
  <c r="Y47" i="42"/>
  <c r="AS71" i="42" s="1"/>
  <c r="Z47" i="42"/>
  <c r="AT71" i="42" s="1"/>
  <c r="AA47" i="42"/>
  <c r="AU71" i="42" s="1"/>
  <c r="AB47" i="42"/>
  <c r="AV71" i="42" s="1"/>
  <c r="AC47" i="42"/>
  <c r="AW71" i="42" s="1"/>
  <c r="AD47" i="42"/>
  <c r="AX71" i="42" s="1"/>
  <c r="U48" i="42"/>
  <c r="V48" i="42"/>
  <c r="W48" i="42"/>
  <c r="Y48" i="42"/>
  <c r="AS72" i="42" s="1"/>
  <c r="Z48" i="42"/>
  <c r="AT72" i="42" s="1"/>
  <c r="AA48" i="42"/>
  <c r="AU72" i="42" s="1"/>
  <c r="AB48" i="42"/>
  <c r="AV72" i="42" s="1"/>
  <c r="AC48" i="42"/>
  <c r="AW72" i="42" s="1"/>
  <c r="AD48" i="42"/>
  <c r="AX72" i="42" s="1"/>
  <c r="U49" i="42"/>
  <c r="V49" i="42"/>
  <c r="W49" i="42"/>
  <c r="Y49" i="42"/>
  <c r="AS73" i="42" s="1"/>
  <c r="Z49" i="42"/>
  <c r="AT73" i="42" s="1"/>
  <c r="AA49" i="42"/>
  <c r="AU73" i="42" s="1"/>
  <c r="AB49" i="42"/>
  <c r="AV73" i="42" s="1"/>
  <c r="AC49" i="42"/>
  <c r="AW73" i="42" s="1"/>
  <c r="AD49" i="42"/>
  <c r="AX73" i="42" s="1"/>
  <c r="U50" i="42"/>
  <c r="V50" i="42"/>
  <c r="W50" i="42"/>
  <c r="Y50" i="42"/>
  <c r="AS74" i="42" s="1"/>
  <c r="Z50" i="42"/>
  <c r="AT74" i="42" s="1"/>
  <c r="AA50" i="42"/>
  <c r="AU74" i="42" s="1"/>
  <c r="AB50" i="42"/>
  <c r="AV74" i="42" s="1"/>
  <c r="AC50" i="42"/>
  <c r="AW74" i="42" s="1"/>
  <c r="AD50" i="42"/>
  <c r="AX74" i="42" s="1"/>
  <c r="U51" i="42"/>
  <c r="V51" i="42"/>
  <c r="W51" i="42"/>
  <c r="Y51" i="42"/>
  <c r="AS75" i="42" s="1"/>
  <c r="Z51" i="42"/>
  <c r="AT75" i="42" s="1"/>
  <c r="AA51" i="42"/>
  <c r="AU75" i="42" s="1"/>
  <c r="AB51" i="42"/>
  <c r="AV75" i="42" s="1"/>
  <c r="AC51" i="42"/>
  <c r="AW75" i="42" s="1"/>
  <c r="AD51" i="42"/>
  <c r="AX75" i="42" s="1"/>
  <c r="U52" i="42"/>
  <c r="V52" i="42"/>
  <c r="W52" i="42"/>
  <c r="Y52" i="42"/>
  <c r="AS79" i="42" s="1"/>
  <c r="Z52" i="42"/>
  <c r="AT79" i="42" s="1"/>
  <c r="AA52" i="42"/>
  <c r="AU79" i="42" s="1"/>
  <c r="AB52" i="42"/>
  <c r="AV79" i="42" s="1"/>
  <c r="AC52" i="42"/>
  <c r="AW79" i="42" s="1"/>
  <c r="AD52" i="42"/>
  <c r="AX79" i="42" s="1"/>
  <c r="U53" i="42"/>
  <c r="V53" i="42"/>
  <c r="W53" i="42"/>
  <c r="Y53" i="42"/>
  <c r="AS80" i="42" s="1"/>
  <c r="Z53" i="42"/>
  <c r="AT80" i="42" s="1"/>
  <c r="AA53" i="42"/>
  <c r="AU80" i="42" s="1"/>
  <c r="AB53" i="42"/>
  <c r="AV80" i="42" s="1"/>
  <c r="AC53" i="42"/>
  <c r="AW80" i="42" s="1"/>
  <c r="AD53" i="42"/>
  <c r="AX80" i="42" s="1"/>
  <c r="U54" i="42"/>
  <c r="V54" i="42"/>
  <c r="W54" i="42"/>
  <c r="Y54" i="42"/>
  <c r="AS81" i="42" s="1"/>
  <c r="Z54" i="42"/>
  <c r="AA54" i="42"/>
  <c r="AU81" i="42" s="1"/>
  <c r="AB54" i="42"/>
  <c r="AV81" i="42" s="1"/>
  <c r="AC54" i="42"/>
  <c r="AW81" i="42" s="1"/>
  <c r="AD54" i="42"/>
  <c r="AX81" i="42" s="1"/>
  <c r="U55" i="42"/>
  <c r="V55" i="42"/>
  <c r="W55" i="42"/>
  <c r="Y55" i="42"/>
  <c r="AS82" i="42" s="1"/>
  <c r="Z55" i="42"/>
  <c r="AT82" i="42" s="1"/>
  <c r="AA55" i="42"/>
  <c r="AB55" i="42"/>
  <c r="AV82" i="42" s="1"/>
  <c r="AC55" i="42"/>
  <c r="AW82" i="42" s="1"/>
  <c r="AD55" i="42"/>
  <c r="AX82" i="42" s="1"/>
  <c r="U56" i="42"/>
  <c r="V56" i="42"/>
  <c r="W56" i="42"/>
  <c r="Y56" i="42"/>
  <c r="AS83" i="42" s="1"/>
  <c r="Z56" i="42"/>
  <c r="AT83" i="42" s="1"/>
  <c r="AA56" i="42"/>
  <c r="AU83" i="42" s="1"/>
  <c r="AB56" i="42"/>
  <c r="AV83" i="42" s="1"/>
  <c r="AC56" i="42"/>
  <c r="AW83" i="42" s="1"/>
  <c r="AD56" i="42"/>
  <c r="AX83" i="42" s="1"/>
  <c r="U57" i="42"/>
  <c r="V57" i="42"/>
  <c r="W57" i="42"/>
  <c r="Y57" i="42"/>
  <c r="AS84" i="42" s="1"/>
  <c r="Z57" i="42"/>
  <c r="AT84" i="42" s="1"/>
  <c r="AA57" i="42"/>
  <c r="AU84" i="42" s="1"/>
  <c r="AB57" i="42"/>
  <c r="AV84" i="42" s="1"/>
  <c r="AC57" i="42"/>
  <c r="AW84" i="42" s="1"/>
  <c r="AD57" i="42"/>
  <c r="AX84" i="42" s="1"/>
  <c r="AH59" i="42"/>
  <c r="BB87" i="42" s="1"/>
  <c r="BB109" i="42" s="1"/>
  <c r="AC2" i="42"/>
  <c r="AD2" i="42"/>
  <c r="AB2" i="42"/>
  <c r="AA2" i="42"/>
  <c r="Z2" i="42"/>
  <c r="Y2" i="42"/>
  <c r="W2" i="42"/>
  <c r="V2" i="42"/>
  <c r="U2" i="42"/>
  <c r="C3" i="42"/>
  <c r="AA4" i="49" s="1"/>
  <c r="D3" i="42"/>
  <c r="AB4" i="49" s="1"/>
  <c r="E3" i="42"/>
  <c r="AC4" i="49" s="1"/>
  <c r="G3" i="42"/>
  <c r="H3" i="42"/>
  <c r="I3" i="42"/>
  <c r="J3" i="42"/>
  <c r="K3" i="42"/>
  <c r="L3" i="42"/>
  <c r="P3" i="42"/>
  <c r="C4" i="42"/>
  <c r="D4" i="42"/>
  <c r="AB5" i="49" s="1"/>
  <c r="E4" i="42"/>
  <c r="AC5" i="49" s="1"/>
  <c r="G4" i="42"/>
  <c r="H4" i="42"/>
  <c r="I4" i="42"/>
  <c r="J4" i="42"/>
  <c r="K4" i="42"/>
  <c r="L4" i="42"/>
  <c r="P4" i="42"/>
  <c r="C5" i="42"/>
  <c r="AA6" i="49" s="1"/>
  <c r="D5" i="42"/>
  <c r="AB6" i="49" s="1"/>
  <c r="E5" i="42"/>
  <c r="AC6" i="49" s="1"/>
  <c r="G5" i="42"/>
  <c r="H5" i="42"/>
  <c r="I5" i="42"/>
  <c r="J5" i="42"/>
  <c r="K5" i="42"/>
  <c r="L5" i="42"/>
  <c r="P5" i="42"/>
  <c r="C6" i="42"/>
  <c r="AA7" i="49" s="1"/>
  <c r="D6" i="42"/>
  <c r="AB7" i="49" s="1"/>
  <c r="E6" i="42"/>
  <c r="AC7" i="49" s="1"/>
  <c r="G6" i="42"/>
  <c r="H6" i="42"/>
  <c r="I6" i="42"/>
  <c r="J6" i="42"/>
  <c r="K6" i="42"/>
  <c r="L6" i="42"/>
  <c r="P6" i="42"/>
  <c r="C7" i="42"/>
  <c r="AA8" i="49" s="1"/>
  <c r="D7" i="42"/>
  <c r="AB8" i="49" s="1"/>
  <c r="E7" i="42"/>
  <c r="AC8" i="49" s="1"/>
  <c r="G7" i="42"/>
  <c r="H7" i="42"/>
  <c r="I7" i="42"/>
  <c r="J7" i="42"/>
  <c r="K7" i="42"/>
  <c r="L7" i="42"/>
  <c r="P7" i="42"/>
  <c r="C8" i="42"/>
  <c r="AA9" i="49" s="1"/>
  <c r="D8" i="42"/>
  <c r="AB9" i="49" s="1"/>
  <c r="E8" i="42"/>
  <c r="AC9" i="49" s="1"/>
  <c r="G8" i="42"/>
  <c r="H8" i="42"/>
  <c r="I8" i="42"/>
  <c r="J8" i="42"/>
  <c r="K8" i="42"/>
  <c r="L8" i="42"/>
  <c r="P8" i="42"/>
  <c r="C9" i="42"/>
  <c r="D9" i="42"/>
  <c r="AB10" i="49" s="1"/>
  <c r="E9" i="42"/>
  <c r="AC10" i="49" s="1"/>
  <c r="G9" i="42"/>
  <c r="H9" i="42"/>
  <c r="I9" i="42"/>
  <c r="J9" i="42"/>
  <c r="K9" i="42"/>
  <c r="L9" i="42"/>
  <c r="P9" i="42"/>
  <c r="C10" i="42"/>
  <c r="AA11" i="49" s="1"/>
  <c r="D10" i="42"/>
  <c r="E10" i="42"/>
  <c r="AC11" i="49" s="1"/>
  <c r="G10" i="42"/>
  <c r="H10" i="42"/>
  <c r="I10" i="42"/>
  <c r="J10" i="42"/>
  <c r="K10" i="42"/>
  <c r="L10" i="42"/>
  <c r="P10" i="42"/>
  <c r="C11" i="42"/>
  <c r="AA12" i="49" s="1"/>
  <c r="D11" i="42"/>
  <c r="AB12" i="49" s="1"/>
  <c r="E11" i="42"/>
  <c r="AC12" i="49" s="1"/>
  <c r="G11" i="42"/>
  <c r="H11" i="42"/>
  <c r="I11" i="42"/>
  <c r="J11" i="42"/>
  <c r="K11" i="42"/>
  <c r="L11" i="42"/>
  <c r="P11" i="42"/>
  <c r="C12" i="42"/>
  <c r="AA13" i="49" s="1"/>
  <c r="D12" i="42"/>
  <c r="AB13" i="49" s="1"/>
  <c r="E12" i="42"/>
  <c r="AC13" i="49" s="1"/>
  <c r="G12" i="42"/>
  <c r="H12" i="42"/>
  <c r="I12" i="42"/>
  <c r="J12" i="42"/>
  <c r="K12" i="42"/>
  <c r="L12" i="42"/>
  <c r="P12" i="42"/>
  <c r="C13" i="42"/>
  <c r="AA14" i="49" s="1"/>
  <c r="D13" i="42"/>
  <c r="AB14" i="49" s="1"/>
  <c r="E13" i="42"/>
  <c r="AC14" i="49" s="1"/>
  <c r="G13" i="42"/>
  <c r="H13" i="42"/>
  <c r="I13" i="42"/>
  <c r="J13" i="42"/>
  <c r="K13" i="42"/>
  <c r="L13" i="42"/>
  <c r="P13" i="42"/>
  <c r="C14" i="42"/>
  <c r="D14" i="42"/>
  <c r="AB15" i="49" s="1"/>
  <c r="E14" i="42"/>
  <c r="AC15" i="49" s="1"/>
  <c r="G14" i="42"/>
  <c r="H14" i="42"/>
  <c r="I14" i="42"/>
  <c r="J14" i="42"/>
  <c r="K14" i="42"/>
  <c r="L14" i="42"/>
  <c r="P14" i="42"/>
  <c r="C15" i="42"/>
  <c r="AA16" i="49" s="1"/>
  <c r="D15" i="42"/>
  <c r="AB16" i="49" s="1"/>
  <c r="E15" i="42"/>
  <c r="AC16" i="49" s="1"/>
  <c r="G15" i="42"/>
  <c r="H15" i="42"/>
  <c r="I15" i="42"/>
  <c r="J15" i="42"/>
  <c r="K15" i="42"/>
  <c r="L15" i="42"/>
  <c r="P15" i="42"/>
  <c r="C16" i="42"/>
  <c r="AA17" i="49" s="1"/>
  <c r="D16" i="42"/>
  <c r="AB17" i="49" s="1"/>
  <c r="E16" i="42"/>
  <c r="AC17" i="49" s="1"/>
  <c r="G16" i="42"/>
  <c r="H16" i="42"/>
  <c r="I16" i="42"/>
  <c r="J16" i="42"/>
  <c r="K16" i="42"/>
  <c r="L16" i="42"/>
  <c r="P16" i="42"/>
  <c r="C17" i="42"/>
  <c r="AA18" i="49" s="1"/>
  <c r="D17" i="42"/>
  <c r="E17" i="42"/>
  <c r="AC18" i="49" s="1"/>
  <c r="G17" i="42"/>
  <c r="H17" i="42"/>
  <c r="I17" i="42"/>
  <c r="J17" i="42"/>
  <c r="K17" i="42"/>
  <c r="L17" i="42"/>
  <c r="P17" i="42"/>
  <c r="C18" i="42"/>
  <c r="AA19" i="49" s="1"/>
  <c r="D18" i="42"/>
  <c r="AB19" i="49" s="1"/>
  <c r="E18" i="42"/>
  <c r="AC19" i="49" s="1"/>
  <c r="G18" i="42"/>
  <c r="H18" i="42"/>
  <c r="I18" i="42"/>
  <c r="J18" i="42"/>
  <c r="K18" i="42"/>
  <c r="L18" i="42"/>
  <c r="P18" i="42"/>
  <c r="C19" i="42"/>
  <c r="D19" i="42"/>
  <c r="AB20" i="49" s="1"/>
  <c r="E19" i="42"/>
  <c r="AC20" i="49" s="1"/>
  <c r="G19" i="42"/>
  <c r="H19" i="42"/>
  <c r="I19" i="42"/>
  <c r="J19" i="42"/>
  <c r="K19" i="42"/>
  <c r="L19" i="42"/>
  <c r="P19" i="42"/>
  <c r="C20" i="42"/>
  <c r="AA21" i="49" s="1"/>
  <c r="D20" i="42"/>
  <c r="AB21" i="49" s="1"/>
  <c r="E20" i="42"/>
  <c r="AC21" i="49" s="1"/>
  <c r="G20" i="42"/>
  <c r="H20" i="42"/>
  <c r="I20" i="42"/>
  <c r="J20" i="42"/>
  <c r="K20" i="42"/>
  <c r="L20" i="42"/>
  <c r="P20" i="42"/>
  <c r="C21" i="42"/>
  <c r="D21" i="42"/>
  <c r="AB22" i="49" s="1"/>
  <c r="E21" i="42"/>
  <c r="AC22" i="49" s="1"/>
  <c r="G21" i="42"/>
  <c r="H21" i="42"/>
  <c r="I21" i="42"/>
  <c r="J21" i="42"/>
  <c r="K21" i="42"/>
  <c r="L21" i="42"/>
  <c r="P21" i="42"/>
  <c r="C22" i="42"/>
  <c r="AA23" i="49" s="1"/>
  <c r="D22" i="42"/>
  <c r="AB23" i="49" s="1"/>
  <c r="E22" i="42"/>
  <c r="AC23" i="49" s="1"/>
  <c r="G22" i="42"/>
  <c r="H22" i="42"/>
  <c r="I22" i="42"/>
  <c r="J22" i="42"/>
  <c r="K22" i="42"/>
  <c r="L22" i="42"/>
  <c r="P22" i="42"/>
  <c r="C23" i="42"/>
  <c r="AA24" i="49" s="1"/>
  <c r="D23" i="42"/>
  <c r="AB24" i="49" s="1"/>
  <c r="E23" i="42"/>
  <c r="AC24" i="49" s="1"/>
  <c r="G23" i="42"/>
  <c r="H23" i="42"/>
  <c r="I23" i="42"/>
  <c r="J23" i="42"/>
  <c r="K23" i="42"/>
  <c r="L23" i="42"/>
  <c r="P23" i="42"/>
  <c r="C24" i="42"/>
  <c r="AA25" i="49" s="1"/>
  <c r="D24" i="42"/>
  <c r="AB25" i="49" s="1"/>
  <c r="E24" i="42"/>
  <c r="AC25" i="49" s="1"/>
  <c r="G24" i="42"/>
  <c r="H24" i="42"/>
  <c r="I24" i="42"/>
  <c r="J24" i="42"/>
  <c r="K24" i="42"/>
  <c r="L24" i="42"/>
  <c r="P24" i="42"/>
  <c r="C25" i="42"/>
  <c r="D25" i="42"/>
  <c r="AB26" i="49" s="1"/>
  <c r="E25" i="42"/>
  <c r="AC26" i="49" s="1"/>
  <c r="G25" i="42"/>
  <c r="H25" i="42"/>
  <c r="I25" i="42"/>
  <c r="J25" i="42"/>
  <c r="K25" i="42"/>
  <c r="L25" i="42"/>
  <c r="P25" i="42"/>
  <c r="C26" i="42"/>
  <c r="AA27" i="49" s="1"/>
  <c r="D26" i="42"/>
  <c r="AB27" i="49" s="1"/>
  <c r="E26" i="42"/>
  <c r="AC27" i="49" s="1"/>
  <c r="G26" i="42"/>
  <c r="H26" i="42"/>
  <c r="I26" i="42"/>
  <c r="J26" i="42"/>
  <c r="K26" i="42"/>
  <c r="L26" i="42"/>
  <c r="P26" i="42"/>
  <c r="C27" i="42"/>
  <c r="AA28" i="49" s="1"/>
  <c r="D27" i="42"/>
  <c r="AB28" i="49" s="1"/>
  <c r="E27" i="42"/>
  <c r="AC28" i="49" s="1"/>
  <c r="G27" i="42"/>
  <c r="H27" i="42"/>
  <c r="I27" i="42"/>
  <c r="J27" i="42"/>
  <c r="K27" i="42"/>
  <c r="L27" i="42"/>
  <c r="P27" i="42"/>
  <c r="C28" i="42"/>
  <c r="AA29" i="49" s="1"/>
  <c r="D28" i="42"/>
  <c r="AB29" i="49" s="1"/>
  <c r="E28" i="42"/>
  <c r="AC29" i="49" s="1"/>
  <c r="G28" i="42"/>
  <c r="H28" i="42"/>
  <c r="I28" i="42"/>
  <c r="J28" i="42"/>
  <c r="K28" i="42"/>
  <c r="L28" i="42"/>
  <c r="P28" i="42"/>
  <c r="C29" i="42"/>
  <c r="D29" i="42"/>
  <c r="AB30" i="49" s="1"/>
  <c r="E29" i="42"/>
  <c r="AC30" i="49" s="1"/>
  <c r="G29" i="42"/>
  <c r="H29" i="42"/>
  <c r="I29" i="42"/>
  <c r="J29" i="42"/>
  <c r="K29" i="42"/>
  <c r="L29" i="42"/>
  <c r="P29" i="42"/>
  <c r="C30" i="42"/>
  <c r="AA31" i="49" s="1"/>
  <c r="D30" i="42"/>
  <c r="E30" i="42"/>
  <c r="AC31" i="49" s="1"/>
  <c r="G30" i="42"/>
  <c r="H30" i="42"/>
  <c r="I30" i="42"/>
  <c r="J30" i="42"/>
  <c r="K30" i="42"/>
  <c r="L30" i="42"/>
  <c r="P30" i="42"/>
  <c r="C31" i="42"/>
  <c r="AA32" i="49" s="1"/>
  <c r="D31" i="42"/>
  <c r="AB32" i="49" s="1"/>
  <c r="E31" i="42"/>
  <c r="AC32" i="49" s="1"/>
  <c r="G31" i="42"/>
  <c r="H31" i="42"/>
  <c r="I31" i="42"/>
  <c r="J31" i="42"/>
  <c r="K31" i="42"/>
  <c r="L31" i="42"/>
  <c r="P31" i="42"/>
  <c r="C32" i="42"/>
  <c r="AA33" i="49" s="1"/>
  <c r="D32" i="42"/>
  <c r="AB33" i="49" s="1"/>
  <c r="E32" i="42"/>
  <c r="AC33" i="49" s="1"/>
  <c r="G32" i="42"/>
  <c r="H32" i="42"/>
  <c r="I32" i="42"/>
  <c r="J32" i="42"/>
  <c r="K32" i="42"/>
  <c r="L32" i="42"/>
  <c r="P32" i="42"/>
  <c r="C33" i="42"/>
  <c r="AA34" i="49" s="1"/>
  <c r="D33" i="42"/>
  <c r="AB34" i="49" s="1"/>
  <c r="E33" i="42"/>
  <c r="AC34" i="49" s="1"/>
  <c r="G33" i="42"/>
  <c r="H33" i="42"/>
  <c r="I33" i="42"/>
  <c r="J33" i="42"/>
  <c r="K33" i="42"/>
  <c r="L33" i="42"/>
  <c r="P33" i="42"/>
  <c r="C34" i="42"/>
  <c r="AA35" i="49" s="1"/>
  <c r="D34" i="42"/>
  <c r="AB35" i="49" s="1"/>
  <c r="E34" i="42"/>
  <c r="AC35" i="49" s="1"/>
  <c r="G34" i="42"/>
  <c r="H34" i="42"/>
  <c r="I34" i="42"/>
  <c r="J34" i="42"/>
  <c r="K34" i="42"/>
  <c r="L34" i="42"/>
  <c r="P34" i="42"/>
  <c r="C35" i="42"/>
  <c r="AA36" i="49" s="1"/>
  <c r="D35" i="42"/>
  <c r="AB36" i="49" s="1"/>
  <c r="E35" i="42"/>
  <c r="AC36" i="49" s="1"/>
  <c r="G35" i="42"/>
  <c r="H35" i="42"/>
  <c r="I35" i="42"/>
  <c r="J35" i="42"/>
  <c r="K35" i="42"/>
  <c r="L35" i="42"/>
  <c r="P35" i="42"/>
  <c r="C36" i="42"/>
  <c r="AA37" i="49" s="1"/>
  <c r="D36" i="42"/>
  <c r="AB37" i="49" s="1"/>
  <c r="E36" i="42"/>
  <c r="AC37" i="49" s="1"/>
  <c r="G36" i="42"/>
  <c r="H36" i="42"/>
  <c r="I36" i="42"/>
  <c r="J36" i="42"/>
  <c r="K36" i="42"/>
  <c r="L36" i="42"/>
  <c r="P36" i="42"/>
  <c r="C37" i="42"/>
  <c r="AA38" i="49" s="1"/>
  <c r="D37" i="42"/>
  <c r="AB38" i="49" s="1"/>
  <c r="E37" i="42"/>
  <c r="AC38" i="49" s="1"/>
  <c r="G37" i="42"/>
  <c r="H37" i="42"/>
  <c r="I37" i="42"/>
  <c r="J37" i="42"/>
  <c r="K37" i="42"/>
  <c r="L37" i="42"/>
  <c r="P37" i="42"/>
  <c r="C38" i="42"/>
  <c r="AA39" i="49" s="1"/>
  <c r="D38" i="42"/>
  <c r="AB39" i="49" s="1"/>
  <c r="E38" i="42"/>
  <c r="AC39" i="49" s="1"/>
  <c r="G38" i="42"/>
  <c r="H38" i="42"/>
  <c r="I38" i="42"/>
  <c r="J38" i="42"/>
  <c r="K38" i="42"/>
  <c r="L38" i="42"/>
  <c r="P38" i="42"/>
  <c r="C39" i="42"/>
  <c r="AA40" i="49" s="1"/>
  <c r="D39" i="42"/>
  <c r="AB40" i="49" s="1"/>
  <c r="E39" i="42"/>
  <c r="AC40" i="49" s="1"/>
  <c r="G39" i="42"/>
  <c r="H39" i="42"/>
  <c r="I39" i="42"/>
  <c r="J39" i="42"/>
  <c r="K39" i="42"/>
  <c r="L39" i="42"/>
  <c r="P39" i="42"/>
  <c r="C40" i="42"/>
  <c r="AA41" i="49" s="1"/>
  <c r="D40" i="42"/>
  <c r="AB41" i="49" s="1"/>
  <c r="E40" i="42"/>
  <c r="AC41" i="49" s="1"/>
  <c r="G40" i="42"/>
  <c r="H40" i="42"/>
  <c r="I40" i="42"/>
  <c r="J40" i="42"/>
  <c r="K40" i="42"/>
  <c r="L40" i="42"/>
  <c r="P40" i="42"/>
  <c r="C41" i="42"/>
  <c r="AA42" i="49" s="1"/>
  <c r="D41" i="42"/>
  <c r="AB42" i="49" s="1"/>
  <c r="E41" i="42"/>
  <c r="AC42" i="49" s="1"/>
  <c r="G41" i="42"/>
  <c r="H41" i="42"/>
  <c r="I41" i="42"/>
  <c r="J41" i="42"/>
  <c r="K41" i="42"/>
  <c r="L41" i="42"/>
  <c r="P41" i="42"/>
  <c r="C42" i="42"/>
  <c r="AA43" i="49" s="1"/>
  <c r="D42" i="42"/>
  <c r="AB43" i="49" s="1"/>
  <c r="E42" i="42"/>
  <c r="AC43" i="49" s="1"/>
  <c r="G42" i="42"/>
  <c r="H42" i="42"/>
  <c r="I42" i="42"/>
  <c r="J42" i="42"/>
  <c r="K42" i="42"/>
  <c r="L42" i="42"/>
  <c r="P42" i="42"/>
  <c r="C43" i="42"/>
  <c r="AA44" i="49" s="1"/>
  <c r="D43" i="42"/>
  <c r="AB44" i="49" s="1"/>
  <c r="E43" i="42"/>
  <c r="AC44" i="49" s="1"/>
  <c r="G43" i="42"/>
  <c r="H43" i="42"/>
  <c r="I43" i="42"/>
  <c r="J43" i="42"/>
  <c r="K43" i="42"/>
  <c r="L43" i="42"/>
  <c r="P43" i="42"/>
  <c r="C44" i="42"/>
  <c r="AA45" i="49" s="1"/>
  <c r="D44" i="42"/>
  <c r="AB45" i="49" s="1"/>
  <c r="E44" i="42"/>
  <c r="AC45" i="49" s="1"/>
  <c r="G44" i="42"/>
  <c r="H44" i="42"/>
  <c r="I44" i="42"/>
  <c r="J44" i="42"/>
  <c r="K44" i="42"/>
  <c r="L44" i="42"/>
  <c r="P44" i="42"/>
  <c r="C45" i="42"/>
  <c r="AA46" i="49" s="1"/>
  <c r="D45" i="42"/>
  <c r="AB46" i="49" s="1"/>
  <c r="E45" i="42"/>
  <c r="AC46" i="49" s="1"/>
  <c r="G45" i="42"/>
  <c r="H45" i="42"/>
  <c r="I45" i="42"/>
  <c r="J45" i="42"/>
  <c r="K45" i="42"/>
  <c r="L45" i="42"/>
  <c r="P45" i="42"/>
  <c r="C46" i="42"/>
  <c r="D46" i="42"/>
  <c r="AB47" i="49" s="1"/>
  <c r="E46" i="42"/>
  <c r="AC47" i="49" s="1"/>
  <c r="G46" i="42"/>
  <c r="H46" i="42"/>
  <c r="I46" i="42"/>
  <c r="J46" i="42"/>
  <c r="K46" i="42"/>
  <c r="L46" i="42"/>
  <c r="P46" i="42"/>
  <c r="C47" i="42"/>
  <c r="AA48" i="49" s="1"/>
  <c r="D47" i="42"/>
  <c r="AB48" i="49" s="1"/>
  <c r="E47" i="42"/>
  <c r="AC48" i="49" s="1"/>
  <c r="G47" i="42"/>
  <c r="H47" i="42"/>
  <c r="I47" i="42"/>
  <c r="J47" i="42"/>
  <c r="K47" i="42"/>
  <c r="L47" i="42"/>
  <c r="P47" i="42"/>
  <c r="C48" i="42"/>
  <c r="AA49" i="49" s="1"/>
  <c r="D48" i="42"/>
  <c r="AB49" i="49" s="1"/>
  <c r="E48" i="42"/>
  <c r="AC49" i="49" s="1"/>
  <c r="G48" i="42"/>
  <c r="H48" i="42"/>
  <c r="I48" i="42"/>
  <c r="J48" i="42"/>
  <c r="K48" i="42"/>
  <c r="L48" i="42"/>
  <c r="P48" i="42"/>
  <c r="C49" i="42"/>
  <c r="AA50" i="49" s="1"/>
  <c r="D49" i="42"/>
  <c r="AB50" i="49" s="1"/>
  <c r="E49" i="42"/>
  <c r="AC50" i="49" s="1"/>
  <c r="G49" i="42"/>
  <c r="H49" i="42"/>
  <c r="I49" i="42"/>
  <c r="J49" i="42"/>
  <c r="K49" i="42"/>
  <c r="L49" i="42"/>
  <c r="P49" i="42"/>
  <c r="C50" i="42"/>
  <c r="AA51" i="49" s="1"/>
  <c r="D50" i="42"/>
  <c r="AB51" i="49" s="1"/>
  <c r="E50" i="42"/>
  <c r="AC51" i="49" s="1"/>
  <c r="G50" i="42"/>
  <c r="H50" i="42"/>
  <c r="I50" i="42"/>
  <c r="J50" i="42"/>
  <c r="K50" i="42"/>
  <c r="L50" i="42"/>
  <c r="P50" i="42"/>
  <c r="C51" i="42"/>
  <c r="AA52" i="49" s="1"/>
  <c r="D51" i="42"/>
  <c r="AB52" i="49" s="1"/>
  <c r="E51" i="42"/>
  <c r="AC52" i="49" s="1"/>
  <c r="G51" i="42"/>
  <c r="H51" i="42"/>
  <c r="I51" i="42"/>
  <c r="J51" i="42"/>
  <c r="K51" i="42"/>
  <c r="L51" i="42"/>
  <c r="P51" i="42"/>
  <c r="C52" i="42"/>
  <c r="D52" i="42"/>
  <c r="AB53" i="49" s="1"/>
  <c r="E52" i="42"/>
  <c r="AC53" i="49" s="1"/>
  <c r="G52" i="42"/>
  <c r="H52" i="42"/>
  <c r="I52" i="42"/>
  <c r="J52" i="42"/>
  <c r="K52" i="42"/>
  <c r="L52" i="42"/>
  <c r="P52" i="42"/>
  <c r="C53" i="42"/>
  <c r="AA54" i="49" s="1"/>
  <c r="D53" i="42"/>
  <c r="AB54" i="49" s="1"/>
  <c r="E53" i="42"/>
  <c r="AC54" i="49" s="1"/>
  <c r="G53" i="42"/>
  <c r="H53" i="42"/>
  <c r="I53" i="42"/>
  <c r="J53" i="42"/>
  <c r="K53" i="42"/>
  <c r="L53" i="42"/>
  <c r="P53" i="42"/>
  <c r="C54" i="42"/>
  <c r="D54" i="42"/>
  <c r="AB55" i="49" s="1"/>
  <c r="E54" i="42"/>
  <c r="AC55" i="49" s="1"/>
  <c r="G54" i="42"/>
  <c r="H54" i="42"/>
  <c r="I54" i="42"/>
  <c r="J54" i="42"/>
  <c r="K54" i="42"/>
  <c r="L54" i="42"/>
  <c r="P54" i="42"/>
  <c r="C55" i="42"/>
  <c r="AA56" i="49" s="1"/>
  <c r="D55" i="42"/>
  <c r="AB56" i="49" s="1"/>
  <c r="E55" i="42"/>
  <c r="AC56" i="49" s="1"/>
  <c r="G55" i="42"/>
  <c r="H55" i="42"/>
  <c r="I55" i="42"/>
  <c r="J55" i="42"/>
  <c r="K55" i="42"/>
  <c r="L55" i="42"/>
  <c r="P55" i="42"/>
  <c r="C56" i="42"/>
  <c r="AA57" i="49" s="1"/>
  <c r="D56" i="42"/>
  <c r="AB57" i="49" s="1"/>
  <c r="E56" i="42"/>
  <c r="AC57" i="49" s="1"/>
  <c r="G56" i="42"/>
  <c r="H56" i="42"/>
  <c r="I56" i="42"/>
  <c r="J56" i="42"/>
  <c r="K56" i="42"/>
  <c r="L56" i="42"/>
  <c r="P56" i="42"/>
  <c r="C57" i="42"/>
  <c r="AA58" i="49" s="1"/>
  <c r="D57" i="42"/>
  <c r="AB58" i="49" s="1"/>
  <c r="E57" i="42"/>
  <c r="AC58" i="49" s="1"/>
  <c r="G57" i="42"/>
  <c r="H57" i="42"/>
  <c r="I57" i="42"/>
  <c r="J57" i="42"/>
  <c r="K57" i="42"/>
  <c r="L57" i="42"/>
  <c r="P57" i="42"/>
  <c r="C58" i="42"/>
  <c r="AA59" i="49" s="1"/>
  <c r="D58" i="42"/>
  <c r="AB59" i="49" s="1"/>
  <c r="E58" i="42"/>
  <c r="AC59" i="49" s="1"/>
  <c r="G58" i="42"/>
  <c r="H58" i="42"/>
  <c r="I58" i="42"/>
  <c r="J58" i="42"/>
  <c r="K58" i="42"/>
  <c r="L58" i="42"/>
  <c r="P58" i="42"/>
  <c r="C59" i="42"/>
  <c r="AA60" i="49" s="1"/>
  <c r="D59" i="42"/>
  <c r="AB60" i="49" s="1"/>
  <c r="E59" i="42"/>
  <c r="AC60" i="49" s="1"/>
  <c r="G59" i="42"/>
  <c r="H59" i="42"/>
  <c r="I59" i="42"/>
  <c r="J59" i="42"/>
  <c r="K59" i="42"/>
  <c r="L59" i="42"/>
  <c r="P59" i="42"/>
  <c r="P2" i="42"/>
  <c r="K2" i="42"/>
  <c r="L2" i="42"/>
  <c r="J2" i="42"/>
  <c r="I2" i="42"/>
  <c r="H2" i="42"/>
  <c r="G2" i="42"/>
  <c r="E2" i="42"/>
  <c r="AC3" i="49" s="1"/>
  <c r="D2" i="42"/>
  <c r="C2" i="42"/>
  <c r="AA3" i="49" s="1"/>
  <c r="U3" i="41"/>
  <c r="V3" i="41"/>
  <c r="W3" i="41"/>
  <c r="Y3" i="41"/>
  <c r="AS3" i="41" s="1"/>
  <c r="Z3" i="41"/>
  <c r="AT3" i="41" s="1"/>
  <c r="AA3" i="41"/>
  <c r="AU3" i="41" s="1"/>
  <c r="AB3" i="41"/>
  <c r="AV3" i="41" s="1"/>
  <c r="AC3" i="41"/>
  <c r="AW3" i="41" s="1"/>
  <c r="AD3" i="41"/>
  <c r="AX3" i="41" s="1"/>
  <c r="U4" i="41"/>
  <c r="V4" i="41"/>
  <c r="W4" i="41"/>
  <c r="Y4" i="41"/>
  <c r="AS4" i="41" s="1"/>
  <c r="Z4" i="41"/>
  <c r="AT4" i="41" s="1"/>
  <c r="AA4" i="41"/>
  <c r="AU4" i="41" s="1"/>
  <c r="AB4" i="41"/>
  <c r="AV4" i="41" s="1"/>
  <c r="AC4" i="41"/>
  <c r="AW4" i="41" s="1"/>
  <c r="AD4" i="41"/>
  <c r="AX4" i="41" s="1"/>
  <c r="U5" i="41"/>
  <c r="V5" i="41"/>
  <c r="W5" i="41"/>
  <c r="Y5" i="41"/>
  <c r="AS5" i="41" s="1"/>
  <c r="Z5" i="41"/>
  <c r="AT5" i="41" s="1"/>
  <c r="AA5" i="41"/>
  <c r="AU5" i="41" s="1"/>
  <c r="AB5" i="41"/>
  <c r="AV5" i="41" s="1"/>
  <c r="AC5" i="41"/>
  <c r="AW5" i="41" s="1"/>
  <c r="AD5" i="41"/>
  <c r="AX5" i="41" s="1"/>
  <c r="U6" i="41"/>
  <c r="V6" i="41"/>
  <c r="W6" i="41"/>
  <c r="Y6" i="41"/>
  <c r="AS9" i="41" s="1"/>
  <c r="Z6" i="41"/>
  <c r="AT9" i="41" s="1"/>
  <c r="AA6" i="41"/>
  <c r="AU9" i="41" s="1"/>
  <c r="AB6" i="41"/>
  <c r="AV9" i="41" s="1"/>
  <c r="AC6" i="41"/>
  <c r="AW9" i="41" s="1"/>
  <c r="AD6" i="41"/>
  <c r="AX9" i="41" s="1"/>
  <c r="U7" i="41"/>
  <c r="V7" i="41"/>
  <c r="W7" i="41"/>
  <c r="Y7" i="41"/>
  <c r="AS10" i="41" s="1"/>
  <c r="Z7" i="41"/>
  <c r="AT10" i="41" s="1"/>
  <c r="AA7" i="41"/>
  <c r="AU10" i="41" s="1"/>
  <c r="AB7" i="41"/>
  <c r="AV10" i="41" s="1"/>
  <c r="AC7" i="41"/>
  <c r="AW10" i="41" s="1"/>
  <c r="AD7" i="41"/>
  <c r="AX10" i="41" s="1"/>
  <c r="U8" i="41"/>
  <c r="V8" i="41"/>
  <c r="W8" i="41"/>
  <c r="Y8" i="41"/>
  <c r="AS14" i="41" s="1"/>
  <c r="Z8" i="41"/>
  <c r="AT14" i="41" s="1"/>
  <c r="AA8" i="41"/>
  <c r="AU14" i="41" s="1"/>
  <c r="AB8" i="41"/>
  <c r="AV14" i="41" s="1"/>
  <c r="AC8" i="41"/>
  <c r="AW14" i="41" s="1"/>
  <c r="AD8" i="41"/>
  <c r="AX14" i="41" s="1"/>
  <c r="U9" i="41"/>
  <c r="V9" i="41"/>
  <c r="W9" i="41"/>
  <c r="Y9" i="41"/>
  <c r="Z9" i="41"/>
  <c r="AT15" i="41" s="1"/>
  <c r="AA9" i="41"/>
  <c r="AU15" i="41" s="1"/>
  <c r="AB9" i="41"/>
  <c r="AV15" i="41" s="1"/>
  <c r="AC9" i="41"/>
  <c r="AW15" i="41" s="1"/>
  <c r="AD9" i="41"/>
  <c r="AX15" i="41" s="1"/>
  <c r="U10" i="41"/>
  <c r="V10" i="41"/>
  <c r="W10" i="41"/>
  <c r="Y10" i="41"/>
  <c r="AS19" i="41" s="1"/>
  <c r="Z10" i="41"/>
  <c r="AT19" i="41" s="1"/>
  <c r="AA10" i="41"/>
  <c r="AU19" i="41" s="1"/>
  <c r="AB10" i="41"/>
  <c r="AV19" i="41" s="1"/>
  <c r="AC10" i="41"/>
  <c r="AW19" i="41" s="1"/>
  <c r="AD10" i="41"/>
  <c r="AX19" i="41" s="1"/>
  <c r="U11" i="41"/>
  <c r="V11" i="41"/>
  <c r="W11" i="41"/>
  <c r="Y11" i="41"/>
  <c r="AS20" i="41" s="1"/>
  <c r="Z11" i="41"/>
  <c r="AT20" i="41" s="1"/>
  <c r="AA11" i="41"/>
  <c r="AU20" i="41" s="1"/>
  <c r="AB11" i="41"/>
  <c r="AV20" i="41" s="1"/>
  <c r="AC11" i="41"/>
  <c r="AW20" i="41" s="1"/>
  <c r="AD11" i="41"/>
  <c r="AX20" i="41" s="1"/>
  <c r="U12" i="41"/>
  <c r="V12" i="41"/>
  <c r="W12" i="41"/>
  <c r="Y12" i="41"/>
  <c r="AS21" i="41" s="1"/>
  <c r="Z12" i="41"/>
  <c r="AT21" i="41" s="1"/>
  <c r="AA12" i="41"/>
  <c r="AU21" i="41" s="1"/>
  <c r="AB12" i="41"/>
  <c r="AV21" i="41" s="1"/>
  <c r="AC12" i="41"/>
  <c r="AW21" i="41" s="1"/>
  <c r="AD12" i="41"/>
  <c r="AX21" i="41" s="1"/>
  <c r="U13" i="41"/>
  <c r="V13" i="41"/>
  <c r="W13" i="41"/>
  <c r="Y13" i="41"/>
  <c r="AS22" i="41" s="1"/>
  <c r="Z13" i="41"/>
  <c r="AT22" i="41" s="1"/>
  <c r="AA13" i="41"/>
  <c r="AU22" i="41" s="1"/>
  <c r="AB13" i="41"/>
  <c r="AV22" i="41" s="1"/>
  <c r="AC13" i="41"/>
  <c r="AW22" i="41" s="1"/>
  <c r="AD13" i="41"/>
  <c r="AX22" i="41" s="1"/>
  <c r="U14" i="41"/>
  <c r="V14" i="41"/>
  <c r="W14" i="41"/>
  <c r="Y14" i="41"/>
  <c r="AS26" i="41" s="1"/>
  <c r="Z14" i="41"/>
  <c r="AT26" i="41" s="1"/>
  <c r="AA14" i="41"/>
  <c r="AU26" i="41" s="1"/>
  <c r="AB14" i="41"/>
  <c r="AV26" i="41" s="1"/>
  <c r="AC14" i="41"/>
  <c r="AW26" i="41" s="1"/>
  <c r="AD14" i="41"/>
  <c r="AX26" i="41" s="1"/>
  <c r="U15" i="41"/>
  <c r="V15" i="41"/>
  <c r="W15" i="41"/>
  <c r="Y15" i="41"/>
  <c r="AS27" i="41" s="1"/>
  <c r="Z15" i="41"/>
  <c r="AT27" i="41" s="1"/>
  <c r="AA15" i="41"/>
  <c r="AU27" i="41" s="1"/>
  <c r="AB15" i="41"/>
  <c r="AV27" i="41" s="1"/>
  <c r="AC15" i="41"/>
  <c r="AW27" i="41" s="1"/>
  <c r="AD15" i="41"/>
  <c r="AX27" i="41" s="1"/>
  <c r="U16" i="41"/>
  <c r="V16" i="41"/>
  <c r="W16" i="41"/>
  <c r="Y16" i="41"/>
  <c r="AS28" i="41" s="1"/>
  <c r="Z16" i="41"/>
  <c r="AT28" i="41" s="1"/>
  <c r="AA16" i="41"/>
  <c r="AU28" i="41" s="1"/>
  <c r="AB16" i="41"/>
  <c r="AV28" i="41" s="1"/>
  <c r="AC16" i="41"/>
  <c r="AW28" i="41" s="1"/>
  <c r="AD16" i="41"/>
  <c r="AX28" i="41" s="1"/>
  <c r="U17" i="41"/>
  <c r="V17" i="41"/>
  <c r="W17" i="41"/>
  <c r="Y17" i="41"/>
  <c r="AS29" i="41" s="1"/>
  <c r="Z17" i="41"/>
  <c r="AT29" i="41" s="1"/>
  <c r="AA17" i="41"/>
  <c r="AU29" i="41" s="1"/>
  <c r="AB17" i="41"/>
  <c r="AV29" i="41" s="1"/>
  <c r="AC17" i="41"/>
  <c r="AW29" i="41" s="1"/>
  <c r="AD17" i="41"/>
  <c r="AX29" i="41" s="1"/>
  <c r="U18" i="41"/>
  <c r="V18" i="41"/>
  <c r="W18" i="41"/>
  <c r="Y18" i="41"/>
  <c r="AS30" i="41" s="1"/>
  <c r="Z18" i="41"/>
  <c r="AT30" i="41" s="1"/>
  <c r="AA18" i="41"/>
  <c r="AU30" i="41" s="1"/>
  <c r="AB18" i="41"/>
  <c r="AV30" i="41" s="1"/>
  <c r="AC18" i="41"/>
  <c r="AW30" i="41" s="1"/>
  <c r="AD18" i="41"/>
  <c r="AX30" i="41" s="1"/>
  <c r="U19" i="41"/>
  <c r="V19" i="41"/>
  <c r="W19" i="41"/>
  <c r="Y19" i="41"/>
  <c r="AS31" i="41" s="1"/>
  <c r="Z19" i="41"/>
  <c r="AT31" i="41" s="1"/>
  <c r="AA19" i="41"/>
  <c r="AU31" i="41" s="1"/>
  <c r="AB19" i="41"/>
  <c r="AV31" i="41" s="1"/>
  <c r="AC19" i="41"/>
  <c r="AW31" i="41" s="1"/>
  <c r="AD19" i="41"/>
  <c r="AX31" i="41" s="1"/>
  <c r="U20" i="41"/>
  <c r="V20" i="41"/>
  <c r="W20" i="41"/>
  <c r="Y20" i="41"/>
  <c r="AS32" i="41" s="1"/>
  <c r="Z20" i="41"/>
  <c r="AT32" i="41" s="1"/>
  <c r="AA20" i="41"/>
  <c r="AU32" i="41" s="1"/>
  <c r="AB20" i="41"/>
  <c r="AV32" i="41" s="1"/>
  <c r="AC20" i="41"/>
  <c r="AW32" i="41" s="1"/>
  <c r="AD20" i="41"/>
  <c r="AX32" i="41" s="1"/>
  <c r="U21" i="41"/>
  <c r="V21" i="41"/>
  <c r="W21" i="41"/>
  <c r="Y21" i="41"/>
  <c r="AS33" i="41" s="1"/>
  <c r="AS90" i="41" s="1"/>
  <c r="Z21" i="41"/>
  <c r="AT33" i="41" s="1"/>
  <c r="AT90" i="41" s="1"/>
  <c r="AA21" i="41"/>
  <c r="AU33" i="41" s="1"/>
  <c r="AU90" i="41" s="1"/>
  <c r="AB21" i="41"/>
  <c r="AV33" i="41" s="1"/>
  <c r="AV90" i="41" s="1"/>
  <c r="AC21" i="41"/>
  <c r="AW33" i="41" s="1"/>
  <c r="AW90" i="41" s="1"/>
  <c r="AD21" i="41"/>
  <c r="AX33" i="41" s="1"/>
  <c r="AX90" i="41" s="1"/>
  <c r="U22" i="41"/>
  <c r="V22" i="41"/>
  <c r="W22" i="41"/>
  <c r="Y22" i="41"/>
  <c r="AS34" i="41" s="1"/>
  <c r="Z22" i="41"/>
  <c r="AT34" i="41" s="1"/>
  <c r="AA22" i="41"/>
  <c r="AU34" i="41" s="1"/>
  <c r="AB22" i="41"/>
  <c r="AV34" i="41" s="1"/>
  <c r="AC22" i="41"/>
  <c r="AW34" i="41" s="1"/>
  <c r="AD22" i="41"/>
  <c r="AX34" i="41" s="1"/>
  <c r="U23" i="41"/>
  <c r="V23" i="41"/>
  <c r="W23" i="41"/>
  <c r="Y23" i="41"/>
  <c r="AS35" i="41" s="1"/>
  <c r="Z23" i="41"/>
  <c r="AT35" i="41" s="1"/>
  <c r="AA23" i="41"/>
  <c r="AU35" i="41" s="1"/>
  <c r="AB23" i="41"/>
  <c r="AV35" i="41" s="1"/>
  <c r="AC23" i="41"/>
  <c r="AW35" i="41" s="1"/>
  <c r="AD23" i="41"/>
  <c r="AX35" i="41" s="1"/>
  <c r="U24" i="41"/>
  <c r="V24" i="41"/>
  <c r="W24" i="41"/>
  <c r="Y24" i="41"/>
  <c r="AS36" i="41" s="1"/>
  <c r="Z24" i="41"/>
  <c r="AT36" i="41" s="1"/>
  <c r="AA24" i="41"/>
  <c r="AU36" i="41" s="1"/>
  <c r="AB24" i="41"/>
  <c r="AV36" i="41" s="1"/>
  <c r="AC24" i="41"/>
  <c r="AW36" i="41" s="1"/>
  <c r="AD24" i="41"/>
  <c r="AX36" i="41" s="1"/>
  <c r="U25" i="41"/>
  <c r="V25" i="41"/>
  <c r="W25" i="41"/>
  <c r="Y25" i="41"/>
  <c r="AS40" i="41" s="1"/>
  <c r="Z25" i="41"/>
  <c r="AT40" i="41" s="1"/>
  <c r="AA25" i="41"/>
  <c r="AU40" i="41" s="1"/>
  <c r="AB25" i="41"/>
  <c r="AV40" i="41" s="1"/>
  <c r="AC25" i="41"/>
  <c r="AW40" i="41" s="1"/>
  <c r="AD25" i="41"/>
  <c r="AX40" i="41" s="1"/>
  <c r="U26" i="41"/>
  <c r="V26" i="41"/>
  <c r="W26" i="41"/>
  <c r="Y26" i="41"/>
  <c r="AS41" i="41" s="1"/>
  <c r="Z26" i="41"/>
  <c r="AT41" i="41" s="1"/>
  <c r="AA26" i="41"/>
  <c r="AU41" i="41" s="1"/>
  <c r="AB26" i="41"/>
  <c r="AV41" i="41" s="1"/>
  <c r="AC26" i="41"/>
  <c r="AW41" i="41" s="1"/>
  <c r="AD26" i="41"/>
  <c r="AX41" i="41" s="1"/>
  <c r="U27" i="41"/>
  <c r="V27" i="41"/>
  <c r="W27" i="41"/>
  <c r="Y27" i="41"/>
  <c r="AS42" i="41" s="1"/>
  <c r="Z27" i="41"/>
  <c r="AT42" i="41" s="1"/>
  <c r="AA27" i="41"/>
  <c r="AU42" i="41" s="1"/>
  <c r="AB27" i="41"/>
  <c r="AV42" i="41" s="1"/>
  <c r="AC27" i="41"/>
  <c r="AW42" i="41" s="1"/>
  <c r="AD27" i="41"/>
  <c r="AX42" i="41" s="1"/>
  <c r="U28" i="41"/>
  <c r="V28" i="41"/>
  <c r="W28" i="41"/>
  <c r="Y28" i="41"/>
  <c r="AS43" i="41" s="1"/>
  <c r="AS91" i="41" s="1"/>
  <c r="Z28" i="41"/>
  <c r="AT43" i="41" s="1"/>
  <c r="AT91" i="41" s="1"/>
  <c r="AA28" i="41"/>
  <c r="AU43" i="41" s="1"/>
  <c r="AU91" i="41" s="1"/>
  <c r="AB28" i="41"/>
  <c r="AV43" i="41" s="1"/>
  <c r="AV91" i="41" s="1"/>
  <c r="AC28" i="41"/>
  <c r="AW43" i="41" s="1"/>
  <c r="AW91" i="41" s="1"/>
  <c r="AD28" i="41"/>
  <c r="AX43" i="41" s="1"/>
  <c r="AX91" i="41" s="1"/>
  <c r="U29" i="41"/>
  <c r="V29" i="41"/>
  <c r="W29" i="41"/>
  <c r="Y29" i="41"/>
  <c r="AS44" i="41" s="1"/>
  <c r="Z29" i="41"/>
  <c r="AT44" i="41" s="1"/>
  <c r="AA29" i="41"/>
  <c r="AU44" i="41" s="1"/>
  <c r="AB29" i="41"/>
  <c r="AV44" i="41" s="1"/>
  <c r="AC29" i="41"/>
  <c r="AD29" i="41"/>
  <c r="AX44" i="41" s="1"/>
  <c r="U30" i="41"/>
  <c r="V30" i="41"/>
  <c r="W30" i="41"/>
  <c r="Y30" i="41"/>
  <c r="AS45" i="41" s="1"/>
  <c r="Z30" i="41"/>
  <c r="AT45" i="41" s="1"/>
  <c r="AA30" i="41"/>
  <c r="AU45" i="41" s="1"/>
  <c r="AB30" i="41"/>
  <c r="AV45" i="41" s="1"/>
  <c r="AC30" i="41"/>
  <c r="AW45" i="41" s="1"/>
  <c r="AD30" i="41"/>
  <c r="AX45" i="41" s="1"/>
  <c r="U31" i="41"/>
  <c r="V31" i="41"/>
  <c r="W31" i="41"/>
  <c r="Y31" i="41"/>
  <c r="AS46" i="41" s="1"/>
  <c r="Z31" i="41"/>
  <c r="AT46" i="41" s="1"/>
  <c r="AA31" i="41"/>
  <c r="AU46" i="41" s="1"/>
  <c r="AB31" i="41"/>
  <c r="AV46" i="41" s="1"/>
  <c r="AC31" i="41"/>
  <c r="AW46" i="41" s="1"/>
  <c r="AD31" i="41"/>
  <c r="AX46" i="41" s="1"/>
  <c r="U32" i="41"/>
  <c r="V32" i="41"/>
  <c r="W32" i="41"/>
  <c r="Y32" i="41"/>
  <c r="AS47" i="41" s="1"/>
  <c r="Z32" i="41"/>
  <c r="AT47" i="41" s="1"/>
  <c r="AA32" i="41"/>
  <c r="AU47" i="41" s="1"/>
  <c r="AB32" i="41"/>
  <c r="AV47" i="41" s="1"/>
  <c r="AC32" i="41"/>
  <c r="AW47" i="41" s="1"/>
  <c r="AD32" i="41"/>
  <c r="AX47" i="41" s="1"/>
  <c r="U33" i="41"/>
  <c r="V33" i="41"/>
  <c r="W33" i="41"/>
  <c r="Y33" i="41"/>
  <c r="AS48" i="41" s="1"/>
  <c r="Z33" i="41"/>
  <c r="AT48" i="41" s="1"/>
  <c r="AA33" i="41"/>
  <c r="AU48" i="41" s="1"/>
  <c r="AB33" i="41"/>
  <c r="AV48" i="41" s="1"/>
  <c r="AC33" i="41"/>
  <c r="AW48" i="41" s="1"/>
  <c r="AD33" i="41"/>
  <c r="AX48" i="41" s="1"/>
  <c r="U34" i="41"/>
  <c r="V34" i="41"/>
  <c r="W34" i="41"/>
  <c r="Y34" i="41"/>
  <c r="AS49" i="41" s="1"/>
  <c r="AS92" i="41" s="1"/>
  <c r="Z34" i="41"/>
  <c r="AT49" i="41" s="1"/>
  <c r="AT92" i="41" s="1"/>
  <c r="AA34" i="41"/>
  <c r="AU49" i="41" s="1"/>
  <c r="AU92" i="41" s="1"/>
  <c r="AB34" i="41"/>
  <c r="AV49" i="41" s="1"/>
  <c r="AV92" i="41" s="1"/>
  <c r="AC34" i="41"/>
  <c r="AW49" i="41" s="1"/>
  <c r="AW92" i="41" s="1"/>
  <c r="AD34" i="41"/>
  <c r="AX49" i="41" s="1"/>
  <c r="AX92" i="41" s="1"/>
  <c r="U35" i="41"/>
  <c r="V35" i="41"/>
  <c r="W35" i="41"/>
  <c r="Y35" i="41"/>
  <c r="AS53" i="41" s="1"/>
  <c r="Z35" i="41"/>
  <c r="AT53" i="41" s="1"/>
  <c r="AA35" i="41"/>
  <c r="AU53" i="41" s="1"/>
  <c r="AB35" i="41"/>
  <c r="AV53" i="41" s="1"/>
  <c r="AC35" i="41"/>
  <c r="AW53" i="41" s="1"/>
  <c r="AD35" i="41"/>
  <c r="AX53" i="41" s="1"/>
  <c r="U36" i="41"/>
  <c r="V36" i="41"/>
  <c r="W36" i="41"/>
  <c r="Y36" i="41"/>
  <c r="AS54" i="41" s="1"/>
  <c r="Z36" i="41"/>
  <c r="AA36" i="41"/>
  <c r="AU54" i="41" s="1"/>
  <c r="AB36" i="41"/>
  <c r="AV54" i="41" s="1"/>
  <c r="AC36" i="41"/>
  <c r="AW54" i="41" s="1"/>
  <c r="AD36" i="41"/>
  <c r="AX54" i="41" s="1"/>
  <c r="U37" i="41"/>
  <c r="V37" i="41"/>
  <c r="W37" i="41"/>
  <c r="Y37" i="41"/>
  <c r="AS55" i="41" s="1"/>
  <c r="Z37" i="41"/>
  <c r="AT55" i="41" s="1"/>
  <c r="AA37" i="41"/>
  <c r="AU55" i="41" s="1"/>
  <c r="AB37" i="41"/>
  <c r="AV55" i="41" s="1"/>
  <c r="AC37" i="41"/>
  <c r="AW55" i="41" s="1"/>
  <c r="AD37" i="41"/>
  <c r="AX55" i="41" s="1"/>
  <c r="U38" i="41"/>
  <c r="V38" i="41"/>
  <c r="W38" i="41"/>
  <c r="Y38" i="41"/>
  <c r="AS56" i="41" s="1"/>
  <c r="Z38" i="41"/>
  <c r="AT56" i="41" s="1"/>
  <c r="AA38" i="41"/>
  <c r="AU56" i="41" s="1"/>
  <c r="AB38" i="41"/>
  <c r="AV56" i="41" s="1"/>
  <c r="AC38" i="41"/>
  <c r="AW56" i="41" s="1"/>
  <c r="AD38" i="41"/>
  <c r="AX56" i="41" s="1"/>
  <c r="U39" i="41"/>
  <c r="V39" i="41"/>
  <c r="W39" i="41"/>
  <c r="Y39" i="41"/>
  <c r="AS57" i="41" s="1"/>
  <c r="Z39" i="41"/>
  <c r="AT57" i="41" s="1"/>
  <c r="AA39" i="41"/>
  <c r="AU57" i="41" s="1"/>
  <c r="AB39" i="41"/>
  <c r="AV57" i="41" s="1"/>
  <c r="AC39" i="41"/>
  <c r="AW57" i="41" s="1"/>
  <c r="AD39" i="41"/>
  <c r="AX57" i="41" s="1"/>
  <c r="U40" i="41"/>
  <c r="V40" i="41"/>
  <c r="W40" i="41"/>
  <c r="Y40" i="41"/>
  <c r="AS58" i="41" s="1"/>
  <c r="Z40" i="41"/>
  <c r="AT58" i="41" s="1"/>
  <c r="AA40" i="41"/>
  <c r="AU58" i="41" s="1"/>
  <c r="AB40" i="41"/>
  <c r="AV58" i="41" s="1"/>
  <c r="AC40" i="41"/>
  <c r="AW58" i="41" s="1"/>
  <c r="AD40" i="41"/>
  <c r="AX58" i="41" s="1"/>
  <c r="U41" i="41"/>
  <c r="V41" i="41"/>
  <c r="W41" i="41"/>
  <c r="Y41" i="41"/>
  <c r="AS59" i="41" s="1"/>
  <c r="Z41" i="41"/>
  <c r="AT59" i="41" s="1"/>
  <c r="AA41" i="41"/>
  <c r="AU59" i="41" s="1"/>
  <c r="AB41" i="41"/>
  <c r="AV59" i="41" s="1"/>
  <c r="AC41" i="41"/>
  <c r="AW59" i="41" s="1"/>
  <c r="AD41" i="41"/>
  <c r="AX59" i="41" s="1"/>
  <c r="U42" i="41"/>
  <c r="V42" i="41"/>
  <c r="W42" i="41"/>
  <c r="Y42" i="41"/>
  <c r="AS60" i="41" s="1"/>
  <c r="Z42" i="41"/>
  <c r="AT60" i="41" s="1"/>
  <c r="AA42" i="41"/>
  <c r="AU60" i="41" s="1"/>
  <c r="AB42" i="41"/>
  <c r="AV60" i="41" s="1"/>
  <c r="AC42" i="41"/>
  <c r="AW60" i="41" s="1"/>
  <c r="AD42" i="41"/>
  <c r="AX60" i="41" s="1"/>
  <c r="U43" i="41"/>
  <c r="V43" i="41"/>
  <c r="W43" i="41"/>
  <c r="Y43" i="41"/>
  <c r="AS61" i="41" s="1"/>
  <c r="Z43" i="41"/>
  <c r="AT61" i="41" s="1"/>
  <c r="AA43" i="41"/>
  <c r="AU61" i="41" s="1"/>
  <c r="AB43" i="41"/>
  <c r="AV61" i="41" s="1"/>
  <c r="AC43" i="41"/>
  <c r="AW61" i="41" s="1"/>
  <c r="AD43" i="41"/>
  <c r="AX61" i="41" s="1"/>
  <c r="U44" i="41"/>
  <c r="V44" i="41"/>
  <c r="W44" i="41"/>
  <c r="Y44" i="41"/>
  <c r="AS62" i="41" s="1"/>
  <c r="Z44" i="41"/>
  <c r="AA44" i="41"/>
  <c r="AU62" i="41" s="1"/>
  <c r="AB44" i="41"/>
  <c r="AV62" i="41" s="1"/>
  <c r="AC44" i="41"/>
  <c r="AW62" i="41" s="1"/>
  <c r="AD44" i="41"/>
  <c r="AX62" i="41" s="1"/>
  <c r="U45" i="41"/>
  <c r="V45" i="41"/>
  <c r="W45" i="41"/>
  <c r="Y45" i="41"/>
  <c r="Z45" i="41"/>
  <c r="AT66" i="41" s="1"/>
  <c r="AA45" i="41"/>
  <c r="AU66" i="41" s="1"/>
  <c r="AB45" i="41"/>
  <c r="AV66" i="41" s="1"/>
  <c r="AC45" i="41"/>
  <c r="AW66" i="41" s="1"/>
  <c r="AD45" i="41"/>
  <c r="AX66" i="41" s="1"/>
  <c r="U46" i="41"/>
  <c r="V46" i="41"/>
  <c r="W46" i="41"/>
  <c r="Y46" i="41"/>
  <c r="AS67" i="41" s="1"/>
  <c r="Z46" i="41"/>
  <c r="AT67" i="41" s="1"/>
  <c r="AA46" i="41"/>
  <c r="AU67" i="41" s="1"/>
  <c r="AB46" i="41"/>
  <c r="AV67" i="41" s="1"/>
  <c r="AC46" i="41"/>
  <c r="AW67" i="41" s="1"/>
  <c r="AD46" i="41"/>
  <c r="AX67" i="41" s="1"/>
  <c r="U47" i="41"/>
  <c r="V47" i="41"/>
  <c r="W47" i="41"/>
  <c r="Y47" i="41"/>
  <c r="AS71" i="41" s="1"/>
  <c r="Z47" i="41"/>
  <c r="AT71" i="41" s="1"/>
  <c r="AA47" i="41"/>
  <c r="AU71" i="41" s="1"/>
  <c r="AB47" i="41"/>
  <c r="AV71" i="41" s="1"/>
  <c r="AC47" i="41"/>
  <c r="AW71" i="41" s="1"/>
  <c r="AD47" i="41"/>
  <c r="AX71" i="41" s="1"/>
  <c r="U48" i="41"/>
  <c r="V48" i="41"/>
  <c r="W48" i="41"/>
  <c r="Y48" i="41"/>
  <c r="AS72" i="41" s="1"/>
  <c r="Z48" i="41"/>
  <c r="AT72" i="41" s="1"/>
  <c r="AA48" i="41"/>
  <c r="AU72" i="41" s="1"/>
  <c r="AB48" i="41"/>
  <c r="AV72" i="41" s="1"/>
  <c r="AC48" i="41"/>
  <c r="AW72" i="41" s="1"/>
  <c r="AD48" i="41"/>
  <c r="AX72" i="41" s="1"/>
  <c r="U49" i="41"/>
  <c r="V49" i="41"/>
  <c r="W49" i="41"/>
  <c r="Y49" i="41"/>
  <c r="AS73" i="41" s="1"/>
  <c r="Z49" i="41"/>
  <c r="AT73" i="41" s="1"/>
  <c r="AA49" i="41"/>
  <c r="AU73" i="41" s="1"/>
  <c r="AB49" i="41"/>
  <c r="AV73" i="41" s="1"/>
  <c r="AC49" i="41"/>
  <c r="AW73" i="41" s="1"/>
  <c r="AD49" i="41"/>
  <c r="AX73" i="41" s="1"/>
  <c r="U50" i="41"/>
  <c r="V50" i="41"/>
  <c r="W50" i="41"/>
  <c r="Y50" i="41"/>
  <c r="AS74" i="41" s="1"/>
  <c r="Z50" i="41"/>
  <c r="AT74" i="41" s="1"/>
  <c r="AA50" i="41"/>
  <c r="AU74" i="41" s="1"/>
  <c r="AB50" i="41"/>
  <c r="AV74" i="41" s="1"/>
  <c r="AC50" i="41"/>
  <c r="AW74" i="41" s="1"/>
  <c r="AD50" i="41"/>
  <c r="AX74" i="41" s="1"/>
  <c r="U51" i="41"/>
  <c r="V51" i="41"/>
  <c r="W51" i="41"/>
  <c r="Y51" i="41"/>
  <c r="AS75" i="41" s="1"/>
  <c r="Z51" i="41"/>
  <c r="AT75" i="41" s="1"/>
  <c r="AA51" i="41"/>
  <c r="AU75" i="41" s="1"/>
  <c r="AB51" i="41"/>
  <c r="AV75" i="41" s="1"/>
  <c r="AC51" i="41"/>
  <c r="AW75" i="41" s="1"/>
  <c r="AD51" i="41"/>
  <c r="AX75" i="41" s="1"/>
  <c r="U52" i="41"/>
  <c r="V52" i="41"/>
  <c r="W52" i="41"/>
  <c r="Y52" i="41"/>
  <c r="AS79" i="41" s="1"/>
  <c r="Z52" i="41"/>
  <c r="AT79" i="41" s="1"/>
  <c r="AA52" i="41"/>
  <c r="AU79" i="41" s="1"/>
  <c r="AB52" i="41"/>
  <c r="AV79" i="41" s="1"/>
  <c r="AC52" i="41"/>
  <c r="AW79" i="41" s="1"/>
  <c r="AD52" i="41"/>
  <c r="AX79" i="41" s="1"/>
  <c r="U53" i="41"/>
  <c r="V53" i="41"/>
  <c r="W53" i="41"/>
  <c r="Y53" i="41"/>
  <c r="AS80" i="41" s="1"/>
  <c r="Z53" i="41"/>
  <c r="AT80" i="41" s="1"/>
  <c r="AA53" i="41"/>
  <c r="AU80" i="41" s="1"/>
  <c r="AB53" i="41"/>
  <c r="AV80" i="41" s="1"/>
  <c r="AC53" i="41"/>
  <c r="AW80" i="41" s="1"/>
  <c r="AD53" i="41"/>
  <c r="AX80" i="41" s="1"/>
  <c r="U54" i="41"/>
  <c r="V54" i="41"/>
  <c r="W54" i="41"/>
  <c r="Y54" i="41"/>
  <c r="AS81" i="41" s="1"/>
  <c r="Z54" i="41"/>
  <c r="AT81" i="41" s="1"/>
  <c r="AA54" i="41"/>
  <c r="AU81" i="41" s="1"/>
  <c r="AB54" i="41"/>
  <c r="AV81" i="41" s="1"/>
  <c r="AC54" i="41"/>
  <c r="AW81" i="41" s="1"/>
  <c r="AD54" i="41"/>
  <c r="AX81" i="41" s="1"/>
  <c r="U55" i="41"/>
  <c r="V55" i="41"/>
  <c r="W55" i="41"/>
  <c r="Y55" i="41"/>
  <c r="AS82" i="41" s="1"/>
  <c r="Z55" i="41"/>
  <c r="AT82" i="41" s="1"/>
  <c r="AA55" i="41"/>
  <c r="AU82" i="41" s="1"/>
  <c r="AB55" i="41"/>
  <c r="AV82" i="41" s="1"/>
  <c r="AC55" i="41"/>
  <c r="AW82" i="41" s="1"/>
  <c r="AD55" i="41"/>
  <c r="AX82" i="41" s="1"/>
  <c r="U56" i="41"/>
  <c r="V56" i="41"/>
  <c r="W56" i="41"/>
  <c r="Y56" i="41"/>
  <c r="AS83" i="41" s="1"/>
  <c r="Z56" i="41"/>
  <c r="AT83" i="41" s="1"/>
  <c r="AA56" i="41"/>
  <c r="AU83" i="41" s="1"/>
  <c r="AB56" i="41"/>
  <c r="AV83" i="41" s="1"/>
  <c r="AC56" i="41"/>
  <c r="AW83" i="41" s="1"/>
  <c r="AD56" i="41"/>
  <c r="AX83" i="41" s="1"/>
  <c r="U57" i="41"/>
  <c r="V57" i="41"/>
  <c r="W57" i="41"/>
  <c r="Y57" i="41"/>
  <c r="AS84" i="41" s="1"/>
  <c r="Z57" i="41"/>
  <c r="AT84" i="41" s="1"/>
  <c r="AA57" i="41"/>
  <c r="AU84" i="41" s="1"/>
  <c r="AB57" i="41"/>
  <c r="AV84" i="41" s="1"/>
  <c r="AC57" i="41"/>
  <c r="AW84" i="41" s="1"/>
  <c r="AD57" i="41"/>
  <c r="AX84" i="41" s="1"/>
  <c r="AA2" i="41"/>
  <c r="AU2" i="41" s="1"/>
  <c r="AC2" i="41"/>
  <c r="AW2" i="41" s="1"/>
  <c r="AD2" i="41"/>
  <c r="AX2" i="41" s="1"/>
  <c r="AB2" i="41"/>
  <c r="Z2" i="41"/>
  <c r="AT2" i="41" s="1"/>
  <c r="Y2" i="41"/>
  <c r="AS2" i="41" s="1"/>
  <c r="W2" i="41"/>
  <c r="V2" i="41"/>
  <c r="U2" i="41"/>
  <c r="C3" i="41"/>
  <c r="W4" i="49" s="1"/>
  <c r="D3" i="41"/>
  <c r="X4" i="49" s="1"/>
  <c r="E3" i="41"/>
  <c r="Y4" i="49" s="1"/>
  <c r="G3" i="41"/>
  <c r="H3" i="41"/>
  <c r="J3" i="41"/>
  <c r="K3" i="41"/>
  <c r="L3" i="41"/>
  <c r="P3" i="41"/>
  <c r="C4" i="41"/>
  <c r="W5" i="49" s="1"/>
  <c r="D4" i="41"/>
  <c r="X5" i="49" s="1"/>
  <c r="E4" i="41"/>
  <c r="Y5" i="49" s="1"/>
  <c r="G4" i="41"/>
  <c r="H4" i="41"/>
  <c r="J4" i="41"/>
  <c r="K4" i="41"/>
  <c r="L4" i="41"/>
  <c r="P4" i="41"/>
  <c r="C5" i="41"/>
  <c r="W6" i="49" s="1"/>
  <c r="D5" i="41"/>
  <c r="X6" i="49" s="1"/>
  <c r="E5" i="41"/>
  <c r="Y6" i="49" s="1"/>
  <c r="G5" i="41"/>
  <c r="H5" i="41"/>
  <c r="J5" i="41"/>
  <c r="K5" i="41"/>
  <c r="L5" i="41"/>
  <c r="P5" i="41"/>
  <c r="C6" i="41"/>
  <c r="W7" i="49" s="1"/>
  <c r="D6" i="41"/>
  <c r="X7" i="49" s="1"/>
  <c r="E6" i="41"/>
  <c r="Y7" i="49" s="1"/>
  <c r="G6" i="41"/>
  <c r="H6" i="41"/>
  <c r="J6" i="41"/>
  <c r="K6" i="41"/>
  <c r="L6" i="41"/>
  <c r="P6" i="41"/>
  <c r="C7" i="41"/>
  <c r="W8" i="49" s="1"/>
  <c r="D7" i="41"/>
  <c r="X8" i="49" s="1"/>
  <c r="E7" i="41"/>
  <c r="Y8" i="49" s="1"/>
  <c r="G7" i="41"/>
  <c r="H7" i="41"/>
  <c r="J7" i="41"/>
  <c r="K7" i="41"/>
  <c r="L7" i="41"/>
  <c r="P7" i="41"/>
  <c r="C8" i="41"/>
  <c r="W9" i="49" s="1"/>
  <c r="D8" i="41"/>
  <c r="X9" i="49" s="1"/>
  <c r="E8" i="41"/>
  <c r="Y9" i="49" s="1"/>
  <c r="G8" i="41"/>
  <c r="H8" i="41"/>
  <c r="J8" i="41"/>
  <c r="K8" i="41"/>
  <c r="L8" i="41"/>
  <c r="P8" i="41"/>
  <c r="C9" i="41"/>
  <c r="W10" i="49" s="1"/>
  <c r="D9" i="41"/>
  <c r="X10" i="49" s="1"/>
  <c r="E9" i="41"/>
  <c r="Y10" i="49" s="1"/>
  <c r="G9" i="41"/>
  <c r="H9" i="41"/>
  <c r="J9" i="41"/>
  <c r="K9" i="41"/>
  <c r="L9" i="41"/>
  <c r="P9" i="41"/>
  <c r="C10" i="41"/>
  <c r="W11" i="49" s="1"/>
  <c r="D10" i="41"/>
  <c r="X11" i="49" s="1"/>
  <c r="E10" i="41"/>
  <c r="Y11" i="49" s="1"/>
  <c r="G10" i="41"/>
  <c r="H10" i="41"/>
  <c r="J10" i="41"/>
  <c r="K10" i="41"/>
  <c r="L10" i="41"/>
  <c r="P10" i="41"/>
  <c r="C11" i="41"/>
  <c r="W12" i="49" s="1"/>
  <c r="D11" i="41"/>
  <c r="X12" i="49" s="1"/>
  <c r="E11" i="41"/>
  <c r="Y12" i="49" s="1"/>
  <c r="G11" i="41"/>
  <c r="H11" i="41"/>
  <c r="J11" i="41"/>
  <c r="K11" i="41"/>
  <c r="L11" i="41"/>
  <c r="P11" i="41"/>
  <c r="C12" i="41"/>
  <c r="W13" i="49" s="1"/>
  <c r="D12" i="41"/>
  <c r="X13" i="49" s="1"/>
  <c r="E12" i="41"/>
  <c r="Y13" i="49" s="1"/>
  <c r="G12" i="41"/>
  <c r="H12" i="41"/>
  <c r="J12" i="41"/>
  <c r="K12" i="41"/>
  <c r="L12" i="41"/>
  <c r="P12" i="41"/>
  <c r="C13" i="41"/>
  <c r="W14" i="49" s="1"/>
  <c r="D13" i="41"/>
  <c r="X14" i="49" s="1"/>
  <c r="E13" i="41"/>
  <c r="Y14" i="49" s="1"/>
  <c r="G13" i="41"/>
  <c r="H13" i="41"/>
  <c r="J13" i="41"/>
  <c r="K13" i="41"/>
  <c r="L13" i="41"/>
  <c r="P13" i="41"/>
  <c r="C14" i="41"/>
  <c r="W15" i="49" s="1"/>
  <c r="D14" i="41"/>
  <c r="X15" i="49" s="1"/>
  <c r="E14" i="41"/>
  <c r="Y15" i="49" s="1"/>
  <c r="G14" i="41"/>
  <c r="H14" i="41"/>
  <c r="J14" i="41"/>
  <c r="K14" i="41"/>
  <c r="L14" i="41"/>
  <c r="P14" i="41"/>
  <c r="C15" i="41"/>
  <c r="W16" i="49" s="1"/>
  <c r="D15" i="41"/>
  <c r="X16" i="49" s="1"/>
  <c r="E15" i="41"/>
  <c r="Y16" i="49" s="1"/>
  <c r="G15" i="41"/>
  <c r="H15" i="41"/>
  <c r="J15" i="41"/>
  <c r="K15" i="41"/>
  <c r="L15" i="41"/>
  <c r="P15" i="41"/>
  <c r="C16" i="41"/>
  <c r="W17" i="49" s="1"/>
  <c r="D16" i="41"/>
  <c r="X17" i="49" s="1"/>
  <c r="E16" i="41"/>
  <c r="Y17" i="49" s="1"/>
  <c r="G16" i="41"/>
  <c r="H16" i="41"/>
  <c r="J16" i="41"/>
  <c r="K16" i="41"/>
  <c r="L16" i="41"/>
  <c r="P16" i="41"/>
  <c r="C17" i="41"/>
  <c r="W18" i="49" s="1"/>
  <c r="D17" i="41"/>
  <c r="X18" i="49" s="1"/>
  <c r="E17" i="41"/>
  <c r="Y18" i="49" s="1"/>
  <c r="G17" i="41"/>
  <c r="H17" i="41"/>
  <c r="J17" i="41"/>
  <c r="K17" i="41"/>
  <c r="L17" i="41"/>
  <c r="P17" i="41"/>
  <c r="C18" i="41"/>
  <c r="W19" i="49" s="1"/>
  <c r="D18" i="41"/>
  <c r="X19" i="49" s="1"/>
  <c r="E18" i="41"/>
  <c r="Y19" i="49" s="1"/>
  <c r="G18" i="41"/>
  <c r="H18" i="41"/>
  <c r="J18" i="41"/>
  <c r="K18" i="41"/>
  <c r="L18" i="41"/>
  <c r="P18" i="41"/>
  <c r="C19" i="41"/>
  <c r="W20" i="49" s="1"/>
  <c r="D19" i="41"/>
  <c r="X20" i="49" s="1"/>
  <c r="E19" i="41"/>
  <c r="Y20" i="49" s="1"/>
  <c r="G19" i="41"/>
  <c r="H19" i="41"/>
  <c r="J19" i="41"/>
  <c r="K19" i="41"/>
  <c r="L19" i="41"/>
  <c r="P19" i="41"/>
  <c r="C20" i="41"/>
  <c r="W21" i="49" s="1"/>
  <c r="D20" i="41"/>
  <c r="X21" i="49" s="1"/>
  <c r="E20" i="41"/>
  <c r="Y21" i="49" s="1"/>
  <c r="G20" i="41"/>
  <c r="H20" i="41"/>
  <c r="J20" i="41"/>
  <c r="K20" i="41"/>
  <c r="L20" i="41"/>
  <c r="P20" i="41"/>
  <c r="C21" i="41"/>
  <c r="W22" i="49" s="1"/>
  <c r="D21" i="41"/>
  <c r="X22" i="49" s="1"/>
  <c r="E21" i="41"/>
  <c r="Y22" i="49" s="1"/>
  <c r="G21" i="41"/>
  <c r="H21" i="41"/>
  <c r="J21" i="41"/>
  <c r="K21" i="41"/>
  <c r="L21" i="41"/>
  <c r="P21" i="41"/>
  <c r="C22" i="41"/>
  <c r="W23" i="49" s="1"/>
  <c r="D22" i="41"/>
  <c r="X23" i="49" s="1"/>
  <c r="E22" i="41"/>
  <c r="Y23" i="49" s="1"/>
  <c r="G22" i="41"/>
  <c r="H22" i="41"/>
  <c r="J22" i="41"/>
  <c r="K22" i="41"/>
  <c r="L22" i="41"/>
  <c r="P22" i="41"/>
  <c r="C23" i="41"/>
  <c r="W24" i="49" s="1"/>
  <c r="D23" i="41"/>
  <c r="X24" i="49" s="1"/>
  <c r="E23" i="41"/>
  <c r="Y24" i="49" s="1"/>
  <c r="G23" i="41"/>
  <c r="H23" i="41"/>
  <c r="J23" i="41"/>
  <c r="K23" i="41"/>
  <c r="L23" i="41"/>
  <c r="P23" i="41"/>
  <c r="C24" i="41"/>
  <c r="W25" i="49" s="1"/>
  <c r="D24" i="41"/>
  <c r="X25" i="49" s="1"/>
  <c r="E24" i="41"/>
  <c r="Y25" i="49" s="1"/>
  <c r="G24" i="41"/>
  <c r="H24" i="41"/>
  <c r="J24" i="41"/>
  <c r="K24" i="41"/>
  <c r="L24" i="41"/>
  <c r="P24" i="41"/>
  <c r="C25" i="41"/>
  <c r="W26" i="49" s="1"/>
  <c r="D25" i="41"/>
  <c r="X26" i="49" s="1"/>
  <c r="E25" i="41"/>
  <c r="Y26" i="49" s="1"/>
  <c r="G25" i="41"/>
  <c r="H25" i="41"/>
  <c r="J25" i="41"/>
  <c r="K25" i="41"/>
  <c r="L25" i="41"/>
  <c r="P25" i="41"/>
  <c r="C26" i="41"/>
  <c r="W27" i="49" s="1"/>
  <c r="D26" i="41"/>
  <c r="X27" i="49" s="1"/>
  <c r="E26" i="41"/>
  <c r="Y27" i="49" s="1"/>
  <c r="G26" i="41"/>
  <c r="H26" i="41"/>
  <c r="J26" i="41"/>
  <c r="K26" i="41"/>
  <c r="L26" i="41"/>
  <c r="P26" i="41"/>
  <c r="C27" i="41"/>
  <c r="W28" i="49" s="1"/>
  <c r="D27" i="41"/>
  <c r="X28" i="49" s="1"/>
  <c r="E27" i="41"/>
  <c r="Y28" i="49" s="1"/>
  <c r="G27" i="41"/>
  <c r="H27" i="41"/>
  <c r="J27" i="41"/>
  <c r="K27" i="41"/>
  <c r="L27" i="41"/>
  <c r="P27" i="41"/>
  <c r="C28" i="41"/>
  <c r="W29" i="49" s="1"/>
  <c r="D28" i="41"/>
  <c r="X29" i="49" s="1"/>
  <c r="E28" i="41"/>
  <c r="Y29" i="49" s="1"/>
  <c r="G28" i="41"/>
  <c r="H28" i="41"/>
  <c r="J28" i="41"/>
  <c r="K28" i="41"/>
  <c r="L28" i="41"/>
  <c r="P28" i="41"/>
  <c r="C29" i="41"/>
  <c r="W30" i="49" s="1"/>
  <c r="D29" i="41"/>
  <c r="X30" i="49" s="1"/>
  <c r="E29" i="41"/>
  <c r="Y30" i="49" s="1"/>
  <c r="G29" i="41"/>
  <c r="H29" i="41"/>
  <c r="J29" i="41"/>
  <c r="K29" i="41"/>
  <c r="L29" i="41"/>
  <c r="P29" i="41"/>
  <c r="C30" i="41"/>
  <c r="W31" i="49" s="1"/>
  <c r="D30" i="41"/>
  <c r="X31" i="49" s="1"/>
  <c r="E30" i="41"/>
  <c r="Y31" i="49" s="1"/>
  <c r="G30" i="41"/>
  <c r="H30" i="41"/>
  <c r="J30" i="41"/>
  <c r="K30" i="41"/>
  <c r="L30" i="41"/>
  <c r="P30" i="41"/>
  <c r="C31" i="41"/>
  <c r="W32" i="49" s="1"/>
  <c r="D31" i="41"/>
  <c r="X32" i="49" s="1"/>
  <c r="E31" i="41"/>
  <c r="Y32" i="49" s="1"/>
  <c r="G31" i="41"/>
  <c r="H31" i="41"/>
  <c r="J31" i="41"/>
  <c r="K31" i="41"/>
  <c r="L31" i="41"/>
  <c r="P31" i="41"/>
  <c r="C32" i="41"/>
  <c r="W33" i="49" s="1"/>
  <c r="D32" i="41"/>
  <c r="X33" i="49" s="1"/>
  <c r="E32" i="41"/>
  <c r="Y33" i="49" s="1"/>
  <c r="G32" i="41"/>
  <c r="H32" i="41"/>
  <c r="J32" i="41"/>
  <c r="K32" i="41"/>
  <c r="L32" i="41"/>
  <c r="P32" i="41"/>
  <c r="C33" i="41"/>
  <c r="W34" i="49" s="1"/>
  <c r="D33" i="41"/>
  <c r="X34" i="49" s="1"/>
  <c r="E33" i="41"/>
  <c r="Y34" i="49" s="1"/>
  <c r="G33" i="41"/>
  <c r="H33" i="41"/>
  <c r="J33" i="41"/>
  <c r="K33" i="41"/>
  <c r="L33" i="41"/>
  <c r="P33" i="41"/>
  <c r="C34" i="41"/>
  <c r="W35" i="49" s="1"/>
  <c r="D34" i="41"/>
  <c r="X35" i="49" s="1"/>
  <c r="E34" i="41"/>
  <c r="Y35" i="49" s="1"/>
  <c r="G34" i="41"/>
  <c r="H34" i="41"/>
  <c r="J34" i="41"/>
  <c r="K34" i="41"/>
  <c r="L34" i="41"/>
  <c r="P34" i="41"/>
  <c r="C35" i="41"/>
  <c r="W36" i="49" s="1"/>
  <c r="D35" i="41"/>
  <c r="X36" i="49" s="1"/>
  <c r="E35" i="41"/>
  <c r="Y36" i="49" s="1"/>
  <c r="G35" i="41"/>
  <c r="H35" i="41"/>
  <c r="J35" i="41"/>
  <c r="K35" i="41"/>
  <c r="L35" i="41"/>
  <c r="P35" i="41"/>
  <c r="C36" i="41"/>
  <c r="W37" i="49" s="1"/>
  <c r="D36" i="41"/>
  <c r="X37" i="49" s="1"/>
  <c r="E36" i="41"/>
  <c r="Y37" i="49" s="1"/>
  <c r="G36" i="41"/>
  <c r="H36" i="41"/>
  <c r="J36" i="41"/>
  <c r="K36" i="41"/>
  <c r="L36" i="41"/>
  <c r="P36" i="41"/>
  <c r="C37" i="41"/>
  <c r="W38" i="49" s="1"/>
  <c r="D37" i="41"/>
  <c r="X38" i="49" s="1"/>
  <c r="E37" i="41"/>
  <c r="Y38" i="49" s="1"/>
  <c r="G37" i="41"/>
  <c r="H37" i="41"/>
  <c r="J37" i="41"/>
  <c r="K37" i="41"/>
  <c r="L37" i="41"/>
  <c r="P37" i="41"/>
  <c r="C38" i="41"/>
  <c r="W39" i="49" s="1"/>
  <c r="D38" i="41"/>
  <c r="X39" i="49" s="1"/>
  <c r="E38" i="41"/>
  <c r="Y39" i="49" s="1"/>
  <c r="G38" i="41"/>
  <c r="H38" i="41"/>
  <c r="J38" i="41"/>
  <c r="K38" i="41"/>
  <c r="L38" i="41"/>
  <c r="P38" i="41"/>
  <c r="C39" i="41"/>
  <c r="W40" i="49" s="1"/>
  <c r="D39" i="41"/>
  <c r="X40" i="49" s="1"/>
  <c r="E39" i="41"/>
  <c r="Y40" i="49" s="1"/>
  <c r="G39" i="41"/>
  <c r="H39" i="41"/>
  <c r="J39" i="41"/>
  <c r="K39" i="41"/>
  <c r="L39" i="41"/>
  <c r="P39" i="41"/>
  <c r="C40" i="41"/>
  <c r="W41" i="49" s="1"/>
  <c r="D40" i="41"/>
  <c r="X41" i="49" s="1"/>
  <c r="E40" i="41"/>
  <c r="Y41" i="49" s="1"/>
  <c r="G40" i="41"/>
  <c r="H40" i="41"/>
  <c r="J40" i="41"/>
  <c r="K40" i="41"/>
  <c r="L40" i="41"/>
  <c r="P40" i="41"/>
  <c r="C41" i="41"/>
  <c r="W42" i="49" s="1"/>
  <c r="D41" i="41"/>
  <c r="X42" i="49" s="1"/>
  <c r="E41" i="41"/>
  <c r="Y42" i="49" s="1"/>
  <c r="G41" i="41"/>
  <c r="H41" i="41"/>
  <c r="J41" i="41"/>
  <c r="K41" i="41"/>
  <c r="L41" i="41"/>
  <c r="P41" i="41"/>
  <c r="C42" i="41"/>
  <c r="W43" i="49" s="1"/>
  <c r="D42" i="41"/>
  <c r="X43" i="49" s="1"/>
  <c r="E42" i="41"/>
  <c r="Y43" i="49" s="1"/>
  <c r="G42" i="41"/>
  <c r="H42" i="41"/>
  <c r="J42" i="41"/>
  <c r="K42" i="41"/>
  <c r="L42" i="41"/>
  <c r="P42" i="41"/>
  <c r="C43" i="41"/>
  <c r="W44" i="49" s="1"/>
  <c r="D43" i="41"/>
  <c r="X44" i="49" s="1"/>
  <c r="E43" i="41"/>
  <c r="Y44" i="49" s="1"/>
  <c r="G43" i="41"/>
  <c r="H43" i="41"/>
  <c r="J43" i="41"/>
  <c r="K43" i="41"/>
  <c r="L43" i="41"/>
  <c r="P43" i="41"/>
  <c r="C44" i="41"/>
  <c r="W45" i="49" s="1"/>
  <c r="D44" i="41"/>
  <c r="X45" i="49" s="1"/>
  <c r="E44" i="41"/>
  <c r="Y45" i="49" s="1"/>
  <c r="G44" i="41"/>
  <c r="H44" i="41"/>
  <c r="J44" i="41"/>
  <c r="K44" i="41"/>
  <c r="L44" i="41"/>
  <c r="P44" i="41"/>
  <c r="C45" i="41"/>
  <c r="W46" i="49" s="1"/>
  <c r="D45" i="41"/>
  <c r="X46" i="49" s="1"/>
  <c r="E45" i="41"/>
  <c r="Y46" i="49" s="1"/>
  <c r="G45" i="41"/>
  <c r="H45" i="41"/>
  <c r="J45" i="41"/>
  <c r="K45" i="41"/>
  <c r="L45" i="41"/>
  <c r="P45" i="41"/>
  <c r="C46" i="41"/>
  <c r="W47" i="49" s="1"/>
  <c r="D46" i="41"/>
  <c r="X47" i="49" s="1"/>
  <c r="E46" i="41"/>
  <c r="Y47" i="49" s="1"/>
  <c r="G46" i="41"/>
  <c r="H46" i="41"/>
  <c r="J46" i="41"/>
  <c r="K46" i="41"/>
  <c r="L46" i="41"/>
  <c r="P46" i="41"/>
  <c r="C47" i="41"/>
  <c r="W48" i="49" s="1"/>
  <c r="D47" i="41"/>
  <c r="X48" i="49" s="1"/>
  <c r="E47" i="41"/>
  <c r="Y48" i="49" s="1"/>
  <c r="G47" i="41"/>
  <c r="H47" i="41"/>
  <c r="J47" i="41"/>
  <c r="K47" i="41"/>
  <c r="L47" i="41"/>
  <c r="P47" i="41"/>
  <c r="C48" i="41"/>
  <c r="W49" i="49" s="1"/>
  <c r="D48" i="41"/>
  <c r="X49" i="49" s="1"/>
  <c r="E48" i="41"/>
  <c r="Y49" i="49" s="1"/>
  <c r="G48" i="41"/>
  <c r="H48" i="41"/>
  <c r="J48" i="41"/>
  <c r="K48" i="41"/>
  <c r="L48" i="41"/>
  <c r="P48" i="41"/>
  <c r="C49" i="41"/>
  <c r="W50" i="49" s="1"/>
  <c r="D49" i="41"/>
  <c r="X50" i="49" s="1"/>
  <c r="E49" i="41"/>
  <c r="Y50" i="49" s="1"/>
  <c r="G49" i="41"/>
  <c r="H49" i="41"/>
  <c r="J49" i="41"/>
  <c r="K49" i="41"/>
  <c r="L49" i="41"/>
  <c r="P49" i="41"/>
  <c r="C50" i="41"/>
  <c r="W51" i="49" s="1"/>
  <c r="D50" i="41"/>
  <c r="X51" i="49" s="1"/>
  <c r="E50" i="41"/>
  <c r="Y51" i="49" s="1"/>
  <c r="G50" i="41"/>
  <c r="H50" i="41"/>
  <c r="J50" i="41"/>
  <c r="K50" i="41"/>
  <c r="L50" i="41"/>
  <c r="P50" i="41"/>
  <c r="C51" i="41"/>
  <c r="W52" i="49" s="1"/>
  <c r="D51" i="41"/>
  <c r="X52" i="49" s="1"/>
  <c r="E51" i="41"/>
  <c r="Y52" i="49" s="1"/>
  <c r="G51" i="41"/>
  <c r="H51" i="41"/>
  <c r="J51" i="41"/>
  <c r="K51" i="41"/>
  <c r="L51" i="41"/>
  <c r="P51" i="41"/>
  <c r="C52" i="41"/>
  <c r="W53" i="49" s="1"/>
  <c r="D52" i="41"/>
  <c r="X53" i="49" s="1"/>
  <c r="E52" i="41"/>
  <c r="Y53" i="49" s="1"/>
  <c r="G52" i="41"/>
  <c r="H52" i="41"/>
  <c r="J52" i="41"/>
  <c r="K52" i="41"/>
  <c r="L52" i="41"/>
  <c r="P52" i="41"/>
  <c r="C53" i="41"/>
  <c r="W54" i="49" s="1"/>
  <c r="D53" i="41"/>
  <c r="X54" i="49" s="1"/>
  <c r="E53" i="41"/>
  <c r="Y54" i="49" s="1"/>
  <c r="G53" i="41"/>
  <c r="H53" i="41"/>
  <c r="J53" i="41"/>
  <c r="K53" i="41"/>
  <c r="L53" i="41"/>
  <c r="P53" i="41"/>
  <c r="C54" i="41"/>
  <c r="W55" i="49" s="1"/>
  <c r="D54" i="41"/>
  <c r="X55" i="49" s="1"/>
  <c r="E54" i="41"/>
  <c r="Y55" i="49" s="1"/>
  <c r="G54" i="41"/>
  <c r="H54" i="41"/>
  <c r="J54" i="41"/>
  <c r="K54" i="41"/>
  <c r="L54" i="41"/>
  <c r="P54" i="41"/>
  <c r="C55" i="41"/>
  <c r="W56" i="49" s="1"/>
  <c r="D55" i="41"/>
  <c r="X56" i="49" s="1"/>
  <c r="E55" i="41"/>
  <c r="Y56" i="49" s="1"/>
  <c r="G55" i="41"/>
  <c r="H55" i="41"/>
  <c r="J55" i="41"/>
  <c r="K55" i="41"/>
  <c r="L55" i="41"/>
  <c r="P55" i="41"/>
  <c r="C56" i="41"/>
  <c r="W57" i="49" s="1"/>
  <c r="D56" i="41"/>
  <c r="X57" i="49" s="1"/>
  <c r="E56" i="41"/>
  <c r="Y57" i="49" s="1"/>
  <c r="G56" i="41"/>
  <c r="H56" i="41"/>
  <c r="J56" i="41"/>
  <c r="K56" i="41"/>
  <c r="L56" i="41"/>
  <c r="P56" i="41"/>
  <c r="C57" i="41"/>
  <c r="W58" i="49" s="1"/>
  <c r="D57" i="41"/>
  <c r="X58" i="49" s="1"/>
  <c r="E57" i="41"/>
  <c r="Y58" i="49" s="1"/>
  <c r="G57" i="41"/>
  <c r="H57" i="41"/>
  <c r="J57" i="41"/>
  <c r="K57" i="41"/>
  <c r="L57" i="41"/>
  <c r="P57" i="41"/>
  <c r="C58" i="41"/>
  <c r="W59" i="49" s="1"/>
  <c r="D58" i="41"/>
  <c r="X59" i="49" s="1"/>
  <c r="E58" i="41"/>
  <c r="Y59" i="49" s="1"/>
  <c r="G58" i="41"/>
  <c r="H58" i="41"/>
  <c r="J58" i="41"/>
  <c r="K58" i="41"/>
  <c r="L58" i="41"/>
  <c r="P58" i="41"/>
  <c r="C59" i="41"/>
  <c r="W60" i="49" s="1"/>
  <c r="D59" i="41"/>
  <c r="X60" i="49" s="1"/>
  <c r="E59" i="41"/>
  <c r="Y60" i="49" s="1"/>
  <c r="G59" i="41"/>
  <c r="H59" i="41"/>
  <c r="J59" i="41"/>
  <c r="K59" i="41"/>
  <c r="L59" i="41"/>
  <c r="P59" i="41"/>
  <c r="P2" i="41"/>
  <c r="K2" i="41"/>
  <c r="L2" i="41"/>
  <c r="J2" i="41"/>
  <c r="H2" i="41"/>
  <c r="G2" i="41"/>
  <c r="E2" i="41"/>
  <c r="Y3" i="49" s="1"/>
  <c r="D2" i="41"/>
  <c r="X3" i="49" s="1"/>
  <c r="C2" i="41"/>
  <c r="W3" i="49" s="1"/>
  <c r="U3" i="40"/>
  <c r="V3" i="40"/>
  <c r="W3" i="40"/>
  <c r="Y3" i="40"/>
  <c r="Z3" i="40"/>
  <c r="AA3" i="40"/>
  <c r="AU3" i="40" s="1"/>
  <c r="AB3" i="40"/>
  <c r="AV3" i="40" s="1"/>
  <c r="AC3" i="40"/>
  <c r="AW3" i="40" s="1"/>
  <c r="AD3" i="40"/>
  <c r="AX3" i="40" s="1"/>
  <c r="U4" i="40"/>
  <c r="V4" i="40"/>
  <c r="W4" i="40"/>
  <c r="Y4" i="40"/>
  <c r="Z4" i="40"/>
  <c r="AT4" i="40" s="1"/>
  <c r="AA4" i="40"/>
  <c r="AU4" i="40" s="1"/>
  <c r="AB4" i="40"/>
  <c r="AV4" i="40" s="1"/>
  <c r="AC4" i="40"/>
  <c r="AW4" i="40" s="1"/>
  <c r="AD4" i="40"/>
  <c r="AX4" i="40" s="1"/>
  <c r="U5" i="40"/>
  <c r="V5" i="40"/>
  <c r="W5" i="40"/>
  <c r="Y5" i="40"/>
  <c r="Z5" i="40"/>
  <c r="AT5" i="40" s="1"/>
  <c r="AA5" i="40"/>
  <c r="AU5" i="40" s="1"/>
  <c r="AB5" i="40"/>
  <c r="AV5" i="40" s="1"/>
  <c r="AC5" i="40"/>
  <c r="AW5" i="40" s="1"/>
  <c r="AD5" i="40"/>
  <c r="AX5" i="40" s="1"/>
  <c r="U6" i="40"/>
  <c r="V6" i="40"/>
  <c r="W6" i="40"/>
  <c r="Y6" i="40"/>
  <c r="Z6" i="40"/>
  <c r="AT9" i="40" s="1"/>
  <c r="AA6" i="40"/>
  <c r="AU9" i="40" s="1"/>
  <c r="AB6" i="40"/>
  <c r="AV9" i="40" s="1"/>
  <c r="AC6" i="40"/>
  <c r="AW9" i="40" s="1"/>
  <c r="AD6" i="40"/>
  <c r="AX9" i="40" s="1"/>
  <c r="U7" i="40"/>
  <c r="V7" i="40"/>
  <c r="W7" i="40"/>
  <c r="Y7" i="40"/>
  <c r="Z7" i="40"/>
  <c r="AT10" i="40" s="1"/>
  <c r="AA7" i="40"/>
  <c r="AU10" i="40" s="1"/>
  <c r="AB7" i="40"/>
  <c r="AV10" i="40" s="1"/>
  <c r="AC7" i="40"/>
  <c r="AW10" i="40" s="1"/>
  <c r="AD7" i="40"/>
  <c r="AX10" i="40" s="1"/>
  <c r="U8" i="40"/>
  <c r="V8" i="40"/>
  <c r="W8" i="40"/>
  <c r="Y8" i="40"/>
  <c r="Z8" i="40"/>
  <c r="AT14" i="40" s="1"/>
  <c r="AA8" i="40"/>
  <c r="AU14" i="40" s="1"/>
  <c r="AB8" i="40"/>
  <c r="AV14" i="40" s="1"/>
  <c r="AC8" i="40"/>
  <c r="AW14" i="40" s="1"/>
  <c r="AD8" i="40"/>
  <c r="AX14" i="40" s="1"/>
  <c r="U9" i="40"/>
  <c r="V9" i="40"/>
  <c r="W9" i="40"/>
  <c r="Y9" i="40"/>
  <c r="Z9" i="40"/>
  <c r="AT15" i="40" s="1"/>
  <c r="AA9" i="40"/>
  <c r="AU15" i="40" s="1"/>
  <c r="AB9" i="40"/>
  <c r="AV15" i="40" s="1"/>
  <c r="AC9" i="40"/>
  <c r="AW15" i="40" s="1"/>
  <c r="AD9" i="40"/>
  <c r="AX15" i="40" s="1"/>
  <c r="U10" i="40"/>
  <c r="V10" i="40"/>
  <c r="W10" i="40"/>
  <c r="Y10" i="40"/>
  <c r="Z10" i="40"/>
  <c r="AT19" i="40" s="1"/>
  <c r="AA10" i="40"/>
  <c r="AU19" i="40" s="1"/>
  <c r="AB10" i="40"/>
  <c r="AV19" i="40" s="1"/>
  <c r="AC10" i="40"/>
  <c r="AW19" i="40" s="1"/>
  <c r="AD10" i="40"/>
  <c r="AX19" i="40" s="1"/>
  <c r="U11" i="40"/>
  <c r="V11" i="40"/>
  <c r="W11" i="40"/>
  <c r="Y11" i="40"/>
  <c r="Z11" i="40"/>
  <c r="AA11" i="40"/>
  <c r="AU20" i="40" s="1"/>
  <c r="AB11" i="40"/>
  <c r="AV20" i="40" s="1"/>
  <c r="AC11" i="40"/>
  <c r="AW20" i="40" s="1"/>
  <c r="AD11" i="40"/>
  <c r="AX20" i="40" s="1"/>
  <c r="U12" i="40"/>
  <c r="V12" i="40"/>
  <c r="W12" i="40"/>
  <c r="Y12" i="40"/>
  <c r="Z12" i="40"/>
  <c r="AT21" i="40" s="1"/>
  <c r="AA12" i="40"/>
  <c r="AU21" i="40" s="1"/>
  <c r="AB12" i="40"/>
  <c r="AV21" i="40" s="1"/>
  <c r="AC12" i="40"/>
  <c r="AW21" i="40" s="1"/>
  <c r="AD12" i="40"/>
  <c r="AX21" i="40" s="1"/>
  <c r="U13" i="40"/>
  <c r="V13" i="40"/>
  <c r="W13" i="40"/>
  <c r="Y13" i="40"/>
  <c r="Z13" i="40"/>
  <c r="AT22" i="40" s="1"/>
  <c r="AA13" i="40"/>
  <c r="AU22" i="40" s="1"/>
  <c r="AB13" i="40"/>
  <c r="AV22" i="40" s="1"/>
  <c r="AC13" i="40"/>
  <c r="AW22" i="40" s="1"/>
  <c r="AD13" i="40"/>
  <c r="AX22" i="40" s="1"/>
  <c r="U14" i="40"/>
  <c r="V14" i="40"/>
  <c r="W14" i="40"/>
  <c r="Y14" i="40"/>
  <c r="Z14" i="40"/>
  <c r="AT26" i="40" s="1"/>
  <c r="AA14" i="40"/>
  <c r="AU26" i="40" s="1"/>
  <c r="AB14" i="40"/>
  <c r="AV26" i="40" s="1"/>
  <c r="AC14" i="40"/>
  <c r="AW26" i="40" s="1"/>
  <c r="AD14" i="40"/>
  <c r="AX26" i="40" s="1"/>
  <c r="U15" i="40"/>
  <c r="V15" i="40"/>
  <c r="W15" i="40"/>
  <c r="Y15" i="40"/>
  <c r="Z15" i="40"/>
  <c r="AT27" i="40" s="1"/>
  <c r="AA15" i="40"/>
  <c r="AU27" i="40" s="1"/>
  <c r="AB15" i="40"/>
  <c r="AV27" i="40" s="1"/>
  <c r="AC15" i="40"/>
  <c r="AW27" i="40" s="1"/>
  <c r="AD15" i="40"/>
  <c r="AX27" i="40" s="1"/>
  <c r="U16" i="40"/>
  <c r="V16" i="40"/>
  <c r="W16" i="40"/>
  <c r="Y16" i="40"/>
  <c r="Z16" i="40"/>
  <c r="AT28" i="40" s="1"/>
  <c r="AA16" i="40"/>
  <c r="AU28" i="40" s="1"/>
  <c r="AB16" i="40"/>
  <c r="AV28" i="40" s="1"/>
  <c r="AC16" i="40"/>
  <c r="AW28" i="40" s="1"/>
  <c r="AD16" i="40"/>
  <c r="AX28" i="40" s="1"/>
  <c r="U17" i="40"/>
  <c r="V17" i="40"/>
  <c r="W17" i="40"/>
  <c r="Y17" i="40"/>
  <c r="Z17" i="40"/>
  <c r="AT29" i="40" s="1"/>
  <c r="AA17" i="40"/>
  <c r="AU29" i="40" s="1"/>
  <c r="AB17" i="40"/>
  <c r="AV29" i="40" s="1"/>
  <c r="AC17" i="40"/>
  <c r="AW29" i="40" s="1"/>
  <c r="AD17" i="40"/>
  <c r="AX29" i="40" s="1"/>
  <c r="U18" i="40"/>
  <c r="V18" i="40"/>
  <c r="W18" i="40"/>
  <c r="Y18" i="40"/>
  <c r="Z18" i="40"/>
  <c r="AT30" i="40" s="1"/>
  <c r="AA18" i="40"/>
  <c r="AU30" i="40" s="1"/>
  <c r="AB18" i="40"/>
  <c r="AV30" i="40" s="1"/>
  <c r="AC18" i="40"/>
  <c r="AW30" i="40" s="1"/>
  <c r="AD18" i="40"/>
  <c r="AX30" i="40" s="1"/>
  <c r="U19" i="40"/>
  <c r="V19" i="40"/>
  <c r="W19" i="40"/>
  <c r="Y19" i="40"/>
  <c r="Z19" i="40"/>
  <c r="AT31" i="40" s="1"/>
  <c r="AA19" i="40"/>
  <c r="AB19" i="40"/>
  <c r="AV31" i="40" s="1"/>
  <c r="AC19" i="40"/>
  <c r="AW31" i="40" s="1"/>
  <c r="AD19" i="40"/>
  <c r="AX31" i="40" s="1"/>
  <c r="U20" i="40"/>
  <c r="V20" i="40"/>
  <c r="W20" i="40"/>
  <c r="Y20" i="40"/>
  <c r="Z20" i="40"/>
  <c r="AT32" i="40" s="1"/>
  <c r="AA20" i="40"/>
  <c r="AU32" i="40" s="1"/>
  <c r="AB20" i="40"/>
  <c r="AV32" i="40" s="1"/>
  <c r="AC20" i="40"/>
  <c r="AW32" i="40" s="1"/>
  <c r="AD20" i="40"/>
  <c r="AX32" i="40" s="1"/>
  <c r="U21" i="40"/>
  <c r="V21" i="40"/>
  <c r="W21" i="40"/>
  <c r="Y21" i="40"/>
  <c r="Z21" i="40"/>
  <c r="AT33" i="40" s="1"/>
  <c r="AT90" i="40" s="1"/>
  <c r="AA21" i="40"/>
  <c r="AU33" i="40" s="1"/>
  <c r="AU90" i="40" s="1"/>
  <c r="AB21" i="40"/>
  <c r="AV33" i="40" s="1"/>
  <c r="AV90" i="40" s="1"/>
  <c r="AC21" i="40"/>
  <c r="AW33" i="40" s="1"/>
  <c r="AW90" i="40" s="1"/>
  <c r="AD21" i="40"/>
  <c r="AX33" i="40" s="1"/>
  <c r="AX90" i="40" s="1"/>
  <c r="U22" i="40"/>
  <c r="V22" i="40"/>
  <c r="W22" i="40"/>
  <c r="Y22" i="40"/>
  <c r="Z22" i="40"/>
  <c r="AT34" i="40" s="1"/>
  <c r="AA22" i="40"/>
  <c r="AU34" i="40" s="1"/>
  <c r="AB22" i="40"/>
  <c r="AV34" i="40" s="1"/>
  <c r="AC22" i="40"/>
  <c r="AW34" i="40" s="1"/>
  <c r="AD22" i="40"/>
  <c r="AX34" i="40" s="1"/>
  <c r="U23" i="40"/>
  <c r="V23" i="40"/>
  <c r="W23" i="40"/>
  <c r="Y23" i="40"/>
  <c r="Z23" i="40"/>
  <c r="AT35" i="40" s="1"/>
  <c r="AA23" i="40"/>
  <c r="AU35" i="40" s="1"/>
  <c r="AB23" i="40"/>
  <c r="AV35" i="40" s="1"/>
  <c r="AC23" i="40"/>
  <c r="AW35" i="40" s="1"/>
  <c r="AD23" i="40"/>
  <c r="AX35" i="40" s="1"/>
  <c r="U24" i="40"/>
  <c r="V24" i="40"/>
  <c r="W24" i="40"/>
  <c r="Y24" i="40"/>
  <c r="Z24" i="40"/>
  <c r="AT36" i="40" s="1"/>
  <c r="AA24" i="40"/>
  <c r="AU36" i="40" s="1"/>
  <c r="AB24" i="40"/>
  <c r="AV36" i="40" s="1"/>
  <c r="AC24" i="40"/>
  <c r="AW36" i="40" s="1"/>
  <c r="AD24" i="40"/>
  <c r="AX36" i="40" s="1"/>
  <c r="U25" i="40"/>
  <c r="V25" i="40"/>
  <c r="W25" i="40"/>
  <c r="Y25" i="40"/>
  <c r="Z25" i="40"/>
  <c r="AT40" i="40" s="1"/>
  <c r="AA25" i="40"/>
  <c r="AU40" i="40" s="1"/>
  <c r="AB25" i="40"/>
  <c r="AV40" i="40" s="1"/>
  <c r="AC25" i="40"/>
  <c r="AW40" i="40" s="1"/>
  <c r="AD25" i="40"/>
  <c r="AX40" i="40" s="1"/>
  <c r="U26" i="40"/>
  <c r="V26" i="40"/>
  <c r="W26" i="40"/>
  <c r="Y26" i="40"/>
  <c r="Z26" i="40"/>
  <c r="AT41" i="40" s="1"/>
  <c r="AA26" i="40"/>
  <c r="AU41" i="40" s="1"/>
  <c r="AB26" i="40"/>
  <c r="AV41" i="40" s="1"/>
  <c r="AC26" i="40"/>
  <c r="AW41" i="40" s="1"/>
  <c r="AD26" i="40"/>
  <c r="AX41" i="40" s="1"/>
  <c r="U27" i="40"/>
  <c r="V27" i="40"/>
  <c r="W27" i="40"/>
  <c r="Y27" i="40"/>
  <c r="Z27" i="40"/>
  <c r="AT42" i="40" s="1"/>
  <c r="AA27" i="40"/>
  <c r="AU42" i="40" s="1"/>
  <c r="AB27" i="40"/>
  <c r="AV42" i="40" s="1"/>
  <c r="AC27" i="40"/>
  <c r="AW42" i="40" s="1"/>
  <c r="AD27" i="40"/>
  <c r="AX42" i="40" s="1"/>
  <c r="U28" i="40"/>
  <c r="V28" i="40"/>
  <c r="W28" i="40"/>
  <c r="Y28" i="40"/>
  <c r="Z28" i="40"/>
  <c r="AT43" i="40" s="1"/>
  <c r="AT91" i="40" s="1"/>
  <c r="AA28" i="40"/>
  <c r="AU43" i="40" s="1"/>
  <c r="AU91" i="40" s="1"/>
  <c r="AB28" i="40"/>
  <c r="AV43" i="40" s="1"/>
  <c r="AV91" i="40" s="1"/>
  <c r="AC28" i="40"/>
  <c r="AW43" i="40" s="1"/>
  <c r="AW91" i="40" s="1"/>
  <c r="AD28" i="40"/>
  <c r="AX43" i="40" s="1"/>
  <c r="AX91" i="40" s="1"/>
  <c r="U29" i="40"/>
  <c r="V29" i="40"/>
  <c r="W29" i="40"/>
  <c r="Y29" i="40"/>
  <c r="Z29" i="40"/>
  <c r="AT44" i="40" s="1"/>
  <c r="AA29" i="40"/>
  <c r="AU44" i="40" s="1"/>
  <c r="AB29" i="40"/>
  <c r="AC29" i="40"/>
  <c r="AW44" i="40" s="1"/>
  <c r="AD29" i="40"/>
  <c r="AX44" i="40" s="1"/>
  <c r="U30" i="40"/>
  <c r="V30" i="40"/>
  <c r="W30" i="40"/>
  <c r="Y30" i="40"/>
  <c r="Z30" i="40"/>
  <c r="AT45" i="40" s="1"/>
  <c r="AA30" i="40"/>
  <c r="AU45" i="40" s="1"/>
  <c r="AB30" i="40"/>
  <c r="AV45" i="40" s="1"/>
  <c r="AC30" i="40"/>
  <c r="AW45" i="40" s="1"/>
  <c r="AD30" i="40"/>
  <c r="AX45" i="40" s="1"/>
  <c r="U31" i="40"/>
  <c r="V31" i="40"/>
  <c r="W31" i="40"/>
  <c r="Y31" i="40"/>
  <c r="Z31" i="40"/>
  <c r="AT46" i="40" s="1"/>
  <c r="AA31" i="40"/>
  <c r="AU46" i="40" s="1"/>
  <c r="AB31" i="40"/>
  <c r="AV46" i="40" s="1"/>
  <c r="AC31" i="40"/>
  <c r="AW46" i="40" s="1"/>
  <c r="AD31" i="40"/>
  <c r="AX46" i="40" s="1"/>
  <c r="U32" i="40"/>
  <c r="V32" i="40"/>
  <c r="W32" i="40"/>
  <c r="Y32" i="40"/>
  <c r="Z32" i="40"/>
  <c r="AT47" i="40" s="1"/>
  <c r="AA32" i="40"/>
  <c r="AU47" i="40" s="1"/>
  <c r="AB32" i="40"/>
  <c r="AV47" i="40" s="1"/>
  <c r="AC32" i="40"/>
  <c r="AW47" i="40" s="1"/>
  <c r="AD32" i="40"/>
  <c r="AX47" i="40" s="1"/>
  <c r="U33" i="40"/>
  <c r="V33" i="40"/>
  <c r="W33" i="40"/>
  <c r="Y33" i="40"/>
  <c r="Z33" i="40"/>
  <c r="AT48" i="40" s="1"/>
  <c r="AA33" i="40"/>
  <c r="AU48" i="40" s="1"/>
  <c r="AB33" i="40"/>
  <c r="AV48" i="40" s="1"/>
  <c r="AC33" i="40"/>
  <c r="AW48" i="40" s="1"/>
  <c r="AD33" i="40"/>
  <c r="AX48" i="40" s="1"/>
  <c r="U34" i="40"/>
  <c r="V34" i="40"/>
  <c r="W34" i="40"/>
  <c r="Y34" i="40"/>
  <c r="Z34" i="40"/>
  <c r="AT49" i="40" s="1"/>
  <c r="AT92" i="40" s="1"/>
  <c r="AA34" i="40"/>
  <c r="AU49" i="40" s="1"/>
  <c r="AU92" i="40" s="1"/>
  <c r="AB34" i="40"/>
  <c r="AV49" i="40" s="1"/>
  <c r="AV92" i="40" s="1"/>
  <c r="AC34" i="40"/>
  <c r="AW49" i="40" s="1"/>
  <c r="AW92" i="40" s="1"/>
  <c r="AD34" i="40"/>
  <c r="AX49" i="40" s="1"/>
  <c r="AX92" i="40" s="1"/>
  <c r="U35" i="40"/>
  <c r="V35" i="40"/>
  <c r="W35" i="40"/>
  <c r="Y35" i="40"/>
  <c r="Z35" i="40"/>
  <c r="AT53" i="40" s="1"/>
  <c r="AA35" i="40"/>
  <c r="AU53" i="40" s="1"/>
  <c r="AB35" i="40"/>
  <c r="AV53" i="40" s="1"/>
  <c r="AC35" i="40"/>
  <c r="AW53" i="40" s="1"/>
  <c r="AD35" i="40"/>
  <c r="AX53" i="40" s="1"/>
  <c r="U36" i="40"/>
  <c r="V36" i="40"/>
  <c r="W36" i="40"/>
  <c r="Y36" i="40"/>
  <c r="Z36" i="40"/>
  <c r="AT54" i="40" s="1"/>
  <c r="AA36" i="40"/>
  <c r="AU54" i="40" s="1"/>
  <c r="AB36" i="40"/>
  <c r="AV54" i="40" s="1"/>
  <c r="AC36" i="40"/>
  <c r="AW54" i="40" s="1"/>
  <c r="AD36" i="40"/>
  <c r="AX54" i="40" s="1"/>
  <c r="U37" i="40"/>
  <c r="V37" i="40"/>
  <c r="W37" i="40"/>
  <c r="Y37" i="40"/>
  <c r="Z37" i="40"/>
  <c r="AT55" i="40" s="1"/>
  <c r="AA37" i="40"/>
  <c r="AU55" i="40" s="1"/>
  <c r="AB37" i="40"/>
  <c r="AV55" i="40" s="1"/>
  <c r="AC37" i="40"/>
  <c r="AW55" i="40" s="1"/>
  <c r="AD37" i="40"/>
  <c r="AX55" i="40" s="1"/>
  <c r="U38" i="40"/>
  <c r="V38" i="40"/>
  <c r="W38" i="40"/>
  <c r="Y38" i="40"/>
  <c r="Z38" i="40"/>
  <c r="AT56" i="40" s="1"/>
  <c r="AA38" i="40"/>
  <c r="AU56" i="40" s="1"/>
  <c r="AB38" i="40"/>
  <c r="AV56" i="40" s="1"/>
  <c r="AC38" i="40"/>
  <c r="AW56" i="40" s="1"/>
  <c r="AD38" i="40"/>
  <c r="AX56" i="40" s="1"/>
  <c r="U39" i="40"/>
  <c r="V39" i="40"/>
  <c r="W39" i="40"/>
  <c r="Y39" i="40"/>
  <c r="Z39" i="40"/>
  <c r="AT57" i="40" s="1"/>
  <c r="AA39" i="40"/>
  <c r="AU57" i="40" s="1"/>
  <c r="AB39" i="40"/>
  <c r="AV57" i="40" s="1"/>
  <c r="AC39" i="40"/>
  <c r="AW57" i="40" s="1"/>
  <c r="AD39" i="40"/>
  <c r="AX57" i="40" s="1"/>
  <c r="U40" i="40"/>
  <c r="V40" i="40"/>
  <c r="W40" i="40"/>
  <c r="Y40" i="40"/>
  <c r="Z40" i="40"/>
  <c r="AT58" i="40" s="1"/>
  <c r="AA40" i="40"/>
  <c r="AB40" i="40"/>
  <c r="AV58" i="40" s="1"/>
  <c r="AC40" i="40"/>
  <c r="AW58" i="40" s="1"/>
  <c r="AD40" i="40"/>
  <c r="AX58" i="40" s="1"/>
  <c r="U41" i="40"/>
  <c r="V41" i="40"/>
  <c r="W41" i="40"/>
  <c r="Y41" i="40"/>
  <c r="Z41" i="40"/>
  <c r="AT59" i="40" s="1"/>
  <c r="AA41" i="40"/>
  <c r="AU59" i="40" s="1"/>
  <c r="AB41" i="40"/>
  <c r="AV59" i="40" s="1"/>
  <c r="AC41" i="40"/>
  <c r="AW59" i="40" s="1"/>
  <c r="AD41" i="40"/>
  <c r="AX59" i="40" s="1"/>
  <c r="U42" i="40"/>
  <c r="V42" i="40"/>
  <c r="W42" i="40"/>
  <c r="Y42" i="40"/>
  <c r="Z42" i="40"/>
  <c r="AT60" i="40" s="1"/>
  <c r="AA42" i="40"/>
  <c r="AU60" i="40" s="1"/>
  <c r="AB42" i="40"/>
  <c r="AV60" i="40" s="1"/>
  <c r="AC42" i="40"/>
  <c r="AW60" i="40" s="1"/>
  <c r="AD42" i="40"/>
  <c r="AX60" i="40" s="1"/>
  <c r="U43" i="40"/>
  <c r="V43" i="40"/>
  <c r="W43" i="40"/>
  <c r="Y43" i="40"/>
  <c r="Z43" i="40"/>
  <c r="AT61" i="40" s="1"/>
  <c r="AA43" i="40"/>
  <c r="AU61" i="40" s="1"/>
  <c r="AB43" i="40"/>
  <c r="AV61" i="40" s="1"/>
  <c r="AC43" i="40"/>
  <c r="AW61" i="40" s="1"/>
  <c r="AD43" i="40"/>
  <c r="AX61" i="40" s="1"/>
  <c r="U44" i="40"/>
  <c r="V44" i="40"/>
  <c r="W44" i="40"/>
  <c r="Y44" i="40"/>
  <c r="Z44" i="40"/>
  <c r="AT62" i="40" s="1"/>
  <c r="AA44" i="40"/>
  <c r="AU62" i="40" s="1"/>
  <c r="AB44" i="40"/>
  <c r="AV62" i="40" s="1"/>
  <c r="AC44" i="40"/>
  <c r="AW62" i="40" s="1"/>
  <c r="AD44" i="40"/>
  <c r="AX62" i="40" s="1"/>
  <c r="U45" i="40"/>
  <c r="V45" i="40"/>
  <c r="W45" i="40"/>
  <c r="Y45" i="40"/>
  <c r="Z45" i="40"/>
  <c r="AT66" i="40" s="1"/>
  <c r="AA45" i="40"/>
  <c r="AU66" i="40" s="1"/>
  <c r="AB45" i="40"/>
  <c r="AV66" i="40" s="1"/>
  <c r="AC45" i="40"/>
  <c r="AW66" i="40" s="1"/>
  <c r="AD45" i="40"/>
  <c r="AX66" i="40" s="1"/>
  <c r="U46" i="40"/>
  <c r="V46" i="40"/>
  <c r="W46" i="40"/>
  <c r="Y46" i="40"/>
  <c r="Z46" i="40"/>
  <c r="AT67" i="40" s="1"/>
  <c r="AA46" i="40"/>
  <c r="AU67" i="40" s="1"/>
  <c r="AB46" i="40"/>
  <c r="AV67" i="40" s="1"/>
  <c r="AC46" i="40"/>
  <c r="AW67" i="40" s="1"/>
  <c r="AD46" i="40"/>
  <c r="AX67" i="40" s="1"/>
  <c r="U47" i="40"/>
  <c r="V47" i="40"/>
  <c r="W47" i="40"/>
  <c r="Y47" i="40"/>
  <c r="Z47" i="40"/>
  <c r="AT71" i="40" s="1"/>
  <c r="AA47" i="40"/>
  <c r="AU71" i="40" s="1"/>
  <c r="AB47" i="40"/>
  <c r="AV71" i="40" s="1"/>
  <c r="AC47" i="40"/>
  <c r="AW71" i="40" s="1"/>
  <c r="AD47" i="40"/>
  <c r="AX71" i="40" s="1"/>
  <c r="U48" i="40"/>
  <c r="V48" i="40"/>
  <c r="W48" i="40"/>
  <c r="Y48" i="40"/>
  <c r="Z48" i="40"/>
  <c r="AT72" i="40" s="1"/>
  <c r="AA48" i="40"/>
  <c r="AU72" i="40" s="1"/>
  <c r="AB48" i="40"/>
  <c r="AV72" i="40" s="1"/>
  <c r="AC48" i="40"/>
  <c r="AW72" i="40" s="1"/>
  <c r="AD48" i="40"/>
  <c r="AX72" i="40" s="1"/>
  <c r="U49" i="40"/>
  <c r="V49" i="40"/>
  <c r="W49" i="40"/>
  <c r="Y49" i="40"/>
  <c r="Z49" i="40"/>
  <c r="AT73" i="40" s="1"/>
  <c r="AA49" i="40"/>
  <c r="AU73" i="40" s="1"/>
  <c r="AB49" i="40"/>
  <c r="AV73" i="40" s="1"/>
  <c r="AC49" i="40"/>
  <c r="AW73" i="40" s="1"/>
  <c r="AD49" i="40"/>
  <c r="AX73" i="40" s="1"/>
  <c r="U50" i="40"/>
  <c r="V50" i="40"/>
  <c r="W50" i="40"/>
  <c r="Y50" i="40"/>
  <c r="Z50" i="40"/>
  <c r="AT74" i="40" s="1"/>
  <c r="AA50" i="40"/>
  <c r="AU74" i="40" s="1"/>
  <c r="AB50" i="40"/>
  <c r="AV74" i="40" s="1"/>
  <c r="AC50" i="40"/>
  <c r="AW74" i="40" s="1"/>
  <c r="AD50" i="40"/>
  <c r="AX74" i="40" s="1"/>
  <c r="U51" i="40"/>
  <c r="V51" i="40"/>
  <c r="W51" i="40"/>
  <c r="Y51" i="40"/>
  <c r="Z51" i="40"/>
  <c r="AT75" i="40" s="1"/>
  <c r="AA51" i="40"/>
  <c r="AU75" i="40" s="1"/>
  <c r="AB51" i="40"/>
  <c r="AV75" i="40" s="1"/>
  <c r="AC51" i="40"/>
  <c r="AW75" i="40" s="1"/>
  <c r="AD51" i="40"/>
  <c r="AX75" i="40" s="1"/>
  <c r="U52" i="40"/>
  <c r="V52" i="40"/>
  <c r="W52" i="40"/>
  <c r="Y52" i="40"/>
  <c r="Z52" i="40"/>
  <c r="AT79" i="40" s="1"/>
  <c r="AA52" i="40"/>
  <c r="AU79" i="40" s="1"/>
  <c r="AB52" i="40"/>
  <c r="AV79" i="40" s="1"/>
  <c r="AC52" i="40"/>
  <c r="AW79" i="40" s="1"/>
  <c r="AD52" i="40"/>
  <c r="AX79" i="40" s="1"/>
  <c r="U53" i="40"/>
  <c r="V53" i="40"/>
  <c r="W53" i="40"/>
  <c r="Y53" i="40"/>
  <c r="Z53" i="40"/>
  <c r="AT80" i="40" s="1"/>
  <c r="AA53" i="40"/>
  <c r="AU80" i="40" s="1"/>
  <c r="AB53" i="40"/>
  <c r="AV80" i="40" s="1"/>
  <c r="AC53" i="40"/>
  <c r="AW80" i="40" s="1"/>
  <c r="AD53" i="40"/>
  <c r="AX80" i="40" s="1"/>
  <c r="U54" i="40"/>
  <c r="V54" i="40"/>
  <c r="W54" i="40"/>
  <c r="Y54" i="40"/>
  <c r="Z54" i="40"/>
  <c r="AT81" i="40" s="1"/>
  <c r="AA54" i="40"/>
  <c r="AU81" i="40" s="1"/>
  <c r="AB54" i="40"/>
  <c r="AV81" i="40" s="1"/>
  <c r="AC54" i="40"/>
  <c r="AW81" i="40" s="1"/>
  <c r="AD54" i="40"/>
  <c r="AX81" i="40" s="1"/>
  <c r="U55" i="40"/>
  <c r="V55" i="40"/>
  <c r="W55" i="40"/>
  <c r="Y55" i="40"/>
  <c r="Z55" i="40"/>
  <c r="AT82" i="40" s="1"/>
  <c r="AA55" i="40"/>
  <c r="AU82" i="40" s="1"/>
  <c r="AB55" i="40"/>
  <c r="AV82" i="40" s="1"/>
  <c r="AC55" i="40"/>
  <c r="AW82" i="40" s="1"/>
  <c r="AD55" i="40"/>
  <c r="AX82" i="40" s="1"/>
  <c r="U56" i="40"/>
  <c r="V56" i="40"/>
  <c r="W56" i="40"/>
  <c r="Y56" i="40"/>
  <c r="Z56" i="40"/>
  <c r="AT83" i="40" s="1"/>
  <c r="AA56" i="40"/>
  <c r="AB56" i="40"/>
  <c r="AV83" i="40" s="1"/>
  <c r="AC56" i="40"/>
  <c r="AW83" i="40" s="1"/>
  <c r="AD56" i="40"/>
  <c r="AX83" i="40" s="1"/>
  <c r="U57" i="40"/>
  <c r="V57" i="40"/>
  <c r="W57" i="40"/>
  <c r="Y57" i="40"/>
  <c r="Z57" i="40"/>
  <c r="AT84" i="40" s="1"/>
  <c r="AA57" i="40"/>
  <c r="AU84" i="40" s="1"/>
  <c r="AB57" i="40"/>
  <c r="AV84" i="40" s="1"/>
  <c r="AC57" i="40"/>
  <c r="AW84" i="40" s="1"/>
  <c r="AD57" i="40"/>
  <c r="AX84" i="40" s="1"/>
  <c r="AH59" i="40"/>
  <c r="BB87" i="40" s="1"/>
  <c r="BB109" i="40" s="1"/>
  <c r="AC2" i="40"/>
  <c r="AD2" i="40"/>
  <c r="AB2" i="40"/>
  <c r="AA2" i="40"/>
  <c r="Z2" i="40"/>
  <c r="Y2" i="40"/>
  <c r="W2" i="40"/>
  <c r="V2" i="40"/>
  <c r="U2" i="40"/>
  <c r="C3" i="40"/>
  <c r="S4" i="49" s="1"/>
  <c r="D3" i="40"/>
  <c r="T4" i="49" s="1"/>
  <c r="E3" i="40"/>
  <c r="U4" i="49" s="1"/>
  <c r="G3" i="40"/>
  <c r="H3" i="40"/>
  <c r="I3" i="40"/>
  <c r="J3" i="40"/>
  <c r="K3" i="40"/>
  <c r="L3" i="40"/>
  <c r="P3" i="40"/>
  <c r="C4" i="40"/>
  <c r="S5" i="49" s="1"/>
  <c r="D4" i="40"/>
  <c r="T5" i="49" s="1"/>
  <c r="E4" i="40"/>
  <c r="U5" i="49" s="1"/>
  <c r="G4" i="40"/>
  <c r="H4" i="40"/>
  <c r="I4" i="40"/>
  <c r="J4" i="40"/>
  <c r="K4" i="40"/>
  <c r="L4" i="40"/>
  <c r="P4" i="40"/>
  <c r="C5" i="40"/>
  <c r="S6" i="49" s="1"/>
  <c r="D5" i="40"/>
  <c r="T6" i="49" s="1"/>
  <c r="E5" i="40"/>
  <c r="U6" i="49" s="1"/>
  <c r="G5" i="40"/>
  <c r="H5" i="40"/>
  <c r="I5" i="40"/>
  <c r="J5" i="40"/>
  <c r="K5" i="40"/>
  <c r="L5" i="40"/>
  <c r="P5" i="40"/>
  <c r="C6" i="40"/>
  <c r="S7" i="49" s="1"/>
  <c r="D6" i="40"/>
  <c r="T7" i="49" s="1"/>
  <c r="E6" i="40"/>
  <c r="U7" i="49" s="1"/>
  <c r="G6" i="40"/>
  <c r="H6" i="40"/>
  <c r="I6" i="40"/>
  <c r="J6" i="40"/>
  <c r="K6" i="40"/>
  <c r="L6" i="40"/>
  <c r="P6" i="40"/>
  <c r="C7" i="40"/>
  <c r="S8" i="49" s="1"/>
  <c r="D7" i="40"/>
  <c r="E7" i="40"/>
  <c r="U8" i="49" s="1"/>
  <c r="G7" i="40"/>
  <c r="H7" i="40"/>
  <c r="I7" i="40"/>
  <c r="J7" i="40"/>
  <c r="K7" i="40"/>
  <c r="L7" i="40"/>
  <c r="P7" i="40"/>
  <c r="C8" i="40"/>
  <c r="S9" i="49" s="1"/>
  <c r="D8" i="40"/>
  <c r="T9" i="49" s="1"/>
  <c r="E8" i="40"/>
  <c r="G8" i="40"/>
  <c r="H8" i="40"/>
  <c r="I8" i="40"/>
  <c r="J8" i="40"/>
  <c r="K8" i="40"/>
  <c r="L8" i="40"/>
  <c r="P8" i="40"/>
  <c r="C9" i="40"/>
  <c r="S10" i="49" s="1"/>
  <c r="D9" i="40"/>
  <c r="T10" i="49" s="1"/>
  <c r="E9" i="40"/>
  <c r="U10" i="49" s="1"/>
  <c r="G9" i="40"/>
  <c r="H9" i="40"/>
  <c r="I9" i="40"/>
  <c r="J9" i="40"/>
  <c r="K9" i="40"/>
  <c r="L9" i="40"/>
  <c r="P9" i="40"/>
  <c r="C10" i="40"/>
  <c r="S11" i="49" s="1"/>
  <c r="D10" i="40"/>
  <c r="T11" i="49" s="1"/>
  <c r="E10" i="40"/>
  <c r="U11" i="49" s="1"/>
  <c r="G10" i="40"/>
  <c r="H10" i="40"/>
  <c r="I10" i="40"/>
  <c r="J10" i="40"/>
  <c r="K10" i="40"/>
  <c r="L10" i="40"/>
  <c r="P10" i="40"/>
  <c r="C11" i="40"/>
  <c r="D11" i="40"/>
  <c r="T12" i="49" s="1"/>
  <c r="E11" i="40"/>
  <c r="U12" i="49" s="1"/>
  <c r="G11" i="40"/>
  <c r="H11" i="40"/>
  <c r="I11" i="40"/>
  <c r="J11" i="40"/>
  <c r="K11" i="40"/>
  <c r="L11" i="40"/>
  <c r="P11" i="40"/>
  <c r="C12" i="40"/>
  <c r="S13" i="49" s="1"/>
  <c r="D12" i="40"/>
  <c r="T13" i="49" s="1"/>
  <c r="E12" i="40"/>
  <c r="U13" i="49" s="1"/>
  <c r="G12" i="40"/>
  <c r="H12" i="40"/>
  <c r="I12" i="40"/>
  <c r="J12" i="40"/>
  <c r="K12" i="40"/>
  <c r="L12" i="40"/>
  <c r="P12" i="40"/>
  <c r="C13" i="40"/>
  <c r="S14" i="49" s="1"/>
  <c r="D13" i="40"/>
  <c r="T14" i="49" s="1"/>
  <c r="E13" i="40"/>
  <c r="U14" i="49" s="1"/>
  <c r="G13" i="40"/>
  <c r="H13" i="40"/>
  <c r="I13" i="40"/>
  <c r="J13" i="40"/>
  <c r="K13" i="40"/>
  <c r="L13" i="40"/>
  <c r="P13" i="40"/>
  <c r="C14" i="40"/>
  <c r="S15" i="49" s="1"/>
  <c r="D14" i="40"/>
  <c r="T15" i="49" s="1"/>
  <c r="E14" i="40"/>
  <c r="U15" i="49" s="1"/>
  <c r="G14" i="40"/>
  <c r="H14" i="40"/>
  <c r="I14" i="40"/>
  <c r="J14" i="40"/>
  <c r="K14" i="40"/>
  <c r="L14" i="40"/>
  <c r="P14" i="40"/>
  <c r="C15" i="40"/>
  <c r="S16" i="49" s="1"/>
  <c r="D15" i="40"/>
  <c r="T16" i="49" s="1"/>
  <c r="E15" i="40"/>
  <c r="U16" i="49" s="1"/>
  <c r="G15" i="40"/>
  <c r="H15" i="40"/>
  <c r="I15" i="40"/>
  <c r="J15" i="40"/>
  <c r="K15" i="40"/>
  <c r="L15" i="40"/>
  <c r="P15" i="40"/>
  <c r="C16" i="40"/>
  <c r="S17" i="49" s="1"/>
  <c r="D16" i="40"/>
  <c r="T17" i="49" s="1"/>
  <c r="E16" i="40"/>
  <c r="U17" i="49" s="1"/>
  <c r="G16" i="40"/>
  <c r="H16" i="40"/>
  <c r="I16" i="40"/>
  <c r="J16" i="40"/>
  <c r="K16" i="40"/>
  <c r="L16" i="40"/>
  <c r="P16" i="40"/>
  <c r="C17" i="40"/>
  <c r="S18" i="49" s="1"/>
  <c r="D17" i="40"/>
  <c r="T18" i="49" s="1"/>
  <c r="E17" i="40"/>
  <c r="U18" i="49" s="1"/>
  <c r="G17" i="40"/>
  <c r="H17" i="40"/>
  <c r="I17" i="40"/>
  <c r="J17" i="40"/>
  <c r="K17" i="40"/>
  <c r="L17" i="40"/>
  <c r="P17" i="40"/>
  <c r="C18" i="40"/>
  <c r="S19" i="49" s="1"/>
  <c r="D18" i="40"/>
  <c r="T19" i="49" s="1"/>
  <c r="E18" i="40"/>
  <c r="U19" i="49" s="1"/>
  <c r="G18" i="40"/>
  <c r="H18" i="40"/>
  <c r="I18" i="40"/>
  <c r="J18" i="40"/>
  <c r="K18" i="40"/>
  <c r="L18" i="40"/>
  <c r="P18" i="40"/>
  <c r="C19" i="40"/>
  <c r="S20" i="49" s="1"/>
  <c r="D19" i="40"/>
  <c r="T20" i="49" s="1"/>
  <c r="E19" i="40"/>
  <c r="U20" i="49" s="1"/>
  <c r="G19" i="40"/>
  <c r="H19" i="40"/>
  <c r="I19" i="40"/>
  <c r="J19" i="40"/>
  <c r="K19" i="40"/>
  <c r="L19" i="40"/>
  <c r="P19" i="40"/>
  <c r="C20" i="40"/>
  <c r="S21" i="49" s="1"/>
  <c r="D20" i="40"/>
  <c r="E20" i="40"/>
  <c r="U21" i="49" s="1"/>
  <c r="G20" i="40"/>
  <c r="H20" i="40"/>
  <c r="I20" i="40"/>
  <c r="J20" i="40"/>
  <c r="K20" i="40"/>
  <c r="L20" i="40"/>
  <c r="P20" i="40"/>
  <c r="C21" i="40"/>
  <c r="S22" i="49" s="1"/>
  <c r="D21" i="40"/>
  <c r="T22" i="49" s="1"/>
  <c r="E21" i="40"/>
  <c r="U22" i="49" s="1"/>
  <c r="G21" i="40"/>
  <c r="H21" i="40"/>
  <c r="I21" i="40"/>
  <c r="J21" i="40"/>
  <c r="K21" i="40"/>
  <c r="L21" i="40"/>
  <c r="P21" i="40"/>
  <c r="C22" i="40"/>
  <c r="S23" i="49" s="1"/>
  <c r="D22" i="40"/>
  <c r="T23" i="49" s="1"/>
  <c r="E22" i="40"/>
  <c r="U23" i="49" s="1"/>
  <c r="G22" i="40"/>
  <c r="H22" i="40"/>
  <c r="I22" i="40"/>
  <c r="J22" i="40"/>
  <c r="K22" i="40"/>
  <c r="L22" i="40"/>
  <c r="P22" i="40"/>
  <c r="C23" i="40"/>
  <c r="S24" i="49" s="1"/>
  <c r="D23" i="40"/>
  <c r="T24" i="49" s="1"/>
  <c r="E23" i="40"/>
  <c r="U24" i="49" s="1"/>
  <c r="G23" i="40"/>
  <c r="H23" i="40"/>
  <c r="I23" i="40"/>
  <c r="J23" i="40"/>
  <c r="K23" i="40"/>
  <c r="L23" i="40"/>
  <c r="P23" i="40"/>
  <c r="C24" i="40"/>
  <c r="S25" i="49" s="1"/>
  <c r="D24" i="40"/>
  <c r="E24" i="40"/>
  <c r="U25" i="49" s="1"/>
  <c r="G24" i="40"/>
  <c r="H24" i="40"/>
  <c r="I24" i="40"/>
  <c r="J24" i="40"/>
  <c r="K24" i="40"/>
  <c r="L24" i="40"/>
  <c r="P24" i="40"/>
  <c r="C25" i="40"/>
  <c r="S26" i="49" s="1"/>
  <c r="D25" i="40"/>
  <c r="T26" i="49" s="1"/>
  <c r="E25" i="40"/>
  <c r="U26" i="49" s="1"/>
  <c r="G25" i="40"/>
  <c r="H25" i="40"/>
  <c r="I25" i="40"/>
  <c r="J25" i="40"/>
  <c r="K25" i="40"/>
  <c r="L25" i="40"/>
  <c r="P25" i="40"/>
  <c r="C26" i="40"/>
  <c r="S27" i="49" s="1"/>
  <c r="D26" i="40"/>
  <c r="T27" i="49" s="1"/>
  <c r="E26" i="40"/>
  <c r="U27" i="49" s="1"/>
  <c r="G26" i="40"/>
  <c r="H26" i="40"/>
  <c r="I26" i="40"/>
  <c r="J26" i="40"/>
  <c r="K26" i="40"/>
  <c r="L26" i="40"/>
  <c r="P26" i="40"/>
  <c r="C27" i="40"/>
  <c r="S28" i="49" s="1"/>
  <c r="D27" i="40"/>
  <c r="T28" i="49" s="1"/>
  <c r="E27" i="40"/>
  <c r="U28" i="49" s="1"/>
  <c r="G27" i="40"/>
  <c r="H27" i="40"/>
  <c r="I27" i="40"/>
  <c r="J27" i="40"/>
  <c r="K27" i="40"/>
  <c r="L27" i="40"/>
  <c r="P27" i="40"/>
  <c r="C28" i="40"/>
  <c r="S29" i="49" s="1"/>
  <c r="D28" i="40"/>
  <c r="E28" i="40"/>
  <c r="U29" i="49" s="1"/>
  <c r="G28" i="40"/>
  <c r="H28" i="40"/>
  <c r="I28" i="40"/>
  <c r="J28" i="40"/>
  <c r="K28" i="40"/>
  <c r="L28" i="40"/>
  <c r="P28" i="40"/>
  <c r="C29" i="40"/>
  <c r="S30" i="49" s="1"/>
  <c r="D29" i="40"/>
  <c r="T30" i="49" s="1"/>
  <c r="E29" i="40"/>
  <c r="U30" i="49" s="1"/>
  <c r="G29" i="40"/>
  <c r="H29" i="40"/>
  <c r="I29" i="40"/>
  <c r="J29" i="40"/>
  <c r="K29" i="40"/>
  <c r="L29" i="40"/>
  <c r="P29" i="40"/>
  <c r="C30" i="40"/>
  <c r="S31" i="49" s="1"/>
  <c r="D30" i="40"/>
  <c r="T31" i="49" s="1"/>
  <c r="E30" i="40"/>
  <c r="U31" i="49" s="1"/>
  <c r="G30" i="40"/>
  <c r="H30" i="40"/>
  <c r="I30" i="40"/>
  <c r="J30" i="40"/>
  <c r="K30" i="40"/>
  <c r="L30" i="40"/>
  <c r="P30" i="40"/>
  <c r="C31" i="40"/>
  <c r="S32" i="49" s="1"/>
  <c r="D31" i="40"/>
  <c r="T32" i="49" s="1"/>
  <c r="E31" i="40"/>
  <c r="U32" i="49" s="1"/>
  <c r="G31" i="40"/>
  <c r="H31" i="40"/>
  <c r="I31" i="40"/>
  <c r="J31" i="40"/>
  <c r="K31" i="40"/>
  <c r="L31" i="40"/>
  <c r="P31" i="40"/>
  <c r="C32" i="40"/>
  <c r="S33" i="49" s="1"/>
  <c r="D32" i="40"/>
  <c r="T33" i="49" s="1"/>
  <c r="E32" i="40"/>
  <c r="U33" i="49" s="1"/>
  <c r="G32" i="40"/>
  <c r="H32" i="40"/>
  <c r="I32" i="40"/>
  <c r="J32" i="40"/>
  <c r="K32" i="40"/>
  <c r="L32" i="40"/>
  <c r="P32" i="40"/>
  <c r="C33" i="40"/>
  <c r="S34" i="49" s="1"/>
  <c r="D33" i="40"/>
  <c r="T34" i="49" s="1"/>
  <c r="E33" i="40"/>
  <c r="U34" i="49" s="1"/>
  <c r="G33" i="40"/>
  <c r="H33" i="40"/>
  <c r="I33" i="40"/>
  <c r="J33" i="40"/>
  <c r="K33" i="40"/>
  <c r="L33" i="40"/>
  <c r="P33" i="40"/>
  <c r="C34" i="40"/>
  <c r="S35" i="49" s="1"/>
  <c r="D34" i="40"/>
  <c r="T35" i="49" s="1"/>
  <c r="E34" i="40"/>
  <c r="U35" i="49" s="1"/>
  <c r="G34" i="40"/>
  <c r="H34" i="40"/>
  <c r="I34" i="40"/>
  <c r="J34" i="40"/>
  <c r="K34" i="40"/>
  <c r="L34" i="40"/>
  <c r="P34" i="40"/>
  <c r="C35" i="40"/>
  <c r="S36" i="49" s="1"/>
  <c r="D35" i="40"/>
  <c r="T36" i="49" s="1"/>
  <c r="E35" i="40"/>
  <c r="U36" i="49" s="1"/>
  <c r="G35" i="40"/>
  <c r="H35" i="40"/>
  <c r="I35" i="40"/>
  <c r="J35" i="40"/>
  <c r="K35" i="40"/>
  <c r="L35" i="40"/>
  <c r="P35" i="40"/>
  <c r="C36" i="40"/>
  <c r="S37" i="49" s="1"/>
  <c r="D36" i="40"/>
  <c r="T37" i="49" s="1"/>
  <c r="E36" i="40"/>
  <c r="U37" i="49" s="1"/>
  <c r="G36" i="40"/>
  <c r="H36" i="40"/>
  <c r="I36" i="40"/>
  <c r="J36" i="40"/>
  <c r="K36" i="40"/>
  <c r="L36" i="40"/>
  <c r="P36" i="40"/>
  <c r="C37" i="40"/>
  <c r="S38" i="49" s="1"/>
  <c r="D37" i="40"/>
  <c r="T38" i="49" s="1"/>
  <c r="E37" i="40"/>
  <c r="U38" i="49" s="1"/>
  <c r="G37" i="40"/>
  <c r="H37" i="40"/>
  <c r="I37" i="40"/>
  <c r="J37" i="40"/>
  <c r="K37" i="40"/>
  <c r="L37" i="40"/>
  <c r="P37" i="40"/>
  <c r="C38" i="40"/>
  <c r="S39" i="49" s="1"/>
  <c r="D38" i="40"/>
  <c r="T39" i="49" s="1"/>
  <c r="E38" i="40"/>
  <c r="U39" i="49" s="1"/>
  <c r="G38" i="40"/>
  <c r="H38" i="40"/>
  <c r="I38" i="40"/>
  <c r="J38" i="40"/>
  <c r="K38" i="40"/>
  <c r="L38" i="40"/>
  <c r="P38" i="40"/>
  <c r="C39" i="40"/>
  <c r="S40" i="49" s="1"/>
  <c r="D39" i="40"/>
  <c r="T40" i="49" s="1"/>
  <c r="E39" i="40"/>
  <c r="U40" i="49" s="1"/>
  <c r="G39" i="40"/>
  <c r="H39" i="40"/>
  <c r="I39" i="40"/>
  <c r="J39" i="40"/>
  <c r="K39" i="40"/>
  <c r="L39" i="40"/>
  <c r="P39" i="40"/>
  <c r="C40" i="40"/>
  <c r="S41" i="49" s="1"/>
  <c r="D40" i="40"/>
  <c r="E40" i="40"/>
  <c r="U41" i="49" s="1"/>
  <c r="G40" i="40"/>
  <c r="H40" i="40"/>
  <c r="I40" i="40"/>
  <c r="J40" i="40"/>
  <c r="K40" i="40"/>
  <c r="L40" i="40"/>
  <c r="P40" i="40"/>
  <c r="C41" i="40"/>
  <c r="S42" i="49" s="1"/>
  <c r="D41" i="40"/>
  <c r="T42" i="49" s="1"/>
  <c r="E41" i="40"/>
  <c r="U42" i="49" s="1"/>
  <c r="G41" i="40"/>
  <c r="H41" i="40"/>
  <c r="I41" i="40"/>
  <c r="J41" i="40"/>
  <c r="K41" i="40"/>
  <c r="L41" i="40"/>
  <c r="P41" i="40"/>
  <c r="C42" i="40"/>
  <c r="S43" i="49" s="1"/>
  <c r="D42" i="40"/>
  <c r="T43" i="49" s="1"/>
  <c r="E42" i="40"/>
  <c r="U43" i="49" s="1"/>
  <c r="G42" i="40"/>
  <c r="H42" i="40"/>
  <c r="I42" i="40"/>
  <c r="J42" i="40"/>
  <c r="K42" i="40"/>
  <c r="L42" i="40"/>
  <c r="P42" i="40"/>
  <c r="C43" i="40"/>
  <c r="S44" i="49" s="1"/>
  <c r="D43" i="40"/>
  <c r="T44" i="49" s="1"/>
  <c r="E43" i="40"/>
  <c r="U44" i="49" s="1"/>
  <c r="G43" i="40"/>
  <c r="H43" i="40"/>
  <c r="I43" i="40"/>
  <c r="J43" i="40"/>
  <c r="K43" i="40"/>
  <c r="L43" i="40"/>
  <c r="P43" i="40"/>
  <c r="C44" i="40"/>
  <c r="S45" i="49" s="1"/>
  <c r="D44" i="40"/>
  <c r="E44" i="40"/>
  <c r="U45" i="49" s="1"/>
  <c r="G44" i="40"/>
  <c r="H44" i="40"/>
  <c r="I44" i="40"/>
  <c r="J44" i="40"/>
  <c r="K44" i="40"/>
  <c r="L44" i="40"/>
  <c r="P44" i="40"/>
  <c r="C45" i="40"/>
  <c r="S46" i="49" s="1"/>
  <c r="D45" i="40"/>
  <c r="T46" i="49" s="1"/>
  <c r="E45" i="40"/>
  <c r="U46" i="49" s="1"/>
  <c r="G45" i="40"/>
  <c r="H45" i="40"/>
  <c r="I45" i="40"/>
  <c r="J45" i="40"/>
  <c r="K45" i="40"/>
  <c r="L45" i="40"/>
  <c r="P45" i="40"/>
  <c r="C46" i="40"/>
  <c r="S47" i="49" s="1"/>
  <c r="D46" i="40"/>
  <c r="T47" i="49" s="1"/>
  <c r="E46" i="40"/>
  <c r="U47" i="49" s="1"/>
  <c r="G46" i="40"/>
  <c r="H46" i="40"/>
  <c r="I46" i="40"/>
  <c r="J46" i="40"/>
  <c r="K46" i="40"/>
  <c r="L46" i="40"/>
  <c r="P46" i="40"/>
  <c r="C47" i="40"/>
  <c r="S48" i="49" s="1"/>
  <c r="D47" i="40"/>
  <c r="T48" i="49" s="1"/>
  <c r="E47" i="40"/>
  <c r="U48" i="49" s="1"/>
  <c r="G47" i="40"/>
  <c r="H47" i="40"/>
  <c r="I47" i="40"/>
  <c r="J47" i="40"/>
  <c r="K47" i="40"/>
  <c r="L47" i="40"/>
  <c r="P47" i="40"/>
  <c r="C48" i="40"/>
  <c r="S49" i="49" s="1"/>
  <c r="D48" i="40"/>
  <c r="E48" i="40"/>
  <c r="U49" i="49" s="1"/>
  <c r="G48" i="40"/>
  <c r="H48" i="40"/>
  <c r="I48" i="40"/>
  <c r="J48" i="40"/>
  <c r="K48" i="40"/>
  <c r="L48" i="40"/>
  <c r="P48" i="40"/>
  <c r="C49" i="40"/>
  <c r="S50" i="49" s="1"/>
  <c r="D49" i="40"/>
  <c r="T50" i="49" s="1"/>
  <c r="E49" i="40"/>
  <c r="U50" i="49" s="1"/>
  <c r="G49" i="40"/>
  <c r="H49" i="40"/>
  <c r="I49" i="40"/>
  <c r="J49" i="40"/>
  <c r="K49" i="40"/>
  <c r="L49" i="40"/>
  <c r="P49" i="40"/>
  <c r="C50" i="40"/>
  <c r="S51" i="49" s="1"/>
  <c r="D50" i="40"/>
  <c r="T51" i="49" s="1"/>
  <c r="E50" i="40"/>
  <c r="U51" i="49" s="1"/>
  <c r="G50" i="40"/>
  <c r="H50" i="40"/>
  <c r="I50" i="40"/>
  <c r="J50" i="40"/>
  <c r="K50" i="40"/>
  <c r="L50" i="40"/>
  <c r="P50" i="40"/>
  <c r="C51" i="40"/>
  <c r="S52" i="49" s="1"/>
  <c r="D51" i="40"/>
  <c r="T52" i="49" s="1"/>
  <c r="E51" i="40"/>
  <c r="U52" i="49" s="1"/>
  <c r="G51" i="40"/>
  <c r="H51" i="40"/>
  <c r="I51" i="40"/>
  <c r="J51" i="40"/>
  <c r="K51" i="40"/>
  <c r="L51" i="40"/>
  <c r="P51" i="40"/>
  <c r="C52" i="40"/>
  <c r="S53" i="49" s="1"/>
  <c r="D52" i="40"/>
  <c r="E52" i="40"/>
  <c r="U53" i="49" s="1"/>
  <c r="G52" i="40"/>
  <c r="H52" i="40"/>
  <c r="I52" i="40"/>
  <c r="J52" i="40"/>
  <c r="K52" i="40"/>
  <c r="L52" i="40"/>
  <c r="P52" i="40"/>
  <c r="C53" i="40"/>
  <c r="S54" i="49" s="1"/>
  <c r="D53" i="40"/>
  <c r="T54" i="49" s="1"/>
  <c r="E53" i="40"/>
  <c r="U54" i="49" s="1"/>
  <c r="G53" i="40"/>
  <c r="H53" i="40"/>
  <c r="I53" i="40"/>
  <c r="J53" i="40"/>
  <c r="K53" i="40"/>
  <c r="L53" i="40"/>
  <c r="P53" i="40"/>
  <c r="C54" i="40"/>
  <c r="S55" i="49" s="1"/>
  <c r="D54" i="40"/>
  <c r="T55" i="49" s="1"/>
  <c r="E54" i="40"/>
  <c r="U55" i="49" s="1"/>
  <c r="G54" i="40"/>
  <c r="H54" i="40"/>
  <c r="I54" i="40"/>
  <c r="J54" i="40"/>
  <c r="K54" i="40"/>
  <c r="L54" i="40"/>
  <c r="P54" i="40"/>
  <c r="C55" i="40"/>
  <c r="S56" i="49" s="1"/>
  <c r="D55" i="40"/>
  <c r="T56" i="49" s="1"/>
  <c r="E55" i="40"/>
  <c r="U56" i="49" s="1"/>
  <c r="G55" i="40"/>
  <c r="H55" i="40"/>
  <c r="I55" i="40"/>
  <c r="J55" i="40"/>
  <c r="K55" i="40"/>
  <c r="L55" i="40"/>
  <c r="P55" i="40"/>
  <c r="C56" i="40"/>
  <c r="S57" i="49" s="1"/>
  <c r="D56" i="40"/>
  <c r="E56" i="40"/>
  <c r="U57" i="49" s="1"/>
  <c r="G56" i="40"/>
  <c r="H56" i="40"/>
  <c r="I56" i="40"/>
  <c r="J56" i="40"/>
  <c r="K56" i="40"/>
  <c r="L56" i="40"/>
  <c r="P56" i="40"/>
  <c r="C57" i="40"/>
  <c r="S58" i="49" s="1"/>
  <c r="D57" i="40"/>
  <c r="T58" i="49" s="1"/>
  <c r="E57" i="40"/>
  <c r="U58" i="49" s="1"/>
  <c r="G57" i="40"/>
  <c r="H57" i="40"/>
  <c r="I57" i="40"/>
  <c r="J57" i="40"/>
  <c r="K57" i="40"/>
  <c r="L57" i="40"/>
  <c r="P57" i="40"/>
  <c r="C58" i="40"/>
  <c r="S59" i="49" s="1"/>
  <c r="D58" i="40"/>
  <c r="T59" i="49" s="1"/>
  <c r="E58" i="40"/>
  <c r="U59" i="49" s="1"/>
  <c r="G58" i="40"/>
  <c r="H58" i="40"/>
  <c r="I58" i="40"/>
  <c r="J58" i="40"/>
  <c r="K58" i="40"/>
  <c r="L58" i="40"/>
  <c r="P58" i="40"/>
  <c r="C59" i="40"/>
  <c r="S60" i="49" s="1"/>
  <c r="D59" i="40"/>
  <c r="T60" i="49" s="1"/>
  <c r="E59" i="40"/>
  <c r="U60" i="49" s="1"/>
  <c r="G59" i="40"/>
  <c r="H59" i="40"/>
  <c r="I59" i="40"/>
  <c r="J59" i="40"/>
  <c r="K59" i="40"/>
  <c r="L59" i="40"/>
  <c r="P59" i="40"/>
  <c r="P2" i="40"/>
  <c r="K2" i="40"/>
  <c r="L2" i="40"/>
  <c r="J2" i="40"/>
  <c r="I2" i="40"/>
  <c r="H2" i="40"/>
  <c r="G2" i="40"/>
  <c r="E2" i="40"/>
  <c r="D2" i="40"/>
  <c r="T3" i="49" s="1"/>
  <c r="C2" i="40"/>
  <c r="U3" i="38"/>
  <c r="V3" i="38"/>
  <c r="W3" i="38"/>
  <c r="Z3" i="38"/>
  <c r="AA3" i="38"/>
  <c r="AB3" i="38"/>
  <c r="AC3" i="38"/>
  <c r="AD3" i="38"/>
  <c r="U4" i="38"/>
  <c r="V4" i="38"/>
  <c r="W4" i="38"/>
  <c r="Z4" i="38"/>
  <c r="AA4" i="38"/>
  <c r="AB4" i="38"/>
  <c r="AC4" i="38"/>
  <c r="AD4" i="38"/>
  <c r="U5" i="38"/>
  <c r="V5" i="38"/>
  <c r="W5" i="38"/>
  <c r="Z5" i="38"/>
  <c r="AA5" i="38"/>
  <c r="AB5" i="38"/>
  <c r="AC5" i="38"/>
  <c r="AD5" i="38"/>
  <c r="U6" i="38"/>
  <c r="V6" i="38"/>
  <c r="W6" i="38"/>
  <c r="Z6" i="38"/>
  <c r="AA6" i="38"/>
  <c r="AB6" i="38"/>
  <c r="AC6" i="38"/>
  <c r="AD6" i="38"/>
  <c r="U7" i="38"/>
  <c r="V7" i="38"/>
  <c r="W7" i="38"/>
  <c r="Z7" i="38"/>
  <c r="AA7" i="38"/>
  <c r="AB7" i="38"/>
  <c r="AC7" i="38"/>
  <c r="AD7" i="38"/>
  <c r="U8" i="38"/>
  <c r="V8" i="38"/>
  <c r="W8" i="38"/>
  <c r="Z8" i="38"/>
  <c r="AA8" i="38"/>
  <c r="AB8" i="38"/>
  <c r="AC8" i="38"/>
  <c r="AD8" i="38"/>
  <c r="U9" i="38"/>
  <c r="V9" i="38"/>
  <c r="W9" i="38"/>
  <c r="Z9" i="38"/>
  <c r="AA9" i="38"/>
  <c r="AB9" i="38"/>
  <c r="AC9" i="38"/>
  <c r="AD9" i="38"/>
  <c r="U10" i="38"/>
  <c r="V10" i="38"/>
  <c r="W10" i="38"/>
  <c r="Z10" i="38"/>
  <c r="AA10" i="38"/>
  <c r="AB10" i="38"/>
  <c r="AC10" i="38"/>
  <c r="AD10" i="38"/>
  <c r="U11" i="38"/>
  <c r="V11" i="38"/>
  <c r="W11" i="38"/>
  <c r="Z11" i="38"/>
  <c r="AA11" i="38"/>
  <c r="AB11" i="38"/>
  <c r="AC11" i="38"/>
  <c r="AD11" i="38"/>
  <c r="U12" i="38"/>
  <c r="V12" i="38"/>
  <c r="W12" i="38"/>
  <c r="Z12" i="38"/>
  <c r="AA12" i="38"/>
  <c r="AB12" i="38"/>
  <c r="AC12" i="38"/>
  <c r="AD12" i="38"/>
  <c r="U13" i="38"/>
  <c r="V13" i="38"/>
  <c r="W13" i="38"/>
  <c r="Z13" i="38"/>
  <c r="AA13" i="38"/>
  <c r="AB13" i="38"/>
  <c r="AC13" i="38"/>
  <c r="AD13" i="38"/>
  <c r="U14" i="38"/>
  <c r="V14" i="38"/>
  <c r="W14" i="38"/>
  <c r="Z14" i="38"/>
  <c r="AA14" i="38"/>
  <c r="AB14" i="38"/>
  <c r="AC14" i="38"/>
  <c r="AD14" i="38"/>
  <c r="U15" i="38"/>
  <c r="V15" i="38"/>
  <c r="W15" i="38"/>
  <c r="Z15" i="38"/>
  <c r="AA15" i="38"/>
  <c r="AB15" i="38"/>
  <c r="AC15" i="38"/>
  <c r="AD15" i="38"/>
  <c r="U16" i="38"/>
  <c r="V16" i="38"/>
  <c r="W16" i="38"/>
  <c r="Z16" i="38"/>
  <c r="AA16" i="38"/>
  <c r="AB16" i="38"/>
  <c r="AC16" i="38"/>
  <c r="AD16" i="38"/>
  <c r="U17" i="38"/>
  <c r="V17" i="38"/>
  <c r="W17" i="38"/>
  <c r="Z17" i="38"/>
  <c r="AA17" i="38"/>
  <c r="AB17" i="38"/>
  <c r="AC17" i="38"/>
  <c r="AD17" i="38"/>
  <c r="U18" i="38"/>
  <c r="V18" i="38"/>
  <c r="W18" i="38"/>
  <c r="Z18" i="38"/>
  <c r="AA18" i="38"/>
  <c r="AB18" i="38"/>
  <c r="AC18" i="38"/>
  <c r="AD18" i="38"/>
  <c r="U19" i="38"/>
  <c r="V19" i="38"/>
  <c r="W19" i="38"/>
  <c r="Z19" i="38"/>
  <c r="AA19" i="38"/>
  <c r="AB19" i="38"/>
  <c r="AC19" i="38"/>
  <c r="AD19" i="38"/>
  <c r="U20" i="38"/>
  <c r="V20" i="38"/>
  <c r="W20" i="38"/>
  <c r="Z20" i="38"/>
  <c r="AA20" i="38"/>
  <c r="AB20" i="38"/>
  <c r="AC20" i="38"/>
  <c r="AD20" i="38"/>
  <c r="U21" i="38"/>
  <c r="V21" i="38"/>
  <c r="W21" i="38"/>
  <c r="Z21" i="38"/>
  <c r="AA21" i="38"/>
  <c r="AB21" i="38"/>
  <c r="AC21" i="38"/>
  <c r="AD21" i="38"/>
  <c r="U22" i="38"/>
  <c r="V22" i="38"/>
  <c r="W22" i="38"/>
  <c r="Z22" i="38"/>
  <c r="AA22" i="38"/>
  <c r="AB22" i="38"/>
  <c r="AC22" i="38"/>
  <c r="AD22" i="38"/>
  <c r="U23" i="38"/>
  <c r="V23" i="38"/>
  <c r="W23" i="38"/>
  <c r="Z23" i="38"/>
  <c r="AA23" i="38"/>
  <c r="AB23" i="38"/>
  <c r="AC23" i="38"/>
  <c r="AD23" i="38"/>
  <c r="U24" i="38"/>
  <c r="V24" i="38"/>
  <c r="W24" i="38"/>
  <c r="Z24" i="38"/>
  <c r="AA24" i="38"/>
  <c r="AB24" i="38"/>
  <c r="AC24" i="38"/>
  <c r="AD24" i="38"/>
  <c r="U25" i="38"/>
  <c r="V25" i="38"/>
  <c r="W25" i="38"/>
  <c r="Z25" i="38"/>
  <c r="AA25" i="38"/>
  <c r="AB25" i="38"/>
  <c r="AC25" i="38"/>
  <c r="AD25" i="38"/>
  <c r="U26" i="38"/>
  <c r="V26" i="38"/>
  <c r="W26" i="38"/>
  <c r="Z26" i="38"/>
  <c r="AA26" i="38"/>
  <c r="AB26" i="38"/>
  <c r="AC26" i="38"/>
  <c r="AD26" i="38"/>
  <c r="U27" i="38"/>
  <c r="V27" i="38"/>
  <c r="W27" i="38"/>
  <c r="Z27" i="38"/>
  <c r="AA27" i="38"/>
  <c r="AB27" i="38"/>
  <c r="AC27" i="38"/>
  <c r="AD27" i="38"/>
  <c r="U28" i="38"/>
  <c r="V28" i="38"/>
  <c r="W28" i="38"/>
  <c r="Z28" i="38"/>
  <c r="AA28" i="38"/>
  <c r="AB28" i="38"/>
  <c r="AC28" i="38"/>
  <c r="AD28" i="38"/>
  <c r="U29" i="38"/>
  <c r="V29" i="38"/>
  <c r="W29" i="38"/>
  <c r="Z29" i="38"/>
  <c r="AA29" i="38"/>
  <c r="AB29" i="38"/>
  <c r="AC29" i="38"/>
  <c r="AD29" i="38"/>
  <c r="U30" i="38"/>
  <c r="V30" i="38"/>
  <c r="W30" i="38"/>
  <c r="Z30" i="38"/>
  <c r="AA30" i="38"/>
  <c r="AB30" i="38"/>
  <c r="AC30" i="38"/>
  <c r="AD30" i="38"/>
  <c r="U31" i="38"/>
  <c r="V31" i="38"/>
  <c r="W31" i="38"/>
  <c r="Z31" i="38"/>
  <c r="AA31" i="38"/>
  <c r="AB31" i="38"/>
  <c r="AC31" i="38"/>
  <c r="AD31" i="38"/>
  <c r="U32" i="38"/>
  <c r="V32" i="38"/>
  <c r="W32" i="38"/>
  <c r="Z32" i="38"/>
  <c r="AA32" i="38"/>
  <c r="AB32" i="38"/>
  <c r="AC32" i="38"/>
  <c r="AD32" i="38"/>
  <c r="U33" i="38"/>
  <c r="V33" i="38"/>
  <c r="W33" i="38"/>
  <c r="Z33" i="38"/>
  <c r="AA33" i="38"/>
  <c r="AB33" i="38"/>
  <c r="AC33" i="38"/>
  <c r="AD33" i="38"/>
  <c r="U34" i="38"/>
  <c r="V34" i="38"/>
  <c r="W34" i="38"/>
  <c r="Z34" i="38"/>
  <c r="AA34" i="38"/>
  <c r="AB34" i="38"/>
  <c r="AC34" i="38"/>
  <c r="AD34" i="38"/>
  <c r="U35" i="38"/>
  <c r="V35" i="38"/>
  <c r="W35" i="38"/>
  <c r="Z35" i="38"/>
  <c r="AA35" i="38"/>
  <c r="AB35" i="38"/>
  <c r="AC35" i="38"/>
  <c r="AD35" i="38"/>
  <c r="U36" i="38"/>
  <c r="V36" i="38"/>
  <c r="W36" i="38"/>
  <c r="Z36" i="38"/>
  <c r="AA36" i="38"/>
  <c r="AB36" i="38"/>
  <c r="AC36" i="38"/>
  <c r="AD36" i="38"/>
  <c r="U37" i="38"/>
  <c r="V37" i="38"/>
  <c r="W37" i="38"/>
  <c r="Z37" i="38"/>
  <c r="AA37" i="38"/>
  <c r="AB37" i="38"/>
  <c r="AC37" i="38"/>
  <c r="AD37" i="38"/>
  <c r="U38" i="38"/>
  <c r="V38" i="38"/>
  <c r="W38" i="38"/>
  <c r="Z38" i="38"/>
  <c r="AA38" i="38"/>
  <c r="AB38" i="38"/>
  <c r="AC38" i="38"/>
  <c r="AD38" i="38"/>
  <c r="U39" i="38"/>
  <c r="V39" i="38"/>
  <c r="W39" i="38"/>
  <c r="Z39" i="38"/>
  <c r="AA39" i="38"/>
  <c r="AB39" i="38"/>
  <c r="AC39" i="38"/>
  <c r="AD39" i="38"/>
  <c r="U40" i="38"/>
  <c r="V40" i="38"/>
  <c r="W40" i="38"/>
  <c r="Z40" i="38"/>
  <c r="AA40" i="38"/>
  <c r="AB40" i="38"/>
  <c r="AC40" i="38"/>
  <c r="AD40" i="38"/>
  <c r="U41" i="38"/>
  <c r="V41" i="38"/>
  <c r="W41" i="38"/>
  <c r="Z41" i="38"/>
  <c r="AA41" i="38"/>
  <c r="AB41" i="38"/>
  <c r="AC41" i="38"/>
  <c r="AD41" i="38"/>
  <c r="U42" i="38"/>
  <c r="V42" i="38"/>
  <c r="W42" i="38"/>
  <c r="Z42" i="38"/>
  <c r="AA42" i="38"/>
  <c r="AB42" i="38"/>
  <c r="AC42" i="38"/>
  <c r="AD42" i="38"/>
  <c r="U43" i="38"/>
  <c r="V43" i="38"/>
  <c r="W43" i="38"/>
  <c r="Z43" i="38"/>
  <c r="AA43" i="38"/>
  <c r="AB43" i="38"/>
  <c r="AC43" i="38"/>
  <c r="AD43" i="38"/>
  <c r="U44" i="38"/>
  <c r="V44" i="38"/>
  <c r="W44" i="38"/>
  <c r="Z44" i="38"/>
  <c r="AA44" i="38"/>
  <c r="AB44" i="38"/>
  <c r="AC44" i="38"/>
  <c r="AD44" i="38"/>
  <c r="U45" i="38"/>
  <c r="V45" i="38"/>
  <c r="W45" i="38"/>
  <c r="Z45" i="38"/>
  <c r="AA45" i="38"/>
  <c r="AB45" i="38"/>
  <c r="AC45" i="38"/>
  <c r="AD45" i="38"/>
  <c r="U46" i="38"/>
  <c r="V46" i="38"/>
  <c r="W46" i="38"/>
  <c r="Z46" i="38"/>
  <c r="AA46" i="38"/>
  <c r="AB46" i="38"/>
  <c r="AC46" i="38"/>
  <c r="AD46" i="38"/>
  <c r="U47" i="38"/>
  <c r="V47" i="38"/>
  <c r="W47" i="38"/>
  <c r="Z47" i="38"/>
  <c r="AA47" i="38"/>
  <c r="AB47" i="38"/>
  <c r="AC47" i="38"/>
  <c r="AD47" i="38"/>
  <c r="U48" i="38"/>
  <c r="V48" i="38"/>
  <c r="W48" i="38"/>
  <c r="Z48" i="38"/>
  <c r="AA48" i="38"/>
  <c r="AB48" i="38"/>
  <c r="AC48" i="38"/>
  <c r="AD48" i="38"/>
  <c r="U49" i="38"/>
  <c r="V49" i="38"/>
  <c r="W49" i="38"/>
  <c r="Z49" i="38"/>
  <c r="AA49" i="38"/>
  <c r="AB49" i="38"/>
  <c r="AC49" i="38"/>
  <c r="AD49" i="38"/>
  <c r="U50" i="38"/>
  <c r="V50" i="38"/>
  <c r="W50" i="38"/>
  <c r="Z50" i="38"/>
  <c r="AA50" i="38"/>
  <c r="AB50" i="38"/>
  <c r="AC50" i="38"/>
  <c r="AD50" i="38"/>
  <c r="U51" i="38"/>
  <c r="V51" i="38"/>
  <c r="W51" i="38"/>
  <c r="Z51" i="38"/>
  <c r="AA51" i="38"/>
  <c r="AB51" i="38"/>
  <c r="AC51" i="38"/>
  <c r="AD51" i="38"/>
  <c r="U52" i="38"/>
  <c r="V52" i="38"/>
  <c r="W52" i="38"/>
  <c r="Z52" i="38"/>
  <c r="AA52" i="38"/>
  <c r="AB52" i="38"/>
  <c r="AC52" i="38"/>
  <c r="AD52" i="38"/>
  <c r="U53" i="38"/>
  <c r="V53" i="38"/>
  <c r="W53" i="38"/>
  <c r="Z53" i="38"/>
  <c r="AA53" i="38"/>
  <c r="AB53" i="38"/>
  <c r="AC53" i="38"/>
  <c r="AD53" i="38"/>
  <c r="U54" i="38"/>
  <c r="V54" i="38"/>
  <c r="W54" i="38"/>
  <c r="Z54" i="38"/>
  <c r="AA54" i="38"/>
  <c r="AB54" i="38"/>
  <c r="AC54" i="38"/>
  <c r="AD54" i="38"/>
  <c r="U55" i="38"/>
  <c r="V55" i="38"/>
  <c r="W55" i="38"/>
  <c r="Z55" i="38"/>
  <c r="AA55" i="38"/>
  <c r="AB55" i="38"/>
  <c r="AC55" i="38"/>
  <c r="AD55" i="38"/>
  <c r="U56" i="38"/>
  <c r="V56" i="38"/>
  <c r="W56" i="38"/>
  <c r="Z56" i="38"/>
  <c r="AA56" i="38"/>
  <c r="AB56" i="38"/>
  <c r="AC56" i="38"/>
  <c r="AD56" i="38"/>
  <c r="U57" i="38"/>
  <c r="V57" i="38"/>
  <c r="W57" i="38"/>
  <c r="Z57" i="38"/>
  <c r="AA57" i="38"/>
  <c r="AB57" i="38"/>
  <c r="AC57" i="38"/>
  <c r="AD57" i="38"/>
  <c r="AC2" i="38"/>
  <c r="AD2" i="38"/>
  <c r="AB2" i="38"/>
  <c r="AA2" i="38"/>
  <c r="Z2" i="38"/>
  <c r="Y2" i="38"/>
  <c r="W2" i="38"/>
  <c r="V2" i="38"/>
  <c r="U2" i="38"/>
  <c r="C3" i="38"/>
  <c r="D3" i="38"/>
  <c r="E3" i="38"/>
  <c r="G3" i="38"/>
  <c r="H3" i="38"/>
  <c r="I3" i="38"/>
  <c r="J3" i="38"/>
  <c r="K3" i="38"/>
  <c r="L3" i="38"/>
  <c r="C4" i="38"/>
  <c r="D4" i="38"/>
  <c r="E4" i="38"/>
  <c r="G4" i="38"/>
  <c r="H4" i="38"/>
  <c r="I4" i="38"/>
  <c r="J4" i="38"/>
  <c r="K4" i="38"/>
  <c r="L4" i="38"/>
  <c r="C5" i="38"/>
  <c r="D5" i="38"/>
  <c r="E5" i="38"/>
  <c r="G5" i="38"/>
  <c r="H5" i="38"/>
  <c r="I5" i="38"/>
  <c r="J5" i="38"/>
  <c r="K5" i="38"/>
  <c r="L5" i="38"/>
  <c r="C6" i="38"/>
  <c r="D6" i="38"/>
  <c r="E6" i="38"/>
  <c r="G6" i="38"/>
  <c r="H6" i="38"/>
  <c r="I6" i="38"/>
  <c r="J6" i="38"/>
  <c r="K6" i="38"/>
  <c r="L6" i="38"/>
  <c r="C7" i="38"/>
  <c r="D7" i="38"/>
  <c r="E7" i="38"/>
  <c r="G7" i="38"/>
  <c r="H7" i="38"/>
  <c r="I7" i="38"/>
  <c r="J7" i="38"/>
  <c r="K7" i="38"/>
  <c r="L7" i="38"/>
  <c r="C8" i="38"/>
  <c r="D8" i="38"/>
  <c r="E8" i="38"/>
  <c r="G8" i="38"/>
  <c r="H8" i="38"/>
  <c r="I8" i="38"/>
  <c r="J8" i="38"/>
  <c r="K8" i="38"/>
  <c r="L8" i="38"/>
  <c r="C9" i="38"/>
  <c r="D9" i="38"/>
  <c r="E9" i="38"/>
  <c r="G9" i="38"/>
  <c r="H9" i="38"/>
  <c r="I9" i="38"/>
  <c r="J9" i="38"/>
  <c r="K9" i="38"/>
  <c r="L9" i="38"/>
  <c r="C10" i="38"/>
  <c r="D10" i="38"/>
  <c r="E10" i="38"/>
  <c r="G10" i="38"/>
  <c r="H10" i="38"/>
  <c r="I10" i="38"/>
  <c r="J10" i="38"/>
  <c r="K10" i="38"/>
  <c r="L10" i="38"/>
  <c r="C11" i="38"/>
  <c r="D11" i="38"/>
  <c r="E11" i="38"/>
  <c r="G11" i="38"/>
  <c r="H11" i="38"/>
  <c r="I11" i="38"/>
  <c r="J11" i="38"/>
  <c r="K11" i="38"/>
  <c r="L11" i="38"/>
  <c r="C12" i="38"/>
  <c r="D12" i="38"/>
  <c r="E12" i="38"/>
  <c r="G12" i="38"/>
  <c r="H12" i="38"/>
  <c r="I12" i="38"/>
  <c r="J12" i="38"/>
  <c r="K12" i="38"/>
  <c r="L12" i="38"/>
  <c r="C13" i="38"/>
  <c r="D13" i="38"/>
  <c r="E13" i="38"/>
  <c r="G13" i="38"/>
  <c r="H13" i="38"/>
  <c r="I13" i="38"/>
  <c r="J13" i="38"/>
  <c r="K13" i="38"/>
  <c r="L13" i="38"/>
  <c r="C14" i="38"/>
  <c r="D14" i="38"/>
  <c r="E14" i="38"/>
  <c r="G14" i="38"/>
  <c r="H14" i="38"/>
  <c r="I14" i="38"/>
  <c r="J14" i="38"/>
  <c r="K14" i="38"/>
  <c r="L14" i="38"/>
  <c r="C15" i="38"/>
  <c r="D15" i="38"/>
  <c r="E15" i="38"/>
  <c r="G15" i="38"/>
  <c r="H15" i="38"/>
  <c r="I15" i="38"/>
  <c r="J15" i="38"/>
  <c r="K15" i="38"/>
  <c r="L15" i="38"/>
  <c r="C16" i="38"/>
  <c r="D16" i="38"/>
  <c r="E16" i="38"/>
  <c r="G16" i="38"/>
  <c r="H16" i="38"/>
  <c r="I16" i="38"/>
  <c r="J16" i="38"/>
  <c r="K16" i="38"/>
  <c r="L16" i="38"/>
  <c r="C17" i="38"/>
  <c r="D17" i="38"/>
  <c r="E17" i="38"/>
  <c r="G17" i="38"/>
  <c r="H17" i="38"/>
  <c r="I17" i="38"/>
  <c r="J17" i="38"/>
  <c r="K17" i="38"/>
  <c r="L17" i="38"/>
  <c r="C18" i="38"/>
  <c r="D18" i="38"/>
  <c r="E18" i="38"/>
  <c r="G18" i="38"/>
  <c r="H18" i="38"/>
  <c r="I18" i="38"/>
  <c r="J18" i="38"/>
  <c r="K18" i="38"/>
  <c r="L18" i="38"/>
  <c r="C19" i="38"/>
  <c r="D19" i="38"/>
  <c r="E19" i="38"/>
  <c r="G19" i="38"/>
  <c r="H19" i="38"/>
  <c r="I19" i="38"/>
  <c r="J19" i="38"/>
  <c r="K19" i="38"/>
  <c r="L19" i="38"/>
  <c r="C20" i="38"/>
  <c r="D20" i="38"/>
  <c r="E20" i="38"/>
  <c r="G20" i="38"/>
  <c r="H20" i="38"/>
  <c r="I20" i="38"/>
  <c r="J20" i="38"/>
  <c r="K20" i="38"/>
  <c r="L20" i="38"/>
  <c r="C21" i="38"/>
  <c r="D21" i="38"/>
  <c r="E21" i="38"/>
  <c r="G21" i="38"/>
  <c r="H21" i="38"/>
  <c r="I21" i="38"/>
  <c r="J21" i="38"/>
  <c r="K21" i="38"/>
  <c r="L21" i="38"/>
  <c r="C22" i="38"/>
  <c r="D22" i="38"/>
  <c r="E22" i="38"/>
  <c r="G22" i="38"/>
  <c r="H22" i="38"/>
  <c r="I22" i="38"/>
  <c r="J22" i="38"/>
  <c r="K22" i="38"/>
  <c r="L22" i="38"/>
  <c r="C23" i="38"/>
  <c r="D23" i="38"/>
  <c r="E23" i="38"/>
  <c r="G23" i="38"/>
  <c r="H23" i="38"/>
  <c r="I23" i="38"/>
  <c r="J23" i="38"/>
  <c r="K23" i="38"/>
  <c r="L23" i="38"/>
  <c r="C24" i="38"/>
  <c r="D24" i="38"/>
  <c r="E24" i="38"/>
  <c r="G24" i="38"/>
  <c r="H24" i="38"/>
  <c r="I24" i="38"/>
  <c r="J24" i="38"/>
  <c r="K24" i="38"/>
  <c r="L24" i="38"/>
  <c r="C25" i="38"/>
  <c r="D25" i="38"/>
  <c r="E25" i="38"/>
  <c r="G25" i="38"/>
  <c r="H25" i="38"/>
  <c r="I25" i="38"/>
  <c r="J25" i="38"/>
  <c r="K25" i="38"/>
  <c r="L25" i="38"/>
  <c r="C26" i="38"/>
  <c r="D26" i="38"/>
  <c r="E26" i="38"/>
  <c r="G26" i="38"/>
  <c r="H26" i="38"/>
  <c r="I26" i="38"/>
  <c r="J26" i="38"/>
  <c r="K26" i="38"/>
  <c r="L26" i="38"/>
  <c r="C27" i="38"/>
  <c r="D27" i="38"/>
  <c r="E27" i="38"/>
  <c r="G27" i="38"/>
  <c r="H27" i="38"/>
  <c r="I27" i="38"/>
  <c r="J27" i="38"/>
  <c r="K27" i="38"/>
  <c r="L27" i="38"/>
  <c r="C28" i="38"/>
  <c r="D28" i="38"/>
  <c r="E28" i="38"/>
  <c r="G28" i="38"/>
  <c r="H28" i="38"/>
  <c r="I28" i="38"/>
  <c r="J28" i="38"/>
  <c r="K28" i="38"/>
  <c r="L28" i="38"/>
  <c r="C29" i="38"/>
  <c r="D29" i="38"/>
  <c r="E29" i="38"/>
  <c r="G29" i="38"/>
  <c r="H29" i="38"/>
  <c r="I29" i="38"/>
  <c r="J29" i="38"/>
  <c r="K29" i="38"/>
  <c r="L29" i="38"/>
  <c r="C30" i="38"/>
  <c r="D30" i="38"/>
  <c r="E30" i="38"/>
  <c r="G30" i="38"/>
  <c r="H30" i="38"/>
  <c r="I30" i="38"/>
  <c r="J30" i="38"/>
  <c r="K30" i="38"/>
  <c r="L30" i="38"/>
  <c r="C31" i="38"/>
  <c r="D31" i="38"/>
  <c r="E31" i="38"/>
  <c r="G31" i="38"/>
  <c r="H31" i="38"/>
  <c r="I31" i="38"/>
  <c r="J31" i="38"/>
  <c r="K31" i="38"/>
  <c r="L31" i="38"/>
  <c r="C32" i="38"/>
  <c r="D32" i="38"/>
  <c r="E32" i="38"/>
  <c r="G32" i="38"/>
  <c r="H32" i="38"/>
  <c r="I32" i="38"/>
  <c r="J32" i="38"/>
  <c r="K32" i="38"/>
  <c r="L32" i="38"/>
  <c r="C33" i="38"/>
  <c r="D33" i="38"/>
  <c r="E33" i="38"/>
  <c r="G33" i="38"/>
  <c r="H33" i="38"/>
  <c r="I33" i="38"/>
  <c r="J33" i="38"/>
  <c r="K33" i="38"/>
  <c r="L33" i="38"/>
  <c r="C34" i="38"/>
  <c r="D34" i="38"/>
  <c r="E34" i="38"/>
  <c r="G34" i="38"/>
  <c r="H34" i="38"/>
  <c r="I34" i="38"/>
  <c r="J34" i="38"/>
  <c r="K34" i="38"/>
  <c r="L34" i="38"/>
  <c r="C35" i="38"/>
  <c r="D35" i="38"/>
  <c r="E35" i="38"/>
  <c r="G35" i="38"/>
  <c r="H35" i="38"/>
  <c r="I35" i="38"/>
  <c r="J35" i="38"/>
  <c r="K35" i="38"/>
  <c r="L35" i="38"/>
  <c r="C36" i="38"/>
  <c r="D36" i="38"/>
  <c r="E36" i="38"/>
  <c r="G36" i="38"/>
  <c r="H36" i="38"/>
  <c r="I36" i="38"/>
  <c r="J36" i="38"/>
  <c r="K36" i="38"/>
  <c r="L36" i="38"/>
  <c r="C37" i="38"/>
  <c r="D37" i="38"/>
  <c r="E37" i="38"/>
  <c r="G37" i="38"/>
  <c r="H37" i="38"/>
  <c r="I37" i="38"/>
  <c r="J37" i="38"/>
  <c r="K37" i="38"/>
  <c r="L37" i="38"/>
  <c r="C38" i="38"/>
  <c r="D38" i="38"/>
  <c r="E38" i="38"/>
  <c r="G38" i="38"/>
  <c r="H38" i="38"/>
  <c r="I38" i="38"/>
  <c r="J38" i="38"/>
  <c r="K38" i="38"/>
  <c r="L38" i="38"/>
  <c r="C39" i="38"/>
  <c r="D39" i="38"/>
  <c r="E39" i="38"/>
  <c r="G39" i="38"/>
  <c r="H39" i="38"/>
  <c r="I39" i="38"/>
  <c r="J39" i="38"/>
  <c r="K39" i="38"/>
  <c r="L39" i="38"/>
  <c r="C40" i="38"/>
  <c r="D40" i="38"/>
  <c r="E40" i="38"/>
  <c r="G40" i="38"/>
  <c r="H40" i="38"/>
  <c r="I40" i="38"/>
  <c r="J40" i="38"/>
  <c r="K40" i="38"/>
  <c r="L40" i="38"/>
  <c r="C41" i="38"/>
  <c r="D41" i="38"/>
  <c r="E41" i="38"/>
  <c r="G41" i="38"/>
  <c r="H41" i="38"/>
  <c r="I41" i="38"/>
  <c r="J41" i="38"/>
  <c r="K41" i="38"/>
  <c r="L41" i="38"/>
  <c r="C42" i="38"/>
  <c r="D42" i="38"/>
  <c r="E42" i="38"/>
  <c r="G42" i="38"/>
  <c r="H42" i="38"/>
  <c r="I42" i="38"/>
  <c r="J42" i="38"/>
  <c r="K42" i="38"/>
  <c r="L42" i="38"/>
  <c r="C43" i="38"/>
  <c r="D43" i="38"/>
  <c r="E43" i="38"/>
  <c r="G43" i="38"/>
  <c r="H43" i="38"/>
  <c r="I43" i="38"/>
  <c r="J43" i="38"/>
  <c r="K43" i="38"/>
  <c r="L43" i="38"/>
  <c r="C44" i="38"/>
  <c r="D44" i="38"/>
  <c r="E44" i="38"/>
  <c r="G44" i="38"/>
  <c r="H44" i="38"/>
  <c r="I44" i="38"/>
  <c r="J44" i="38"/>
  <c r="K44" i="38"/>
  <c r="L44" i="38"/>
  <c r="C45" i="38"/>
  <c r="D45" i="38"/>
  <c r="E45" i="38"/>
  <c r="G45" i="38"/>
  <c r="H45" i="38"/>
  <c r="I45" i="38"/>
  <c r="J45" i="38"/>
  <c r="K45" i="38"/>
  <c r="L45" i="38"/>
  <c r="C46" i="38"/>
  <c r="D46" i="38"/>
  <c r="E46" i="38"/>
  <c r="G46" i="38"/>
  <c r="H46" i="38"/>
  <c r="I46" i="38"/>
  <c r="J46" i="38"/>
  <c r="K46" i="38"/>
  <c r="L46" i="38"/>
  <c r="C47" i="38"/>
  <c r="D47" i="38"/>
  <c r="E47" i="38"/>
  <c r="G47" i="38"/>
  <c r="H47" i="38"/>
  <c r="I47" i="38"/>
  <c r="J47" i="38"/>
  <c r="K47" i="38"/>
  <c r="L47" i="38"/>
  <c r="C48" i="38"/>
  <c r="D48" i="38"/>
  <c r="E48" i="38"/>
  <c r="G48" i="38"/>
  <c r="H48" i="38"/>
  <c r="I48" i="38"/>
  <c r="J48" i="38"/>
  <c r="K48" i="38"/>
  <c r="L48" i="38"/>
  <c r="C49" i="38"/>
  <c r="D49" i="38"/>
  <c r="E49" i="38"/>
  <c r="G49" i="38"/>
  <c r="H49" i="38"/>
  <c r="I49" i="38"/>
  <c r="J49" i="38"/>
  <c r="K49" i="38"/>
  <c r="L49" i="38"/>
  <c r="C50" i="38"/>
  <c r="D50" i="38"/>
  <c r="E50" i="38"/>
  <c r="G50" i="38"/>
  <c r="H50" i="38"/>
  <c r="I50" i="38"/>
  <c r="J50" i="38"/>
  <c r="K50" i="38"/>
  <c r="L50" i="38"/>
  <c r="C51" i="38"/>
  <c r="D51" i="38"/>
  <c r="E51" i="38"/>
  <c r="G51" i="38"/>
  <c r="H51" i="38"/>
  <c r="I51" i="38"/>
  <c r="J51" i="38"/>
  <c r="K51" i="38"/>
  <c r="L51" i="38"/>
  <c r="C52" i="38"/>
  <c r="D52" i="38"/>
  <c r="E52" i="38"/>
  <c r="G52" i="38"/>
  <c r="H52" i="38"/>
  <c r="I52" i="38"/>
  <c r="J52" i="38"/>
  <c r="K52" i="38"/>
  <c r="L52" i="38"/>
  <c r="C53" i="38"/>
  <c r="D53" i="38"/>
  <c r="E53" i="38"/>
  <c r="G53" i="38"/>
  <c r="H53" i="38"/>
  <c r="I53" i="38"/>
  <c r="J53" i="38"/>
  <c r="K53" i="38"/>
  <c r="L53" i="38"/>
  <c r="C54" i="38"/>
  <c r="D54" i="38"/>
  <c r="E54" i="38"/>
  <c r="G54" i="38"/>
  <c r="H54" i="38"/>
  <c r="I54" i="38"/>
  <c r="J54" i="38"/>
  <c r="K54" i="38"/>
  <c r="L54" i="38"/>
  <c r="C55" i="38"/>
  <c r="D55" i="38"/>
  <c r="E55" i="38"/>
  <c r="G55" i="38"/>
  <c r="H55" i="38"/>
  <c r="I55" i="38"/>
  <c r="J55" i="38"/>
  <c r="K55" i="38"/>
  <c r="L55" i="38"/>
  <c r="C56" i="38"/>
  <c r="D56" i="38"/>
  <c r="E56" i="38"/>
  <c r="G56" i="38"/>
  <c r="H56" i="38"/>
  <c r="I56" i="38"/>
  <c r="J56" i="38"/>
  <c r="K56" i="38"/>
  <c r="L56" i="38"/>
  <c r="C57" i="38"/>
  <c r="D57" i="38"/>
  <c r="E57" i="38"/>
  <c r="G57" i="38"/>
  <c r="H57" i="38"/>
  <c r="I57" i="38"/>
  <c r="J57" i="38"/>
  <c r="K57" i="38"/>
  <c r="L57" i="38"/>
  <c r="C58" i="38"/>
  <c r="D58" i="38"/>
  <c r="E58" i="38"/>
  <c r="G58" i="38"/>
  <c r="H58" i="38"/>
  <c r="I58" i="38"/>
  <c r="J58" i="38"/>
  <c r="K58" i="38"/>
  <c r="L58" i="38"/>
  <c r="C59" i="38"/>
  <c r="D59" i="38"/>
  <c r="E59" i="38"/>
  <c r="G59" i="38"/>
  <c r="H59" i="38"/>
  <c r="I59" i="38"/>
  <c r="J59" i="38"/>
  <c r="K59" i="38"/>
  <c r="L59" i="38"/>
  <c r="K2" i="38"/>
  <c r="L2" i="38"/>
  <c r="J2" i="38"/>
  <c r="I2" i="38"/>
  <c r="H2" i="38"/>
  <c r="G2" i="38"/>
  <c r="E2" i="38"/>
  <c r="D2" i="38"/>
  <c r="C2" i="38"/>
  <c r="U3" i="37"/>
  <c r="V3" i="37"/>
  <c r="W3" i="37"/>
  <c r="Y3" i="37"/>
  <c r="AS3" i="37" s="1"/>
  <c r="Z3" i="37"/>
  <c r="AT3" i="37" s="1"/>
  <c r="AA3" i="37"/>
  <c r="AU3" i="37" s="1"/>
  <c r="AB3" i="37"/>
  <c r="AV3" i="37" s="1"/>
  <c r="AC3" i="37"/>
  <c r="AW3" i="37" s="1"/>
  <c r="AD3" i="37"/>
  <c r="AX3" i="37" s="1"/>
  <c r="U4" i="37"/>
  <c r="V4" i="37"/>
  <c r="W4" i="37"/>
  <c r="Y4" i="37"/>
  <c r="AS4" i="37" s="1"/>
  <c r="Z4" i="37"/>
  <c r="AT4" i="37" s="1"/>
  <c r="AA4" i="37"/>
  <c r="AU4" i="37" s="1"/>
  <c r="AB4" i="37"/>
  <c r="AV4" i="37" s="1"/>
  <c r="AC4" i="37"/>
  <c r="AW4" i="37" s="1"/>
  <c r="AD4" i="37"/>
  <c r="AX4" i="37" s="1"/>
  <c r="U5" i="37"/>
  <c r="V5" i="37"/>
  <c r="W5" i="37"/>
  <c r="Y5" i="37"/>
  <c r="AS5" i="37" s="1"/>
  <c r="Z5" i="37"/>
  <c r="AT5" i="37" s="1"/>
  <c r="AA5" i="37"/>
  <c r="AU5" i="37" s="1"/>
  <c r="AB5" i="37"/>
  <c r="AV5" i="37" s="1"/>
  <c r="AC5" i="37"/>
  <c r="AW5" i="37" s="1"/>
  <c r="AD5" i="37"/>
  <c r="AX5" i="37" s="1"/>
  <c r="U6" i="37"/>
  <c r="V6" i="37"/>
  <c r="W6" i="37"/>
  <c r="Y6" i="37"/>
  <c r="AS9" i="37" s="1"/>
  <c r="Z6" i="37"/>
  <c r="AT9" i="37" s="1"/>
  <c r="AA6" i="37"/>
  <c r="AU9" i="37" s="1"/>
  <c r="AB6" i="37"/>
  <c r="AV9" i="37" s="1"/>
  <c r="AC6" i="37"/>
  <c r="AW9" i="37" s="1"/>
  <c r="AD6" i="37"/>
  <c r="AX9" i="37" s="1"/>
  <c r="U7" i="37"/>
  <c r="V7" i="37"/>
  <c r="W7" i="37"/>
  <c r="Y7" i="37"/>
  <c r="AS10" i="37" s="1"/>
  <c r="Z7" i="37"/>
  <c r="AT10" i="37" s="1"/>
  <c r="AA7" i="37"/>
  <c r="AU10" i="37" s="1"/>
  <c r="AB7" i="37"/>
  <c r="AV10" i="37" s="1"/>
  <c r="AC7" i="37"/>
  <c r="AW10" i="37" s="1"/>
  <c r="AD7" i="37"/>
  <c r="AX10" i="37" s="1"/>
  <c r="U8" i="37"/>
  <c r="V8" i="37"/>
  <c r="W8" i="37"/>
  <c r="Y8" i="37"/>
  <c r="AS14" i="37" s="1"/>
  <c r="Z8" i="37"/>
  <c r="AT14" i="37" s="1"/>
  <c r="AA8" i="37"/>
  <c r="AU14" i="37" s="1"/>
  <c r="AB8" i="37"/>
  <c r="AV14" i="37" s="1"/>
  <c r="AC8" i="37"/>
  <c r="AW14" i="37" s="1"/>
  <c r="AD8" i="37"/>
  <c r="AX14" i="37" s="1"/>
  <c r="U9" i="37"/>
  <c r="V9" i="37"/>
  <c r="W9" i="37"/>
  <c r="Y9" i="37"/>
  <c r="AS15" i="37" s="1"/>
  <c r="Z9" i="37"/>
  <c r="AT15" i="37" s="1"/>
  <c r="AA9" i="37"/>
  <c r="AU15" i="37" s="1"/>
  <c r="AB9" i="37"/>
  <c r="AV15" i="37" s="1"/>
  <c r="AC9" i="37"/>
  <c r="AW15" i="37" s="1"/>
  <c r="AD9" i="37"/>
  <c r="AX15" i="37" s="1"/>
  <c r="U10" i="37"/>
  <c r="V10" i="37"/>
  <c r="W10" i="37"/>
  <c r="Y10" i="37"/>
  <c r="Z10" i="37"/>
  <c r="AT19" i="37" s="1"/>
  <c r="AA10" i="37"/>
  <c r="AU19" i="37" s="1"/>
  <c r="AB10" i="37"/>
  <c r="AV19" i="37" s="1"/>
  <c r="AC10" i="37"/>
  <c r="AW19" i="37" s="1"/>
  <c r="AD10" i="37"/>
  <c r="AX19" i="37" s="1"/>
  <c r="U11" i="37"/>
  <c r="V11" i="37"/>
  <c r="W11" i="37"/>
  <c r="Y11" i="37"/>
  <c r="AS20" i="37" s="1"/>
  <c r="Z11" i="37"/>
  <c r="AT20" i="37" s="1"/>
  <c r="AA11" i="37"/>
  <c r="AU20" i="37" s="1"/>
  <c r="AB11" i="37"/>
  <c r="AV20" i="37" s="1"/>
  <c r="AC11" i="37"/>
  <c r="AW20" i="37" s="1"/>
  <c r="AD11" i="37"/>
  <c r="AX20" i="37" s="1"/>
  <c r="U12" i="37"/>
  <c r="V12" i="37"/>
  <c r="W12" i="37"/>
  <c r="Y12" i="37"/>
  <c r="AS21" i="37" s="1"/>
  <c r="Z12" i="37"/>
  <c r="AT21" i="37" s="1"/>
  <c r="AA12" i="37"/>
  <c r="AU21" i="37" s="1"/>
  <c r="AB12" i="37"/>
  <c r="AV21" i="37" s="1"/>
  <c r="AC12" i="37"/>
  <c r="AW21" i="37" s="1"/>
  <c r="AD12" i="37"/>
  <c r="AX21" i="37" s="1"/>
  <c r="U13" i="37"/>
  <c r="V13" i="37"/>
  <c r="W13" i="37"/>
  <c r="Y13" i="37"/>
  <c r="AS22" i="37" s="1"/>
  <c r="Z13" i="37"/>
  <c r="AT22" i="37" s="1"/>
  <c r="AA13" i="37"/>
  <c r="AU22" i="37" s="1"/>
  <c r="AB13" i="37"/>
  <c r="AV22" i="37" s="1"/>
  <c r="AC13" i="37"/>
  <c r="AW22" i="37" s="1"/>
  <c r="AD13" i="37"/>
  <c r="AX22" i="37" s="1"/>
  <c r="U14" i="37"/>
  <c r="V14" i="37"/>
  <c r="W14" i="37"/>
  <c r="Y14" i="37"/>
  <c r="AS26" i="37" s="1"/>
  <c r="Z14" i="37"/>
  <c r="AT26" i="37" s="1"/>
  <c r="AA14" i="37"/>
  <c r="AU26" i="37" s="1"/>
  <c r="AB14" i="37"/>
  <c r="AV26" i="37" s="1"/>
  <c r="AC14" i="37"/>
  <c r="AW26" i="37" s="1"/>
  <c r="AD14" i="37"/>
  <c r="AX26" i="37" s="1"/>
  <c r="U15" i="37"/>
  <c r="V15" i="37"/>
  <c r="W15" i="37"/>
  <c r="Y15" i="37"/>
  <c r="AS27" i="37" s="1"/>
  <c r="Z15" i="37"/>
  <c r="AT27" i="37" s="1"/>
  <c r="AA15" i="37"/>
  <c r="AU27" i="37" s="1"/>
  <c r="AB15" i="37"/>
  <c r="AV27" i="37" s="1"/>
  <c r="AC15" i="37"/>
  <c r="AW27" i="37" s="1"/>
  <c r="AD15" i="37"/>
  <c r="AX27" i="37" s="1"/>
  <c r="U16" i="37"/>
  <c r="V16" i="37"/>
  <c r="W16" i="37"/>
  <c r="Y16" i="37"/>
  <c r="AS28" i="37" s="1"/>
  <c r="Z16" i="37"/>
  <c r="AT28" i="37" s="1"/>
  <c r="AA16" i="37"/>
  <c r="AU28" i="37" s="1"/>
  <c r="AB16" i="37"/>
  <c r="AV28" i="37" s="1"/>
  <c r="AC16" i="37"/>
  <c r="AW28" i="37" s="1"/>
  <c r="AD16" i="37"/>
  <c r="AX28" i="37" s="1"/>
  <c r="U17" i="37"/>
  <c r="V17" i="37"/>
  <c r="W17" i="37"/>
  <c r="Y17" i="37"/>
  <c r="AS29" i="37" s="1"/>
  <c r="Z17" i="37"/>
  <c r="AT29" i="37" s="1"/>
  <c r="AA17" i="37"/>
  <c r="AU29" i="37" s="1"/>
  <c r="AB17" i="37"/>
  <c r="AV29" i="37" s="1"/>
  <c r="AC17" i="37"/>
  <c r="AW29" i="37" s="1"/>
  <c r="AD17" i="37"/>
  <c r="AX29" i="37" s="1"/>
  <c r="U18" i="37"/>
  <c r="V18" i="37"/>
  <c r="W18" i="37"/>
  <c r="Y18" i="37"/>
  <c r="AS30" i="37" s="1"/>
  <c r="Z18" i="37"/>
  <c r="AA18" i="37"/>
  <c r="AU30" i="37" s="1"/>
  <c r="AB18" i="37"/>
  <c r="AV30" i="37" s="1"/>
  <c r="AC18" i="37"/>
  <c r="AW30" i="37" s="1"/>
  <c r="AD18" i="37"/>
  <c r="AX30" i="37" s="1"/>
  <c r="U19" i="37"/>
  <c r="V19" i="37"/>
  <c r="W19" i="37"/>
  <c r="Y19" i="37"/>
  <c r="AS31" i="37" s="1"/>
  <c r="Z19" i="37"/>
  <c r="AA19" i="37"/>
  <c r="AU31" i="37" s="1"/>
  <c r="AB19" i="37"/>
  <c r="AV31" i="37" s="1"/>
  <c r="AC19" i="37"/>
  <c r="AW31" i="37" s="1"/>
  <c r="AD19" i="37"/>
  <c r="AX31" i="37" s="1"/>
  <c r="U20" i="37"/>
  <c r="V20" i="37"/>
  <c r="W20" i="37"/>
  <c r="Y20" i="37"/>
  <c r="AS32" i="37" s="1"/>
  <c r="Z20" i="37"/>
  <c r="AT32" i="37" s="1"/>
  <c r="AA20" i="37"/>
  <c r="AU32" i="37" s="1"/>
  <c r="AB20" i="37"/>
  <c r="AV32" i="37" s="1"/>
  <c r="AC20" i="37"/>
  <c r="AW32" i="37" s="1"/>
  <c r="AD20" i="37"/>
  <c r="AX32" i="37" s="1"/>
  <c r="U21" i="37"/>
  <c r="V21" i="37"/>
  <c r="W21" i="37"/>
  <c r="Y21" i="37"/>
  <c r="AS33" i="37" s="1"/>
  <c r="AS90" i="37" s="1"/>
  <c r="Z21" i="37"/>
  <c r="AT33" i="37" s="1"/>
  <c r="AT90" i="37" s="1"/>
  <c r="AA21" i="37"/>
  <c r="AU33" i="37" s="1"/>
  <c r="AU90" i="37" s="1"/>
  <c r="AB21" i="37"/>
  <c r="AV33" i="37" s="1"/>
  <c r="AV90" i="37" s="1"/>
  <c r="AC21" i="37"/>
  <c r="AW33" i="37" s="1"/>
  <c r="AW90" i="37" s="1"/>
  <c r="AD21" i="37"/>
  <c r="AX33" i="37" s="1"/>
  <c r="AX90" i="37" s="1"/>
  <c r="U22" i="37"/>
  <c r="V22" i="37"/>
  <c r="W22" i="37"/>
  <c r="Y22" i="37"/>
  <c r="AS34" i="37" s="1"/>
  <c r="Z22" i="37"/>
  <c r="AT34" i="37" s="1"/>
  <c r="AA22" i="37"/>
  <c r="AU34" i="37" s="1"/>
  <c r="AB22" i="37"/>
  <c r="AV34" i="37" s="1"/>
  <c r="AC22" i="37"/>
  <c r="AW34" i="37" s="1"/>
  <c r="AD22" i="37"/>
  <c r="AX34" i="37" s="1"/>
  <c r="U23" i="37"/>
  <c r="V23" i="37"/>
  <c r="W23" i="37"/>
  <c r="Y23" i="37"/>
  <c r="AS35" i="37" s="1"/>
  <c r="Z23" i="37"/>
  <c r="AT35" i="37" s="1"/>
  <c r="AA23" i="37"/>
  <c r="AU35" i="37" s="1"/>
  <c r="AB23" i="37"/>
  <c r="AV35" i="37" s="1"/>
  <c r="AC23" i="37"/>
  <c r="AW35" i="37" s="1"/>
  <c r="AD23" i="37"/>
  <c r="AX35" i="37" s="1"/>
  <c r="U24" i="37"/>
  <c r="V24" i="37"/>
  <c r="W24" i="37"/>
  <c r="Y24" i="37"/>
  <c r="AS36" i="37" s="1"/>
  <c r="Z24" i="37"/>
  <c r="AT36" i="37" s="1"/>
  <c r="AA24" i="37"/>
  <c r="AU36" i="37" s="1"/>
  <c r="AB24" i="37"/>
  <c r="AV36" i="37" s="1"/>
  <c r="AC24" i="37"/>
  <c r="AW36" i="37" s="1"/>
  <c r="AD24" i="37"/>
  <c r="AX36" i="37" s="1"/>
  <c r="U25" i="37"/>
  <c r="V25" i="37"/>
  <c r="W25" i="37"/>
  <c r="Y25" i="37"/>
  <c r="AS40" i="37" s="1"/>
  <c r="Z25" i="37"/>
  <c r="AT40" i="37" s="1"/>
  <c r="AA25" i="37"/>
  <c r="AU40" i="37" s="1"/>
  <c r="AB25" i="37"/>
  <c r="AV40" i="37" s="1"/>
  <c r="AC25" i="37"/>
  <c r="AW40" i="37" s="1"/>
  <c r="AD25" i="37"/>
  <c r="AX40" i="37" s="1"/>
  <c r="U26" i="37"/>
  <c r="V26" i="37"/>
  <c r="W26" i="37"/>
  <c r="Y26" i="37"/>
  <c r="Z26" i="37"/>
  <c r="AT41" i="37" s="1"/>
  <c r="AA26" i="37"/>
  <c r="AU41" i="37" s="1"/>
  <c r="AB26" i="37"/>
  <c r="AV41" i="37" s="1"/>
  <c r="AC26" i="37"/>
  <c r="AW41" i="37" s="1"/>
  <c r="AD26" i="37"/>
  <c r="AX41" i="37" s="1"/>
  <c r="U27" i="37"/>
  <c r="V27" i="37"/>
  <c r="W27" i="37"/>
  <c r="Y27" i="37"/>
  <c r="AS42" i="37" s="1"/>
  <c r="Z27" i="37"/>
  <c r="AA27" i="37"/>
  <c r="AU42" i="37" s="1"/>
  <c r="AB27" i="37"/>
  <c r="AV42" i="37" s="1"/>
  <c r="AC27" i="37"/>
  <c r="AW42" i="37" s="1"/>
  <c r="AD27" i="37"/>
  <c r="AX42" i="37" s="1"/>
  <c r="U28" i="37"/>
  <c r="V28" i="37"/>
  <c r="W28" i="37"/>
  <c r="Y28" i="37"/>
  <c r="AS43" i="37" s="1"/>
  <c r="AS91" i="37" s="1"/>
  <c r="Z28" i="37"/>
  <c r="AT43" i="37" s="1"/>
  <c r="AT91" i="37" s="1"/>
  <c r="AA28" i="37"/>
  <c r="AU43" i="37" s="1"/>
  <c r="AU91" i="37" s="1"/>
  <c r="AB28" i="37"/>
  <c r="AV43" i="37" s="1"/>
  <c r="AV91" i="37" s="1"/>
  <c r="AC28" i="37"/>
  <c r="AW43" i="37" s="1"/>
  <c r="AW91" i="37" s="1"/>
  <c r="AD28" i="37"/>
  <c r="AX43" i="37" s="1"/>
  <c r="AX91" i="37" s="1"/>
  <c r="U29" i="37"/>
  <c r="V29" i="37"/>
  <c r="W29" i="37"/>
  <c r="Y29" i="37"/>
  <c r="AS44" i="37" s="1"/>
  <c r="Z29" i="37"/>
  <c r="AA29" i="37"/>
  <c r="AU44" i="37" s="1"/>
  <c r="AB29" i="37"/>
  <c r="AV44" i="37" s="1"/>
  <c r="AC29" i="37"/>
  <c r="AW44" i="37" s="1"/>
  <c r="AD29" i="37"/>
  <c r="AX44" i="37" s="1"/>
  <c r="U30" i="37"/>
  <c r="V30" i="37"/>
  <c r="W30" i="37"/>
  <c r="Y30" i="37"/>
  <c r="AS45" i="37" s="1"/>
  <c r="Z30" i="37"/>
  <c r="AT45" i="37" s="1"/>
  <c r="AA30" i="37"/>
  <c r="AU45" i="37" s="1"/>
  <c r="AB30" i="37"/>
  <c r="AV45" i="37" s="1"/>
  <c r="AC30" i="37"/>
  <c r="AW45" i="37" s="1"/>
  <c r="AD30" i="37"/>
  <c r="AX45" i="37" s="1"/>
  <c r="U31" i="37"/>
  <c r="V31" i="37"/>
  <c r="W31" i="37"/>
  <c r="Y31" i="37"/>
  <c r="AS46" i="37" s="1"/>
  <c r="Z31" i="37"/>
  <c r="AT46" i="37" s="1"/>
  <c r="AA31" i="37"/>
  <c r="AU46" i="37" s="1"/>
  <c r="AB31" i="37"/>
  <c r="AV46" i="37" s="1"/>
  <c r="AC31" i="37"/>
  <c r="AW46" i="37" s="1"/>
  <c r="AD31" i="37"/>
  <c r="AX46" i="37" s="1"/>
  <c r="U32" i="37"/>
  <c r="V32" i="37"/>
  <c r="W32" i="37"/>
  <c r="Y32" i="37"/>
  <c r="AS47" i="37" s="1"/>
  <c r="Z32" i="37"/>
  <c r="AT47" i="37" s="1"/>
  <c r="AA32" i="37"/>
  <c r="AU47" i="37" s="1"/>
  <c r="AB32" i="37"/>
  <c r="AV47" i="37" s="1"/>
  <c r="AC32" i="37"/>
  <c r="AW47" i="37" s="1"/>
  <c r="AD32" i="37"/>
  <c r="AX47" i="37" s="1"/>
  <c r="U33" i="37"/>
  <c r="V33" i="37"/>
  <c r="W33" i="37"/>
  <c r="Y33" i="37"/>
  <c r="AS48" i="37" s="1"/>
  <c r="Z33" i="37"/>
  <c r="AT48" i="37" s="1"/>
  <c r="AA33" i="37"/>
  <c r="AU48" i="37" s="1"/>
  <c r="AB33" i="37"/>
  <c r="AV48" i="37" s="1"/>
  <c r="AC33" i="37"/>
  <c r="AW48" i="37" s="1"/>
  <c r="AD33" i="37"/>
  <c r="AX48" i="37" s="1"/>
  <c r="U34" i="37"/>
  <c r="V34" i="37"/>
  <c r="W34" i="37"/>
  <c r="Y34" i="37"/>
  <c r="Z34" i="37"/>
  <c r="AT49" i="37" s="1"/>
  <c r="AT92" i="37" s="1"/>
  <c r="AA34" i="37"/>
  <c r="AU49" i="37" s="1"/>
  <c r="AU92" i="37" s="1"/>
  <c r="AB34" i="37"/>
  <c r="AV49" i="37" s="1"/>
  <c r="AV92" i="37" s="1"/>
  <c r="AC34" i="37"/>
  <c r="AW49" i="37" s="1"/>
  <c r="AW92" i="37" s="1"/>
  <c r="AD34" i="37"/>
  <c r="AX49" i="37" s="1"/>
  <c r="AX92" i="37" s="1"/>
  <c r="U35" i="37"/>
  <c r="V35" i="37"/>
  <c r="W35" i="37"/>
  <c r="Y35" i="37"/>
  <c r="AS53" i="37" s="1"/>
  <c r="Z35" i="37"/>
  <c r="AT53" i="37" s="1"/>
  <c r="AA35" i="37"/>
  <c r="AU53" i="37" s="1"/>
  <c r="AB35" i="37"/>
  <c r="AV53" i="37" s="1"/>
  <c r="AC35" i="37"/>
  <c r="AW53" i="37" s="1"/>
  <c r="AD35" i="37"/>
  <c r="AX53" i="37" s="1"/>
  <c r="U36" i="37"/>
  <c r="V36" i="37"/>
  <c r="W36" i="37"/>
  <c r="Y36" i="37"/>
  <c r="AS54" i="37" s="1"/>
  <c r="Z36" i="37"/>
  <c r="AT54" i="37" s="1"/>
  <c r="AA36" i="37"/>
  <c r="AU54" i="37" s="1"/>
  <c r="AB36" i="37"/>
  <c r="AV54" i="37" s="1"/>
  <c r="AC36" i="37"/>
  <c r="AW54" i="37" s="1"/>
  <c r="AD36" i="37"/>
  <c r="AX54" i="37" s="1"/>
  <c r="U37" i="37"/>
  <c r="V37" i="37"/>
  <c r="W37" i="37"/>
  <c r="Y37" i="37"/>
  <c r="AS55" i="37" s="1"/>
  <c r="Z37" i="37"/>
  <c r="AT55" i="37" s="1"/>
  <c r="AA37" i="37"/>
  <c r="AU55" i="37" s="1"/>
  <c r="AB37" i="37"/>
  <c r="AV55" i="37" s="1"/>
  <c r="AC37" i="37"/>
  <c r="AW55" i="37" s="1"/>
  <c r="AD37" i="37"/>
  <c r="AX55" i="37" s="1"/>
  <c r="U38" i="37"/>
  <c r="V38" i="37"/>
  <c r="W38" i="37"/>
  <c r="Y38" i="37"/>
  <c r="AS56" i="37" s="1"/>
  <c r="Z38" i="37"/>
  <c r="AT56" i="37" s="1"/>
  <c r="AA38" i="37"/>
  <c r="AU56" i="37" s="1"/>
  <c r="AB38" i="37"/>
  <c r="AV56" i="37" s="1"/>
  <c r="AC38" i="37"/>
  <c r="AW56" i="37" s="1"/>
  <c r="AD38" i="37"/>
  <c r="AX56" i="37" s="1"/>
  <c r="U39" i="37"/>
  <c r="V39" i="37"/>
  <c r="W39" i="37"/>
  <c r="Y39" i="37"/>
  <c r="AS57" i="37" s="1"/>
  <c r="Z39" i="37"/>
  <c r="AT57" i="37" s="1"/>
  <c r="AA39" i="37"/>
  <c r="AU57" i="37" s="1"/>
  <c r="AB39" i="37"/>
  <c r="AV57" i="37" s="1"/>
  <c r="AC39" i="37"/>
  <c r="AW57" i="37" s="1"/>
  <c r="AD39" i="37"/>
  <c r="AX57" i="37" s="1"/>
  <c r="U40" i="37"/>
  <c r="V40" i="37"/>
  <c r="W40" i="37"/>
  <c r="Y40" i="37"/>
  <c r="AS58" i="37" s="1"/>
  <c r="Z40" i="37"/>
  <c r="AT58" i="37" s="1"/>
  <c r="AA40" i="37"/>
  <c r="AU58" i="37" s="1"/>
  <c r="AB40" i="37"/>
  <c r="AV58" i="37" s="1"/>
  <c r="AC40" i="37"/>
  <c r="AW58" i="37" s="1"/>
  <c r="AD40" i="37"/>
  <c r="AX58" i="37" s="1"/>
  <c r="U41" i="37"/>
  <c r="V41" i="37"/>
  <c r="W41" i="37"/>
  <c r="Y41" i="37"/>
  <c r="AS59" i="37" s="1"/>
  <c r="Z41" i="37"/>
  <c r="AT59" i="37" s="1"/>
  <c r="AA41" i="37"/>
  <c r="AU59" i="37" s="1"/>
  <c r="AB41" i="37"/>
  <c r="AV59" i="37" s="1"/>
  <c r="AC41" i="37"/>
  <c r="AW59" i="37" s="1"/>
  <c r="AD41" i="37"/>
  <c r="AX59" i="37" s="1"/>
  <c r="U42" i="37"/>
  <c r="V42" i="37"/>
  <c r="W42" i="37"/>
  <c r="Y42" i="37"/>
  <c r="AS60" i="37" s="1"/>
  <c r="Z42" i="37"/>
  <c r="AT60" i="37" s="1"/>
  <c r="AA42" i="37"/>
  <c r="AU60" i="37" s="1"/>
  <c r="AB42" i="37"/>
  <c r="AV60" i="37" s="1"/>
  <c r="AC42" i="37"/>
  <c r="AW60" i="37" s="1"/>
  <c r="AD42" i="37"/>
  <c r="AX60" i="37" s="1"/>
  <c r="U43" i="37"/>
  <c r="V43" i="37"/>
  <c r="W43" i="37"/>
  <c r="Y43" i="37"/>
  <c r="AS61" i="37" s="1"/>
  <c r="Z43" i="37"/>
  <c r="AT61" i="37" s="1"/>
  <c r="AA43" i="37"/>
  <c r="AU61" i="37" s="1"/>
  <c r="AB43" i="37"/>
  <c r="AV61" i="37" s="1"/>
  <c r="AC43" i="37"/>
  <c r="AW61" i="37" s="1"/>
  <c r="AD43" i="37"/>
  <c r="AX61" i="37" s="1"/>
  <c r="U44" i="37"/>
  <c r="V44" i="37"/>
  <c r="W44" i="37"/>
  <c r="Y44" i="37"/>
  <c r="AS62" i="37" s="1"/>
  <c r="Z44" i="37"/>
  <c r="AT62" i="37" s="1"/>
  <c r="AA44" i="37"/>
  <c r="AU62" i="37" s="1"/>
  <c r="AB44" i="37"/>
  <c r="AV62" i="37" s="1"/>
  <c r="AC44" i="37"/>
  <c r="AW62" i="37" s="1"/>
  <c r="AD44" i="37"/>
  <c r="AX62" i="37" s="1"/>
  <c r="U45" i="37"/>
  <c r="V45" i="37"/>
  <c r="W45" i="37"/>
  <c r="Y45" i="37"/>
  <c r="AS66" i="37" s="1"/>
  <c r="Z45" i="37"/>
  <c r="AT66" i="37" s="1"/>
  <c r="AA45" i="37"/>
  <c r="AU66" i="37" s="1"/>
  <c r="AB45" i="37"/>
  <c r="AV66" i="37" s="1"/>
  <c r="AC45" i="37"/>
  <c r="AW66" i="37" s="1"/>
  <c r="AD45" i="37"/>
  <c r="AX66" i="37" s="1"/>
  <c r="U46" i="37"/>
  <c r="V46" i="37"/>
  <c r="W46" i="37"/>
  <c r="Y46" i="37"/>
  <c r="AS67" i="37" s="1"/>
  <c r="Z46" i="37"/>
  <c r="AT67" i="37" s="1"/>
  <c r="AA46" i="37"/>
  <c r="AB46" i="37"/>
  <c r="AV67" i="37" s="1"/>
  <c r="AC46" i="37"/>
  <c r="AW67" i="37" s="1"/>
  <c r="AD46" i="37"/>
  <c r="AX67" i="37" s="1"/>
  <c r="U47" i="37"/>
  <c r="V47" i="37"/>
  <c r="W47" i="37"/>
  <c r="Y47" i="37"/>
  <c r="AS71" i="37" s="1"/>
  <c r="Z47" i="37"/>
  <c r="AT71" i="37" s="1"/>
  <c r="AA47" i="37"/>
  <c r="AU71" i="37" s="1"/>
  <c r="AB47" i="37"/>
  <c r="AV71" i="37" s="1"/>
  <c r="AC47" i="37"/>
  <c r="AW71" i="37" s="1"/>
  <c r="AD47" i="37"/>
  <c r="AX71" i="37" s="1"/>
  <c r="U48" i="37"/>
  <c r="V48" i="37"/>
  <c r="W48" i="37"/>
  <c r="Y48" i="37"/>
  <c r="AS72" i="37" s="1"/>
  <c r="Z48" i="37"/>
  <c r="AT72" i="37" s="1"/>
  <c r="AA48" i="37"/>
  <c r="AU72" i="37" s="1"/>
  <c r="AB48" i="37"/>
  <c r="AV72" i="37" s="1"/>
  <c r="AC48" i="37"/>
  <c r="AW72" i="37" s="1"/>
  <c r="AD48" i="37"/>
  <c r="AX72" i="37" s="1"/>
  <c r="U49" i="37"/>
  <c r="V49" i="37"/>
  <c r="W49" i="37"/>
  <c r="Y49" i="37"/>
  <c r="AS73" i="37" s="1"/>
  <c r="Z49" i="37"/>
  <c r="AT73" i="37" s="1"/>
  <c r="AA49" i="37"/>
  <c r="AU73" i="37" s="1"/>
  <c r="AB49" i="37"/>
  <c r="AV73" i="37" s="1"/>
  <c r="AC49" i="37"/>
  <c r="AW73" i="37" s="1"/>
  <c r="AD49" i="37"/>
  <c r="AX73" i="37" s="1"/>
  <c r="U50" i="37"/>
  <c r="V50" i="37"/>
  <c r="W50" i="37"/>
  <c r="Y50" i="37"/>
  <c r="AS74" i="37" s="1"/>
  <c r="Z50" i="37"/>
  <c r="AT74" i="37" s="1"/>
  <c r="AA50" i="37"/>
  <c r="AU74" i="37" s="1"/>
  <c r="AB50" i="37"/>
  <c r="AV74" i="37" s="1"/>
  <c r="AC50" i="37"/>
  <c r="AW74" i="37" s="1"/>
  <c r="AD50" i="37"/>
  <c r="AX74" i="37" s="1"/>
  <c r="U51" i="37"/>
  <c r="V51" i="37"/>
  <c r="W51" i="37"/>
  <c r="Y51" i="37"/>
  <c r="AS75" i="37" s="1"/>
  <c r="Z51" i="37"/>
  <c r="AT75" i="37" s="1"/>
  <c r="AA51" i="37"/>
  <c r="AU75" i="37" s="1"/>
  <c r="AB51" i="37"/>
  <c r="AV75" i="37" s="1"/>
  <c r="AC51" i="37"/>
  <c r="AW75" i="37" s="1"/>
  <c r="AD51" i="37"/>
  <c r="AX75" i="37" s="1"/>
  <c r="U52" i="37"/>
  <c r="V52" i="37"/>
  <c r="W52" i="37"/>
  <c r="Y52" i="37"/>
  <c r="AS79" i="37" s="1"/>
  <c r="Z52" i="37"/>
  <c r="AT79" i="37" s="1"/>
  <c r="AA52" i="37"/>
  <c r="AU79" i="37" s="1"/>
  <c r="AB52" i="37"/>
  <c r="AV79" i="37" s="1"/>
  <c r="AC52" i="37"/>
  <c r="AW79" i="37" s="1"/>
  <c r="AD52" i="37"/>
  <c r="AX79" i="37" s="1"/>
  <c r="U53" i="37"/>
  <c r="V53" i="37"/>
  <c r="W53" i="37"/>
  <c r="Y53" i="37"/>
  <c r="AS80" i="37" s="1"/>
  <c r="Z53" i="37"/>
  <c r="AT80" i="37" s="1"/>
  <c r="AA53" i="37"/>
  <c r="AU80" i="37" s="1"/>
  <c r="AB53" i="37"/>
  <c r="AV80" i="37" s="1"/>
  <c r="AC53" i="37"/>
  <c r="AW80" i="37" s="1"/>
  <c r="AD53" i="37"/>
  <c r="AX80" i="37" s="1"/>
  <c r="U54" i="37"/>
  <c r="V54" i="37"/>
  <c r="W54" i="37"/>
  <c r="Y54" i="37"/>
  <c r="AS81" i="37" s="1"/>
  <c r="Z54" i="37"/>
  <c r="AT81" i="37" s="1"/>
  <c r="AA54" i="37"/>
  <c r="AU81" i="37" s="1"/>
  <c r="AB54" i="37"/>
  <c r="AV81" i="37" s="1"/>
  <c r="AC54" i="37"/>
  <c r="AW81" i="37" s="1"/>
  <c r="AD54" i="37"/>
  <c r="AX81" i="37" s="1"/>
  <c r="U55" i="37"/>
  <c r="V55" i="37"/>
  <c r="W55" i="37"/>
  <c r="Y55" i="37"/>
  <c r="AS82" i="37" s="1"/>
  <c r="Z55" i="37"/>
  <c r="AT82" i="37" s="1"/>
  <c r="AA55" i="37"/>
  <c r="AU82" i="37" s="1"/>
  <c r="AB55" i="37"/>
  <c r="AV82" i="37" s="1"/>
  <c r="AC55" i="37"/>
  <c r="AW82" i="37" s="1"/>
  <c r="AD55" i="37"/>
  <c r="AX82" i="37" s="1"/>
  <c r="U56" i="37"/>
  <c r="V56" i="37"/>
  <c r="W56" i="37"/>
  <c r="Y56" i="37"/>
  <c r="AS83" i="37" s="1"/>
  <c r="Z56" i="37"/>
  <c r="AT83" i="37" s="1"/>
  <c r="AA56" i="37"/>
  <c r="AU83" i="37" s="1"/>
  <c r="AB56" i="37"/>
  <c r="AV83" i="37" s="1"/>
  <c r="AC56" i="37"/>
  <c r="AW83" i="37" s="1"/>
  <c r="AD56" i="37"/>
  <c r="AX83" i="37" s="1"/>
  <c r="U57" i="37"/>
  <c r="V57" i="37"/>
  <c r="W57" i="37"/>
  <c r="Y57" i="37"/>
  <c r="AS84" i="37" s="1"/>
  <c r="Z57" i="37"/>
  <c r="AT84" i="37" s="1"/>
  <c r="AA57" i="37"/>
  <c r="AU84" i="37" s="1"/>
  <c r="AB57" i="37"/>
  <c r="AV84" i="37" s="1"/>
  <c r="AC57" i="37"/>
  <c r="AW84" i="37" s="1"/>
  <c r="AD57" i="37"/>
  <c r="AX84" i="37" s="1"/>
  <c r="AC2" i="37"/>
  <c r="AD2" i="37"/>
  <c r="AX2" i="37" s="1"/>
  <c r="AB2" i="37"/>
  <c r="AV2" i="37" s="1"/>
  <c r="AA2" i="37"/>
  <c r="AU2" i="37" s="1"/>
  <c r="AU6" i="37" s="1"/>
  <c r="AU98" i="37" s="1"/>
  <c r="Z2" i="37"/>
  <c r="Y2" i="37"/>
  <c r="AS2" i="37" s="1"/>
  <c r="AS6" i="37" s="1"/>
  <c r="AS98" i="37" s="1"/>
  <c r="W2" i="37"/>
  <c r="V2" i="37"/>
  <c r="U2" i="37"/>
  <c r="C3" i="37"/>
  <c r="K4" i="49" s="1"/>
  <c r="D3" i="37"/>
  <c r="L4" i="49" s="1"/>
  <c r="E3" i="37"/>
  <c r="M4" i="49" s="1"/>
  <c r="G3" i="37"/>
  <c r="H3" i="37"/>
  <c r="I3" i="37"/>
  <c r="J3" i="37"/>
  <c r="K3" i="37"/>
  <c r="L3" i="37"/>
  <c r="P3" i="37"/>
  <c r="C4" i="37"/>
  <c r="K5" i="49" s="1"/>
  <c r="D4" i="37"/>
  <c r="L5" i="49" s="1"/>
  <c r="E4" i="37"/>
  <c r="M5" i="49" s="1"/>
  <c r="G4" i="37"/>
  <c r="H4" i="37"/>
  <c r="I4" i="37"/>
  <c r="J4" i="37"/>
  <c r="K4" i="37"/>
  <c r="L4" i="37"/>
  <c r="P4" i="37"/>
  <c r="C5" i="37"/>
  <c r="K6" i="49" s="1"/>
  <c r="D5" i="37"/>
  <c r="L6" i="49" s="1"/>
  <c r="E5" i="37"/>
  <c r="M6" i="49" s="1"/>
  <c r="G5" i="37"/>
  <c r="H5" i="37"/>
  <c r="I5" i="37"/>
  <c r="J5" i="37"/>
  <c r="K5" i="37"/>
  <c r="L5" i="37"/>
  <c r="P5" i="37"/>
  <c r="C6" i="37"/>
  <c r="K7" i="49" s="1"/>
  <c r="D6" i="37"/>
  <c r="L7" i="49" s="1"/>
  <c r="E6" i="37"/>
  <c r="M7" i="49" s="1"/>
  <c r="G6" i="37"/>
  <c r="H6" i="37"/>
  <c r="I6" i="37"/>
  <c r="J6" i="37"/>
  <c r="K6" i="37"/>
  <c r="L6" i="37"/>
  <c r="P6" i="37"/>
  <c r="C7" i="37"/>
  <c r="K8" i="49" s="1"/>
  <c r="D7" i="37"/>
  <c r="L8" i="49" s="1"/>
  <c r="E7" i="37"/>
  <c r="M8" i="49" s="1"/>
  <c r="G7" i="37"/>
  <c r="H7" i="37"/>
  <c r="I7" i="37"/>
  <c r="J7" i="37"/>
  <c r="K7" i="37"/>
  <c r="L7" i="37"/>
  <c r="P7" i="37"/>
  <c r="C8" i="37"/>
  <c r="K9" i="49" s="1"/>
  <c r="D8" i="37"/>
  <c r="L9" i="49" s="1"/>
  <c r="E8" i="37"/>
  <c r="M9" i="49" s="1"/>
  <c r="G8" i="37"/>
  <c r="H8" i="37"/>
  <c r="I8" i="37"/>
  <c r="J8" i="37"/>
  <c r="K8" i="37"/>
  <c r="L8" i="37"/>
  <c r="P8" i="37"/>
  <c r="C9" i="37"/>
  <c r="K10" i="49" s="1"/>
  <c r="D9" i="37"/>
  <c r="L10" i="49" s="1"/>
  <c r="E9" i="37"/>
  <c r="G9" i="37"/>
  <c r="H9" i="37"/>
  <c r="I9" i="37"/>
  <c r="J9" i="37"/>
  <c r="K9" i="37"/>
  <c r="L9" i="37"/>
  <c r="P9" i="37"/>
  <c r="C10" i="37"/>
  <c r="K11" i="49" s="1"/>
  <c r="D10" i="37"/>
  <c r="L11" i="49" s="1"/>
  <c r="E10" i="37"/>
  <c r="M11" i="49" s="1"/>
  <c r="G10" i="37"/>
  <c r="H10" i="37"/>
  <c r="I10" i="37"/>
  <c r="J10" i="37"/>
  <c r="K10" i="37"/>
  <c r="L10" i="37"/>
  <c r="P10" i="37"/>
  <c r="C11" i="37"/>
  <c r="K12" i="49" s="1"/>
  <c r="D11" i="37"/>
  <c r="L12" i="49" s="1"/>
  <c r="E11" i="37"/>
  <c r="M12" i="49" s="1"/>
  <c r="G11" i="37"/>
  <c r="H11" i="37"/>
  <c r="I11" i="37"/>
  <c r="J11" i="37"/>
  <c r="K11" i="37"/>
  <c r="L11" i="37"/>
  <c r="P11" i="37"/>
  <c r="C12" i="37"/>
  <c r="K13" i="49" s="1"/>
  <c r="D12" i="37"/>
  <c r="E12" i="37"/>
  <c r="M13" i="49" s="1"/>
  <c r="G12" i="37"/>
  <c r="H12" i="37"/>
  <c r="I12" i="37"/>
  <c r="J12" i="37"/>
  <c r="K12" i="37"/>
  <c r="L12" i="37"/>
  <c r="P12" i="37"/>
  <c r="C13" i="37"/>
  <c r="K14" i="49" s="1"/>
  <c r="D13" i="37"/>
  <c r="L14" i="49" s="1"/>
  <c r="E13" i="37"/>
  <c r="M14" i="49" s="1"/>
  <c r="G13" i="37"/>
  <c r="H13" i="37"/>
  <c r="I13" i="37"/>
  <c r="J13" i="37"/>
  <c r="K13" i="37"/>
  <c r="L13" i="37"/>
  <c r="P13" i="37"/>
  <c r="C14" i="37"/>
  <c r="K15" i="49" s="1"/>
  <c r="D14" i="37"/>
  <c r="L15" i="49" s="1"/>
  <c r="E14" i="37"/>
  <c r="M15" i="49" s="1"/>
  <c r="G14" i="37"/>
  <c r="H14" i="37"/>
  <c r="I14" i="37"/>
  <c r="J14" i="37"/>
  <c r="K14" i="37"/>
  <c r="L14" i="37"/>
  <c r="P14" i="37"/>
  <c r="C15" i="37"/>
  <c r="K16" i="49" s="1"/>
  <c r="D15" i="37"/>
  <c r="L16" i="49" s="1"/>
  <c r="E15" i="37"/>
  <c r="M16" i="49" s="1"/>
  <c r="G15" i="37"/>
  <c r="H15" i="37"/>
  <c r="I15" i="37"/>
  <c r="J15" i="37"/>
  <c r="K15" i="37"/>
  <c r="L15" i="37"/>
  <c r="P15" i="37"/>
  <c r="C16" i="37"/>
  <c r="D16" i="37"/>
  <c r="L17" i="49" s="1"/>
  <c r="E16" i="37"/>
  <c r="M17" i="49" s="1"/>
  <c r="G16" i="37"/>
  <c r="H16" i="37"/>
  <c r="I16" i="37"/>
  <c r="J16" i="37"/>
  <c r="K16" i="37"/>
  <c r="L16" i="37"/>
  <c r="P16" i="37"/>
  <c r="C17" i="37"/>
  <c r="K18" i="49" s="1"/>
  <c r="D17" i="37"/>
  <c r="L18" i="49" s="1"/>
  <c r="E17" i="37"/>
  <c r="M18" i="49" s="1"/>
  <c r="G17" i="37"/>
  <c r="H17" i="37"/>
  <c r="I17" i="37"/>
  <c r="J17" i="37"/>
  <c r="K17" i="37"/>
  <c r="L17" i="37"/>
  <c r="P17" i="37"/>
  <c r="C18" i="37"/>
  <c r="K19" i="49" s="1"/>
  <c r="D18" i="37"/>
  <c r="L19" i="49" s="1"/>
  <c r="E18" i="37"/>
  <c r="M19" i="49" s="1"/>
  <c r="G18" i="37"/>
  <c r="H18" i="37"/>
  <c r="I18" i="37"/>
  <c r="J18" i="37"/>
  <c r="K18" i="37"/>
  <c r="L18" i="37"/>
  <c r="P18" i="37"/>
  <c r="C19" i="37"/>
  <c r="K20" i="49" s="1"/>
  <c r="D19" i="37"/>
  <c r="L20" i="49" s="1"/>
  <c r="E19" i="37"/>
  <c r="M20" i="49" s="1"/>
  <c r="G19" i="37"/>
  <c r="H19" i="37"/>
  <c r="I19" i="37"/>
  <c r="J19" i="37"/>
  <c r="K19" i="37"/>
  <c r="L19" i="37"/>
  <c r="P19" i="37"/>
  <c r="C20" i="37"/>
  <c r="K21" i="49" s="1"/>
  <c r="D20" i="37"/>
  <c r="L21" i="49" s="1"/>
  <c r="E20" i="37"/>
  <c r="M21" i="49" s="1"/>
  <c r="G20" i="37"/>
  <c r="H20" i="37"/>
  <c r="I20" i="37"/>
  <c r="J20" i="37"/>
  <c r="K20" i="37"/>
  <c r="L20" i="37"/>
  <c r="P20" i="37"/>
  <c r="C21" i="37"/>
  <c r="K22" i="49" s="1"/>
  <c r="D21" i="37"/>
  <c r="L22" i="49" s="1"/>
  <c r="E21" i="37"/>
  <c r="G21" i="37"/>
  <c r="H21" i="37"/>
  <c r="I21" i="37"/>
  <c r="J21" i="37"/>
  <c r="K21" i="37"/>
  <c r="L21" i="37"/>
  <c r="P21" i="37"/>
  <c r="C22" i="37"/>
  <c r="K23" i="49" s="1"/>
  <c r="D22" i="37"/>
  <c r="L23" i="49" s="1"/>
  <c r="E22" i="37"/>
  <c r="M23" i="49" s="1"/>
  <c r="G22" i="37"/>
  <c r="H22" i="37"/>
  <c r="I22" i="37"/>
  <c r="J22" i="37"/>
  <c r="K22" i="37"/>
  <c r="L22" i="37"/>
  <c r="P22" i="37"/>
  <c r="C23" i="37"/>
  <c r="K24" i="49" s="1"/>
  <c r="D23" i="37"/>
  <c r="L24" i="49" s="1"/>
  <c r="E23" i="37"/>
  <c r="M24" i="49" s="1"/>
  <c r="G23" i="37"/>
  <c r="H23" i="37"/>
  <c r="I23" i="37"/>
  <c r="J23" i="37"/>
  <c r="K23" i="37"/>
  <c r="L23" i="37"/>
  <c r="P23" i="37"/>
  <c r="C24" i="37"/>
  <c r="K25" i="49" s="1"/>
  <c r="D24" i="37"/>
  <c r="L25" i="49" s="1"/>
  <c r="E24" i="37"/>
  <c r="M25" i="49" s="1"/>
  <c r="G24" i="37"/>
  <c r="H24" i="37"/>
  <c r="I24" i="37"/>
  <c r="J24" i="37"/>
  <c r="K24" i="37"/>
  <c r="L24" i="37"/>
  <c r="P24" i="37"/>
  <c r="C25" i="37"/>
  <c r="D25" i="37"/>
  <c r="L26" i="49" s="1"/>
  <c r="E25" i="37"/>
  <c r="M26" i="49" s="1"/>
  <c r="G25" i="37"/>
  <c r="H25" i="37"/>
  <c r="I25" i="37"/>
  <c r="J25" i="37"/>
  <c r="K25" i="37"/>
  <c r="L25" i="37"/>
  <c r="P25" i="37"/>
  <c r="C26" i="37"/>
  <c r="K27" i="49" s="1"/>
  <c r="D26" i="37"/>
  <c r="L27" i="49" s="1"/>
  <c r="E26" i="37"/>
  <c r="M27" i="49" s="1"/>
  <c r="G26" i="37"/>
  <c r="H26" i="37"/>
  <c r="I26" i="37"/>
  <c r="J26" i="37"/>
  <c r="K26" i="37"/>
  <c r="L26" i="37"/>
  <c r="P26" i="37"/>
  <c r="C27" i="37"/>
  <c r="K28" i="49" s="1"/>
  <c r="D27" i="37"/>
  <c r="L28" i="49" s="1"/>
  <c r="E27" i="37"/>
  <c r="M28" i="49" s="1"/>
  <c r="G27" i="37"/>
  <c r="H27" i="37"/>
  <c r="I27" i="37"/>
  <c r="J27" i="37"/>
  <c r="K27" i="37"/>
  <c r="L27" i="37"/>
  <c r="P27" i="37"/>
  <c r="C28" i="37"/>
  <c r="K29" i="49" s="1"/>
  <c r="D28" i="37"/>
  <c r="L29" i="49" s="1"/>
  <c r="E28" i="37"/>
  <c r="M29" i="49" s="1"/>
  <c r="G28" i="37"/>
  <c r="H28" i="37"/>
  <c r="I28" i="37"/>
  <c r="J28" i="37"/>
  <c r="K28" i="37"/>
  <c r="L28" i="37"/>
  <c r="P28" i="37"/>
  <c r="C29" i="37"/>
  <c r="K30" i="49" s="1"/>
  <c r="D29" i="37"/>
  <c r="L30" i="49" s="1"/>
  <c r="E29" i="37"/>
  <c r="M30" i="49" s="1"/>
  <c r="G29" i="37"/>
  <c r="H29" i="37"/>
  <c r="I29" i="37"/>
  <c r="J29" i="37"/>
  <c r="K29" i="37"/>
  <c r="L29" i="37"/>
  <c r="P29" i="37"/>
  <c r="C30" i="37"/>
  <c r="K31" i="49" s="1"/>
  <c r="D30" i="37"/>
  <c r="E30" i="37"/>
  <c r="M31" i="49" s="1"/>
  <c r="G30" i="37"/>
  <c r="H30" i="37"/>
  <c r="I30" i="37"/>
  <c r="J30" i="37"/>
  <c r="K30" i="37"/>
  <c r="L30" i="37"/>
  <c r="P30" i="37"/>
  <c r="C31" i="37"/>
  <c r="K32" i="49" s="1"/>
  <c r="D31" i="37"/>
  <c r="L32" i="49" s="1"/>
  <c r="E31" i="37"/>
  <c r="M32" i="49" s="1"/>
  <c r="G31" i="37"/>
  <c r="H31" i="37"/>
  <c r="I31" i="37"/>
  <c r="J31" i="37"/>
  <c r="K31" i="37"/>
  <c r="L31" i="37"/>
  <c r="P31" i="37"/>
  <c r="C32" i="37"/>
  <c r="K33" i="49" s="1"/>
  <c r="D32" i="37"/>
  <c r="L33" i="49" s="1"/>
  <c r="E32" i="37"/>
  <c r="M33" i="49" s="1"/>
  <c r="G32" i="37"/>
  <c r="H32" i="37"/>
  <c r="I32" i="37"/>
  <c r="J32" i="37"/>
  <c r="K32" i="37"/>
  <c r="L32" i="37"/>
  <c r="P32" i="37"/>
  <c r="C33" i="37"/>
  <c r="K34" i="49" s="1"/>
  <c r="D33" i="37"/>
  <c r="E33" i="37"/>
  <c r="M34" i="49" s="1"/>
  <c r="G33" i="37"/>
  <c r="H33" i="37"/>
  <c r="I33" i="37"/>
  <c r="J33" i="37"/>
  <c r="K33" i="37"/>
  <c r="L33" i="37"/>
  <c r="P33" i="37"/>
  <c r="C34" i="37"/>
  <c r="K35" i="49" s="1"/>
  <c r="D34" i="37"/>
  <c r="L35" i="49" s="1"/>
  <c r="E34" i="37"/>
  <c r="M35" i="49" s="1"/>
  <c r="G34" i="37"/>
  <c r="H34" i="37"/>
  <c r="I34" i="37"/>
  <c r="J34" i="37"/>
  <c r="K34" i="37"/>
  <c r="L34" i="37"/>
  <c r="P34" i="37"/>
  <c r="C35" i="37"/>
  <c r="K36" i="49" s="1"/>
  <c r="D35" i="37"/>
  <c r="L36" i="49" s="1"/>
  <c r="E35" i="37"/>
  <c r="M36" i="49" s="1"/>
  <c r="G35" i="37"/>
  <c r="H35" i="37"/>
  <c r="I35" i="37"/>
  <c r="J35" i="37"/>
  <c r="K35" i="37"/>
  <c r="L35" i="37"/>
  <c r="P35" i="37"/>
  <c r="C36" i="37"/>
  <c r="K37" i="49" s="1"/>
  <c r="D36" i="37"/>
  <c r="L37" i="49" s="1"/>
  <c r="E36" i="37"/>
  <c r="M37" i="49" s="1"/>
  <c r="G36" i="37"/>
  <c r="H36" i="37"/>
  <c r="I36" i="37"/>
  <c r="J36" i="37"/>
  <c r="K36" i="37"/>
  <c r="L36" i="37"/>
  <c r="P36" i="37"/>
  <c r="C37" i="37"/>
  <c r="D37" i="37"/>
  <c r="L38" i="49" s="1"/>
  <c r="E37" i="37"/>
  <c r="M38" i="49" s="1"/>
  <c r="G37" i="37"/>
  <c r="H37" i="37"/>
  <c r="I37" i="37"/>
  <c r="J37" i="37"/>
  <c r="K37" i="37"/>
  <c r="L37" i="37"/>
  <c r="P37" i="37"/>
  <c r="C38" i="37"/>
  <c r="K39" i="49" s="1"/>
  <c r="D38" i="37"/>
  <c r="L39" i="49" s="1"/>
  <c r="E38" i="37"/>
  <c r="M39" i="49" s="1"/>
  <c r="G38" i="37"/>
  <c r="H38" i="37"/>
  <c r="I38" i="37"/>
  <c r="J38" i="37"/>
  <c r="K38" i="37"/>
  <c r="L38" i="37"/>
  <c r="P38" i="37"/>
  <c r="C39" i="37"/>
  <c r="D39" i="37"/>
  <c r="L40" i="49" s="1"/>
  <c r="E39" i="37"/>
  <c r="M40" i="49" s="1"/>
  <c r="G39" i="37"/>
  <c r="H39" i="37"/>
  <c r="I39" i="37"/>
  <c r="J39" i="37"/>
  <c r="K39" i="37"/>
  <c r="L39" i="37"/>
  <c r="P39" i="37"/>
  <c r="C40" i="37"/>
  <c r="K41" i="49" s="1"/>
  <c r="D40" i="37"/>
  <c r="L41" i="49" s="1"/>
  <c r="E40" i="37"/>
  <c r="M41" i="49" s="1"/>
  <c r="G40" i="37"/>
  <c r="H40" i="37"/>
  <c r="I40" i="37"/>
  <c r="J40" i="37"/>
  <c r="K40" i="37"/>
  <c r="L40" i="37"/>
  <c r="P40" i="37"/>
  <c r="C41" i="37"/>
  <c r="D41" i="37"/>
  <c r="L42" i="49" s="1"/>
  <c r="E41" i="37"/>
  <c r="M42" i="49" s="1"/>
  <c r="G41" i="37"/>
  <c r="H41" i="37"/>
  <c r="I41" i="37"/>
  <c r="J41" i="37"/>
  <c r="K41" i="37"/>
  <c r="L41" i="37"/>
  <c r="P41" i="37"/>
  <c r="C42" i="37"/>
  <c r="K43" i="49" s="1"/>
  <c r="D42" i="37"/>
  <c r="L43" i="49" s="1"/>
  <c r="E42" i="37"/>
  <c r="M43" i="49" s="1"/>
  <c r="G42" i="37"/>
  <c r="H42" i="37"/>
  <c r="I42" i="37"/>
  <c r="J42" i="37"/>
  <c r="K42" i="37"/>
  <c r="L42" i="37"/>
  <c r="P42" i="37"/>
  <c r="C43" i="37"/>
  <c r="K44" i="49" s="1"/>
  <c r="D43" i="37"/>
  <c r="L44" i="49" s="1"/>
  <c r="E43" i="37"/>
  <c r="M44" i="49" s="1"/>
  <c r="G43" i="37"/>
  <c r="H43" i="37"/>
  <c r="I43" i="37"/>
  <c r="J43" i="37"/>
  <c r="K43" i="37"/>
  <c r="L43" i="37"/>
  <c r="P43" i="37"/>
  <c r="C44" i="37"/>
  <c r="K45" i="49" s="1"/>
  <c r="D44" i="37"/>
  <c r="L45" i="49" s="1"/>
  <c r="E44" i="37"/>
  <c r="M45" i="49" s="1"/>
  <c r="G44" i="37"/>
  <c r="H44" i="37"/>
  <c r="I44" i="37"/>
  <c r="J44" i="37"/>
  <c r="K44" i="37"/>
  <c r="L44" i="37"/>
  <c r="P44" i="37"/>
  <c r="C45" i="37"/>
  <c r="K46" i="49" s="1"/>
  <c r="D45" i="37"/>
  <c r="L46" i="49" s="1"/>
  <c r="E45" i="37"/>
  <c r="M46" i="49" s="1"/>
  <c r="G45" i="37"/>
  <c r="H45" i="37"/>
  <c r="I45" i="37"/>
  <c r="J45" i="37"/>
  <c r="K45" i="37"/>
  <c r="L45" i="37"/>
  <c r="P45" i="37"/>
  <c r="C46" i="37"/>
  <c r="K47" i="49" s="1"/>
  <c r="D46" i="37"/>
  <c r="L47" i="49" s="1"/>
  <c r="E46" i="37"/>
  <c r="M47" i="49" s="1"/>
  <c r="G46" i="37"/>
  <c r="H46" i="37"/>
  <c r="I46" i="37"/>
  <c r="J46" i="37"/>
  <c r="K46" i="37"/>
  <c r="L46" i="37"/>
  <c r="P46" i="37"/>
  <c r="C47" i="37"/>
  <c r="K48" i="49" s="1"/>
  <c r="D47" i="37"/>
  <c r="L48" i="49" s="1"/>
  <c r="E47" i="37"/>
  <c r="M48" i="49" s="1"/>
  <c r="G47" i="37"/>
  <c r="H47" i="37"/>
  <c r="I47" i="37"/>
  <c r="J47" i="37"/>
  <c r="K47" i="37"/>
  <c r="L47" i="37"/>
  <c r="P47" i="37"/>
  <c r="C48" i="37"/>
  <c r="K49" i="49" s="1"/>
  <c r="D48" i="37"/>
  <c r="L49" i="49" s="1"/>
  <c r="E48" i="37"/>
  <c r="M49" i="49" s="1"/>
  <c r="G48" i="37"/>
  <c r="H48" i="37"/>
  <c r="I48" i="37"/>
  <c r="J48" i="37"/>
  <c r="K48" i="37"/>
  <c r="L48" i="37"/>
  <c r="P48" i="37"/>
  <c r="C49" i="37"/>
  <c r="K50" i="49" s="1"/>
  <c r="D49" i="37"/>
  <c r="L50" i="49" s="1"/>
  <c r="E49" i="37"/>
  <c r="M50" i="49" s="1"/>
  <c r="G49" i="37"/>
  <c r="H49" i="37"/>
  <c r="I49" i="37"/>
  <c r="J49" i="37"/>
  <c r="K49" i="37"/>
  <c r="L49" i="37"/>
  <c r="P49" i="37"/>
  <c r="C50" i="37"/>
  <c r="K51" i="49" s="1"/>
  <c r="D50" i="37"/>
  <c r="L51" i="49" s="1"/>
  <c r="E50" i="37"/>
  <c r="M51" i="49" s="1"/>
  <c r="G50" i="37"/>
  <c r="H50" i="37"/>
  <c r="I50" i="37"/>
  <c r="J50" i="37"/>
  <c r="K50" i="37"/>
  <c r="L50" i="37"/>
  <c r="P50" i="37"/>
  <c r="C51" i="37"/>
  <c r="K52" i="49" s="1"/>
  <c r="D51" i="37"/>
  <c r="L52" i="49" s="1"/>
  <c r="E51" i="37"/>
  <c r="M52" i="49" s="1"/>
  <c r="G51" i="37"/>
  <c r="H51" i="37"/>
  <c r="I51" i="37"/>
  <c r="J51" i="37"/>
  <c r="K51" i="37"/>
  <c r="L51" i="37"/>
  <c r="P51" i="37"/>
  <c r="C52" i="37"/>
  <c r="K53" i="49" s="1"/>
  <c r="D52" i="37"/>
  <c r="L53" i="49" s="1"/>
  <c r="E52" i="37"/>
  <c r="M53" i="49" s="1"/>
  <c r="G52" i="37"/>
  <c r="H52" i="37"/>
  <c r="I52" i="37"/>
  <c r="J52" i="37"/>
  <c r="K52" i="37"/>
  <c r="L52" i="37"/>
  <c r="P52" i="37"/>
  <c r="C53" i="37"/>
  <c r="K54" i="49" s="1"/>
  <c r="D53" i="37"/>
  <c r="L54" i="49" s="1"/>
  <c r="E53" i="37"/>
  <c r="M54" i="49" s="1"/>
  <c r="G53" i="37"/>
  <c r="H53" i="37"/>
  <c r="I53" i="37"/>
  <c r="J53" i="37"/>
  <c r="K53" i="37"/>
  <c r="L53" i="37"/>
  <c r="P53" i="37"/>
  <c r="C54" i="37"/>
  <c r="K55" i="49" s="1"/>
  <c r="D54" i="37"/>
  <c r="L55" i="49" s="1"/>
  <c r="E54" i="37"/>
  <c r="M55" i="49" s="1"/>
  <c r="G54" i="37"/>
  <c r="H54" i="37"/>
  <c r="I54" i="37"/>
  <c r="J54" i="37"/>
  <c r="K54" i="37"/>
  <c r="L54" i="37"/>
  <c r="P54" i="37"/>
  <c r="C55" i="37"/>
  <c r="K56" i="49" s="1"/>
  <c r="D55" i="37"/>
  <c r="L56" i="49" s="1"/>
  <c r="E55" i="37"/>
  <c r="M56" i="49" s="1"/>
  <c r="G55" i="37"/>
  <c r="H55" i="37"/>
  <c r="I55" i="37"/>
  <c r="J55" i="37"/>
  <c r="K55" i="37"/>
  <c r="L55" i="37"/>
  <c r="P55" i="37"/>
  <c r="C56" i="37"/>
  <c r="D56" i="37"/>
  <c r="L57" i="49" s="1"/>
  <c r="E56" i="37"/>
  <c r="M57" i="49" s="1"/>
  <c r="G56" i="37"/>
  <c r="H56" i="37"/>
  <c r="I56" i="37"/>
  <c r="J56" i="37"/>
  <c r="K56" i="37"/>
  <c r="L56" i="37"/>
  <c r="P56" i="37"/>
  <c r="C57" i="37"/>
  <c r="K58" i="49" s="1"/>
  <c r="D57" i="37"/>
  <c r="L58" i="49" s="1"/>
  <c r="E57" i="37"/>
  <c r="M58" i="49" s="1"/>
  <c r="G57" i="37"/>
  <c r="H57" i="37"/>
  <c r="I57" i="37"/>
  <c r="J57" i="37"/>
  <c r="K57" i="37"/>
  <c r="L57" i="37"/>
  <c r="P57" i="37"/>
  <c r="C58" i="37"/>
  <c r="K59" i="49" s="1"/>
  <c r="D58" i="37"/>
  <c r="L59" i="49" s="1"/>
  <c r="E58" i="37"/>
  <c r="M59" i="49" s="1"/>
  <c r="G58" i="37"/>
  <c r="H58" i="37"/>
  <c r="I58" i="37"/>
  <c r="J58" i="37"/>
  <c r="K58" i="37"/>
  <c r="L58" i="37"/>
  <c r="P58" i="37"/>
  <c r="C59" i="37"/>
  <c r="K60" i="49" s="1"/>
  <c r="D59" i="37"/>
  <c r="L60" i="49" s="1"/>
  <c r="E59" i="37"/>
  <c r="M60" i="49" s="1"/>
  <c r="G59" i="37"/>
  <c r="H59" i="37"/>
  <c r="I59" i="37"/>
  <c r="J59" i="37"/>
  <c r="K59" i="37"/>
  <c r="L59" i="37"/>
  <c r="P59" i="37"/>
  <c r="P2" i="37"/>
  <c r="K2" i="37"/>
  <c r="L2" i="37"/>
  <c r="J2" i="37"/>
  <c r="I2" i="37"/>
  <c r="H2" i="37"/>
  <c r="G2" i="37"/>
  <c r="E2" i="37"/>
  <c r="M3" i="49" s="1"/>
  <c r="D2" i="37"/>
  <c r="C2" i="37"/>
  <c r="K3" i="49" s="1"/>
  <c r="U3" i="36"/>
  <c r="V3" i="36"/>
  <c r="W3" i="36"/>
  <c r="Y3" i="36"/>
  <c r="AS3" i="36" s="1"/>
  <c r="Z3" i="36"/>
  <c r="AT3" i="36" s="1"/>
  <c r="AA3" i="36"/>
  <c r="AU3" i="36" s="1"/>
  <c r="AB3" i="36"/>
  <c r="AV3" i="36" s="1"/>
  <c r="AC3" i="36"/>
  <c r="AW3" i="36" s="1"/>
  <c r="AD3" i="36"/>
  <c r="AX3" i="36" s="1"/>
  <c r="U4" i="36"/>
  <c r="V4" i="36"/>
  <c r="W4" i="36"/>
  <c r="Y4" i="36"/>
  <c r="AS4" i="36" s="1"/>
  <c r="Z4" i="36"/>
  <c r="AT4" i="36" s="1"/>
  <c r="AA4" i="36"/>
  <c r="AU4" i="36" s="1"/>
  <c r="AB4" i="36"/>
  <c r="AV4" i="36" s="1"/>
  <c r="AC4" i="36"/>
  <c r="AW4" i="36" s="1"/>
  <c r="AD4" i="36"/>
  <c r="AX4" i="36" s="1"/>
  <c r="U5" i="36"/>
  <c r="V5" i="36"/>
  <c r="W5" i="36"/>
  <c r="Y5" i="36"/>
  <c r="AS5" i="36" s="1"/>
  <c r="Z5" i="36"/>
  <c r="AT5" i="36" s="1"/>
  <c r="AA5" i="36"/>
  <c r="AU5" i="36" s="1"/>
  <c r="AB5" i="36"/>
  <c r="AV5" i="36" s="1"/>
  <c r="AC5" i="36"/>
  <c r="AW5" i="36" s="1"/>
  <c r="AD5" i="36"/>
  <c r="AX5" i="36" s="1"/>
  <c r="U6" i="36"/>
  <c r="V6" i="36"/>
  <c r="W6" i="36"/>
  <c r="Y6" i="36"/>
  <c r="AS9" i="36" s="1"/>
  <c r="Z6" i="36"/>
  <c r="AT9" i="36" s="1"/>
  <c r="AA6" i="36"/>
  <c r="AU9" i="36" s="1"/>
  <c r="AB6" i="36"/>
  <c r="AV9" i="36" s="1"/>
  <c r="AC6" i="36"/>
  <c r="AW9" i="36" s="1"/>
  <c r="AD6" i="36"/>
  <c r="AX9" i="36" s="1"/>
  <c r="U7" i="36"/>
  <c r="V7" i="36"/>
  <c r="W7" i="36"/>
  <c r="Y7" i="36"/>
  <c r="AS10" i="36" s="1"/>
  <c r="Z7" i="36"/>
  <c r="AT10" i="36" s="1"/>
  <c r="AA7" i="36"/>
  <c r="AU10" i="36" s="1"/>
  <c r="AB7" i="36"/>
  <c r="AV10" i="36" s="1"/>
  <c r="AC7" i="36"/>
  <c r="AW10" i="36" s="1"/>
  <c r="AD7" i="36"/>
  <c r="AX10" i="36" s="1"/>
  <c r="U8" i="36"/>
  <c r="V8" i="36"/>
  <c r="W8" i="36"/>
  <c r="Y8" i="36"/>
  <c r="AS14" i="36" s="1"/>
  <c r="Z8" i="36"/>
  <c r="AT14" i="36" s="1"/>
  <c r="AA8" i="36"/>
  <c r="AU14" i="36" s="1"/>
  <c r="AB8" i="36"/>
  <c r="AV14" i="36" s="1"/>
  <c r="AC8" i="36"/>
  <c r="AW14" i="36" s="1"/>
  <c r="AD8" i="36"/>
  <c r="AX14" i="36" s="1"/>
  <c r="U9" i="36"/>
  <c r="V9" i="36"/>
  <c r="W9" i="36"/>
  <c r="Y9" i="36"/>
  <c r="AS15" i="36" s="1"/>
  <c r="Z9" i="36"/>
  <c r="AT15" i="36" s="1"/>
  <c r="AA9" i="36"/>
  <c r="AU15" i="36" s="1"/>
  <c r="AB9" i="36"/>
  <c r="AV15" i="36" s="1"/>
  <c r="AC9" i="36"/>
  <c r="AW15" i="36" s="1"/>
  <c r="AD9" i="36"/>
  <c r="AX15" i="36" s="1"/>
  <c r="U10" i="36"/>
  <c r="V10" i="36"/>
  <c r="W10" i="36"/>
  <c r="Y10" i="36"/>
  <c r="AS19" i="36" s="1"/>
  <c r="Z10" i="36"/>
  <c r="AT19" i="36" s="1"/>
  <c r="AA10" i="36"/>
  <c r="AU19" i="36" s="1"/>
  <c r="AB10" i="36"/>
  <c r="AV19" i="36" s="1"/>
  <c r="AC10" i="36"/>
  <c r="AW19" i="36" s="1"/>
  <c r="AD10" i="36"/>
  <c r="AX19" i="36" s="1"/>
  <c r="U11" i="36"/>
  <c r="V11" i="36"/>
  <c r="W11" i="36"/>
  <c r="Y11" i="36"/>
  <c r="AS20" i="36" s="1"/>
  <c r="Z11" i="36"/>
  <c r="AT20" i="36" s="1"/>
  <c r="AA11" i="36"/>
  <c r="AU20" i="36" s="1"/>
  <c r="AB11" i="36"/>
  <c r="AV20" i="36" s="1"/>
  <c r="AC11" i="36"/>
  <c r="AW20" i="36" s="1"/>
  <c r="AD11" i="36"/>
  <c r="AX20" i="36" s="1"/>
  <c r="U12" i="36"/>
  <c r="V12" i="36"/>
  <c r="AP21" i="36" s="1"/>
  <c r="W12" i="36"/>
  <c r="Y12" i="36"/>
  <c r="AS21" i="36" s="1"/>
  <c r="Z12" i="36"/>
  <c r="AT21" i="36" s="1"/>
  <c r="AA12" i="36"/>
  <c r="AU21" i="36" s="1"/>
  <c r="AB12" i="36"/>
  <c r="AV21" i="36" s="1"/>
  <c r="AC12" i="36"/>
  <c r="AW21" i="36" s="1"/>
  <c r="AD12" i="36"/>
  <c r="AX21" i="36" s="1"/>
  <c r="U13" i="36"/>
  <c r="V13" i="36"/>
  <c r="W13" i="36"/>
  <c r="Y13" i="36"/>
  <c r="AS22" i="36" s="1"/>
  <c r="Z13" i="36"/>
  <c r="AT22" i="36" s="1"/>
  <c r="AA13" i="36"/>
  <c r="AU22" i="36" s="1"/>
  <c r="AB13" i="36"/>
  <c r="AV22" i="36" s="1"/>
  <c r="AC13" i="36"/>
  <c r="AW22" i="36" s="1"/>
  <c r="AD13" i="36"/>
  <c r="AX22" i="36" s="1"/>
  <c r="U14" i="36"/>
  <c r="V14" i="36"/>
  <c r="W14" i="36"/>
  <c r="Y14" i="36"/>
  <c r="AS26" i="36" s="1"/>
  <c r="Z14" i="36"/>
  <c r="AT26" i="36" s="1"/>
  <c r="AA14" i="36"/>
  <c r="AU26" i="36" s="1"/>
  <c r="AB14" i="36"/>
  <c r="AV26" i="36" s="1"/>
  <c r="AC14" i="36"/>
  <c r="AW26" i="36" s="1"/>
  <c r="AD14" i="36"/>
  <c r="AX26" i="36" s="1"/>
  <c r="U15" i="36"/>
  <c r="V15" i="36"/>
  <c r="W15" i="36"/>
  <c r="Y15" i="36"/>
  <c r="AS27" i="36" s="1"/>
  <c r="Z15" i="36"/>
  <c r="AT27" i="36" s="1"/>
  <c r="AA15" i="36"/>
  <c r="AU27" i="36" s="1"/>
  <c r="AB15" i="36"/>
  <c r="AV27" i="36" s="1"/>
  <c r="AC15" i="36"/>
  <c r="AW27" i="36" s="1"/>
  <c r="AD15" i="36"/>
  <c r="AX27" i="36" s="1"/>
  <c r="U16" i="36"/>
  <c r="V16" i="36"/>
  <c r="W16" i="36"/>
  <c r="Y16" i="36"/>
  <c r="AS28" i="36" s="1"/>
  <c r="Z16" i="36"/>
  <c r="AT28" i="36" s="1"/>
  <c r="AA16" i="36"/>
  <c r="AU28" i="36" s="1"/>
  <c r="AB16" i="36"/>
  <c r="AV28" i="36" s="1"/>
  <c r="AC16" i="36"/>
  <c r="AW28" i="36" s="1"/>
  <c r="AD16" i="36"/>
  <c r="AX28" i="36" s="1"/>
  <c r="U17" i="36"/>
  <c r="AO29" i="36" s="1"/>
  <c r="V17" i="36"/>
  <c r="W17" i="36"/>
  <c r="Y17" i="36"/>
  <c r="AS29" i="36" s="1"/>
  <c r="Z17" i="36"/>
  <c r="AT29" i="36" s="1"/>
  <c r="AA17" i="36"/>
  <c r="AU29" i="36" s="1"/>
  <c r="AB17" i="36"/>
  <c r="AV29" i="36" s="1"/>
  <c r="AC17" i="36"/>
  <c r="AW29" i="36" s="1"/>
  <c r="AD17" i="36"/>
  <c r="AX29" i="36" s="1"/>
  <c r="U18" i="36"/>
  <c r="V18" i="36"/>
  <c r="W18" i="36"/>
  <c r="Y18" i="36"/>
  <c r="AS30" i="36" s="1"/>
  <c r="Z18" i="36"/>
  <c r="AT30" i="36" s="1"/>
  <c r="AA18" i="36"/>
  <c r="AU30" i="36" s="1"/>
  <c r="AB18" i="36"/>
  <c r="AV30" i="36" s="1"/>
  <c r="AC18" i="36"/>
  <c r="AW30" i="36" s="1"/>
  <c r="AD18" i="36"/>
  <c r="AX30" i="36" s="1"/>
  <c r="U19" i="36"/>
  <c r="V19" i="36"/>
  <c r="W19" i="36"/>
  <c r="Y19" i="36"/>
  <c r="AS31" i="36" s="1"/>
  <c r="Z19" i="36"/>
  <c r="AT31" i="36" s="1"/>
  <c r="AA19" i="36"/>
  <c r="AU31" i="36" s="1"/>
  <c r="AB19" i="36"/>
  <c r="AV31" i="36" s="1"/>
  <c r="AC19" i="36"/>
  <c r="AW31" i="36" s="1"/>
  <c r="AD19" i="36"/>
  <c r="AX31" i="36" s="1"/>
  <c r="U20" i="36"/>
  <c r="V20" i="36"/>
  <c r="W20" i="36"/>
  <c r="Y20" i="36"/>
  <c r="AS32" i="36" s="1"/>
  <c r="Z20" i="36"/>
  <c r="AA20" i="36"/>
  <c r="AU32" i="36" s="1"/>
  <c r="AB20" i="36"/>
  <c r="AV32" i="36" s="1"/>
  <c r="AC20" i="36"/>
  <c r="AW32" i="36" s="1"/>
  <c r="AD20" i="36"/>
  <c r="AX32" i="36" s="1"/>
  <c r="U21" i="36"/>
  <c r="V21" i="36"/>
  <c r="W21" i="36"/>
  <c r="Y21" i="36"/>
  <c r="AS33" i="36" s="1"/>
  <c r="AS90" i="36" s="1"/>
  <c r="Z21" i="36"/>
  <c r="AT33" i="36" s="1"/>
  <c r="AT90" i="36" s="1"/>
  <c r="AA21" i="36"/>
  <c r="AU33" i="36" s="1"/>
  <c r="AU90" i="36" s="1"/>
  <c r="AB21" i="36"/>
  <c r="AV33" i="36" s="1"/>
  <c r="AV90" i="36" s="1"/>
  <c r="AC21" i="36"/>
  <c r="AW33" i="36" s="1"/>
  <c r="AW90" i="36" s="1"/>
  <c r="AD21" i="36"/>
  <c r="AX33" i="36" s="1"/>
  <c r="AX90" i="36" s="1"/>
  <c r="U22" i="36"/>
  <c r="V22" i="36"/>
  <c r="W22" i="36"/>
  <c r="Y22" i="36"/>
  <c r="AS34" i="36" s="1"/>
  <c r="Z22" i="36"/>
  <c r="AT34" i="36" s="1"/>
  <c r="AA22" i="36"/>
  <c r="AU34" i="36" s="1"/>
  <c r="AB22" i="36"/>
  <c r="AV34" i="36" s="1"/>
  <c r="AC22" i="36"/>
  <c r="AW34" i="36" s="1"/>
  <c r="AD22" i="36"/>
  <c r="AX34" i="36" s="1"/>
  <c r="U23" i="36"/>
  <c r="V23" i="36"/>
  <c r="W23" i="36"/>
  <c r="Y23" i="36"/>
  <c r="AS35" i="36" s="1"/>
  <c r="Z23" i="36"/>
  <c r="AT35" i="36" s="1"/>
  <c r="AA23" i="36"/>
  <c r="AU35" i="36" s="1"/>
  <c r="AB23" i="36"/>
  <c r="AV35" i="36" s="1"/>
  <c r="AC23" i="36"/>
  <c r="AW35" i="36" s="1"/>
  <c r="AD23" i="36"/>
  <c r="AX35" i="36" s="1"/>
  <c r="U24" i="36"/>
  <c r="V24" i="36"/>
  <c r="W24" i="36"/>
  <c r="AQ36" i="36" s="1"/>
  <c r="Y24" i="36"/>
  <c r="AS36" i="36" s="1"/>
  <c r="Z24" i="36"/>
  <c r="AT36" i="36" s="1"/>
  <c r="AA24" i="36"/>
  <c r="AU36" i="36" s="1"/>
  <c r="AB24" i="36"/>
  <c r="AV36" i="36" s="1"/>
  <c r="AC24" i="36"/>
  <c r="AW36" i="36" s="1"/>
  <c r="AD24" i="36"/>
  <c r="AX36" i="36" s="1"/>
  <c r="U25" i="36"/>
  <c r="V25" i="36"/>
  <c r="W25" i="36"/>
  <c r="Y25" i="36"/>
  <c r="AS40" i="36" s="1"/>
  <c r="Z25" i="36"/>
  <c r="AA25" i="36"/>
  <c r="AU40" i="36" s="1"/>
  <c r="AB25" i="36"/>
  <c r="AV40" i="36" s="1"/>
  <c r="AC25" i="36"/>
  <c r="AW40" i="36" s="1"/>
  <c r="AD25" i="36"/>
  <c r="AX40" i="36" s="1"/>
  <c r="U26" i="36"/>
  <c r="AO41" i="36" s="1"/>
  <c r="V26" i="36"/>
  <c r="W26" i="36"/>
  <c r="Y26" i="36"/>
  <c r="AS41" i="36" s="1"/>
  <c r="Z26" i="36"/>
  <c r="AT41" i="36" s="1"/>
  <c r="AA26" i="36"/>
  <c r="AU41" i="36" s="1"/>
  <c r="AB26" i="36"/>
  <c r="AV41" i="36" s="1"/>
  <c r="AC26" i="36"/>
  <c r="AW41" i="36" s="1"/>
  <c r="AD26" i="36"/>
  <c r="AX41" i="36" s="1"/>
  <c r="U27" i="36"/>
  <c r="V27" i="36"/>
  <c r="W27" i="36"/>
  <c r="Y27" i="36"/>
  <c r="AS42" i="36" s="1"/>
  <c r="Z27" i="36"/>
  <c r="AT42" i="36" s="1"/>
  <c r="AA27" i="36"/>
  <c r="AU42" i="36" s="1"/>
  <c r="AB27" i="36"/>
  <c r="AV42" i="36" s="1"/>
  <c r="AC27" i="36"/>
  <c r="AW42" i="36" s="1"/>
  <c r="AD27" i="36"/>
  <c r="AX42" i="36" s="1"/>
  <c r="U28" i="36"/>
  <c r="V28" i="36"/>
  <c r="W28" i="36"/>
  <c r="Y28" i="36"/>
  <c r="AS43" i="36" s="1"/>
  <c r="AS91" i="36" s="1"/>
  <c r="Z28" i="36"/>
  <c r="AT43" i="36" s="1"/>
  <c r="AT91" i="36" s="1"/>
  <c r="AA28" i="36"/>
  <c r="AU43" i="36" s="1"/>
  <c r="AU91" i="36" s="1"/>
  <c r="AB28" i="36"/>
  <c r="AV43" i="36" s="1"/>
  <c r="AV91" i="36" s="1"/>
  <c r="AC28" i="36"/>
  <c r="AW43" i="36" s="1"/>
  <c r="AW91" i="36" s="1"/>
  <c r="AD28" i="36"/>
  <c r="AX43" i="36" s="1"/>
  <c r="AX91" i="36" s="1"/>
  <c r="U29" i="36"/>
  <c r="V29" i="36"/>
  <c r="W29" i="36"/>
  <c r="Y29" i="36"/>
  <c r="Z29" i="36"/>
  <c r="AT44" i="36" s="1"/>
  <c r="AA29" i="36"/>
  <c r="AU44" i="36" s="1"/>
  <c r="AB29" i="36"/>
  <c r="AV44" i="36" s="1"/>
  <c r="AC29" i="36"/>
  <c r="AW44" i="36" s="1"/>
  <c r="AD29" i="36"/>
  <c r="AX44" i="36" s="1"/>
  <c r="U30" i="36"/>
  <c r="V30" i="36"/>
  <c r="W30" i="36"/>
  <c r="Y30" i="36"/>
  <c r="AS45" i="36" s="1"/>
  <c r="Z30" i="36"/>
  <c r="AT45" i="36" s="1"/>
  <c r="AA30" i="36"/>
  <c r="AU45" i="36" s="1"/>
  <c r="AB30" i="36"/>
  <c r="AV45" i="36" s="1"/>
  <c r="AC30" i="36"/>
  <c r="AW45" i="36" s="1"/>
  <c r="AD30" i="36"/>
  <c r="AX45" i="36" s="1"/>
  <c r="U31" i="36"/>
  <c r="V31" i="36"/>
  <c r="W31" i="36"/>
  <c r="Y31" i="36"/>
  <c r="AS46" i="36" s="1"/>
  <c r="Z31" i="36"/>
  <c r="AT46" i="36" s="1"/>
  <c r="AA31" i="36"/>
  <c r="AU46" i="36" s="1"/>
  <c r="AB31" i="36"/>
  <c r="AV46" i="36" s="1"/>
  <c r="AC31" i="36"/>
  <c r="AW46" i="36" s="1"/>
  <c r="AD31" i="36"/>
  <c r="AX46" i="36" s="1"/>
  <c r="U32" i="36"/>
  <c r="V32" i="36"/>
  <c r="W32" i="36"/>
  <c r="Y32" i="36"/>
  <c r="AS47" i="36" s="1"/>
  <c r="Z32" i="36"/>
  <c r="AT47" i="36" s="1"/>
  <c r="AA32" i="36"/>
  <c r="AU47" i="36" s="1"/>
  <c r="AB32" i="36"/>
  <c r="AV47" i="36" s="1"/>
  <c r="AC32" i="36"/>
  <c r="AW47" i="36" s="1"/>
  <c r="AD32" i="36"/>
  <c r="AX47" i="36" s="1"/>
  <c r="U33" i="36"/>
  <c r="V33" i="36"/>
  <c r="W33" i="36"/>
  <c r="Y33" i="36"/>
  <c r="AS48" i="36" s="1"/>
  <c r="Z33" i="36"/>
  <c r="AT48" i="36" s="1"/>
  <c r="AA33" i="36"/>
  <c r="AU48" i="36" s="1"/>
  <c r="AB33" i="36"/>
  <c r="AV48" i="36" s="1"/>
  <c r="AC33" i="36"/>
  <c r="AW48" i="36" s="1"/>
  <c r="AD33" i="36"/>
  <c r="AX48" i="36" s="1"/>
  <c r="U34" i="36"/>
  <c r="V34" i="36"/>
  <c r="W34" i="36"/>
  <c r="Y34" i="36"/>
  <c r="AS49" i="36" s="1"/>
  <c r="AS92" i="36" s="1"/>
  <c r="Z34" i="36"/>
  <c r="AT49" i="36" s="1"/>
  <c r="AT92" i="36" s="1"/>
  <c r="AA34" i="36"/>
  <c r="AU49" i="36" s="1"/>
  <c r="AU92" i="36" s="1"/>
  <c r="AB34" i="36"/>
  <c r="AV49" i="36" s="1"/>
  <c r="AV92" i="36" s="1"/>
  <c r="AC34" i="36"/>
  <c r="AW49" i="36" s="1"/>
  <c r="AW92" i="36" s="1"/>
  <c r="AD34" i="36"/>
  <c r="AX49" i="36" s="1"/>
  <c r="AX92" i="36" s="1"/>
  <c r="U35" i="36"/>
  <c r="V35" i="36"/>
  <c r="W35" i="36"/>
  <c r="Y35" i="36"/>
  <c r="AS53" i="36" s="1"/>
  <c r="Z35" i="36"/>
  <c r="AT53" i="36" s="1"/>
  <c r="AA35" i="36"/>
  <c r="AU53" i="36" s="1"/>
  <c r="AB35" i="36"/>
  <c r="AV53" i="36" s="1"/>
  <c r="AC35" i="36"/>
  <c r="AW53" i="36" s="1"/>
  <c r="AD35" i="36"/>
  <c r="AX53" i="36" s="1"/>
  <c r="U36" i="36"/>
  <c r="V36" i="36"/>
  <c r="AP54" i="36" s="1"/>
  <c r="W36" i="36"/>
  <c r="Y36" i="36"/>
  <c r="AS54" i="36" s="1"/>
  <c r="Z36" i="36"/>
  <c r="AT54" i="36" s="1"/>
  <c r="AA36" i="36"/>
  <c r="AU54" i="36" s="1"/>
  <c r="AB36" i="36"/>
  <c r="AV54" i="36" s="1"/>
  <c r="AC36" i="36"/>
  <c r="AW54" i="36" s="1"/>
  <c r="AD36" i="36"/>
  <c r="AX54" i="36" s="1"/>
  <c r="U37" i="36"/>
  <c r="V37" i="36"/>
  <c r="W37" i="36"/>
  <c r="Y37" i="36"/>
  <c r="AS55" i="36" s="1"/>
  <c r="Z37" i="36"/>
  <c r="AT55" i="36" s="1"/>
  <c r="AA37" i="36"/>
  <c r="AU55" i="36" s="1"/>
  <c r="AB37" i="36"/>
  <c r="AV55" i="36" s="1"/>
  <c r="AC37" i="36"/>
  <c r="AW55" i="36" s="1"/>
  <c r="AD37" i="36"/>
  <c r="AX55" i="36" s="1"/>
  <c r="U38" i="36"/>
  <c r="V38" i="36"/>
  <c r="W38" i="36"/>
  <c r="Y38" i="36"/>
  <c r="AS56" i="36" s="1"/>
  <c r="Z38" i="36"/>
  <c r="AT56" i="36" s="1"/>
  <c r="AA38" i="36"/>
  <c r="AU56" i="36" s="1"/>
  <c r="AB38" i="36"/>
  <c r="AV56" i="36" s="1"/>
  <c r="AC38" i="36"/>
  <c r="AW56" i="36" s="1"/>
  <c r="AD38" i="36"/>
  <c r="AX56" i="36" s="1"/>
  <c r="U39" i="36"/>
  <c r="V39" i="36"/>
  <c r="W39" i="36"/>
  <c r="Y39" i="36"/>
  <c r="AS57" i="36" s="1"/>
  <c r="Z39" i="36"/>
  <c r="AT57" i="36" s="1"/>
  <c r="AA39" i="36"/>
  <c r="AU57" i="36" s="1"/>
  <c r="AB39" i="36"/>
  <c r="AV57" i="36" s="1"/>
  <c r="AC39" i="36"/>
  <c r="AW57" i="36" s="1"/>
  <c r="AD39" i="36"/>
  <c r="AX57" i="36" s="1"/>
  <c r="U40" i="36"/>
  <c r="V40" i="36"/>
  <c r="AP58" i="36" s="1"/>
  <c r="W40" i="36"/>
  <c r="Y40" i="36"/>
  <c r="AS58" i="36" s="1"/>
  <c r="Z40" i="36"/>
  <c r="AT58" i="36" s="1"/>
  <c r="AA40" i="36"/>
  <c r="AU58" i="36" s="1"/>
  <c r="AB40" i="36"/>
  <c r="AV58" i="36" s="1"/>
  <c r="AC40" i="36"/>
  <c r="AW58" i="36" s="1"/>
  <c r="AD40" i="36"/>
  <c r="AX58" i="36" s="1"/>
  <c r="U41" i="36"/>
  <c r="V41" i="36"/>
  <c r="W41" i="36"/>
  <c r="Y41" i="36"/>
  <c r="AS59" i="36" s="1"/>
  <c r="Z41" i="36"/>
  <c r="AT59" i="36" s="1"/>
  <c r="AA41" i="36"/>
  <c r="AU59" i="36" s="1"/>
  <c r="AB41" i="36"/>
  <c r="AV59" i="36" s="1"/>
  <c r="AC41" i="36"/>
  <c r="AW59" i="36" s="1"/>
  <c r="AD41" i="36"/>
  <c r="AX59" i="36" s="1"/>
  <c r="U42" i="36"/>
  <c r="V42" i="36"/>
  <c r="W42" i="36"/>
  <c r="Y42" i="36"/>
  <c r="AS60" i="36" s="1"/>
  <c r="Z42" i="36"/>
  <c r="AT60" i="36" s="1"/>
  <c r="AA42" i="36"/>
  <c r="AU60" i="36" s="1"/>
  <c r="AB42" i="36"/>
  <c r="AV60" i="36" s="1"/>
  <c r="AC42" i="36"/>
  <c r="AW60" i="36" s="1"/>
  <c r="AD42" i="36"/>
  <c r="AX60" i="36" s="1"/>
  <c r="U43" i="36"/>
  <c r="V43" i="36"/>
  <c r="W43" i="36"/>
  <c r="Y43" i="36"/>
  <c r="AS61" i="36" s="1"/>
  <c r="Z43" i="36"/>
  <c r="AT61" i="36" s="1"/>
  <c r="AA43" i="36"/>
  <c r="AU61" i="36" s="1"/>
  <c r="AB43" i="36"/>
  <c r="AV61" i="36" s="1"/>
  <c r="AC43" i="36"/>
  <c r="AW61" i="36" s="1"/>
  <c r="AD43" i="36"/>
  <c r="AX61" i="36" s="1"/>
  <c r="U44" i="36"/>
  <c r="V44" i="36"/>
  <c r="AP62" i="36" s="1"/>
  <c r="W44" i="36"/>
  <c r="Y44" i="36"/>
  <c r="AS62" i="36" s="1"/>
  <c r="Z44" i="36"/>
  <c r="AT62" i="36" s="1"/>
  <c r="AA44" i="36"/>
  <c r="AU62" i="36" s="1"/>
  <c r="AB44" i="36"/>
  <c r="AV62" i="36" s="1"/>
  <c r="AC44" i="36"/>
  <c r="AW62" i="36" s="1"/>
  <c r="AD44" i="36"/>
  <c r="AX62" i="36" s="1"/>
  <c r="U45" i="36"/>
  <c r="V45" i="36"/>
  <c r="W45" i="36"/>
  <c r="Y45" i="36"/>
  <c r="AS66" i="36" s="1"/>
  <c r="Z45" i="36"/>
  <c r="AT66" i="36" s="1"/>
  <c r="AA45" i="36"/>
  <c r="AU66" i="36" s="1"/>
  <c r="AB45" i="36"/>
  <c r="AV66" i="36" s="1"/>
  <c r="AC45" i="36"/>
  <c r="AW66" i="36" s="1"/>
  <c r="AD45" i="36"/>
  <c r="AX66" i="36" s="1"/>
  <c r="U46" i="36"/>
  <c r="V46" i="36"/>
  <c r="W46" i="36"/>
  <c r="Y46" i="36"/>
  <c r="AS67" i="36" s="1"/>
  <c r="Z46" i="36"/>
  <c r="AT67" i="36" s="1"/>
  <c r="AA46" i="36"/>
  <c r="AU67" i="36" s="1"/>
  <c r="AB46" i="36"/>
  <c r="AV67" i="36" s="1"/>
  <c r="AC46" i="36"/>
  <c r="AW67" i="36" s="1"/>
  <c r="AD46" i="36"/>
  <c r="AX67" i="36" s="1"/>
  <c r="U47" i="36"/>
  <c r="V47" i="36"/>
  <c r="W47" i="36"/>
  <c r="Y47" i="36"/>
  <c r="AS71" i="36" s="1"/>
  <c r="Z47" i="36"/>
  <c r="AT71" i="36" s="1"/>
  <c r="AA47" i="36"/>
  <c r="AU71" i="36" s="1"/>
  <c r="AB47" i="36"/>
  <c r="AV71" i="36" s="1"/>
  <c r="AC47" i="36"/>
  <c r="AW71" i="36" s="1"/>
  <c r="AD47" i="36"/>
  <c r="AX71" i="36" s="1"/>
  <c r="U48" i="36"/>
  <c r="V48" i="36"/>
  <c r="AP72" i="36" s="1"/>
  <c r="W48" i="36"/>
  <c r="Y48" i="36"/>
  <c r="AS72" i="36" s="1"/>
  <c r="Z48" i="36"/>
  <c r="AT72" i="36" s="1"/>
  <c r="AA48" i="36"/>
  <c r="AU72" i="36" s="1"/>
  <c r="AB48" i="36"/>
  <c r="AV72" i="36" s="1"/>
  <c r="AC48" i="36"/>
  <c r="AW72" i="36" s="1"/>
  <c r="AD48" i="36"/>
  <c r="AX72" i="36" s="1"/>
  <c r="U49" i="36"/>
  <c r="V49" i="36"/>
  <c r="W49" i="36"/>
  <c r="Y49" i="36"/>
  <c r="AS73" i="36" s="1"/>
  <c r="Z49" i="36"/>
  <c r="AT73" i="36" s="1"/>
  <c r="AA49" i="36"/>
  <c r="AU73" i="36" s="1"/>
  <c r="AB49" i="36"/>
  <c r="AV73" i="36" s="1"/>
  <c r="AC49" i="36"/>
  <c r="AW73" i="36" s="1"/>
  <c r="AD49" i="36"/>
  <c r="AX73" i="36" s="1"/>
  <c r="U50" i="36"/>
  <c r="V50" i="36"/>
  <c r="W50" i="36"/>
  <c r="Y50" i="36"/>
  <c r="AS74" i="36" s="1"/>
  <c r="Z50" i="36"/>
  <c r="AT74" i="36" s="1"/>
  <c r="AA50" i="36"/>
  <c r="AU74" i="36" s="1"/>
  <c r="AB50" i="36"/>
  <c r="AV74" i="36" s="1"/>
  <c r="AC50" i="36"/>
  <c r="AW74" i="36" s="1"/>
  <c r="AD50" i="36"/>
  <c r="AX74" i="36" s="1"/>
  <c r="U51" i="36"/>
  <c r="V51" i="36"/>
  <c r="W51" i="36"/>
  <c r="Y51" i="36"/>
  <c r="AS75" i="36" s="1"/>
  <c r="Z51" i="36"/>
  <c r="AT75" i="36" s="1"/>
  <c r="AA51" i="36"/>
  <c r="AU75" i="36" s="1"/>
  <c r="AB51" i="36"/>
  <c r="AV75" i="36" s="1"/>
  <c r="AC51" i="36"/>
  <c r="AW75" i="36" s="1"/>
  <c r="AD51" i="36"/>
  <c r="AX75" i="36" s="1"/>
  <c r="U52" i="36"/>
  <c r="V52" i="36"/>
  <c r="W52" i="36"/>
  <c r="Y52" i="36"/>
  <c r="AS79" i="36" s="1"/>
  <c r="Z52" i="36"/>
  <c r="AT79" i="36" s="1"/>
  <c r="AA52" i="36"/>
  <c r="AU79" i="36" s="1"/>
  <c r="AB52" i="36"/>
  <c r="AV79" i="36" s="1"/>
  <c r="AC52" i="36"/>
  <c r="AW79" i="36" s="1"/>
  <c r="AD52" i="36"/>
  <c r="AX79" i="36" s="1"/>
  <c r="U53" i="36"/>
  <c r="V53" i="36"/>
  <c r="W53" i="36"/>
  <c r="Y53" i="36"/>
  <c r="AS80" i="36" s="1"/>
  <c r="Z53" i="36"/>
  <c r="AT80" i="36" s="1"/>
  <c r="AA53" i="36"/>
  <c r="AU80" i="36" s="1"/>
  <c r="AB53" i="36"/>
  <c r="AV80" i="36" s="1"/>
  <c r="AC53" i="36"/>
  <c r="AW80" i="36" s="1"/>
  <c r="AD53" i="36"/>
  <c r="AX80" i="36" s="1"/>
  <c r="U54" i="36"/>
  <c r="V54" i="36"/>
  <c r="W54" i="36"/>
  <c r="AQ81" i="36" s="1"/>
  <c r="Y54" i="36"/>
  <c r="AS81" i="36" s="1"/>
  <c r="Z54" i="36"/>
  <c r="AT81" i="36" s="1"/>
  <c r="AA54" i="36"/>
  <c r="AU81" i="36" s="1"/>
  <c r="AB54" i="36"/>
  <c r="AV81" i="36" s="1"/>
  <c r="AC54" i="36"/>
  <c r="AW81" i="36" s="1"/>
  <c r="AD54" i="36"/>
  <c r="AX81" i="36" s="1"/>
  <c r="U55" i="36"/>
  <c r="V55" i="36"/>
  <c r="W55" i="36"/>
  <c r="Y55" i="36"/>
  <c r="AS82" i="36" s="1"/>
  <c r="Z55" i="36"/>
  <c r="AT82" i="36" s="1"/>
  <c r="AA55" i="36"/>
  <c r="AU82" i="36" s="1"/>
  <c r="AB55" i="36"/>
  <c r="AV82" i="36" s="1"/>
  <c r="AC55" i="36"/>
  <c r="AW82" i="36" s="1"/>
  <c r="AD55" i="36"/>
  <c r="AX82" i="36" s="1"/>
  <c r="U56" i="36"/>
  <c r="V56" i="36"/>
  <c r="W56" i="36"/>
  <c r="Y56" i="36"/>
  <c r="AS83" i="36" s="1"/>
  <c r="Z56" i="36"/>
  <c r="AT83" i="36" s="1"/>
  <c r="AA56" i="36"/>
  <c r="AU83" i="36" s="1"/>
  <c r="AB56" i="36"/>
  <c r="AV83" i="36" s="1"/>
  <c r="AC56" i="36"/>
  <c r="AW83" i="36" s="1"/>
  <c r="AD56" i="36"/>
  <c r="AX83" i="36" s="1"/>
  <c r="U57" i="36"/>
  <c r="V57" i="36"/>
  <c r="W57" i="36"/>
  <c r="Y57" i="36"/>
  <c r="AS84" i="36" s="1"/>
  <c r="Z57" i="36"/>
  <c r="AT84" i="36" s="1"/>
  <c r="AA57" i="36"/>
  <c r="AU84" i="36" s="1"/>
  <c r="AB57" i="36"/>
  <c r="AV84" i="36" s="1"/>
  <c r="AC57" i="36"/>
  <c r="AW84" i="36" s="1"/>
  <c r="AD57" i="36"/>
  <c r="AX84" i="36" s="1"/>
  <c r="AH59" i="35"/>
  <c r="BB87" i="35" s="1"/>
  <c r="BB109" i="35" s="1"/>
  <c r="AC2" i="36"/>
  <c r="AW2" i="36" s="1"/>
  <c r="AD2" i="36"/>
  <c r="AB2" i="36"/>
  <c r="AA2" i="36"/>
  <c r="AU2" i="36" s="1"/>
  <c r="Z2" i="36"/>
  <c r="Y2" i="36"/>
  <c r="W2" i="36"/>
  <c r="AQ2" i="36" s="1"/>
  <c r="V2" i="36"/>
  <c r="AP2" i="36" s="1"/>
  <c r="U2" i="36"/>
  <c r="AO2" i="36" s="1"/>
  <c r="C3" i="36"/>
  <c r="D3" i="36"/>
  <c r="H4" i="49" s="1"/>
  <c r="E3" i="36"/>
  <c r="I4" i="49" s="1"/>
  <c r="G3" i="36"/>
  <c r="H3" i="36"/>
  <c r="I3" i="36"/>
  <c r="J3" i="36"/>
  <c r="K3" i="36"/>
  <c r="L3" i="36"/>
  <c r="C4" i="36"/>
  <c r="G5" i="49" s="1"/>
  <c r="D4" i="36"/>
  <c r="H5" i="49" s="1"/>
  <c r="E4" i="36"/>
  <c r="I5" i="49" s="1"/>
  <c r="G4" i="36"/>
  <c r="H4" i="36"/>
  <c r="I4" i="36"/>
  <c r="J4" i="36"/>
  <c r="K4" i="36"/>
  <c r="L4" i="36"/>
  <c r="C5" i="36"/>
  <c r="G6" i="49" s="1"/>
  <c r="D5" i="36"/>
  <c r="H6" i="49" s="1"/>
  <c r="E5" i="36"/>
  <c r="I6" i="49" s="1"/>
  <c r="G5" i="36"/>
  <c r="H5" i="36"/>
  <c r="I5" i="36"/>
  <c r="J5" i="36"/>
  <c r="K5" i="36"/>
  <c r="L5" i="36"/>
  <c r="C6" i="36"/>
  <c r="G7" i="49" s="1"/>
  <c r="D6" i="36"/>
  <c r="H7" i="49" s="1"/>
  <c r="E6" i="36"/>
  <c r="I7" i="49" s="1"/>
  <c r="G6" i="36"/>
  <c r="H6" i="36"/>
  <c r="I6" i="36"/>
  <c r="J6" i="36"/>
  <c r="K6" i="36"/>
  <c r="L6" i="36"/>
  <c r="C7" i="36"/>
  <c r="G8" i="49" s="1"/>
  <c r="D7" i="36"/>
  <c r="H8" i="49" s="1"/>
  <c r="E7" i="36"/>
  <c r="I8" i="49" s="1"/>
  <c r="G7" i="36"/>
  <c r="H7" i="36"/>
  <c r="I7" i="36"/>
  <c r="J7" i="36"/>
  <c r="K7" i="36"/>
  <c r="L7" i="36"/>
  <c r="C8" i="36"/>
  <c r="G9" i="49" s="1"/>
  <c r="D8" i="36"/>
  <c r="H9" i="49" s="1"/>
  <c r="E8" i="36"/>
  <c r="I9" i="49" s="1"/>
  <c r="G8" i="36"/>
  <c r="H8" i="36"/>
  <c r="I8" i="36"/>
  <c r="J8" i="36"/>
  <c r="K8" i="36"/>
  <c r="L8" i="36"/>
  <c r="C9" i="36"/>
  <c r="G10" i="49" s="1"/>
  <c r="D9" i="36"/>
  <c r="E9" i="36"/>
  <c r="I10" i="49" s="1"/>
  <c r="G9" i="36"/>
  <c r="H9" i="36"/>
  <c r="I9" i="36"/>
  <c r="J9" i="36"/>
  <c r="K9" i="36"/>
  <c r="L9" i="36"/>
  <c r="C10" i="36"/>
  <c r="D10" i="36"/>
  <c r="H11" i="49" s="1"/>
  <c r="E10" i="36"/>
  <c r="I11" i="49" s="1"/>
  <c r="G10" i="36"/>
  <c r="H10" i="36"/>
  <c r="I10" i="36"/>
  <c r="J10" i="36"/>
  <c r="K10" i="36"/>
  <c r="L10" i="36"/>
  <c r="C11" i="36"/>
  <c r="G12" i="49" s="1"/>
  <c r="D11" i="36"/>
  <c r="H12" i="49" s="1"/>
  <c r="E11" i="36"/>
  <c r="I12" i="49" s="1"/>
  <c r="G11" i="36"/>
  <c r="H11" i="36"/>
  <c r="I11" i="36"/>
  <c r="J11" i="36"/>
  <c r="K11" i="36"/>
  <c r="L11" i="36"/>
  <c r="C12" i="36"/>
  <c r="G13" i="49" s="1"/>
  <c r="D12" i="36"/>
  <c r="H13" i="49" s="1"/>
  <c r="E12" i="36"/>
  <c r="G12" i="36"/>
  <c r="H12" i="36"/>
  <c r="I12" i="36"/>
  <c r="J12" i="36"/>
  <c r="K12" i="36"/>
  <c r="L12" i="36"/>
  <c r="C13" i="36"/>
  <c r="G14" i="49" s="1"/>
  <c r="D13" i="36"/>
  <c r="H14" i="49" s="1"/>
  <c r="E13" i="36"/>
  <c r="I14" i="49" s="1"/>
  <c r="G13" i="36"/>
  <c r="H13" i="36"/>
  <c r="I13" i="36"/>
  <c r="J13" i="36"/>
  <c r="K13" i="36"/>
  <c r="L13" i="36"/>
  <c r="C14" i="36"/>
  <c r="D14" i="36"/>
  <c r="H15" i="49" s="1"/>
  <c r="E14" i="36"/>
  <c r="I15" i="49" s="1"/>
  <c r="G14" i="36"/>
  <c r="H14" i="36"/>
  <c r="I14" i="36"/>
  <c r="J14" i="36"/>
  <c r="K14" i="36"/>
  <c r="L14" i="36"/>
  <c r="C15" i="36"/>
  <c r="G16" i="49" s="1"/>
  <c r="D15" i="36"/>
  <c r="H16" i="49" s="1"/>
  <c r="E15" i="36"/>
  <c r="G15" i="36"/>
  <c r="H15" i="36"/>
  <c r="I15" i="36"/>
  <c r="J15" i="36"/>
  <c r="K15" i="36"/>
  <c r="L15" i="36"/>
  <c r="C16" i="36"/>
  <c r="G17" i="49" s="1"/>
  <c r="D16" i="36"/>
  <c r="H17" i="49" s="1"/>
  <c r="E16" i="36"/>
  <c r="I17" i="49" s="1"/>
  <c r="G16" i="36"/>
  <c r="H16" i="36"/>
  <c r="I16" i="36"/>
  <c r="J16" i="36"/>
  <c r="K16" i="36"/>
  <c r="L16" i="36"/>
  <c r="C17" i="36"/>
  <c r="G18" i="49" s="1"/>
  <c r="D17" i="36"/>
  <c r="H18" i="49" s="1"/>
  <c r="E17" i="36"/>
  <c r="I18" i="49" s="1"/>
  <c r="G17" i="36"/>
  <c r="H17" i="36"/>
  <c r="I17" i="36"/>
  <c r="J17" i="36"/>
  <c r="K17" i="36"/>
  <c r="L17" i="36"/>
  <c r="C18" i="36"/>
  <c r="G19" i="49" s="1"/>
  <c r="D18" i="36"/>
  <c r="H19" i="49" s="1"/>
  <c r="E18" i="36"/>
  <c r="I19" i="49" s="1"/>
  <c r="G18" i="36"/>
  <c r="H18" i="36"/>
  <c r="I18" i="36"/>
  <c r="J18" i="36"/>
  <c r="K18" i="36"/>
  <c r="L18" i="36"/>
  <c r="C19" i="36"/>
  <c r="G20" i="49" s="1"/>
  <c r="D19" i="36"/>
  <c r="H20" i="49" s="1"/>
  <c r="E19" i="36"/>
  <c r="I20" i="49" s="1"/>
  <c r="G19" i="36"/>
  <c r="H19" i="36"/>
  <c r="I19" i="36"/>
  <c r="J19" i="36"/>
  <c r="K19" i="36"/>
  <c r="L19" i="36"/>
  <c r="C20" i="36"/>
  <c r="G21" i="49" s="1"/>
  <c r="D20" i="36"/>
  <c r="H21" i="49" s="1"/>
  <c r="E20" i="36"/>
  <c r="I21" i="49" s="1"/>
  <c r="G20" i="36"/>
  <c r="H20" i="36"/>
  <c r="I20" i="36"/>
  <c r="J20" i="36"/>
  <c r="K20" i="36"/>
  <c r="L20" i="36"/>
  <c r="C21" i="36"/>
  <c r="G22" i="49" s="1"/>
  <c r="D21" i="36"/>
  <c r="H22" i="49" s="1"/>
  <c r="E21" i="36"/>
  <c r="I22" i="49" s="1"/>
  <c r="G21" i="36"/>
  <c r="H21" i="36"/>
  <c r="I21" i="36"/>
  <c r="J21" i="36"/>
  <c r="K21" i="36"/>
  <c r="L21" i="36"/>
  <c r="C22" i="36"/>
  <c r="G23" i="49" s="1"/>
  <c r="D22" i="36"/>
  <c r="H23" i="49" s="1"/>
  <c r="E22" i="36"/>
  <c r="I23" i="49" s="1"/>
  <c r="G22" i="36"/>
  <c r="H22" i="36"/>
  <c r="I22" i="36"/>
  <c r="J22" i="36"/>
  <c r="K22" i="36"/>
  <c r="L22" i="36"/>
  <c r="C23" i="36"/>
  <c r="G24" i="49" s="1"/>
  <c r="D23" i="36"/>
  <c r="H24" i="49" s="1"/>
  <c r="E23" i="36"/>
  <c r="I24" i="49" s="1"/>
  <c r="G23" i="36"/>
  <c r="H23" i="36"/>
  <c r="I23" i="36"/>
  <c r="J23" i="36"/>
  <c r="K23" i="36"/>
  <c r="L23" i="36"/>
  <c r="C24" i="36"/>
  <c r="G25" i="49" s="1"/>
  <c r="D24" i="36"/>
  <c r="H25" i="49" s="1"/>
  <c r="E24" i="36"/>
  <c r="I25" i="49" s="1"/>
  <c r="G24" i="36"/>
  <c r="H24" i="36"/>
  <c r="I24" i="36"/>
  <c r="J24" i="36"/>
  <c r="K24" i="36"/>
  <c r="L24" i="36"/>
  <c r="C25" i="36"/>
  <c r="G26" i="49" s="1"/>
  <c r="D25" i="36"/>
  <c r="H26" i="49" s="1"/>
  <c r="E25" i="36"/>
  <c r="I26" i="49" s="1"/>
  <c r="G25" i="36"/>
  <c r="H25" i="36"/>
  <c r="I25" i="36"/>
  <c r="J25" i="36"/>
  <c r="K25" i="36"/>
  <c r="L25" i="36"/>
  <c r="C26" i="36"/>
  <c r="G27" i="49" s="1"/>
  <c r="D26" i="36"/>
  <c r="H27" i="49" s="1"/>
  <c r="E26" i="36"/>
  <c r="I27" i="49" s="1"/>
  <c r="G26" i="36"/>
  <c r="H26" i="36"/>
  <c r="I26" i="36"/>
  <c r="J26" i="36"/>
  <c r="K26" i="36"/>
  <c r="L26" i="36"/>
  <c r="C27" i="36"/>
  <c r="G28" i="49" s="1"/>
  <c r="D27" i="36"/>
  <c r="H28" i="49" s="1"/>
  <c r="E27" i="36"/>
  <c r="I28" i="49" s="1"/>
  <c r="G27" i="36"/>
  <c r="H27" i="36"/>
  <c r="I27" i="36"/>
  <c r="J27" i="36"/>
  <c r="K27" i="36"/>
  <c r="L27" i="36"/>
  <c r="C28" i="36"/>
  <c r="G29" i="49" s="1"/>
  <c r="D28" i="36"/>
  <c r="H29" i="49" s="1"/>
  <c r="E28" i="36"/>
  <c r="I29" i="49" s="1"/>
  <c r="G28" i="36"/>
  <c r="H28" i="36"/>
  <c r="I28" i="36"/>
  <c r="J28" i="36"/>
  <c r="K28" i="36"/>
  <c r="L28" i="36"/>
  <c r="C29" i="36"/>
  <c r="G30" i="49" s="1"/>
  <c r="D29" i="36"/>
  <c r="H30" i="49" s="1"/>
  <c r="E29" i="36"/>
  <c r="I30" i="49" s="1"/>
  <c r="G29" i="36"/>
  <c r="H29" i="36"/>
  <c r="I29" i="36"/>
  <c r="J29" i="36"/>
  <c r="K29" i="36"/>
  <c r="L29" i="36"/>
  <c r="C30" i="36"/>
  <c r="G31" i="49" s="1"/>
  <c r="D30" i="36"/>
  <c r="H31" i="49" s="1"/>
  <c r="E30" i="36"/>
  <c r="I31" i="49" s="1"/>
  <c r="G30" i="36"/>
  <c r="H30" i="36"/>
  <c r="I30" i="36"/>
  <c r="J30" i="36"/>
  <c r="K30" i="36"/>
  <c r="L30" i="36"/>
  <c r="C31" i="36"/>
  <c r="G32" i="49" s="1"/>
  <c r="D31" i="36"/>
  <c r="H32" i="49" s="1"/>
  <c r="E31" i="36"/>
  <c r="I32" i="49" s="1"/>
  <c r="G31" i="36"/>
  <c r="H31" i="36"/>
  <c r="I31" i="36"/>
  <c r="J31" i="36"/>
  <c r="K31" i="36"/>
  <c r="L31" i="36"/>
  <c r="C32" i="36"/>
  <c r="G33" i="49" s="1"/>
  <c r="D32" i="36"/>
  <c r="H33" i="49" s="1"/>
  <c r="E32" i="36"/>
  <c r="I33" i="49" s="1"/>
  <c r="G32" i="36"/>
  <c r="H32" i="36"/>
  <c r="I32" i="36"/>
  <c r="J32" i="36"/>
  <c r="K32" i="36"/>
  <c r="L32" i="36"/>
  <c r="C33" i="36"/>
  <c r="G34" i="49" s="1"/>
  <c r="D33" i="36"/>
  <c r="H34" i="49" s="1"/>
  <c r="E33" i="36"/>
  <c r="I34" i="49" s="1"/>
  <c r="G33" i="36"/>
  <c r="H33" i="36"/>
  <c r="I33" i="36"/>
  <c r="J33" i="36"/>
  <c r="K33" i="36"/>
  <c r="L33" i="36"/>
  <c r="C34" i="36"/>
  <c r="G35" i="49" s="1"/>
  <c r="D34" i="36"/>
  <c r="H35" i="49" s="1"/>
  <c r="E34" i="36"/>
  <c r="I35" i="49" s="1"/>
  <c r="G34" i="36"/>
  <c r="H34" i="36"/>
  <c r="I34" i="36"/>
  <c r="J34" i="36"/>
  <c r="K34" i="36"/>
  <c r="L34" i="36"/>
  <c r="C35" i="36"/>
  <c r="G36" i="49" s="1"/>
  <c r="D35" i="36"/>
  <c r="H36" i="49" s="1"/>
  <c r="E35" i="36"/>
  <c r="G35" i="36"/>
  <c r="H35" i="36"/>
  <c r="I35" i="36"/>
  <c r="J35" i="36"/>
  <c r="K35" i="36"/>
  <c r="L35" i="36"/>
  <c r="C36" i="36"/>
  <c r="G37" i="49" s="1"/>
  <c r="D36" i="36"/>
  <c r="H37" i="49" s="1"/>
  <c r="E36" i="36"/>
  <c r="I37" i="49" s="1"/>
  <c r="G36" i="36"/>
  <c r="H36" i="36"/>
  <c r="I36" i="36"/>
  <c r="J36" i="36"/>
  <c r="K36" i="36"/>
  <c r="L36" i="36"/>
  <c r="C37" i="36"/>
  <c r="G38" i="49" s="1"/>
  <c r="D37" i="36"/>
  <c r="H38" i="49" s="1"/>
  <c r="E37" i="36"/>
  <c r="I38" i="49" s="1"/>
  <c r="G37" i="36"/>
  <c r="H37" i="36"/>
  <c r="I37" i="36"/>
  <c r="J37" i="36"/>
  <c r="K37" i="36"/>
  <c r="L37" i="36"/>
  <c r="C38" i="36"/>
  <c r="G39" i="49" s="1"/>
  <c r="D38" i="36"/>
  <c r="H39" i="49" s="1"/>
  <c r="E38" i="36"/>
  <c r="I39" i="49" s="1"/>
  <c r="G38" i="36"/>
  <c r="H38" i="36"/>
  <c r="I38" i="36"/>
  <c r="J38" i="36"/>
  <c r="K38" i="36"/>
  <c r="L38" i="36"/>
  <c r="C39" i="36"/>
  <c r="G40" i="49" s="1"/>
  <c r="D39" i="36"/>
  <c r="H40" i="49" s="1"/>
  <c r="E39" i="36"/>
  <c r="I40" i="49" s="1"/>
  <c r="G39" i="36"/>
  <c r="H39" i="36"/>
  <c r="I39" i="36"/>
  <c r="J39" i="36"/>
  <c r="K39" i="36"/>
  <c r="L39" i="36"/>
  <c r="C40" i="36"/>
  <c r="G41" i="49" s="1"/>
  <c r="D40" i="36"/>
  <c r="H41" i="49" s="1"/>
  <c r="E40" i="36"/>
  <c r="I41" i="49" s="1"/>
  <c r="G40" i="36"/>
  <c r="H40" i="36"/>
  <c r="I40" i="36"/>
  <c r="J40" i="36"/>
  <c r="K40" i="36"/>
  <c r="L40" i="36"/>
  <c r="C41" i="36"/>
  <c r="G42" i="49" s="1"/>
  <c r="D41" i="36"/>
  <c r="H42" i="49" s="1"/>
  <c r="E41" i="36"/>
  <c r="I42" i="49" s="1"/>
  <c r="G41" i="36"/>
  <c r="H41" i="36"/>
  <c r="I41" i="36"/>
  <c r="J41" i="36"/>
  <c r="K41" i="36"/>
  <c r="L41" i="36"/>
  <c r="C42" i="36"/>
  <c r="G43" i="49" s="1"/>
  <c r="D42" i="36"/>
  <c r="H43" i="49" s="1"/>
  <c r="E42" i="36"/>
  <c r="I43" i="49" s="1"/>
  <c r="G42" i="36"/>
  <c r="H42" i="36"/>
  <c r="I42" i="36"/>
  <c r="J42" i="36"/>
  <c r="K42" i="36"/>
  <c r="L42" i="36"/>
  <c r="C43" i="36"/>
  <c r="G44" i="49" s="1"/>
  <c r="D43" i="36"/>
  <c r="H44" i="49" s="1"/>
  <c r="E43" i="36"/>
  <c r="I44" i="49" s="1"/>
  <c r="G43" i="36"/>
  <c r="H43" i="36"/>
  <c r="I43" i="36"/>
  <c r="J43" i="36"/>
  <c r="K43" i="36"/>
  <c r="L43" i="36"/>
  <c r="C44" i="36"/>
  <c r="G45" i="49" s="1"/>
  <c r="D44" i="36"/>
  <c r="H45" i="49" s="1"/>
  <c r="E44" i="36"/>
  <c r="I45" i="49" s="1"/>
  <c r="G44" i="36"/>
  <c r="H44" i="36"/>
  <c r="I44" i="36"/>
  <c r="J44" i="36"/>
  <c r="K44" i="36"/>
  <c r="L44" i="36"/>
  <c r="C45" i="36"/>
  <c r="G46" i="49" s="1"/>
  <c r="D45" i="36"/>
  <c r="H46" i="49" s="1"/>
  <c r="E45" i="36"/>
  <c r="I46" i="49" s="1"/>
  <c r="G45" i="36"/>
  <c r="H45" i="36"/>
  <c r="I45" i="36"/>
  <c r="J45" i="36"/>
  <c r="K45" i="36"/>
  <c r="L45" i="36"/>
  <c r="C46" i="36"/>
  <c r="G47" i="49" s="1"/>
  <c r="D46" i="36"/>
  <c r="H47" i="49" s="1"/>
  <c r="E46" i="36"/>
  <c r="I47" i="49" s="1"/>
  <c r="G46" i="36"/>
  <c r="H46" i="36"/>
  <c r="I46" i="36"/>
  <c r="J46" i="36"/>
  <c r="K46" i="36"/>
  <c r="L46" i="36"/>
  <c r="C47" i="36"/>
  <c r="G48" i="49" s="1"/>
  <c r="D47" i="36"/>
  <c r="H48" i="49" s="1"/>
  <c r="E47" i="36"/>
  <c r="G47" i="36"/>
  <c r="H47" i="36"/>
  <c r="I47" i="36"/>
  <c r="J47" i="36"/>
  <c r="K47" i="36"/>
  <c r="L47" i="36"/>
  <c r="C48" i="36"/>
  <c r="G49" i="49" s="1"/>
  <c r="D48" i="36"/>
  <c r="H49" i="49" s="1"/>
  <c r="E48" i="36"/>
  <c r="I49" i="49" s="1"/>
  <c r="G48" i="36"/>
  <c r="H48" i="36"/>
  <c r="I48" i="36"/>
  <c r="J48" i="36"/>
  <c r="K48" i="36"/>
  <c r="L48" i="36"/>
  <c r="C49" i="36"/>
  <c r="G50" i="49" s="1"/>
  <c r="D49" i="36"/>
  <c r="H50" i="49" s="1"/>
  <c r="E49" i="36"/>
  <c r="I50" i="49" s="1"/>
  <c r="G49" i="36"/>
  <c r="H49" i="36"/>
  <c r="I49" i="36"/>
  <c r="J49" i="36"/>
  <c r="K49" i="36"/>
  <c r="L49" i="36"/>
  <c r="C50" i="36"/>
  <c r="G51" i="49" s="1"/>
  <c r="D50" i="36"/>
  <c r="H51" i="49" s="1"/>
  <c r="E50" i="36"/>
  <c r="I51" i="49" s="1"/>
  <c r="G50" i="36"/>
  <c r="H50" i="36"/>
  <c r="I50" i="36"/>
  <c r="J50" i="36"/>
  <c r="K50" i="36"/>
  <c r="L50" i="36"/>
  <c r="C51" i="36"/>
  <c r="G52" i="49" s="1"/>
  <c r="D51" i="36"/>
  <c r="E51" i="36"/>
  <c r="I52" i="49" s="1"/>
  <c r="G51" i="36"/>
  <c r="H51" i="36"/>
  <c r="I51" i="36"/>
  <c r="J51" i="36"/>
  <c r="K51" i="36"/>
  <c r="L51" i="36"/>
  <c r="C52" i="36"/>
  <c r="D52" i="36"/>
  <c r="H53" i="49" s="1"/>
  <c r="E52" i="36"/>
  <c r="I53" i="49" s="1"/>
  <c r="G52" i="36"/>
  <c r="H52" i="36"/>
  <c r="I52" i="36"/>
  <c r="J52" i="36"/>
  <c r="K52" i="36"/>
  <c r="L52" i="36"/>
  <c r="C53" i="36"/>
  <c r="G54" i="49" s="1"/>
  <c r="D53" i="36"/>
  <c r="H54" i="49" s="1"/>
  <c r="E53" i="36"/>
  <c r="I54" i="49" s="1"/>
  <c r="G53" i="36"/>
  <c r="H53" i="36"/>
  <c r="I53" i="36"/>
  <c r="J53" i="36"/>
  <c r="K53" i="36"/>
  <c r="L53" i="36"/>
  <c r="C54" i="36"/>
  <c r="G55" i="49" s="1"/>
  <c r="D54" i="36"/>
  <c r="H55" i="49" s="1"/>
  <c r="E54" i="36"/>
  <c r="I55" i="49" s="1"/>
  <c r="G54" i="36"/>
  <c r="H54" i="36"/>
  <c r="I54" i="36"/>
  <c r="J54" i="36"/>
  <c r="K54" i="36"/>
  <c r="L54" i="36"/>
  <c r="C55" i="36"/>
  <c r="G56" i="49" s="1"/>
  <c r="D55" i="36"/>
  <c r="H56" i="49" s="1"/>
  <c r="E55" i="36"/>
  <c r="I56" i="49" s="1"/>
  <c r="G55" i="36"/>
  <c r="H55" i="36"/>
  <c r="I55" i="36"/>
  <c r="J55" i="36"/>
  <c r="K55" i="36"/>
  <c r="L55" i="36"/>
  <c r="C56" i="36"/>
  <c r="G57" i="49" s="1"/>
  <c r="D56" i="36"/>
  <c r="H57" i="49" s="1"/>
  <c r="E56" i="36"/>
  <c r="I57" i="49" s="1"/>
  <c r="G56" i="36"/>
  <c r="H56" i="36"/>
  <c r="I56" i="36"/>
  <c r="J56" i="36"/>
  <c r="K56" i="36"/>
  <c r="L56" i="36"/>
  <c r="C57" i="36"/>
  <c r="G58" i="49" s="1"/>
  <c r="D57" i="36"/>
  <c r="H58" i="49" s="1"/>
  <c r="E57" i="36"/>
  <c r="I58" i="49" s="1"/>
  <c r="G57" i="36"/>
  <c r="H57" i="36"/>
  <c r="I57" i="36"/>
  <c r="J57" i="36"/>
  <c r="K57" i="36"/>
  <c r="L57" i="36"/>
  <c r="C58" i="36"/>
  <c r="G59" i="49" s="1"/>
  <c r="D58" i="36"/>
  <c r="H59" i="49" s="1"/>
  <c r="E58" i="36"/>
  <c r="I59" i="49" s="1"/>
  <c r="G58" i="36"/>
  <c r="H58" i="36"/>
  <c r="I58" i="36"/>
  <c r="J58" i="36"/>
  <c r="K58" i="36"/>
  <c r="L58" i="36"/>
  <c r="C59" i="36"/>
  <c r="G60" i="49" s="1"/>
  <c r="D59" i="36"/>
  <c r="H60" i="49" s="1"/>
  <c r="E59" i="36"/>
  <c r="I60" i="49" s="1"/>
  <c r="G59" i="36"/>
  <c r="H59" i="36"/>
  <c r="I59" i="36"/>
  <c r="J59" i="36"/>
  <c r="K59" i="36"/>
  <c r="L59" i="36"/>
  <c r="K2" i="36"/>
  <c r="L2" i="36"/>
  <c r="J2" i="36"/>
  <c r="I2" i="36"/>
  <c r="H2" i="36"/>
  <c r="G2" i="36"/>
  <c r="E2" i="36"/>
  <c r="I3" i="49" s="1"/>
  <c r="D2" i="36"/>
  <c r="C2" i="36"/>
  <c r="U3" i="35"/>
  <c r="V3" i="35"/>
  <c r="W3" i="35"/>
  <c r="Y3" i="35"/>
  <c r="AS3" i="35" s="1"/>
  <c r="Z3" i="35"/>
  <c r="AT3" i="35" s="1"/>
  <c r="AA3" i="35"/>
  <c r="AU3" i="35" s="1"/>
  <c r="AB3" i="35"/>
  <c r="AV3" i="35" s="1"/>
  <c r="AC3" i="35"/>
  <c r="AW3" i="35" s="1"/>
  <c r="AD3" i="35"/>
  <c r="U4" i="35"/>
  <c r="V4" i="35"/>
  <c r="AP4" i="35" s="1"/>
  <c r="W4" i="35"/>
  <c r="Y4" i="35"/>
  <c r="AS4" i="35" s="1"/>
  <c r="Z4" i="35"/>
  <c r="AT4" i="35" s="1"/>
  <c r="AA4" i="35"/>
  <c r="AU4" i="35" s="1"/>
  <c r="AB4" i="35"/>
  <c r="AV4" i="35" s="1"/>
  <c r="AC4" i="35"/>
  <c r="AW4" i="35" s="1"/>
  <c r="AD4" i="35"/>
  <c r="U5" i="35"/>
  <c r="V5" i="35"/>
  <c r="W5" i="35"/>
  <c r="Y5" i="35"/>
  <c r="AS5" i="35" s="1"/>
  <c r="Z5" i="35"/>
  <c r="AT5" i="35" s="1"/>
  <c r="AA5" i="35"/>
  <c r="AU5" i="35" s="1"/>
  <c r="AB5" i="35"/>
  <c r="AV5" i="35" s="1"/>
  <c r="AC5" i="35"/>
  <c r="AW5" i="35" s="1"/>
  <c r="AD5" i="35"/>
  <c r="U6" i="35"/>
  <c r="V6" i="35"/>
  <c r="W6" i="35"/>
  <c r="Y6" i="35"/>
  <c r="AS9" i="35" s="1"/>
  <c r="Z6" i="35"/>
  <c r="AT9" i="35" s="1"/>
  <c r="AA6" i="35"/>
  <c r="AU9" i="35" s="1"/>
  <c r="AB6" i="35"/>
  <c r="AV9" i="35" s="1"/>
  <c r="AC6" i="35"/>
  <c r="AW9" i="35" s="1"/>
  <c r="AD6" i="35"/>
  <c r="U7" i="35"/>
  <c r="V7" i="35"/>
  <c r="W7" i="35"/>
  <c r="Y7" i="35"/>
  <c r="AS10" i="35" s="1"/>
  <c r="Z7" i="35"/>
  <c r="AT10" i="35" s="1"/>
  <c r="AA7" i="35"/>
  <c r="AU10" i="35" s="1"/>
  <c r="AB7" i="35"/>
  <c r="AV10" i="35" s="1"/>
  <c r="AC7" i="35"/>
  <c r="AW10" i="35" s="1"/>
  <c r="AD7" i="35"/>
  <c r="U8" i="35"/>
  <c r="V8" i="35"/>
  <c r="W8" i="35"/>
  <c r="Y8" i="35"/>
  <c r="AS14" i="35" s="1"/>
  <c r="Z8" i="35"/>
  <c r="AT14" i="35" s="1"/>
  <c r="AA8" i="35"/>
  <c r="AU14" i="35" s="1"/>
  <c r="AB8" i="35"/>
  <c r="AV14" i="35" s="1"/>
  <c r="AC8" i="35"/>
  <c r="AW14" i="35" s="1"/>
  <c r="AD8" i="35"/>
  <c r="U9" i="35"/>
  <c r="V9" i="35"/>
  <c r="W9" i="35"/>
  <c r="Y9" i="35"/>
  <c r="AS15" i="35" s="1"/>
  <c r="Z9" i="35"/>
  <c r="AT15" i="35" s="1"/>
  <c r="AA9" i="35"/>
  <c r="AU15" i="35" s="1"/>
  <c r="AB9" i="35"/>
  <c r="AV15" i="35" s="1"/>
  <c r="AC9" i="35"/>
  <c r="AW15" i="35" s="1"/>
  <c r="AD9" i="35"/>
  <c r="U10" i="35"/>
  <c r="V10" i="35"/>
  <c r="W10" i="35"/>
  <c r="Y10" i="35"/>
  <c r="AS19" i="35" s="1"/>
  <c r="Z10" i="35"/>
  <c r="AT19" i="35" s="1"/>
  <c r="AA10" i="35"/>
  <c r="AU19" i="35" s="1"/>
  <c r="AB10" i="35"/>
  <c r="AV19" i="35" s="1"/>
  <c r="AC10" i="35"/>
  <c r="AW19" i="35" s="1"/>
  <c r="AD10" i="35"/>
  <c r="U11" i="35"/>
  <c r="V11" i="35"/>
  <c r="W11" i="35"/>
  <c r="Y11" i="35"/>
  <c r="AS20" i="35" s="1"/>
  <c r="Z11" i="35"/>
  <c r="AT20" i="35" s="1"/>
  <c r="AA11" i="35"/>
  <c r="AU20" i="35" s="1"/>
  <c r="AB11" i="35"/>
  <c r="AV20" i="35" s="1"/>
  <c r="AC11" i="35"/>
  <c r="AW20" i="35" s="1"/>
  <c r="AD11" i="35"/>
  <c r="U12" i="35"/>
  <c r="V12" i="35"/>
  <c r="W12" i="35"/>
  <c r="Y12" i="35"/>
  <c r="AS21" i="35" s="1"/>
  <c r="Z12" i="35"/>
  <c r="AT21" i="35" s="1"/>
  <c r="AA12" i="35"/>
  <c r="AU21" i="35" s="1"/>
  <c r="AB12" i="35"/>
  <c r="AV21" i="35" s="1"/>
  <c r="AC12" i="35"/>
  <c r="AW21" i="35" s="1"/>
  <c r="AD12" i="35"/>
  <c r="U13" i="35"/>
  <c r="V13" i="35"/>
  <c r="W13" i="35"/>
  <c r="Y13" i="35"/>
  <c r="AS22" i="35" s="1"/>
  <c r="Z13" i="35"/>
  <c r="AT22" i="35" s="1"/>
  <c r="AA13" i="35"/>
  <c r="AU22" i="35" s="1"/>
  <c r="AB13" i="35"/>
  <c r="AV22" i="35" s="1"/>
  <c r="AC13" i="35"/>
  <c r="AW22" i="35" s="1"/>
  <c r="AD13" i="35"/>
  <c r="U14" i="35"/>
  <c r="V14" i="35"/>
  <c r="W14" i="35"/>
  <c r="Y14" i="35"/>
  <c r="AS26" i="35" s="1"/>
  <c r="Z14" i="35"/>
  <c r="AT26" i="35" s="1"/>
  <c r="AA14" i="35"/>
  <c r="AU26" i="35" s="1"/>
  <c r="AB14" i="35"/>
  <c r="AV26" i="35" s="1"/>
  <c r="AC14" i="35"/>
  <c r="AW26" i="35" s="1"/>
  <c r="AD14" i="35"/>
  <c r="U15" i="35"/>
  <c r="V15" i="35"/>
  <c r="W15" i="35"/>
  <c r="Y15" i="35"/>
  <c r="AS27" i="35" s="1"/>
  <c r="Z15" i="35"/>
  <c r="AT27" i="35" s="1"/>
  <c r="AA15" i="35"/>
  <c r="AU27" i="35" s="1"/>
  <c r="AB15" i="35"/>
  <c r="AV27" i="35" s="1"/>
  <c r="AC15" i="35"/>
  <c r="AW27" i="35" s="1"/>
  <c r="AD15" i="35"/>
  <c r="U16" i="35"/>
  <c r="V16" i="35"/>
  <c r="W16" i="35"/>
  <c r="Y16" i="35"/>
  <c r="AS28" i="35" s="1"/>
  <c r="Z16" i="35"/>
  <c r="AT28" i="35" s="1"/>
  <c r="AA16" i="35"/>
  <c r="AU28" i="35" s="1"/>
  <c r="AB16" i="35"/>
  <c r="AV28" i="35" s="1"/>
  <c r="AC16" i="35"/>
  <c r="AW28" i="35" s="1"/>
  <c r="AD16" i="35"/>
  <c r="U17" i="35"/>
  <c r="V17" i="35"/>
  <c r="W17" i="35"/>
  <c r="Y17" i="35"/>
  <c r="AS29" i="35" s="1"/>
  <c r="Z17" i="35"/>
  <c r="AT29" i="35" s="1"/>
  <c r="AA17" i="35"/>
  <c r="AU29" i="35" s="1"/>
  <c r="AB17" i="35"/>
  <c r="AV29" i="35" s="1"/>
  <c r="AC17" i="35"/>
  <c r="AW29" i="35" s="1"/>
  <c r="AD17" i="35"/>
  <c r="U18" i="35"/>
  <c r="AO30" i="35" s="1"/>
  <c r="V18" i="35"/>
  <c r="W18" i="35"/>
  <c r="Y18" i="35"/>
  <c r="AS30" i="35" s="1"/>
  <c r="Z18" i="35"/>
  <c r="AT30" i="35" s="1"/>
  <c r="AA18" i="35"/>
  <c r="AU30" i="35" s="1"/>
  <c r="AB18" i="35"/>
  <c r="AV30" i="35" s="1"/>
  <c r="AC18" i="35"/>
  <c r="AW30" i="35" s="1"/>
  <c r="AD18" i="35"/>
  <c r="U19" i="35"/>
  <c r="V19" i="35"/>
  <c r="W19" i="35"/>
  <c r="Y19" i="35"/>
  <c r="AS31" i="35" s="1"/>
  <c r="Z19" i="35"/>
  <c r="AT31" i="35" s="1"/>
  <c r="AA19" i="35"/>
  <c r="AU31" i="35" s="1"/>
  <c r="AB19" i="35"/>
  <c r="AV31" i="35" s="1"/>
  <c r="AC19" i="35"/>
  <c r="AW31" i="35" s="1"/>
  <c r="AD19" i="35"/>
  <c r="U20" i="35"/>
  <c r="V20" i="35"/>
  <c r="W20" i="35"/>
  <c r="Y20" i="35"/>
  <c r="AS32" i="35" s="1"/>
  <c r="Z20" i="35"/>
  <c r="AT32" i="35" s="1"/>
  <c r="AA20" i="35"/>
  <c r="AU32" i="35" s="1"/>
  <c r="AB20" i="35"/>
  <c r="AV32" i="35" s="1"/>
  <c r="AC20" i="35"/>
  <c r="AW32" i="35" s="1"/>
  <c r="AD20" i="35"/>
  <c r="U21" i="35"/>
  <c r="V21" i="35"/>
  <c r="W21" i="35"/>
  <c r="Y21" i="35"/>
  <c r="AS33" i="35" s="1"/>
  <c r="AS90" i="35" s="1"/>
  <c r="Z21" i="35"/>
  <c r="AT33" i="35" s="1"/>
  <c r="AT90" i="35" s="1"/>
  <c r="AA21" i="35"/>
  <c r="AU33" i="35" s="1"/>
  <c r="AU90" i="35" s="1"/>
  <c r="AB21" i="35"/>
  <c r="AV33" i="35" s="1"/>
  <c r="AV90" i="35" s="1"/>
  <c r="AC21" i="35"/>
  <c r="AW33" i="35" s="1"/>
  <c r="AW90" i="35" s="1"/>
  <c r="AD21" i="35"/>
  <c r="U22" i="35"/>
  <c r="V22" i="35"/>
  <c r="W22" i="35"/>
  <c r="Y22" i="35"/>
  <c r="AS34" i="35" s="1"/>
  <c r="Z22" i="35"/>
  <c r="AT34" i="35" s="1"/>
  <c r="AA22" i="35"/>
  <c r="AU34" i="35" s="1"/>
  <c r="AB22" i="35"/>
  <c r="AV34" i="35" s="1"/>
  <c r="AC22" i="35"/>
  <c r="AW34" i="35" s="1"/>
  <c r="AD22" i="35"/>
  <c r="U23" i="35"/>
  <c r="V23" i="35"/>
  <c r="W23" i="35"/>
  <c r="Y23" i="35"/>
  <c r="AS35" i="35" s="1"/>
  <c r="Z23" i="35"/>
  <c r="AT35" i="35" s="1"/>
  <c r="AA23" i="35"/>
  <c r="AU35" i="35" s="1"/>
  <c r="AB23" i="35"/>
  <c r="AV35" i="35" s="1"/>
  <c r="AC23" i="35"/>
  <c r="AW35" i="35" s="1"/>
  <c r="AD23" i="35"/>
  <c r="U24" i="35"/>
  <c r="V24" i="35"/>
  <c r="W24" i="35"/>
  <c r="Y24" i="35"/>
  <c r="AS36" i="35" s="1"/>
  <c r="Z24" i="35"/>
  <c r="AT36" i="35" s="1"/>
  <c r="AA24" i="35"/>
  <c r="AU36" i="35" s="1"/>
  <c r="AB24" i="35"/>
  <c r="AV36" i="35" s="1"/>
  <c r="AC24" i="35"/>
  <c r="AW36" i="35" s="1"/>
  <c r="AD24" i="35"/>
  <c r="U25" i="35"/>
  <c r="V25" i="35"/>
  <c r="W25" i="35"/>
  <c r="Y25" i="35"/>
  <c r="AS40" i="35" s="1"/>
  <c r="Z25" i="35"/>
  <c r="AT40" i="35" s="1"/>
  <c r="AA25" i="35"/>
  <c r="AU40" i="35" s="1"/>
  <c r="AB25" i="35"/>
  <c r="AV40" i="35" s="1"/>
  <c r="AC25" i="35"/>
  <c r="AW40" i="35" s="1"/>
  <c r="AD25" i="35"/>
  <c r="U26" i="35"/>
  <c r="V26" i="35"/>
  <c r="W26" i="35"/>
  <c r="Y26" i="35"/>
  <c r="AS41" i="35" s="1"/>
  <c r="Z26" i="35"/>
  <c r="AT41" i="35" s="1"/>
  <c r="AA26" i="35"/>
  <c r="AU41" i="35" s="1"/>
  <c r="AB26" i="35"/>
  <c r="AV41" i="35" s="1"/>
  <c r="AC26" i="35"/>
  <c r="AW41" i="35" s="1"/>
  <c r="AD26" i="35"/>
  <c r="U27" i="35"/>
  <c r="V27" i="35"/>
  <c r="W27" i="35"/>
  <c r="Y27" i="35"/>
  <c r="AS42" i="35" s="1"/>
  <c r="Z27" i="35"/>
  <c r="AT42" i="35" s="1"/>
  <c r="AA27" i="35"/>
  <c r="AU42" i="35" s="1"/>
  <c r="AB27" i="35"/>
  <c r="AV42" i="35" s="1"/>
  <c r="AC27" i="35"/>
  <c r="AW42" i="35" s="1"/>
  <c r="AD27" i="35"/>
  <c r="U28" i="35"/>
  <c r="V28" i="35"/>
  <c r="W28" i="35"/>
  <c r="Y28" i="35"/>
  <c r="AS43" i="35" s="1"/>
  <c r="AS91" i="35" s="1"/>
  <c r="Z28" i="35"/>
  <c r="AT43" i="35" s="1"/>
  <c r="AT91" i="35" s="1"/>
  <c r="AA28" i="35"/>
  <c r="AU43" i="35" s="1"/>
  <c r="AU91" i="35" s="1"/>
  <c r="AB28" i="35"/>
  <c r="AV43" i="35" s="1"/>
  <c r="AV91" i="35" s="1"/>
  <c r="AC28" i="35"/>
  <c r="AW43" i="35" s="1"/>
  <c r="AW91" i="35" s="1"/>
  <c r="AD28" i="35"/>
  <c r="U29" i="35"/>
  <c r="V29" i="35"/>
  <c r="W29" i="35"/>
  <c r="Y29" i="35"/>
  <c r="Z29" i="35"/>
  <c r="AT44" i="35" s="1"/>
  <c r="AA29" i="35"/>
  <c r="AU44" i="35" s="1"/>
  <c r="AB29" i="35"/>
  <c r="AV44" i="35" s="1"/>
  <c r="AC29" i="35"/>
  <c r="AW44" i="35" s="1"/>
  <c r="AD29" i="35"/>
  <c r="U30" i="35"/>
  <c r="V30" i="35"/>
  <c r="W30" i="35"/>
  <c r="Y30" i="35"/>
  <c r="AS45" i="35" s="1"/>
  <c r="Z30" i="35"/>
  <c r="AT45" i="35" s="1"/>
  <c r="AA30" i="35"/>
  <c r="AU45" i="35" s="1"/>
  <c r="AB30" i="35"/>
  <c r="AV45" i="35" s="1"/>
  <c r="AC30" i="35"/>
  <c r="AW45" i="35" s="1"/>
  <c r="AD30" i="35"/>
  <c r="U31" i="35"/>
  <c r="V31" i="35"/>
  <c r="W31" i="35"/>
  <c r="Y31" i="35"/>
  <c r="AS46" i="35" s="1"/>
  <c r="Z31" i="35"/>
  <c r="AT46" i="35" s="1"/>
  <c r="AA31" i="35"/>
  <c r="AU46" i="35" s="1"/>
  <c r="AB31" i="35"/>
  <c r="AV46" i="35" s="1"/>
  <c r="AC31" i="35"/>
  <c r="AW46" i="35" s="1"/>
  <c r="AD31" i="35"/>
  <c r="U32" i="35"/>
  <c r="V32" i="35"/>
  <c r="W32" i="35"/>
  <c r="Y32" i="35"/>
  <c r="AS47" i="35" s="1"/>
  <c r="Z32" i="35"/>
  <c r="AT47" i="35" s="1"/>
  <c r="AA32" i="35"/>
  <c r="AU47" i="35" s="1"/>
  <c r="AB32" i="35"/>
  <c r="AV47" i="35" s="1"/>
  <c r="AC32" i="35"/>
  <c r="AW47" i="35" s="1"/>
  <c r="AD32" i="35"/>
  <c r="U33" i="35"/>
  <c r="V33" i="35"/>
  <c r="W33" i="35"/>
  <c r="Y33" i="35"/>
  <c r="AS48" i="35" s="1"/>
  <c r="Z33" i="35"/>
  <c r="AT48" i="35" s="1"/>
  <c r="AA33" i="35"/>
  <c r="AU48" i="35" s="1"/>
  <c r="AB33" i="35"/>
  <c r="AV48" i="35" s="1"/>
  <c r="AC33" i="35"/>
  <c r="AW48" i="35" s="1"/>
  <c r="AD33" i="35"/>
  <c r="U34" i="35"/>
  <c r="V34" i="35"/>
  <c r="W34" i="35"/>
  <c r="Y34" i="35"/>
  <c r="AS49" i="35" s="1"/>
  <c r="AS92" i="35" s="1"/>
  <c r="Z34" i="35"/>
  <c r="AT49" i="35" s="1"/>
  <c r="AT92" i="35" s="1"/>
  <c r="AA34" i="35"/>
  <c r="AU49" i="35" s="1"/>
  <c r="AU92" i="35" s="1"/>
  <c r="AB34" i="35"/>
  <c r="AV49" i="35" s="1"/>
  <c r="AV92" i="35" s="1"/>
  <c r="AC34" i="35"/>
  <c r="AW49" i="35" s="1"/>
  <c r="AW92" i="35" s="1"/>
  <c r="AD34" i="35"/>
  <c r="U35" i="35"/>
  <c r="V35" i="35"/>
  <c r="W35" i="35"/>
  <c r="Y35" i="35"/>
  <c r="AS53" i="35" s="1"/>
  <c r="Z35" i="35"/>
  <c r="AT53" i="35" s="1"/>
  <c r="AA35" i="35"/>
  <c r="AU53" i="35" s="1"/>
  <c r="AB35" i="35"/>
  <c r="AV53" i="35" s="1"/>
  <c r="AC35" i="35"/>
  <c r="AW53" i="35" s="1"/>
  <c r="AD35" i="35"/>
  <c r="U36" i="35"/>
  <c r="V36" i="35"/>
  <c r="W36" i="35"/>
  <c r="Y36" i="35"/>
  <c r="AS54" i="35" s="1"/>
  <c r="Z36" i="35"/>
  <c r="AT54" i="35" s="1"/>
  <c r="AA36" i="35"/>
  <c r="AU54" i="35" s="1"/>
  <c r="AB36" i="35"/>
  <c r="AV54" i="35" s="1"/>
  <c r="AC36" i="35"/>
  <c r="AW54" i="35" s="1"/>
  <c r="AD36" i="35"/>
  <c r="U37" i="35"/>
  <c r="V37" i="35"/>
  <c r="W37" i="35"/>
  <c r="Y37" i="35"/>
  <c r="AS55" i="35" s="1"/>
  <c r="Z37" i="35"/>
  <c r="AT55" i="35" s="1"/>
  <c r="AA37" i="35"/>
  <c r="AU55" i="35" s="1"/>
  <c r="AB37" i="35"/>
  <c r="AV55" i="35" s="1"/>
  <c r="AC37" i="35"/>
  <c r="AW55" i="35" s="1"/>
  <c r="AD37" i="35"/>
  <c r="U38" i="35"/>
  <c r="V38" i="35"/>
  <c r="W38" i="35"/>
  <c r="Y38" i="35"/>
  <c r="AS56" i="35" s="1"/>
  <c r="Z38" i="35"/>
  <c r="AT56" i="35" s="1"/>
  <c r="AA38" i="35"/>
  <c r="AU56" i="35" s="1"/>
  <c r="AB38" i="35"/>
  <c r="AV56" i="35" s="1"/>
  <c r="AC38" i="35"/>
  <c r="AW56" i="35" s="1"/>
  <c r="AD38" i="35"/>
  <c r="U39" i="35"/>
  <c r="AO57" i="35" s="1"/>
  <c r="V39" i="35"/>
  <c r="W39" i="35"/>
  <c r="Y39" i="35"/>
  <c r="AS57" i="35" s="1"/>
  <c r="Z39" i="35"/>
  <c r="AA39" i="35"/>
  <c r="AU57" i="35" s="1"/>
  <c r="AB39" i="35"/>
  <c r="AV57" i="35" s="1"/>
  <c r="AC39" i="35"/>
  <c r="AW57" i="35" s="1"/>
  <c r="AD39" i="35"/>
  <c r="U40" i="35"/>
  <c r="V40" i="35"/>
  <c r="W40" i="35"/>
  <c r="Y40" i="35"/>
  <c r="AS58" i="35" s="1"/>
  <c r="Z40" i="35"/>
  <c r="AT58" i="35" s="1"/>
  <c r="AA40" i="35"/>
  <c r="AU58" i="35" s="1"/>
  <c r="AB40" i="35"/>
  <c r="AV58" i="35" s="1"/>
  <c r="AC40" i="35"/>
  <c r="AW58" i="35" s="1"/>
  <c r="AD40" i="35"/>
  <c r="U41" i="35"/>
  <c r="V41" i="35"/>
  <c r="W41" i="35"/>
  <c r="Y41" i="35"/>
  <c r="AS59" i="35" s="1"/>
  <c r="Z41" i="35"/>
  <c r="AT59" i="35" s="1"/>
  <c r="AA41" i="35"/>
  <c r="AU59" i="35" s="1"/>
  <c r="AB41" i="35"/>
  <c r="AV59" i="35" s="1"/>
  <c r="AC41" i="35"/>
  <c r="AW59" i="35" s="1"/>
  <c r="AD41" i="35"/>
  <c r="U42" i="35"/>
  <c r="V42" i="35"/>
  <c r="W42" i="35"/>
  <c r="Y42" i="35"/>
  <c r="AS60" i="35" s="1"/>
  <c r="Z42" i="35"/>
  <c r="AT60" i="35" s="1"/>
  <c r="AA42" i="35"/>
  <c r="AU60" i="35" s="1"/>
  <c r="AB42" i="35"/>
  <c r="AV60" i="35" s="1"/>
  <c r="AC42" i="35"/>
  <c r="AW60" i="35" s="1"/>
  <c r="AD42" i="35"/>
  <c r="U43" i="35"/>
  <c r="V43" i="35"/>
  <c r="W43" i="35"/>
  <c r="Y43" i="35"/>
  <c r="AS61" i="35" s="1"/>
  <c r="Z43" i="35"/>
  <c r="AT61" i="35" s="1"/>
  <c r="AA43" i="35"/>
  <c r="AU61" i="35" s="1"/>
  <c r="AB43" i="35"/>
  <c r="AV61" i="35" s="1"/>
  <c r="AC43" i="35"/>
  <c r="AW61" i="35" s="1"/>
  <c r="AD43" i="35"/>
  <c r="U44" i="35"/>
  <c r="V44" i="35"/>
  <c r="W44" i="35"/>
  <c r="Y44" i="35"/>
  <c r="AS62" i="35" s="1"/>
  <c r="Z44" i="35"/>
  <c r="AT62" i="35" s="1"/>
  <c r="AA44" i="35"/>
  <c r="AU62" i="35" s="1"/>
  <c r="AB44" i="35"/>
  <c r="AV62" i="35" s="1"/>
  <c r="AC44" i="35"/>
  <c r="AW62" i="35" s="1"/>
  <c r="AD44" i="35"/>
  <c r="U45" i="35"/>
  <c r="V45" i="35"/>
  <c r="W45" i="35"/>
  <c r="Y45" i="35"/>
  <c r="AS66" i="35" s="1"/>
  <c r="Z45" i="35"/>
  <c r="AT66" i="35" s="1"/>
  <c r="AA45" i="35"/>
  <c r="AU66" i="35" s="1"/>
  <c r="AB45" i="35"/>
  <c r="AV66" i="35" s="1"/>
  <c r="AC45" i="35"/>
  <c r="AW66" i="35" s="1"/>
  <c r="AD45" i="35"/>
  <c r="U46" i="35"/>
  <c r="V46" i="35"/>
  <c r="W46" i="35"/>
  <c r="AQ67" i="35" s="1"/>
  <c r="Y46" i="35"/>
  <c r="AS67" i="35" s="1"/>
  <c r="Z46" i="35"/>
  <c r="AT67" i="35" s="1"/>
  <c r="AA46" i="35"/>
  <c r="AU67" i="35" s="1"/>
  <c r="AB46" i="35"/>
  <c r="AV67" i="35" s="1"/>
  <c r="AC46" i="35"/>
  <c r="AW67" i="35" s="1"/>
  <c r="AD46" i="35"/>
  <c r="U47" i="35"/>
  <c r="V47" i="35"/>
  <c r="W47" i="35"/>
  <c r="Y47" i="35"/>
  <c r="AS71" i="35" s="1"/>
  <c r="Z47" i="35"/>
  <c r="AT71" i="35" s="1"/>
  <c r="AA47" i="35"/>
  <c r="AU71" i="35" s="1"/>
  <c r="AB47" i="35"/>
  <c r="AV71" i="35" s="1"/>
  <c r="AC47" i="35"/>
  <c r="AW71" i="35" s="1"/>
  <c r="AD47" i="35"/>
  <c r="U48" i="35"/>
  <c r="V48" i="35"/>
  <c r="W48" i="35"/>
  <c r="Y48" i="35"/>
  <c r="AS72" i="35" s="1"/>
  <c r="Z48" i="35"/>
  <c r="AT72" i="35" s="1"/>
  <c r="AA48" i="35"/>
  <c r="AU72" i="35" s="1"/>
  <c r="AB48" i="35"/>
  <c r="AV72" i="35" s="1"/>
  <c r="AC48" i="35"/>
  <c r="AW72" i="35" s="1"/>
  <c r="AD48" i="35"/>
  <c r="U49" i="35"/>
  <c r="V49" i="35"/>
  <c r="W49" i="35"/>
  <c r="Y49" i="35"/>
  <c r="AS73" i="35" s="1"/>
  <c r="Z49" i="35"/>
  <c r="AT73" i="35" s="1"/>
  <c r="AA49" i="35"/>
  <c r="AU73" i="35" s="1"/>
  <c r="AB49" i="35"/>
  <c r="AV73" i="35" s="1"/>
  <c r="AC49" i="35"/>
  <c r="AW73" i="35" s="1"/>
  <c r="AD49" i="35"/>
  <c r="U50" i="35"/>
  <c r="V50" i="35"/>
  <c r="AP74" i="35" s="1"/>
  <c r="W50" i="35"/>
  <c r="Y50" i="35"/>
  <c r="AS74" i="35" s="1"/>
  <c r="Z50" i="35"/>
  <c r="AT74" i="35" s="1"/>
  <c r="AA50" i="35"/>
  <c r="AU74" i="35" s="1"/>
  <c r="AB50" i="35"/>
  <c r="AV74" i="35" s="1"/>
  <c r="AC50" i="35"/>
  <c r="AW74" i="35" s="1"/>
  <c r="AD50" i="35"/>
  <c r="U51" i="35"/>
  <c r="V51" i="35"/>
  <c r="W51" i="35"/>
  <c r="Y51" i="35"/>
  <c r="AS75" i="35" s="1"/>
  <c r="Z51" i="35"/>
  <c r="AT75" i="35" s="1"/>
  <c r="AA51" i="35"/>
  <c r="AU75" i="35" s="1"/>
  <c r="AB51" i="35"/>
  <c r="AV75" i="35" s="1"/>
  <c r="AC51" i="35"/>
  <c r="AW75" i="35" s="1"/>
  <c r="AD51" i="35"/>
  <c r="U52" i="35"/>
  <c r="V52" i="35"/>
  <c r="W52" i="35"/>
  <c r="Y52" i="35"/>
  <c r="AS79" i="35" s="1"/>
  <c r="Z52" i="35"/>
  <c r="AT79" i="35" s="1"/>
  <c r="AA52" i="35"/>
  <c r="AU79" i="35" s="1"/>
  <c r="AB52" i="35"/>
  <c r="AV79" i="35" s="1"/>
  <c r="AC52" i="35"/>
  <c r="AW79" i="35" s="1"/>
  <c r="AD52" i="35"/>
  <c r="U53" i="35"/>
  <c r="V53" i="35"/>
  <c r="W53" i="35"/>
  <c r="Y53" i="35"/>
  <c r="AS80" i="35" s="1"/>
  <c r="Z53" i="35"/>
  <c r="AT80" i="35" s="1"/>
  <c r="AA53" i="35"/>
  <c r="AU80" i="35" s="1"/>
  <c r="AB53" i="35"/>
  <c r="AV80" i="35" s="1"/>
  <c r="AC53" i="35"/>
  <c r="AW80" i="35" s="1"/>
  <c r="AD53" i="35"/>
  <c r="U54" i="35"/>
  <c r="V54" i="35"/>
  <c r="W54" i="35"/>
  <c r="Y54" i="35"/>
  <c r="AS81" i="35" s="1"/>
  <c r="Z54" i="35"/>
  <c r="AT81" i="35" s="1"/>
  <c r="AA54" i="35"/>
  <c r="AU81" i="35" s="1"/>
  <c r="AB54" i="35"/>
  <c r="AV81" i="35" s="1"/>
  <c r="AC54" i="35"/>
  <c r="AW81" i="35" s="1"/>
  <c r="AD54" i="35"/>
  <c r="U55" i="35"/>
  <c r="V55" i="35"/>
  <c r="W55" i="35"/>
  <c r="Y55" i="35"/>
  <c r="AS82" i="35" s="1"/>
  <c r="Z55" i="35"/>
  <c r="AT82" i="35" s="1"/>
  <c r="AA55" i="35"/>
  <c r="AU82" i="35" s="1"/>
  <c r="AB55" i="35"/>
  <c r="AV82" i="35" s="1"/>
  <c r="AC55" i="35"/>
  <c r="AW82" i="35" s="1"/>
  <c r="AD55" i="35"/>
  <c r="U56" i="35"/>
  <c r="V56" i="35"/>
  <c r="W56" i="35"/>
  <c r="Y56" i="35"/>
  <c r="AS83" i="35" s="1"/>
  <c r="Z56" i="35"/>
  <c r="AT83" i="35" s="1"/>
  <c r="AA56" i="35"/>
  <c r="AU83" i="35" s="1"/>
  <c r="AB56" i="35"/>
  <c r="AV83" i="35" s="1"/>
  <c r="AC56" i="35"/>
  <c r="AW83" i="35" s="1"/>
  <c r="AD56" i="35"/>
  <c r="U57" i="35"/>
  <c r="V57" i="35"/>
  <c r="W57" i="35"/>
  <c r="Y57" i="35"/>
  <c r="AS84" i="35" s="1"/>
  <c r="Z57" i="35"/>
  <c r="AT84" i="35" s="1"/>
  <c r="AA57" i="35"/>
  <c r="AU84" i="35" s="1"/>
  <c r="AB57" i="35"/>
  <c r="AV84" i="35" s="1"/>
  <c r="AC57" i="35"/>
  <c r="AW84" i="35" s="1"/>
  <c r="AD57" i="35"/>
  <c r="C3" i="35"/>
  <c r="C4" i="49" s="1"/>
  <c r="D3" i="35"/>
  <c r="D4" i="49" s="1"/>
  <c r="E3" i="35"/>
  <c r="E4" i="49" s="1"/>
  <c r="G3" i="35"/>
  <c r="H3" i="35"/>
  <c r="I3" i="35"/>
  <c r="J3" i="35"/>
  <c r="K3" i="35"/>
  <c r="L3" i="35"/>
  <c r="C4" i="35"/>
  <c r="C5" i="49" s="1"/>
  <c r="D4" i="35"/>
  <c r="D5" i="49" s="1"/>
  <c r="E4" i="35"/>
  <c r="E5" i="49" s="1"/>
  <c r="G4" i="35"/>
  <c r="H4" i="35"/>
  <c r="I4" i="35"/>
  <c r="J4" i="35"/>
  <c r="K4" i="35"/>
  <c r="L4" i="35"/>
  <c r="C5" i="35"/>
  <c r="C6" i="49" s="1"/>
  <c r="D5" i="35"/>
  <c r="D6" i="49" s="1"/>
  <c r="E5" i="35"/>
  <c r="E6" i="49" s="1"/>
  <c r="G5" i="35"/>
  <c r="H5" i="35"/>
  <c r="I5" i="35"/>
  <c r="J5" i="35"/>
  <c r="K5" i="35"/>
  <c r="L5" i="35"/>
  <c r="C6" i="35"/>
  <c r="C7" i="49" s="1"/>
  <c r="D6" i="35"/>
  <c r="D7" i="49" s="1"/>
  <c r="E6" i="35"/>
  <c r="E7" i="49" s="1"/>
  <c r="G6" i="35"/>
  <c r="H6" i="35"/>
  <c r="I6" i="35"/>
  <c r="J6" i="35"/>
  <c r="K6" i="35"/>
  <c r="L6" i="35"/>
  <c r="C7" i="35"/>
  <c r="C8" i="49" s="1"/>
  <c r="D7" i="35"/>
  <c r="D8" i="49" s="1"/>
  <c r="E7" i="35"/>
  <c r="E8" i="49" s="1"/>
  <c r="G7" i="35"/>
  <c r="H7" i="35"/>
  <c r="I7" i="35"/>
  <c r="J7" i="35"/>
  <c r="K7" i="35"/>
  <c r="L7" i="35"/>
  <c r="C8" i="35"/>
  <c r="C9" i="49" s="1"/>
  <c r="D8" i="35"/>
  <c r="D9" i="49" s="1"/>
  <c r="E8" i="35"/>
  <c r="E9" i="49" s="1"/>
  <c r="G8" i="35"/>
  <c r="H8" i="35"/>
  <c r="I8" i="35"/>
  <c r="J8" i="35"/>
  <c r="K8" i="35"/>
  <c r="L8" i="35"/>
  <c r="C9" i="35"/>
  <c r="C10" i="49" s="1"/>
  <c r="D9" i="35"/>
  <c r="E9" i="35"/>
  <c r="E10" i="49" s="1"/>
  <c r="G9" i="35"/>
  <c r="H9" i="35"/>
  <c r="I9" i="35"/>
  <c r="J9" i="35"/>
  <c r="K9" i="35"/>
  <c r="L9" i="35"/>
  <c r="C10" i="35"/>
  <c r="D10" i="35"/>
  <c r="D11" i="49" s="1"/>
  <c r="E10" i="35"/>
  <c r="E11" i="49" s="1"/>
  <c r="G10" i="35"/>
  <c r="H10" i="35"/>
  <c r="I10" i="35"/>
  <c r="J10" i="35"/>
  <c r="K10" i="35"/>
  <c r="L10" i="35"/>
  <c r="C11" i="35"/>
  <c r="D11" i="35"/>
  <c r="D12" i="49" s="1"/>
  <c r="E11" i="35"/>
  <c r="E12" i="49" s="1"/>
  <c r="G11" i="35"/>
  <c r="H11" i="35"/>
  <c r="I11" i="35"/>
  <c r="J11" i="35"/>
  <c r="K11" i="35"/>
  <c r="L11" i="35"/>
  <c r="C12" i="35"/>
  <c r="C13" i="49" s="1"/>
  <c r="D12" i="35"/>
  <c r="D13" i="49" s="1"/>
  <c r="E12" i="35"/>
  <c r="G12" i="35"/>
  <c r="H12" i="35"/>
  <c r="I12" i="35"/>
  <c r="J12" i="35"/>
  <c r="K12" i="35"/>
  <c r="L12" i="35"/>
  <c r="C13" i="35"/>
  <c r="C14" i="49" s="1"/>
  <c r="D13" i="35"/>
  <c r="E13" i="35"/>
  <c r="E14" i="49" s="1"/>
  <c r="G13" i="35"/>
  <c r="H13" i="35"/>
  <c r="I13" i="35"/>
  <c r="J13" i="35"/>
  <c r="K13" i="35"/>
  <c r="L13" i="35"/>
  <c r="C14" i="35"/>
  <c r="D14" i="35"/>
  <c r="D15" i="49" s="1"/>
  <c r="E14" i="35"/>
  <c r="E15" i="49" s="1"/>
  <c r="G14" i="35"/>
  <c r="H14" i="35"/>
  <c r="I14" i="35"/>
  <c r="J14" i="35"/>
  <c r="K14" i="35"/>
  <c r="L14" i="35"/>
  <c r="C15" i="35"/>
  <c r="C16" i="49" s="1"/>
  <c r="D15" i="35"/>
  <c r="D16" i="49" s="1"/>
  <c r="E15" i="35"/>
  <c r="G15" i="35"/>
  <c r="H15" i="35"/>
  <c r="I15" i="35"/>
  <c r="J15" i="35"/>
  <c r="K15" i="35"/>
  <c r="L15" i="35"/>
  <c r="C16" i="35"/>
  <c r="C17" i="49" s="1"/>
  <c r="D16" i="35"/>
  <c r="D17" i="49" s="1"/>
  <c r="E16" i="35"/>
  <c r="E17" i="49" s="1"/>
  <c r="G16" i="35"/>
  <c r="H16" i="35"/>
  <c r="I16" i="35"/>
  <c r="J16" i="35"/>
  <c r="K16" i="35"/>
  <c r="L16" i="35"/>
  <c r="C17" i="35"/>
  <c r="C18" i="49" s="1"/>
  <c r="D17" i="35"/>
  <c r="D18" i="49" s="1"/>
  <c r="E17" i="35"/>
  <c r="E18" i="49" s="1"/>
  <c r="G17" i="35"/>
  <c r="H17" i="35"/>
  <c r="I17" i="35"/>
  <c r="J17" i="35"/>
  <c r="K17" i="35"/>
  <c r="L17" i="35"/>
  <c r="C18" i="35"/>
  <c r="C19" i="49" s="1"/>
  <c r="D18" i="35"/>
  <c r="D19" i="49" s="1"/>
  <c r="E18" i="35"/>
  <c r="E19" i="49" s="1"/>
  <c r="G18" i="35"/>
  <c r="H18" i="35"/>
  <c r="I18" i="35"/>
  <c r="J18" i="35"/>
  <c r="K18" i="35"/>
  <c r="L18" i="35"/>
  <c r="C19" i="35"/>
  <c r="C20" i="49" s="1"/>
  <c r="D19" i="35"/>
  <c r="E19" i="35"/>
  <c r="E20" i="49" s="1"/>
  <c r="G19" i="35"/>
  <c r="H19" i="35"/>
  <c r="I19" i="35"/>
  <c r="J19" i="35"/>
  <c r="K19" i="35"/>
  <c r="L19" i="35"/>
  <c r="C20" i="35"/>
  <c r="C21" i="49" s="1"/>
  <c r="D20" i="35"/>
  <c r="D21" i="49" s="1"/>
  <c r="E20" i="35"/>
  <c r="E21" i="49" s="1"/>
  <c r="G20" i="35"/>
  <c r="H20" i="35"/>
  <c r="I20" i="35"/>
  <c r="J20" i="35"/>
  <c r="K20" i="35"/>
  <c r="L20" i="35"/>
  <c r="C21" i="35"/>
  <c r="C22" i="49" s="1"/>
  <c r="D21" i="35"/>
  <c r="D22" i="49" s="1"/>
  <c r="E21" i="35"/>
  <c r="E22" i="49" s="1"/>
  <c r="G21" i="35"/>
  <c r="H21" i="35"/>
  <c r="I21" i="35"/>
  <c r="J21" i="35"/>
  <c r="K21" i="35"/>
  <c r="L21" i="35"/>
  <c r="C22" i="35"/>
  <c r="C23" i="49" s="1"/>
  <c r="D22" i="35"/>
  <c r="D23" i="49" s="1"/>
  <c r="E22" i="35"/>
  <c r="E23" i="49" s="1"/>
  <c r="G22" i="35"/>
  <c r="H22" i="35"/>
  <c r="I22" i="35"/>
  <c r="J22" i="35"/>
  <c r="K22" i="35"/>
  <c r="L22" i="35"/>
  <c r="C23" i="35"/>
  <c r="D23" i="35"/>
  <c r="D24" i="49" s="1"/>
  <c r="E23" i="35"/>
  <c r="E24" i="49" s="1"/>
  <c r="G23" i="35"/>
  <c r="H23" i="35"/>
  <c r="I23" i="35"/>
  <c r="J23" i="35"/>
  <c r="K23" i="35"/>
  <c r="L23" i="35"/>
  <c r="C24" i="35"/>
  <c r="C25" i="49" s="1"/>
  <c r="D24" i="35"/>
  <c r="D25" i="49" s="1"/>
  <c r="E24" i="35"/>
  <c r="E25" i="49" s="1"/>
  <c r="G24" i="35"/>
  <c r="H24" i="35"/>
  <c r="I24" i="35"/>
  <c r="J24" i="35"/>
  <c r="K24" i="35"/>
  <c r="L24" i="35"/>
  <c r="C25" i="35"/>
  <c r="C26" i="49" s="1"/>
  <c r="D25" i="35"/>
  <c r="D26" i="49" s="1"/>
  <c r="E25" i="35"/>
  <c r="E26" i="49" s="1"/>
  <c r="G25" i="35"/>
  <c r="H25" i="35"/>
  <c r="I25" i="35"/>
  <c r="J25" i="35"/>
  <c r="K25" i="35"/>
  <c r="L25" i="35"/>
  <c r="C26" i="35"/>
  <c r="C27" i="49" s="1"/>
  <c r="D26" i="35"/>
  <c r="D27" i="49" s="1"/>
  <c r="E26" i="35"/>
  <c r="E27" i="49" s="1"/>
  <c r="G26" i="35"/>
  <c r="H26" i="35"/>
  <c r="I26" i="35"/>
  <c r="J26" i="35"/>
  <c r="K26" i="35"/>
  <c r="L26" i="35"/>
  <c r="C27" i="35"/>
  <c r="D27" i="35"/>
  <c r="D28" i="49" s="1"/>
  <c r="E27" i="35"/>
  <c r="E28" i="49" s="1"/>
  <c r="G27" i="35"/>
  <c r="H27" i="35"/>
  <c r="I27" i="35"/>
  <c r="J27" i="35"/>
  <c r="K27" i="35"/>
  <c r="L27" i="35"/>
  <c r="C28" i="35"/>
  <c r="C29" i="49" s="1"/>
  <c r="D28" i="35"/>
  <c r="D29" i="49" s="1"/>
  <c r="E28" i="35"/>
  <c r="G28" i="35"/>
  <c r="H28" i="35"/>
  <c r="I28" i="35"/>
  <c r="J28" i="35"/>
  <c r="K28" i="35"/>
  <c r="L28" i="35"/>
  <c r="C29" i="35"/>
  <c r="C30" i="49" s="1"/>
  <c r="D29" i="35"/>
  <c r="D30" i="49" s="1"/>
  <c r="E29" i="35"/>
  <c r="E30" i="49" s="1"/>
  <c r="G29" i="35"/>
  <c r="H29" i="35"/>
  <c r="I29" i="35"/>
  <c r="J29" i="35"/>
  <c r="K29" i="35"/>
  <c r="L29" i="35"/>
  <c r="C30" i="35"/>
  <c r="D30" i="35"/>
  <c r="D31" i="49" s="1"/>
  <c r="E30" i="35"/>
  <c r="E31" i="49" s="1"/>
  <c r="G30" i="35"/>
  <c r="H30" i="35"/>
  <c r="I30" i="35"/>
  <c r="J30" i="35"/>
  <c r="K30" i="35"/>
  <c r="L30" i="35"/>
  <c r="C31" i="35"/>
  <c r="D31" i="35"/>
  <c r="D32" i="49" s="1"/>
  <c r="E31" i="35"/>
  <c r="E32" i="49" s="1"/>
  <c r="G31" i="35"/>
  <c r="H31" i="35"/>
  <c r="I31" i="35"/>
  <c r="J31" i="35"/>
  <c r="K31" i="35"/>
  <c r="L31" i="35"/>
  <c r="C32" i="35"/>
  <c r="C33" i="49" s="1"/>
  <c r="D32" i="35"/>
  <c r="D33" i="49" s="1"/>
  <c r="E32" i="35"/>
  <c r="E33" i="49" s="1"/>
  <c r="G32" i="35"/>
  <c r="H32" i="35"/>
  <c r="I32" i="35"/>
  <c r="J32" i="35"/>
  <c r="K32" i="35"/>
  <c r="L32" i="35"/>
  <c r="C33" i="35"/>
  <c r="C34" i="49" s="1"/>
  <c r="D33" i="35"/>
  <c r="D34" i="49" s="1"/>
  <c r="E33" i="35"/>
  <c r="E34" i="49" s="1"/>
  <c r="G33" i="35"/>
  <c r="H33" i="35"/>
  <c r="I33" i="35"/>
  <c r="J33" i="35"/>
  <c r="K33" i="35"/>
  <c r="L33" i="35"/>
  <c r="C34" i="35"/>
  <c r="C35" i="49" s="1"/>
  <c r="D34" i="35"/>
  <c r="D35" i="49" s="1"/>
  <c r="E34" i="35"/>
  <c r="E35" i="49" s="1"/>
  <c r="G34" i="35"/>
  <c r="H34" i="35"/>
  <c r="I34" i="35"/>
  <c r="J34" i="35"/>
  <c r="K34" i="35"/>
  <c r="L34" i="35"/>
  <c r="C35" i="35"/>
  <c r="C36" i="49" s="1"/>
  <c r="D35" i="35"/>
  <c r="D36" i="49" s="1"/>
  <c r="E35" i="35"/>
  <c r="E36" i="49" s="1"/>
  <c r="G35" i="35"/>
  <c r="H35" i="35"/>
  <c r="I35" i="35"/>
  <c r="J35" i="35"/>
  <c r="K35" i="35"/>
  <c r="L35" i="35"/>
  <c r="C36" i="35"/>
  <c r="C37" i="49" s="1"/>
  <c r="D36" i="35"/>
  <c r="E36" i="35"/>
  <c r="E37" i="49" s="1"/>
  <c r="G36" i="35"/>
  <c r="H36" i="35"/>
  <c r="I36" i="35"/>
  <c r="J36" i="35"/>
  <c r="K36" i="35"/>
  <c r="L36" i="35"/>
  <c r="C37" i="35"/>
  <c r="D37" i="35"/>
  <c r="D38" i="49" s="1"/>
  <c r="E37" i="35"/>
  <c r="E38" i="49" s="1"/>
  <c r="G37" i="35"/>
  <c r="H37" i="35"/>
  <c r="I37" i="35"/>
  <c r="J37" i="35"/>
  <c r="K37" i="35"/>
  <c r="L37" i="35"/>
  <c r="C38" i="35"/>
  <c r="C39" i="49" s="1"/>
  <c r="D38" i="35"/>
  <c r="D39" i="49" s="1"/>
  <c r="E38" i="35"/>
  <c r="E39" i="49" s="1"/>
  <c r="G38" i="35"/>
  <c r="H38" i="35"/>
  <c r="I38" i="35"/>
  <c r="J38" i="35"/>
  <c r="K38" i="35"/>
  <c r="L38" i="35"/>
  <c r="C39" i="35"/>
  <c r="C40" i="49" s="1"/>
  <c r="D39" i="35"/>
  <c r="D40" i="49" s="1"/>
  <c r="E39" i="35"/>
  <c r="E40" i="49" s="1"/>
  <c r="G39" i="35"/>
  <c r="H39" i="35"/>
  <c r="I39" i="35"/>
  <c r="J39" i="35"/>
  <c r="K39" i="35"/>
  <c r="L39" i="35"/>
  <c r="C40" i="35"/>
  <c r="C41" i="49" s="1"/>
  <c r="D40" i="35"/>
  <c r="E40" i="35"/>
  <c r="E41" i="49" s="1"/>
  <c r="G40" i="35"/>
  <c r="H40" i="35"/>
  <c r="I40" i="35"/>
  <c r="J40" i="35"/>
  <c r="K40" i="35"/>
  <c r="L40" i="35"/>
  <c r="C41" i="35"/>
  <c r="C42" i="49" s="1"/>
  <c r="D41" i="35"/>
  <c r="D42" i="49" s="1"/>
  <c r="E41" i="35"/>
  <c r="E42" i="49" s="1"/>
  <c r="G41" i="35"/>
  <c r="H41" i="35"/>
  <c r="I41" i="35"/>
  <c r="J41" i="35"/>
  <c r="K41" i="35"/>
  <c r="L41" i="35"/>
  <c r="C42" i="35"/>
  <c r="C43" i="49" s="1"/>
  <c r="D42" i="35"/>
  <c r="D43" i="49" s="1"/>
  <c r="E42" i="35"/>
  <c r="E43" i="49" s="1"/>
  <c r="G42" i="35"/>
  <c r="H42" i="35"/>
  <c r="I42" i="35"/>
  <c r="J42" i="35"/>
  <c r="K42" i="35"/>
  <c r="L42" i="35"/>
  <c r="C43" i="35"/>
  <c r="C44" i="49" s="1"/>
  <c r="D43" i="35"/>
  <c r="D44" i="49" s="1"/>
  <c r="E43" i="35"/>
  <c r="G43" i="35"/>
  <c r="H43" i="35"/>
  <c r="I43" i="35"/>
  <c r="J43" i="35"/>
  <c r="K43" i="35"/>
  <c r="L43" i="35"/>
  <c r="C44" i="35"/>
  <c r="C45" i="49" s="1"/>
  <c r="D44" i="35"/>
  <c r="D45" i="49" s="1"/>
  <c r="E44" i="35"/>
  <c r="E45" i="49" s="1"/>
  <c r="G44" i="35"/>
  <c r="H44" i="35"/>
  <c r="I44" i="35"/>
  <c r="J44" i="35"/>
  <c r="K44" i="35"/>
  <c r="L44" i="35"/>
  <c r="C45" i="35"/>
  <c r="C46" i="49" s="1"/>
  <c r="D45" i="35"/>
  <c r="D46" i="49" s="1"/>
  <c r="E45" i="35"/>
  <c r="E46" i="49" s="1"/>
  <c r="G45" i="35"/>
  <c r="H45" i="35"/>
  <c r="I45" i="35"/>
  <c r="J45" i="35"/>
  <c r="K45" i="35"/>
  <c r="L45" i="35"/>
  <c r="C46" i="35"/>
  <c r="C47" i="49" s="1"/>
  <c r="D46" i="35"/>
  <c r="D47" i="49" s="1"/>
  <c r="E46" i="35"/>
  <c r="E47" i="49" s="1"/>
  <c r="G46" i="35"/>
  <c r="H46" i="35"/>
  <c r="I46" i="35"/>
  <c r="J46" i="35"/>
  <c r="K46" i="35"/>
  <c r="L46" i="35"/>
  <c r="C47" i="35"/>
  <c r="C48" i="49" s="1"/>
  <c r="D47" i="35"/>
  <c r="D48" i="49" s="1"/>
  <c r="E47" i="35"/>
  <c r="E48" i="49" s="1"/>
  <c r="G47" i="35"/>
  <c r="H47" i="35"/>
  <c r="I47" i="35"/>
  <c r="J47" i="35"/>
  <c r="K47" i="35"/>
  <c r="L47" i="35"/>
  <c r="C48" i="35"/>
  <c r="C49" i="49" s="1"/>
  <c r="D48" i="35"/>
  <c r="D49" i="49" s="1"/>
  <c r="E48" i="35"/>
  <c r="E49" i="49" s="1"/>
  <c r="G48" i="35"/>
  <c r="H48" i="35"/>
  <c r="I48" i="35"/>
  <c r="J48" i="35"/>
  <c r="K48" i="35"/>
  <c r="L48" i="35"/>
  <c r="C49" i="35"/>
  <c r="D49" i="35"/>
  <c r="D50" i="49" s="1"/>
  <c r="E49" i="35"/>
  <c r="E50" i="49" s="1"/>
  <c r="G49" i="35"/>
  <c r="H49" i="35"/>
  <c r="I49" i="35"/>
  <c r="J49" i="35"/>
  <c r="K49" i="35"/>
  <c r="L49" i="35"/>
  <c r="C50" i="35"/>
  <c r="C51" i="49" s="1"/>
  <c r="D50" i="35"/>
  <c r="D51" i="49" s="1"/>
  <c r="E50" i="35"/>
  <c r="E51" i="49" s="1"/>
  <c r="G50" i="35"/>
  <c r="H50" i="35"/>
  <c r="I50" i="35"/>
  <c r="J50" i="35"/>
  <c r="K50" i="35"/>
  <c r="L50" i="35"/>
  <c r="C51" i="35"/>
  <c r="C52" i="49" s="1"/>
  <c r="D51" i="35"/>
  <c r="E51" i="35"/>
  <c r="E52" i="49" s="1"/>
  <c r="G51" i="35"/>
  <c r="H51" i="35"/>
  <c r="I51" i="35"/>
  <c r="J51" i="35"/>
  <c r="K51" i="35"/>
  <c r="L51" i="35"/>
  <c r="C52" i="35"/>
  <c r="C53" i="49" s="1"/>
  <c r="D52" i="35"/>
  <c r="D53" i="49" s="1"/>
  <c r="E52" i="35"/>
  <c r="E53" i="49" s="1"/>
  <c r="G52" i="35"/>
  <c r="H52" i="35"/>
  <c r="I52" i="35"/>
  <c r="J52" i="35"/>
  <c r="K52" i="35"/>
  <c r="L52" i="35"/>
  <c r="C53" i="35"/>
  <c r="C54" i="49" s="1"/>
  <c r="D53" i="35"/>
  <c r="D54" i="49" s="1"/>
  <c r="E53" i="35"/>
  <c r="E54" i="49" s="1"/>
  <c r="G53" i="35"/>
  <c r="H53" i="35"/>
  <c r="I53" i="35"/>
  <c r="J53" i="35"/>
  <c r="K53" i="35"/>
  <c r="L53" i="35"/>
  <c r="C54" i="35"/>
  <c r="C55" i="49" s="1"/>
  <c r="D54" i="35"/>
  <c r="D55" i="49" s="1"/>
  <c r="E54" i="35"/>
  <c r="E55" i="49" s="1"/>
  <c r="G54" i="35"/>
  <c r="H54" i="35"/>
  <c r="I54" i="35"/>
  <c r="J54" i="35"/>
  <c r="K54" i="35"/>
  <c r="L54" i="35"/>
  <c r="C55" i="35"/>
  <c r="D55" i="35"/>
  <c r="D56" i="49" s="1"/>
  <c r="E55" i="35"/>
  <c r="E56" i="49" s="1"/>
  <c r="G55" i="35"/>
  <c r="H55" i="35"/>
  <c r="I55" i="35"/>
  <c r="J55" i="35"/>
  <c r="K55" i="35"/>
  <c r="L55" i="35"/>
  <c r="C56" i="35"/>
  <c r="C57" i="49" s="1"/>
  <c r="D56" i="35"/>
  <c r="D57" i="49" s="1"/>
  <c r="E56" i="35"/>
  <c r="E57" i="49" s="1"/>
  <c r="G56" i="35"/>
  <c r="H56" i="35"/>
  <c r="I56" i="35"/>
  <c r="J56" i="35"/>
  <c r="K56" i="35"/>
  <c r="L56" i="35"/>
  <c r="C57" i="35"/>
  <c r="C58" i="49" s="1"/>
  <c r="D57" i="35"/>
  <c r="D58" i="49" s="1"/>
  <c r="E57" i="35"/>
  <c r="E58" i="49" s="1"/>
  <c r="G57" i="35"/>
  <c r="H57" i="35"/>
  <c r="I57" i="35"/>
  <c r="J57" i="35"/>
  <c r="K57" i="35"/>
  <c r="L57" i="35"/>
  <c r="C58" i="35"/>
  <c r="C59" i="49" s="1"/>
  <c r="D58" i="35"/>
  <c r="D59" i="49" s="1"/>
  <c r="E58" i="35"/>
  <c r="E59" i="49" s="1"/>
  <c r="G58" i="35"/>
  <c r="H58" i="35"/>
  <c r="I58" i="35"/>
  <c r="J58" i="35"/>
  <c r="K58" i="35"/>
  <c r="L58" i="35"/>
  <c r="C59" i="35"/>
  <c r="C60" i="49" s="1"/>
  <c r="D59" i="35"/>
  <c r="D60" i="49" s="1"/>
  <c r="E59" i="35"/>
  <c r="E60" i="49" s="1"/>
  <c r="G59" i="35"/>
  <c r="H59" i="35"/>
  <c r="I59" i="35"/>
  <c r="J59" i="35"/>
  <c r="K59" i="35"/>
  <c r="L59" i="35"/>
  <c r="AD2" i="35"/>
  <c r="AC2" i="35"/>
  <c r="AW2" i="35" s="1"/>
  <c r="AB2" i="35"/>
  <c r="AV2" i="35" s="1"/>
  <c r="AA2" i="35"/>
  <c r="AU2" i="35" s="1"/>
  <c r="Z2" i="35"/>
  <c r="AT2" i="35" s="1"/>
  <c r="Y2" i="35"/>
  <c r="AS2" i="35" s="1"/>
  <c r="W2" i="35"/>
  <c r="AQ2" i="35" s="1"/>
  <c r="V2" i="35"/>
  <c r="AP2" i="35" s="1"/>
  <c r="U2" i="35"/>
  <c r="AO2" i="35" s="1"/>
  <c r="L2" i="35"/>
  <c r="K2" i="35"/>
  <c r="J2" i="35"/>
  <c r="I2" i="35"/>
  <c r="H2" i="35"/>
  <c r="G2" i="35"/>
  <c r="E2" i="35"/>
  <c r="D2" i="35"/>
  <c r="C2" i="35"/>
  <c r="FX3" i="49" l="1"/>
  <c r="AV68" i="44"/>
  <c r="AV105" i="44" s="1"/>
  <c r="AW93" i="44"/>
  <c r="AW110" i="44" s="1"/>
  <c r="AS93" i="44"/>
  <c r="AS110" i="44" s="1"/>
  <c r="AV93" i="44"/>
  <c r="AV110" i="44" s="1"/>
  <c r="AY120" i="50"/>
  <c r="AZ108" i="38"/>
  <c r="X2" i="44"/>
  <c r="DC3" i="49"/>
  <c r="GG88" i="49" s="1"/>
  <c r="BT52" i="50"/>
  <c r="BA138" i="50"/>
  <c r="BT92" i="50"/>
  <c r="AZ138" i="50"/>
  <c r="BS92" i="50"/>
  <c r="BA137" i="50"/>
  <c r="BB120" i="50"/>
  <c r="AZ137" i="50"/>
  <c r="AZ122" i="50" s="1"/>
  <c r="BA122" i="50"/>
  <c r="AT93" i="40"/>
  <c r="AT110" i="40" s="1"/>
  <c r="H59" i="50"/>
  <c r="BM96" i="50" s="1"/>
  <c r="H55" i="50"/>
  <c r="BM70" i="50" s="1"/>
  <c r="H47" i="50"/>
  <c r="BM95" i="50" s="1"/>
  <c r="H35" i="50"/>
  <c r="BM48" i="50" s="1"/>
  <c r="H27" i="50"/>
  <c r="BM80" i="50" s="1"/>
  <c r="H23" i="50"/>
  <c r="H11" i="50"/>
  <c r="BM67" i="50" s="1"/>
  <c r="H7" i="50"/>
  <c r="BM42" i="50" s="1"/>
  <c r="BS64" i="50"/>
  <c r="BS91" i="50" s="1"/>
  <c r="H51" i="50"/>
  <c r="BM62" i="50" s="1"/>
  <c r="H43" i="50"/>
  <c r="BM24" i="50" s="1"/>
  <c r="H39" i="50"/>
  <c r="BM14" i="50" s="1"/>
  <c r="H31" i="50"/>
  <c r="BM30" i="50" s="1"/>
  <c r="H19" i="50"/>
  <c r="BM75" i="50" s="1"/>
  <c r="H15" i="50"/>
  <c r="BM81" i="50" s="1"/>
  <c r="H3" i="50"/>
  <c r="BM76" i="50" s="1"/>
  <c r="BB108" i="44"/>
  <c r="G59" i="50"/>
  <c r="G55" i="50"/>
  <c r="BL70" i="50" s="1"/>
  <c r="G51" i="50"/>
  <c r="BL62" i="50" s="1"/>
  <c r="G47" i="50"/>
  <c r="BL45" i="50" s="1"/>
  <c r="G43" i="50"/>
  <c r="BL24" i="50" s="1"/>
  <c r="G39" i="50"/>
  <c r="BL14" i="50" s="1"/>
  <c r="G35" i="50"/>
  <c r="BL48" i="50" s="1"/>
  <c r="G31" i="50"/>
  <c r="BL30" i="50" s="1"/>
  <c r="G27" i="50"/>
  <c r="BL80" i="50" s="1"/>
  <c r="G23" i="50"/>
  <c r="BL103" i="50" s="1"/>
  <c r="G19" i="50"/>
  <c r="BL75" i="50" s="1"/>
  <c r="G15" i="50"/>
  <c r="BL81" i="50" s="1"/>
  <c r="G11" i="50"/>
  <c r="BL67" i="50" s="1"/>
  <c r="G7" i="50"/>
  <c r="BL42" i="50" s="1"/>
  <c r="AV44" i="43"/>
  <c r="X30" i="47"/>
  <c r="AN45" i="47" s="1"/>
  <c r="AX93" i="43"/>
  <c r="AX110" i="43" s="1"/>
  <c r="AH60" i="43"/>
  <c r="K59" i="50"/>
  <c r="BP44" i="50" s="1"/>
  <c r="K55" i="50"/>
  <c r="BP70" i="50" s="1"/>
  <c r="K51" i="50"/>
  <c r="BP62" i="50" s="1"/>
  <c r="K47" i="50"/>
  <c r="BP95" i="50" s="1"/>
  <c r="K43" i="50"/>
  <c r="BP24" i="50" s="1"/>
  <c r="K39" i="50"/>
  <c r="BP14" i="50" s="1"/>
  <c r="K35" i="50"/>
  <c r="BP48" i="50" s="1"/>
  <c r="K31" i="50"/>
  <c r="BP30" i="50" s="1"/>
  <c r="K27" i="50"/>
  <c r="BP80" i="50" s="1"/>
  <c r="K23" i="50"/>
  <c r="BP59" i="50" s="1"/>
  <c r="K19" i="50"/>
  <c r="BP75" i="50" s="1"/>
  <c r="K15" i="50"/>
  <c r="BP81" i="50" s="1"/>
  <c r="K11" i="50"/>
  <c r="BP67" i="50" s="1"/>
  <c r="K7" i="50"/>
  <c r="BP42" i="50" s="1"/>
  <c r="K3" i="50"/>
  <c r="BP76" i="50" s="1"/>
  <c r="P6" i="50"/>
  <c r="BU101" i="50" s="1"/>
  <c r="BB108" i="42"/>
  <c r="BT105" i="50"/>
  <c r="P14" i="50"/>
  <c r="BU87" i="50" s="1"/>
  <c r="J57" i="50"/>
  <c r="BO28" i="50" s="1"/>
  <c r="J53" i="50"/>
  <c r="BO37" i="50" s="1"/>
  <c r="J49" i="50"/>
  <c r="BO51" i="50" s="1"/>
  <c r="J45" i="50"/>
  <c r="BO20" i="50" s="1"/>
  <c r="J41" i="50"/>
  <c r="BO23" i="50" s="1"/>
  <c r="J37" i="50"/>
  <c r="BO82" i="50" s="1"/>
  <c r="J33" i="50"/>
  <c r="BO94" i="50" s="1"/>
  <c r="J29" i="50"/>
  <c r="BO11" i="50" s="1"/>
  <c r="J25" i="50"/>
  <c r="BO60" i="50" s="1"/>
  <c r="J21" i="50"/>
  <c r="BO58" i="50" s="1"/>
  <c r="J17" i="50"/>
  <c r="BO69" i="50" s="1"/>
  <c r="J13" i="50"/>
  <c r="BO5" i="50" s="1"/>
  <c r="J9" i="50"/>
  <c r="BO2" i="50" s="1"/>
  <c r="J5" i="50"/>
  <c r="BO39" i="50" s="1"/>
  <c r="X2" i="42"/>
  <c r="CX3" i="49" s="1"/>
  <c r="FT3" i="49" s="1"/>
  <c r="BB88" i="42"/>
  <c r="BB16" i="50"/>
  <c r="BB129" i="50" s="1"/>
  <c r="K56" i="50"/>
  <c r="BP102" i="50" s="1"/>
  <c r="G56" i="50"/>
  <c r="BL63" i="50" s="1"/>
  <c r="K52" i="50"/>
  <c r="BP43" i="50" s="1"/>
  <c r="G52" i="50"/>
  <c r="BL43" i="50" s="1"/>
  <c r="K48" i="50"/>
  <c r="BP3" i="50" s="1"/>
  <c r="G48" i="50"/>
  <c r="BL3" i="50" s="1"/>
  <c r="K44" i="50"/>
  <c r="BP15" i="50" s="1"/>
  <c r="G44" i="50"/>
  <c r="BL15" i="50" s="1"/>
  <c r="K40" i="50"/>
  <c r="BP61" i="50" s="1"/>
  <c r="G40" i="50"/>
  <c r="BL61" i="50" s="1"/>
  <c r="K36" i="50"/>
  <c r="BP21" i="50" s="1"/>
  <c r="G36" i="50"/>
  <c r="BL21" i="50" s="1"/>
  <c r="K32" i="50"/>
  <c r="BP98" i="50" s="1"/>
  <c r="G32" i="50"/>
  <c r="BL47" i="50" s="1"/>
  <c r="K28" i="50"/>
  <c r="BP22" i="50" s="1"/>
  <c r="G28" i="50"/>
  <c r="BL22" i="50" s="1"/>
  <c r="K24" i="50"/>
  <c r="BP6" i="50" s="1"/>
  <c r="G24" i="50"/>
  <c r="BL6" i="50" s="1"/>
  <c r="K20" i="50"/>
  <c r="BP29" i="50" s="1"/>
  <c r="G20" i="50"/>
  <c r="BL29" i="50" s="1"/>
  <c r="K16" i="50"/>
  <c r="BP68" i="50" s="1"/>
  <c r="G16" i="50"/>
  <c r="BL68" i="50" s="1"/>
  <c r="K12" i="50"/>
  <c r="BP38" i="50" s="1"/>
  <c r="G12" i="50"/>
  <c r="BL38" i="50" s="1"/>
  <c r="K8" i="50"/>
  <c r="BP57" i="50" s="1"/>
  <c r="G8" i="50"/>
  <c r="BL57" i="50" s="1"/>
  <c r="K4" i="50"/>
  <c r="BP55" i="50" s="1"/>
  <c r="G4" i="50"/>
  <c r="BL55" i="50" s="1"/>
  <c r="P59" i="50"/>
  <c r="BU96" i="50" s="1"/>
  <c r="P57" i="50"/>
  <c r="BU28" i="50" s="1"/>
  <c r="P53" i="50"/>
  <c r="BU37" i="50" s="1"/>
  <c r="P49" i="50"/>
  <c r="BU51" i="50" s="1"/>
  <c r="P45" i="50"/>
  <c r="BU20" i="50" s="1"/>
  <c r="P43" i="50"/>
  <c r="BU24" i="50" s="1"/>
  <c r="P41" i="50"/>
  <c r="BU23" i="50" s="1"/>
  <c r="P37" i="50"/>
  <c r="BU82" i="50" s="1"/>
  <c r="P33" i="50"/>
  <c r="BU94" i="50" s="1"/>
  <c r="P29" i="50"/>
  <c r="BU11" i="50" s="1"/>
  <c r="P27" i="50"/>
  <c r="BU80" i="50" s="1"/>
  <c r="P25" i="50"/>
  <c r="BU60" i="50" s="1"/>
  <c r="P21" i="50"/>
  <c r="BU104" i="50" s="1"/>
  <c r="P19" i="50"/>
  <c r="BU75" i="50" s="1"/>
  <c r="P17" i="50"/>
  <c r="BU69" i="50" s="1"/>
  <c r="P13" i="50"/>
  <c r="BU5" i="50" s="1"/>
  <c r="P11" i="50"/>
  <c r="BU67" i="50" s="1"/>
  <c r="P9" i="50"/>
  <c r="BU2" i="50" s="1"/>
  <c r="P5" i="50"/>
  <c r="BU39" i="50" s="1"/>
  <c r="AW93" i="41"/>
  <c r="AW110" i="41" s="1"/>
  <c r="AS93" i="41"/>
  <c r="AS110" i="41" s="1"/>
  <c r="AV93" i="41"/>
  <c r="AV110" i="41" s="1"/>
  <c r="BR52" i="50"/>
  <c r="AX93" i="36"/>
  <c r="AX110" i="36" s="1"/>
  <c r="AT93" i="36"/>
  <c r="AT110" i="36" s="1"/>
  <c r="BB68" i="50"/>
  <c r="BB134" i="50" s="1"/>
  <c r="BB11" i="50"/>
  <c r="BB128" i="50" s="1"/>
  <c r="BB93" i="50"/>
  <c r="BB139" i="50" s="1"/>
  <c r="BB85" i="50"/>
  <c r="BB136" i="50" s="1"/>
  <c r="BB63" i="50"/>
  <c r="BB133" i="50" s="1"/>
  <c r="AY93" i="50"/>
  <c r="AY139" i="50" s="1"/>
  <c r="BB6" i="50"/>
  <c r="BB127" i="50" s="1"/>
  <c r="AX93" i="40"/>
  <c r="AX110" i="40" s="1"/>
  <c r="AV93" i="40"/>
  <c r="AV110" i="40" s="1"/>
  <c r="AY23" i="50"/>
  <c r="AY130" i="50" s="1"/>
  <c r="L59" i="50"/>
  <c r="BQ96" i="50" s="1"/>
  <c r="L55" i="50"/>
  <c r="BQ70" i="50" s="1"/>
  <c r="L51" i="50"/>
  <c r="BQ62" i="50" s="1"/>
  <c r="L47" i="50"/>
  <c r="BQ45" i="50" s="1"/>
  <c r="L43" i="50"/>
  <c r="BQ24" i="50" s="1"/>
  <c r="L39" i="50"/>
  <c r="BQ14" i="50" s="1"/>
  <c r="L35" i="50"/>
  <c r="BQ48" i="50" s="1"/>
  <c r="L31" i="50"/>
  <c r="BQ30" i="50" s="1"/>
  <c r="L27" i="50"/>
  <c r="BQ80" i="50" s="1"/>
  <c r="L23" i="50"/>
  <c r="BQ103" i="50" s="1"/>
  <c r="L19" i="50"/>
  <c r="BQ75" i="50" s="1"/>
  <c r="L15" i="50"/>
  <c r="BQ81" i="50" s="1"/>
  <c r="L11" i="50"/>
  <c r="BQ67" i="50" s="1"/>
  <c r="L7" i="50"/>
  <c r="BQ42" i="50" s="1"/>
  <c r="L3" i="50"/>
  <c r="BQ76" i="50" s="1"/>
  <c r="AY50" i="50"/>
  <c r="AY132" i="50" s="1"/>
  <c r="BB88" i="43"/>
  <c r="BB103" i="43"/>
  <c r="AY108" i="38"/>
  <c r="AU93" i="36"/>
  <c r="AU110" i="36" s="1"/>
  <c r="AU93" i="37"/>
  <c r="AU110" i="37" s="1"/>
  <c r="K57" i="50"/>
  <c r="BP28" i="50" s="1"/>
  <c r="K53" i="50"/>
  <c r="BP37" i="50" s="1"/>
  <c r="K49" i="50"/>
  <c r="BP51" i="50" s="1"/>
  <c r="K45" i="50"/>
  <c r="BP20" i="50" s="1"/>
  <c r="K41" i="50"/>
  <c r="BP23" i="50" s="1"/>
  <c r="K37" i="50"/>
  <c r="BP82" i="50" s="1"/>
  <c r="K33" i="50"/>
  <c r="BP40" i="50" s="1"/>
  <c r="K29" i="50"/>
  <c r="BP11" i="50" s="1"/>
  <c r="K25" i="50"/>
  <c r="BP60" i="50" s="1"/>
  <c r="K21" i="50"/>
  <c r="BP104" i="50" s="1"/>
  <c r="K17" i="50"/>
  <c r="BP69" i="50" s="1"/>
  <c r="K13" i="50"/>
  <c r="BP5" i="50" s="1"/>
  <c r="K9" i="50"/>
  <c r="BP2" i="50" s="1"/>
  <c r="K5" i="50"/>
  <c r="BP39" i="50" s="1"/>
  <c r="P2" i="50"/>
  <c r="BU13" i="50" s="1"/>
  <c r="X2" i="40"/>
  <c r="CP3" i="49" s="1"/>
  <c r="AU93" i="40"/>
  <c r="AU110" i="40" s="1"/>
  <c r="AX6" i="41"/>
  <c r="AX98" i="41" s="1"/>
  <c r="AA60" i="42"/>
  <c r="AU93" i="42"/>
  <c r="AU110" i="42" s="1"/>
  <c r="AU93" i="43"/>
  <c r="AU110" i="43" s="1"/>
  <c r="AY63" i="50"/>
  <c r="AY133" i="50" s="1"/>
  <c r="AY108" i="43"/>
  <c r="BB108" i="43"/>
  <c r="BA108" i="38"/>
  <c r="BB23" i="50"/>
  <c r="BB130" i="50" s="1"/>
  <c r="AX93" i="37"/>
  <c r="AX110" i="37" s="1"/>
  <c r="AT93" i="37"/>
  <c r="AT110" i="37" s="1"/>
  <c r="AW93" i="37"/>
  <c r="AW110" i="37" s="1"/>
  <c r="J2" i="50"/>
  <c r="BO13" i="50" s="1"/>
  <c r="AT6" i="41"/>
  <c r="AT98" i="41" s="1"/>
  <c r="AU93" i="41"/>
  <c r="AU110" i="41" s="1"/>
  <c r="Y60" i="42"/>
  <c r="AX93" i="42"/>
  <c r="AX110" i="42" s="1"/>
  <c r="AT93" i="42"/>
  <c r="AT110" i="42" s="1"/>
  <c r="AW93" i="42"/>
  <c r="AW110" i="42" s="1"/>
  <c r="AS93" i="42"/>
  <c r="AS110" i="42" s="1"/>
  <c r="AU93" i="44"/>
  <c r="AU110" i="44" s="1"/>
  <c r="BB108" i="38"/>
  <c r="BB88" i="44"/>
  <c r="BB88" i="40"/>
  <c r="BB98" i="40"/>
  <c r="BB108" i="40" s="1"/>
  <c r="AY37" i="50"/>
  <c r="AY131" i="50" s="1"/>
  <c r="BS105" i="50"/>
  <c r="BB37" i="50"/>
  <c r="BB131" i="50" s="1"/>
  <c r="BB50" i="50"/>
  <c r="BB132" i="50" s="1"/>
  <c r="BB88" i="41"/>
  <c r="BB98" i="41"/>
  <c r="BB108" i="41" s="1"/>
  <c r="BA88" i="50"/>
  <c r="BB76" i="50"/>
  <c r="BB135" i="50" s="1"/>
  <c r="AW93" i="36"/>
  <c r="AW110" i="36" s="1"/>
  <c r="AS93" i="36"/>
  <c r="AS110" i="36" s="1"/>
  <c r="AV93" i="36"/>
  <c r="AV110" i="36" s="1"/>
  <c r="AV93" i="37"/>
  <c r="AV110" i="37" s="1"/>
  <c r="G58" i="50"/>
  <c r="BL50" i="50" s="1"/>
  <c r="G54" i="50"/>
  <c r="BL4" i="50" s="1"/>
  <c r="G50" i="50"/>
  <c r="BL7" i="50" s="1"/>
  <c r="G46" i="50"/>
  <c r="BL36" i="50" s="1"/>
  <c r="G42" i="50"/>
  <c r="BL16" i="50" s="1"/>
  <c r="G38" i="50"/>
  <c r="BL31" i="50" s="1"/>
  <c r="G34" i="50"/>
  <c r="BL86" i="50" s="1"/>
  <c r="G30" i="50"/>
  <c r="BL97" i="50" s="1"/>
  <c r="G26" i="50"/>
  <c r="BL35" i="50" s="1"/>
  <c r="G22" i="50"/>
  <c r="BL12" i="50" s="1"/>
  <c r="G18" i="50"/>
  <c r="BL41" i="50" s="1"/>
  <c r="G14" i="50"/>
  <c r="BL87" i="50" s="1"/>
  <c r="G10" i="50"/>
  <c r="BL49" i="50" s="1"/>
  <c r="G6" i="50"/>
  <c r="BL56" i="50" s="1"/>
  <c r="AW93" i="40"/>
  <c r="AW110" i="40" s="1"/>
  <c r="AX93" i="41"/>
  <c r="AX110" i="41" s="1"/>
  <c r="AT93" i="41"/>
  <c r="AT110" i="41" s="1"/>
  <c r="AV93" i="42"/>
  <c r="AV110" i="42" s="1"/>
  <c r="AW93" i="43"/>
  <c r="AW110" i="43" s="1"/>
  <c r="AV93" i="43"/>
  <c r="AV110" i="43" s="1"/>
  <c r="AX93" i="44"/>
  <c r="AX110" i="44" s="1"/>
  <c r="AT93" i="44"/>
  <c r="AT110" i="44" s="1"/>
  <c r="BB108" i="35"/>
  <c r="AY76" i="50"/>
  <c r="AY135" i="50" s="1"/>
  <c r="BR91" i="50"/>
  <c r="AX6" i="37"/>
  <c r="AX98" i="37" s="1"/>
  <c r="G2" i="50"/>
  <c r="BL13" i="50" s="1"/>
  <c r="L2" i="50"/>
  <c r="BQ13" i="50" s="1"/>
  <c r="J59" i="50"/>
  <c r="BO96" i="50" s="1"/>
  <c r="K58" i="50"/>
  <c r="BP50" i="50" s="1"/>
  <c r="L57" i="50"/>
  <c r="BQ28" i="50" s="1"/>
  <c r="H57" i="50"/>
  <c r="BM28" i="50" s="1"/>
  <c r="J55" i="50"/>
  <c r="BO70" i="50" s="1"/>
  <c r="K54" i="50"/>
  <c r="BP4" i="50" s="1"/>
  <c r="L53" i="50"/>
  <c r="BQ37" i="50" s="1"/>
  <c r="H53" i="50"/>
  <c r="BM37" i="50" s="1"/>
  <c r="J51" i="50"/>
  <c r="BO62" i="50" s="1"/>
  <c r="K50" i="50"/>
  <c r="BP7" i="50" s="1"/>
  <c r="L49" i="50"/>
  <c r="BQ51" i="50" s="1"/>
  <c r="H49" i="50"/>
  <c r="BM51" i="50" s="1"/>
  <c r="J47" i="50"/>
  <c r="BO45" i="50" s="1"/>
  <c r="K46" i="50"/>
  <c r="BP36" i="50" s="1"/>
  <c r="L45" i="50"/>
  <c r="BQ20" i="50" s="1"/>
  <c r="H45" i="50"/>
  <c r="BM20" i="50" s="1"/>
  <c r="J43" i="50"/>
  <c r="BO24" i="50" s="1"/>
  <c r="K42" i="50"/>
  <c r="BP16" i="50" s="1"/>
  <c r="L41" i="50"/>
  <c r="BQ23" i="50" s="1"/>
  <c r="H41" i="50"/>
  <c r="BM23" i="50" s="1"/>
  <c r="J39" i="50"/>
  <c r="BO14" i="50" s="1"/>
  <c r="K38" i="50"/>
  <c r="BP31" i="50" s="1"/>
  <c r="L37" i="50"/>
  <c r="BQ82" i="50" s="1"/>
  <c r="H37" i="50"/>
  <c r="BM82" i="50" s="1"/>
  <c r="J35" i="50"/>
  <c r="BO48" i="50" s="1"/>
  <c r="K34" i="50"/>
  <c r="BP86" i="50" s="1"/>
  <c r="L33" i="50"/>
  <c r="BQ94" i="50" s="1"/>
  <c r="H33" i="50"/>
  <c r="BM94" i="50" s="1"/>
  <c r="J31" i="50"/>
  <c r="BO30" i="50" s="1"/>
  <c r="K30" i="50"/>
  <c r="BP46" i="50" s="1"/>
  <c r="L29" i="50"/>
  <c r="BQ11" i="50" s="1"/>
  <c r="H29" i="50"/>
  <c r="BM11" i="50" s="1"/>
  <c r="J27" i="50"/>
  <c r="BO80" i="50" s="1"/>
  <c r="K26" i="50"/>
  <c r="BP35" i="50" s="1"/>
  <c r="L25" i="50"/>
  <c r="BQ60" i="50" s="1"/>
  <c r="H25" i="50"/>
  <c r="BM60" i="50" s="1"/>
  <c r="J23" i="50"/>
  <c r="BO103" i="50" s="1"/>
  <c r="K22" i="50"/>
  <c r="BP12" i="50" s="1"/>
  <c r="L21" i="50"/>
  <c r="BQ104" i="50" s="1"/>
  <c r="H21" i="50"/>
  <c r="BM58" i="50" s="1"/>
  <c r="J19" i="50"/>
  <c r="BO75" i="50" s="1"/>
  <c r="K18" i="50"/>
  <c r="BP41" i="50" s="1"/>
  <c r="L17" i="50"/>
  <c r="BQ69" i="50" s="1"/>
  <c r="H17" i="50"/>
  <c r="BM69" i="50" s="1"/>
  <c r="J15" i="50"/>
  <c r="BO81" i="50" s="1"/>
  <c r="K14" i="50"/>
  <c r="BP87" i="50" s="1"/>
  <c r="L13" i="50"/>
  <c r="BQ5" i="50" s="1"/>
  <c r="H13" i="50"/>
  <c r="BM5" i="50" s="1"/>
  <c r="J11" i="50"/>
  <c r="BO67" i="50" s="1"/>
  <c r="K10" i="50"/>
  <c r="BP49" i="50" s="1"/>
  <c r="L9" i="50"/>
  <c r="BQ2" i="50" s="1"/>
  <c r="H9" i="50"/>
  <c r="BM2" i="50" s="1"/>
  <c r="J7" i="50"/>
  <c r="BO42" i="50" s="1"/>
  <c r="K6" i="50"/>
  <c r="BP56" i="50" s="1"/>
  <c r="L5" i="50"/>
  <c r="BQ39" i="50" s="1"/>
  <c r="H5" i="50"/>
  <c r="BM39" i="50" s="1"/>
  <c r="J3" i="50"/>
  <c r="BO76" i="50" s="1"/>
  <c r="AU6" i="41"/>
  <c r="AU98" i="41" s="1"/>
  <c r="AV68" i="43"/>
  <c r="AV105" i="43" s="1"/>
  <c r="AE59" i="50"/>
  <c r="AY87" i="50" s="1"/>
  <c r="BA88" i="38"/>
  <c r="AY85" i="50"/>
  <c r="AY136" i="50" s="1"/>
  <c r="X2" i="36"/>
  <c r="J58" i="50"/>
  <c r="BO50" i="50" s="1"/>
  <c r="G57" i="50"/>
  <c r="BL28" i="50" s="1"/>
  <c r="L56" i="50"/>
  <c r="BQ63" i="50" s="1"/>
  <c r="H56" i="50"/>
  <c r="BM63" i="50" s="1"/>
  <c r="J54" i="50"/>
  <c r="BO4" i="50" s="1"/>
  <c r="G53" i="50"/>
  <c r="BL37" i="50" s="1"/>
  <c r="L52" i="50"/>
  <c r="BQ43" i="50" s="1"/>
  <c r="H52" i="50"/>
  <c r="BM43" i="50" s="1"/>
  <c r="J50" i="50"/>
  <c r="BO7" i="50" s="1"/>
  <c r="G49" i="50"/>
  <c r="BL51" i="50" s="1"/>
  <c r="L48" i="50"/>
  <c r="BQ3" i="50" s="1"/>
  <c r="H48" i="50"/>
  <c r="BM3" i="50" s="1"/>
  <c r="J46" i="50"/>
  <c r="BO36" i="50" s="1"/>
  <c r="G45" i="50"/>
  <c r="BL20" i="50" s="1"/>
  <c r="L44" i="50"/>
  <c r="BQ15" i="50" s="1"/>
  <c r="H44" i="50"/>
  <c r="BM15" i="50" s="1"/>
  <c r="J42" i="50"/>
  <c r="BO16" i="50" s="1"/>
  <c r="G41" i="50"/>
  <c r="BL23" i="50" s="1"/>
  <c r="L40" i="50"/>
  <c r="BQ61" i="50" s="1"/>
  <c r="H40" i="50"/>
  <c r="BM61" i="50" s="1"/>
  <c r="J38" i="50"/>
  <c r="BO31" i="50" s="1"/>
  <c r="G37" i="50"/>
  <c r="BL82" i="50" s="1"/>
  <c r="L36" i="50"/>
  <c r="BQ21" i="50" s="1"/>
  <c r="H36" i="50"/>
  <c r="BM21" i="50" s="1"/>
  <c r="J34" i="50"/>
  <c r="BO86" i="50" s="1"/>
  <c r="G33" i="50"/>
  <c r="BL40" i="50" s="1"/>
  <c r="L32" i="50"/>
  <c r="BQ98" i="50" s="1"/>
  <c r="H32" i="50"/>
  <c r="BM47" i="50" s="1"/>
  <c r="J30" i="50"/>
  <c r="BO97" i="50" s="1"/>
  <c r="G29" i="50"/>
  <c r="BL11" i="50" s="1"/>
  <c r="L28" i="50"/>
  <c r="BQ22" i="50" s="1"/>
  <c r="H28" i="50"/>
  <c r="BM22" i="50" s="1"/>
  <c r="J26" i="50"/>
  <c r="BO35" i="50" s="1"/>
  <c r="G25" i="50"/>
  <c r="BL60" i="50" s="1"/>
  <c r="L24" i="50"/>
  <c r="BQ6" i="50" s="1"/>
  <c r="H24" i="50"/>
  <c r="BM6" i="50" s="1"/>
  <c r="J22" i="50"/>
  <c r="BO12" i="50" s="1"/>
  <c r="G21" i="50"/>
  <c r="BL104" i="50" s="1"/>
  <c r="L20" i="50"/>
  <c r="BQ29" i="50" s="1"/>
  <c r="H20" i="50"/>
  <c r="BM29" i="50" s="1"/>
  <c r="J18" i="50"/>
  <c r="BO41" i="50" s="1"/>
  <c r="G17" i="50"/>
  <c r="BL69" i="50" s="1"/>
  <c r="L16" i="50"/>
  <c r="BQ68" i="50" s="1"/>
  <c r="H16" i="50"/>
  <c r="BM68" i="50" s="1"/>
  <c r="J14" i="50"/>
  <c r="BO87" i="50" s="1"/>
  <c r="G13" i="50"/>
  <c r="BL5" i="50" s="1"/>
  <c r="L12" i="50"/>
  <c r="BQ38" i="50" s="1"/>
  <c r="H12" i="50"/>
  <c r="BM38" i="50" s="1"/>
  <c r="J10" i="50"/>
  <c r="BO49" i="50" s="1"/>
  <c r="G9" i="50"/>
  <c r="BL2" i="50" s="1"/>
  <c r="L8" i="50"/>
  <c r="BQ57" i="50" s="1"/>
  <c r="H8" i="50"/>
  <c r="BM57" i="50" s="1"/>
  <c r="J6" i="50"/>
  <c r="BO56" i="50" s="1"/>
  <c r="G5" i="50"/>
  <c r="BL39" i="50" s="1"/>
  <c r="L4" i="50"/>
  <c r="BQ55" i="50" s="1"/>
  <c r="H4" i="50"/>
  <c r="BM100" i="50" s="1"/>
  <c r="P52" i="50"/>
  <c r="BU43" i="50" s="1"/>
  <c r="P36" i="50"/>
  <c r="BU21" i="50" s="1"/>
  <c r="AI49" i="41"/>
  <c r="AI46" i="41"/>
  <c r="V47" i="48" s="1"/>
  <c r="AL68" i="48" s="1"/>
  <c r="AW16" i="41"/>
  <c r="AW100" i="41" s="1"/>
  <c r="AY6" i="50"/>
  <c r="AY127" i="50" s="1"/>
  <c r="AY88" i="38"/>
  <c r="BT91" i="50"/>
  <c r="BR105" i="50"/>
  <c r="AZ88" i="38"/>
  <c r="AV6" i="37"/>
  <c r="AV98" i="37" s="1"/>
  <c r="L58" i="50"/>
  <c r="BQ50" i="50" s="1"/>
  <c r="H58" i="50"/>
  <c r="BM50" i="50" s="1"/>
  <c r="J56" i="50"/>
  <c r="BO63" i="50" s="1"/>
  <c r="L54" i="50"/>
  <c r="BQ4" i="50" s="1"/>
  <c r="H54" i="50"/>
  <c r="BM4" i="50" s="1"/>
  <c r="J52" i="50"/>
  <c r="BO43" i="50" s="1"/>
  <c r="L50" i="50"/>
  <c r="BQ7" i="50" s="1"/>
  <c r="H50" i="50"/>
  <c r="BM7" i="50" s="1"/>
  <c r="J48" i="50"/>
  <c r="BO3" i="50" s="1"/>
  <c r="L46" i="50"/>
  <c r="BQ36" i="50" s="1"/>
  <c r="H46" i="50"/>
  <c r="BM36" i="50" s="1"/>
  <c r="J44" i="50"/>
  <c r="BO15" i="50" s="1"/>
  <c r="L42" i="50"/>
  <c r="BQ16" i="50" s="1"/>
  <c r="H42" i="50"/>
  <c r="BM16" i="50" s="1"/>
  <c r="J40" i="50"/>
  <c r="BO61" i="50" s="1"/>
  <c r="L38" i="50"/>
  <c r="BQ31" i="50" s="1"/>
  <c r="H38" i="50"/>
  <c r="BM31" i="50" s="1"/>
  <c r="J36" i="50"/>
  <c r="BO21" i="50" s="1"/>
  <c r="L34" i="50"/>
  <c r="BQ86" i="50" s="1"/>
  <c r="H34" i="50"/>
  <c r="BM86" i="50" s="1"/>
  <c r="J32" i="50"/>
  <c r="BO98" i="50" s="1"/>
  <c r="L30" i="50"/>
  <c r="BQ46" i="50" s="1"/>
  <c r="H30" i="50"/>
  <c r="BM46" i="50" s="1"/>
  <c r="J28" i="50"/>
  <c r="BO22" i="50" s="1"/>
  <c r="L26" i="50"/>
  <c r="BQ35" i="50" s="1"/>
  <c r="H26" i="50"/>
  <c r="BM35" i="50" s="1"/>
  <c r="J24" i="50"/>
  <c r="BO6" i="50" s="1"/>
  <c r="L22" i="50"/>
  <c r="BQ12" i="50" s="1"/>
  <c r="H22" i="50"/>
  <c r="BM12" i="50" s="1"/>
  <c r="J20" i="50"/>
  <c r="BO29" i="50" s="1"/>
  <c r="L18" i="50"/>
  <c r="BQ41" i="50" s="1"/>
  <c r="H18" i="50"/>
  <c r="BM41" i="50" s="1"/>
  <c r="J16" i="50"/>
  <c r="BO68" i="50" s="1"/>
  <c r="L14" i="50"/>
  <c r="BQ87" i="50" s="1"/>
  <c r="H14" i="50"/>
  <c r="BM87" i="50" s="1"/>
  <c r="J12" i="50"/>
  <c r="BO38" i="50" s="1"/>
  <c r="L10" i="50"/>
  <c r="BQ99" i="50" s="1"/>
  <c r="H10" i="50"/>
  <c r="BM99" i="50" s="1"/>
  <c r="J8" i="50"/>
  <c r="BO57" i="50" s="1"/>
  <c r="L6" i="50"/>
  <c r="BQ56" i="50" s="1"/>
  <c r="H6" i="50"/>
  <c r="BM101" i="50" s="1"/>
  <c r="J4" i="50"/>
  <c r="BO55" i="50" s="1"/>
  <c r="AS6" i="41"/>
  <c r="AS98" i="41" s="1"/>
  <c r="AW6" i="41"/>
  <c r="AW98" i="41" s="1"/>
  <c r="AC60" i="44"/>
  <c r="AI22" i="44"/>
  <c r="BC34" i="44" s="1"/>
  <c r="AH59" i="50"/>
  <c r="BB87" i="50" s="1"/>
  <c r="AY88" i="43"/>
  <c r="AZ88" i="50"/>
  <c r="AY11" i="50"/>
  <c r="AY128" i="50" s="1"/>
  <c r="BV52" i="50"/>
  <c r="BM44" i="50"/>
  <c r="BL98" i="50"/>
  <c r="BM103" i="50"/>
  <c r="BM59" i="50"/>
  <c r="BL100" i="50"/>
  <c r="BV105" i="50"/>
  <c r="BL96" i="50"/>
  <c r="BL44" i="50"/>
  <c r="BL95" i="50"/>
  <c r="BL59" i="50"/>
  <c r="BL99" i="50"/>
  <c r="BV64" i="50"/>
  <c r="AW68" i="44"/>
  <c r="AW105" i="44" s="1"/>
  <c r="Z60" i="44"/>
  <c r="BC2" i="44"/>
  <c r="Y3" i="48"/>
  <c r="F51" i="44"/>
  <c r="AL52" i="49" s="1"/>
  <c r="F49" i="44"/>
  <c r="AL50" i="49" s="1"/>
  <c r="F43" i="44"/>
  <c r="AL44" i="49" s="1"/>
  <c r="F32" i="44"/>
  <c r="AL33" i="49" s="1"/>
  <c r="F16" i="44"/>
  <c r="AL17" i="49" s="1"/>
  <c r="F15" i="44"/>
  <c r="AL16" i="49" s="1"/>
  <c r="F5" i="44"/>
  <c r="AL6" i="49" s="1"/>
  <c r="W59" i="44"/>
  <c r="AQ87" i="44" s="1"/>
  <c r="AQ109" i="44" s="1"/>
  <c r="AQ2" i="44"/>
  <c r="AB59" i="44"/>
  <c r="AV87" i="44" s="1"/>
  <c r="AV109" i="44" s="1"/>
  <c r="AV2" i="44"/>
  <c r="AV6" i="44" s="1"/>
  <c r="AV98" i="44" s="1"/>
  <c r="AO83" i="44"/>
  <c r="AP82" i="44"/>
  <c r="AQ81" i="44"/>
  <c r="AX85" i="44"/>
  <c r="AX107" i="44" s="1"/>
  <c r="AT85" i="44"/>
  <c r="AT107" i="44" s="1"/>
  <c r="AO79" i="44"/>
  <c r="X51" i="44"/>
  <c r="AP75" i="44"/>
  <c r="AQ74" i="44"/>
  <c r="AO72" i="44"/>
  <c r="AU76" i="44"/>
  <c r="AU106" i="44" s="1"/>
  <c r="AP71" i="44"/>
  <c r="AQ67" i="44"/>
  <c r="AO62" i="44"/>
  <c r="AP61" i="44"/>
  <c r="AQ60" i="44"/>
  <c r="AO58" i="44"/>
  <c r="AP57" i="44"/>
  <c r="AQ56" i="44"/>
  <c r="AO54" i="44"/>
  <c r="AU63" i="44"/>
  <c r="AU104" i="44" s="1"/>
  <c r="AP53" i="44"/>
  <c r="AQ49" i="44"/>
  <c r="AQ92" i="44" s="1"/>
  <c r="AO47" i="44"/>
  <c r="AP46" i="44"/>
  <c r="AQ45" i="44"/>
  <c r="AO43" i="44"/>
  <c r="AO91" i="44" s="1"/>
  <c r="AP42" i="44"/>
  <c r="AQ41" i="44"/>
  <c r="AW50" i="44"/>
  <c r="AW103" i="44" s="1"/>
  <c r="AS50" i="44"/>
  <c r="AS103" i="44" s="1"/>
  <c r="AO36" i="44"/>
  <c r="AP35" i="44"/>
  <c r="AO33" i="44"/>
  <c r="AO90" i="44" s="1"/>
  <c r="AP32" i="44"/>
  <c r="AQ31" i="44"/>
  <c r="AO29" i="44"/>
  <c r="AP28" i="44"/>
  <c r="AQ27" i="44"/>
  <c r="AW37" i="44"/>
  <c r="AW102" i="44" s="1"/>
  <c r="AS37" i="44"/>
  <c r="AS102" i="44" s="1"/>
  <c r="AO22" i="44"/>
  <c r="AP21" i="44"/>
  <c r="AQ20" i="44"/>
  <c r="AW23" i="44"/>
  <c r="AW101" i="44" s="1"/>
  <c r="AS23" i="44"/>
  <c r="AS101" i="44" s="1"/>
  <c r="AO15" i="44"/>
  <c r="AU16" i="44"/>
  <c r="AU100" i="44" s="1"/>
  <c r="AP14" i="44"/>
  <c r="AQ10" i="44"/>
  <c r="AW11" i="44"/>
  <c r="AW99" i="44" s="1"/>
  <c r="AS11" i="44"/>
  <c r="AS99" i="44" s="1"/>
  <c r="AO5" i="44"/>
  <c r="AP4" i="44"/>
  <c r="AQ3" i="44"/>
  <c r="U60" i="44"/>
  <c r="AQ84" i="44"/>
  <c r="AO82" i="44"/>
  <c r="AP81" i="44"/>
  <c r="AQ80" i="44"/>
  <c r="AW85" i="44"/>
  <c r="AW107" i="44" s="1"/>
  <c r="AS85" i="44"/>
  <c r="AS107" i="44" s="1"/>
  <c r="AO75" i="44"/>
  <c r="AP74" i="44"/>
  <c r="AQ73" i="44"/>
  <c r="AX76" i="44"/>
  <c r="AX106" i="44" s="1"/>
  <c r="AT76" i="44"/>
  <c r="AT106" i="44" s="1"/>
  <c r="X47" i="44"/>
  <c r="AO71" i="44"/>
  <c r="AP67" i="44"/>
  <c r="AQ66" i="44"/>
  <c r="AO61" i="44"/>
  <c r="AP60" i="44"/>
  <c r="AQ59" i="44"/>
  <c r="AO57" i="44"/>
  <c r="AP56" i="44"/>
  <c r="AQ55" i="44"/>
  <c r="AX63" i="44"/>
  <c r="AX104" i="44" s="1"/>
  <c r="AT63" i="44"/>
  <c r="AT104" i="44" s="1"/>
  <c r="AO53" i="44"/>
  <c r="AP49" i="44"/>
  <c r="AP92" i="44" s="1"/>
  <c r="AQ48" i="44"/>
  <c r="AO46" i="44"/>
  <c r="AI30" i="44"/>
  <c r="AU45" i="44"/>
  <c r="AP45" i="44"/>
  <c r="AQ44" i="44"/>
  <c r="AO42" i="44"/>
  <c r="AI26" i="44"/>
  <c r="AU41" i="44"/>
  <c r="AU50" i="44" s="1"/>
  <c r="AU103" i="44" s="1"/>
  <c r="AP41" i="44"/>
  <c r="AV50" i="44"/>
  <c r="AV103" i="44" s="1"/>
  <c r="AQ40" i="44"/>
  <c r="AO35" i="44"/>
  <c r="AQ34" i="44"/>
  <c r="AO32" i="44"/>
  <c r="AP31" i="44"/>
  <c r="AQ30" i="44"/>
  <c r="AO28" i="44"/>
  <c r="AP27" i="44"/>
  <c r="AV37" i="44"/>
  <c r="AV102" i="44" s="1"/>
  <c r="AQ26" i="44"/>
  <c r="AO21" i="44"/>
  <c r="AP20" i="44"/>
  <c r="AV23" i="44"/>
  <c r="AV101" i="44" s="1"/>
  <c r="AQ19" i="44"/>
  <c r="AX16" i="44"/>
  <c r="AX100" i="44" s="1"/>
  <c r="AT16" i="44"/>
  <c r="AT100" i="44" s="1"/>
  <c r="AO14" i="44"/>
  <c r="AP10" i="44"/>
  <c r="AV11" i="44"/>
  <c r="AV99" i="44" s="1"/>
  <c r="AQ9" i="44"/>
  <c r="AQ11" i="44" s="1"/>
  <c r="AQ99" i="44" s="1"/>
  <c r="AO4" i="44"/>
  <c r="AP3" i="44"/>
  <c r="F10" i="44"/>
  <c r="AL11" i="49" s="1"/>
  <c r="F7" i="44"/>
  <c r="AL8" i="49" s="1"/>
  <c r="U59" i="44"/>
  <c r="AO87" i="44" s="1"/>
  <c r="AO109" i="44" s="1"/>
  <c r="AO2" i="44"/>
  <c r="Z59" i="44"/>
  <c r="AT87" i="44" s="1"/>
  <c r="AT109" i="44" s="1"/>
  <c r="AT2" i="44"/>
  <c r="AC59" i="44"/>
  <c r="AW87" i="44" s="1"/>
  <c r="AW109" i="44" s="1"/>
  <c r="AW2" i="44"/>
  <c r="AW6" i="44" s="1"/>
  <c r="AW98" i="44" s="1"/>
  <c r="AP84" i="44"/>
  <c r="AQ83" i="44"/>
  <c r="AO81" i="44"/>
  <c r="AP80" i="44"/>
  <c r="AV85" i="44"/>
  <c r="AV107" i="44" s="1"/>
  <c r="AQ79" i="44"/>
  <c r="AO74" i="44"/>
  <c r="AP73" i="44"/>
  <c r="AQ72" i="44"/>
  <c r="AW76" i="44"/>
  <c r="AW106" i="44" s="1"/>
  <c r="AS76" i="44"/>
  <c r="AO67" i="44"/>
  <c r="AU68" i="44"/>
  <c r="AU105" i="44" s="1"/>
  <c r="AP66" i="44"/>
  <c r="AP68" i="44" s="1"/>
  <c r="AP105" i="44" s="1"/>
  <c r="AQ62" i="44"/>
  <c r="AO60" i="44"/>
  <c r="AP59" i="44"/>
  <c r="AQ58" i="44"/>
  <c r="AO56" i="44"/>
  <c r="AP55" i="44"/>
  <c r="AQ54" i="44"/>
  <c r="AW63" i="44"/>
  <c r="AW104" i="44" s="1"/>
  <c r="AO49" i="44"/>
  <c r="AO92" i="44" s="1"/>
  <c r="AP48" i="44"/>
  <c r="AQ47" i="44"/>
  <c r="AO45" i="44"/>
  <c r="AP44" i="44"/>
  <c r="AQ43" i="44"/>
  <c r="AQ91" i="44" s="1"/>
  <c r="AO41" i="44"/>
  <c r="AP40" i="44"/>
  <c r="AQ36" i="44"/>
  <c r="AP34" i="44"/>
  <c r="AQ33" i="44"/>
  <c r="AQ90" i="44" s="1"/>
  <c r="AO31" i="44"/>
  <c r="AP30" i="44"/>
  <c r="AQ29" i="44"/>
  <c r="AO27" i="44"/>
  <c r="AU37" i="44"/>
  <c r="AU102" i="44" s="1"/>
  <c r="AP26" i="44"/>
  <c r="AQ22" i="44"/>
  <c r="AO20" i="44"/>
  <c r="AU23" i="44"/>
  <c r="AU101" i="44" s="1"/>
  <c r="AP19" i="44"/>
  <c r="AQ15" i="44"/>
  <c r="AW16" i="44"/>
  <c r="AW100" i="44" s="1"/>
  <c r="AS16" i="44"/>
  <c r="AS100" i="44" s="1"/>
  <c r="AO10" i="44"/>
  <c r="AU11" i="44"/>
  <c r="AU99" i="44" s="1"/>
  <c r="AP9" i="44"/>
  <c r="AQ5" i="44"/>
  <c r="AI3" i="44"/>
  <c r="AT3" i="44"/>
  <c r="AO3" i="44"/>
  <c r="AR2" i="44"/>
  <c r="Y3" i="46"/>
  <c r="Y3" i="47"/>
  <c r="AO3" i="47" s="1"/>
  <c r="W60" i="44"/>
  <c r="F39" i="44"/>
  <c r="AL40" i="49" s="1"/>
  <c r="F33" i="44"/>
  <c r="AL34" i="49" s="1"/>
  <c r="F21" i="44"/>
  <c r="AL22" i="49" s="1"/>
  <c r="F17" i="44"/>
  <c r="AL18" i="49" s="1"/>
  <c r="V59" i="44"/>
  <c r="AP87" i="44" s="1"/>
  <c r="AP109" i="44" s="1"/>
  <c r="AP2" i="44"/>
  <c r="AA59" i="44"/>
  <c r="AU87" i="44" s="1"/>
  <c r="AU109" i="44" s="1"/>
  <c r="AU2" i="44"/>
  <c r="AU6" i="44" s="1"/>
  <c r="AU98" i="44" s="1"/>
  <c r="AO84" i="44"/>
  <c r="AP83" i="44"/>
  <c r="AQ82" i="44"/>
  <c r="AO80" i="44"/>
  <c r="AU85" i="44"/>
  <c r="AU107" i="44" s="1"/>
  <c r="AP79" i="44"/>
  <c r="AQ75" i="44"/>
  <c r="AO73" i="44"/>
  <c r="AP72" i="44"/>
  <c r="AV76" i="44"/>
  <c r="AV106" i="44" s="1"/>
  <c r="AQ71" i="44"/>
  <c r="AI46" i="44"/>
  <c r="AS67" i="44"/>
  <c r="AS68" i="44" s="1"/>
  <c r="AS105" i="44" s="1"/>
  <c r="AX68" i="44"/>
  <c r="AX105" i="44" s="1"/>
  <c r="AT68" i="44"/>
  <c r="AT105" i="44" s="1"/>
  <c r="AO66" i="44"/>
  <c r="AP62" i="44"/>
  <c r="AQ61" i="44"/>
  <c r="AO59" i="44"/>
  <c r="AP58" i="44"/>
  <c r="AQ57" i="44"/>
  <c r="AI38" i="44"/>
  <c r="AS56" i="44"/>
  <c r="AS63" i="44" s="1"/>
  <c r="AS104" i="44" s="1"/>
  <c r="AO55" i="44"/>
  <c r="AP54" i="44"/>
  <c r="AV63" i="44"/>
  <c r="AV104" i="44" s="1"/>
  <c r="AQ53" i="44"/>
  <c r="AO48" i="44"/>
  <c r="AP47" i="44"/>
  <c r="AQ46" i="44"/>
  <c r="AO44" i="44"/>
  <c r="AP43" i="44"/>
  <c r="AP91" i="44" s="1"/>
  <c r="AQ42" i="44"/>
  <c r="AX50" i="44"/>
  <c r="AX103" i="44" s="1"/>
  <c r="AT50" i="44"/>
  <c r="AT103" i="44" s="1"/>
  <c r="AO40" i="44"/>
  <c r="X24" i="44"/>
  <c r="AP36" i="44"/>
  <c r="AQ35" i="44"/>
  <c r="AO34" i="44"/>
  <c r="AP33" i="44"/>
  <c r="AP90" i="44" s="1"/>
  <c r="AQ32" i="44"/>
  <c r="AO30" i="44"/>
  <c r="AP29" i="44"/>
  <c r="AQ28" i="44"/>
  <c r="AX37" i="44"/>
  <c r="AX102" i="44" s="1"/>
  <c r="AT37" i="44"/>
  <c r="AT102" i="44" s="1"/>
  <c r="AO26" i="44"/>
  <c r="AP22" i="44"/>
  <c r="AQ21" i="44"/>
  <c r="AX23" i="44"/>
  <c r="AX101" i="44" s="1"/>
  <c r="AT23" i="44"/>
  <c r="AT101" i="44" s="1"/>
  <c r="AO19" i="44"/>
  <c r="AP15" i="44"/>
  <c r="AV16" i="44"/>
  <c r="AV100" i="44" s="1"/>
  <c r="AQ14" i="44"/>
  <c r="AX11" i="44"/>
  <c r="AX99" i="44" s="1"/>
  <c r="AT11" i="44"/>
  <c r="AT99" i="44" s="1"/>
  <c r="AO9" i="44"/>
  <c r="AP5" i="44"/>
  <c r="AQ4" i="44"/>
  <c r="AI2" i="43"/>
  <c r="X3" i="47" s="1"/>
  <c r="AN3" i="47" s="1"/>
  <c r="X38" i="43"/>
  <c r="DB39" i="49" s="1"/>
  <c r="AS84" i="43"/>
  <c r="AI57" i="43"/>
  <c r="AS80" i="43"/>
  <c r="AI53" i="43"/>
  <c r="AS73" i="43"/>
  <c r="AI49" i="43"/>
  <c r="AS66" i="43"/>
  <c r="AI45" i="43"/>
  <c r="AS59" i="43"/>
  <c r="AI41" i="43"/>
  <c r="AS55" i="43"/>
  <c r="AI37" i="43"/>
  <c r="AS48" i="43"/>
  <c r="AI33" i="43"/>
  <c r="AS44" i="43"/>
  <c r="AI29" i="43"/>
  <c r="AS40" i="43"/>
  <c r="AI25" i="43"/>
  <c r="AS33" i="43"/>
  <c r="AS90" i="43" s="1"/>
  <c r="AI21" i="43"/>
  <c r="AS29" i="43"/>
  <c r="AI17" i="43"/>
  <c r="AS22" i="43"/>
  <c r="AI13" i="43"/>
  <c r="AS15" i="43"/>
  <c r="AI9" i="43"/>
  <c r="AS5" i="43"/>
  <c r="AI5" i="43"/>
  <c r="AS83" i="43"/>
  <c r="AI56" i="43"/>
  <c r="AS79" i="43"/>
  <c r="AI52" i="43"/>
  <c r="AS72" i="43"/>
  <c r="AI48" i="43"/>
  <c r="AS62" i="43"/>
  <c r="AI44" i="43"/>
  <c r="AS58" i="43"/>
  <c r="AI40" i="43"/>
  <c r="AS54" i="43"/>
  <c r="AI36" i="43"/>
  <c r="AS47" i="43"/>
  <c r="AI32" i="43"/>
  <c r="AS43" i="43"/>
  <c r="AS91" i="43" s="1"/>
  <c r="AI28" i="43"/>
  <c r="AS36" i="43"/>
  <c r="AI24" i="43"/>
  <c r="AS32" i="43"/>
  <c r="AI20" i="43"/>
  <c r="AS28" i="43"/>
  <c r="AI16" i="43"/>
  <c r="AS21" i="43"/>
  <c r="AI12" i="43"/>
  <c r="AS14" i="43"/>
  <c r="AI8" i="43"/>
  <c r="AS4" i="43"/>
  <c r="AI4" i="43"/>
  <c r="AS82" i="43"/>
  <c r="AI55" i="43"/>
  <c r="AS75" i="43"/>
  <c r="AI51" i="43"/>
  <c r="AS71" i="43"/>
  <c r="AI47" i="43"/>
  <c r="AS61" i="43"/>
  <c r="AI43" i="43"/>
  <c r="AS57" i="43"/>
  <c r="AI39" i="43"/>
  <c r="AS53" i="43"/>
  <c r="AI35" i="43"/>
  <c r="AS46" i="43"/>
  <c r="AI31" i="43"/>
  <c r="AS42" i="43"/>
  <c r="AI27" i="43"/>
  <c r="AS35" i="43"/>
  <c r="AI23" i="43"/>
  <c r="AS31" i="43"/>
  <c r="AI19" i="43"/>
  <c r="AS27" i="43"/>
  <c r="AI15" i="43"/>
  <c r="AS20" i="43"/>
  <c r="AI11" i="43"/>
  <c r="AS10" i="43"/>
  <c r="AI7" i="43"/>
  <c r="AS3" i="43"/>
  <c r="AI3" i="43"/>
  <c r="AS81" i="43"/>
  <c r="AI54" i="43"/>
  <c r="AS74" i="43"/>
  <c r="AI50" i="43"/>
  <c r="AS67" i="43"/>
  <c r="AI46" i="43"/>
  <c r="AS60" i="43"/>
  <c r="AI42" i="43"/>
  <c r="AS56" i="43"/>
  <c r="AI38" i="43"/>
  <c r="AS49" i="43"/>
  <c r="AS92" i="43" s="1"/>
  <c r="AI34" i="43"/>
  <c r="AS45" i="43"/>
  <c r="AI30" i="43"/>
  <c r="AS41" i="43"/>
  <c r="AI26" i="43"/>
  <c r="AS34" i="43"/>
  <c r="AI22" i="43"/>
  <c r="AS30" i="43"/>
  <c r="AI18" i="43"/>
  <c r="AS26" i="43"/>
  <c r="AI14" i="43"/>
  <c r="AS19" i="43"/>
  <c r="AS23" i="43" s="1"/>
  <c r="AS101" i="43" s="1"/>
  <c r="AI10" i="43"/>
  <c r="AS9" i="43"/>
  <c r="AS11" i="43" s="1"/>
  <c r="AS99" i="43" s="1"/>
  <c r="AI6" i="43"/>
  <c r="AV6" i="43"/>
  <c r="AV98" i="43" s="1"/>
  <c r="AW68" i="43"/>
  <c r="AW105" i="43" s="1"/>
  <c r="AV23" i="43"/>
  <c r="AV101" i="43" s="1"/>
  <c r="AX16" i="43"/>
  <c r="AX100" i="43" s="1"/>
  <c r="AV11" i="43"/>
  <c r="AV99" i="43" s="1"/>
  <c r="F19" i="43"/>
  <c r="AH20" i="49" s="1"/>
  <c r="AV16" i="43"/>
  <c r="AV100" i="43" s="1"/>
  <c r="AX11" i="43"/>
  <c r="AX99" i="43" s="1"/>
  <c r="AU16" i="43"/>
  <c r="AU100" i="43" s="1"/>
  <c r="AW11" i="43"/>
  <c r="AW99" i="43" s="1"/>
  <c r="AR2" i="43"/>
  <c r="X3" i="46"/>
  <c r="Y60" i="43"/>
  <c r="AC60" i="43"/>
  <c r="F59" i="43"/>
  <c r="AH60" i="49" s="1"/>
  <c r="AE60" i="49"/>
  <c r="F55" i="43"/>
  <c r="AH56" i="49" s="1"/>
  <c r="AE56" i="49"/>
  <c r="F51" i="43"/>
  <c r="AH52" i="49" s="1"/>
  <c r="AE52" i="49"/>
  <c r="F47" i="43"/>
  <c r="AH48" i="49" s="1"/>
  <c r="AE48" i="49"/>
  <c r="V59" i="43"/>
  <c r="AP87" i="43" s="1"/>
  <c r="AP109" i="43" s="1"/>
  <c r="AP2" i="43"/>
  <c r="CZ3" i="49"/>
  <c r="AT84" i="43"/>
  <c r="AO84" i="43"/>
  <c r="CY58" i="49"/>
  <c r="AP83" i="43"/>
  <c r="CZ57" i="49"/>
  <c r="DA56" i="49"/>
  <c r="AQ82" i="43"/>
  <c r="AO80" i="43"/>
  <c r="CY54" i="49"/>
  <c r="AU85" i="43"/>
  <c r="AU107" i="43" s="1"/>
  <c r="AP79" i="43"/>
  <c r="CZ53" i="49"/>
  <c r="DA52" i="49"/>
  <c r="AQ75" i="43"/>
  <c r="AO73" i="43"/>
  <c r="CY50" i="49"/>
  <c r="AP72" i="43"/>
  <c r="CZ49" i="49"/>
  <c r="AV76" i="43"/>
  <c r="AV106" i="43" s="1"/>
  <c r="DA48" i="49"/>
  <c r="AQ71" i="43"/>
  <c r="AX68" i="43"/>
  <c r="AX105" i="43" s="1"/>
  <c r="AT68" i="43"/>
  <c r="AT105" i="43" s="1"/>
  <c r="X45" i="43"/>
  <c r="DB46" i="49" s="1"/>
  <c r="AO66" i="43"/>
  <c r="CY46" i="49"/>
  <c r="AP62" i="43"/>
  <c r="CZ45" i="49"/>
  <c r="AQ61" i="43"/>
  <c r="DA44" i="49"/>
  <c r="AO59" i="43"/>
  <c r="CY42" i="49"/>
  <c r="AP58" i="43"/>
  <c r="CZ41" i="49"/>
  <c r="AQ57" i="43"/>
  <c r="DA40" i="49"/>
  <c r="AO56" i="43"/>
  <c r="CY39" i="49"/>
  <c r="AQ55" i="43"/>
  <c r="DA38" i="49"/>
  <c r="AX63" i="43"/>
  <c r="AX104" i="43" s="1"/>
  <c r="AT63" i="43"/>
  <c r="AT104" i="43" s="1"/>
  <c r="AO53" i="43"/>
  <c r="CY36" i="49"/>
  <c r="AP49" i="43"/>
  <c r="AP92" i="43" s="1"/>
  <c r="CZ35" i="49"/>
  <c r="AQ48" i="43"/>
  <c r="DA34" i="49"/>
  <c r="AO46" i="43"/>
  <c r="CY32" i="49"/>
  <c r="AP45" i="43"/>
  <c r="CZ31" i="49"/>
  <c r="AQ44" i="43"/>
  <c r="DA30" i="49"/>
  <c r="AO42" i="43"/>
  <c r="CY28" i="49"/>
  <c r="AP41" i="43"/>
  <c r="CZ27" i="49"/>
  <c r="AV50" i="43"/>
  <c r="AV103" i="43" s="1"/>
  <c r="AQ40" i="43"/>
  <c r="DA26" i="49"/>
  <c r="AO35" i="43"/>
  <c r="CY24" i="49"/>
  <c r="AP34" i="43"/>
  <c r="CZ23" i="49"/>
  <c r="AQ33" i="43"/>
  <c r="AQ90" i="43" s="1"/>
  <c r="DA22" i="49"/>
  <c r="AO31" i="43"/>
  <c r="CY20" i="49"/>
  <c r="AP30" i="43"/>
  <c r="CZ19" i="49"/>
  <c r="AQ29" i="43"/>
  <c r="DA18" i="49"/>
  <c r="AO27" i="43"/>
  <c r="CY16" i="49"/>
  <c r="AU37" i="43"/>
  <c r="AU102" i="43" s="1"/>
  <c r="AP26" i="43"/>
  <c r="CZ15" i="49"/>
  <c r="AQ22" i="43"/>
  <c r="DA14" i="49"/>
  <c r="AO20" i="43"/>
  <c r="CY12" i="49"/>
  <c r="AU23" i="43"/>
  <c r="AU101" i="43" s="1"/>
  <c r="AP19" i="43"/>
  <c r="CZ11" i="49"/>
  <c r="AQ15" i="43"/>
  <c r="DA10" i="49"/>
  <c r="AW16" i="43"/>
  <c r="AW100" i="43" s="1"/>
  <c r="AS16" i="43"/>
  <c r="AS100" i="43" s="1"/>
  <c r="AO10" i="43"/>
  <c r="CY8" i="49"/>
  <c r="AU11" i="43"/>
  <c r="AU99" i="43" s="1"/>
  <c r="AP9" i="43"/>
  <c r="CZ7" i="49"/>
  <c r="AQ5" i="43"/>
  <c r="DA6" i="49"/>
  <c r="AT3" i="43"/>
  <c r="AO3" i="43"/>
  <c r="CY4" i="49"/>
  <c r="U60" i="43"/>
  <c r="AE3" i="49"/>
  <c r="Z60" i="43"/>
  <c r="AQ2" i="43"/>
  <c r="DA3" i="49"/>
  <c r="AO83" i="43"/>
  <c r="CY57" i="49"/>
  <c r="AP82" i="43"/>
  <c r="CZ56" i="49"/>
  <c r="DA55" i="49"/>
  <c r="AQ81" i="43"/>
  <c r="AX85" i="43"/>
  <c r="AX107" i="43" s="1"/>
  <c r="AT85" i="43"/>
  <c r="AT107" i="43" s="1"/>
  <c r="AO79" i="43"/>
  <c r="CY53" i="49"/>
  <c r="AP75" i="43"/>
  <c r="CZ52" i="49"/>
  <c r="DA51" i="49"/>
  <c r="AQ74" i="43"/>
  <c r="AO72" i="43"/>
  <c r="CY49" i="49"/>
  <c r="AU76" i="43"/>
  <c r="AU106" i="43" s="1"/>
  <c r="AP71" i="43"/>
  <c r="CZ48" i="49"/>
  <c r="DA47" i="49"/>
  <c r="AQ67" i="43"/>
  <c r="AO62" i="43"/>
  <c r="CY45" i="49"/>
  <c r="AP61" i="43"/>
  <c r="CZ44" i="49"/>
  <c r="AQ60" i="43"/>
  <c r="DA43" i="49"/>
  <c r="AO58" i="43"/>
  <c r="CY41" i="49"/>
  <c r="AP57" i="43"/>
  <c r="CZ40" i="49"/>
  <c r="AP55" i="43"/>
  <c r="CZ38" i="49"/>
  <c r="AQ54" i="43"/>
  <c r="DA37" i="49"/>
  <c r="AW63" i="43"/>
  <c r="AW104" i="43" s="1"/>
  <c r="AT49" i="43"/>
  <c r="AT92" i="43" s="1"/>
  <c r="AT93" i="43" s="1"/>
  <c r="AT110" i="43" s="1"/>
  <c r="X34" i="43"/>
  <c r="DB35" i="49" s="1"/>
  <c r="AO49" i="43"/>
  <c r="AO92" i="43" s="1"/>
  <c r="CY35" i="49"/>
  <c r="AP48" i="43"/>
  <c r="CZ34" i="49"/>
  <c r="AQ47" i="43"/>
  <c r="DA33" i="49"/>
  <c r="AO45" i="43"/>
  <c r="CY31" i="49"/>
  <c r="AP44" i="43"/>
  <c r="CZ30" i="49"/>
  <c r="AQ43" i="43"/>
  <c r="AQ91" i="43" s="1"/>
  <c r="DA29" i="49"/>
  <c r="AO41" i="43"/>
  <c r="CY27" i="49"/>
  <c r="AU50" i="43"/>
  <c r="AU103" i="43" s="1"/>
  <c r="AP40" i="43"/>
  <c r="CZ26" i="49"/>
  <c r="AQ36" i="43"/>
  <c r="DA25" i="49"/>
  <c r="AO34" i="43"/>
  <c r="CY23" i="49"/>
  <c r="AP33" i="43"/>
  <c r="AP90" i="43" s="1"/>
  <c r="CZ22" i="49"/>
  <c r="AQ32" i="43"/>
  <c r="DA21" i="49"/>
  <c r="AO30" i="43"/>
  <c r="CY19" i="49"/>
  <c r="AP29" i="43"/>
  <c r="CZ18" i="49"/>
  <c r="AQ28" i="43"/>
  <c r="DA17" i="49"/>
  <c r="AX37" i="43"/>
  <c r="AX102" i="43" s="1"/>
  <c r="AT37" i="43"/>
  <c r="AT102" i="43" s="1"/>
  <c r="AO26" i="43"/>
  <c r="CY15" i="49"/>
  <c r="CZ14" i="49"/>
  <c r="AP22" i="43"/>
  <c r="AQ21" i="43"/>
  <c r="DA13" i="49"/>
  <c r="AX23" i="43"/>
  <c r="AX101" i="43" s="1"/>
  <c r="AT23" i="43"/>
  <c r="AT101" i="43" s="1"/>
  <c r="AO19" i="43"/>
  <c r="CY11" i="49"/>
  <c r="CZ10" i="49"/>
  <c r="AP15" i="43"/>
  <c r="AQ14" i="43"/>
  <c r="DA9" i="49"/>
  <c r="AT11" i="43"/>
  <c r="AT99" i="43" s="1"/>
  <c r="AO9" i="43"/>
  <c r="CY7" i="49"/>
  <c r="CZ6" i="49"/>
  <c r="AP5" i="43"/>
  <c r="AQ4" i="43"/>
  <c r="DA5" i="49"/>
  <c r="F31" i="43"/>
  <c r="AH32" i="49" s="1"/>
  <c r="AG32" i="49"/>
  <c r="F26" i="43"/>
  <c r="AH27" i="49" s="1"/>
  <c r="AE27" i="49"/>
  <c r="F22" i="43"/>
  <c r="AH23" i="49" s="1"/>
  <c r="AE23" i="49"/>
  <c r="Y59" i="43"/>
  <c r="AS87" i="43" s="1"/>
  <c r="AS109" i="43" s="1"/>
  <c r="AS2" i="43"/>
  <c r="AC59" i="43"/>
  <c r="AW87" i="43" s="1"/>
  <c r="AW109" i="43" s="1"/>
  <c r="AW2" i="43"/>
  <c r="AW6" i="43" s="1"/>
  <c r="AW98" i="43" s="1"/>
  <c r="AQ84" i="43"/>
  <c r="DA58" i="49"/>
  <c r="AO82" i="43"/>
  <c r="CY56" i="49"/>
  <c r="AP81" i="43"/>
  <c r="CZ55" i="49"/>
  <c r="AQ80" i="43"/>
  <c r="DA54" i="49"/>
  <c r="AW85" i="43"/>
  <c r="AW107" i="43" s="1"/>
  <c r="AO75" i="43"/>
  <c r="CY52" i="49"/>
  <c r="AP74" i="43"/>
  <c r="CZ51" i="49"/>
  <c r="AQ73" i="43"/>
  <c r="DA50" i="49"/>
  <c r="AX76" i="43"/>
  <c r="AX106" i="43" s="1"/>
  <c r="AT76" i="43"/>
  <c r="AT106" i="43" s="1"/>
  <c r="AO71" i="43"/>
  <c r="CY48" i="49"/>
  <c r="AP67" i="43"/>
  <c r="CZ47" i="49"/>
  <c r="AQ66" i="43"/>
  <c r="AQ68" i="43" s="1"/>
  <c r="AQ105" i="43" s="1"/>
  <c r="DA46" i="49"/>
  <c r="X43" i="43"/>
  <c r="DB44" i="49" s="1"/>
  <c r="AO61" i="43"/>
  <c r="CY44" i="49"/>
  <c r="AP60" i="43"/>
  <c r="CZ43" i="49"/>
  <c r="AQ59" i="43"/>
  <c r="DA42" i="49"/>
  <c r="AO57" i="43"/>
  <c r="CY40" i="49"/>
  <c r="AQ56" i="43"/>
  <c r="DA39" i="49"/>
  <c r="AO55" i="43"/>
  <c r="CY38" i="49"/>
  <c r="AP54" i="43"/>
  <c r="CZ37" i="49"/>
  <c r="AV63" i="43"/>
  <c r="AV104" i="43" s="1"/>
  <c r="AQ53" i="43"/>
  <c r="DA36" i="49"/>
  <c r="AO48" i="43"/>
  <c r="CY34" i="49"/>
  <c r="AP47" i="43"/>
  <c r="CZ33" i="49"/>
  <c r="AQ46" i="43"/>
  <c r="DA32" i="49"/>
  <c r="AO44" i="43"/>
  <c r="CY30" i="49"/>
  <c r="AP43" i="43"/>
  <c r="AP91" i="43" s="1"/>
  <c r="CZ29" i="49"/>
  <c r="AQ42" i="43"/>
  <c r="DA28" i="49"/>
  <c r="AX50" i="43"/>
  <c r="AX103" i="43" s="1"/>
  <c r="AO40" i="43"/>
  <c r="CY26" i="49"/>
  <c r="AP36" i="43"/>
  <c r="CZ25" i="49"/>
  <c r="AQ35" i="43"/>
  <c r="DA24" i="49"/>
  <c r="AO33" i="43"/>
  <c r="AO90" i="43" s="1"/>
  <c r="CY22" i="49"/>
  <c r="AP32" i="43"/>
  <c r="CZ21" i="49"/>
  <c r="AQ31" i="43"/>
  <c r="DA20" i="49"/>
  <c r="AO29" i="43"/>
  <c r="CY18" i="49"/>
  <c r="AP28" i="43"/>
  <c r="CZ17" i="49"/>
  <c r="AQ27" i="43"/>
  <c r="DA16" i="49"/>
  <c r="AW37" i="43"/>
  <c r="AW102" i="43" s="1"/>
  <c r="AO22" i="43"/>
  <c r="CY14" i="49"/>
  <c r="CZ13" i="49"/>
  <c r="AP21" i="43"/>
  <c r="AQ20" i="43"/>
  <c r="DA12" i="49"/>
  <c r="AW23" i="43"/>
  <c r="AW101" i="43" s="1"/>
  <c r="AT15" i="43"/>
  <c r="AO15" i="43"/>
  <c r="CY10" i="49"/>
  <c r="CZ9" i="49"/>
  <c r="AP14" i="43"/>
  <c r="AQ10" i="43"/>
  <c r="DA8" i="49"/>
  <c r="AO5" i="43"/>
  <c r="CY6" i="49"/>
  <c r="AP4" i="43"/>
  <c r="CZ5" i="49"/>
  <c r="AQ3" i="43"/>
  <c r="DA4" i="49"/>
  <c r="F37" i="43"/>
  <c r="AH38" i="49" s="1"/>
  <c r="AF38" i="49"/>
  <c r="F35" i="43"/>
  <c r="AH36" i="49" s="1"/>
  <c r="AF36" i="49"/>
  <c r="F15" i="43"/>
  <c r="AH16" i="49" s="1"/>
  <c r="AG16" i="49"/>
  <c r="AG63" i="49" s="1"/>
  <c r="DA62" i="49" s="1"/>
  <c r="F10" i="43"/>
  <c r="AH11" i="49" s="1"/>
  <c r="AE11" i="49"/>
  <c r="F6" i="43"/>
  <c r="AH7" i="49" s="1"/>
  <c r="AE7" i="49"/>
  <c r="F3" i="43"/>
  <c r="U59" i="43"/>
  <c r="AO87" i="43" s="1"/>
  <c r="AO109" i="43" s="1"/>
  <c r="AO2" i="43"/>
  <c r="CY3" i="49"/>
  <c r="Z59" i="43"/>
  <c r="AT87" i="43" s="1"/>
  <c r="AT109" i="43" s="1"/>
  <c r="AT2" i="43"/>
  <c r="AD59" i="43"/>
  <c r="AX87" i="43" s="1"/>
  <c r="AX109" i="43" s="1"/>
  <c r="AX2" i="43"/>
  <c r="AX6" i="43" s="1"/>
  <c r="AX98" i="43" s="1"/>
  <c r="AP84" i="43"/>
  <c r="CZ58" i="49"/>
  <c r="DA57" i="49"/>
  <c r="AQ83" i="43"/>
  <c r="AO81" i="43"/>
  <c r="CY55" i="49"/>
  <c r="AP80" i="43"/>
  <c r="CZ54" i="49"/>
  <c r="AV85" i="43"/>
  <c r="AV107" i="43" s="1"/>
  <c r="DA53" i="49"/>
  <c r="AQ79" i="43"/>
  <c r="AO74" i="43"/>
  <c r="CY51" i="49"/>
  <c r="AP73" i="43"/>
  <c r="CZ50" i="49"/>
  <c r="DA49" i="49"/>
  <c r="AQ72" i="43"/>
  <c r="AW76" i="43"/>
  <c r="AW106" i="43" s="1"/>
  <c r="AS76" i="43"/>
  <c r="AS106" i="43" s="1"/>
  <c r="AO67" i="43"/>
  <c r="CY47" i="49"/>
  <c r="AU68" i="43"/>
  <c r="AU105" i="43" s="1"/>
  <c r="AP66" i="43"/>
  <c r="CZ46" i="49"/>
  <c r="DA45" i="49"/>
  <c r="AQ62" i="43"/>
  <c r="AO60" i="43"/>
  <c r="CY43" i="49"/>
  <c r="AP59" i="43"/>
  <c r="CZ42" i="49"/>
  <c r="AQ58" i="43"/>
  <c r="DA41" i="49"/>
  <c r="AP56" i="43"/>
  <c r="CZ39" i="49"/>
  <c r="X36" i="43"/>
  <c r="DB37" i="49" s="1"/>
  <c r="AO54" i="43"/>
  <c r="CY37" i="49"/>
  <c r="AU63" i="43"/>
  <c r="AU104" i="43" s="1"/>
  <c r="AP53" i="43"/>
  <c r="CZ36" i="49"/>
  <c r="AQ49" i="43"/>
  <c r="AQ92" i="43" s="1"/>
  <c r="DA35" i="49"/>
  <c r="X32" i="43"/>
  <c r="DB33" i="49" s="1"/>
  <c r="AO47" i="43"/>
  <c r="CY33" i="49"/>
  <c r="AP46" i="43"/>
  <c r="CZ32" i="49"/>
  <c r="AQ45" i="43"/>
  <c r="DA31" i="49"/>
  <c r="AO43" i="43"/>
  <c r="AO91" i="43" s="1"/>
  <c r="CY29" i="49"/>
  <c r="AP42" i="43"/>
  <c r="CZ28" i="49"/>
  <c r="AQ41" i="43"/>
  <c r="DA27" i="49"/>
  <c r="AW50" i="43"/>
  <c r="AW103" i="43" s="1"/>
  <c r="AO36" i="43"/>
  <c r="CY25" i="49"/>
  <c r="AP35" i="43"/>
  <c r="CZ24" i="49"/>
  <c r="AQ34" i="43"/>
  <c r="DA23" i="49"/>
  <c r="AO32" i="43"/>
  <c r="CY21" i="49"/>
  <c r="AP31" i="43"/>
  <c r="CZ20" i="49"/>
  <c r="AQ30" i="43"/>
  <c r="DA19" i="49"/>
  <c r="AO28" i="43"/>
  <c r="CY17" i="49"/>
  <c r="CZ16" i="49"/>
  <c r="AP27" i="43"/>
  <c r="AV37" i="43"/>
  <c r="AV102" i="43" s="1"/>
  <c r="AQ26" i="43"/>
  <c r="DA15" i="49"/>
  <c r="AO21" i="43"/>
  <c r="CY13" i="49"/>
  <c r="CZ12" i="49"/>
  <c r="AP20" i="43"/>
  <c r="AQ19" i="43"/>
  <c r="DA11" i="49"/>
  <c r="AT14" i="43"/>
  <c r="AT16" i="43" s="1"/>
  <c r="AT100" i="43" s="1"/>
  <c r="AO14" i="43"/>
  <c r="CY9" i="49"/>
  <c r="AP10" i="43"/>
  <c r="CZ8" i="49"/>
  <c r="AQ9" i="43"/>
  <c r="DA7" i="49"/>
  <c r="AT4" i="43"/>
  <c r="AO4" i="43"/>
  <c r="CY5" i="49"/>
  <c r="CZ4" i="49"/>
  <c r="AP3" i="43"/>
  <c r="AI15" i="42"/>
  <c r="W16" i="48" s="1"/>
  <c r="AM28" i="48" s="1"/>
  <c r="AD60" i="42"/>
  <c r="AW68" i="42"/>
  <c r="AW105" i="42" s="1"/>
  <c r="AI19" i="42"/>
  <c r="BC31" i="42" s="1"/>
  <c r="AW11" i="42"/>
  <c r="AW99" i="42" s="1"/>
  <c r="AS68" i="42"/>
  <c r="AS105" i="42" s="1"/>
  <c r="AU16" i="42"/>
  <c r="AU100" i="42" s="1"/>
  <c r="AX68" i="42"/>
  <c r="AX105" i="42" s="1"/>
  <c r="AT68" i="42"/>
  <c r="AT105" i="42" s="1"/>
  <c r="X24" i="42"/>
  <c r="AR2" i="42"/>
  <c r="W3" i="46"/>
  <c r="F29" i="42"/>
  <c r="AD30" i="49" s="1"/>
  <c r="AA30" i="49"/>
  <c r="F25" i="42"/>
  <c r="AD26" i="49" s="1"/>
  <c r="AA26" i="49"/>
  <c r="F21" i="42"/>
  <c r="AD22" i="49" s="1"/>
  <c r="AA22" i="49"/>
  <c r="F19" i="42"/>
  <c r="AD20" i="49" s="1"/>
  <c r="AA20" i="49"/>
  <c r="F18" i="42"/>
  <c r="AD19" i="49" s="1"/>
  <c r="F17" i="42"/>
  <c r="AD18" i="49" s="1"/>
  <c r="AB18" i="49"/>
  <c r="W59" i="42"/>
  <c r="AQ87" i="42" s="1"/>
  <c r="AQ109" i="42" s="1"/>
  <c r="AQ2" i="42"/>
  <c r="CW3" i="49"/>
  <c r="FS3" i="49" s="1"/>
  <c r="AB59" i="42"/>
  <c r="AV87" i="42" s="1"/>
  <c r="AV109" i="42" s="1"/>
  <c r="AV2" i="42"/>
  <c r="AV6" i="42" s="1"/>
  <c r="AV98" i="42" s="1"/>
  <c r="AO84" i="42"/>
  <c r="CU58" i="49"/>
  <c r="FQ85" i="49" s="1"/>
  <c r="AP83" i="42"/>
  <c r="CV57" i="49"/>
  <c r="FR84" i="49" s="1"/>
  <c r="AQ82" i="42"/>
  <c r="CW56" i="49"/>
  <c r="FS83" i="49" s="1"/>
  <c r="AO80" i="42"/>
  <c r="CU54" i="49"/>
  <c r="FQ81" i="49" s="1"/>
  <c r="X52" i="42"/>
  <c r="CX53" i="49" s="1"/>
  <c r="FT80" i="49" s="1"/>
  <c r="AP79" i="42"/>
  <c r="CV53" i="49"/>
  <c r="FR80" i="49" s="1"/>
  <c r="AQ75" i="42"/>
  <c r="CW52" i="49"/>
  <c r="FS76" i="49" s="1"/>
  <c r="AO73" i="42"/>
  <c r="CU50" i="49"/>
  <c r="FQ74" i="49" s="1"/>
  <c r="AP72" i="42"/>
  <c r="CV49" i="49"/>
  <c r="FR73" i="49" s="1"/>
  <c r="AV76" i="42"/>
  <c r="AV106" i="42" s="1"/>
  <c r="AQ71" i="42"/>
  <c r="CW48" i="49"/>
  <c r="FS72" i="49" s="1"/>
  <c r="AO66" i="42"/>
  <c r="CU46" i="49"/>
  <c r="FQ67" i="49" s="1"/>
  <c r="AP62" i="42"/>
  <c r="CV45" i="49"/>
  <c r="FR63" i="49" s="1"/>
  <c r="AQ61" i="42"/>
  <c r="CW44" i="49"/>
  <c r="FS62" i="49" s="1"/>
  <c r="AO59" i="42"/>
  <c r="CU42" i="49"/>
  <c r="FQ60" i="49" s="1"/>
  <c r="AP58" i="42"/>
  <c r="CV41" i="49"/>
  <c r="FR59" i="49" s="1"/>
  <c r="AQ57" i="42"/>
  <c r="CW40" i="49"/>
  <c r="FS58" i="49" s="1"/>
  <c r="AI37" i="42"/>
  <c r="AT55" i="42"/>
  <c r="AT63" i="42" s="1"/>
  <c r="AT104" i="42" s="1"/>
  <c r="AO55" i="42"/>
  <c r="CU38" i="49"/>
  <c r="FQ56" i="49" s="1"/>
  <c r="AP54" i="42"/>
  <c r="CV37" i="49"/>
  <c r="FR55" i="49" s="1"/>
  <c r="AV63" i="42"/>
  <c r="AV104" i="42" s="1"/>
  <c r="AQ53" i="42"/>
  <c r="CW36" i="49"/>
  <c r="FS54" i="49" s="1"/>
  <c r="AO48" i="42"/>
  <c r="CU34" i="49"/>
  <c r="FQ49" i="49" s="1"/>
  <c r="AP47" i="42"/>
  <c r="CV33" i="49"/>
  <c r="FR48" i="49" s="1"/>
  <c r="AQ46" i="42"/>
  <c r="CW32" i="49"/>
  <c r="FS47" i="49" s="1"/>
  <c r="AI29" i="42"/>
  <c r="AP44" i="42"/>
  <c r="CV30" i="49"/>
  <c r="FR45" i="49" s="1"/>
  <c r="AQ43" i="42"/>
  <c r="AQ91" i="42" s="1"/>
  <c r="CW29" i="49"/>
  <c r="FS44" i="49" s="1"/>
  <c r="FS92" i="49" s="1"/>
  <c r="AO41" i="42"/>
  <c r="CU27" i="49"/>
  <c r="FQ42" i="49" s="1"/>
  <c r="AU50" i="42"/>
  <c r="AU103" i="42" s="1"/>
  <c r="AP40" i="42"/>
  <c r="CV26" i="49"/>
  <c r="FR41" i="49" s="1"/>
  <c r="AI23" i="42"/>
  <c r="AP35" i="42"/>
  <c r="CV24" i="49"/>
  <c r="FR36" i="49" s="1"/>
  <c r="AQ34" i="42"/>
  <c r="CW23" i="49"/>
  <c r="FS35" i="49" s="1"/>
  <c r="AO32" i="42"/>
  <c r="CU21" i="49"/>
  <c r="FQ33" i="49" s="1"/>
  <c r="AQ31" i="42"/>
  <c r="CW20" i="49"/>
  <c r="FS32" i="49" s="1"/>
  <c r="AO29" i="42"/>
  <c r="CU18" i="49"/>
  <c r="FQ30" i="49" s="1"/>
  <c r="X16" i="42"/>
  <c r="CX17" i="49" s="1"/>
  <c r="FT29" i="49" s="1"/>
  <c r="AP28" i="42"/>
  <c r="CV17" i="49"/>
  <c r="FR29" i="49" s="1"/>
  <c r="AX37" i="42"/>
  <c r="AX102" i="42" s="1"/>
  <c r="AT37" i="42"/>
  <c r="AT102" i="42" s="1"/>
  <c r="AO26" i="42"/>
  <c r="CU15" i="49"/>
  <c r="FQ27" i="49" s="1"/>
  <c r="AP22" i="42"/>
  <c r="CV14" i="49"/>
  <c r="FR23" i="49" s="1"/>
  <c r="CW13" i="49"/>
  <c r="FS22" i="49" s="1"/>
  <c r="AQ21" i="42"/>
  <c r="AX23" i="42"/>
  <c r="AX101" i="42" s="1"/>
  <c r="AT23" i="42"/>
  <c r="AT101" i="42" s="1"/>
  <c r="AO19" i="42"/>
  <c r="CU11" i="49"/>
  <c r="FQ20" i="49" s="1"/>
  <c r="AP15" i="42"/>
  <c r="CV10" i="49"/>
  <c r="FR16" i="49" s="1"/>
  <c r="AV16" i="42"/>
  <c r="AV100" i="42" s="1"/>
  <c r="CW9" i="49"/>
  <c r="FS15" i="49" s="1"/>
  <c r="AQ14" i="42"/>
  <c r="AI7" i="42"/>
  <c r="AS10" i="42"/>
  <c r="AS11" i="42" s="1"/>
  <c r="AS99" i="42" s="1"/>
  <c r="AX11" i="42"/>
  <c r="AX99" i="42" s="1"/>
  <c r="AT11" i="42"/>
  <c r="AT99" i="42" s="1"/>
  <c r="CU7" i="49"/>
  <c r="FQ10" i="49" s="1"/>
  <c r="AO9" i="42"/>
  <c r="AP5" i="42"/>
  <c r="CV6" i="49"/>
  <c r="FR6" i="49" s="1"/>
  <c r="CW5" i="49"/>
  <c r="FS5" i="49" s="1"/>
  <c r="AQ4" i="42"/>
  <c r="CU4" i="49"/>
  <c r="FQ4" i="49" s="1"/>
  <c r="AO3" i="42"/>
  <c r="F30" i="42"/>
  <c r="AD31" i="49" s="1"/>
  <c r="AB31" i="49"/>
  <c r="F9" i="42"/>
  <c r="AD10" i="49" s="1"/>
  <c r="AA10" i="49"/>
  <c r="Y59" i="42"/>
  <c r="AS87" i="42" s="1"/>
  <c r="AS109" i="42" s="1"/>
  <c r="AS2" i="42"/>
  <c r="AS6" i="42" s="1"/>
  <c r="AS98" i="42" s="1"/>
  <c r="AD59" i="42"/>
  <c r="AX87" i="42" s="1"/>
  <c r="AX109" i="42" s="1"/>
  <c r="AX2" i="42"/>
  <c r="AX6" i="42" s="1"/>
  <c r="AX98" i="42" s="1"/>
  <c r="AO83" i="42"/>
  <c r="CU57" i="49"/>
  <c r="FQ84" i="49" s="1"/>
  <c r="AI55" i="42"/>
  <c r="AU82" i="42"/>
  <c r="AU85" i="42" s="1"/>
  <c r="AU107" i="42" s="1"/>
  <c r="AP82" i="42"/>
  <c r="CV56" i="49"/>
  <c r="FR83" i="49" s="1"/>
  <c r="AQ81" i="42"/>
  <c r="CW55" i="49"/>
  <c r="FS82" i="49" s="1"/>
  <c r="AX85" i="42"/>
  <c r="AX107" i="42" s="1"/>
  <c r="AO79" i="42"/>
  <c r="CU53" i="49"/>
  <c r="FQ80" i="49" s="1"/>
  <c r="AP75" i="42"/>
  <c r="CV52" i="49"/>
  <c r="FR76" i="49" s="1"/>
  <c r="AQ74" i="42"/>
  <c r="CW51" i="49"/>
  <c r="FS75" i="49" s="1"/>
  <c r="AO72" i="42"/>
  <c r="CU49" i="49"/>
  <c r="FQ73" i="49" s="1"/>
  <c r="AU76" i="42"/>
  <c r="AU106" i="42" s="1"/>
  <c r="AP71" i="42"/>
  <c r="CV48" i="49"/>
  <c r="FR72" i="49" s="1"/>
  <c r="AQ67" i="42"/>
  <c r="CW47" i="49"/>
  <c r="FS68" i="49" s="1"/>
  <c r="AO62" i="42"/>
  <c r="CU45" i="49"/>
  <c r="FQ63" i="49" s="1"/>
  <c r="AI43" i="42"/>
  <c r="AU61" i="42"/>
  <c r="AU63" i="42" s="1"/>
  <c r="AU104" i="42" s="1"/>
  <c r="AP61" i="42"/>
  <c r="CV44" i="49"/>
  <c r="FR62" i="49" s="1"/>
  <c r="AQ60" i="42"/>
  <c r="CW43" i="49"/>
  <c r="FS61" i="49" s="1"/>
  <c r="AO58" i="42"/>
  <c r="CU41" i="49"/>
  <c r="FQ59" i="49" s="1"/>
  <c r="AP57" i="42"/>
  <c r="CV40" i="49"/>
  <c r="FR58" i="49" s="1"/>
  <c r="AQ56" i="42"/>
  <c r="CW39" i="49"/>
  <c r="FS57" i="49" s="1"/>
  <c r="AO54" i="42"/>
  <c r="CU37" i="49"/>
  <c r="FQ55" i="49" s="1"/>
  <c r="AP53" i="42"/>
  <c r="CV36" i="49"/>
  <c r="FR54" i="49" s="1"/>
  <c r="AQ49" i="42"/>
  <c r="AQ92" i="42" s="1"/>
  <c r="CW35" i="49"/>
  <c r="FS50" i="49" s="1"/>
  <c r="FS93" i="49" s="1"/>
  <c r="AO47" i="42"/>
  <c r="CU33" i="49"/>
  <c r="FQ48" i="49" s="1"/>
  <c r="AP46" i="42"/>
  <c r="CV32" i="49"/>
  <c r="FR47" i="49" s="1"/>
  <c r="AQ45" i="42"/>
  <c r="CW31" i="49"/>
  <c r="FS46" i="49" s="1"/>
  <c r="AX44" i="42"/>
  <c r="W30" i="47"/>
  <c r="AM45" i="47" s="1"/>
  <c r="AO44" i="42"/>
  <c r="CU30" i="49"/>
  <c r="FQ45" i="49" s="1"/>
  <c r="AP43" i="42"/>
  <c r="AP91" i="42" s="1"/>
  <c r="CV29" i="49"/>
  <c r="FR44" i="49" s="1"/>
  <c r="FR92" i="49" s="1"/>
  <c r="AQ42" i="42"/>
  <c r="CW28" i="49"/>
  <c r="FS43" i="49" s="1"/>
  <c r="AX50" i="42"/>
  <c r="AX103" i="42" s="1"/>
  <c r="AT50" i="42"/>
  <c r="AT103" i="42" s="1"/>
  <c r="AO40" i="42"/>
  <c r="CU26" i="49"/>
  <c r="FQ41" i="49" s="1"/>
  <c r="AQ36" i="42"/>
  <c r="CW25" i="49"/>
  <c r="FS37" i="49" s="1"/>
  <c r="AO35" i="42"/>
  <c r="CU24" i="49"/>
  <c r="FQ36" i="49" s="1"/>
  <c r="AP34" i="42"/>
  <c r="CV23" i="49"/>
  <c r="FR35" i="49" s="1"/>
  <c r="AQ33" i="42"/>
  <c r="AQ90" i="42" s="1"/>
  <c r="CW22" i="49"/>
  <c r="FS34" i="49" s="1"/>
  <c r="FS91" i="49" s="1"/>
  <c r="AP31" i="42"/>
  <c r="CV20" i="49"/>
  <c r="FR32" i="49" s="1"/>
  <c r="AQ30" i="42"/>
  <c r="CW19" i="49"/>
  <c r="FS31" i="49" s="1"/>
  <c r="AO28" i="42"/>
  <c r="CU17" i="49"/>
  <c r="FQ29" i="49" s="1"/>
  <c r="AQ27" i="42"/>
  <c r="CW16" i="49"/>
  <c r="FS28" i="49" s="1"/>
  <c r="AW37" i="42"/>
  <c r="AW102" i="42" s="1"/>
  <c r="AS37" i="42"/>
  <c r="AS102" i="42" s="1"/>
  <c r="AO22" i="42"/>
  <c r="CU14" i="49"/>
  <c r="FQ23" i="49" s="1"/>
  <c r="AP21" i="42"/>
  <c r="CV13" i="49"/>
  <c r="FR22" i="49" s="1"/>
  <c r="AQ20" i="42"/>
  <c r="CW12" i="49"/>
  <c r="FS21" i="49" s="1"/>
  <c r="AW23" i="42"/>
  <c r="AW101" i="42" s="1"/>
  <c r="CU10" i="49"/>
  <c r="FQ16" i="49" s="1"/>
  <c r="AO15" i="42"/>
  <c r="X8" i="42"/>
  <c r="CX9" i="49" s="1"/>
  <c r="FT15" i="49" s="1"/>
  <c r="AP14" i="42"/>
  <c r="CV9" i="49"/>
  <c r="FR15" i="49" s="1"/>
  <c r="AQ10" i="42"/>
  <c r="CW8" i="49"/>
  <c r="FS11" i="49" s="1"/>
  <c r="CU6" i="49"/>
  <c r="FQ6" i="49" s="1"/>
  <c r="AO5" i="42"/>
  <c r="AP4" i="42"/>
  <c r="CV5" i="49"/>
  <c r="FR5" i="49" s="1"/>
  <c r="V60" i="42"/>
  <c r="AB3" i="49"/>
  <c r="F54" i="42"/>
  <c r="AD55" i="49" s="1"/>
  <c r="AA55" i="49"/>
  <c r="F52" i="42"/>
  <c r="AD53" i="49" s="1"/>
  <c r="AA53" i="49"/>
  <c r="F46" i="42"/>
  <c r="AD47" i="49" s="1"/>
  <c r="AA47" i="49"/>
  <c r="F10" i="42"/>
  <c r="AD11" i="49" s="1"/>
  <c r="AB11" i="49"/>
  <c r="U59" i="42"/>
  <c r="AO87" i="42" s="1"/>
  <c r="AO109" i="42" s="1"/>
  <c r="CU3" i="49"/>
  <c r="FQ3" i="49" s="1"/>
  <c r="AO2" i="42"/>
  <c r="Z59" i="42"/>
  <c r="AT87" i="42" s="1"/>
  <c r="AT109" i="42" s="1"/>
  <c r="AT2" i="42"/>
  <c r="AT6" i="42" s="1"/>
  <c r="AT98" i="42" s="1"/>
  <c r="AC59" i="42"/>
  <c r="AW87" i="42" s="1"/>
  <c r="AW109" i="42" s="1"/>
  <c r="AW2" i="42"/>
  <c r="AW6" i="42" s="1"/>
  <c r="AW98" i="42" s="1"/>
  <c r="AQ84" i="42"/>
  <c r="CW58" i="49"/>
  <c r="FS85" i="49" s="1"/>
  <c r="AO82" i="42"/>
  <c r="CU56" i="49"/>
  <c r="FQ83" i="49" s="1"/>
  <c r="AP81" i="42"/>
  <c r="CV55" i="49"/>
  <c r="FR82" i="49" s="1"/>
  <c r="AQ80" i="42"/>
  <c r="CW54" i="49"/>
  <c r="FS81" i="49" s="1"/>
  <c r="AW85" i="42"/>
  <c r="AW107" i="42" s="1"/>
  <c r="AS85" i="42"/>
  <c r="AS107" i="42" s="1"/>
  <c r="AO75" i="42"/>
  <c r="CU52" i="49"/>
  <c r="FQ76" i="49" s="1"/>
  <c r="AP74" i="42"/>
  <c r="CV51" i="49"/>
  <c r="FR75" i="49" s="1"/>
  <c r="AQ73" i="42"/>
  <c r="CW50" i="49"/>
  <c r="FS74" i="49" s="1"/>
  <c r="AX76" i="42"/>
  <c r="AX106" i="42" s="1"/>
  <c r="AT76" i="42"/>
  <c r="AT106" i="42" s="1"/>
  <c r="AO71" i="42"/>
  <c r="CU48" i="49"/>
  <c r="FQ72" i="49" s="1"/>
  <c r="AP67" i="42"/>
  <c r="CV47" i="49"/>
  <c r="FR68" i="49" s="1"/>
  <c r="AV68" i="42"/>
  <c r="AV105" i="42" s="1"/>
  <c r="AQ66" i="42"/>
  <c r="AQ68" i="42" s="1"/>
  <c r="AQ105" i="42" s="1"/>
  <c r="CW46" i="49"/>
  <c r="FS67" i="49" s="1"/>
  <c r="FS69" i="49" s="1"/>
  <c r="AO61" i="42"/>
  <c r="CU44" i="49"/>
  <c r="FQ62" i="49" s="1"/>
  <c r="AP60" i="42"/>
  <c r="CV43" i="49"/>
  <c r="FR61" i="49" s="1"/>
  <c r="AQ59" i="42"/>
  <c r="CW42" i="49"/>
  <c r="FS60" i="49" s="1"/>
  <c r="AO57" i="42"/>
  <c r="CU40" i="49"/>
  <c r="FQ58" i="49" s="1"/>
  <c r="AP56" i="42"/>
  <c r="CV39" i="49"/>
  <c r="FR57" i="49" s="1"/>
  <c r="AQ55" i="42"/>
  <c r="CW38" i="49"/>
  <c r="FS56" i="49" s="1"/>
  <c r="AX63" i="42"/>
  <c r="AX104" i="42" s="1"/>
  <c r="AO53" i="42"/>
  <c r="CU36" i="49"/>
  <c r="FQ54" i="49" s="1"/>
  <c r="AP49" i="42"/>
  <c r="AP92" i="42" s="1"/>
  <c r="CV35" i="49"/>
  <c r="FR50" i="49" s="1"/>
  <c r="FR93" i="49" s="1"/>
  <c r="AQ48" i="42"/>
  <c r="CW34" i="49"/>
  <c r="FS49" i="49" s="1"/>
  <c r="AO46" i="42"/>
  <c r="CU32" i="49"/>
  <c r="FQ47" i="49" s="1"/>
  <c r="X30" i="42"/>
  <c r="CX31" i="49" s="1"/>
  <c r="FT46" i="49" s="1"/>
  <c r="AP45" i="42"/>
  <c r="CV31" i="49"/>
  <c r="FR46" i="49" s="1"/>
  <c r="AO43" i="42"/>
  <c r="AO91" i="42" s="1"/>
  <c r="CU29" i="49"/>
  <c r="FQ44" i="49" s="1"/>
  <c r="FQ92" i="49" s="1"/>
  <c r="AP42" i="42"/>
  <c r="CV28" i="49"/>
  <c r="FR43" i="49" s="1"/>
  <c r="AQ41" i="42"/>
  <c r="CW27" i="49"/>
  <c r="FS42" i="49" s="1"/>
  <c r="AW50" i="42"/>
  <c r="AW103" i="42" s="1"/>
  <c r="AS50" i="42"/>
  <c r="AS103" i="42" s="1"/>
  <c r="AP36" i="42"/>
  <c r="CV25" i="49"/>
  <c r="FR37" i="49" s="1"/>
  <c r="AO34" i="42"/>
  <c r="CU23" i="49"/>
  <c r="FQ35" i="49" s="1"/>
  <c r="AP33" i="42"/>
  <c r="AP90" i="42" s="1"/>
  <c r="CV22" i="49"/>
  <c r="FR34" i="49" s="1"/>
  <c r="FR91" i="49" s="1"/>
  <c r="AQ32" i="42"/>
  <c r="CW21" i="49"/>
  <c r="FS33" i="49" s="1"/>
  <c r="AO31" i="42"/>
  <c r="CU20" i="49"/>
  <c r="FQ32" i="49" s="1"/>
  <c r="AP30" i="42"/>
  <c r="CV19" i="49"/>
  <c r="FR31" i="49" s="1"/>
  <c r="AQ29" i="42"/>
  <c r="CW18" i="49"/>
  <c r="FS30" i="49" s="1"/>
  <c r="BC27" i="42"/>
  <c r="AP27" i="42"/>
  <c r="CV16" i="49"/>
  <c r="FR28" i="49" s="1"/>
  <c r="AV37" i="42"/>
  <c r="AV102" i="42" s="1"/>
  <c r="AQ26" i="42"/>
  <c r="CW15" i="49"/>
  <c r="FS27" i="49" s="1"/>
  <c r="AO21" i="42"/>
  <c r="CU13" i="49"/>
  <c r="FQ22" i="49" s="1"/>
  <c r="AP20" i="42"/>
  <c r="CV12" i="49"/>
  <c r="FR21" i="49" s="1"/>
  <c r="AV23" i="42"/>
  <c r="AV101" i="42" s="1"/>
  <c r="CW11" i="49"/>
  <c r="AQ19" i="42"/>
  <c r="AI9" i="42"/>
  <c r="AS15" i="42"/>
  <c r="AS16" i="42" s="1"/>
  <c r="AX16" i="42"/>
  <c r="AX100" i="42" s="1"/>
  <c r="AT16" i="42"/>
  <c r="AT100" i="42" s="1"/>
  <c r="AO14" i="42"/>
  <c r="CU9" i="49"/>
  <c r="FQ15" i="49" s="1"/>
  <c r="AP10" i="42"/>
  <c r="CV8" i="49"/>
  <c r="FR11" i="49" s="1"/>
  <c r="AV11" i="42"/>
  <c r="AV99" i="42" s="1"/>
  <c r="AQ9" i="42"/>
  <c r="CW7" i="49"/>
  <c r="FS10" i="49" s="1"/>
  <c r="AO4" i="42"/>
  <c r="CU5" i="49"/>
  <c r="FQ5" i="49" s="1"/>
  <c r="AQ3" i="42"/>
  <c r="CW4" i="49"/>
  <c r="FS4" i="49" s="1"/>
  <c r="AC63" i="49"/>
  <c r="CW62" i="49" s="1"/>
  <c r="F14" i="42"/>
  <c r="AD15" i="49" s="1"/>
  <c r="AA15" i="49"/>
  <c r="F4" i="42"/>
  <c r="AD5" i="49" s="1"/>
  <c r="AA5" i="49"/>
  <c r="V59" i="42"/>
  <c r="AP87" i="42" s="1"/>
  <c r="AP109" i="42" s="1"/>
  <c r="AP2" i="42"/>
  <c r="CV3" i="49"/>
  <c r="FR3" i="49" s="1"/>
  <c r="AA59" i="42"/>
  <c r="AU87" i="42" s="1"/>
  <c r="AU109" i="42" s="1"/>
  <c r="AU2" i="42"/>
  <c r="AU6" i="42" s="1"/>
  <c r="AU98" i="42" s="1"/>
  <c r="AP84" i="42"/>
  <c r="CV58" i="49"/>
  <c r="FR85" i="49" s="1"/>
  <c r="AQ83" i="42"/>
  <c r="CW57" i="49"/>
  <c r="FS84" i="49" s="1"/>
  <c r="AI54" i="42"/>
  <c r="AT81" i="42"/>
  <c r="AT85" i="42" s="1"/>
  <c r="AT107" i="42" s="1"/>
  <c r="AO81" i="42"/>
  <c r="CU55" i="49"/>
  <c r="FQ82" i="49" s="1"/>
  <c r="AP80" i="42"/>
  <c r="CV54" i="49"/>
  <c r="FR81" i="49" s="1"/>
  <c r="AV85" i="42"/>
  <c r="AV107" i="42" s="1"/>
  <c r="AQ79" i="42"/>
  <c r="CW53" i="49"/>
  <c r="FS80" i="49" s="1"/>
  <c r="AO74" i="42"/>
  <c r="CU51" i="49"/>
  <c r="FQ75" i="49" s="1"/>
  <c r="AP73" i="42"/>
  <c r="CV50" i="49"/>
  <c r="FR74" i="49" s="1"/>
  <c r="AQ72" i="42"/>
  <c r="CW49" i="49"/>
  <c r="FS73" i="49" s="1"/>
  <c r="AW76" i="42"/>
  <c r="AW106" i="42" s="1"/>
  <c r="AS76" i="42"/>
  <c r="AS106" i="42" s="1"/>
  <c r="AO67" i="42"/>
  <c r="CU47" i="49"/>
  <c r="FQ68" i="49" s="1"/>
  <c r="AU68" i="42"/>
  <c r="AP66" i="42"/>
  <c r="CV46" i="49"/>
  <c r="FR67" i="49" s="1"/>
  <c r="AQ62" i="42"/>
  <c r="CW45" i="49"/>
  <c r="FS63" i="49" s="1"/>
  <c r="AO60" i="42"/>
  <c r="CU43" i="49"/>
  <c r="FQ61" i="49" s="1"/>
  <c r="AP59" i="42"/>
  <c r="CV42" i="49"/>
  <c r="FR60" i="49" s="1"/>
  <c r="AQ58" i="42"/>
  <c r="CW41" i="49"/>
  <c r="FS59" i="49" s="1"/>
  <c r="AO56" i="42"/>
  <c r="CU39" i="49"/>
  <c r="FQ57" i="49" s="1"/>
  <c r="AP55" i="42"/>
  <c r="CV38" i="49"/>
  <c r="FR56" i="49" s="1"/>
  <c r="AQ54" i="42"/>
  <c r="CW37" i="49"/>
  <c r="FS55" i="49" s="1"/>
  <c r="AW63" i="42"/>
  <c r="AW104" i="42" s="1"/>
  <c r="AS63" i="42"/>
  <c r="AS104" i="42" s="1"/>
  <c r="AO49" i="42"/>
  <c r="AO92" i="42" s="1"/>
  <c r="CU35" i="49"/>
  <c r="FQ50" i="49" s="1"/>
  <c r="FQ93" i="49" s="1"/>
  <c r="AP48" i="42"/>
  <c r="CV34" i="49"/>
  <c r="FR49" i="49" s="1"/>
  <c r="AQ47" i="42"/>
  <c r="CW33" i="49"/>
  <c r="FS48" i="49" s="1"/>
  <c r="AO45" i="42"/>
  <c r="CU31" i="49"/>
  <c r="FQ46" i="49" s="1"/>
  <c r="AQ44" i="42"/>
  <c r="CW30" i="49"/>
  <c r="FS45" i="49" s="1"/>
  <c r="AO42" i="42"/>
  <c r="CU28" i="49"/>
  <c r="FQ43" i="49" s="1"/>
  <c r="AP41" i="42"/>
  <c r="CV27" i="49"/>
  <c r="FR42" i="49" s="1"/>
  <c r="AV50" i="42"/>
  <c r="AV103" i="42" s="1"/>
  <c r="AQ40" i="42"/>
  <c r="CW26" i="49"/>
  <c r="FS41" i="49" s="1"/>
  <c r="AO36" i="42"/>
  <c r="CU25" i="49"/>
  <c r="FQ37" i="49" s="1"/>
  <c r="AQ35" i="42"/>
  <c r="CW24" i="49"/>
  <c r="FS36" i="49" s="1"/>
  <c r="AO33" i="42"/>
  <c r="AO90" i="42" s="1"/>
  <c r="CU22" i="49"/>
  <c r="FQ34" i="49" s="1"/>
  <c r="FQ91" i="49" s="1"/>
  <c r="AP32" i="42"/>
  <c r="CV21" i="49"/>
  <c r="FR33" i="49" s="1"/>
  <c r="AO30" i="42"/>
  <c r="CU19" i="49"/>
  <c r="FQ31" i="49" s="1"/>
  <c r="AP29" i="42"/>
  <c r="CV18" i="49"/>
  <c r="FR30" i="49" s="1"/>
  <c r="AQ28" i="42"/>
  <c r="CW17" i="49"/>
  <c r="FS29" i="49" s="1"/>
  <c r="AO27" i="42"/>
  <c r="CU16" i="49"/>
  <c r="FQ28" i="49" s="1"/>
  <c r="AU37" i="42"/>
  <c r="AU102" i="42" s="1"/>
  <c r="AP26" i="42"/>
  <c r="CV15" i="49"/>
  <c r="FR27" i="49" s="1"/>
  <c r="AQ22" i="42"/>
  <c r="CW14" i="49"/>
  <c r="FS23" i="49" s="1"/>
  <c r="AI12" i="42"/>
  <c r="AS21" i="42"/>
  <c r="AS23" i="42" s="1"/>
  <c r="AS101" i="42" s="1"/>
  <c r="AO20" i="42"/>
  <c r="CU12" i="49"/>
  <c r="FQ21" i="49" s="1"/>
  <c r="AU23" i="42"/>
  <c r="AU101" i="42" s="1"/>
  <c r="AP19" i="42"/>
  <c r="CV11" i="49"/>
  <c r="FR20" i="49" s="1"/>
  <c r="AQ15" i="42"/>
  <c r="CW10" i="49"/>
  <c r="FS16" i="49" s="1"/>
  <c r="AW16" i="42"/>
  <c r="AW100" i="42" s="1"/>
  <c r="CU8" i="49"/>
  <c r="FQ11" i="49" s="1"/>
  <c r="AO10" i="42"/>
  <c r="AU11" i="42"/>
  <c r="AU99" i="42" s="1"/>
  <c r="AP9" i="42"/>
  <c r="AP11" i="42" s="1"/>
  <c r="AP99" i="42" s="1"/>
  <c r="CV7" i="49"/>
  <c r="FR10" i="49" s="1"/>
  <c r="AQ5" i="42"/>
  <c r="CW6" i="49"/>
  <c r="FS6" i="49" s="1"/>
  <c r="AI3" i="42"/>
  <c r="AP3" i="42"/>
  <c r="CV4" i="49"/>
  <c r="FR4" i="49" s="1"/>
  <c r="Y63" i="49"/>
  <c r="CS62" i="49" s="1"/>
  <c r="X63" i="49"/>
  <c r="CR62" i="49" s="1"/>
  <c r="AX68" i="41"/>
  <c r="AX105" i="41" s="1"/>
  <c r="AT68" i="41"/>
  <c r="AT105" i="41" s="1"/>
  <c r="AV68" i="41"/>
  <c r="AV105" i="41" s="1"/>
  <c r="AU23" i="41"/>
  <c r="AU101" i="41" s="1"/>
  <c r="AU11" i="41"/>
  <c r="AU99" i="41" s="1"/>
  <c r="AQ84" i="41"/>
  <c r="CS58" i="49"/>
  <c r="FO85" i="49" s="1"/>
  <c r="AO82" i="41"/>
  <c r="CQ56" i="49"/>
  <c r="FM83" i="49" s="1"/>
  <c r="AP81" i="41"/>
  <c r="CR55" i="49"/>
  <c r="FN82" i="49" s="1"/>
  <c r="AQ80" i="41"/>
  <c r="CS54" i="49"/>
  <c r="AW85" i="41"/>
  <c r="AW107" i="41" s="1"/>
  <c r="AS85" i="41"/>
  <c r="AS107" i="41" s="1"/>
  <c r="AO75" i="41"/>
  <c r="CQ52" i="49"/>
  <c r="FM76" i="49" s="1"/>
  <c r="AP74" i="41"/>
  <c r="CR51" i="49"/>
  <c r="FN75" i="49" s="1"/>
  <c r="AO72" i="41"/>
  <c r="CQ49" i="49"/>
  <c r="FM73" i="49" s="1"/>
  <c r="AU76" i="41"/>
  <c r="AU106" i="41" s="1"/>
  <c r="AP71" i="41"/>
  <c r="CR48" i="49"/>
  <c r="FN72" i="49" s="1"/>
  <c r="AO66" i="41"/>
  <c r="CQ46" i="49"/>
  <c r="FM67" i="49" s="1"/>
  <c r="AP62" i="41"/>
  <c r="CR45" i="49"/>
  <c r="FN63" i="49" s="1"/>
  <c r="AQ61" i="41"/>
  <c r="CS44" i="49"/>
  <c r="FO62" i="49" s="1"/>
  <c r="AO59" i="41"/>
  <c r="CQ42" i="49"/>
  <c r="FM60" i="49" s="1"/>
  <c r="AP58" i="41"/>
  <c r="CR41" i="49"/>
  <c r="FN59" i="49" s="1"/>
  <c r="AQ57" i="41"/>
  <c r="CS40" i="49"/>
  <c r="FO58" i="49" s="1"/>
  <c r="AO55" i="41"/>
  <c r="CQ38" i="49"/>
  <c r="FM56" i="49" s="1"/>
  <c r="AP54" i="41"/>
  <c r="CR37" i="49"/>
  <c r="FN55" i="49" s="1"/>
  <c r="AV63" i="41"/>
  <c r="AV104" i="41" s="1"/>
  <c r="AQ53" i="41"/>
  <c r="CS36" i="49"/>
  <c r="FO54" i="49" s="1"/>
  <c r="AO48" i="41"/>
  <c r="CQ34" i="49"/>
  <c r="FM49" i="49" s="1"/>
  <c r="AP47" i="41"/>
  <c r="CR33" i="49"/>
  <c r="FN48" i="49" s="1"/>
  <c r="AQ46" i="41"/>
  <c r="CS32" i="49"/>
  <c r="FO47" i="49" s="1"/>
  <c r="X29" i="41"/>
  <c r="CT30" i="49" s="1"/>
  <c r="FP45" i="49" s="1"/>
  <c r="AO44" i="41"/>
  <c r="CQ30" i="49"/>
  <c r="FM45" i="49" s="1"/>
  <c r="AP43" i="41"/>
  <c r="AP91" i="41" s="1"/>
  <c r="CR29" i="49"/>
  <c r="FN44" i="49" s="1"/>
  <c r="FN92" i="49" s="1"/>
  <c r="AQ42" i="41"/>
  <c r="CS28" i="49"/>
  <c r="FO43" i="49" s="1"/>
  <c r="AX50" i="41"/>
  <c r="AX103" i="41" s="1"/>
  <c r="AT50" i="41"/>
  <c r="AT103" i="41" s="1"/>
  <c r="AO40" i="41"/>
  <c r="CQ26" i="49"/>
  <c r="FM41" i="49" s="1"/>
  <c r="AP36" i="41"/>
  <c r="CR25" i="49"/>
  <c r="FN37" i="49" s="1"/>
  <c r="AQ35" i="41"/>
  <c r="CS24" i="49"/>
  <c r="FO36" i="49" s="1"/>
  <c r="AO33" i="41"/>
  <c r="AO90" i="41" s="1"/>
  <c r="CQ22" i="49"/>
  <c r="FM34" i="49" s="1"/>
  <c r="FM91" i="49" s="1"/>
  <c r="AP32" i="41"/>
  <c r="CR21" i="49"/>
  <c r="FN33" i="49" s="1"/>
  <c r="AQ31" i="41"/>
  <c r="CS20" i="49"/>
  <c r="FO32" i="49" s="1"/>
  <c r="AO29" i="41"/>
  <c r="CQ18" i="49"/>
  <c r="FM30" i="49" s="1"/>
  <c r="AP28" i="41"/>
  <c r="CR17" i="49"/>
  <c r="FN29" i="49" s="1"/>
  <c r="AQ27" i="41"/>
  <c r="CS16" i="49"/>
  <c r="FO28" i="49" s="1"/>
  <c r="AW37" i="41"/>
  <c r="AW102" i="41" s="1"/>
  <c r="AS37" i="41"/>
  <c r="AS102" i="41" s="1"/>
  <c r="AO22" i="41"/>
  <c r="CQ14" i="49"/>
  <c r="FM23" i="49" s="1"/>
  <c r="AP21" i="41"/>
  <c r="CR13" i="49"/>
  <c r="FN22" i="49" s="1"/>
  <c r="AQ20" i="41"/>
  <c r="CS12" i="49"/>
  <c r="FO21" i="49" s="1"/>
  <c r="AW23" i="41"/>
  <c r="AW101" i="41" s="1"/>
  <c r="AS23" i="41"/>
  <c r="AS101" i="41" s="1"/>
  <c r="AO15" i="41"/>
  <c r="CQ10" i="49"/>
  <c r="FM16" i="49" s="1"/>
  <c r="AU16" i="41"/>
  <c r="AU100" i="41" s="1"/>
  <c r="AP14" i="41"/>
  <c r="CR9" i="49"/>
  <c r="FN15" i="49" s="1"/>
  <c r="AQ10" i="41"/>
  <c r="CS8" i="49"/>
  <c r="FO11" i="49" s="1"/>
  <c r="AW11" i="41"/>
  <c r="AW99" i="41" s="1"/>
  <c r="AS11" i="41"/>
  <c r="AS99" i="41" s="1"/>
  <c r="AO5" i="41"/>
  <c r="CQ6" i="49"/>
  <c r="FM6" i="49" s="1"/>
  <c r="AP4" i="41"/>
  <c r="CR5" i="49"/>
  <c r="FN5" i="49" s="1"/>
  <c r="AQ3" i="41"/>
  <c r="CS4" i="49"/>
  <c r="FO4" i="49" s="1"/>
  <c r="AO2" i="41"/>
  <c r="CQ3" i="49"/>
  <c r="FM3" i="49" s="1"/>
  <c r="AP84" i="41"/>
  <c r="CR58" i="49"/>
  <c r="FN85" i="49" s="1"/>
  <c r="AQ83" i="41"/>
  <c r="CS57" i="49"/>
  <c r="FO84" i="49" s="1"/>
  <c r="AO81" i="41"/>
  <c r="CQ55" i="49"/>
  <c r="FM82" i="49" s="1"/>
  <c r="AP80" i="41"/>
  <c r="CR54" i="49"/>
  <c r="FN81" i="49" s="1"/>
  <c r="AV85" i="41"/>
  <c r="AV107" i="41" s="1"/>
  <c r="AQ79" i="41"/>
  <c r="CS53" i="49"/>
  <c r="FO80" i="49" s="1"/>
  <c r="X50" i="41"/>
  <c r="CT51" i="49" s="1"/>
  <c r="FP75" i="49" s="1"/>
  <c r="AO74" i="41"/>
  <c r="CQ51" i="49"/>
  <c r="FM75" i="49" s="1"/>
  <c r="AQ73" i="41"/>
  <c r="CS50" i="49"/>
  <c r="FO74" i="49" s="1"/>
  <c r="AX76" i="41"/>
  <c r="AX106" i="41" s="1"/>
  <c r="AT76" i="41"/>
  <c r="AT106" i="41" s="1"/>
  <c r="AO71" i="41"/>
  <c r="CQ48" i="49"/>
  <c r="FM72" i="49" s="1"/>
  <c r="AQ67" i="41"/>
  <c r="CS47" i="49"/>
  <c r="FO68" i="49" s="1"/>
  <c r="AW68" i="41"/>
  <c r="AW105" i="41" s="1"/>
  <c r="AI45" i="41"/>
  <c r="AS66" i="41"/>
  <c r="AS68" i="41" s="1"/>
  <c r="AS105" i="41" s="1"/>
  <c r="AI44" i="41"/>
  <c r="AT62" i="41"/>
  <c r="AO62" i="41"/>
  <c r="CQ45" i="49"/>
  <c r="FM63" i="49" s="1"/>
  <c r="AP61" i="41"/>
  <c r="CR44" i="49"/>
  <c r="FN62" i="49" s="1"/>
  <c r="AQ60" i="41"/>
  <c r="CS43" i="49"/>
  <c r="FO61" i="49" s="1"/>
  <c r="AO58" i="41"/>
  <c r="CQ41" i="49"/>
  <c r="FM59" i="49" s="1"/>
  <c r="AP57" i="41"/>
  <c r="CR40" i="49"/>
  <c r="FN58" i="49" s="1"/>
  <c r="AQ56" i="41"/>
  <c r="CS39" i="49"/>
  <c r="FO57" i="49" s="1"/>
  <c r="AI36" i="41"/>
  <c r="AT54" i="41"/>
  <c r="AO54" i="41"/>
  <c r="CQ37" i="49"/>
  <c r="FM55" i="49" s="1"/>
  <c r="AU63" i="41"/>
  <c r="AU104" i="41" s="1"/>
  <c r="AP53" i="41"/>
  <c r="CR36" i="49"/>
  <c r="FN54" i="49" s="1"/>
  <c r="AQ49" i="41"/>
  <c r="AQ92" i="41" s="1"/>
  <c r="CS35" i="49"/>
  <c r="FO50" i="49" s="1"/>
  <c r="FO93" i="49" s="1"/>
  <c r="AO47" i="41"/>
  <c r="CQ33" i="49"/>
  <c r="FM48" i="49" s="1"/>
  <c r="AP46" i="41"/>
  <c r="CR32" i="49"/>
  <c r="FN47" i="49" s="1"/>
  <c r="AQ45" i="41"/>
  <c r="CS31" i="49"/>
  <c r="FO46" i="49" s="1"/>
  <c r="AW44" i="41"/>
  <c r="V30" i="47"/>
  <c r="AL45" i="47" s="1"/>
  <c r="AO43" i="41"/>
  <c r="AO91" i="41" s="1"/>
  <c r="CQ29" i="49"/>
  <c r="FM44" i="49" s="1"/>
  <c r="FM92" i="49" s="1"/>
  <c r="AP42" i="41"/>
  <c r="CR28" i="49"/>
  <c r="FN43" i="49" s="1"/>
  <c r="AQ41" i="41"/>
  <c r="CS27" i="49"/>
  <c r="FO42" i="49" s="1"/>
  <c r="AW50" i="41"/>
  <c r="AW103" i="41" s="1"/>
  <c r="AS50" i="41"/>
  <c r="AS103" i="41" s="1"/>
  <c r="AO36" i="41"/>
  <c r="CQ25" i="49"/>
  <c r="FM37" i="49" s="1"/>
  <c r="AP35" i="41"/>
  <c r="CR24" i="49"/>
  <c r="FN36" i="49" s="1"/>
  <c r="AQ34" i="41"/>
  <c r="CS23" i="49"/>
  <c r="FO35" i="49" s="1"/>
  <c r="AO32" i="41"/>
  <c r="CQ21" i="49"/>
  <c r="FM33" i="49" s="1"/>
  <c r="AP31" i="41"/>
  <c r="CR20" i="49"/>
  <c r="FN32" i="49" s="1"/>
  <c r="AQ30" i="41"/>
  <c r="CS19" i="49"/>
  <c r="FO31" i="49" s="1"/>
  <c r="AO28" i="41"/>
  <c r="CQ17" i="49"/>
  <c r="FM29" i="49" s="1"/>
  <c r="AP27" i="41"/>
  <c r="CR16" i="49"/>
  <c r="FN28" i="49" s="1"/>
  <c r="AV37" i="41"/>
  <c r="AV102" i="41" s="1"/>
  <c r="AQ26" i="41"/>
  <c r="CS15" i="49"/>
  <c r="FO27" i="49" s="1"/>
  <c r="AO21" i="41"/>
  <c r="CQ13" i="49"/>
  <c r="FM22" i="49" s="1"/>
  <c r="AP20" i="41"/>
  <c r="CR12" i="49"/>
  <c r="FN21" i="49" s="1"/>
  <c r="AV23" i="41"/>
  <c r="AV101" i="41" s="1"/>
  <c r="AQ19" i="41"/>
  <c r="CS11" i="49"/>
  <c r="FO20" i="49" s="1"/>
  <c r="AI9" i="41"/>
  <c r="AS15" i="41"/>
  <c r="AS16" i="41" s="1"/>
  <c r="AS100" i="41" s="1"/>
  <c r="AX16" i="41"/>
  <c r="AX100" i="41" s="1"/>
  <c r="AT16" i="41"/>
  <c r="AT100" i="41" s="1"/>
  <c r="AO14" i="41"/>
  <c r="CQ9" i="49"/>
  <c r="FM15" i="49" s="1"/>
  <c r="AP10" i="41"/>
  <c r="CR8" i="49"/>
  <c r="FN11" i="49" s="1"/>
  <c r="AV11" i="41"/>
  <c r="AV99" i="41" s="1"/>
  <c r="AQ9" i="41"/>
  <c r="CS7" i="49"/>
  <c r="FO10" i="49" s="1"/>
  <c r="AO4" i="41"/>
  <c r="CQ5" i="49"/>
  <c r="FM5" i="49" s="1"/>
  <c r="AP3" i="41"/>
  <c r="CR4" i="49"/>
  <c r="FN4" i="49" s="1"/>
  <c r="V59" i="41"/>
  <c r="AP87" i="41" s="1"/>
  <c r="AP109" i="41" s="1"/>
  <c r="AP2" i="41"/>
  <c r="CR3" i="49"/>
  <c r="FN3" i="49" s="1"/>
  <c r="AB59" i="41"/>
  <c r="AV87" i="41" s="1"/>
  <c r="AV109" i="41" s="1"/>
  <c r="AV2" i="41"/>
  <c r="AV6" i="41" s="1"/>
  <c r="AV98" i="41" s="1"/>
  <c r="AO84" i="41"/>
  <c r="CQ58" i="49"/>
  <c r="FM85" i="49" s="1"/>
  <c r="AP83" i="41"/>
  <c r="CR57" i="49"/>
  <c r="FN84" i="49" s="1"/>
  <c r="AQ82" i="41"/>
  <c r="CS56" i="49"/>
  <c r="FO83" i="49" s="1"/>
  <c r="AO80" i="41"/>
  <c r="CQ54" i="49"/>
  <c r="FM81" i="49" s="1"/>
  <c r="AU85" i="41"/>
  <c r="AU107" i="41" s="1"/>
  <c r="AP79" i="41"/>
  <c r="CR53" i="49"/>
  <c r="FN80" i="49" s="1"/>
  <c r="AQ75" i="41"/>
  <c r="CS52" i="49"/>
  <c r="FO76" i="49" s="1"/>
  <c r="BC73" i="41"/>
  <c r="V50" i="48"/>
  <c r="AL74" i="48" s="1"/>
  <c r="AP73" i="41"/>
  <c r="CR50" i="49"/>
  <c r="FN74" i="49" s="1"/>
  <c r="AQ72" i="41"/>
  <c r="CS49" i="49"/>
  <c r="FO73" i="49" s="1"/>
  <c r="AW76" i="41"/>
  <c r="AW106" i="41" s="1"/>
  <c r="AS76" i="41"/>
  <c r="AS106" i="41" s="1"/>
  <c r="BC67" i="41"/>
  <c r="AP67" i="41"/>
  <c r="CR47" i="49"/>
  <c r="FN68" i="49" s="1"/>
  <c r="AQ66" i="41"/>
  <c r="CS46" i="49"/>
  <c r="FO67" i="49" s="1"/>
  <c r="AO61" i="41"/>
  <c r="CQ44" i="49"/>
  <c r="FM62" i="49" s="1"/>
  <c r="AP60" i="41"/>
  <c r="CR43" i="49"/>
  <c r="FN61" i="49" s="1"/>
  <c r="AQ59" i="41"/>
  <c r="CS42" i="49"/>
  <c r="FO60" i="49" s="1"/>
  <c r="AO57" i="41"/>
  <c r="CQ40" i="49"/>
  <c r="FM58" i="49" s="1"/>
  <c r="AP56" i="41"/>
  <c r="CR39" i="49"/>
  <c r="FN57" i="49" s="1"/>
  <c r="AQ55" i="41"/>
  <c r="CS38" i="49"/>
  <c r="FO56" i="49" s="1"/>
  <c r="AX63" i="41"/>
  <c r="AX104" i="41" s="1"/>
  <c r="AO53" i="41"/>
  <c r="CQ36" i="49"/>
  <c r="FM54" i="49" s="1"/>
  <c r="AP49" i="41"/>
  <c r="AP92" i="41" s="1"/>
  <c r="CR35" i="49"/>
  <c r="FN50" i="49" s="1"/>
  <c r="FN93" i="49" s="1"/>
  <c r="AQ48" i="41"/>
  <c r="CS34" i="49"/>
  <c r="FO49" i="49" s="1"/>
  <c r="AO46" i="41"/>
  <c r="CQ32" i="49"/>
  <c r="FM47" i="49" s="1"/>
  <c r="AP45" i="41"/>
  <c r="CR31" i="49"/>
  <c r="FN46" i="49" s="1"/>
  <c r="AQ44" i="41"/>
  <c r="CS30" i="49"/>
  <c r="FO45" i="49" s="1"/>
  <c r="AO42" i="41"/>
  <c r="CQ28" i="49"/>
  <c r="FM43" i="49" s="1"/>
  <c r="AP41" i="41"/>
  <c r="CR27" i="49"/>
  <c r="FN42" i="49" s="1"/>
  <c r="AV50" i="41"/>
  <c r="AV103" i="41" s="1"/>
  <c r="AQ40" i="41"/>
  <c r="CS26" i="49"/>
  <c r="FO41" i="49" s="1"/>
  <c r="AO35" i="41"/>
  <c r="CQ24" i="49"/>
  <c r="FM36" i="49" s="1"/>
  <c r="AP34" i="41"/>
  <c r="CR23" i="49"/>
  <c r="FN35" i="49" s="1"/>
  <c r="AQ33" i="41"/>
  <c r="AQ90" i="41" s="1"/>
  <c r="CS22" i="49"/>
  <c r="FO34" i="49" s="1"/>
  <c r="FO91" i="49" s="1"/>
  <c r="AO31" i="41"/>
  <c r="CQ20" i="49"/>
  <c r="FM32" i="49" s="1"/>
  <c r="AP30" i="41"/>
  <c r="CR19" i="49"/>
  <c r="FN31" i="49" s="1"/>
  <c r="AQ29" i="41"/>
  <c r="CS18" i="49"/>
  <c r="FO30" i="49" s="1"/>
  <c r="AO27" i="41"/>
  <c r="CQ16" i="49"/>
  <c r="FM28" i="49" s="1"/>
  <c r="AU37" i="41"/>
  <c r="AU102" i="41" s="1"/>
  <c r="AP26" i="41"/>
  <c r="CR15" i="49"/>
  <c r="FN27" i="49" s="1"/>
  <c r="AQ22" i="41"/>
  <c r="CS14" i="49"/>
  <c r="FO23" i="49" s="1"/>
  <c r="AO20" i="41"/>
  <c r="CQ12" i="49"/>
  <c r="FM21" i="49" s="1"/>
  <c r="AP19" i="41"/>
  <c r="CR11" i="49"/>
  <c r="FN20" i="49" s="1"/>
  <c r="AQ15" i="41"/>
  <c r="CS10" i="49"/>
  <c r="FO16" i="49" s="1"/>
  <c r="AO10" i="41"/>
  <c r="CQ8" i="49"/>
  <c r="FM11" i="49" s="1"/>
  <c r="AP9" i="41"/>
  <c r="CR7" i="49"/>
  <c r="FN10" i="49" s="1"/>
  <c r="AQ5" i="41"/>
  <c r="CS6" i="49"/>
  <c r="FO6" i="49" s="1"/>
  <c r="AO3" i="41"/>
  <c r="CQ4" i="49"/>
  <c r="FM4" i="49" s="1"/>
  <c r="W63" i="49"/>
  <c r="CQ62" i="49" s="1"/>
  <c r="W59" i="41"/>
  <c r="AQ87" i="41" s="1"/>
  <c r="AQ109" i="41" s="1"/>
  <c r="AQ2" i="41"/>
  <c r="CS3" i="49"/>
  <c r="FO3" i="49" s="1"/>
  <c r="AO83" i="41"/>
  <c r="CQ57" i="49"/>
  <c r="FM84" i="49" s="1"/>
  <c r="AP82" i="41"/>
  <c r="CR56" i="49"/>
  <c r="FN83" i="49" s="1"/>
  <c r="AQ81" i="41"/>
  <c r="CS55" i="49"/>
  <c r="FO82" i="49" s="1"/>
  <c r="AX85" i="41"/>
  <c r="AX107" i="41" s="1"/>
  <c r="AT85" i="41"/>
  <c r="AT107" i="41" s="1"/>
  <c r="AO79" i="41"/>
  <c r="CQ53" i="49"/>
  <c r="FM80" i="49" s="1"/>
  <c r="AP75" i="41"/>
  <c r="CR52" i="49"/>
  <c r="FN76" i="49" s="1"/>
  <c r="AQ74" i="41"/>
  <c r="CS51" i="49"/>
  <c r="FO75" i="49" s="1"/>
  <c r="AO73" i="41"/>
  <c r="CQ50" i="49"/>
  <c r="FM74" i="49" s="1"/>
  <c r="AP72" i="41"/>
  <c r="CR49" i="49"/>
  <c r="FN73" i="49" s="1"/>
  <c r="AV76" i="41"/>
  <c r="AV106" i="41" s="1"/>
  <c r="AQ71" i="41"/>
  <c r="CS48" i="49"/>
  <c r="AO67" i="41"/>
  <c r="CQ47" i="49"/>
  <c r="FM68" i="49" s="1"/>
  <c r="AU68" i="41"/>
  <c r="AU105" i="41" s="1"/>
  <c r="AP66" i="41"/>
  <c r="CR46" i="49"/>
  <c r="FN67" i="49" s="1"/>
  <c r="AQ62" i="41"/>
  <c r="CS45" i="49"/>
  <c r="FO63" i="49" s="1"/>
  <c r="AO60" i="41"/>
  <c r="CQ43" i="49"/>
  <c r="FM61" i="49" s="1"/>
  <c r="AP59" i="41"/>
  <c r="CR42" i="49"/>
  <c r="FN60" i="49" s="1"/>
  <c r="AQ58" i="41"/>
  <c r="CS41" i="49"/>
  <c r="FO59" i="49" s="1"/>
  <c r="AO56" i="41"/>
  <c r="CQ39" i="49"/>
  <c r="FM57" i="49" s="1"/>
  <c r="AP55" i="41"/>
  <c r="CR38" i="49"/>
  <c r="FN56" i="49" s="1"/>
  <c r="AQ54" i="41"/>
  <c r="CS37" i="49"/>
  <c r="FO55" i="49" s="1"/>
  <c r="AW63" i="41"/>
  <c r="AW104" i="41" s="1"/>
  <c r="AS63" i="41"/>
  <c r="AS104" i="41" s="1"/>
  <c r="AO49" i="41"/>
  <c r="AO92" i="41" s="1"/>
  <c r="CQ35" i="49"/>
  <c r="FM50" i="49" s="1"/>
  <c r="FM93" i="49" s="1"/>
  <c r="AP48" i="41"/>
  <c r="CR34" i="49"/>
  <c r="FN49" i="49" s="1"/>
  <c r="AQ47" i="41"/>
  <c r="CS33" i="49"/>
  <c r="FO48" i="49" s="1"/>
  <c r="AO45" i="41"/>
  <c r="CQ31" i="49"/>
  <c r="FM46" i="49" s="1"/>
  <c r="AP44" i="41"/>
  <c r="CR30" i="49"/>
  <c r="FN45" i="49" s="1"/>
  <c r="AQ43" i="41"/>
  <c r="AQ91" i="41" s="1"/>
  <c r="CS29" i="49"/>
  <c r="FO44" i="49" s="1"/>
  <c r="FO92" i="49" s="1"/>
  <c r="AO41" i="41"/>
  <c r="CQ27" i="49"/>
  <c r="FM42" i="49" s="1"/>
  <c r="AU50" i="41"/>
  <c r="AU103" i="41" s="1"/>
  <c r="AP40" i="41"/>
  <c r="CR26" i="49"/>
  <c r="FN41" i="49" s="1"/>
  <c r="AQ36" i="41"/>
  <c r="CS25" i="49"/>
  <c r="FO37" i="49" s="1"/>
  <c r="AO34" i="41"/>
  <c r="CQ23" i="49"/>
  <c r="FM35" i="49" s="1"/>
  <c r="AP33" i="41"/>
  <c r="AP90" i="41" s="1"/>
  <c r="CR22" i="49"/>
  <c r="FN34" i="49" s="1"/>
  <c r="FN91" i="49" s="1"/>
  <c r="AQ32" i="41"/>
  <c r="CS21" i="49"/>
  <c r="FO33" i="49" s="1"/>
  <c r="AO30" i="41"/>
  <c r="CQ19" i="49"/>
  <c r="FM31" i="49" s="1"/>
  <c r="AP29" i="41"/>
  <c r="CR18" i="49"/>
  <c r="FN30" i="49" s="1"/>
  <c r="AQ28" i="41"/>
  <c r="CS17" i="49"/>
  <c r="FO29" i="49" s="1"/>
  <c r="AX37" i="41"/>
  <c r="AX102" i="41" s="1"/>
  <c r="AT37" i="41"/>
  <c r="AT102" i="41" s="1"/>
  <c r="AO26" i="41"/>
  <c r="CQ15" i="49"/>
  <c r="FM27" i="49" s="1"/>
  <c r="AP22" i="41"/>
  <c r="CR14" i="49"/>
  <c r="FN23" i="49" s="1"/>
  <c r="AQ21" i="41"/>
  <c r="CS13" i="49"/>
  <c r="FO22" i="49" s="1"/>
  <c r="AX23" i="41"/>
  <c r="AX101" i="41" s="1"/>
  <c r="AT23" i="41"/>
  <c r="AT101" i="41" s="1"/>
  <c r="AO19" i="41"/>
  <c r="CQ11" i="49"/>
  <c r="FM20" i="49" s="1"/>
  <c r="AP15" i="41"/>
  <c r="CR10" i="49"/>
  <c r="FN16" i="49" s="1"/>
  <c r="AV16" i="41"/>
  <c r="AV100" i="41" s="1"/>
  <c r="AQ14" i="41"/>
  <c r="CS9" i="49"/>
  <c r="FO15" i="49" s="1"/>
  <c r="AX11" i="41"/>
  <c r="AX99" i="41" s="1"/>
  <c r="AT11" i="41"/>
  <c r="AT99" i="41" s="1"/>
  <c r="AO9" i="41"/>
  <c r="AO11" i="41" s="1"/>
  <c r="AO99" i="41" s="1"/>
  <c r="CQ7" i="49"/>
  <c r="FM10" i="49" s="1"/>
  <c r="FM12" i="49" s="1"/>
  <c r="AP5" i="41"/>
  <c r="CR6" i="49"/>
  <c r="FN6" i="49" s="1"/>
  <c r="AQ4" i="41"/>
  <c r="CS5" i="49"/>
  <c r="FO5" i="49" s="1"/>
  <c r="AA61" i="48"/>
  <c r="AI32" i="40"/>
  <c r="BC47" i="40" s="1"/>
  <c r="AW68" i="40"/>
  <c r="AW105" i="40" s="1"/>
  <c r="U60" i="40"/>
  <c r="S3" i="49"/>
  <c r="Z60" i="40"/>
  <c r="AC60" i="40"/>
  <c r="P58" i="50"/>
  <c r="BU50" i="50" s="1"/>
  <c r="P56" i="50"/>
  <c r="F56" i="40"/>
  <c r="V57" i="49" s="1"/>
  <c r="T57" i="49"/>
  <c r="P54" i="50"/>
  <c r="BU4" i="50" s="1"/>
  <c r="F52" i="40"/>
  <c r="V53" i="49" s="1"/>
  <c r="T53" i="49"/>
  <c r="P50" i="50"/>
  <c r="BU7" i="50" s="1"/>
  <c r="P48" i="50"/>
  <c r="BU3" i="50" s="1"/>
  <c r="F48" i="40"/>
  <c r="V49" i="49" s="1"/>
  <c r="T49" i="49"/>
  <c r="P46" i="50"/>
  <c r="BU36" i="50" s="1"/>
  <c r="P44" i="50"/>
  <c r="BU15" i="50" s="1"/>
  <c r="F44" i="40"/>
  <c r="V45" i="49" s="1"/>
  <c r="T45" i="49"/>
  <c r="P42" i="50"/>
  <c r="BU16" i="50" s="1"/>
  <c r="P40" i="50"/>
  <c r="BU61" i="50" s="1"/>
  <c r="F40" i="40"/>
  <c r="V41" i="49" s="1"/>
  <c r="T41" i="49"/>
  <c r="P38" i="50"/>
  <c r="BU31" i="50" s="1"/>
  <c r="P34" i="50"/>
  <c r="BU86" i="50" s="1"/>
  <c r="P32" i="50"/>
  <c r="P30" i="50"/>
  <c r="P28" i="50"/>
  <c r="BU22" i="50" s="1"/>
  <c r="F28" i="40"/>
  <c r="V29" i="49" s="1"/>
  <c r="T29" i="49"/>
  <c r="P26" i="50"/>
  <c r="BU35" i="50" s="1"/>
  <c r="P24" i="50"/>
  <c r="BU6" i="50" s="1"/>
  <c r="F24" i="40"/>
  <c r="V25" i="49" s="1"/>
  <c r="T25" i="49"/>
  <c r="P22" i="50"/>
  <c r="BU12" i="50" s="1"/>
  <c r="P20" i="50"/>
  <c r="BU29" i="50" s="1"/>
  <c r="F20" i="40"/>
  <c r="V21" i="49" s="1"/>
  <c r="T21" i="49"/>
  <c r="P18" i="50"/>
  <c r="BU41" i="50" s="1"/>
  <c r="P16" i="50"/>
  <c r="BU68" i="50" s="1"/>
  <c r="P12" i="50"/>
  <c r="BU38" i="50" s="1"/>
  <c r="P10" i="50"/>
  <c r="P8" i="50"/>
  <c r="BU57" i="50" s="1"/>
  <c r="P4" i="50"/>
  <c r="U59" i="40"/>
  <c r="AO87" i="40" s="1"/>
  <c r="AO109" i="40" s="1"/>
  <c r="AO2" i="40"/>
  <c r="CM3" i="49"/>
  <c r="Z59" i="40"/>
  <c r="AT87" i="40" s="1"/>
  <c r="AT109" i="40" s="1"/>
  <c r="AT2" i="40"/>
  <c r="AC59" i="40"/>
  <c r="AW87" i="40" s="1"/>
  <c r="AW109" i="40" s="1"/>
  <c r="AW2" i="40"/>
  <c r="AW6" i="40" s="1"/>
  <c r="AW98" i="40" s="1"/>
  <c r="AQ84" i="40"/>
  <c r="CO58" i="49"/>
  <c r="AS83" i="40"/>
  <c r="Y56" i="50"/>
  <c r="AS83" i="50" s="1"/>
  <c r="AO82" i="40"/>
  <c r="CM56" i="49"/>
  <c r="AP81" i="40"/>
  <c r="CN55" i="49"/>
  <c r="AQ80" i="40"/>
  <c r="CO54" i="49"/>
  <c r="AW85" i="40"/>
  <c r="AW107" i="40" s="1"/>
  <c r="AS79" i="40"/>
  <c r="Y52" i="50"/>
  <c r="AS79" i="50" s="1"/>
  <c r="AO75" i="40"/>
  <c r="CM52" i="49"/>
  <c r="AP74" i="40"/>
  <c r="CN51" i="49"/>
  <c r="AQ73" i="40"/>
  <c r="CO50" i="49"/>
  <c r="AO72" i="40"/>
  <c r="CM49" i="49"/>
  <c r="AU76" i="40"/>
  <c r="AU106" i="40" s="1"/>
  <c r="AP71" i="40"/>
  <c r="CN48" i="49"/>
  <c r="AQ67" i="40"/>
  <c r="CO47" i="49"/>
  <c r="AI45" i="40"/>
  <c r="AS66" i="40"/>
  <c r="Y45" i="50"/>
  <c r="AS66" i="50" s="1"/>
  <c r="AI44" i="40"/>
  <c r="AP62" i="40"/>
  <c r="CN45" i="49"/>
  <c r="AQ61" i="40"/>
  <c r="CO44" i="49"/>
  <c r="AS60" i="40"/>
  <c r="Y42" i="50"/>
  <c r="AS60" i="50" s="1"/>
  <c r="AS117" i="50" s="1"/>
  <c r="AO59" i="40"/>
  <c r="CM42" i="49"/>
  <c r="AI40" i="40"/>
  <c r="AU58" i="40"/>
  <c r="AP58" i="40"/>
  <c r="CN41" i="49"/>
  <c r="AQ57" i="40"/>
  <c r="CO40" i="49"/>
  <c r="AS56" i="40"/>
  <c r="Y38" i="50"/>
  <c r="AS56" i="50" s="1"/>
  <c r="AS114" i="50" s="1"/>
  <c r="X37" i="40"/>
  <c r="CP38" i="49" s="1"/>
  <c r="AO55" i="40"/>
  <c r="CM38" i="49"/>
  <c r="AP54" i="40"/>
  <c r="CN37" i="49"/>
  <c r="AV63" i="40"/>
  <c r="AV104" i="40" s="1"/>
  <c r="AQ53" i="40"/>
  <c r="CO36" i="49"/>
  <c r="AS49" i="40"/>
  <c r="AS92" i="40" s="1"/>
  <c r="Y34" i="50"/>
  <c r="AS49" i="50" s="1"/>
  <c r="AS92" i="50" s="1"/>
  <c r="AO48" i="40"/>
  <c r="CM34" i="49"/>
  <c r="AQ47" i="40"/>
  <c r="CO33" i="49"/>
  <c r="AS46" i="40"/>
  <c r="Y31" i="50"/>
  <c r="AS46" i="50" s="1"/>
  <c r="AS109" i="50" s="1"/>
  <c r="AO45" i="40"/>
  <c r="CM31" i="49"/>
  <c r="AP44" i="40"/>
  <c r="CN30" i="49"/>
  <c r="AS43" i="40"/>
  <c r="AS91" i="40" s="1"/>
  <c r="Y28" i="50"/>
  <c r="AS43" i="50" s="1"/>
  <c r="AS91" i="50" s="1"/>
  <c r="AO42" i="40"/>
  <c r="CM28" i="49"/>
  <c r="X26" i="40"/>
  <c r="CP27" i="49" s="1"/>
  <c r="AP41" i="40"/>
  <c r="CN27" i="49"/>
  <c r="AQ40" i="40"/>
  <c r="CO26" i="49"/>
  <c r="AS36" i="40"/>
  <c r="Y24" i="50"/>
  <c r="AS36" i="50" s="1"/>
  <c r="AS105" i="50" s="1"/>
  <c r="CM24" i="49"/>
  <c r="AO35" i="40"/>
  <c r="X22" i="40"/>
  <c r="CP23" i="49" s="1"/>
  <c r="CN23" i="49"/>
  <c r="AP34" i="40"/>
  <c r="AQ33" i="40"/>
  <c r="AQ90" i="40" s="1"/>
  <c r="CO22" i="49"/>
  <c r="AS32" i="40"/>
  <c r="Y20" i="50"/>
  <c r="AS32" i="50" s="1"/>
  <c r="AS102" i="50" s="1"/>
  <c r="AO31" i="40"/>
  <c r="CM20" i="49"/>
  <c r="AP30" i="40"/>
  <c r="CN19" i="49"/>
  <c r="AQ29" i="40"/>
  <c r="CO18" i="49"/>
  <c r="AS28" i="40"/>
  <c r="Y16" i="50"/>
  <c r="AS28" i="50" s="1"/>
  <c r="AS99" i="50" s="1"/>
  <c r="AO27" i="40"/>
  <c r="CM16" i="49"/>
  <c r="AP26" i="40"/>
  <c r="CN15" i="49"/>
  <c r="AQ22" i="40"/>
  <c r="CO14" i="49"/>
  <c r="AS21" i="40"/>
  <c r="Y12" i="50"/>
  <c r="AS21" i="50" s="1"/>
  <c r="AI11" i="40"/>
  <c r="AT20" i="40"/>
  <c r="AT23" i="40" s="1"/>
  <c r="AT101" i="40" s="1"/>
  <c r="AO20" i="40"/>
  <c r="CM12" i="49"/>
  <c r="AU23" i="40"/>
  <c r="AU101" i="40" s="1"/>
  <c r="AP19" i="40"/>
  <c r="CN11" i="49"/>
  <c r="AQ15" i="40"/>
  <c r="CO10" i="49"/>
  <c r="AW16" i="40"/>
  <c r="AW100" i="40" s="1"/>
  <c r="AS14" i="40"/>
  <c r="Y8" i="50"/>
  <c r="AS14" i="50" s="1"/>
  <c r="X7" i="40"/>
  <c r="CP8" i="49" s="1"/>
  <c r="AO10" i="40"/>
  <c r="CM8" i="49"/>
  <c r="AU11" i="40"/>
  <c r="AU99" i="40" s="1"/>
  <c r="AP9" i="40"/>
  <c r="CN7" i="49"/>
  <c r="AQ5" i="40"/>
  <c r="CO6" i="49"/>
  <c r="AS4" i="40"/>
  <c r="Y4" i="50"/>
  <c r="AS4" i="50" s="1"/>
  <c r="AI3" i="40"/>
  <c r="AT3" i="40"/>
  <c r="X3" i="40"/>
  <c r="CP4" i="49" s="1"/>
  <c r="AO3" i="40"/>
  <c r="CM4" i="49"/>
  <c r="V59" i="40"/>
  <c r="AP87" i="40" s="1"/>
  <c r="AP109" i="40" s="1"/>
  <c r="AP2" i="40"/>
  <c r="CN3" i="49"/>
  <c r="AA59" i="40"/>
  <c r="AU87" i="40" s="1"/>
  <c r="AU109" i="40" s="1"/>
  <c r="AU2" i="40"/>
  <c r="AU6" i="40" s="1"/>
  <c r="AU98" i="40" s="1"/>
  <c r="AP84" i="40"/>
  <c r="CN58" i="49"/>
  <c r="AQ83" i="40"/>
  <c r="CO57" i="49"/>
  <c r="AS82" i="40"/>
  <c r="Y55" i="50"/>
  <c r="AS82" i="50" s="1"/>
  <c r="AO81" i="40"/>
  <c r="CM55" i="49"/>
  <c r="AP80" i="40"/>
  <c r="CN54" i="49"/>
  <c r="AV85" i="40"/>
  <c r="AV107" i="40" s="1"/>
  <c r="AQ79" i="40"/>
  <c r="CO53" i="49"/>
  <c r="AS75" i="40"/>
  <c r="Y51" i="50"/>
  <c r="AS75" i="50" s="1"/>
  <c r="AO74" i="40"/>
  <c r="CM51" i="49"/>
  <c r="AP73" i="40"/>
  <c r="CN50" i="49"/>
  <c r="AS72" i="40"/>
  <c r="Y48" i="50"/>
  <c r="AS72" i="50" s="1"/>
  <c r="AX76" i="40"/>
  <c r="AX106" i="40" s="1"/>
  <c r="AT76" i="40"/>
  <c r="AT106" i="40" s="1"/>
  <c r="AO71" i="40"/>
  <c r="CM48" i="49"/>
  <c r="AP67" i="40"/>
  <c r="CN47" i="49"/>
  <c r="AV68" i="40"/>
  <c r="AV105" i="40" s="1"/>
  <c r="AQ66" i="40"/>
  <c r="CO46" i="49"/>
  <c r="AO62" i="40"/>
  <c r="CM45" i="49"/>
  <c r="AP61" i="40"/>
  <c r="CN44" i="49"/>
  <c r="AQ60" i="40"/>
  <c r="CO43" i="49"/>
  <c r="AS59" i="40"/>
  <c r="Y41" i="50"/>
  <c r="AS59" i="50" s="1"/>
  <c r="AO58" i="40"/>
  <c r="CM41" i="49"/>
  <c r="AP57" i="40"/>
  <c r="CN40" i="49"/>
  <c r="AQ56" i="40"/>
  <c r="CO39" i="49"/>
  <c r="AS55" i="40"/>
  <c r="Y37" i="50"/>
  <c r="AS55" i="50" s="1"/>
  <c r="AS113" i="50" s="1"/>
  <c r="AO54" i="40"/>
  <c r="CM37" i="49"/>
  <c r="AU63" i="40"/>
  <c r="AU104" i="40" s="1"/>
  <c r="AP53" i="40"/>
  <c r="CN36" i="49"/>
  <c r="AQ49" i="40"/>
  <c r="AQ92" i="40" s="1"/>
  <c r="CO35" i="49"/>
  <c r="AS48" i="40"/>
  <c r="Y33" i="50"/>
  <c r="AS48" i="50" s="1"/>
  <c r="AS111" i="50" s="1"/>
  <c r="AP47" i="40"/>
  <c r="CN33" i="49"/>
  <c r="AQ46" i="40"/>
  <c r="CO32" i="49"/>
  <c r="AS45" i="40"/>
  <c r="Y30" i="50"/>
  <c r="AS45" i="50" s="1"/>
  <c r="AS108" i="50" s="1"/>
  <c r="AO44" i="40"/>
  <c r="CM30" i="49"/>
  <c r="AQ43" i="40"/>
  <c r="AQ91" i="40" s="1"/>
  <c r="CO29" i="49"/>
  <c r="AS42" i="40"/>
  <c r="Y27" i="50"/>
  <c r="AS42" i="50" s="1"/>
  <c r="AS107" i="50" s="1"/>
  <c r="AO41" i="40"/>
  <c r="CM27" i="49"/>
  <c r="AU50" i="40"/>
  <c r="AU103" i="40" s="1"/>
  <c r="AP40" i="40"/>
  <c r="CN26" i="49"/>
  <c r="AQ36" i="40"/>
  <c r="CO25" i="49"/>
  <c r="AS35" i="40"/>
  <c r="Y23" i="50"/>
  <c r="AS35" i="50" s="1"/>
  <c r="AS104" i="50" s="1"/>
  <c r="AO34" i="40"/>
  <c r="CM23" i="49"/>
  <c r="AP33" i="40"/>
  <c r="AP90" i="40" s="1"/>
  <c r="CN22" i="49"/>
  <c r="AQ32" i="40"/>
  <c r="CO21" i="49"/>
  <c r="AS31" i="40"/>
  <c r="Y19" i="50"/>
  <c r="AS31" i="50" s="1"/>
  <c r="AS101" i="50" s="1"/>
  <c r="AO30" i="40"/>
  <c r="CM19" i="49"/>
  <c r="AP29" i="40"/>
  <c r="CN18" i="49"/>
  <c r="AQ28" i="40"/>
  <c r="CO17" i="49"/>
  <c r="AS27" i="40"/>
  <c r="Y15" i="50"/>
  <c r="AS27" i="50" s="1"/>
  <c r="AX37" i="40"/>
  <c r="AX102" i="40" s="1"/>
  <c r="AT37" i="40"/>
  <c r="AT102" i="40" s="1"/>
  <c r="AO26" i="40"/>
  <c r="CM15" i="49"/>
  <c r="AP22" i="40"/>
  <c r="CN14" i="49"/>
  <c r="X12" i="40"/>
  <c r="CP13" i="49" s="1"/>
  <c r="AQ21" i="40"/>
  <c r="CO13" i="49"/>
  <c r="AS20" i="40"/>
  <c r="Y11" i="50"/>
  <c r="AS20" i="50" s="1"/>
  <c r="AX23" i="40"/>
  <c r="AX101" i="40" s="1"/>
  <c r="AO19" i="40"/>
  <c r="CM11" i="49"/>
  <c r="AP15" i="40"/>
  <c r="CN10" i="49"/>
  <c r="AV16" i="40"/>
  <c r="AV100" i="40" s="1"/>
  <c r="AQ14" i="40"/>
  <c r="CO9" i="49"/>
  <c r="AS10" i="40"/>
  <c r="Y7" i="50"/>
  <c r="AS10" i="50" s="1"/>
  <c r="AX11" i="40"/>
  <c r="AX99" i="40" s="1"/>
  <c r="AT11" i="40"/>
  <c r="AT99" i="40" s="1"/>
  <c r="AO9" i="40"/>
  <c r="CM7" i="49"/>
  <c r="AP5" i="40"/>
  <c r="CN6" i="49"/>
  <c r="AQ4" i="40"/>
  <c r="CO5" i="49"/>
  <c r="AS3" i="40"/>
  <c r="Y3" i="50"/>
  <c r="AS3" i="50" s="1"/>
  <c r="W60" i="40"/>
  <c r="U3" i="49"/>
  <c r="AB60" i="40"/>
  <c r="P55" i="50"/>
  <c r="BU70" i="50" s="1"/>
  <c r="P51" i="50"/>
  <c r="BU62" i="50" s="1"/>
  <c r="P47" i="50"/>
  <c r="P39" i="50"/>
  <c r="BU14" i="50" s="1"/>
  <c r="P35" i="50"/>
  <c r="BU48" i="50" s="1"/>
  <c r="P31" i="50"/>
  <c r="BU30" i="50" s="1"/>
  <c r="P23" i="50"/>
  <c r="P15" i="50"/>
  <c r="BU81" i="50" s="1"/>
  <c r="P7" i="50"/>
  <c r="BU42" i="50" s="1"/>
  <c r="F7" i="40"/>
  <c r="V8" i="49" s="1"/>
  <c r="T8" i="49"/>
  <c r="P3" i="50"/>
  <c r="BU76" i="50" s="1"/>
  <c r="W59" i="40"/>
  <c r="AQ87" i="40" s="1"/>
  <c r="AQ109" i="40" s="1"/>
  <c r="AQ2" i="40"/>
  <c r="CO3" i="49"/>
  <c r="AB59" i="40"/>
  <c r="AV87" i="40" s="1"/>
  <c r="AV109" i="40" s="1"/>
  <c r="AV2" i="40"/>
  <c r="AV6" i="40" s="1"/>
  <c r="AV98" i="40" s="1"/>
  <c r="X57" i="40"/>
  <c r="CP58" i="49" s="1"/>
  <c r="AO84" i="40"/>
  <c r="CM58" i="49"/>
  <c r="AI56" i="40"/>
  <c r="AU83" i="40"/>
  <c r="AU85" i="40" s="1"/>
  <c r="AU107" i="40" s="1"/>
  <c r="AP83" i="40"/>
  <c r="CN57" i="49"/>
  <c r="AQ82" i="40"/>
  <c r="CO56" i="49"/>
  <c r="AS81" i="40"/>
  <c r="Y54" i="50"/>
  <c r="AS81" i="50" s="1"/>
  <c r="AO80" i="40"/>
  <c r="CM54" i="49"/>
  <c r="AP79" i="40"/>
  <c r="CN53" i="49"/>
  <c r="AQ75" i="40"/>
  <c r="CO52" i="49"/>
  <c r="AS74" i="40"/>
  <c r="Y50" i="50"/>
  <c r="AS74" i="50" s="1"/>
  <c r="X49" i="40"/>
  <c r="CP50" i="49" s="1"/>
  <c r="AO73" i="40"/>
  <c r="CM50" i="49"/>
  <c r="AQ72" i="40"/>
  <c r="CO49" i="49"/>
  <c r="AW76" i="40"/>
  <c r="AW106" i="40" s="1"/>
  <c r="AS71" i="40"/>
  <c r="Y47" i="50"/>
  <c r="AS71" i="50" s="1"/>
  <c r="AO67" i="40"/>
  <c r="CM47" i="49"/>
  <c r="AU68" i="40"/>
  <c r="AU105" i="40" s="1"/>
  <c r="AP66" i="40"/>
  <c r="CN46" i="49"/>
  <c r="AS62" i="40"/>
  <c r="Y44" i="50"/>
  <c r="AS62" i="50" s="1"/>
  <c r="AS119" i="50" s="1"/>
  <c r="AO61" i="40"/>
  <c r="CM44" i="49"/>
  <c r="AP60" i="40"/>
  <c r="CN43" i="49"/>
  <c r="AQ59" i="40"/>
  <c r="CO42" i="49"/>
  <c r="AS58" i="40"/>
  <c r="Y40" i="50"/>
  <c r="AS58" i="50" s="1"/>
  <c r="AS116" i="50" s="1"/>
  <c r="AO57" i="40"/>
  <c r="CM40" i="49"/>
  <c r="AP56" i="40"/>
  <c r="CN39" i="49"/>
  <c r="AQ55" i="40"/>
  <c r="CO38" i="49"/>
  <c r="AI36" i="40"/>
  <c r="AS54" i="40"/>
  <c r="Y36" i="50"/>
  <c r="AS54" i="50" s="1"/>
  <c r="AS112" i="50" s="1"/>
  <c r="AX63" i="40"/>
  <c r="AX104" i="40" s="1"/>
  <c r="AT63" i="40"/>
  <c r="AT104" i="40" s="1"/>
  <c r="AO53" i="40"/>
  <c r="CM36" i="49"/>
  <c r="AP49" i="40"/>
  <c r="AP92" i="40" s="1"/>
  <c r="CN35" i="49"/>
  <c r="AQ48" i="40"/>
  <c r="CO34" i="49"/>
  <c r="AO47" i="40"/>
  <c r="CM33" i="49"/>
  <c r="AP46" i="40"/>
  <c r="CN32" i="49"/>
  <c r="AQ45" i="40"/>
  <c r="CO31" i="49"/>
  <c r="AS44" i="40"/>
  <c r="Y29" i="50"/>
  <c r="AS44" i="50" s="1"/>
  <c r="AI28" i="40"/>
  <c r="AP43" i="40"/>
  <c r="AP91" i="40" s="1"/>
  <c r="CN29" i="49"/>
  <c r="AQ42" i="40"/>
  <c r="CO28" i="49"/>
  <c r="AS41" i="40"/>
  <c r="Y26" i="50"/>
  <c r="AS41" i="50" s="1"/>
  <c r="AS106" i="50" s="1"/>
  <c r="AX50" i="40"/>
  <c r="AX103" i="40" s="1"/>
  <c r="AT50" i="40"/>
  <c r="AT103" i="40" s="1"/>
  <c r="X25" i="40"/>
  <c r="CP26" i="49" s="1"/>
  <c r="AO40" i="40"/>
  <c r="CM26" i="49"/>
  <c r="CN25" i="49"/>
  <c r="AP36" i="40"/>
  <c r="CO24" i="49"/>
  <c r="AQ35" i="40"/>
  <c r="AS34" i="40"/>
  <c r="Y22" i="50"/>
  <c r="AS34" i="50" s="1"/>
  <c r="AS103" i="50" s="1"/>
  <c r="AO33" i="40"/>
  <c r="AO90" i="40" s="1"/>
  <c r="CM22" i="49"/>
  <c r="AP32" i="40"/>
  <c r="CN21" i="49"/>
  <c r="AQ31" i="40"/>
  <c r="CO20" i="49"/>
  <c r="AS30" i="40"/>
  <c r="Y18" i="50"/>
  <c r="AS30" i="50" s="1"/>
  <c r="AO29" i="40"/>
  <c r="CM18" i="49"/>
  <c r="AP28" i="40"/>
  <c r="CN17" i="49"/>
  <c r="AQ27" i="40"/>
  <c r="CO16" i="49"/>
  <c r="AW37" i="40"/>
  <c r="AW102" i="40" s="1"/>
  <c r="AS26" i="40"/>
  <c r="Y14" i="50"/>
  <c r="AS26" i="50" s="1"/>
  <c r="AO22" i="40"/>
  <c r="CM14" i="49"/>
  <c r="AP21" i="40"/>
  <c r="CN13" i="49"/>
  <c r="AQ20" i="40"/>
  <c r="CO12" i="49"/>
  <c r="AW23" i="40"/>
  <c r="AW101" i="40" s="1"/>
  <c r="AS19" i="40"/>
  <c r="Y10" i="50"/>
  <c r="AS19" i="50" s="1"/>
  <c r="AO15" i="40"/>
  <c r="CM10" i="49"/>
  <c r="AU16" i="40"/>
  <c r="AU100" i="40" s="1"/>
  <c r="AP14" i="40"/>
  <c r="CN9" i="49"/>
  <c r="AQ10" i="40"/>
  <c r="CO8" i="49"/>
  <c r="AW11" i="40"/>
  <c r="AW99" i="40" s="1"/>
  <c r="AS9" i="40"/>
  <c r="Y6" i="50"/>
  <c r="AS9" i="50" s="1"/>
  <c r="AO5" i="40"/>
  <c r="CM6" i="49"/>
  <c r="AP4" i="40"/>
  <c r="CN5" i="49"/>
  <c r="AQ3" i="40"/>
  <c r="CO4" i="49"/>
  <c r="F11" i="40"/>
  <c r="V12" i="49" s="1"/>
  <c r="S12" i="49"/>
  <c r="F8" i="40"/>
  <c r="V9" i="49" s="1"/>
  <c r="U9" i="49"/>
  <c r="Y59" i="40"/>
  <c r="AS87" i="40" s="1"/>
  <c r="AS109" i="40" s="1"/>
  <c r="AS2" i="40"/>
  <c r="AD59" i="40"/>
  <c r="AX87" i="40" s="1"/>
  <c r="AX109" i="40" s="1"/>
  <c r="AX2" i="40"/>
  <c r="AX6" i="40" s="1"/>
  <c r="AX98" i="40" s="1"/>
  <c r="AS84" i="40"/>
  <c r="Y57" i="50"/>
  <c r="AS84" i="50" s="1"/>
  <c r="AO83" i="40"/>
  <c r="CM57" i="49"/>
  <c r="AP82" i="40"/>
  <c r="CN56" i="49"/>
  <c r="AQ81" i="40"/>
  <c r="CO55" i="49"/>
  <c r="AI53" i="40"/>
  <c r="AS80" i="40"/>
  <c r="Y53" i="50"/>
  <c r="AS80" i="50" s="1"/>
  <c r="AX85" i="40"/>
  <c r="AX107" i="40" s="1"/>
  <c r="AT85" i="40"/>
  <c r="AT107" i="40" s="1"/>
  <c r="AO79" i="40"/>
  <c r="CM53" i="49"/>
  <c r="AP75" i="40"/>
  <c r="CN52" i="49"/>
  <c r="AQ74" i="40"/>
  <c r="CO51" i="49"/>
  <c r="AI49" i="40"/>
  <c r="AS73" i="40"/>
  <c r="Y49" i="50"/>
  <c r="AS73" i="50" s="1"/>
  <c r="AI48" i="40"/>
  <c r="AP72" i="40"/>
  <c r="CN49" i="49"/>
  <c r="AV76" i="40"/>
  <c r="AV106" i="40" s="1"/>
  <c r="AQ71" i="40"/>
  <c r="CO48" i="49"/>
  <c r="AS67" i="40"/>
  <c r="Y46" i="50"/>
  <c r="AS67" i="50" s="1"/>
  <c r="AX68" i="40"/>
  <c r="AX105" i="40" s="1"/>
  <c r="AT68" i="40"/>
  <c r="AT105" i="40" s="1"/>
  <c r="AO66" i="40"/>
  <c r="CM46" i="49"/>
  <c r="AQ62" i="40"/>
  <c r="CO45" i="49"/>
  <c r="AS61" i="40"/>
  <c r="Y43" i="50"/>
  <c r="AS61" i="50" s="1"/>
  <c r="AS118" i="50" s="1"/>
  <c r="AO60" i="40"/>
  <c r="CM43" i="49"/>
  <c r="AP59" i="40"/>
  <c r="CN42" i="49"/>
  <c r="AQ58" i="40"/>
  <c r="CO41" i="49"/>
  <c r="AS57" i="40"/>
  <c r="Y39" i="50"/>
  <c r="AS57" i="50" s="1"/>
  <c r="AS115" i="50" s="1"/>
  <c r="X38" i="40"/>
  <c r="CP39" i="49" s="1"/>
  <c r="AO56" i="40"/>
  <c r="CM39" i="49"/>
  <c r="AP55" i="40"/>
  <c r="CN38" i="49"/>
  <c r="AQ54" i="40"/>
  <c r="CO37" i="49"/>
  <c r="AW63" i="40"/>
  <c r="AW104" i="40" s="1"/>
  <c r="AS53" i="40"/>
  <c r="Y35" i="50"/>
  <c r="AS53" i="50" s="1"/>
  <c r="AO49" i="40"/>
  <c r="AO92" i="40" s="1"/>
  <c r="CM35" i="49"/>
  <c r="AP48" i="40"/>
  <c r="CN34" i="49"/>
  <c r="AS47" i="40"/>
  <c r="Y32" i="50"/>
  <c r="AS47" i="50" s="1"/>
  <c r="AS110" i="50" s="1"/>
  <c r="AO46" i="40"/>
  <c r="CM32" i="49"/>
  <c r="AP45" i="40"/>
  <c r="CN31" i="49"/>
  <c r="AV44" i="40"/>
  <c r="AV50" i="40" s="1"/>
  <c r="AV103" i="40" s="1"/>
  <c r="U30" i="47"/>
  <c r="AK45" i="47" s="1"/>
  <c r="AQ44" i="40"/>
  <c r="CO30" i="49"/>
  <c r="AO43" i="40"/>
  <c r="AO91" i="40" s="1"/>
  <c r="CM29" i="49"/>
  <c r="AP42" i="40"/>
  <c r="CN28" i="49"/>
  <c r="AQ41" i="40"/>
  <c r="CO27" i="49"/>
  <c r="AW50" i="40"/>
  <c r="AW103" i="40" s="1"/>
  <c r="AS40" i="40"/>
  <c r="Y25" i="50"/>
  <c r="AS40" i="50" s="1"/>
  <c r="AO36" i="40"/>
  <c r="CM25" i="49"/>
  <c r="CN24" i="49"/>
  <c r="AP35" i="40"/>
  <c r="CO23" i="49"/>
  <c r="AQ34" i="40"/>
  <c r="AS33" i="40"/>
  <c r="AS90" i="40" s="1"/>
  <c r="Y21" i="50"/>
  <c r="AS33" i="50" s="1"/>
  <c r="AS90" i="50" s="1"/>
  <c r="AO32" i="40"/>
  <c r="CM21" i="49"/>
  <c r="AI19" i="40"/>
  <c r="AU31" i="40"/>
  <c r="AU37" i="40" s="1"/>
  <c r="AU102" i="40" s="1"/>
  <c r="AP31" i="40"/>
  <c r="CN20" i="49"/>
  <c r="AQ30" i="40"/>
  <c r="CO19" i="49"/>
  <c r="AS29" i="40"/>
  <c r="Y17" i="50"/>
  <c r="AS29" i="50" s="1"/>
  <c r="AS100" i="50" s="1"/>
  <c r="AO28" i="40"/>
  <c r="CM17" i="49"/>
  <c r="AP27" i="40"/>
  <c r="CN16" i="49"/>
  <c r="AV37" i="40"/>
  <c r="AV102" i="40" s="1"/>
  <c r="AQ26" i="40"/>
  <c r="CO15" i="49"/>
  <c r="AS22" i="40"/>
  <c r="Y13" i="50"/>
  <c r="AS22" i="50" s="1"/>
  <c r="AO21" i="40"/>
  <c r="CM13" i="49"/>
  <c r="AP20" i="40"/>
  <c r="CN12" i="49"/>
  <c r="AV23" i="40"/>
  <c r="AV101" i="40" s="1"/>
  <c r="AQ19" i="40"/>
  <c r="AQ23" i="40" s="1"/>
  <c r="AQ101" i="40" s="1"/>
  <c r="CO11" i="49"/>
  <c r="AS15" i="40"/>
  <c r="Y9" i="50"/>
  <c r="AS15" i="50" s="1"/>
  <c r="AX16" i="40"/>
  <c r="AX100" i="40" s="1"/>
  <c r="AT16" i="40"/>
  <c r="AT100" i="40" s="1"/>
  <c r="AO14" i="40"/>
  <c r="CM9" i="49"/>
  <c r="AP10" i="40"/>
  <c r="CN8" i="49"/>
  <c r="AV11" i="40"/>
  <c r="AV99" i="40" s="1"/>
  <c r="AQ9" i="40"/>
  <c r="CO7" i="49"/>
  <c r="AS5" i="40"/>
  <c r="Y5" i="50"/>
  <c r="AS5" i="50" s="1"/>
  <c r="AO4" i="40"/>
  <c r="CM5" i="49"/>
  <c r="AP3" i="40"/>
  <c r="CN4" i="49"/>
  <c r="F9" i="38"/>
  <c r="R10" i="49" s="1"/>
  <c r="AI2" i="38"/>
  <c r="AI7" i="38"/>
  <c r="BC10" i="38" s="1"/>
  <c r="F54" i="38"/>
  <c r="U60" i="38"/>
  <c r="C2" i="50"/>
  <c r="BH13" i="50" s="1"/>
  <c r="O3" i="49"/>
  <c r="Z60" i="38"/>
  <c r="H2" i="50"/>
  <c r="BM13" i="50" s="1"/>
  <c r="AC60" i="38"/>
  <c r="K2" i="50"/>
  <c r="BP13" i="50" s="1"/>
  <c r="I59" i="50"/>
  <c r="D59" i="50"/>
  <c r="P60" i="49"/>
  <c r="BM60" i="49" s="1"/>
  <c r="E58" i="50"/>
  <c r="BJ50" i="50" s="1"/>
  <c r="Q59" i="49"/>
  <c r="C56" i="50"/>
  <c r="O57" i="49"/>
  <c r="BL57" i="49" s="1"/>
  <c r="I55" i="50"/>
  <c r="BN70" i="50" s="1"/>
  <c r="D55" i="50"/>
  <c r="BI70" i="50" s="1"/>
  <c r="P56" i="49"/>
  <c r="BM56" i="49" s="1"/>
  <c r="C53" i="50"/>
  <c r="BH37" i="50" s="1"/>
  <c r="O54" i="49"/>
  <c r="I52" i="50"/>
  <c r="BN43" i="50" s="1"/>
  <c r="D52" i="50"/>
  <c r="BI43" i="50" s="1"/>
  <c r="P53" i="49"/>
  <c r="E51" i="50"/>
  <c r="BJ62" i="50" s="1"/>
  <c r="Q52" i="49"/>
  <c r="BN52" i="49" s="1"/>
  <c r="C49" i="50"/>
  <c r="BH51" i="50" s="1"/>
  <c r="O50" i="49"/>
  <c r="I48" i="50"/>
  <c r="BN3" i="50" s="1"/>
  <c r="D48" i="50"/>
  <c r="BI3" i="50" s="1"/>
  <c r="P49" i="49"/>
  <c r="E47" i="50"/>
  <c r="Q48" i="49"/>
  <c r="BN48" i="49" s="1"/>
  <c r="C45" i="50"/>
  <c r="BH20" i="50" s="1"/>
  <c r="O46" i="49"/>
  <c r="BL46" i="49" s="1"/>
  <c r="I44" i="50"/>
  <c r="BN15" i="50" s="1"/>
  <c r="D44" i="50"/>
  <c r="BI15" i="50" s="1"/>
  <c r="P45" i="49"/>
  <c r="E43" i="50"/>
  <c r="BJ24" i="50" s="1"/>
  <c r="Q44" i="49"/>
  <c r="BN44" i="49" s="1"/>
  <c r="C41" i="50"/>
  <c r="BH23" i="50" s="1"/>
  <c r="O42" i="49"/>
  <c r="BL42" i="49" s="1"/>
  <c r="I40" i="50"/>
  <c r="BN61" i="50" s="1"/>
  <c r="D40" i="50"/>
  <c r="BI61" i="50" s="1"/>
  <c r="P41" i="49"/>
  <c r="BM41" i="49" s="1"/>
  <c r="E39" i="50"/>
  <c r="BJ14" i="50" s="1"/>
  <c r="Q40" i="49"/>
  <c r="BN40" i="49" s="1"/>
  <c r="C37" i="50"/>
  <c r="BH82" i="50" s="1"/>
  <c r="O38" i="49"/>
  <c r="BL38" i="49" s="1"/>
  <c r="I36" i="50"/>
  <c r="BN21" i="50" s="1"/>
  <c r="D36" i="50"/>
  <c r="BI21" i="50" s="1"/>
  <c r="P37" i="49"/>
  <c r="BM37" i="49" s="1"/>
  <c r="E35" i="50"/>
  <c r="BJ48" i="50" s="1"/>
  <c r="Q36" i="49"/>
  <c r="BN36" i="49" s="1"/>
  <c r="C33" i="50"/>
  <c r="O34" i="49"/>
  <c r="BL34" i="49" s="1"/>
  <c r="I32" i="50"/>
  <c r="D32" i="50"/>
  <c r="P33" i="49"/>
  <c r="BM33" i="49" s="1"/>
  <c r="E31" i="50"/>
  <c r="BJ30" i="50" s="1"/>
  <c r="Q32" i="49"/>
  <c r="BN32" i="49" s="1"/>
  <c r="C29" i="50"/>
  <c r="BH11" i="50" s="1"/>
  <c r="O30" i="49"/>
  <c r="I28" i="50"/>
  <c r="BN22" i="50" s="1"/>
  <c r="D28" i="50"/>
  <c r="BI22" i="50" s="1"/>
  <c r="P29" i="49"/>
  <c r="E27" i="50"/>
  <c r="BJ80" i="50" s="1"/>
  <c r="Q28" i="49"/>
  <c r="BN28" i="49" s="1"/>
  <c r="C25" i="50"/>
  <c r="BH60" i="50" s="1"/>
  <c r="O26" i="49"/>
  <c r="I24" i="50"/>
  <c r="BN6" i="50" s="1"/>
  <c r="D24" i="50"/>
  <c r="BI6" i="50" s="1"/>
  <c r="P25" i="49"/>
  <c r="E23" i="50"/>
  <c r="Q24" i="49"/>
  <c r="BN24" i="49" s="1"/>
  <c r="C21" i="50"/>
  <c r="O22" i="49"/>
  <c r="I20" i="50"/>
  <c r="BN29" i="50" s="1"/>
  <c r="D20" i="50"/>
  <c r="BI29" i="50" s="1"/>
  <c r="P21" i="49"/>
  <c r="D18" i="50"/>
  <c r="BI41" i="50" s="1"/>
  <c r="P19" i="49"/>
  <c r="BM19" i="49" s="1"/>
  <c r="E17" i="50"/>
  <c r="BJ69" i="50" s="1"/>
  <c r="Q18" i="49"/>
  <c r="BN18" i="49" s="1"/>
  <c r="C15" i="50"/>
  <c r="BH81" i="50" s="1"/>
  <c r="O16" i="49"/>
  <c r="I14" i="50"/>
  <c r="BN87" i="50" s="1"/>
  <c r="D14" i="50"/>
  <c r="BI87" i="50" s="1"/>
  <c r="P15" i="49"/>
  <c r="BM15" i="49" s="1"/>
  <c r="E13" i="50"/>
  <c r="BJ5" i="50" s="1"/>
  <c r="Q14" i="49"/>
  <c r="BN14" i="49" s="1"/>
  <c r="C11" i="50"/>
  <c r="BH67" i="50" s="1"/>
  <c r="O12" i="49"/>
  <c r="I10" i="50"/>
  <c r="D10" i="50"/>
  <c r="P11" i="49"/>
  <c r="F10" i="46"/>
  <c r="C8" i="50"/>
  <c r="BH57" i="50" s="1"/>
  <c r="O9" i="49"/>
  <c r="BL9" i="49" s="1"/>
  <c r="I7" i="50"/>
  <c r="BN42" i="50" s="1"/>
  <c r="D7" i="50"/>
  <c r="BI42" i="50" s="1"/>
  <c r="P8" i="49"/>
  <c r="E6" i="50"/>
  <c r="Q7" i="49"/>
  <c r="BN7" i="49" s="1"/>
  <c r="C4" i="50"/>
  <c r="O5" i="49"/>
  <c r="I3" i="50"/>
  <c r="BN76" i="50" s="1"/>
  <c r="D3" i="50"/>
  <c r="BI76" i="50" s="1"/>
  <c r="P4" i="49"/>
  <c r="BM4" i="49" s="1"/>
  <c r="W2" i="50"/>
  <c r="AQ2" i="50" s="1"/>
  <c r="AQ2" i="38"/>
  <c r="CK3" i="49"/>
  <c r="FG3" i="49" s="1"/>
  <c r="AB2" i="50"/>
  <c r="AV2" i="38"/>
  <c r="AD57" i="50"/>
  <c r="AX84" i="50" s="1"/>
  <c r="AX84" i="38"/>
  <c r="Z57" i="50"/>
  <c r="AT84" i="50" s="1"/>
  <c r="AT84" i="38"/>
  <c r="U57" i="50"/>
  <c r="AO84" i="50" s="1"/>
  <c r="AO84" i="38"/>
  <c r="CI58" i="49"/>
  <c r="FE85" i="49" s="1"/>
  <c r="AB56" i="50"/>
  <c r="AV83" i="50" s="1"/>
  <c r="AV83" i="38"/>
  <c r="W56" i="50"/>
  <c r="AQ83" i="50" s="1"/>
  <c r="AQ83" i="38"/>
  <c r="CK57" i="49"/>
  <c r="FG84" i="49" s="1"/>
  <c r="AA55" i="50"/>
  <c r="AU82" i="50" s="1"/>
  <c r="AU82" i="38"/>
  <c r="V55" i="50"/>
  <c r="AP82" i="50" s="1"/>
  <c r="AP82" i="38"/>
  <c r="CJ56" i="49"/>
  <c r="FF83" i="49" s="1"/>
  <c r="AC54" i="50"/>
  <c r="AW81" i="50" s="1"/>
  <c r="AW81" i="38"/>
  <c r="W54" i="50"/>
  <c r="AQ81" i="50" s="1"/>
  <c r="AQ81" i="38"/>
  <c r="CK55" i="49"/>
  <c r="FG82" i="49" s="1"/>
  <c r="AD53" i="50"/>
  <c r="AX80" i="50" s="1"/>
  <c r="AX80" i="38"/>
  <c r="Z53" i="50"/>
  <c r="AT80" i="50" s="1"/>
  <c r="AT80" i="38"/>
  <c r="U53" i="50"/>
  <c r="AO80" i="50" s="1"/>
  <c r="AO80" i="38"/>
  <c r="CI54" i="49"/>
  <c r="FE81" i="49" s="1"/>
  <c r="AB52" i="50"/>
  <c r="AV79" i="50" s="1"/>
  <c r="AV79" i="38"/>
  <c r="W52" i="50"/>
  <c r="AQ79" i="50" s="1"/>
  <c r="AQ79" i="38"/>
  <c r="CK53" i="49"/>
  <c r="FG80" i="49" s="1"/>
  <c r="AA51" i="50"/>
  <c r="AU75" i="50" s="1"/>
  <c r="AU75" i="38"/>
  <c r="V51" i="50"/>
  <c r="AP75" i="50" s="1"/>
  <c r="AP75" i="38"/>
  <c r="CJ52" i="49"/>
  <c r="FF76" i="49" s="1"/>
  <c r="AC50" i="50"/>
  <c r="AW74" i="50" s="1"/>
  <c r="AW74" i="38"/>
  <c r="W50" i="50"/>
  <c r="AQ74" i="50" s="1"/>
  <c r="AQ74" i="38"/>
  <c r="CK51" i="49"/>
  <c r="FG75" i="49" s="1"/>
  <c r="AD49" i="50"/>
  <c r="AX73" i="50" s="1"/>
  <c r="AX73" i="38"/>
  <c r="Z49" i="50"/>
  <c r="AT73" i="50" s="1"/>
  <c r="AT73" i="38"/>
  <c r="U49" i="50"/>
  <c r="AO73" i="50" s="1"/>
  <c r="AO73" i="38"/>
  <c r="CI50" i="49"/>
  <c r="AB48" i="50"/>
  <c r="AV72" i="50" s="1"/>
  <c r="AV72" i="38"/>
  <c r="W48" i="50"/>
  <c r="AQ72" i="50" s="1"/>
  <c r="AQ72" i="38"/>
  <c r="CK49" i="49"/>
  <c r="FG73" i="49" s="1"/>
  <c r="AA47" i="50"/>
  <c r="AU71" i="50" s="1"/>
  <c r="AU71" i="38"/>
  <c r="V47" i="50"/>
  <c r="AP71" i="50" s="1"/>
  <c r="AP71" i="38"/>
  <c r="CJ48" i="49"/>
  <c r="FF72" i="49" s="1"/>
  <c r="AC46" i="50"/>
  <c r="AW67" i="50" s="1"/>
  <c r="AW67" i="38"/>
  <c r="W46" i="50"/>
  <c r="AQ67" i="50" s="1"/>
  <c r="AQ67" i="38"/>
  <c r="CK47" i="49"/>
  <c r="FG68" i="49" s="1"/>
  <c r="AD45" i="50"/>
  <c r="AX66" i="50" s="1"/>
  <c r="AX66" i="38"/>
  <c r="Z45" i="50"/>
  <c r="AT66" i="50" s="1"/>
  <c r="AT66" i="38"/>
  <c r="U45" i="50"/>
  <c r="AO66" i="50" s="1"/>
  <c r="AO66" i="38"/>
  <c r="CI46" i="49"/>
  <c r="FE67" i="49" s="1"/>
  <c r="AB44" i="50"/>
  <c r="AV62" i="50" s="1"/>
  <c r="AV119" i="50" s="1"/>
  <c r="AV62" i="38"/>
  <c r="W44" i="50"/>
  <c r="AQ62" i="50" s="1"/>
  <c r="AQ119" i="50" s="1"/>
  <c r="AQ62" i="38"/>
  <c r="CK45" i="49"/>
  <c r="FG63" i="49" s="1"/>
  <c r="AD43" i="50"/>
  <c r="AX61" i="50" s="1"/>
  <c r="AX118" i="50" s="1"/>
  <c r="AX61" i="38"/>
  <c r="Z43" i="50"/>
  <c r="AT61" i="50" s="1"/>
  <c r="AT118" i="50" s="1"/>
  <c r="AT61" i="38"/>
  <c r="U43" i="50"/>
  <c r="AO61" i="50" s="1"/>
  <c r="AO118" i="50" s="1"/>
  <c r="AO61" i="38"/>
  <c r="CI44" i="49"/>
  <c r="FE62" i="49" s="1"/>
  <c r="AB42" i="50"/>
  <c r="AV60" i="50" s="1"/>
  <c r="AV117" i="50" s="1"/>
  <c r="AV60" i="38"/>
  <c r="V42" i="50"/>
  <c r="AP60" i="50" s="1"/>
  <c r="AP117" i="50" s="1"/>
  <c r="AP60" i="38"/>
  <c r="CJ43" i="49"/>
  <c r="FF61" i="49" s="1"/>
  <c r="AC41" i="50"/>
  <c r="AW59" i="50" s="1"/>
  <c r="AW59" i="38"/>
  <c r="AA40" i="50"/>
  <c r="AU58" i="50" s="1"/>
  <c r="AU116" i="50" s="1"/>
  <c r="AU58" i="38"/>
  <c r="V40" i="50"/>
  <c r="AP58" i="50" s="1"/>
  <c r="AP116" i="50" s="1"/>
  <c r="AP58" i="38"/>
  <c r="CJ41" i="49"/>
  <c r="FF59" i="49" s="1"/>
  <c r="AD39" i="50"/>
  <c r="AX57" i="50" s="1"/>
  <c r="AX115" i="50" s="1"/>
  <c r="AX57" i="38"/>
  <c r="Z39" i="50"/>
  <c r="AT57" i="50" s="1"/>
  <c r="AT115" i="50" s="1"/>
  <c r="AT57" i="38"/>
  <c r="AD38" i="50"/>
  <c r="AX56" i="50" s="1"/>
  <c r="AX114" i="50" s="1"/>
  <c r="AX56" i="38"/>
  <c r="Z38" i="50"/>
  <c r="AT56" i="50" s="1"/>
  <c r="AT114" i="50" s="1"/>
  <c r="AT56" i="38"/>
  <c r="AA37" i="50"/>
  <c r="AU55" i="50" s="1"/>
  <c r="AU113" i="50" s="1"/>
  <c r="AU55" i="38"/>
  <c r="V37" i="50"/>
  <c r="AP55" i="50" s="1"/>
  <c r="AP113" i="50" s="1"/>
  <c r="AP55" i="38"/>
  <c r="CJ38" i="49"/>
  <c r="FF56" i="49" s="1"/>
  <c r="AC36" i="50"/>
  <c r="AW54" i="50" s="1"/>
  <c r="AW112" i="50" s="1"/>
  <c r="AW54" i="38"/>
  <c r="AA35" i="50"/>
  <c r="AU53" i="50" s="1"/>
  <c r="AU53" i="38"/>
  <c r="V35" i="50"/>
  <c r="AP53" i="50" s="1"/>
  <c r="AP53" i="38"/>
  <c r="CJ36" i="49"/>
  <c r="FF54" i="49" s="1"/>
  <c r="AC34" i="50"/>
  <c r="AW49" i="50" s="1"/>
  <c r="AW92" i="50" s="1"/>
  <c r="AW49" i="38"/>
  <c r="AW92" i="38" s="1"/>
  <c r="W34" i="50"/>
  <c r="AQ49" i="50" s="1"/>
  <c r="AQ92" i="50" s="1"/>
  <c r="AQ49" i="38"/>
  <c r="AQ92" i="38" s="1"/>
  <c r="CK35" i="49"/>
  <c r="FG50" i="49" s="1"/>
  <c r="AD33" i="50"/>
  <c r="AX48" i="50" s="1"/>
  <c r="AX111" i="50" s="1"/>
  <c r="AX48" i="38"/>
  <c r="Z33" i="50"/>
  <c r="AT48" i="50" s="1"/>
  <c r="AT111" i="50" s="1"/>
  <c r="AT48" i="38"/>
  <c r="U33" i="50"/>
  <c r="AO48" i="50" s="1"/>
  <c r="AO111" i="50" s="1"/>
  <c r="AO48" i="38"/>
  <c r="CI34" i="49"/>
  <c r="FE49" i="49" s="1"/>
  <c r="AB32" i="50"/>
  <c r="AV47" i="50" s="1"/>
  <c r="AV110" i="50" s="1"/>
  <c r="AV47" i="38"/>
  <c r="W32" i="50"/>
  <c r="AQ47" i="50" s="1"/>
  <c r="AQ110" i="50" s="1"/>
  <c r="AQ47" i="38"/>
  <c r="CK33" i="49"/>
  <c r="FG48" i="49" s="1"/>
  <c r="AC31" i="50"/>
  <c r="AW46" i="50" s="1"/>
  <c r="AW109" i="50" s="1"/>
  <c r="AW46" i="38"/>
  <c r="AA30" i="50"/>
  <c r="AU45" i="50" s="1"/>
  <c r="AU108" i="50" s="1"/>
  <c r="AU45" i="38"/>
  <c r="U30" i="50"/>
  <c r="AO45" i="50" s="1"/>
  <c r="AO108" i="50" s="1"/>
  <c r="AO45" i="38"/>
  <c r="CI31" i="49"/>
  <c r="FE46" i="49" s="1"/>
  <c r="AB29" i="50"/>
  <c r="AV44" i="50" s="1"/>
  <c r="AV44" i="38"/>
  <c r="W29" i="50"/>
  <c r="AQ44" i="50" s="1"/>
  <c r="AQ44" i="38"/>
  <c r="CK30" i="49"/>
  <c r="FG45" i="49" s="1"/>
  <c r="AD28" i="50"/>
  <c r="AX43" i="50" s="1"/>
  <c r="AX91" i="50" s="1"/>
  <c r="AX43" i="38"/>
  <c r="AX91" i="38" s="1"/>
  <c r="Z28" i="50"/>
  <c r="AT43" i="50" s="1"/>
  <c r="AT91" i="50" s="1"/>
  <c r="AT43" i="38"/>
  <c r="AT91" i="38" s="1"/>
  <c r="U28" i="50"/>
  <c r="AO43" i="50" s="1"/>
  <c r="AO91" i="50" s="1"/>
  <c r="AO43" i="38"/>
  <c r="AO91" i="38" s="1"/>
  <c r="CI29" i="49"/>
  <c r="FE44" i="49" s="1"/>
  <c r="AB27" i="50"/>
  <c r="AV42" i="50" s="1"/>
  <c r="AV107" i="50" s="1"/>
  <c r="AV42" i="38"/>
  <c r="W27" i="50"/>
  <c r="AQ42" i="50" s="1"/>
  <c r="AQ107" i="50" s="1"/>
  <c r="AQ42" i="38"/>
  <c r="CK28" i="49"/>
  <c r="FG43" i="49" s="1"/>
  <c r="AD26" i="50"/>
  <c r="AX41" i="50" s="1"/>
  <c r="AX106" i="50" s="1"/>
  <c r="AX41" i="38"/>
  <c r="Z26" i="50"/>
  <c r="AT41" i="50" s="1"/>
  <c r="AT106" i="50" s="1"/>
  <c r="AT41" i="38"/>
  <c r="AA25" i="50"/>
  <c r="AU40" i="50" s="1"/>
  <c r="AU40" i="38"/>
  <c r="V25" i="50"/>
  <c r="AP40" i="50" s="1"/>
  <c r="CJ26" i="49"/>
  <c r="FF41" i="49" s="1"/>
  <c r="AP40" i="38"/>
  <c r="AC24" i="50"/>
  <c r="AW36" i="50" s="1"/>
  <c r="AW105" i="50" s="1"/>
  <c r="AW36" i="38"/>
  <c r="AA23" i="50"/>
  <c r="AU35" i="50" s="1"/>
  <c r="AU104" i="50" s="1"/>
  <c r="AU35" i="38"/>
  <c r="V23" i="50"/>
  <c r="AP35" i="50" s="1"/>
  <c r="AP104" i="50" s="1"/>
  <c r="AP35" i="38"/>
  <c r="CJ24" i="49"/>
  <c r="FF36" i="49" s="1"/>
  <c r="AC22" i="50"/>
  <c r="AW34" i="50" s="1"/>
  <c r="AW103" i="50" s="1"/>
  <c r="AW34" i="38"/>
  <c r="W22" i="50"/>
  <c r="AQ34" i="50" s="1"/>
  <c r="AQ103" i="50" s="1"/>
  <c r="AQ34" i="38"/>
  <c r="CK23" i="49"/>
  <c r="FG35" i="49" s="1"/>
  <c r="AC21" i="50"/>
  <c r="AW33" i="50" s="1"/>
  <c r="AW90" i="50" s="1"/>
  <c r="AW33" i="38"/>
  <c r="AW90" i="38" s="1"/>
  <c r="AA20" i="50"/>
  <c r="AU32" i="50" s="1"/>
  <c r="AU102" i="50" s="1"/>
  <c r="AU32" i="38"/>
  <c r="U20" i="50"/>
  <c r="AO32" i="50" s="1"/>
  <c r="AO102" i="50" s="1"/>
  <c r="AO32" i="38"/>
  <c r="CI21" i="49"/>
  <c r="FE33" i="49" s="1"/>
  <c r="AA19" i="50"/>
  <c r="AU31" i="50" s="1"/>
  <c r="AU101" i="50" s="1"/>
  <c r="AU31" i="38"/>
  <c r="V19" i="50"/>
  <c r="AP31" i="50" s="1"/>
  <c r="AP101" i="50" s="1"/>
  <c r="CJ20" i="49"/>
  <c r="FF32" i="49" s="1"/>
  <c r="AP31" i="38"/>
  <c r="AC18" i="50"/>
  <c r="AW30" i="50" s="1"/>
  <c r="AW30" i="38"/>
  <c r="W18" i="50"/>
  <c r="AQ30" i="50" s="1"/>
  <c r="AQ30" i="38"/>
  <c r="CK19" i="49"/>
  <c r="FG31" i="49" s="1"/>
  <c r="AD17" i="50"/>
  <c r="AX29" i="50" s="1"/>
  <c r="AX100" i="50" s="1"/>
  <c r="AX29" i="38"/>
  <c r="Z17" i="50"/>
  <c r="AT29" i="50" s="1"/>
  <c r="AT100" i="50" s="1"/>
  <c r="AT29" i="38"/>
  <c r="U17" i="50"/>
  <c r="AO29" i="50" s="1"/>
  <c r="AO100" i="50" s="1"/>
  <c r="CI18" i="49"/>
  <c r="FE30" i="49" s="1"/>
  <c r="AO29" i="38"/>
  <c r="AB16" i="50"/>
  <c r="AV28" i="50" s="1"/>
  <c r="AV99" i="50" s="1"/>
  <c r="AV28" i="38"/>
  <c r="V16" i="50"/>
  <c r="AP28" i="50" s="1"/>
  <c r="AP99" i="50" s="1"/>
  <c r="CJ17" i="49"/>
  <c r="FF29" i="49" s="1"/>
  <c r="AP28" i="38"/>
  <c r="AD15" i="50"/>
  <c r="AX27" i="50" s="1"/>
  <c r="AX27" i="38"/>
  <c r="Z15" i="50"/>
  <c r="AT27" i="50" s="1"/>
  <c r="AT27" i="38"/>
  <c r="U15" i="50"/>
  <c r="AO27" i="50" s="1"/>
  <c r="CI16" i="49"/>
  <c r="FE28" i="49" s="1"/>
  <c r="AO27" i="38"/>
  <c r="AB14" i="50"/>
  <c r="AV26" i="50" s="1"/>
  <c r="AV26" i="38"/>
  <c r="V14" i="50"/>
  <c r="AP26" i="50" s="1"/>
  <c r="CJ15" i="49"/>
  <c r="FF27" i="49" s="1"/>
  <c r="AP26" i="38"/>
  <c r="AC13" i="50"/>
  <c r="AW22" i="50" s="1"/>
  <c r="AW22" i="38"/>
  <c r="AA12" i="50"/>
  <c r="AU21" i="50" s="1"/>
  <c r="AU21" i="38"/>
  <c r="V12" i="50"/>
  <c r="AP21" i="50" s="1"/>
  <c r="CJ13" i="49"/>
  <c r="FF22" i="49" s="1"/>
  <c r="AP21" i="38"/>
  <c r="AD11" i="50"/>
  <c r="AX20" i="50" s="1"/>
  <c r="AX20" i="38"/>
  <c r="Z11" i="50"/>
  <c r="AT20" i="50" s="1"/>
  <c r="AT20" i="38"/>
  <c r="U11" i="50"/>
  <c r="AO20" i="50" s="1"/>
  <c r="CI12" i="49"/>
  <c r="FE21" i="49" s="1"/>
  <c r="AO20" i="38"/>
  <c r="AB10" i="50"/>
  <c r="AV19" i="50" s="1"/>
  <c r="AV19" i="38"/>
  <c r="V10" i="50"/>
  <c r="AP19" i="50" s="1"/>
  <c r="CJ11" i="49"/>
  <c r="FF20" i="49" s="1"/>
  <c r="AP19" i="38"/>
  <c r="AB9" i="50"/>
  <c r="AV15" i="50" s="1"/>
  <c r="AV15" i="38"/>
  <c r="W9" i="50"/>
  <c r="AQ15" i="50" s="1"/>
  <c r="AQ15" i="38"/>
  <c r="CK10" i="49"/>
  <c r="FG16" i="49" s="1"/>
  <c r="AD8" i="50"/>
  <c r="AX14" i="50" s="1"/>
  <c r="AX14" i="38"/>
  <c r="Z8" i="50"/>
  <c r="AT14" i="50" s="1"/>
  <c r="AT14" i="38"/>
  <c r="U8" i="50"/>
  <c r="AO14" i="50" s="1"/>
  <c r="CI9" i="49"/>
  <c r="FE15" i="49" s="1"/>
  <c r="AO14" i="38"/>
  <c r="AC7" i="50"/>
  <c r="AW10" i="50" s="1"/>
  <c r="AW10" i="38"/>
  <c r="AA6" i="50"/>
  <c r="AU9" i="50" s="1"/>
  <c r="AU9" i="38"/>
  <c r="U6" i="50"/>
  <c r="AO9" i="50" s="1"/>
  <c r="CI7" i="49"/>
  <c r="FE10" i="49" s="1"/>
  <c r="AO9" i="38"/>
  <c r="AB5" i="50"/>
  <c r="AV5" i="50" s="1"/>
  <c r="AV5" i="38"/>
  <c r="W5" i="50"/>
  <c r="AQ5" i="38"/>
  <c r="CK6" i="49"/>
  <c r="FG6" i="49" s="1"/>
  <c r="AD4" i="50"/>
  <c r="AX4" i="50" s="1"/>
  <c r="AX4" i="38"/>
  <c r="Z4" i="50"/>
  <c r="AT4" i="50" s="1"/>
  <c r="AT4" i="38"/>
  <c r="U4" i="50"/>
  <c r="AO4" i="50" s="1"/>
  <c r="CI5" i="49"/>
  <c r="FE5" i="49" s="1"/>
  <c r="AO4" i="38"/>
  <c r="AB3" i="50"/>
  <c r="AV3" i="50" s="1"/>
  <c r="AV3" i="38"/>
  <c r="W3" i="50"/>
  <c r="AQ3" i="50" s="1"/>
  <c r="AQ3" i="38"/>
  <c r="CK4" i="49"/>
  <c r="FG4" i="49" s="1"/>
  <c r="D2" i="50"/>
  <c r="BI13" i="50" s="1"/>
  <c r="P3" i="49"/>
  <c r="I2" i="50"/>
  <c r="BN13" i="50" s="1"/>
  <c r="C59" i="50"/>
  <c r="O60" i="49"/>
  <c r="I58" i="50"/>
  <c r="BN50" i="50" s="1"/>
  <c r="D58" i="50"/>
  <c r="BI50" i="50" s="1"/>
  <c r="P59" i="49"/>
  <c r="BM59" i="49" s="1"/>
  <c r="E57" i="50"/>
  <c r="BJ28" i="50" s="1"/>
  <c r="Q58" i="49"/>
  <c r="BN58" i="49" s="1"/>
  <c r="C55" i="50"/>
  <c r="BH70" i="50" s="1"/>
  <c r="O56" i="49"/>
  <c r="I54" i="50"/>
  <c r="BN4" i="50" s="1"/>
  <c r="E54" i="50"/>
  <c r="BJ4" i="50" s="1"/>
  <c r="Q55" i="49"/>
  <c r="BN55" i="49" s="1"/>
  <c r="C52" i="50"/>
  <c r="BH43" i="50" s="1"/>
  <c r="O53" i="49"/>
  <c r="I51" i="50"/>
  <c r="BN62" i="50" s="1"/>
  <c r="D51" i="50"/>
  <c r="BI62" i="50" s="1"/>
  <c r="P52" i="49"/>
  <c r="BM52" i="49" s="1"/>
  <c r="E50" i="50"/>
  <c r="BJ7" i="50" s="1"/>
  <c r="Q51" i="49"/>
  <c r="BN51" i="49" s="1"/>
  <c r="C48" i="50"/>
  <c r="BH3" i="50" s="1"/>
  <c r="O49" i="49"/>
  <c r="BL49" i="49" s="1"/>
  <c r="I47" i="50"/>
  <c r="D47" i="50"/>
  <c r="P48" i="49"/>
  <c r="BM48" i="49" s="1"/>
  <c r="E46" i="50"/>
  <c r="BJ36" i="50" s="1"/>
  <c r="Q47" i="49"/>
  <c r="BN47" i="49" s="1"/>
  <c r="C44" i="50"/>
  <c r="BH15" i="50" s="1"/>
  <c r="O45" i="49"/>
  <c r="BL45" i="49" s="1"/>
  <c r="I43" i="50"/>
  <c r="BN24" i="50" s="1"/>
  <c r="D43" i="50"/>
  <c r="BI24" i="50" s="1"/>
  <c r="P44" i="49"/>
  <c r="BM44" i="49" s="1"/>
  <c r="E42" i="50"/>
  <c r="BJ16" i="50" s="1"/>
  <c r="Q43" i="49"/>
  <c r="BN43" i="49" s="1"/>
  <c r="C40" i="50"/>
  <c r="BH61" i="50" s="1"/>
  <c r="O41" i="49"/>
  <c r="BL41" i="49" s="1"/>
  <c r="I39" i="50"/>
  <c r="BN14" i="50" s="1"/>
  <c r="D39" i="50"/>
  <c r="BI14" i="50" s="1"/>
  <c r="P40" i="49"/>
  <c r="E38" i="50"/>
  <c r="BJ31" i="50" s="1"/>
  <c r="Q39" i="49"/>
  <c r="BN39" i="49" s="1"/>
  <c r="C36" i="50"/>
  <c r="BH21" i="50" s="1"/>
  <c r="O37" i="49"/>
  <c r="BL37" i="49" s="1"/>
  <c r="I35" i="50"/>
  <c r="BN48" i="50" s="1"/>
  <c r="D35" i="50"/>
  <c r="BI48" i="50" s="1"/>
  <c r="P36" i="49"/>
  <c r="BM36" i="49" s="1"/>
  <c r="E34" i="50"/>
  <c r="BJ86" i="50" s="1"/>
  <c r="Q35" i="49"/>
  <c r="BN35" i="49" s="1"/>
  <c r="C32" i="50"/>
  <c r="O33" i="49"/>
  <c r="BL33" i="49" s="1"/>
  <c r="I31" i="50"/>
  <c r="BN30" i="50" s="1"/>
  <c r="D31" i="50"/>
  <c r="BI30" i="50" s="1"/>
  <c r="P32" i="49"/>
  <c r="BM32" i="49" s="1"/>
  <c r="E30" i="50"/>
  <c r="Q31" i="49"/>
  <c r="BN31" i="49" s="1"/>
  <c r="C28" i="50"/>
  <c r="BH22" i="50" s="1"/>
  <c r="O29" i="49"/>
  <c r="BL29" i="49" s="1"/>
  <c r="I27" i="50"/>
  <c r="BN80" i="50" s="1"/>
  <c r="D27" i="50"/>
  <c r="BI80" i="50" s="1"/>
  <c r="P28" i="49"/>
  <c r="BM28" i="49" s="1"/>
  <c r="E26" i="50"/>
  <c r="BJ35" i="50" s="1"/>
  <c r="Q27" i="49"/>
  <c r="BN27" i="49" s="1"/>
  <c r="C24" i="50"/>
  <c r="BH6" i="50" s="1"/>
  <c r="O25" i="49"/>
  <c r="BL25" i="49" s="1"/>
  <c r="I23" i="50"/>
  <c r="D23" i="50"/>
  <c r="P24" i="49"/>
  <c r="E22" i="50"/>
  <c r="BJ12" i="50" s="1"/>
  <c r="Q23" i="49"/>
  <c r="BN23" i="49" s="1"/>
  <c r="C20" i="50"/>
  <c r="BH29" i="50" s="1"/>
  <c r="O21" i="49"/>
  <c r="BL21" i="49" s="1"/>
  <c r="E19" i="50"/>
  <c r="BJ75" i="50" s="1"/>
  <c r="Q20" i="49"/>
  <c r="BN20" i="49" s="1"/>
  <c r="C18" i="50"/>
  <c r="BH41" i="50" s="1"/>
  <c r="O19" i="49"/>
  <c r="BL19" i="49" s="1"/>
  <c r="I17" i="50"/>
  <c r="BN69" i="50" s="1"/>
  <c r="D17" i="50"/>
  <c r="BI69" i="50" s="1"/>
  <c r="P18" i="49"/>
  <c r="E16" i="50"/>
  <c r="BJ68" i="50" s="1"/>
  <c r="Q17" i="49"/>
  <c r="C14" i="50"/>
  <c r="BH87" i="50" s="1"/>
  <c r="O15" i="49"/>
  <c r="I13" i="50"/>
  <c r="BN5" i="50" s="1"/>
  <c r="D13" i="50"/>
  <c r="BI5" i="50" s="1"/>
  <c r="P14" i="49"/>
  <c r="BM14" i="49" s="1"/>
  <c r="E12" i="50"/>
  <c r="BJ38" i="50" s="1"/>
  <c r="Q13" i="49"/>
  <c r="BN13" i="49" s="1"/>
  <c r="F10" i="38"/>
  <c r="R11" i="49" s="1"/>
  <c r="C10" i="50"/>
  <c r="O11" i="49"/>
  <c r="I9" i="50"/>
  <c r="BN2" i="50" s="1"/>
  <c r="E9" i="50"/>
  <c r="BJ2" i="50" s="1"/>
  <c r="Q10" i="49"/>
  <c r="BN10" i="49" s="1"/>
  <c r="F7" i="38"/>
  <c r="R8" i="49" s="1"/>
  <c r="C7" i="50"/>
  <c r="BH42" i="50" s="1"/>
  <c r="O8" i="49"/>
  <c r="BL8" i="49" s="1"/>
  <c r="I6" i="50"/>
  <c r="D6" i="50"/>
  <c r="P7" i="49"/>
  <c r="BM7" i="49" s="1"/>
  <c r="E5" i="50"/>
  <c r="BJ39" i="50" s="1"/>
  <c r="Q6" i="49"/>
  <c r="BN6" i="49" s="1"/>
  <c r="F3" i="38"/>
  <c r="R4" i="49" s="1"/>
  <c r="C3" i="50"/>
  <c r="BH76" i="50" s="1"/>
  <c r="O4" i="49"/>
  <c r="BL4" i="49" s="1"/>
  <c r="Y2" i="50"/>
  <c r="AS2" i="38"/>
  <c r="AS6" i="38" s="1"/>
  <c r="AS98" i="38" s="1"/>
  <c r="AS108" i="38" s="1"/>
  <c r="AD2" i="50"/>
  <c r="AX2" i="38"/>
  <c r="AC57" i="50"/>
  <c r="AW84" i="50" s="1"/>
  <c r="AW84" i="38"/>
  <c r="AA56" i="50"/>
  <c r="AU83" i="50" s="1"/>
  <c r="AU83" i="38"/>
  <c r="V56" i="50"/>
  <c r="AP83" i="50" s="1"/>
  <c r="AP83" i="38"/>
  <c r="CJ57" i="49"/>
  <c r="FF84" i="49" s="1"/>
  <c r="AD55" i="50"/>
  <c r="AX82" i="50" s="1"/>
  <c r="AX82" i="38"/>
  <c r="Z55" i="50"/>
  <c r="AT82" i="50" s="1"/>
  <c r="AT82" i="38"/>
  <c r="U55" i="50"/>
  <c r="AO82" i="50" s="1"/>
  <c r="AO82" i="38"/>
  <c r="CI56" i="49"/>
  <c r="FE83" i="49" s="1"/>
  <c r="AB54" i="50"/>
  <c r="AV81" i="50" s="1"/>
  <c r="AV81" i="38"/>
  <c r="V54" i="50"/>
  <c r="AP81" i="50" s="1"/>
  <c r="AP81" i="38"/>
  <c r="CJ55" i="49"/>
  <c r="FF82" i="49" s="1"/>
  <c r="AC53" i="50"/>
  <c r="AW80" i="50" s="1"/>
  <c r="AW80" i="38"/>
  <c r="AA52" i="50"/>
  <c r="AU79" i="50" s="1"/>
  <c r="AU79" i="38"/>
  <c r="V52" i="50"/>
  <c r="AP79" i="50" s="1"/>
  <c r="AP79" i="38"/>
  <c r="CJ53" i="49"/>
  <c r="AD51" i="50"/>
  <c r="AX75" i="50" s="1"/>
  <c r="AX75" i="38"/>
  <c r="Z51" i="50"/>
  <c r="AT75" i="50" s="1"/>
  <c r="AT75" i="38"/>
  <c r="U51" i="50"/>
  <c r="AO75" i="50" s="1"/>
  <c r="AO75" i="38"/>
  <c r="CI52" i="49"/>
  <c r="FE76" i="49" s="1"/>
  <c r="AB50" i="50"/>
  <c r="AV74" i="50" s="1"/>
  <c r="AV74" i="38"/>
  <c r="V50" i="50"/>
  <c r="AP74" i="50" s="1"/>
  <c r="AP74" i="38"/>
  <c r="CJ51" i="49"/>
  <c r="FF75" i="49" s="1"/>
  <c r="AC49" i="50"/>
  <c r="AW73" i="50" s="1"/>
  <c r="AW73" i="38"/>
  <c r="AA48" i="50"/>
  <c r="AU72" i="50" s="1"/>
  <c r="AU72" i="38"/>
  <c r="V48" i="50"/>
  <c r="AP72" i="50" s="1"/>
  <c r="AP72" i="38"/>
  <c r="CJ49" i="49"/>
  <c r="FF73" i="49" s="1"/>
  <c r="AD47" i="50"/>
  <c r="AX71" i="50" s="1"/>
  <c r="AX71" i="38"/>
  <c r="Z47" i="50"/>
  <c r="AT71" i="50" s="1"/>
  <c r="AT71" i="38"/>
  <c r="U47" i="50"/>
  <c r="AO71" i="50" s="1"/>
  <c r="AO71" i="38"/>
  <c r="CI48" i="49"/>
  <c r="FE72" i="49" s="1"/>
  <c r="AB46" i="50"/>
  <c r="AV67" i="50" s="1"/>
  <c r="AV67" i="38"/>
  <c r="V46" i="50"/>
  <c r="AP67" i="50" s="1"/>
  <c r="AP67" i="38"/>
  <c r="CJ47" i="49"/>
  <c r="FF68" i="49" s="1"/>
  <c r="AC45" i="50"/>
  <c r="AW66" i="50" s="1"/>
  <c r="AW66" i="38"/>
  <c r="AA44" i="50"/>
  <c r="AU62" i="50" s="1"/>
  <c r="AU119" i="50" s="1"/>
  <c r="AU62" i="38"/>
  <c r="V44" i="50"/>
  <c r="AP62" i="50" s="1"/>
  <c r="AP119" i="50" s="1"/>
  <c r="AP62" i="38"/>
  <c r="CJ45" i="49"/>
  <c r="FF63" i="49" s="1"/>
  <c r="AC43" i="50"/>
  <c r="AW61" i="50" s="1"/>
  <c r="AW118" i="50" s="1"/>
  <c r="AW61" i="38"/>
  <c r="AA42" i="50"/>
  <c r="AU60" i="50" s="1"/>
  <c r="AU117" i="50" s="1"/>
  <c r="AU60" i="38"/>
  <c r="U42" i="50"/>
  <c r="AO60" i="50" s="1"/>
  <c r="AO117" i="50" s="1"/>
  <c r="AO60" i="38"/>
  <c r="CI43" i="49"/>
  <c r="FE61" i="49" s="1"/>
  <c r="AB41" i="50"/>
  <c r="AV59" i="50" s="1"/>
  <c r="AV59" i="38"/>
  <c r="W41" i="50"/>
  <c r="AQ59" i="50" s="1"/>
  <c r="AQ59" i="38"/>
  <c r="CK42" i="49"/>
  <c r="FG60" i="49" s="1"/>
  <c r="AD40" i="50"/>
  <c r="AX58" i="50" s="1"/>
  <c r="AX116" i="50" s="1"/>
  <c r="AX58" i="38"/>
  <c r="Z40" i="50"/>
  <c r="AT58" i="50" s="1"/>
  <c r="AT116" i="50" s="1"/>
  <c r="AT58" i="38"/>
  <c r="U40" i="50"/>
  <c r="AO58" i="50" s="1"/>
  <c r="AO116" i="50" s="1"/>
  <c r="AO58" i="38"/>
  <c r="CI41" i="49"/>
  <c r="FE59" i="49" s="1"/>
  <c r="AC39" i="50"/>
  <c r="AW57" i="50" s="1"/>
  <c r="AW115" i="50" s="1"/>
  <c r="AW57" i="38"/>
  <c r="W39" i="50"/>
  <c r="AQ57" i="50" s="1"/>
  <c r="AQ115" i="50" s="1"/>
  <c r="AQ57" i="38"/>
  <c r="CK40" i="49"/>
  <c r="FG58" i="49" s="1"/>
  <c r="AC38" i="50"/>
  <c r="AW56" i="50" s="1"/>
  <c r="AW114" i="50" s="1"/>
  <c r="AW56" i="38"/>
  <c r="W38" i="50"/>
  <c r="AQ56" i="50" s="1"/>
  <c r="AQ114" i="50" s="1"/>
  <c r="AQ56" i="38"/>
  <c r="CK39" i="49"/>
  <c r="AD37" i="50"/>
  <c r="AX55" i="50" s="1"/>
  <c r="AX113" i="50" s="1"/>
  <c r="AX55" i="38"/>
  <c r="Z37" i="50"/>
  <c r="AT55" i="50" s="1"/>
  <c r="AT113" i="50" s="1"/>
  <c r="AT55" i="38"/>
  <c r="U37" i="50"/>
  <c r="AO55" i="50" s="1"/>
  <c r="AO113" i="50" s="1"/>
  <c r="AO55" i="38"/>
  <c r="CI38" i="49"/>
  <c r="FE56" i="49" s="1"/>
  <c r="AB36" i="50"/>
  <c r="AV54" i="50" s="1"/>
  <c r="AV112" i="50" s="1"/>
  <c r="AV54" i="38"/>
  <c r="W36" i="50"/>
  <c r="AQ54" i="50" s="1"/>
  <c r="AQ112" i="50" s="1"/>
  <c r="AQ54" i="38"/>
  <c r="CK37" i="49"/>
  <c r="FG55" i="49" s="1"/>
  <c r="AD35" i="50"/>
  <c r="AX53" i="50" s="1"/>
  <c r="AX53" i="38"/>
  <c r="Z35" i="50"/>
  <c r="AT53" i="50" s="1"/>
  <c r="AT53" i="38"/>
  <c r="U35" i="50"/>
  <c r="AO53" i="50" s="1"/>
  <c r="AO53" i="38"/>
  <c r="CI36" i="49"/>
  <c r="FE54" i="49" s="1"/>
  <c r="AB34" i="50"/>
  <c r="AV49" i="50" s="1"/>
  <c r="AV92" i="50" s="1"/>
  <c r="AV49" i="38"/>
  <c r="AV92" i="38" s="1"/>
  <c r="V34" i="50"/>
  <c r="AP49" i="50" s="1"/>
  <c r="AP92" i="50" s="1"/>
  <c r="AP49" i="38"/>
  <c r="AP92" i="38" s="1"/>
  <c r="CJ35" i="49"/>
  <c r="FF50" i="49" s="1"/>
  <c r="AC33" i="50"/>
  <c r="AW48" i="50" s="1"/>
  <c r="AW111" i="50" s="1"/>
  <c r="AW48" i="38"/>
  <c r="AA32" i="50"/>
  <c r="AU47" i="50" s="1"/>
  <c r="AU110" i="50" s="1"/>
  <c r="AU47" i="38"/>
  <c r="V32" i="50"/>
  <c r="AP47" i="50" s="1"/>
  <c r="AP110" i="50" s="1"/>
  <c r="AP47" i="38"/>
  <c r="CJ33" i="49"/>
  <c r="FF48" i="49" s="1"/>
  <c r="AB31" i="50"/>
  <c r="AV46" i="50" s="1"/>
  <c r="AV109" i="50" s="1"/>
  <c r="AV46" i="38"/>
  <c r="W31" i="50"/>
  <c r="AQ46" i="50" s="1"/>
  <c r="AQ109" i="50" s="1"/>
  <c r="AQ46" i="38"/>
  <c r="CK32" i="49"/>
  <c r="FG47" i="49" s="1"/>
  <c r="AD30" i="50"/>
  <c r="AX45" i="50" s="1"/>
  <c r="AX108" i="50" s="1"/>
  <c r="AX45" i="38"/>
  <c r="Z30" i="50"/>
  <c r="AT45" i="50" s="1"/>
  <c r="AT108" i="50" s="1"/>
  <c r="AT45" i="38"/>
  <c r="AA29" i="50"/>
  <c r="AU44" i="50" s="1"/>
  <c r="AU44" i="38"/>
  <c r="T30" i="47"/>
  <c r="V29" i="50"/>
  <c r="AP44" i="50" s="1"/>
  <c r="AP44" i="38"/>
  <c r="CJ30" i="49"/>
  <c r="FF45" i="49" s="1"/>
  <c r="AC28" i="50"/>
  <c r="AW43" i="50" s="1"/>
  <c r="AW91" i="50" s="1"/>
  <c r="AW43" i="38"/>
  <c r="AW91" i="38" s="1"/>
  <c r="AA27" i="50"/>
  <c r="AU42" i="50" s="1"/>
  <c r="AU107" i="50" s="1"/>
  <c r="AU42" i="38"/>
  <c r="V27" i="50"/>
  <c r="AP42" i="50" s="1"/>
  <c r="AP107" i="50" s="1"/>
  <c r="AP42" i="38"/>
  <c r="CJ28" i="49"/>
  <c r="FF43" i="49" s="1"/>
  <c r="AC26" i="50"/>
  <c r="AW41" i="50" s="1"/>
  <c r="AW106" i="50" s="1"/>
  <c r="AW41" i="38"/>
  <c r="W26" i="50"/>
  <c r="AQ41" i="50" s="1"/>
  <c r="AQ106" i="50" s="1"/>
  <c r="AQ41" i="38"/>
  <c r="CK27" i="49"/>
  <c r="FG42" i="49" s="1"/>
  <c r="AD25" i="50"/>
  <c r="AX40" i="50" s="1"/>
  <c r="AX40" i="38"/>
  <c r="Z25" i="50"/>
  <c r="AT40" i="50" s="1"/>
  <c r="AT40" i="38"/>
  <c r="U25" i="50"/>
  <c r="AO40" i="50" s="1"/>
  <c r="AO40" i="38"/>
  <c r="CI26" i="49"/>
  <c r="FE41" i="49" s="1"/>
  <c r="AB24" i="50"/>
  <c r="AV36" i="50" s="1"/>
  <c r="AV105" i="50" s="1"/>
  <c r="AV36" i="38"/>
  <c r="W24" i="50"/>
  <c r="AQ36" i="50" s="1"/>
  <c r="AQ105" i="50" s="1"/>
  <c r="AQ36" i="38"/>
  <c r="CK25" i="49"/>
  <c r="FG37" i="49" s="1"/>
  <c r="AD23" i="50"/>
  <c r="AX35" i="50" s="1"/>
  <c r="AX104" i="50" s="1"/>
  <c r="AX35" i="38"/>
  <c r="Z23" i="50"/>
  <c r="AT35" i="50" s="1"/>
  <c r="AT104" i="50" s="1"/>
  <c r="AT35" i="38"/>
  <c r="U23" i="50"/>
  <c r="AO35" i="50" s="1"/>
  <c r="AO104" i="50" s="1"/>
  <c r="AO35" i="38"/>
  <c r="CI24" i="49"/>
  <c r="FE36" i="49" s="1"/>
  <c r="AB22" i="50"/>
  <c r="AV34" i="50" s="1"/>
  <c r="AV103" i="50" s="1"/>
  <c r="AV34" i="38"/>
  <c r="V22" i="50"/>
  <c r="AP34" i="50" s="1"/>
  <c r="AP103" i="50" s="1"/>
  <c r="CJ23" i="49"/>
  <c r="FF35" i="49" s="1"/>
  <c r="AP34" i="38"/>
  <c r="AB21" i="50"/>
  <c r="AV33" i="50" s="1"/>
  <c r="AV90" i="50" s="1"/>
  <c r="AV33" i="38"/>
  <c r="AV90" i="38" s="1"/>
  <c r="W21" i="50"/>
  <c r="AQ33" i="50" s="1"/>
  <c r="AQ90" i="50" s="1"/>
  <c r="AQ33" i="38"/>
  <c r="AQ90" i="38" s="1"/>
  <c r="CK22" i="49"/>
  <c r="FG34" i="49" s="1"/>
  <c r="AD20" i="50"/>
  <c r="AX32" i="50" s="1"/>
  <c r="AX102" i="50" s="1"/>
  <c r="AX32" i="38"/>
  <c r="Z20" i="50"/>
  <c r="AT32" i="50" s="1"/>
  <c r="AT102" i="50" s="1"/>
  <c r="AT32" i="38"/>
  <c r="AD19" i="50"/>
  <c r="AX31" i="50" s="1"/>
  <c r="AX101" i="50" s="1"/>
  <c r="AX31" i="38"/>
  <c r="Z19" i="50"/>
  <c r="AT31" i="50" s="1"/>
  <c r="AT101" i="50" s="1"/>
  <c r="AT31" i="38"/>
  <c r="U19" i="50"/>
  <c r="AO31" i="50" s="1"/>
  <c r="AO101" i="50" s="1"/>
  <c r="CI20" i="49"/>
  <c r="FE32" i="49" s="1"/>
  <c r="AO31" i="38"/>
  <c r="AB18" i="50"/>
  <c r="AV30" i="50" s="1"/>
  <c r="AV30" i="38"/>
  <c r="V18" i="50"/>
  <c r="AP30" i="50" s="1"/>
  <c r="CJ19" i="49"/>
  <c r="FF31" i="49" s="1"/>
  <c r="AP30" i="38"/>
  <c r="AC17" i="50"/>
  <c r="AW29" i="50" s="1"/>
  <c r="AW100" i="50" s="1"/>
  <c r="AW29" i="38"/>
  <c r="AA16" i="50"/>
  <c r="AU28" i="50" s="1"/>
  <c r="AU99" i="50" s="1"/>
  <c r="AU28" i="38"/>
  <c r="U16" i="50"/>
  <c r="AO28" i="50" s="1"/>
  <c r="AO99" i="50" s="1"/>
  <c r="CI17" i="49"/>
  <c r="AO28" i="38"/>
  <c r="AC15" i="50"/>
  <c r="AW27" i="50" s="1"/>
  <c r="AW27" i="38"/>
  <c r="AA14" i="50"/>
  <c r="AU26" i="50" s="1"/>
  <c r="AU26" i="38"/>
  <c r="U14" i="50"/>
  <c r="AO26" i="50" s="1"/>
  <c r="CI15" i="49"/>
  <c r="FE27" i="49" s="1"/>
  <c r="AO26" i="38"/>
  <c r="AB13" i="50"/>
  <c r="AV22" i="50" s="1"/>
  <c r="AV22" i="38"/>
  <c r="W13" i="50"/>
  <c r="AQ22" i="50" s="1"/>
  <c r="AQ22" i="38"/>
  <c r="CK14" i="49"/>
  <c r="FG23" i="49" s="1"/>
  <c r="AD12" i="50"/>
  <c r="AX21" i="50" s="1"/>
  <c r="AX21" i="38"/>
  <c r="Z12" i="50"/>
  <c r="AT21" i="50" s="1"/>
  <c r="AT21" i="38"/>
  <c r="U12" i="50"/>
  <c r="AO21" i="50" s="1"/>
  <c r="CI13" i="49"/>
  <c r="FE22" i="49" s="1"/>
  <c r="AO21" i="38"/>
  <c r="AC11" i="50"/>
  <c r="AW20" i="50" s="1"/>
  <c r="AW20" i="38"/>
  <c r="AA10" i="50"/>
  <c r="AU19" i="50" s="1"/>
  <c r="AU19" i="38"/>
  <c r="U10" i="50"/>
  <c r="AO19" i="50" s="1"/>
  <c r="CI11" i="49"/>
  <c r="FE20" i="49" s="1"/>
  <c r="AO19" i="38"/>
  <c r="AA9" i="50"/>
  <c r="AU15" i="50" s="1"/>
  <c r="AU15" i="38"/>
  <c r="V9" i="50"/>
  <c r="AP15" i="50" s="1"/>
  <c r="CJ10" i="49"/>
  <c r="FF16" i="49" s="1"/>
  <c r="AP15" i="38"/>
  <c r="AC8" i="50"/>
  <c r="AW14" i="50" s="1"/>
  <c r="AW14" i="38"/>
  <c r="AB7" i="50"/>
  <c r="AV10" i="50" s="1"/>
  <c r="AV10" i="38"/>
  <c r="W7" i="50"/>
  <c r="AQ10" i="50" s="1"/>
  <c r="AQ10" i="38"/>
  <c r="CK8" i="49"/>
  <c r="FG11" i="49" s="1"/>
  <c r="AD6" i="50"/>
  <c r="AX9" i="50" s="1"/>
  <c r="AX9" i="38"/>
  <c r="Z6" i="50"/>
  <c r="AT9" i="50" s="1"/>
  <c r="AT9" i="38"/>
  <c r="AA5" i="50"/>
  <c r="AU5" i="50" s="1"/>
  <c r="AU5" i="38"/>
  <c r="V5" i="50"/>
  <c r="AP5" i="50" s="1"/>
  <c r="CJ6" i="49"/>
  <c r="FF6" i="49" s="1"/>
  <c r="AP5" i="38"/>
  <c r="AC4" i="50"/>
  <c r="AW4" i="50" s="1"/>
  <c r="AW4" i="38"/>
  <c r="AI3" i="38"/>
  <c r="AA3" i="50"/>
  <c r="AU3" i="50" s="1"/>
  <c r="AU3" i="38"/>
  <c r="V3" i="50"/>
  <c r="AP3" i="50" s="1"/>
  <c r="CJ4" i="49"/>
  <c r="FF4" i="49" s="1"/>
  <c r="AP3" i="38"/>
  <c r="BB88" i="38"/>
  <c r="E2" i="50"/>
  <c r="BJ13" i="50" s="1"/>
  <c r="Q3" i="49"/>
  <c r="C58" i="50"/>
  <c r="BH50" i="50" s="1"/>
  <c r="O59" i="49"/>
  <c r="BL59" i="49" s="1"/>
  <c r="I57" i="50"/>
  <c r="BN28" i="50" s="1"/>
  <c r="D57" i="50"/>
  <c r="BI28" i="50" s="1"/>
  <c r="P58" i="49"/>
  <c r="BM58" i="49" s="1"/>
  <c r="E56" i="50"/>
  <c r="Q57" i="49"/>
  <c r="D54" i="50"/>
  <c r="BI4" i="50" s="1"/>
  <c r="P55" i="49"/>
  <c r="BM55" i="49" s="1"/>
  <c r="E53" i="50"/>
  <c r="BJ37" i="50" s="1"/>
  <c r="Q54" i="49"/>
  <c r="BN54" i="49" s="1"/>
  <c r="C51" i="50"/>
  <c r="BH62" i="50" s="1"/>
  <c r="O52" i="49"/>
  <c r="I50" i="50"/>
  <c r="BN7" i="50" s="1"/>
  <c r="D50" i="50"/>
  <c r="BI7" i="50" s="1"/>
  <c r="P51" i="49"/>
  <c r="BM51" i="49" s="1"/>
  <c r="E49" i="50"/>
  <c r="BJ51" i="50" s="1"/>
  <c r="Q50" i="49"/>
  <c r="BN50" i="49" s="1"/>
  <c r="C47" i="50"/>
  <c r="O48" i="49"/>
  <c r="I46" i="50"/>
  <c r="BN36" i="50" s="1"/>
  <c r="D46" i="50"/>
  <c r="BI36" i="50" s="1"/>
  <c r="P47" i="49"/>
  <c r="E45" i="50"/>
  <c r="BJ20" i="50" s="1"/>
  <c r="Q46" i="49"/>
  <c r="BN46" i="49" s="1"/>
  <c r="C43" i="50"/>
  <c r="BH24" i="50" s="1"/>
  <c r="O44" i="49"/>
  <c r="I42" i="50"/>
  <c r="BN16" i="50" s="1"/>
  <c r="D42" i="50"/>
  <c r="BI16" i="50" s="1"/>
  <c r="P43" i="49"/>
  <c r="BM43" i="49" s="1"/>
  <c r="E41" i="50"/>
  <c r="BJ23" i="50" s="1"/>
  <c r="Q42" i="49"/>
  <c r="C39" i="50"/>
  <c r="BH14" i="50" s="1"/>
  <c r="O40" i="49"/>
  <c r="BL40" i="49" s="1"/>
  <c r="I38" i="50"/>
  <c r="BN31" i="50" s="1"/>
  <c r="D38" i="50"/>
  <c r="BI31" i="50" s="1"/>
  <c r="P39" i="49"/>
  <c r="BM39" i="49" s="1"/>
  <c r="E37" i="50"/>
  <c r="BJ82" i="50" s="1"/>
  <c r="Q38" i="49"/>
  <c r="BN38" i="49" s="1"/>
  <c r="C35" i="50"/>
  <c r="BH48" i="50" s="1"/>
  <c r="O36" i="49"/>
  <c r="BL36" i="49" s="1"/>
  <c r="I34" i="50"/>
  <c r="BN86" i="50" s="1"/>
  <c r="D34" i="50"/>
  <c r="BI86" i="50" s="1"/>
  <c r="P35" i="49"/>
  <c r="BM35" i="49" s="1"/>
  <c r="E33" i="50"/>
  <c r="Q34" i="49"/>
  <c r="BN34" i="49" s="1"/>
  <c r="C31" i="50"/>
  <c r="BH30" i="50" s="1"/>
  <c r="O32" i="49"/>
  <c r="BL32" i="49" s="1"/>
  <c r="I30" i="50"/>
  <c r="D30" i="50"/>
  <c r="P31" i="49"/>
  <c r="E29" i="50"/>
  <c r="BJ11" i="50" s="1"/>
  <c r="Q30" i="49"/>
  <c r="BN30" i="49" s="1"/>
  <c r="F27" i="38"/>
  <c r="R28" i="49" s="1"/>
  <c r="C27" i="50"/>
  <c r="BH80" i="50" s="1"/>
  <c r="O28" i="49"/>
  <c r="BL28" i="49" s="1"/>
  <c r="I26" i="50"/>
  <c r="BN35" i="50" s="1"/>
  <c r="D26" i="50"/>
  <c r="BI35" i="50" s="1"/>
  <c r="P27" i="49"/>
  <c r="BM27" i="49" s="1"/>
  <c r="E25" i="50"/>
  <c r="BJ60" i="50" s="1"/>
  <c r="Q26" i="49"/>
  <c r="BN26" i="49" s="1"/>
  <c r="C23" i="50"/>
  <c r="O24" i="49"/>
  <c r="BL24" i="49" s="1"/>
  <c r="I22" i="50"/>
  <c r="BN12" i="50" s="1"/>
  <c r="D22" i="50"/>
  <c r="BI12" i="50" s="1"/>
  <c r="P23" i="49"/>
  <c r="BM23" i="49" s="1"/>
  <c r="E21" i="50"/>
  <c r="Q22" i="49"/>
  <c r="BN22" i="49" s="1"/>
  <c r="I19" i="50"/>
  <c r="BN75" i="50" s="1"/>
  <c r="D19" i="50"/>
  <c r="BI75" i="50" s="1"/>
  <c r="P20" i="49"/>
  <c r="BM20" i="49" s="1"/>
  <c r="F18" i="38"/>
  <c r="R19" i="49" s="1"/>
  <c r="C17" i="50"/>
  <c r="BH69" i="50" s="1"/>
  <c r="O18" i="49"/>
  <c r="BL18" i="49" s="1"/>
  <c r="I16" i="50"/>
  <c r="BN68" i="50" s="1"/>
  <c r="D16" i="50"/>
  <c r="BI68" i="50" s="1"/>
  <c r="P17" i="49"/>
  <c r="BM17" i="49" s="1"/>
  <c r="E15" i="50"/>
  <c r="BJ81" i="50" s="1"/>
  <c r="Q16" i="49"/>
  <c r="BN16" i="49" s="1"/>
  <c r="C13" i="50"/>
  <c r="BH5" i="50" s="1"/>
  <c r="O14" i="49"/>
  <c r="BL14" i="49" s="1"/>
  <c r="I12" i="50"/>
  <c r="BN38" i="50" s="1"/>
  <c r="D12" i="50"/>
  <c r="BI38" i="50" s="1"/>
  <c r="P13" i="49"/>
  <c r="BM13" i="49" s="1"/>
  <c r="E11" i="50"/>
  <c r="BJ67" i="50" s="1"/>
  <c r="Q12" i="49"/>
  <c r="BN12" i="49" s="1"/>
  <c r="D9" i="50"/>
  <c r="BI2" i="50" s="1"/>
  <c r="P10" i="49"/>
  <c r="BM10" i="49" s="1"/>
  <c r="E8" i="50"/>
  <c r="BJ57" i="50" s="1"/>
  <c r="Q9" i="49"/>
  <c r="BN9" i="49" s="1"/>
  <c r="C6" i="50"/>
  <c r="O7" i="49"/>
  <c r="I5" i="50"/>
  <c r="BN39" i="50" s="1"/>
  <c r="D5" i="50"/>
  <c r="BI39" i="50" s="1"/>
  <c r="P6" i="49"/>
  <c r="E4" i="50"/>
  <c r="Q5" i="49"/>
  <c r="BN5" i="49" s="1"/>
  <c r="G3" i="50"/>
  <c r="U59" i="38"/>
  <c r="AO87" i="38" s="1"/>
  <c r="AO109" i="38" s="1"/>
  <c r="U2" i="50"/>
  <c r="CI3" i="49"/>
  <c r="FE3" i="49" s="1"/>
  <c r="AO2" i="38"/>
  <c r="Z2" i="50"/>
  <c r="AT2" i="38"/>
  <c r="AC2" i="50"/>
  <c r="AW2" i="38"/>
  <c r="AB57" i="50"/>
  <c r="AV84" i="50" s="1"/>
  <c r="AV84" i="38"/>
  <c r="W57" i="50"/>
  <c r="AQ84" i="50" s="1"/>
  <c r="AQ84" i="38"/>
  <c r="CK58" i="49"/>
  <c r="FG85" i="49" s="1"/>
  <c r="AD56" i="50"/>
  <c r="AX83" i="50" s="1"/>
  <c r="AX83" i="38"/>
  <c r="Z56" i="50"/>
  <c r="AT83" i="50" s="1"/>
  <c r="AT83" i="38"/>
  <c r="U56" i="50"/>
  <c r="AO83" i="50" s="1"/>
  <c r="AO83" i="38"/>
  <c r="CI57" i="49"/>
  <c r="FE84" i="49" s="1"/>
  <c r="AC55" i="50"/>
  <c r="AW82" i="50" s="1"/>
  <c r="AW82" i="38"/>
  <c r="AA54" i="50"/>
  <c r="AU81" i="50" s="1"/>
  <c r="AU81" i="38"/>
  <c r="U54" i="50"/>
  <c r="AO81" i="50" s="1"/>
  <c r="AO81" i="38"/>
  <c r="CI55" i="49"/>
  <c r="FE82" i="49" s="1"/>
  <c r="AB53" i="50"/>
  <c r="AV80" i="50" s="1"/>
  <c r="AV80" i="38"/>
  <c r="W53" i="50"/>
  <c r="AQ80" i="50" s="1"/>
  <c r="AQ80" i="38"/>
  <c r="CK54" i="49"/>
  <c r="FG81" i="49" s="1"/>
  <c r="AD52" i="50"/>
  <c r="AX79" i="50" s="1"/>
  <c r="AX79" i="38"/>
  <c r="Z52" i="50"/>
  <c r="AT79" i="50" s="1"/>
  <c r="AT79" i="38"/>
  <c r="U52" i="50"/>
  <c r="AO79" i="50" s="1"/>
  <c r="AO79" i="38"/>
  <c r="CI53" i="49"/>
  <c r="FE80" i="49" s="1"/>
  <c r="AC51" i="50"/>
  <c r="AW75" i="50" s="1"/>
  <c r="AW75" i="38"/>
  <c r="AA50" i="50"/>
  <c r="AU74" i="50" s="1"/>
  <c r="AU74" i="38"/>
  <c r="U50" i="50"/>
  <c r="AO74" i="50" s="1"/>
  <c r="AO74" i="38"/>
  <c r="CI51" i="49"/>
  <c r="FE75" i="49" s="1"/>
  <c r="AB49" i="50"/>
  <c r="AV73" i="50" s="1"/>
  <c r="AV73" i="38"/>
  <c r="W49" i="50"/>
  <c r="AQ73" i="50" s="1"/>
  <c r="AQ73" i="38"/>
  <c r="CK50" i="49"/>
  <c r="FG74" i="49" s="1"/>
  <c r="AD48" i="50"/>
  <c r="AX72" i="50" s="1"/>
  <c r="AX72" i="38"/>
  <c r="Z48" i="50"/>
  <c r="AT72" i="50" s="1"/>
  <c r="AT72" i="38"/>
  <c r="U48" i="50"/>
  <c r="AO72" i="50" s="1"/>
  <c r="AO72" i="38"/>
  <c r="CI49" i="49"/>
  <c r="FE73" i="49" s="1"/>
  <c r="AC47" i="50"/>
  <c r="AW71" i="50" s="1"/>
  <c r="AW71" i="38"/>
  <c r="AA46" i="50"/>
  <c r="AU67" i="50" s="1"/>
  <c r="AU67" i="38"/>
  <c r="U46" i="50"/>
  <c r="AO67" i="50" s="1"/>
  <c r="AO67" i="38"/>
  <c r="CI47" i="49"/>
  <c r="FE68" i="49" s="1"/>
  <c r="AB45" i="50"/>
  <c r="AV66" i="50" s="1"/>
  <c r="AV66" i="38"/>
  <c r="W45" i="50"/>
  <c r="AQ66" i="50" s="1"/>
  <c r="AQ66" i="38"/>
  <c r="AQ68" i="38" s="1"/>
  <c r="AQ105" i="38" s="1"/>
  <c r="CK46" i="49"/>
  <c r="FG67" i="49" s="1"/>
  <c r="AD44" i="50"/>
  <c r="AX62" i="50" s="1"/>
  <c r="AX119" i="50" s="1"/>
  <c r="AX62" i="38"/>
  <c r="Z44" i="50"/>
  <c r="AT62" i="50" s="1"/>
  <c r="AT119" i="50" s="1"/>
  <c r="AT62" i="38"/>
  <c r="U44" i="50"/>
  <c r="AO62" i="50" s="1"/>
  <c r="AO119" i="50" s="1"/>
  <c r="AO62" i="38"/>
  <c r="CI45" i="49"/>
  <c r="FE63" i="49" s="1"/>
  <c r="AB43" i="50"/>
  <c r="AV61" i="50" s="1"/>
  <c r="AV118" i="50" s="1"/>
  <c r="AV61" i="38"/>
  <c r="W43" i="50"/>
  <c r="AQ61" i="50" s="1"/>
  <c r="AQ118" i="50" s="1"/>
  <c r="AQ61" i="38"/>
  <c r="CK44" i="49"/>
  <c r="AD42" i="50"/>
  <c r="AX60" i="50" s="1"/>
  <c r="AX117" i="50" s="1"/>
  <c r="AX60" i="38"/>
  <c r="Z42" i="50"/>
  <c r="AT60" i="50" s="1"/>
  <c r="AT117" i="50" s="1"/>
  <c r="AT60" i="38"/>
  <c r="AA41" i="50"/>
  <c r="AU59" i="50" s="1"/>
  <c r="AU59" i="38"/>
  <c r="V41" i="50"/>
  <c r="AP59" i="50" s="1"/>
  <c r="AP59" i="38"/>
  <c r="CJ42" i="49"/>
  <c r="FF60" i="49" s="1"/>
  <c r="AC40" i="50"/>
  <c r="AW58" i="50" s="1"/>
  <c r="AW116" i="50" s="1"/>
  <c r="AW58" i="38"/>
  <c r="AI39" i="38"/>
  <c r="AB39" i="50"/>
  <c r="AV57" i="50" s="1"/>
  <c r="AV115" i="50" s="1"/>
  <c r="AV57" i="38"/>
  <c r="V39" i="50"/>
  <c r="AP57" i="50" s="1"/>
  <c r="AP115" i="50" s="1"/>
  <c r="AP57" i="38"/>
  <c r="CJ40" i="49"/>
  <c r="FF58" i="49" s="1"/>
  <c r="AB38" i="50"/>
  <c r="AV56" i="50" s="1"/>
  <c r="AV114" i="50" s="1"/>
  <c r="AV56" i="38"/>
  <c r="V38" i="50"/>
  <c r="AP56" i="50" s="1"/>
  <c r="AP114" i="50" s="1"/>
  <c r="AP56" i="38"/>
  <c r="CJ39" i="49"/>
  <c r="FF57" i="49" s="1"/>
  <c r="AC37" i="50"/>
  <c r="AW55" i="50" s="1"/>
  <c r="AW113" i="50" s="1"/>
  <c r="AW55" i="38"/>
  <c r="AA36" i="50"/>
  <c r="AU54" i="50" s="1"/>
  <c r="AU112" i="50" s="1"/>
  <c r="AU54" i="38"/>
  <c r="V36" i="50"/>
  <c r="AP54" i="50" s="1"/>
  <c r="AP112" i="50" s="1"/>
  <c r="AP54" i="38"/>
  <c r="CJ37" i="49"/>
  <c r="FF55" i="49" s="1"/>
  <c r="AC35" i="50"/>
  <c r="AW53" i="50" s="1"/>
  <c r="AW53" i="38"/>
  <c r="AA34" i="50"/>
  <c r="AU49" i="50" s="1"/>
  <c r="AU92" i="50" s="1"/>
  <c r="AU49" i="38"/>
  <c r="AU92" i="38" s="1"/>
  <c r="U34" i="50"/>
  <c r="AO49" i="50" s="1"/>
  <c r="AO92" i="50" s="1"/>
  <c r="AO49" i="38"/>
  <c r="AO92" i="38" s="1"/>
  <c r="CI35" i="49"/>
  <c r="FE50" i="49" s="1"/>
  <c r="AB33" i="50"/>
  <c r="AV48" i="50" s="1"/>
  <c r="AV111" i="50" s="1"/>
  <c r="AV48" i="38"/>
  <c r="W33" i="50"/>
  <c r="AQ48" i="50" s="1"/>
  <c r="AQ111" i="50" s="1"/>
  <c r="AQ48" i="38"/>
  <c r="CK34" i="49"/>
  <c r="FG49" i="49" s="1"/>
  <c r="AD32" i="50"/>
  <c r="AX47" i="50" s="1"/>
  <c r="AX110" i="50" s="1"/>
  <c r="AX47" i="38"/>
  <c r="Z32" i="50"/>
  <c r="AT47" i="50" s="1"/>
  <c r="AT110" i="50" s="1"/>
  <c r="AT47" i="38"/>
  <c r="U32" i="50"/>
  <c r="AO47" i="50" s="1"/>
  <c r="AO110" i="50" s="1"/>
  <c r="AO47" i="38"/>
  <c r="CI33" i="49"/>
  <c r="FE48" i="49" s="1"/>
  <c r="AA31" i="50"/>
  <c r="AU46" i="50" s="1"/>
  <c r="AU109" i="50" s="1"/>
  <c r="AU46" i="38"/>
  <c r="V31" i="50"/>
  <c r="AP46" i="50" s="1"/>
  <c r="AP109" i="50" s="1"/>
  <c r="AP46" i="38"/>
  <c r="CJ32" i="49"/>
  <c r="FF47" i="49" s="1"/>
  <c r="AC30" i="50"/>
  <c r="AW45" i="50" s="1"/>
  <c r="AW108" i="50" s="1"/>
  <c r="AW45" i="38"/>
  <c r="W30" i="50"/>
  <c r="AQ45" i="50" s="1"/>
  <c r="AQ108" i="50" s="1"/>
  <c r="AQ45" i="38"/>
  <c r="CK31" i="49"/>
  <c r="FG46" i="49" s="1"/>
  <c r="AD29" i="50"/>
  <c r="AX44" i="50" s="1"/>
  <c r="AX44" i="38"/>
  <c r="Z29" i="50"/>
  <c r="AT44" i="50" s="1"/>
  <c r="AT44" i="38"/>
  <c r="U29" i="50"/>
  <c r="AO44" i="50" s="1"/>
  <c r="AO44" i="38"/>
  <c r="CI30" i="49"/>
  <c r="FE45" i="49" s="1"/>
  <c r="AB28" i="50"/>
  <c r="AV43" i="50" s="1"/>
  <c r="AV91" i="50" s="1"/>
  <c r="AV43" i="38"/>
  <c r="AV91" i="38" s="1"/>
  <c r="W28" i="50"/>
  <c r="AQ43" i="50" s="1"/>
  <c r="AQ91" i="50" s="1"/>
  <c r="AQ43" i="38"/>
  <c r="AQ91" i="38" s="1"/>
  <c r="CK29" i="49"/>
  <c r="FG44" i="49" s="1"/>
  <c r="AD27" i="50"/>
  <c r="AX42" i="50" s="1"/>
  <c r="AX107" i="50" s="1"/>
  <c r="AX42" i="38"/>
  <c r="Z27" i="50"/>
  <c r="AT42" i="50" s="1"/>
  <c r="AT107" i="50" s="1"/>
  <c r="AT42" i="38"/>
  <c r="U27" i="50"/>
  <c r="AO42" i="50" s="1"/>
  <c r="AO107" i="50" s="1"/>
  <c r="AO42" i="38"/>
  <c r="CI28" i="49"/>
  <c r="FE43" i="49" s="1"/>
  <c r="AB26" i="50"/>
  <c r="AV41" i="50" s="1"/>
  <c r="AV106" i="50" s="1"/>
  <c r="AV41" i="38"/>
  <c r="V26" i="50"/>
  <c r="AP41" i="50" s="1"/>
  <c r="AP106" i="50" s="1"/>
  <c r="AP41" i="38"/>
  <c r="CJ27" i="49"/>
  <c r="FF42" i="49" s="1"/>
  <c r="AC25" i="50"/>
  <c r="AW40" i="50" s="1"/>
  <c r="AW40" i="38"/>
  <c r="AA24" i="50"/>
  <c r="AU36" i="50" s="1"/>
  <c r="AU105" i="50" s="1"/>
  <c r="AU36" i="38"/>
  <c r="V24" i="50"/>
  <c r="AP36" i="50" s="1"/>
  <c r="AP105" i="50" s="1"/>
  <c r="AP36" i="38"/>
  <c r="CJ25" i="49"/>
  <c r="FF37" i="49" s="1"/>
  <c r="AC23" i="50"/>
  <c r="AW35" i="50" s="1"/>
  <c r="AW104" i="50" s="1"/>
  <c r="AW35" i="38"/>
  <c r="AA22" i="50"/>
  <c r="AU34" i="50" s="1"/>
  <c r="AU103" i="50" s="1"/>
  <c r="AU34" i="38"/>
  <c r="U22" i="50"/>
  <c r="AO34" i="50" s="1"/>
  <c r="AO103" i="50" s="1"/>
  <c r="AO34" i="38"/>
  <c r="CI23" i="49"/>
  <c r="FE35" i="49" s="1"/>
  <c r="AA21" i="50"/>
  <c r="AU33" i="50" s="1"/>
  <c r="AU90" i="50" s="1"/>
  <c r="AU33" i="38"/>
  <c r="AU90" i="38" s="1"/>
  <c r="V21" i="50"/>
  <c r="AP33" i="50" s="1"/>
  <c r="AP90" i="50" s="1"/>
  <c r="CJ22" i="49"/>
  <c r="FF34" i="49" s="1"/>
  <c r="AP33" i="38"/>
  <c r="AP90" i="38" s="1"/>
  <c r="AC20" i="50"/>
  <c r="AW32" i="50" s="1"/>
  <c r="AW102" i="50" s="1"/>
  <c r="AW32" i="38"/>
  <c r="W20" i="50"/>
  <c r="AQ32" i="50" s="1"/>
  <c r="AQ102" i="50" s="1"/>
  <c r="AQ32" i="38"/>
  <c r="CK21" i="49"/>
  <c r="FG33" i="49" s="1"/>
  <c r="AC19" i="50"/>
  <c r="AW31" i="50" s="1"/>
  <c r="AW101" i="50" s="1"/>
  <c r="AW31" i="38"/>
  <c r="AA18" i="50"/>
  <c r="AU30" i="50" s="1"/>
  <c r="AU30" i="38"/>
  <c r="U18" i="50"/>
  <c r="AO30" i="50" s="1"/>
  <c r="CI19" i="49"/>
  <c r="FE31" i="49" s="1"/>
  <c r="AO30" i="38"/>
  <c r="AB17" i="50"/>
  <c r="AV29" i="50" s="1"/>
  <c r="AV100" i="50" s="1"/>
  <c r="AV29" i="38"/>
  <c r="W17" i="50"/>
  <c r="AQ29" i="50" s="1"/>
  <c r="AQ100" i="50" s="1"/>
  <c r="AQ29" i="38"/>
  <c r="CK18" i="49"/>
  <c r="FG30" i="49" s="1"/>
  <c r="AD16" i="50"/>
  <c r="AX28" i="50" s="1"/>
  <c r="AX99" i="50" s="1"/>
  <c r="AX28" i="38"/>
  <c r="Z16" i="50"/>
  <c r="AT28" i="50" s="1"/>
  <c r="AT99" i="50" s="1"/>
  <c r="AT28" i="38"/>
  <c r="AI15" i="38"/>
  <c r="AB15" i="50"/>
  <c r="AV27" i="50" s="1"/>
  <c r="AV27" i="38"/>
  <c r="W15" i="50"/>
  <c r="AQ27" i="50" s="1"/>
  <c r="AQ27" i="38"/>
  <c r="CK16" i="49"/>
  <c r="FG28" i="49" s="1"/>
  <c r="AD14" i="50"/>
  <c r="AX26" i="50" s="1"/>
  <c r="AX26" i="38"/>
  <c r="Z14" i="50"/>
  <c r="AT26" i="50" s="1"/>
  <c r="AT26" i="38"/>
  <c r="AA13" i="50"/>
  <c r="AU22" i="50" s="1"/>
  <c r="AU22" i="38"/>
  <c r="V13" i="50"/>
  <c r="AP22" i="50" s="1"/>
  <c r="CJ14" i="49"/>
  <c r="FF23" i="49" s="1"/>
  <c r="AP22" i="38"/>
  <c r="AC12" i="50"/>
  <c r="AW21" i="50" s="1"/>
  <c r="AW21" i="38"/>
  <c r="AI11" i="38"/>
  <c r="AB11" i="50"/>
  <c r="AV20" i="50" s="1"/>
  <c r="AV20" i="38"/>
  <c r="W11" i="50"/>
  <c r="AQ20" i="50" s="1"/>
  <c r="AQ20" i="38"/>
  <c r="CK12" i="49"/>
  <c r="FG21" i="49" s="1"/>
  <c r="AD10" i="50"/>
  <c r="AX19" i="50" s="1"/>
  <c r="AX19" i="38"/>
  <c r="Z10" i="50"/>
  <c r="AT19" i="50" s="1"/>
  <c r="AT19" i="38"/>
  <c r="AD9" i="50"/>
  <c r="AX15" i="50" s="1"/>
  <c r="AX15" i="38"/>
  <c r="Z9" i="50"/>
  <c r="AT15" i="50" s="1"/>
  <c r="AT15" i="38"/>
  <c r="U9" i="50"/>
  <c r="AO15" i="50" s="1"/>
  <c r="CI10" i="49"/>
  <c r="AO15" i="38"/>
  <c r="AB8" i="50"/>
  <c r="AV14" i="50" s="1"/>
  <c r="AV14" i="38"/>
  <c r="W8" i="50"/>
  <c r="AQ14" i="50" s="1"/>
  <c r="AQ16" i="50" s="1"/>
  <c r="AQ129" i="50" s="1"/>
  <c r="AQ14" i="38"/>
  <c r="CK9" i="49"/>
  <c r="FG15" i="49" s="1"/>
  <c r="AA7" i="50"/>
  <c r="AU10" i="50" s="1"/>
  <c r="AU10" i="38"/>
  <c r="V7" i="50"/>
  <c r="AP10" i="50" s="1"/>
  <c r="CJ8" i="49"/>
  <c r="FF11" i="49" s="1"/>
  <c r="AP10" i="38"/>
  <c r="AC6" i="50"/>
  <c r="AW9" i="50" s="1"/>
  <c r="AW9" i="38"/>
  <c r="AW11" i="38" s="1"/>
  <c r="AW99" i="38" s="1"/>
  <c r="W6" i="50"/>
  <c r="AQ9" i="50" s="1"/>
  <c r="AQ9" i="38"/>
  <c r="CK7" i="49"/>
  <c r="FG10" i="49" s="1"/>
  <c r="AD5" i="50"/>
  <c r="AX5" i="50" s="1"/>
  <c r="AX5" i="38"/>
  <c r="Z5" i="50"/>
  <c r="AT5" i="50" s="1"/>
  <c r="AT5" i="38"/>
  <c r="U5" i="50"/>
  <c r="AO5" i="50" s="1"/>
  <c r="CI6" i="49"/>
  <c r="FE6" i="49" s="1"/>
  <c r="AO5" i="38"/>
  <c r="AB4" i="50"/>
  <c r="AV4" i="50" s="1"/>
  <c r="AV4" i="38"/>
  <c r="W4" i="50"/>
  <c r="AQ4" i="50" s="1"/>
  <c r="AQ4" i="38"/>
  <c r="CK5" i="49"/>
  <c r="AD3" i="50"/>
  <c r="AX3" i="50" s="1"/>
  <c r="AX3" i="38"/>
  <c r="Z3" i="50"/>
  <c r="AT3" i="50" s="1"/>
  <c r="AT3" i="38"/>
  <c r="U3" i="50"/>
  <c r="AO3" i="50" s="1"/>
  <c r="CI4" i="49"/>
  <c r="FE4" i="49" s="1"/>
  <c r="AO3" i="38"/>
  <c r="BC2" i="38"/>
  <c r="T3" i="48"/>
  <c r="E59" i="50"/>
  <c r="Q60" i="49"/>
  <c r="BN60" i="49" s="1"/>
  <c r="C57" i="50"/>
  <c r="BH28" i="50" s="1"/>
  <c r="O58" i="49"/>
  <c r="BL58" i="49" s="1"/>
  <c r="I56" i="50"/>
  <c r="D56" i="50"/>
  <c r="P57" i="49"/>
  <c r="E55" i="50"/>
  <c r="BJ70" i="50" s="1"/>
  <c r="Q56" i="49"/>
  <c r="BN56" i="49" s="1"/>
  <c r="C54" i="50"/>
  <c r="BH4" i="50" s="1"/>
  <c r="O55" i="49"/>
  <c r="BL55" i="49" s="1"/>
  <c r="I53" i="50"/>
  <c r="BN37" i="50" s="1"/>
  <c r="D53" i="50"/>
  <c r="BI37" i="50" s="1"/>
  <c r="P54" i="49"/>
  <c r="BM54" i="49" s="1"/>
  <c r="E52" i="50"/>
  <c r="BJ43" i="50" s="1"/>
  <c r="Q53" i="49"/>
  <c r="BN53" i="49" s="1"/>
  <c r="C50" i="50"/>
  <c r="BH7" i="50" s="1"/>
  <c r="O51" i="49"/>
  <c r="I49" i="50"/>
  <c r="BN51" i="50" s="1"/>
  <c r="D49" i="50"/>
  <c r="BI51" i="50" s="1"/>
  <c r="P50" i="49"/>
  <c r="E48" i="50"/>
  <c r="BJ3" i="50" s="1"/>
  <c r="Q49" i="49"/>
  <c r="BN49" i="49" s="1"/>
  <c r="C46" i="50"/>
  <c r="BH36" i="50" s="1"/>
  <c r="O47" i="49"/>
  <c r="I45" i="50"/>
  <c r="BN20" i="50" s="1"/>
  <c r="D45" i="50"/>
  <c r="BI20" i="50" s="1"/>
  <c r="P46" i="49"/>
  <c r="BM46" i="49" s="1"/>
  <c r="E44" i="50"/>
  <c r="BJ15" i="50" s="1"/>
  <c r="Q45" i="49"/>
  <c r="BN45" i="49" s="1"/>
  <c r="C42" i="50"/>
  <c r="BH16" i="50" s="1"/>
  <c r="O43" i="49"/>
  <c r="BL43" i="49" s="1"/>
  <c r="I41" i="50"/>
  <c r="BN23" i="50" s="1"/>
  <c r="D41" i="50"/>
  <c r="BI23" i="50" s="1"/>
  <c r="P42" i="49"/>
  <c r="BM42" i="49" s="1"/>
  <c r="E40" i="50"/>
  <c r="BJ61" i="50" s="1"/>
  <c r="Q41" i="49"/>
  <c r="BN41" i="49" s="1"/>
  <c r="C38" i="50"/>
  <c r="BH31" i="50" s="1"/>
  <c r="O39" i="49"/>
  <c r="BL39" i="49" s="1"/>
  <c r="I37" i="50"/>
  <c r="BN82" i="50" s="1"/>
  <c r="D37" i="50"/>
  <c r="BI82" i="50" s="1"/>
  <c r="P38" i="49"/>
  <c r="E36" i="50"/>
  <c r="BJ21" i="50" s="1"/>
  <c r="Q37" i="49"/>
  <c r="BN37" i="49" s="1"/>
  <c r="C34" i="50"/>
  <c r="BH86" i="50" s="1"/>
  <c r="BH88" i="50" s="1"/>
  <c r="O35" i="49"/>
  <c r="I33" i="50"/>
  <c r="D33" i="50"/>
  <c r="P34" i="49"/>
  <c r="BM34" i="49" s="1"/>
  <c r="E32" i="50"/>
  <c r="Q33" i="49"/>
  <c r="F30" i="38"/>
  <c r="R31" i="49" s="1"/>
  <c r="C30" i="50"/>
  <c r="O31" i="49"/>
  <c r="BL31" i="49" s="1"/>
  <c r="I29" i="50"/>
  <c r="BN11" i="50" s="1"/>
  <c r="D29" i="50"/>
  <c r="BI11" i="50" s="1"/>
  <c r="P30" i="49"/>
  <c r="BM30" i="49" s="1"/>
  <c r="E28" i="50"/>
  <c r="BJ22" i="50" s="1"/>
  <c r="Q29" i="49"/>
  <c r="BN29" i="49" s="1"/>
  <c r="C26" i="50"/>
  <c r="BH35" i="50" s="1"/>
  <c r="O27" i="49"/>
  <c r="I25" i="50"/>
  <c r="BN60" i="50" s="1"/>
  <c r="D25" i="50"/>
  <c r="BI60" i="50" s="1"/>
  <c r="P26" i="49"/>
  <c r="BM26" i="49" s="1"/>
  <c r="E24" i="50"/>
  <c r="BJ6" i="50" s="1"/>
  <c r="Q25" i="49"/>
  <c r="BN25" i="49" s="1"/>
  <c r="C22" i="50"/>
  <c r="BH12" i="50" s="1"/>
  <c r="O23" i="49"/>
  <c r="BL23" i="49" s="1"/>
  <c r="I21" i="50"/>
  <c r="D21" i="50"/>
  <c r="P22" i="49"/>
  <c r="E20" i="50"/>
  <c r="BJ29" i="50" s="1"/>
  <c r="Q21" i="49"/>
  <c r="C19" i="50"/>
  <c r="BH75" i="50" s="1"/>
  <c r="O20" i="49"/>
  <c r="I18" i="50"/>
  <c r="BN41" i="50" s="1"/>
  <c r="E18" i="50"/>
  <c r="BJ41" i="50" s="1"/>
  <c r="Q19" i="49"/>
  <c r="BN19" i="49" s="1"/>
  <c r="C16" i="50"/>
  <c r="BH68" i="50" s="1"/>
  <c r="O17" i="49"/>
  <c r="BL17" i="49" s="1"/>
  <c r="I15" i="50"/>
  <c r="BN81" i="50" s="1"/>
  <c r="D15" i="50"/>
  <c r="BI81" i="50" s="1"/>
  <c r="P16" i="49"/>
  <c r="BM16" i="49" s="1"/>
  <c r="E14" i="50"/>
  <c r="BJ87" i="50" s="1"/>
  <c r="Q15" i="49"/>
  <c r="BN15" i="49" s="1"/>
  <c r="F12" i="38"/>
  <c r="R13" i="49" s="1"/>
  <c r="C12" i="50"/>
  <c r="BH38" i="50" s="1"/>
  <c r="O13" i="49"/>
  <c r="BL13" i="49" s="1"/>
  <c r="I11" i="50"/>
  <c r="BN67" i="50" s="1"/>
  <c r="D11" i="50"/>
  <c r="BI67" i="50" s="1"/>
  <c r="P12" i="49"/>
  <c r="BM12" i="49" s="1"/>
  <c r="E10" i="50"/>
  <c r="Q11" i="49"/>
  <c r="BN11" i="49" s="1"/>
  <c r="C9" i="50"/>
  <c r="BH2" i="50" s="1"/>
  <c r="O10" i="49"/>
  <c r="BL10" i="49" s="1"/>
  <c r="I8" i="50"/>
  <c r="BN57" i="50" s="1"/>
  <c r="D8" i="50"/>
  <c r="BI57" i="50" s="1"/>
  <c r="P9" i="49"/>
  <c r="BM9" i="49" s="1"/>
  <c r="E7" i="50"/>
  <c r="BJ42" i="50" s="1"/>
  <c r="Q8" i="49"/>
  <c r="BN8" i="49" s="1"/>
  <c r="C5" i="50"/>
  <c r="BH39" i="50" s="1"/>
  <c r="O6" i="49"/>
  <c r="BL6" i="49" s="1"/>
  <c r="I4" i="50"/>
  <c r="D4" i="50"/>
  <c r="P5" i="49"/>
  <c r="E3" i="50"/>
  <c r="BJ76" i="50" s="1"/>
  <c r="Q4" i="49"/>
  <c r="BN4" i="49" s="1"/>
  <c r="V2" i="50"/>
  <c r="CJ3" i="49"/>
  <c r="FF3" i="49" s="1"/>
  <c r="AP2" i="38"/>
  <c r="AA2" i="50"/>
  <c r="AU2" i="38"/>
  <c r="AA57" i="50"/>
  <c r="AU84" i="50" s="1"/>
  <c r="AU84" i="38"/>
  <c r="V57" i="50"/>
  <c r="AP84" i="50" s="1"/>
  <c r="AP84" i="38"/>
  <c r="CJ58" i="49"/>
  <c r="FF85" i="49" s="1"/>
  <c r="AC56" i="50"/>
  <c r="AW83" i="50" s="1"/>
  <c r="AW83" i="38"/>
  <c r="AI55" i="38"/>
  <c r="AB55" i="50"/>
  <c r="AV82" i="50" s="1"/>
  <c r="AV82" i="38"/>
  <c r="W55" i="50"/>
  <c r="AQ82" i="50" s="1"/>
  <c r="AQ82" i="38"/>
  <c r="CK56" i="49"/>
  <c r="FG83" i="49" s="1"/>
  <c r="AD54" i="50"/>
  <c r="AX81" i="50" s="1"/>
  <c r="AX81" i="38"/>
  <c r="Z54" i="50"/>
  <c r="AT81" i="50" s="1"/>
  <c r="AT81" i="38"/>
  <c r="AA53" i="50"/>
  <c r="AU80" i="50" s="1"/>
  <c r="AU80" i="38"/>
  <c r="V53" i="50"/>
  <c r="AP80" i="50" s="1"/>
  <c r="AP80" i="38"/>
  <c r="CJ54" i="49"/>
  <c r="FF81" i="49" s="1"/>
  <c r="AC52" i="50"/>
  <c r="AW79" i="50" s="1"/>
  <c r="AW79" i="38"/>
  <c r="AI51" i="38"/>
  <c r="AB51" i="50"/>
  <c r="AV75" i="50" s="1"/>
  <c r="AV75" i="38"/>
  <c r="W51" i="50"/>
  <c r="AQ75" i="50" s="1"/>
  <c r="AQ75" i="38"/>
  <c r="CK52" i="49"/>
  <c r="FG76" i="49" s="1"/>
  <c r="AD50" i="50"/>
  <c r="AX74" i="50" s="1"/>
  <c r="AX74" i="38"/>
  <c r="Z50" i="50"/>
  <c r="AT74" i="50" s="1"/>
  <c r="AT74" i="38"/>
  <c r="AA49" i="50"/>
  <c r="AU73" i="50" s="1"/>
  <c r="AU73" i="38"/>
  <c r="V49" i="50"/>
  <c r="AP73" i="50" s="1"/>
  <c r="AP73" i="38"/>
  <c r="CJ50" i="49"/>
  <c r="FF74" i="49" s="1"/>
  <c r="AC48" i="50"/>
  <c r="AW72" i="50" s="1"/>
  <c r="AW72" i="38"/>
  <c r="AI47" i="38"/>
  <c r="AB47" i="50"/>
  <c r="AV71" i="50" s="1"/>
  <c r="AV71" i="38"/>
  <c r="W47" i="50"/>
  <c r="AQ71" i="50" s="1"/>
  <c r="AQ71" i="38"/>
  <c r="CK48" i="49"/>
  <c r="FG72" i="49" s="1"/>
  <c r="AD46" i="50"/>
  <c r="AX67" i="50" s="1"/>
  <c r="AX67" i="38"/>
  <c r="Z46" i="50"/>
  <c r="AT67" i="50" s="1"/>
  <c r="AT67" i="38"/>
  <c r="AA45" i="50"/>
  <c r="AU66" i="50" s="1"/>
  <c r="AU66" i="38"/>
  <c r="V45" i="50"/>
  <c r="AP66" i="50" s="1"/>
  <c r="AP66" i="38"/>
  <c r="AP68" i="38" s="1"/>
  <c r="AP105" i="38" s="1"/>
  <c r="CJ46" i="49"/>
  <c r="FF67" i="49" s="1"/>
  <c r="AC44" i="50"/>
  <c r="AW62" i="50" s="1"/>
  <c r="AW119" i="50" s="1"/>
  <c r="AW62" i="38"/>
  <c r="AA43" i="50"/>
  <c r="AU61" i="50" s="1"/>
  <c r="AU118" i="50" s="1"/>
  <c r="AU61" i="38"/>
  <c r="V43" i="50"/>
  <c r="AP61" i="50" s="1"/>
  <c r="AP118" i="50" s="1"/>
  <c r="AP61" i="38"/>
  <c r="CJ44" i="49"/>
  <c r="FF62" i="49" s="1"/>
  <c r="AC42" i="50"/>
  <c r="AW60" i="50" s="1"/>
  <c r="AW117" i="50" s="1"/>
  <c r="AW60" i="38"/>
  <c r="W42" i="50"/>
  <c r="AQ60" i="50" s="1"/>
  <c r="AQ117" i="50" s="1"/>
  <c r="AQ60" i="38"/>
  <c r="CK43" i="49"/>
  <c r="FG61" i="49" s="1"/>
  <c r="AD41" i="50"/>
  <c r="AX59" i="50" s="1"/>
  <c r="AX59" i="38"/>
  <c r="Z41" i="50"/>
  <c r="AT59" i="50" s="1"/>
  <c r="AT59" i="38"/>
  <c r="U41" i="50"/>
  <c r="AO59" i="50" s="1"/>
  <c r="AO59" i="38"/>
  <c r="CI42" i="49"/>
  <c r="FE60" i="49" s="1"/>
  <c r="AB40" i="50"/>
  <c r="AV58" i="50" s="1"/>
  <c r="AV116" i="50" s="1"/>
  <c r="AV58" i="38"/>
  <c r="W40" i="50"/>
  <c r="AQ58" i="50" s="1"/>
  <c r="AQ116" i="50" s="1"/>
  <c r="AQ58" i="38"/>
  <c r="CK41" i="49"/>
  <c r="FG59" i="49" s="1"/>
  <c r="AA39" i="50"/>
  <c r="AU57" i="50" s="1"/>
  <c r="AU115" i="50" s="1"/>
  <c r="AU57" i="38"/>
  <c r="U39" i="50"/>
  <c r="AO57" i="50" s="1"/>
  <c r="AO115" i="50" s="1"/>
  <c r="AO57" i="38"/>
  <c r="CI40" i="49"/>
  <c r="FE58" i="49" s="1"/>
  <c r="AA38" i="50"/>
  <c r="AU56" i="50" s="1"/>
  <c r="AU114" i="50" s="1"/>
  <c r="AU56" i="38"/>
  <c r="U38" i="50"/>
  <c r="AO56" i="50" s="1"/>
  <c r="AO114" i="50" s="1"/>
  <c r="AO56" i="38"/>
  <c r="CI39" i="49"/>
  <c r="FE57" i="49" s="1"/>
  <c r="AB37" i="50"/>
  <c r="AV55" i="50" s="1"/>
  <c r="AV113" i="50" s="1"/>
  <c r="AV55" i="38"/>
  <c r="W37" i="50"/>
  <c r="AQ55" i="50" s="1"/>
  <c r="AQ113" i="50" s="1"/>
  <c r="AQ55" i="38"/>
  <c r="CK38" i="49"/>
  <c r="FG56" i="49" s="1"/>
  <c r="AD36" i="50"/>
  <c r="AX54" i="50" s="1"/>
  <c r="AX112" i="50" s="1"/>
  <c r="AX54" i="38"/>
  <c r="Z36" i="50"/>
  <c r="AT54" i="50" s="1"/>
  <c r="AT112" i="50" s="1"/>
  <c r="AT54" i="38"/>
  <c r="U36" i="50"/>
  <c r="AO54" i="50" s="1"/>
  <c r="AO112" i="50" s="1"/>
  <c r="AO54" i="38"/>
  <c r="CI37" i="49"/>
  <c r="FE55" i="49" s="1"/>
  <c r="AB35" i="50"/>
  <c r="AV53" i="50" s="1"/>
  <c r="AV53" i="38"/>
  <c r="W35" i="50"/>
  <c r="AQ53" i="50" s="1"/>
  <c r="AQ53" i="38"/>
  <c r="CK36" i="49"/>
  <c r="FG54" i="49" s="1"/>
  <c r="AD34" i="50"/>
  <c r="AX49" i="50" s="1"/>
  <c r="AX92" i="50" s="1"/>
  <c r="AX49" i="38"/>
  <c r="AX92" i="38" s="1"/>
  <c r="Z34" i="50"/>
  <c r="AT49" i="50" s="1"/>
  <c r="AT92" i="50" s="1"/>
  <c r="AT49" i="38"/>
  <c r="AT92" i="38" s="1"/>
  <c r="AA33" i="50"/>
  <c r="AU48" i="50" s="1"/>
  <c r="AU111" i="50" s="1"/>
  <c r="AU48" i="38"/>
  <c r="V33" i="50"/>
  <c r="AP48" i="50" s="1"/>
  <c r="AP111" i="50" s="1"/>
  <c r="AP48" i="38"/>
  <c r="CJ34" i="49"/>
  <c r="FF49" i="49" s="1"/>
  <c r="AC32" i="50"/>
  <c r="AW47" i="50" s="1"/>
  <c r="AW110" i="50" s="1"/>
  <c r="AW47" i="38"/>
  <c r="AD31" i="50"/>
  <c r="AX46" i="50" s="1"/>
  <c r="AX109" i="50" s="1"/>
  <c r="AX46" i="38"/>
  <c r="Z31" i="50"/>
  <c r="AT46" i="50" s="1"/>
  <c r="AT109" i="50" s="1"/>
  <c r="AT46" i="38"/>
  <c r="U31" i="50"/>
  <c r="AO46" i="50" s="1"/>
  <c r="AO109" i="50" s="1"/>
  <c r="AO46" i="38"/>
  <c r="CI32" i="49"/>
  <c r="FE47" i="49" s="1"/>
  <c r="AB30" i="50"/>
  <c r="AV45" i="50" s="1"/>
  <c r="AV108" i="50" s="1"/>
  <c r="AV45" i="38"/>
  <c r="V30" i="50"/>
  <c r="AP45" i="50" s="1"/>
  <c r="AP108" i="50" s="1"/>
  <c r="AP45" i="38"/>
  <c r="CJ31" i="49"/>
  <c r="FF46" i="49" s="1"/>
  <c r="AC29" i="50"/>
  <c r="AW44" i="50" s="1"/>
  <c r="AW44" i="38"/>
  <c r="AA28" i="50"/>
  <c r="AU43" i="50" s="1"/>
  <c r="AU91" i="50" s="1"/>
  <c r="AU43" i="38"/>
  <c r="AU91" i="38" s="1"/>
  <c r="V28" i="50"/>
  <c r="AP43" i="50" s="1"/>
  <c r="AP91" i="50" s="1"/>
  <c r="AP43" i="38"/>
  <c r="AP91" i="38" s="1"/>
  <c r="AP93" i="38" s="1"/>
  <c r="AP110" i="38" s="1"/>
  <c r="CJ29" i="49"/>
  <c r="FF44" i="49" s="1"/>
  <c r="AC27" i="50"/>
  <c r="AW42" i="50" s="1"/>
  <c r="AW107" i="50" s="1"/>
  <c r="AW42" i="38"/>
  <c r="AA26" i="50"/>
  <c r="AU41" i="50" s="1"/>
  <c r="AU106" i="50" s="1"/>
  <c r="AU41" i="38"/>
  <c r="U26" i="50"/>
  <c r="AO41" i="50" s="1"/>
  <c r="AO106" i="50" s="1"/>
  <c r="AO41" i="38"/>
  <c r="CI27" i="49"/>
  <c r="FE42" i="49" s="1"/>
  <c r="AB25" i="50"/>
  <c r="AV40" i="50" s="1"/>
  <c r="AV40" i="38"/>
  <c r="W25" i="50"/>
  <c r="AQ40" i="50" s="1"/>
  <c r="AQ40" i="38"/>
  <c r="CK26" i="49"/>
  <c r="FG41" i="49" s="1"/>
  <c r="AD24" i="50"/>
  <c r="AX36" i="50" s="1"/>
  <c r="AX105" i="50" s="1"/>
  <c r="AX36" i="38"/>
  <c r="Z24" i="50"/>
  <c r="AT36" i="50" s="1"/>
  <c r="AT105" i="50" s="1"/>
  <c r="AT36" i="38"/>
  <c r="U24" i="50"/>
  <c r="AO36" i="50" s="1"/>
  <c r="AO105" i="50" s="1"/>
  <c r="AO36" i="38"/>
  <c r="CI25" i="49"/>
  <c r="FE37" i="49" s="1"/>
  <c r="AB23" i="50"/>
  <c r="AV35" i="50" s="1"/>
  <c r="AV104" i="50" s="1"/>
  <c r="AV35" i="38"/>
  <c r="W23" i="50"/>
  <c r="AQ35" i="50" s="1"/>
  <c r="AQ104" i="50" s="1"/>
  <c r="AQ35" i="38"/>
  <c r="CK24" i="49"/>
  <c r="FG36" i="49" s="1"/>
  <c r="AD22" i="50"/>
  <c r="AX34" i="50" s="1"/>
  <c r="AX103" i="50" s="1"/>
  <c r="AX34" i="38"/>
  <c r="Z22" i="50"/>
  <c r="AT34" i="50" s="1"/>
  <c r="AT103" i="50" s="1"/>
  <c r="AT34" i="38"/>
  <c r="AD21" i="50"/>
  <c r="AX33" i="50" s="1"/>
  <c r="AX90" i="50" s="1"/>
  <c r="AX33" i="38"/>
  <c r="AX90" i="38" s="1"/>
  <c r="Z21" i="50"/>
  <c r="AT33" i="50" s="1"/>
  <c r="AT90" i="50" s="1"/>
  <c r="AT33" i="38"/>
  <c r="AT90" i="38" s="1"/>
  <c r="U21" i="50"/>
  <c r="AO33" i="50" s="1"/>
  <c r="AO90" i="50" s="1"/>
  <c r="AO33" i="38"/>
  <c r="AO90" i="38" s="1"/>
  <c r="CI22" i="49"/>
  <c r="FE34" i="49" s="1"/>
  <c r="AB20" i="50"/>
  <c r="AV32" i="50" s="1"/>
  <c r="AV102" i="50" s="1"/>
  <c r="AV32" i="38"/>
  <c r="V20" i="50"/>
  <c r="AP32" i="50" s="1"/>
  <c r="AP102" i="50" s="1"/>
  <c r="CJ21" i="49"/>
  <c r="FF33" i="49" s="1"/>
  <c r="AP32" i="38"/>
  <c r="AB19" i="50"/>
  <c r="AV31" i="50" s="1"/>
  <c r="AV101" i="50" s="1"/>
  <c r="AV31" i="38"/>
  <c r="W19" i="50"/>
  <c r="AQ31" i="50" s="1"/>
  <c r="AQ101" i="50" s="1"/>
  <c r="AQ31" i="38"/>
  <c r="CK20" i="49"/>
  <c r="FG32" i="49" s="1"/>
  <c r="AD18" i="50"/>
  <c r="AX30" i="50" s="1"/>
  <c r="AX30" i="38"/>
  <c r="Z18" i="50"/>
  <c r="AT30" i="50" s="1"/>
  <c r="AT30" i="38"/>
  <c r="AA17" i="50"/>
  <c r="AU29" i="50" s="1"/>
  <c r="AU100" i="50" s="1"/>
  <c r="AU29" i="38"/>
  <c r="V17" i="50"/>
  <c r="AP29" i="50" s="1"/>
  <c r="AP100" i="50" s="1"/>
  <c r="CJ18" i="49"/>
  <c r="FF30" i="49" s="1"/>
  <c r="AP29" i="38"/>
  <c r="AC16" i="50"/>
  <c r="AW28" i="50" s="1"/>
  <c r="AW99" i="50" s="1"/>
  <c r="AW28" i="38"/>
  <c r="W16" i="50"/>
  <c r="AQ28" i="50" s="1"/>
  <c r="AQ99" i="50" s="1"/>
  <c r="AQ28" i="38"/>
  <c r="CK17" i="49"/>
  <c r="FG29" i="49" s="1"/>
  <c r="AA15" i="50"/>
  <c r="AU27" i="50" s="1"/>
  <c r="AU27" i="38"/>
  <c r="V15" i="50"/>
  <c r="AP27" i="50" s="1"/>
  <c r="CJ16" i="49"/>
  <c r="FF28" i="49" s="1"/>
  <c r="AP27" i="38"/>
  <c r="AC14" i="50"/>
  <c r="AW26" i="50" s="1"/>
  <c r="AW26" i="38"/>
  <c r="W14" i="50"/>
  <c r="AQ26" i="50" s="1"/>
  <c r="AQ26" i="38"/>
  <c r="CK15" i="49"/>
  <c r="FG27" i="49" s="1"/>
  <c r="AD13" i="50"/>
  <c r="AX22" i="50" s="1"/>
  <c r="AX22" i="38"/>
  <c r="Z13" i="50"/>
  <c r="AT22" i="50" s="1"/>
  <c r="AT22" i="38"/>
  <c r="U13" i="50"/>
  <c r="AO22" i="50" s="1"/>
  <c r="CI14" i="49"/>
  <c r="FE23" i="49" s="1"/>
  <c r="AO22" i="38"/>
  <c r="AB12" i="50"/>
  <c r="AV21" i="50" s="1"/>
  <c r="AV21" i="38"/>
  <c r="W12" i="50"/>
  <c r="AQ21" i="50" s="1"/>
  <c r="AQ21" i="38"/>
  <c r="CK13" i="49"/>
  <c r="FG22" i="49" s="1"/>
  <c r="AA11" i="50"/>
  <c r="AU20" i="50" s="1"/>
  <c r="AU20" i="38"/>
  <c r="V11" i="50"/>
  <c r="AP20" i="50" s="1"/>
  <c r="CJ12" i="49"/>
  <c r="FF21" i="49" s="1"/>
  <c r="AP20" i="38"/>
  <c r="AC10" i="50"/>
  <c r="AW19" i="50" s="1"/>
  <c r="AW19" i="38"/>
  <c r="AW23" i="38" s="1"/>
  <c r="AW101" i="38" s="1"/>
  <c r="W10" i="50"/>
  <c r="AQ19" i="50" s="1"/>
  <c r="AQ19" i="38"/>
  <c r="CK11" i="49"/>
  <c r="FG20" i="49" s="1"/>
  <c r="AC9" i="50"/>
  <c r="AW15" i="50" s="1"/>
  <c r="AW15" i="38"/>
  <c r="AA8" i="50"/>
  <c r="AU14" i="50" s="1"/>
  <c r="AU14" i="38"/>
  <c r="AU16" i="38" s="1"/>
  <c r="AU100" i="38" s="1"/>
  <c r="V8" i="50"/>
  <c r="AP14" i="50" s="1"/>
  <c r="CJ9" i="49"/>
  <c r="FF15" i="49" s="1"/>
  <c r="AP14" i="38"/>
  <c r="AD7" i="50"/>
  <c r="AX10" i="50" s="1"/>
  <c r="AX10" i="38"/>
  <c r="Z7" i="50"/>
  <c r="AT10" i="50" s="1"/>
  <c r="AT10" i="38"/>
  <c r="U7" i="50"/>
  <c r="AO10" i="50" s="1"/>
  <c r="CI8" i="49"/>
  <c r="FE11" i="49" s="1"/>
  <c r="AO10" i="38"/>
  <c r="AB6" i="50"/>
  <c r="AV9" i="50" s="1"/>
  <c r="AV9" i="38"/>
  <c r="V6" i="50"/>
  <c r="AP9" i="50" s="1"/>
  <c r="CJ7" i="49"/>
  <c r="FF10" i="49" s="1"/>
  <c r="AP9" i="38"/>
  <c r="AP11" i="38" s="1"/>
  <c r="AP99" i="38" s="1"/>
  <c r="AC5" i="50"/>
  <c r="AW5" i="50" s="1"/>
  <c r="AW5" i="38"/>
  <c r="AA4" i="50"/>
  <c r="AU4" i="50" s="1"/>
  <c r="AU4" i="38"/>
  <c r="V4" i="50"/>
  <c r="AP4" i="50" s="1"/>
  <c r="CJ5" i="49"/>
  <c r="AP4" i="38"/>
  <c r="AC3" i="50"/>
  <c r="AW3" i="50" s="1"/>
  <c r="AW3" i="38"/>
  <c r="AW16" i="37"/>
  <c r="AW100" i="37" s="1"/>
  <c r="AS16" i="37"/>
  <c r="AS100" i="37" s="1"/>
  <c r="AU11" i="37"/>
  <c r="AU99" i="37" s="1"/>
  <c r="AV76" i="37"/>
  <c r="AV106" i="37" s="1"/>
  <c r="AX68" i="37"/>
  <c r="AX105" i="37" s="1"/>
  <c r="AT68" i="37"/>
  <c r="AT105" i="37" s="1"/>
  <c r="AW23" i="37"/>
  <c r="AW101" i="37" s="1"/>
  <c r="AU16" i="37"/>
  <c r="AU100" i="37" s="1"/>
  <c r="AW11" i="37"/>
  <c r="AW99" i="37" s="1"/>
  <c r="AS11" i="37"/>
  <c r="F21" i="37"/>
  <c r="N22" i="49" s="1"/>
  <c r="M22" i="49"/>
  <c r="BJ22" i="49" s="1"/>
  <c r="F16" i="37"/>
  <c r="N17" i="49" s="1"/>
  <c r="K17" i="49"/>
  <c r="BH17" i="49" s="1"/>
  <c r="F9" i="37"/>
  <c r="N10" i="49" s="1"/>
  <c r="M10" i="49"/>
  <c r="M63" i="49" s="1"/>
  <c r="CG62" i="49" s="1"/>
  <c r="AP2" i="37"/>
  <c r="CF3" i="49"/>
  <c r="FB3" i="49" s="1"/>
  <c r="AO84" i="37"/>
  <c r="CE58" i="49"/>
  <c r="FA85" i="49" s="1"/>
  <c r="AP83" i="37"/>
  <c r="CF57" i="49"/>
  <c r="FB84" i="49" s="1"/>
  <c r="X55" i="37"/>
  <c r="CH56" i="49" s="1"/>
  <c r="FD83" i="49" s="1"/>
  <c r="AQ82" i="37"/>
  <c r="CG56" i="49"/>
  <c r="FC83" i="49" s="1"/>
  <c r="AO80" i="37"/>
  <c r="CE54" i="49"/>
  <c r="FA81" i="49" s="1"/>
  <c r="AU85" i="37"/>
  <c r="AU107" i="37" s="1"/>
  <c r="AP79" i="37"/>
  <c r="CF53" i="49"/>
  <c r="FB80" i="49" s="1"/>
  <c r="AQ75" i="37"/>
  <c r="CG52" i="49"/>
  <c r="FC76" i="49" s="1"/>
  <c r="AO74" i="37"/>
  <c r="CE51" i="49"/>
  <c r="FA75" i="49" s="1"/>
  <c r="AP73" i="37"/>
  <c r="CF50" i="49"/>
  <c r="FB74" i="49" s="1"/>
  <c r="AQ72" i="37"/>
  <c r="CG49" i="49"/>
  <c r="FC73" i="49" s="1"/>
  <c r="AW76" i="37"/>
  <c r="AW106" i="37" s="1"/>
  <c r="AS76" i="37"/>
  <c r="AS106" i="37" s="1"/>
  <c r="AO67" i="37"/>
  <c r="CE47" i="49"/>
  <c r="FA68" i="49" s="1"/>
  <c r="AP66" i="37"/>
  <c r="CF46" i="49"/>
  <c r="FB67" i="49" s="1"/>
  <c r="X44" i="37"/>
  <c r="CH45" i="49" s="1"/>
  <c r="FD63" i="49" s="1"/>
  <c r="AQ62" i="37"/>
  <c r="CG45" i="49"/>
  <c r="FC63" i="49" s="1"/>
  <c r="AO60" i="37"/>
  <c r="CE43" i="49"/>
  <c r="FA61" i="49" s="1"/>
  <c r="AP59" i="37"/>
  <c r="CF42" i="49"/>
  <c r="FB60" i="49" s="1"/>
  <c r="X40" i="37"/>
  <c r="CH41" i="49" s="1"/>
  <c r="FD59" i="49" s="1"/>
  <c r="AQ58" i="37"/>
  <c r="CG41" i="49"/>
  <c r="FC59" i="49" s="1"/>
  <c r="AO56" i="37"/>
  <c r="CE39" i="49"/>
  <c r="FA57" i="49" s="1"/>
  <c r="AP55" i="37"/>
  <c r="CF38" i="49"/>
  <c r="FB56" i="49" s="1"/>
  <c r="AQ54" i="37"/>
  <c r="CG37" i="49"/>
  <c r="FC55" i="49" s="1"/>
  <c r="AW63" i="37"/>
  <c r="AW104" i="37" s="1"/>
  <c r="AS63" i="37"/>
  <c r="AS104" i="37" s="1"/>
  <c r="AO49" i="37"/>
  <c r="AO92" i="37" s="1"/>
  <c r="CE35" i="49"/>
  <c r="FA50" i="49" s="1"/>
  <c r="AP48" i="37"/>
  <c r="CF34" i="49"/>
  <c r="FB49" i="49" s="1"/>
  <c r="AQ47" i="37"/>
  <c r="CG33" i="49"/>
  <c r="FC48" i="49" s="1"/>
  <c r="AO45" i="37"/>
  <c r="CE31" i="49"/>
  <c r="FA46" i="49" s="1"/>
  <c r="AP44" i="37"/>
  <c r="CF30" i="49"/>
  <c r="FB45" i="49" s="1"/>
  <c r="AQ43" i="37"/>
  <c r="AQ91" i="37" s="1"/>
  <c r="CG29" i="49"/>
  <c r="FC44" i="49" s="1"/>
  <c r="AO41" i="37"/>
  <c r="CE27" i="49"/>
  <c r="FA42" i="49" s="1"/>
  <c r="AU50" i="37"/>
  <c r="AU103" i="37" s="1"/>
  <c r="AP40" i="37"/>
  <c r="CF26" i="49"/>
  <c r="FB41" i="49" s="1"/>
  <c r="AQ36" i="37"/>
  <c r="CG25" i="49"/>
  <c r="FC37" i="49" s="1"/>
  <c r="AO34" i="37"/>
  <c r="CE23" i="49"/>
  <c r="FA35" i="49" s="1"/>
  <c r="AP33" i="37"/>
  <c r="AP90" i="37" s="1"/>
  <c r="CF22" i="49"/>
  <c r="FB34" i="49" s="1"/>
  <c r="AQ32" i="37"/>
  <c r="CG21" i="49"/>
  <c r="FC33" i="49" s="1"/>
  <c r="AI18" i="37"/>
  <c r="AT30" i="37"/>
  <c r="AO30" i="37"/>
  <c r="CE19" i="49"/>
  <c r="FA31" i="49" s="1"/>
  <c r="AP29" i="37"/>
  <c r="CF18" i="49"/>
  <c r="FB30" i="49" s="1"/>
  <c r="AQ28" i="37"/>
  <c r="CG17" i="49"/>
  <c r="FC29" i="49" s="1"/>
  <c r="AX37" i="37"/>
  <c r="AX102" i="37" s="1"/>
  <c r="AO26" i="37"/>
  <c r="CE15" i="49"/>
  <c r="FA27" i="49" s="1"/>
  <c r="AP22" i="37"/>
  <c r="CF14" i="49"/>
  <c r="FB23" i="49" s="1"/>
  <c r="AQ21" i="37"/>
  <c r="CG13" i="49"/>
  <c r="FC22" i="49" s="1"/>
  <c r="AX23" i="37"/>
  <c r="AX101" i="37" s="1"/>
  <c r="AT23" i="37"/>
  <c r="AT101" i="37" s="1"/>
  <c r="AO19" i="37"/>
  <c r="CE11" i="49"/>
  <c r="FA20" i="49" s="1"/>
  <c r="AP15" i="37"/>
  <c r="CF10" i="49"/>
  <c r="FB16" i="49" s="1"/>
  <c r="AV16" i="37"/>
  <c r="AV100" i="37" s="1"/>
  <c r="AQ14" i="37"/>
  <c r="CG9" i="49"/>
  <c r="FC15" i="49" s="1"/>
  <c r="AX11" i="37"/>
  <c r="AX99" i="37" s="1"/>
  <c r="AT11" i="37"/>
  <c r="AT99" i="37" s="1"/>
  <c r="CE7" i="49"/>
  <c r="FA10" i="49" s="1"/>
  <c r="AO9" i="37"/>
  <c r="AP5" i="37"/>
  <c r="CF6" i="49"/>
  <c r="FB6" i="49" s="1"/>
  <c r="AQ4" i="37"/>
  <c r="CG5" i="49"/>
  <c r="FC5" i="49" s="1"/>
  <c r="F33" i="37"/>
  <c r="N34" i="49" s="1"/>
  <c r="L34" i="49"/>
  <c r="AQ2" i="37"/>
  <c r="CG3" i="49"/>
  <c r="FC3" i="49" s="1"/>
  <c r="AO83" i="37"/>
  <c r="CE57" i="49"/>
  <c r="FA84" i="49" s="1"/>
  <c r="AP82" i="37"/>
  <c r="CF56" i="49"/>
  <c r="FB83" i="49" s="1"/>
  <c r="AQ81" i="37"/>
  <c r="CG55" i="49"/>
  <c r="FC82" i="49" s="1"/>
  <c r="AX85" i="37"/>
  <c r="AX107" i="37" s="1"/>
  <c r="AT85" i="37"/>
  <c r="AT107" i="37" s="1"/>
  <c r="AO79" i="37"/>
  <c r="CE53" i="49"/>
  <c r="FA80" i="49" s="1"/>
  <c r="AP75" i="37"/>
  <c r="CF52" i="49"/>
  <c r="FB76" i="49" s="1"/>
  <c r="AO73" i="37"/>
  <c r="CE50" i="49"/>
  <c r="FA74" i="49" s="1"/>
  <c r="AP72" i="37"/>
  <c r="CF49" i="49"/>
  <c r="FB73" i="49" s="1"/>
  <c r="AQ71" i="37"/>
  <c r="CG48" i="49"/>
  <c r="FC72" i="49" s="1"/>
  <c r="AO66" i="37"/>
  <c r="CE46" i="49"/>
  <c r="FA67" i="49" s="1"/>
  <c r="AP62" i="37"/>
  <c r="CF45" i="49"/>
  <c r="FB63" i="49" s="1"/>
  <c r="AQ61" i="37"/>
  <c r="CG44" i="49"/>
  <c r="FC62" i="49" s="1"/>
  <c r="AO59" i="37"/>
  <c r="CE42" i="49"/>
  <c r="FA60" i="49" s="1"/>
  <c r="AP58" i="37"/>
  <c r="CF41" i="49"/>
  <c r="FB59" i="49" s="1"/>
  <c r="AQ57" i="37"/>
  <c r="CG40" i="49"/>
  <c r="FC58" i="49" s="1"/>
  <c r="AO55" i="37"/>
  <c r="CE38" i="49"/>
  <c r="FA56" i="49" s="1"/>
  <c r="AP54" i="37"/>
  <c r="CF37" i="49"/>
  <c r="FB55" i="49" s="1"/>
  <c r="AV63" i="37"/>
  <c r="AV104" i="37" s="1"/>
  <c r="AQ53" i="37"/>
  <c r="CG36" i="49"/>
  <c r="FC54" i="49" s="1"/>
  <c r="AI34" i="37"/>
  <c r="AS49" i="37"/>
  <c r="AS92" i="37" s="1"/>
  <c r="AS93" i="37" s="1"/>
  <c r="AS110" i="37" s="1"/>
  <c r="AO48" i="37"/>
  <c r="CE34" i="49"/>
  <c r="FA49" i="49" s="1"/>
  <c r="AP47" i="37"/>
  <c r="CF33" i="49"/>
  <c r="FB48" i="49" s="1"/>
  <c r="AQ46" i="37"/>
  <c r="CG32" i="49"/>
  <c r="FC47" i="49" s="1"/>
  <c r="AT44" i="37"/>
  <c r="S30" i="47"/>
  <c r="AI45" i="47" s="1"/>
  <c r="AO44" i="37"/>
  <c r="CE30" i="49"/>
  <c r="FA45" i="49" s="1"/>
  <c r="AP43" i="37"/>
  <c r="AP91" i="37" s="1"/>
  <c r="CF29" i="49"/>
  <c r="FB44" i="49" s="1"/>
  <c r="AQ42" i="37"/>
  <c r="CG28" i="49"/>
  <c r="FC43" i="49" s="1"/>
  <c r="AI26" i="37"/>
  <c r="AS41" i="37"/>
  <c r="AX50" i="37"/>
  <c r="AX103" i="37" s="1"/>
  <c r="AO40" i="37"/>
  <c r="CE26" i="49"/>
  <c r="FA41" i="49" s="1"/>
  <c r="AP36" i="37"/>
  <c r="CF25" i="49"/>
  <c r="FB37" i="49" s="1"/>
  <c r="X23" i="37"/>
  <c r="CH24" i="49" s="1"/>
  <c r="FD36" i="49" s="1"/>
  <c r="AQ35" i="37"/>
  <c r="CG24" i="49"/>
  <c r="FC36" i="49" s="1"/>
  <c r="AO33" i="37"/>
  <c r="AO90" i="37" s="1"/>
  <c r="CE22" i="49"/>
  <c r="FA34" i="49" s="1"/>
  <c r="AP32" i="37"/>
  <c r="CF21" i="49"/>
  <c r="FB33" i="49" s="1"/>
  <c r="AQ31" i="37"/>
  <c r="CG20" i="49"/>
  <c r="FC32" i="49" s="1"/>
  <c r="AO29" i="37"/>
  <c r="CE18" i="49"/>
  <c r="FA30" i="49" s="1"/>
  <c r="AP28" i="37"/>
  <c r="CF17" i="49"/>
  <c r="FB29" i="49" s="1"/>
  <c r="AQ27" i="37"/>
  <c r="CG16" i="49"/>
  <c r="FC28" i="49" s="1"/>
  <c r="AW37" i="37"/>
  <c r="AW102" i="37" s="1"/>
  <c r="AS37" i="37"/>
  <c r="AS102" i="37" s="1"/>
  <c r="AO22" i="37"/>
  <c r="CE14" i="49"/>
  <c r="FA23" i="49" s="1"/>
  <c r="AP21" i="37"/>
  <c r="CF13" i="49"/>
  <c r="FB22" i="49" s="1"/>
  <c r="AQ20" i="37"/>
  <c r="CG12" i="49"/>
  <c r="FC21" i="49" s="1"/>
  <c r="AI10" i="37"/>
  <c r="AS19" i="37"/>
  <c r="AS23" i="37" s="1"/>
  <c r="AS101" i="37" s="1"/>
  <c r="AO15" i="37"/>
  <c r="CE10" i="49"/>
  <c r="FA16" i="49" s="1"/>
  <c r="AP14" i="37"/>
  <c r="AP16" i="37" s="1"/>
  <c r="AP100" i="37" s="1"/>
  <c r="CF9" i="49"/>
  <c r="FB15" i="49" s="1"/>
  <c r="AQ10" i="37"/>
  <c r="CG8" i="49"/>
  <c r="FC11" i="49" s="1"/>
  <c r="CE6" i="49"/>
  <c r="FA6" i="49" s="1"/>
  <c r="AO5" i="37"/>
  <c r="AP4" i="37"/>
  <c r="CF5" i="49"/>
  <c r="FB5" i="49" s="1"/>
  <c r="AQ3" i="37"/>
  <c r="CG4" i="49"/>
  <c r="FC4" i="49" s="1"/>
  <c r="F41" i="37"/>
  <c r="N42" i="49" s="1"/>
  <c r="K42" i="49"/>
  <c r="BH42" i="49" s="1"/>
  <c r="F39" i="37"/>
  <c r="N40" i="49" s="1"/>
  <c r="K40" i="49"/>
  <c r="F37" i="37"/>
  <c r="N38" i="49" s="1"/>
  <c r="K38" i="49"/>
  <c r="F25" i="37"/>
  <c r="N26" i="49" s="1"/>
  <c r="K26" i="49"/>
  <c r="AQ84" i="37"/>
  <c r="CG58" i="49"/>
  <c r="FC85" i="49" s="1"/>
  <c r="AO82" i="37"/>
  <c r="CE56" i="49"/>
  <c r="FA83" i="49" s="1"/>
  <c r="AP81" i="37"/>
  <c r="CF55" i="49"/>
  <c r="FB82" i="49" s="1"/>
  <c r="AQ80" i="37"/>
  <c r="CG54" i="49"/>
  <c r="FC81" i="49" s="1"/>
  <c r="AW85" i="37"/>
  <c r="AW107" i="37" s="1"/>
  <c r="AS85" i="37"/>
  <c r="AO75" i="37"/>
  <c r="CE52" i="49"/>
  <c r="FA76" i="49" s="1"/>
  <c r="AQ74" i="37"/>
  <c r="CG51" i="49"/>
  <c r="FC75" i="49" s="1"/>
  <c r="AO72" i="37"/>
  <c r="CE49" i="49"/>
  <c r="FA73" i="49" s="1"/>
  <c r="AU76" i="37"/>
  <c r="AU106" i="37" s="1"/>
  <c r="AP71" i="37"/>
  <c r="CF48" i="49"/>
  <c r="FB72" i="49" s="1"/>
  <c r="AQ67" i="37"/>
  <c r="CG47" i="49"/>
  <c r="FC68" i="49" s="1"/>
  <c r="AW68" i="37"/>
  <c r="AW105" i="37" s="1"/>
  <c r="AS68" i="37"/>
  <c r="AS105" i="37" s="1"/>
  <c r="AO62" i="37"/>
  <c r="CE45" i="49"/>
  <c r="FA63" i="49" s="1"/>
  <c r="AP61" i="37"/>
  <c r="CF44" i="49"/>
  <c r="FB62" i="49" s="1"/>
  <c r="AQ60" i="37"/>
  <c r="CG43" i="49"/>
  <c r="FC61" i="49" s="1"/>
  <c r="AO58" i="37"/>
  <c r="CE41" i="49"/>
  <c r="FA59" i="49" s="1"/>
  <c r="AP57" i="37"/>
  <c r="CF40" i="49"/>
  <c r="FB58" i="49" s="1"/>
  <c r="AQ56" i="37"/>
  <c r="CG39" i="49"/>
  <c r="FC57" i="49" s="1"/>
  <c r="AO54" i="37"/>
  <c r="CE37" i="49"/>
  <c r="FA55" i="49" s="1"/>
  <c r="AU63" i="37"/>
  <c r="AU104" i="37" s="1"/>
  <c r="X35" i="37"/>
  <c r="CH36" i="49" s="1"/>
  <c r="FD54" i="49" s="1"/>
  <c r="AP53" i="37"/>
  <c r="CF36" i="49"/>
  <c r="FB54" i="49" s="1"/>
  <c r="AQ49" i="37"/>
  <c r="AQ92" i="37" s="1"/>
  <c r="CG35" i="49"/>
  <c r="FC50" i="49" s="1"/>
  <c r="AO47" i="37"/>
  <c r="CE33" i="49"/>
  <c r="FA48" i="49" s="1"/>
  <c r="AP46" i="37"/>
  <c r="CF32" i="49"/>
  <c r="FB47" i="49" s="1"/>
  <c r="AQ45" i="37"/>
  <c r="CG31" i="49"/>
  <c r="FC46" i="49" s="1"/>
  <c r="AO43" i="37"/>
  <c r="AO91" i="37" s="1"/>
  <c r="CE29" i="49"/>
  <c r="FA44" i="49" s="1"/>
  <c r="AP42" i="37"/>
  <c r="CF28" i="49"/>
  <c r="FB43" i="49" s="1"/>
  <c r="AQ41" i="37"/>
  <c r="CG27" i="49"/>
  <c r="FC42" i="49" s="1"/>
  <c r="AW50" i="37"/>
  <c r="AW103" i="37" s="1"/>
  <c r="AS50" i="37"/>
  <c r="AS103" i="37" s="1"/>
  <c r="AO36" i="37"/>
  <c r="CE25" i="49"/>
  <c r="FA37" i="49" s="1"/>
  <c r="AP35" i="37"/>
  <c r="CF24" i="49"/>
  <c r="FB36" i="49" s="1"/>
  <c r="AQ34" i="37"/>
  <c r="CG23" i="49"/>
  <c r="FC35" i="49" s="1"/>
  <c r="AO32" i="37"/>
  <c r="CE21" i="49"/>
  <c r="FA33" i="49" s="1"/>
  <c r="AP31" i="37"/>
  <c r="CF20" i="49"/>
  <c r="FB32" i="49" s="1"/>
  <c r="AQ30" i="37"/>
  <c r="CG19" i="49"/>
  <c r="FC31" i="49" s="1"/>
  <c r="AO28" i="37"/>
  <c r="CE17" i="49"/>
  <c r="FA29" i="49" s="1"/>
  <c r="AP27" i="37"/>
  <c r="CF16" i="49"/>
  <c r="FB28" i="49" s="1"/>
  <c r="AV37" i="37"/>
  <c r="AV102" i="37" s="1"/>
  <c r="AQ26" i="37"/>
  <c r="CG15" i="49"/>
  <c r="FC27" i="49" s="1"/>
  <c r="AO21" i="37"/>
  <c r="CE13" i="49"/>
  <c r="FA22" i="49" s="1"/>
  <c r="AP20" i="37"/>
  <c r="CF12" i="49"/>
  <c r="FB21" i="49" s="1"/>
  <c r="AV23" i="37"/>
  <c r="AV101" i="37" s="1"/>
  <c r="AQ19" i="37"/>
  <c r="CG11" i="49"/>
  <c r="FC20" i="49" s="1"/>
  <c r="AX16" i="37"/>
  <c r="AX100" i="37" s="1"/>
  <c r="AT16" i="37"/>
  <c r="AT100" i="37" s="1"/>
  <c r="AO14" i="37"/>
  <c r="CE9" i="49"/>
  <c r="FA15" i="49" s="1"/>
  <c r="AP10" i="37"/>
  <c r="CF8" i="49"/>
  <c r="FB11" i="49" s="1"/>
  <c r="AV11" i="37"/>
  <c r="AV99" i="37" s="1"/>
  <c r="AQ9" i="37"/>
  <c r="AQ11" i="37" s="1"/>
  <c r="AQ99" i="37" s="1"/>
  <c r="CG7" i="49"/>
  <c r="FC10" i="49" s="1"/>
  <c r="CE5" i="49"/>
  <c r="FA5" i="49" s="1"/>
  <c r="AO4" i="37"/>
  <c r="AP3" i="37"/>
  <c r="CF4" i="49"/>
  <c r="FB4" i="49" s="1"/>
  <c r="V60" i="37"/>
  <c r="L3" i="49"/>
  <c r="AA60" i="37"/>
  <c r="F56" i="37"/>
  <c r="N57" i="49" s="1"/>
  <c r="K57" i="49"/>
  <c r="BH57" i="49" s="1"/>
  <c r="F49" i="37"/>
  <c r="N50" i="49" s="1"/>
  <c r="F30" i="37"/>
  <c r="N31" i="49" s="1"/>
  <c r="L31" i="49"/>
  <c r="F12" i="37"/>
  <c r="N13" i="49" s="1"/>
  <c r="L13" i="49"/>
  <c r="U59" i="37"/>
  <c r="AO87" i="37" s="1"/>
  <c r="AO109" i="37" s="1"/>
  <c r="CE3" i="49"/>
  <c r="FA3" i="49" s="1"/>
  <c r="AO2" i="37"/>
  <c r="Z59" i="37"/>
  <c r="AT87" i="37" s="1"/>
  <c r="AT109" i="37" s="1"/>
  <c r="AT2" i="37"/>
  <c r="AT6" i="37" s="1"/>
  <c r="AC59" i="37"/>
  <c r="AW87" i="37" s="1"/>
  <c r="AW109" i="37" s="1"/>
  <c r="AW2" i="37"/>
  <c r="AW6" i="37" s="1"/>
  <c r="AW98" i="37" s="1"/>
  <c r="AP84" i="37"/>
  <c r="CF58" i="49"/>
  <c r="FB85" i="49" s="1"/>
  <c r="X56" i="37"/>
  <c r="CH57" i="49" s="1"/>
  <c r="FD84" i="49" s="1"/>
  <c r="AQ83" i="37"/>
  <c r="CG57" i="49"/>
  <c r="FC84" i="49" s="1"/>
  <c r="X54" i="37"/>
  <c r="CH55" i="49" s="1"/>
  <c r="FD82" i="49" s="1"/>
  <c r="AO81" i="37"/>
  <c r="CE55" i="49"/>
  <c r="FA82" i="49" s="1"/>
  <c r="AP80" i="37"/>
  <c r="CF54" i="49"/>
  <c r="FB81" i="49" s="1"/>
  <c r="AV85" i="37"/>
  <c r="AV107" i="37" s="1"/>
  <c r="X52" i="37"/>
  <c r="CH53" i="49" s="1"/>
  <c r="FD80" i="49" s="1"/>
  <c r="AQ79" i="37"/>
  <c r="CG53" i="49"/>
  <c r="FC80" i="49" s="1"/>
  <c r="AI50" i="37"/>
  <c r="AP74" i="37"/>
  <c r="CF51" i="49"/>
  <c r="FB75" i="49" s="1"/>
  <c r="AQ73" i="37"/>
  <c r="CG50" i="49"/>
  <c r="AX76" i="37"/>
  <c r="AX106" i="37" s="1"/>
  <c r="AT76" i="37"/>
  <c r="AT106" i="37" s="1"/>
  <c r="AO71" i="37"/>
  <c r="CE48" i="49"/>
  <c r="FA72" i="49" s="1"/>
  <c r="AI46" i="37"/>
  <c r="AU67" i="37"/>
  <c r="AU68" i="37" s="1"/>
  <c r="AU105" i="37" s="1"/>
  <c r="AP67" i="37"/>
  <c r="CF47" i="49"/>
  <c r="FB68" i="49" s="1"/>
  <c r="AV68" i="37"/>
  <c r="AV105" i="37" s="1"/>
  <c r="AQ66" i="37"/>
  <c r="CG46" i="49"/>
  <c r="FC67" i="49" s="1"/>
  <c r="X43" i="37"/>
  <c r="CH44" i="49" s="1"/>
  <c r="FD62" i="49" s="1"/>
  <c r="AO61" i="37"/>
  <c r="CE44" i="49"/>
  <c r="FA62" i="49" s="1"/>
  <c r="AP60" i="37"/>
  <c r="CF43" i="49"/>
  <c r="FB61" i="49" s="1"/>
  <c r="AQ59" i="37"/>
  <c r="CG42" i="49"/>
  <c r="FC60" i="49" s="1"/>
  <c r="AO57" i="37"/>
  <c r="CE40" i="49"/>
  <c r="FA58" i="49" s="1"/>
  <c r="AP56" i="37"/>
  <c r="CF39" i="49"/>
  <c r="FB57" i="49" s="1"/>
  <c r="AQ55" i="37"/>
  <c r="CG38" i="49"/>
  <c r="FC56" i="49" s="1"/>
  <c r="AX63" i="37"/>
  <c r="AT63" i="37"/>
  <c r="AT104" i="37" s="1"/>
  <c r="AO53" i="37"/>
  <c r="CE36" i="49"/>
  <c r="AP49" i="37"/>
  <c r="AP92" i="37" s="1"/>
  <c r="CF35" i="49"/>
  <c r="FB50" i="49" s="1"/>
  <c r="AQ48" i="37"/>
  <c r="CG34" i="49"/>
  <c r="FC49" i="49" s="1"/>
  <c r="AO46" i="37"/>
  <c r="CE32" i="49"/>
  <c r="FA47" i="49" s="1"/>
  <c r="AP45" i="37"/>
  <c r="CF31" i="49"/>
  <c r="FB46" i="49" s="1"/>
  <c r="AQ44" i="37"/>
  <c r="CG30" i="49"/>
  <c r="FC45" i="49" s="1"/>
  <c r="AI27" i="37"/>
  <c r="AT42" i="37"/>
  <c r="AO42" i="37"/>
  <c r="CE28" i="49"/>
  <c r="FA43" i="49" s="1"/>
  <c r="AP41" i="37"/>
  <c r="CF27" i="49"/>
  <c r="FB42" i="49" s="1"/>
  <c r="AV50" i="37"/>
  <c r="AV103" i="37" s="1"/>
  <c r="AQ40" i="37"/>
  <c r="CG26" i="49"/>
  <c r="FC41" i="49" s="1"/>
  <c r="AO35" i="37"/>
  <c r="CE24" i="49"/>
  <c r="FA36" i="49" s="1"/>
  <c r="AP34" i="37"/>
  <c r="CF23" i="49"/>
  <c r="FB35" i="49" s="1"/>
  <c r="AQ33" i="37"/>
  <c r="AQ90" i="37" s="1"/>
  <c r="AQ93" i="37" s="1"/>
  <c r="AQ110" i="37" s="1"/>
  <c r="CG22" i="49"/>
  <c r="FC34" i="49" s="1"/>
  <c r="AI19" i="37"/>
  <c r="AT31" i="37"/>
  <c r="AO31" i="37"/>
  <c r="CE20" i="49"/>
  <c r="FA32" i="49" s="1"/>
  <c r="AP30" i="37"/>
  <c r="CF19" i="49"/>
  <c r="FB31" i="49" s="1"/>
  <c r="AQ29" i="37"/>
  <c r="CG18" i="49"/>
  <c r="FC30" i="49" s="1"/>
  <c r="AO27" i="37"/>
  <c r="CE16" i="49"/>
  <c r="FA28" i="49" s="1"/>
  <c r="AU37" i="37"/>
  <c r="AU102" i="37" s="1"/>
  <c r="AP26" i="37"/>
  <c r="CF15" i="49"/>
  <c r="FB27" i="49" s="1"/>
  <c r="AQ22" i="37"/>
  <c r="CG14" i="49"/>
  <c r="FC23" i="49" s="1"/>
  <c r="X11" i="37"/>
  <c r="CH12" i="49" s="1"/>
  <c r="FD21" i="49" s="1"/>
  <c r="AO20" i="37"/>
  <c r="CE12" i="49"/>
  <c r="FA21" i="49" s="1"/>
  <c r="AU23" i="37"/>
  <c r="AU101" i="37" s="1"/>
  <c r="AP19" i="37"/>
  <c r="AP23" i="37" s="1"/>
  <c r="AP101" i="37" s="1"/>
  <c r="CF11" i="49"/>
  <c r="FB20" i="49" s="1"/>
  <c r="AQ15" i="37"/>
  <c r="CG10" i="49"/>
  <c r="FC16" i="49" s="1"/>
  <c r="AO10" i="37"/>
  <c r="CE8" i="49"/>
  <c r="FA11" i="49" s="1"/>
  <c r="AP9" i="37"/>
  <c r="AP11" i="37" s="1"/>
  <c r="AP99" i="37" s="1"/>
  <c r="CF7" i="49"/>
  <c r="FB10" i="49" s="1"/>
  <c r="AQ5" i="37"/>
  <c r="CG6" i="49"/>
  <c r="FC6" i="49" s="1"/>
  <c r="CE4" i="49"/>
  <c r="FA4" i="49" s="1"/>
  <c r="AO3" i="37"/>
  <c r="AU6" i="36"/>
  <c r="AU98" i="36" s="1"/>
  <c r="AW6" i="36"/>
  <c r="AW98" i="36" s="1"/>
  <c r="AV16" i="36"/>
  <c r="AV100" i="36" s="1"/>
  <c r="AX11" i="36"/>
  <c r="AX99" i="36" s="1"/>
  <c r="AV68" i="36"/>
  <c r="AV105" i="36" s="1"/>
  <c r="AU68" i="36"/>
  <c r="AU105" i="36" s="1"/>
  <c r="AX23" i="36"/>
  <c r="AX101" i="36" s="1"/>
  <c r="AT23" i="36"/>
  <c r="AT101" i="36" s="1"/>
  <c r="AT11" i="36"/>
  <c r="AT99" i="36" s="1"/>
  <c r="Z59" i="36"/>
  <c r="AT87" i="36" s="1"/>
  <c r="AT109" i="36" s="1"/>
  <c r="AT2" i="36"/>
  <c r="AT6" i="36" s="1"/>
  <c r="AT98" i="36" s="1"/>
  <c r="CC58" i="49"/>
  <c r="EY85" i="49" s="1"/>
  <c r="AQ84" i="36"/>
  <c r="CA56" i="49"/>
  <c r="EW83" i="49" s="1"/>
  <c r="AO82" i="36"/>
  <c r="CB55" i="49"/>
  <c r="EX82" i="49" s="1"/>
  <c r="AP81" i="36"/>
  <c r="CC54" i="49"/>
  <c r="EY81" i="49" s="1"/>
  <c r="AQ80" i="36"/>
  <c r="AW85" i="36"/>
  <c r="AW107" i="36" s="1"/>
  <c r="AS85" i="36"/>
  <c r="AS107" i="36" s="1"/>
  <c r="CA52" i="49"/>
  <c r="EW76" i="49" s="1"/>
  <c r="AO75" i="36"/>
  <c r="CB51" i="49"/>
  <c r="EX75" i="49" s="1"/>
  <c r="AP74" i="36"/>
  <c r="CC50" i="49"/>
  <c r="EY74" i="49" s="1"/>
  <c r="AQ73" i="36"/>
  <c r="AX76" i="36"/>
  <c r="AX106" i="36" s="1"/>
  <c r="AT76" i="36"/>
  <c r="AT106" i="36" s="1"/>
  <c r="CA48" i="49"/>
  <c r="EW72" i="49" s="1"/>
  <c r="AO71" i="36"/>
  <c r="CB47" i="49"/>
  <c r="EX68" i="49" s="1"/>
  <c r="AP67" i="36"/>
  <c r="CC46" i="49"/>
  <c r="EY67" i="49" s="1"/>
  <c r="AQ66" i="36"/>
  <c r="CA44" i="49"/>
  <c r="EW62" i="49" s="1"/>
  <c r="AO61" i="36"/>
  <c r="CB43" i="49"/>
  <c r="EX61" i="49" s="1"/>
  <c r="AP60" i="36"/>
  <c r="CC42" i="49"/>
  <c r="EY60" i="49" s="1"/>
  <c r="AQ59" i="36"/>
  <c r="CA40" i="49"/>
  <c r="EW58" i="49" s="1"/>
  <c r="AO57" i="36"/>
  <c r="CB39" i="49"/>
  <c r="EX57" i="49" s="1"/>
  <c r="AP56" i="36"/>
  <c r="CC38" i="49"/>
  <c r="EY56" i="49" s="1"/>
  <c r="AQ55" i="36"/>
  <c r="AX63" i="36"/>
  <c r="AX104" i="36" s="1"/>
  <c r="AT63" i="36"/>
  <c r="AT104" i="36" s="1"/>
  <c r="CA36" i="49"/>
  <c r="EW54" i="49" s="1"/>
  <c r="AO53" i="36"/>
  <c r="CB35" i="49"/>
  <c r="EX50" i="49" s="1"/>
  <c r="EX93" i="49" s="1"/>
  <c r="AP49" i="36"/>
  <c r="AP92" i="36" s="1"/>
  <c r="CC34" i="49"/>
  <c r="EY49" i="49" s="1"/>
  <c r="AQ48" i="36"/>
  <c r="CA32" i="49"/>
  <c r="EW47" i="49" s="1"/>
  <c r="AO46" i="36"/>
  <c r="CB31" i="49"/>
  <c r="EX46" i="49" s="1"/>
  <c r="AP45" i="36"/>
  <c r="CC30" i="49"/>
  <c r="EY45" i="49" s="1"/>
  <c r="AQ44" i="36"/>
  <c r="CA28" i="49"/>
  <c r="EW43" i="49" s="1"/>
  <c r="AO42" i="36"/>
  <c r="CB27" i="49"/>
  <c r="EX42" i="49" s="1"/>
  <c r="AP41" i="36"/>
  <c r="AV50" i="36"/>
  <c r="AV103" i="36" s="1"/>
  <c r="CC26" i="49"/>
  <c r="EY41" i="49" s="1"/>
  <c r="AQ40" i="36"/>
  <c r="CA24" i="49"/>
  <c r="EW36" i="49" s="1"/>
  <c r="AO35" i="36"/>
  <c r="CB23" i="49"/>
  <c r="EX35" i="49" s="1"/>
  <c r="AP34" i="36"/>
  <c r="CC22" i="49"/>
  <c r="EY34" i="49" s="1"/>
  <c r="EY91" i="49" s="1"/>
  <c r="AQ33" i="36"/>
  <c r="AQ90" i="36" s="1"/>
  <c r="CA20" i="49"/>
  <c r="EW32" i="49" s="1"/>
  <c r="AO31" i="36"/>
  <c r="CB19" i="49"/>
  <c r="EX31" i="49" s="1"/>
  <c r="AP30" i="36"/>
  <c r="CC18" i="49"/>
  <c r="EY30" i="49" s="1"/>
  <c r="AQ29" i="36"/>
  <c r="CA16" i="49"/>
  <c r="EW28" i="49" s="1"/>
  <c r="AO27" i="36"/>
  <c r="AU37" i="36"/>
  <c r="AU102" i="36" s="1"/>
  <c r="CB15" i="49"/>
  <c r="EX27" i="49" s="1"/>
  <c r="AP26" i="36"/>
  <c r="CC14" i="49"/>
  <c r="EY23" i="49" s="1"/>
  <c r="AQ22" i="36"/>
  <c r="CA12" i="49"/>
  <c r="EW21" i="49" s="1"/>
  <c r="AO20" i="36"/>
  <c r="AU23" i="36"/>
  <c r="AU101" i="36" s="1"/>
  <c r="CB11" i="49"/>
  <c r="EX20" i="49" s="1"/>
  <c r="AP19" i="36"/>
  <c r="CC10" i="49"/>
  <c r="EY16" i="49" s="1"/>
  <c r="AQ15" i="36"/>
  <c r="AW16" i="36"/>
  <c r="AW100" i="36" s="1"/>
  <c r="AS16" i="36"/>
  <c r="AS100" i="36" s="1"/>
  <c r="CA8" i="49"/>
  <c r="EW11" i="49" s="1"/>
  <c r="AO10" i="36"/>
  <c r="AU11" i="36"/>
  <c r="AU99" i="36" s="1"/>
  <c r="CB7" i="49"/>
  <c r="EX10" i="49" s="1"/>
  <c r="AP9" i="36"/>
  <c r="CC6" i="49"/>
  <c r="EY6" i="49" s="1"/>
  <c r="AQ5" i="36"/>
  <c r="CA4" i="49"/>
  <c r="EW4" i="49" s="1"/>
  <c r="AO3" i="36"/>
  <c r="CB58" i="49"/>
  <c r="EX85" i="49" s="1"/>
  <c r="AP84" i="36"/>
  <c r="CC57" i="49"/>
  <c r="EY84" i="49" s="1"/>
  <c r="AQ83" i="36"/>
  <c r="CA55" i="49"/>
  <c r="EW82" i="49" s="1"/>
  <c r="AO81" i="36"/>
  <c r="CB54" i="49"/>
  <c r="EX81" i="49" s="1"/>
  <c r="AP80" i="36"/>
  <c r="AV85" i="36"/>
  <c r="AV107" i="36" s="1"/>
  <c r="CC53" i="49"/>
  <c r="EY80" i="49" s="1"/>
  <c r="AQ79" i="36"/>
  <c r="CA51" i="49"/>
  <c r="EW75" i="49" s="1"/>
  <c r="AO74" i="36"/>
  <c r="CB50" i="49"/>
  <c r="EX74" i="49" s="1"/>
  <c r="AP73" i="36"/>
  <c r="CC49" i="49"/>
  <c r="EY73" i="49" s="1"/>
  <c r="AQ72" i="36"/>
  <c r="AW76" i="36"/>
  <c r="AW106" i="36" s="1"/>
  <c r="AS76" i="36"/>
  <c r="AS106" i="36" s="1"/>
  <c r="CA47" i="49"/>
  <c r="EW68" i="49" s="1"/>
  <c r="AO67" i="36"/>
  <c r="CB46" i="49"/>
  <c r="EX67" i="49" s="1"/>
  <c r="AP66" i="36"/>
  <c r="AP68" i="36" s="1"/>
  <c r="AP105" i="36" s="1"/>
  <c r="CC45" i="49"/>
  <c r="EY63" i="49" s="1"/>
  <c r="AQ62" i="36"/>
  <c r="CA43" i="49"/>
  <c r="EW61" i="49" s="1"/>
  <c r="AO60" i="36"/>
  <c r="CB42" i="49"/>
  <c r="EX60" i="49" s="1"/>
  <c r="AP59" i="36"/>
  <c r="CC41" i="49"/>
  <c r="EY59" i="49" s="1"/>
  <c r="AQ58" i="36"/>
  <c r="CA39" i="49"/>
  <c r="EW57" i="49" s="1"/>
  <c r="AO56" i="36"/>
  <c r="CB38" i="49"/>
  <c r="EX56" i="49" s="1"/>
  <c r="AP55" i="36"/>
  <c r="CC37" i="49"/>
  <c r="EY55" i="49" s="1"/>
  <c r="AQ54" i="36"/>
  <c r="AW63" i="36"/>
  <c r="AW104" i="36" s="1"/>
  <c r="AS63" i="36"/>
  <c r="AS104" i="36" s="1"/>
  <c r="CA35" i="49"/>
  <c r="EW50" i="49" s="1"/>
  <c r="EW93" i="49" s="1"/>
  <c r="AO49" i="36"/>
  <c r="AO92" i="36" s="1"/>
  <c r="CB34" i="49"/>
  <c r="EX49" i="49" s="1"/>
  <c r="AP48" i="36"/>
  <c r="CC33" i="49"/>
  <c r="EY48" i="49" s="1"/>
  <c r="AQ47" i="36"/>
  <c r="CA31" i="49"/>
  <c r="EW46" i="49" s="1"/>
  <c r="AO45" i="36"/>
  <c r="CB30" i="49"/>
  <c r="EX45" i="49" s="1"/>
  <c r="AP44" i="36"/>
  <c r="CC29" i="49"/>
  <c r="EY44" i="49" s="1"/>
  <c r="EY92" i="49" s="1"/>
  <c r="AQ43" i="36"/>
  <c r="AQ91" i="36" s="1"/>
  <c r="AU50" i="36"/>
  <c r="AU103" i="36" s="1"/>
  <c r="CB26" i="49"/>
  <c r="EX41" i="49" s="1"/>
  <c r="AP40" i="36"/>
  <c r="CA23" i="49"/>
  <c r="EW35" i="49" s="1"/>
  <c r="AO34" i="36"/>
  <c r="CB22" i="49"/>
  <c r="EX34" i="49" s="1"/>
  <c r="EX91" i="49" s="1"/>
  <c r="AP33" i="36"/>
  <c r="AP90" i="36" s="1"/>
  <c r="CC21" i="49"/>
  <c r="EY33" i="49" s="1"/>
  <c r="AQ32" i="36"/>
  <c r="CA19" i="49"/>
  <c r="EW31" i="49" s="1"/>
  <c r="AO30" i="36"/>
  <c r="CB18" i="49"/>
  <c r="EX30" i="49" s="1"/>
  <c r="AP29" i="36"/>
  <c r="CC17" i="49"/>
  <c r="EY29" i="49" s="1"/>
  <c r="AQ28" i="36"/>
  <c r="AX37" i="36"/>
  <c r="AX102" i="36" s="1"/>
  <c r="CA15" i="49"/>
  <c r="EW27" i="49" s="1"/>
  <c r="AO26" i="36"/>
  <c r="CB14" i="49"/>
  <c r="EX23" i="49" s="1"/>
  <c r="AP22" i="36"/>
  <c r="CC13" i="49"/>
  <c r="EY22" i="49" s="1"/>
  <c r="AQ21" i="36"/>
  <c r="CA11" i="49"/>
  <c r="EW20" i="49" s="1"/>
  <c r="AO19" i="36"/>
  <c r="CB10" i="49"/>
  <c r="EX16" i="49" s="1"/>
  <c r="AP15" i="36"/>
  <c r="CC9" i="49"/>
  <c r="EY15" i="49" s="1"/>
  <c r="AQ14" i="36"/>
  <c r="CA7" i="49"/>
  <c r="EW10" i="49" s="1"/>
  <c r="EW12" i="49" s="1"/>
  <c r="AO9" i="36"/>
  <c r="AO11" i="36" s="1"/>
  <c r="AO99" i="36" s="1"/>
  <c r="CB6" i="49"/>
  <c r="EX6" i="49" s="1"/>
  <c r="AP5" i="36"/>
  <c r="CC5" i="49"/>
  <c r="EY5" i="49" s="1"/>
  <c r="AQ4" i="36"/>
  <c r="AB59" i="36"/>
  <c r="AV87" i="36" s="1"/>
  <c r="AV109" i="36" s="1"/>
  <c r="AV2" i="36"/>
  <c r="AV6" i="36" s="1"/>
  <c r="AV98" i="36" s="1"/>
  <c r="CA58" i="49"/>
  <c r="EW85" i="49" s="1"/>
  <c r="AO84" i="36"/>
  <c r="CB57" i="49"/>
  <c r="EX84" i="49" s="1"/>
  <c r="AP83" i="36"/>
  <c r="CC56" i="49"/>
  <c r="EY83" i="49" s="1"/>
  <c r="AQ82" i="36"/>
  <c r="CA54" i="49"/>
  <c r="EW81" i="49" s="1"/>
  <c r="AO80" i="36"/>
  <c r="AU85" i="36"/>
  <c r="AU107" i="36" s="1"/>
  <c r="CB53" i="49"/>
  <c r="EX80" i="49" s="1"/>
  <c r="AP79" i="36"/>
  <c r="CC52" i="49"/>
  <c r="EY76" i="49" s="1"/>
  <c r="AQ75" i="36"/>
  <c r="CA50" i="49"/>
  <c r="AO73" i="36"/>
  <c r="AV76" i="36"/>
  <c r="AV106" i="36" s="1"/>
  <c r="CC48" i="49"/>
  <c r="EY72" i="49" s="1"/>
  <c r="AQ71" i="36"/>
  <c r="AX68" i="36"/>
  <c r="AX105" i="36" s="1"/>
  <c r="AT68" i="36"/>
  <c r="AT105" i="36" s="1"/>
  <c r="CA46" i="49"/>
  <c r="EW67" i="49" s="1"/>
  <c r="EW69" i="49" s="1"/>
  <c r="AO66" i="36"/>
  <c r="AO68" i="36" s="1"/>
  <c r="AO105" i="36" s="1"/>
  <c r="CC44" i="49"/>
  <c r="EY62" i="49" s="1"/>
  <c r="AQ61" i="36"/>
  <c r="CA42" i="49"/>
  <c r="EW60" i="49" s="1"/>
  <c r="AO59" i="36"/>
  <c r="CC40" i="49"/>
  <c r="EY58" i="49" s="1"/>
  <c r="AQ57" i="36"/>
  <c r="CA38" i="49"/>
  <c r="EW56" i="49" s="1"/>
  <c r="AO55" i="36"/>
  <c r="AV63" i="36"/>
  <c r="AV104" i="36" s="1"/>
  <c r="CC36" i="49"/>
  <c r="EY54" i="49" s="1"/>
  <c r="AQ53" i="36"/>
  <c r="CA34" i="49"/>
  <c r="AO48" i="36"/>
  <c r="CB33" i="49"/>
  <c r="EX48" i="49" s="1"/>
  <c r="AP47" i="36"/>
  <c r="CC32" i="49"/>
  <c r="EY47" i="49" s="1"/>
  <c r="AQ46" i="36"/>
  <c r="CA30" i="49"/>
  <c r="EW45" i="49" s="1"/>
  <c r="AO44" i="36"/>
  <c r="CB29" i="49"/>
  <c r="EX44" i="49" s="1"/>
  <c r="EX92" i="49" s="1"/>
  <c r="AP43" i="36"/>
  <c r="AP91" i="36" s="1"/>
  <c r="CC28" i="49"/>
  <c r="EY43" i="49" s="1"/>
  <c r="AQ42" i="36"/>
  <c r="AX50" i="36"/>
  <c r="AX103" i="36" s="1"/>
  <c r="AI25" i="36"/>
  <c r="BC40" i="36" s="1"/>
  <c r="AT40" i="36"/>
  <c r="AT50" i="36" s="1"/>
  <c r="AT103" i="36" s="1"/>
  <c r="CA26" i="49"/>
  <c r="EW41" i="49" s="1"/>
  <c r="AO40" i="36"/>
  <c r="CB25" i="49"/>
  <c r="EX37" i="49" s="1"/>
  <c r="AP36" i="36"/>
  <c r="CC24" i="49"/>
  <c r="EY36" i="49" s="1"/>
  <c r="AQ35" i="36"/>
  <c r="CA22" i="49"/>
  <c r="EW34" i="49" s="1"/>
  <c r="EW91" i="49" s="1"/>
  <c r="AO33" i="36"/>
  <c r="AO90" i="36" s="1"/>
  <c r="CB21" i="49"/>
  <c r="EX33" i="49" s="1"/>
  <c r="AP32" i="36"/>
  <c r="CC20" i="49"/>
  <c r="EY32" i="49" s="1"/>
  <c r="AQ31" i="36"/>
  <c r="CB17" i="49"/>
  <c r="EX29" i="49" s="1"/>
  <c r="AP28" i="36"/>
  <c r="CC16" i="49"/>
  <c r="EY28" i="49" s="1"/>
  <c r="AQ27" i="36"/>
  <c r="AW37" i="36"/>
  <c r="AW102" i="36" s="1"/>
  <c r="AS37" i="36"/>
  <c r="AS102" i="36" s="1"/>
  <c r="CA14" i="49"/>
  <c r="EW23" i="49" s="1"/>
  <c r="AO22" i="36"/>
  <c r="CC12" i="49"/>
  <c r="EY21" i="49" s="1"/>
  <c r="AQ20" i="36"/>
  <c r="AW23" i="36"/>
  <c r="AW101" i="36" s="1"/>
  <c r="AS23" i="36"/>
  <c r="CA10" i="49"/>
  <c r="AO15" i="36"/>
  <c r="AU16" i="36"/>
  <c r="AU100" i="36" s="1"/>
  <c r="CB9" i="49"/>
  <c r="EX15" i="49" s="1"/>
  <c r="AP14" i="36"/>
  <c r="CC8" i="49"/>
  <c r="EY11" i="49" s="1"/>
  <c r="AQ10" i="36"/>
  <c r="AW11" i="36"/>
  <c r="AW99" i="36" s="1"/>
  <c r="AS11" i="36"/>
  <c r="AS99" i="36" s="1"/>
  <c r="CA6" i="49"/>
  <c r="EW6" i="49" s="1"/>
  <c r="AO5" i="36"/>
  <c r="CB5" i="49"/>
  <c r="EX5" i="49" s="1"/>
  <c r="AP4" i="36"/>
  <c r="CC4" i="49"/>
  <c r="EY4" i="49" s="1"/>
  <c r="AQ3" i="36"/>
  <c r="AQ6" i="36" s="1"/>
  <c r="AQ98" i="36" s="1"/>
  <c r="Y59" i="36"/>
  <c r="AS87" i="36" s="1"/>
  <c r="AS109" i="36" s="1"/>
  <c r="AS2" i="36"/>
  <c r="AS6" i="36" s="1"/>
  <c r="AS98" i="36" s="1"/>
  <c r="AD59" i="36"/>
  <c r="AX87" i="36" s="1"/>
  <c r="AX109" i="36" s="1"/>
  <c r="AX2" i="36"/>
  <c r="AX6" i="36" s="1"/>
  <c r="AX98" i="36" s="1"/>
  <c r="CA57" i="49"/>
  <c r="EW84" i="49" s="1"/>
  <c r="AO83" i="36"/>
  <c r="CB56" i="49"/>
  <c r="EX83" i="49" s="1"/>
  <c r="AP82" i="36"/>
  <c r="AX85" i="36"/>
  <c r="AX107" i="36" s="1"/>
  <c r="AT85" i="36"/>
  <c r="AT107" i="36" s="1"/>
  <c r="CA53" i="49"/>
  <c r="EW80" i="49" s="1"/>
  <c r="AO79" i="36"/>
  <c r="CB52" i="49"/>
  <c r="EX76" i="49" s="1"/>
  <c r="AP75" i="36"/>
  <c r="CC51" i="49"/>
  <c r="EY75" i="49" s="1"/>
  <c r="AQ74" i="36"/>
  <c r="CA49" i="49"/>
  <c r="EW73" i="49" s="1"/>
  <c r="AO72" i="36"/>
  <c r="AU76" i="36"/>
  <c r="AU106" i="36" s="1"/>
  <c r="CB48" i="49"/>
  <c r="EX72" i="49" s="1"/>
  <c r="AP71" i="36"/>
  <c r="CC47" i="49"/>
  <c r="EY68" i="49" s="1"/>
  <c r="AQ67" i="36"/>
  <c r="AW68" i="36"/>
  <c r="AW105" i="36" s="1"/>
  <c r="AS68" i="36"/>
  <c r="AS105" i="36" s="1"/>
  <c r="CA45" i="49"/>
  <c r="EW63" i="49" s="1"/>
  <c r="AO62" i="36"/>
  <c r="CB44" i="49"/>
  <c r="EX62" i="49" s="1"/>
  <c r="AP61" i="36"/>
  <c r="CC43" i="49"/>
  <c r="EY61" i="49" s="1"/>
  <c r="AQ60" i="36"/>
  <c r="CA41" i="49"/>
  <c r="EW59" i="49" s="1"/>
  <c r="AO58" i="36"/>
  <c r="CB40" i="49"/>
  <c r="EX58" i="49" s="1"/>
  <c r="AP57" i="36"/>
  <c r="CC39" i="49"/>
  <c r="EY57" i="49" s="1"/>
  <c r="AQ56" i="36"/>
  <c r="CA37" i="49"/>
  <c r="EW55" i="49" s="1"/>
  <c r="AO54" i="36"/>
  <c r="AU63" i="36"/>
  <c r="AU104" i="36" s="1"/>
  <c r="CB36" i="49"/>
  <c r="EX54" i="49" s="1"/>
  <c r="AP53" i="36"/>
  <c r="CC35" i="49"/>
  <c r="EY50" i="49" s="1"/>
  <c r="EY93" i="49" s="1"/>
  <c r="AQ49" i="36"/>
  <c r="AQ92" i="36" s="1"/>
  <c r="CA33" i="49"/>
  <c r="EW48" i="49" s="1"/>
  <c r="AO47" i="36"/>
  <c r="CB32" i="49"/>
  <c r="EX47" i="49" s="1"/>
  <c r="AP46" i="36"/>
  <c r="CC31" i="49"/>
  <c r="EY46" i="49" s="1"/>
  <c r="AQ45" i="36"/>
  <c r="R30" i="47"/>
  <c r="AH45" i="47" s="1"/>
  <c r="AS44" i="36"/>
  <c r="CA29" i="49"/>
  <c r="EW44" i="49" s="1"/>
  <c r="EW92" i="49" s="1"/>
  <c r="AO43" i="36"/>
  <c r="AO91" i="36" s="1"/>
  <c r="AO93" i="36" s="1"/>
  <c r="AO110" i="36" s="1"/>
  <c r="CB28" i="49"/>
  <c r="EX43" i="49" s="1"/>
  <c r="AP42" i="36"/>
  <c r="CC27" i="49"/>
  <c r="EY42" i="49" s="1"/>
  <c r="AQ41" i="36"/>
  <c r="AW50" i="36"/>
  <c r="AW103" i="36" s="1"/>
  <c r="AS50" i="36"/>
  <c r="AS103" i="36" s="1"/>
  <c r="CA25" i="49"/>
  <c r="EW37" i="49" s="1"/>
  <c r="AO36" i="36"/>
  <c r="CB24" i="49"/>
  <c r="EX36" i="49" s="1"/>
  <c r="AP35" i="36"/>
  <c r="CC23" i="49"/>
  <c r="EY35" i="49" s="1"/>
  <c r="AQ34" i="36"/>
  <c r="AI20" i="36"/>
  <c r="BC32" i="36" s="1"/>
  <c r="AT32" i="36"/>
  <c r="CA21" i="49"/>
  <c r="EW33" i="49" s="1"/>
  <c r="AO32" i="36"/>
  <c r="CB20" i="49"/>
  <c r="EX32" i="49" s="1"/>
  <c r="AP31" i="36"/>
  <c r="CC19" i="49"/>
  <c r="EY31" i="49" s="1"/>
  <c r="AQ30" i="36"/>
  <c r="CA17" i="49"/>
  <c r="EW29" i="49" s="1"/>
  <c r="AO28" i="36"/>
  <c r="CB16" i="49"/>
  <c r="EX28" i="49" s="1"/>
  <c r="AP27" i="36"/>
  <c r="AV37" i="36"/>
  <c r="AV102" i="36" s="1"/>
  <c r="CC15" i="49"/>
  <c r="EY27" i="49" s="1"/>
  <c r="AQ26" i="36"/>
  <c r="CA13" i="49"/>
  <c r="EW22" i="49" s="1"/>
  <c r="AO21" i="36"/>
  <c r="CB12" i="49"/>
  <c r="EX21" i="49" s="1"/>
  <c r="AP20" i="36"/>
  <c r="AV23" i="36"/>
  <c r="AV101" i="36" s="1"/>
  <c r="CC11" i="49"/>
  <c r="EY20" i="49" s="1"/>
  <c r="AQ19" i="36"/>
  <c r="AX16" i="36"/>
  <c r="AX100" i="36" s="1"/>
  <c r="AT16" i="36"/>
  <c r="AT100" i="36" s="1"/>
  <c r="CA9" i="49"/>
  <c r="EW15" i="49" s="1"/>
  <c r="AO14" i="36"/>
  <c r="CB8" i="49"/>
  <c r="EX11" i="49" s="1"/>
  <c r="AP10" i="36"/>
  <c r="AV11" i="36"/>
  <c r="AV99" i="36" s="1"/>
  <c r="CC7" i="49"/>
  <c r="EY10" i="49" s="1"/>
  <c r="AQ9" i="36"/>
  <c r="CA5" i="49"/>
  <c r="EW5" i="49" s="1"/>
  <c r="AO4" i="36"/>
  <c r="CB4" i="49"/>
  <c r="EX4" i="49" s="1"/>
  <c r="AP3" i="36"/>
  <c r="AS6" i="35"/>
  <c r="AS98" i="35" s="1"/>
  <c r="AW6" i="35"/>
  <c r="AW98" i="35" s="1"/>
  <c r="AV6" i="35"/>
  <c r="AV98" i="35" s="1"/>
  <c r="AT6" i="35"/>
  <c r="AT98" i="35" s="1"/>
  <c r="AU6" i="35"/>
  <c r="AU98" i="35" s="1"/>
  <c r="AX81" i="35"/>
  <c r="AX74" i="35"/>
  <c r="AX67" i="35"/>
  <c r="AX60" i="35"/>
  <c r="AX56" i="35"/>
  <c r="AX49" i="35"/>
  <c r="AX92" i="35" s="1"/>
  <c r="AX45" i="35"/>
  <c r="AX41" i="35"/>
  <c r="AX34" i="35"/>
  <c r="AX30" i="35"/>
  <c r="AX26" i="35"/>
  <c r="AX19" i="35"/>
  <c r="AX9" i="35"/>
  <c r="AX84" i="35"/>
  <c r="AX80" i="35"/>
  <c r="AX73" i="35"/>
  <c r="AX66" i="35"/>
  <c r="AX59" i="35"/>
  <c r="AX55" i="35"/>
  <c r="AX48" i="35"/>
  <c r="AX44" i="35"/>
  <c r="AX40" i="35"/>
  <c r="AX33" i="35"/>
  <c r="AX90" i="35" s="1"/>
  <c r="AX29" i="35"/>
  <c r="AX22" i="35"/>
  <c r="AX15" i="35"/>
  <c r="AX5" i="35"/>
  <c r="AX83" i="35"/>
  <c r="AX79" i="35"/>
  <c r="AX72" i="35"/>
  <c r="AX62" i="35"/>
  <c r="AX58" i="35"/>
  <c r="AX54" i="35"/>
  <c r="AX47" i="35"/>
  <c r="AX43" i="35"/>
  <c r="AX91" i="35" s="1"/>
  <c r="AX36" i="35"/>
  <c r="AX32" i="35"/>
  <c r="AX28" i="35"/>
  <c r="AX21" i="35"/>
  <c r="AX14" i="35"/>
  <c r="AX4" i="35"/>
  <c r="AX2" i="35"/>
  <c r="AX82" i="35"/>
  <c r="AX75" i="35"/>
  <c r="AX71" i="35"/>
  <c r="AV68" i="35"/>
  <c r="AV105" i="35" s="1"/>
  <c r="AX61" i="35"/>
  <c r="AX57" i="35"/>
  <c r="AX53" i="35"/>
  <c r="AX46" i="35"/>
  <c r="AX42" i="35"/>
  <c r="AX35" i="35"/>
  <c r="AX31" i="35"/>
  <c r="AX27" i="35"/>
  <c r="AX20" i="35"/>
  <c r="AX10" i="35"/>
  <c r="AX3" i="35"/>
  <c r="AW85" i="35"/>
  <c r="AW107" i="35" s="1"/>
  <c r="AS85" i="35"/>
  <c r="AS107" i="35" s="1"/>
  <c r="AT76" i="35"/>
  <c r="AT106" i="35" s="1"/>
  <c r="AV50" i="35"/>
  <c r="AV103" i="35" s="1"/>
  <c r="AW93" i="35"/>
  <c r="AW110" i="35" s="1"/>
  <c r="AS93" i="35"/>
  <c r="AS110" i="35" s="1"/>
  <c r="AU37" i="35"/>
  <c r="AU102" i="35" s="1"/>
  <c r="AU23" i="35"/>
  <c r="AU101" i="35" s="1"/>
  <c r="AW16" i="35"/>
  <c r="AW100" i="35" s="1"/>
  <c r="AS16" i="35"/>
  <c r="AS100" i="35" s="1"/>
  <c r="AU11" i="35"/>
  <c r="AU99" i="35" s="1"/>
  <c r="AV85" i="35"/>
  <c r="AV107" i="35" s="1"/>
  <c r="AW76" i="35"/>
  <c r="AW106" i="35" s="1"/>
  <c r="AS76" i="35"/>
  <c r="AS106" i="35" s="1"/>
  <c r="AU68" i="35"/>
  <c r="AU105" i="35" s="1"/>
  <c r="AW63" i="35"/>
  <c r="AW104" i="35" s="1"/>
  <c r="AS63" i="35"/>
  <c r="AS104" i="35" s="1"/>
  <c r="AU50" i="35"/>
  <c r="AU103" i="35" s="1"/>
  <c r="AV93" i="35"/>
  <c r="AV110" i="35" s="1"/>
  <c r="AT37" i="35"/>
  <c r="AT102" i="35" s="1"/>
  <c r="AT23" i="35"/>
  <c r="AT101" i="35" s="1"/>
  <c r="AV16" i="35"/>
  <c r="AV100" i="35" s="1"/>
  <c r="AT11" i="35"/>
  <c r="AT99" i="35" s="1"/>
  <c r="AU85" i="35"/>
  <c r="AU107" i="35" s="1"/>
  <c r="AV76" i="35"/>
  <c r="AV106" i="35" s="1"/>
  <c r="AT68" i="35"/>
  <c r="AT105" i="35" s="1"/>
  <c r="AV63" i="35"/>
  <c r="AV104" i="35" s="1"/>
  <c r="AT50" i="35"/>
  <c r="AT103" i="35" s="1"/>
  <c r="AU93" i="35"/>
  <c r="AU110" i="35" s="1"/>
  <c r="AW37" i="35"/>
  <c r="AW102" i="35" s="1"/>
  <c r="AS37" i="35"/>
  <c r="AS102" i="35" s="1"/>
  <c r="AW23" i="35"/>
  <c r="AW101" i="35" s="1"/>
  <c r="AS23" i="35"/>
  <c r="AS101" i="35" s="1"/>
  <c r="AU16" i="35"/>
  <c r="AU100" i="35" s="1"/>
  <c r="AW11" i="35"/>
  <c r="AW99" i="35" s="1"/>
  <c r="AS11" i="35"/>
  <c r="AS99" i="35" s="1"/>
  <c r="AT85" i="35"/>
  <c r="AT107" i="35" s="1"/>
  <c r="AU76" i="35"/>
  <c r="AU106" i="35" s="1"/>
  <c r="AW68" i="35"/>
  <c r="AW105" i="35" s="1"/>
  <c r="AS68" i="35"/>
  <c r="AS105" i="35" s="1"/>
  <c r="AU63" i="35"/>
  <c r="AU104" i="35" s="1"/>
  <c r="AW50" i="35"/>
  <c r="AW103" i="35" s="1"/>
  <c r="AT93" i="35"/>
  <c r="AT110" i="35" s="1"/>
  <c r="AV37" i="35"/>
  <c r="AV102" i="35" s="1"/>
  <c r="AV23" i="35"/>
  <c r="AV101" i="35" s="1"/>
  <c r="AT16" i="35"/>
  <c r="AT100" i="35" s="1"/>
  <c r="AV11" i="35"/>
  <c r="AV99" i="35" s="1"/>
  <c r="X26" i="35"/>
  <c r="AI25" i="35"/>
  <c r="BC40" i="35" s="1"/>
  <c r="BY58" i="49"/>
  <c r="AQ84" i="35"/>
  <c r="BW56" i="49"/>
  <c r="AO82" i="35"/>
  <c r="BX55" i="49"/>
  <c r="AP81" i="35"/>
  <c r="BY54" i="49"/>
  <c r="AQ80" i="35"/>
  <c r="BW52" i="49"/>
  <c r="AO75" i="35"/>
  <c r="BY50" i="49"/>
  <c r="AQ73" i="35"/>
  <c r="BW48" i="49"/>
  <c r="AO71" i="35"/>
  <c r="BX47" i="49"/>
  <c r="AP67" i="35"/>
  <c r="BY46" i="49"/>
  <c r="AQ66" i="35"/>
  <c r="AQ68" i="35" s="1"/>
  <c r="AQ105" i="35" s="1"/>
  <c r="BW44" i="49"/>
  <c r="AO61" i="35"/>
  <c r="BX43" i="49"/>
  <c r="AP60" i="35"/>
  <c r="BY42" i="49"/>
  <c r="AQ59" i="35"/>
  <c r="AI39" i="35"/>
  <c r="BC57" i="35" s="1"/>
  <c r="AT57" i="35"/>
  <c r="AT63" i="35" s="1"/>
  <c r="AT104" i="35" s="1"/>
  <c r="BX39" i="49"/>
  <c r="AP56" i="35"/>
  <c r="BY38" i="49"/>
  <c r="AQ55" i="35"/>
  <c r="BW36" i="49"/>
  <c r="AO53" i="35"/>
  <c r="BX35" i="49"/>
  <c r="AP49" i="35"/>
  <c r="AP92" i="35" s="1"/>
  <c r="BY34" i="49"/>
  <c r="AQ48" i="35"/>
  <c r="BW32" i="49"/>
  <c r="AO46" i="35"/>
  <c r="BX31" i="49"/>
  <c r="AP45" i="35"/>
  <c r="BY30" i="49"/>
  <c r="AQ44" i="35"/>
  <c r="BW28" i="49"/>
  <c r="AO42" i="35"/>
  <c r="BY27" i="49"/>
  <c r="AQ41" i="35"/>
  <c r="BW26" i="49"/>
  <c r="AO40" i="35"/>
  <c r="BX25" i="49"/>
  <c r="AP36" i="35"/>
  <c r="BY24" i="49"/>
  <c r="AQ35" i="35"/>
  <c r="BW22" i="49"/>
  <c r="AO33" i="35"/>
  <c r="AO90" i="35" s="1"/>
  <c r="BX21" i="49"/>
  <c r="AP32" i="35"/>
  <c r="BY20" i="49"/>
  <c r="AQ31" i="35"/>
  <c r="BW18" i="49"/>
  <c r="AO29" i="35"/>
  <c r="BX17" i="49"/>
  <c r="AP28" i="35"/>
  <c r="BY16" i="49"/>
  <c r="AQ27" i="35"/>
  <c r="BW14" i="49"/>
  <c r="AO22" i="35"/>
  <c r="BX13" i="49"/>
  <c r="AP21" i="35"/>
  <c r="BY12" i="49"/>
  <c r="AQ20" i="35"/>
  <c r="BW10" i="49"/>
  <c r="AO15" i="35"/>
  <c r="BX9" i="49"/>
  <c r="AP14" i="35"/>
  <c r="BY8" i="49"/>
  <c r="AQ10" i="35"/>
  <c r="BW6" i="49"/>
  <c r="AO5" i="35"/>
  <c r="BY4" i="49"/>
  <c r="AQ3" i="35"/>
  <c r="BX58" i="49"/>
  <c r="AP84" i="35"/>
  <c r="BY57" i="49"/>
  <c r="AQ83" i="35"/>
  <c r="BW55" i="49"/>
  <c r="AO81" i="35"/>
  <c r="BX54" i="49"/>
  <c r="AP80" i="35"/>
  <c r="BY53" i="49"/>
  <c r="AQ79" i="35"/>
  <c r="BW51" i="49"/>
  <c r="AO74" i="35"/>
  <c r="BX50" i="49"/>
  <c r="AP73" i="35"/>
  <c r="BY49" i="49"/>
  <c r="AQ72" i="35"/>
  <c r="BW47" i="49"/>
  <c r="AO67" i="35"/>
  <c r="BX46" i="49"/>
  <c r="AP66" i="35"/>
  <c r="AP68" i="35" s="1"/>
  <c r="AP105" i="35" s="1"/>
  <c r="BY45" i="49"/>
  <c r="AQ62" i="35"/>
  <c r="BW43" i="49"/>
  <c r="AO60" i="35"/>
  <c r="BX42" i="49"/>
  <c r="AP59" i="35"/>
  <c r="BY41" i="49"/>
  <c r="AQ58" i="35"/>
  <c r="BW39" i="49"/>
  <c r="AO56" i="35"/>
  <c r="BX38" i="49"/>
  <c r="AP55" i="35"/>
  <c r="BY37" i="49"/>
  <c r="AQ54" i="35"/>
  <c r="BW35" i="49"/>
  <c r="AO49" i="35"/>
  <c r="AO92" i="35" s="1"/>
  <c r="BX34" i="49"/>
  <c r="AP48" i="35"/>
  <c r="BY33" i="49"/>
  <c r="AQ47" i="35"/>
  <c r="BW31" i="49"/>
  <c r="AO45" i="35"/>
  <c r="BX30" i="49"/>
  <c r="AP44" i="35"/>
  <c r="BY29" i="49"/>
  <c r="AQ43" i="35"/>
  <c r="AQ91" i="35" s="1"/>
  <c r="BX27" i="49"/>
  <c r="AP41" i="35"/>
  <c r="BW25" i="49"/>
  <c r="AO36" i="35"/>
  <c r="BX24" i="49"/>
  <c r="AP35" i="35"/>
  <c r="BY23" i="49"/>
  <c r="AQ34" i="35"/>
  <c r="BW21" i="49"/>
  <c r="AO32" i="35"/>
  <c r="BX20" i="49"/>
  <c r="AP31" i="35"/>
  <c r="BY19" i="49"/>
  <c r="AQ30" i="35"/>
  <c r="BW17" i="49"/>
  <c r="AO28" i="35"/>
  <c r="BX16" i="49"/>
  <c r="AP27" i="35"/>
  <c r="BY15" i="49"/>
  <c r="AQ26" i="35"/>
  <c r="BW13" i="49"/>
  <c r="AO21" i="35"/>
  <c r="BX12" i="49"/>
  <c r="AP20" i="35"/>
  <c r="BY11" i="49"/>
  <c r="AQ19" i="35"/>
  <c r="BW9" i="49"/>
  <c r="AO14" i="35"/>
  <c r="BX8" i="49"/>
  <c r="AP10" i="35"/>
  <c r="BY7" i="49"/>
  <c r="AQ9" i="35"/>
  <c r="BW5" i="49"/>
  <c r="AO4" i="35"/>
  <c r="BX4" i="49"/>
  <c r="AP3" i="35"/>
  <c r="BW58" i="49"/>
  <c r="AO84" i="35"/>
  <c r="BX57" i="49"/>
  <c r="AP83" i="35"/>
  <c r="BY56" i="49"/>
  <c r="AQ82" i="35"/>
  <c r="BW54" i="49"/>
  <c r="AO80" i="35"/>
  <c r="BX53" i="49"/>
  <c r="AP79" i="35"/>
  <c r="BY52" i="49"/>
  <c r="AQ75" i="35"/>
  <c r="BW50" i="49"/>
  <c r="AO73" i="35"/>
  <c r="BX49" i="49"/>
  <c r="AP72" i="35"/>
  <c r="BY48" i="49"/>
  <c r="AQ71" i="35"/>
  <c r="BW46" i="49"/>
  <c r="AO66" i="35"/>
  <c r="AO68" i="35" s="1"/>
  <c r="AO105" i="35" s="1"/>
  <c r="BX45" i="49"/>
  <c r="AP62" i="35"/>
  <c r="BY44" i="49"/>
  <c r="AQ61" i="35"/>
  <c r="BW42" i="49"/>
  <c r="AO59" i="35"/>
  <c r="BX41" i="49"/>
  <c r="AP58" i="35"/>
  <c r="BY40" i="49"/>
  <c r="AQ57" i="35"/>
  <c r="BW38" i="49"/>
  <c r="AO55" i="35"/>
  <c r="BX37" i="49"/>
  <c r="AP54" i="35"/>
  <c r="BY36" i="49"/>
  <c r="AQ53" i="35"/>
  <c r="BW34" i="49"/>
  <c r="AO48" i="35"/>
  <c r="BX33" i="49"/>
  <c r="AP47" i="35"/>
  <c r="BY32" i="49"/>
  <c r="AQ46" i="35"/>
  <c r="BW30" i="49"/>
  <c r="AO44" i="35"/>
  <c r="BX29" i="49"/>
  <c r="AP43" i="35"/>
  <c r="AP91" i="35" s="1"/>
  <c r="BY28" i="49"/>
  <c r="AQ42" i="35"/>
  <c r="BW27" i="49"/>
  <c r="AO41" i="35"/>
  <c r="BY26" i="49"/>
  <c r="AQ40" i="35"/>
  <c r="BW24" i="49"/>
  <c r="AO35" i="35"/>
  <c r="BX23" i="49"/>
  <c r="AP34" i="35"/>
  <c r="BY22" i="49"/>
  <c r="AQ33" i="35"/>
  <c r="AQ90" i="35" s="1"/>
  <c r="BW20" i="49"/>
  <c r="AO31" i="35"/>
  <c r="BX19" i="49"/>
  <c r="AP30" i="35"/>
  <c r="BY18" i="49"/>
  <c r="AQ29" i="35"/>
  <c r="BW16" i="49"/>
  <c r="AO27" i="35"/>
  <c r="BX15" i="49"/>
  <c r="AP26" i="35"/>
  <c r="BY14" i="49"/>
  <c r="AQ22" i="35"/>
  <c r="BW12" i="49"/>
  <c r="AO20" i="35"/>
  <c r="BX11" i="49"/>
  <c r="AP19" i="35"/>
  <c r="BY10" i="49"/>
  <c r="AQ15" i="35"/>
  <c r="BW8" i="49"/>
  <c r="AO10" i="35"/>
  <c r="BX7" i="49"/>
  <c r="AP9" i="35"/>
  <c r="BY6" i="49"/>
  <c r="AQ5" i="35"/>
  <c r="BW4" i="49"/>
  <c r="AO3" i="35"/>
  <c r="BW57" i="49"/>
  <c r="AO83" i="35"/>
  <c r="BX56" i="49"/>
  <c r="AP82" i="35"/>
  <c r="BY55" i="49"/>
  <c r="AQ81" i="35"/>
  <c r="BW53" i="49"/>
  <c r="AO79" i="35"/>
  <c r="BX52" i="49"/>
  <c r="AP75" i="35"/>
  <c r="BY51" i="49"/>
  <c r="AQ74" i="35"/>
  <c r="BW49" i="49"/>
  <c r="AO72" i="35"/>
  <c r="BX48" i="49"/>
  <c r="AP71" i="35"/>
  <c r="BW45" i="49"/>
  <c r="AO62" i="35"/>
  <c r="BX44" i="49"/>
  <c r="AP61" i="35"/>
  <c r="BY43" i="49"/>
  <c r="AQ60" i="35"/>
  <c r="BW41" i="49"/>
  <c r="AO58" i="35"/>
  <c r="BX40" i="49"/>
  <c r="AP57" i="35"/>
  <c r="BY39" i="49"/>
  <c r="AQ56" i="35"/>
  <c r="BW37" i="49"/>
  <c r="AO54" i="35"/>
  <c r="BX36" i="49"/>
  <c r="AP53" i="35"/>
  <c r="BY35" i="49"/>
  <c r="AQ49" i="35"/>
  <c r="AQ92" i="35" s="1"/>
  <c r="BW33" i="49"/>
  <c r="AO47" i="35"/>
  <c r="BX32" i="49"/>
  <c r="AP46" i="35"/>
  <c r="BY31" i="49"/>
  <c r="AQ45" i="35"/>
  <c r="AI29" i="35"/>
  <c r="BC44" i="35" s="1"/>
  <c r="AS44" i="35"/>
  <c r="AS50" i="35" s="1"/>
  <c r="BW29" i="49"/>
  <c r="AO43" i="35"/>
  <c r="AO91" i="35" s="1"/>
  <c r="BX28" i="49"/>
  <c r="AP42" i="35"/>
  <c r="BX26" i="49"/>
  <c r="AP40" i="35"/>
  <c r="BY25" i="49"/>
  <c r="AQ36" i="35"/>
  <c r="BW23" i="49"/>
  <c r="AO34" i="35"/>
  <c r="BX22" i="49"/>
  <c r="AP33" i="35"/>
  <c r="AP90" i="35" s="1"/>
  <c r="BY21" i="49"/>
  <c r="AQ32" i="35"/>
  <c r="BX18" i="49"/>
  <c r="AP29" i="35"/>
  <c r="BY17" i="49"/>
  <c r="AQ28" i="35"/>
  <c r="BW15" i="49"/>
  <c r="AO26" i="35"/>
  <c r="BX14" i="49"/>
  <c r="AP22" i="35"/>
  <c r="BY13" i="49"/>
  <c r="AQ21" i="35"/>
  <c r="BW11" i="49"/>
  <c r="AO19" i="35"/>
  <c r="BX10" i="49"/>
  <c r="AP15" i="35"/>
  <c r="BY9" i="49"/>
  <c r="AQ14" i="35"/>
  <c r="AQ16" i="35" s="1"/>
  <c r="AQ100" i="35" s="1"/>
  <c r="BW7" i="49"/>
  <c r="AO9" i="35"/>
  <c r="AO11" i="35" s="1"/>
  <c r="AO99" i="35" s="1"/>
  <c r="BX6" i="49"/>
  <c r="AP5" i="35"/>
  <c r="BY5" i="49"/>
  <c r="AQ4" i="35"/>
  <c r="BH58" i="49"/>
  <c r="BH34" i="49"/>
  <c r="Y60" i="35"/>
  <c r="G61" i="35"/>
  <c r="C12" i="49"/>
  <c r="F11" i="35"/>
  <c r="F12" i="49" s="1"/>
  <c r="W60" i="35"/>
  <c r="E61" i="35"/>
  <c r="E3" i="49"/>
  <c r="AB60" i="35"/>
  <c r="J61" i="35"/>
  <c r="BX3" i="49"/>
  <c r="AA59" i="35"/>
  <c r="AU87" i="35" s="1"/>
  <c r="AU109" i="35" s="1"/>
  <c r="F55" i="35"/>
  <c r="F56" i="49" s="1"/>
  <c r="C56" i="49"/>
  <c r="F19" i="35"/>
  <c r="F20" i="49" s="1"/>
  <c r="D20" i="49"/>
  <c r="X46" i="35"/>
  <c r="BY47" i="49"/>
  <c r="BJ53" i="49"/>
  <c r="BI46" i="49"/>
  <c r="BJ37" i="49"/>
  <c r="Z61" i="48"/>
  <c r="AC60" i="35"/>
  <c r="K61" i="35"/>
  <c r="W59" i="35"/>
  <c r="AQ87" i="35" s="1"/>
  <c r="AQ109" i="35" s="1"/>
  <c r="BY3" i="49"/>
  <c r="F27" i="35"/>
  <c r="F28" i="49" s="1"/>
  <c r="C28" i="49"/>
  <c r="U60" i="35"/>
  <c r="C61" i="35"/>
  <c r="C3" i="49"/>
  <c r="Z60" i="35"/>
  <c r="H61" i="35"/>
  <c r="L61" i="35"/>
  <c r="Y59" i="35"/>
  <c r="AS87" i="35" s="1"/>
  <c r="AS109" i="35" s="1"/>
  <c r="AC59" i="35"/>
  <c r="AW87" i="35" s="1"/>
  <c r="AW109" i="35" s="1"/>
  <c r="F49" i="35"/>
  <c r="F50" i="49" s="1"/>
  <c r="C50" i="49"/>
  <c r="F43" i="35"/>
  <c r="F44" i="49" s="1"/>
  <c r="E44" i="49"/>
  <c r="F40" i="35"/>
  <c r="F41" i="49" s="1"/>
  <c r="D41" i="49"/>
  <c r="F37" i="35"/>
  <c r="F38" i="49" s="1"/>
  <c r="C38" i="49"/>
  <c r="F36" i="35"/>
  <c r="F37" i="49" s="1"/>
  <c r="D37" i="49"/>
  <c r="F35" i="35"/>
  <c r="F36" i="49" s="1"/>
  <c r="F30" i="35"/>
  <c r="F31" i="49" s="1"/>
  <c r="C31" i="49"/>
  <c r="F28" i="35"/>
  <c r="F29" i="49" s="1"/>
  <c r="E29" i="49"/>
  <c r="F14" i="35"/>
  <c r="F15" i="49" s="1"/>
  <c r="C15" i="49"/>
  <c r="F13" i="35"/>
  <c r="F14" i="49" s="1"/>
  <c r="D14" i="49"/>
  <c r="BI14" i="49" s="1"/>
  <c r="F12" i="35"/>
  <c r="F13" i="49" s="1"/>
  <c r="E13" i="49"/>
  <c r="F10" i="35"/>
  <c r="F11" i="49" s="1"/>
  <c r="C11" i="49"/>
  <c r="F9" i="35"/>
  <c r="F10" i="49" s="1"/>
  <c r="D10" i="49"/>
  <c r="AI17" i="35"/>
  <c r="BC29" i="35" s="1"/>
  <c r="X4" i="35"/>
  <c r="BX5" i="49"/>
  <c r="BI60" i="49"/>
  <c r="BI48" i="49"/>
  <c r="AB59" i="35"/>
  <c r="AV87" i="35" s="1"/>
  <c r="AV109" i="35" s="1"/>
  <c r="F31" i="35"/>
  <c r="F32" i="49" s="1"/>
  <c r="C32" i="49"/>
  <c r="F23" i="35"/>
  <c r="F24" i="49" s="1"/>
  <c r="C24" i="49"/>
  <c r="X50" i="35"/>
  <c r="BX51" i="49"/>
  <c r="X39" i="35"/>
  <c r="BW40" i="49"/>
  <c r="Q27" i="46"/>
  <c r="AG42" i="46" s="1"/>
  <c r="X18" i="35"/>
  <c r="BW19" i="49"/>
  <c r="V60" i="35"/>
  <c r="D3" i="49"/>
  <c r="D61" i="35"/>
  <c r="AA60" i="35"/>
  <c r="I61" i="35"/>
  <c r="U59" i="35"/>
  <c r="AO87" i="35" s="1"/>
  <c r="AO109" i="35" s="1"/>
  <c r="BW3" i="49"/>
  <c r="AD59" i="35"/>
  <c r="AX87" i="35" s="1"/>
  <c r="AX109" i="35" s="1"/>
  <c r="F51" i="35"/>
  <c r="F52" i="49" s="1"/>
  <c r="D52" i="49"/>
  <c r="F15" i="35"/>
  <c r="F16" i="49" s="1"/>
  <c r="E16" i="49"/>
  <c r="F7" i="35"/>
  <c r="F8" i="49" s="1"/>
  <c r="Y60" i="36"/>
  <c r="F19" i="36"/>
  <c r="D20" i="46" s="1"/>
  <c r="W59" i="36"/>
  <c r="AQ87" i="36" s="1"/>
  <c r="AQ109" i="36" s="1"/>
  <c r="CC3" i="49"/>
  <c r="EY3" i="49" s="1"/>
  <c r="X48" i="36"/>
  <c r="CB49" i="49"/>
  <c r="EX73" i="49" s="1"/>
  <c r="X44" i="36"/>
  <c r="CB45" i="49"/>
  <c r="EX63" i="49" s="1"/>
  <c r="AI41" i="36"/>
  <c r="BC59" i="36" s="1"/>
  <c r="X40" i="36"/>
  <c r="CB41" i="49"/>
  <c r="EX59" i="49" s="1"/>
  <c r="X36" i="36"/>
  <c r="CB37" i="49"/>
  <c r="EX55" i="49" s="1"/>
  <c r="AI33" i="36"/>
  <c r="BC48" i="36" s="1"/>
  <c r="AI3" i="36"/>
  <c r="BC3" i="36" s="1"/>
  <c r="R3" i="46"/>
  <c r="AH3" i="46" s="1"/>
  <c r="F47" i="36"/>
  <c r="J48" i="49" s="1"/>
  <c r="I48" i="49"/>
  <c r="F35" i="36"/>
  <c r="J36" i="49" s="1"/>
  <c r="I36" i="49"/>
  <c r="F14" i="36"/>
  <c r="J15" i="49" s="1"/>
  <c r="G15" i="49"/>
  <c r="F12" i="36"/>
  <c r="J13" i="49" s="1"/>
  <c r="I13" i="49"/>
  <c r="F10" i="36"/>
  <c r="J11" i="49" s="1"/>
  <c r="G11" i="49"/>
  <c r="F9" i="36"/>
  <c r="J10" i="49" s="1"/>
  <c r="H10" i="49"/>
  <c r="F3" i="36"/>
  <c r="J4" i="49" s="1"/>
  <c r="G4" i="49"/>
  <c r="X54" i="36"/>
  <c r="CC55" i="49"/>
  <c r="EY82" i="49" s="1"/>
  <c r="AI21" i="36"/>
  <c r="BC33" i="36" s="1"/>
  <c r="BC90" i="36" s="1"/>
  <c r="R21" i="48"/>
  <c r="AH33" i="48" s="1"/>
  <c r="AI17" i="36"/>
  <c r="BC29" i="36" s="1"/>
  <c r="X17" i="36"/>
  <c r="CA18" i="49"/>
  <c r="EW30" i="49" s="1"/>
  <c r="AI13" i="36"/>
  <c r="BC22" i="36" s="1"/>
  <c r="X12" i="36"/>
  <c r="CB13" i="49"/>
  <c r="EX22" i="49" s="1"/>
  <c r="L62" i="48"/>
  <c r="M3" i="48"/>
  <c r="M62" i="48" s="1"/>
  <c r="U60" i="36"/>
  <c r="G3" i="49"/>
  <c r="F52" i="36"/>
  <c r="J53" i="49" s="1"/>
  <c r="G53" i="49"/>
  <c r="F51" i="36"/>
  <c r="J52" i="49" s="1"/>
  <c r="H52" i="49"/>
  <c r="F15" i="36"/>
  <c r="J16" i="49" s="1"/>
  <c r="I16" i="49"/>
  <c r="F7" i="36"/>
  <c r="J8" i="49" s="1"/>
  <c r="U59" i="36"/>
  <c r="AO87" i="36" s="1"/>
  <c r="AO109" i="36" s="1"/>
  <c r="CA3" i="49"/>
  <c r="EW3" i="49" s="1"/>
  <c r="AI23" i="36"/>
  <c r="BC35" i="36" s="1"/>
  <c r="V60" i="36"/>
  <c r="H3" i="49"/>
  <c r="AA60" i="36"/>
  <c r="V59" i="36"/>
  <c r="AP87" i="36" s="1"/>
  <c r="AP109" i="36" s="1"/>
  <c r="CB3" i="49"/>
  <c r="EX3" i="49" s="1"/>
  <c r="X26" i="36"/>
  <c r="CA27" i="49"/>
  <c r="EW42" i="49" s="1"/>
  <c r="X24" i="36"/>
  <c r="CC25" i="49"/>
  <c r="EY37" i="49" s="1"/>
  <c r="Y60" i="44"/>
  <c r="AD60" i="44"/>
  <c r="F59" i="44"/>
  <c r="AL60" i="49" s="1"/>
  <c r="F57" i="44"/>
  <c r="AL58" i="49" s="1"/>
  <c r="F47" i="44"/>
  <c r="AL48" i="49" s="1"/>
  <c r="F31" i="44"/>
  <c r="AL32" i="49" s="1"/>
  <c r="F26" i="44"/>
  <c r="AL27" i="49" s="1"/>
  <c r="F22" i="44"/>
  <c r="AL23" i="49" s="1"/>
  <c r="F3" i="44"/>
  <c r="AL4" i="49" s="1"/>
  <c r="Y59" i="44"/>
  <c r="AS87" i="44" s="1"/>
  <c r="AS109" i="44" s="1"/>
  <c r="AD59" i="44"/>
  <c r="AX87" i="44" s="1"/>
  <c r="AX109" i="44" s="1"/>
  <c r="AI57" i="44"/>
  <c r="X57" i="44"/>
  <c r="X31" i="44"/>
  <c r="F54" i="44"/>
  <c r="AL55" i="49" s="1"/>
  <c r="F35" i="44"/>
  <c r="AL36" i="49" s="1"/>
  <c r="F27" i="44"/>
  <c r="AL28" i="49" s="1"/>
  <c r="F23" i="44"/>
  <c r="AL24" i="49" s="1"/>
  <c r="F19" i="44"/>
  <c r="AL20" i="49" s="1"/>
  <c r="F9" i="44"/>
  <c r="AL10" i="49" s="1"/>
  <c r="F6" i="44"/>
  <c r="AL7" i="49" s="1"/>
  <c r="AI45" i="44"/>
  <c r="X45" i="44"/>
  <c r="AI11" i="44"/>
  <c r="AI7" i="44"/>
  <c r="X5" i="44"/>
  <c r="AB60" i="44"/>
  <c r="F55" i="44"/>
  <c r="AL56" i="49" s="1"/>
  <c r="F46" i="44"/>
  <c r="AL47" i="49" s="1"/>
  <c r="F36" i="44"/>
  <c r="AL37" i="49" s="1"/>
  <c r="F11" i="44"/>
  <c r="AL12" i="49" s="1"/>
  <c r="AI54" i="44"/>
  <c r="AI50" i="44"/>
  <c r="F58" i="44"/>
  <c r="AL59" i="49" s="1"/>
  <c r="F53" i="44"/>
  <c r="AL54" i="49" s="1"/>
  <c r="F50" i="44"/>
  <c r="AL51" i="49" s="1"/>
  <c r="F45" i="44"/>
  <c r="AL46" i="49" s="1"/>
  <c r="F42" i="44"/>
  <c r="AL43" i="49" s="1"/>
  <c r="F37" i="44"/>
  <c r="AL38" i="49" s="1"/>
  <c r="F34" i="44"/>
  <c r="AL35" i="49" s="1"/>
  <c r="F29" i="44"/>
  <c r="AL30" i="49" s="1"/>
  <c r="F24" i="44"/>
  <c r="AL25" i="49" s="1"/>
  <c r="F18" i="44"/>
  <c r="AL19" i="49" s="1"/>
  <c r="F13" i="44"/>
  <c r="AL14" i="49" s="1"/>
  <c r="F8" i="44"/>
  <c r="AL9" i="49" s="1"/>
  <c r="AI27" i="44"/>
  <c r="X23" i="44"/>
  <c r="F52" i="44"/>
  <c r="AL53" i="49" s="1"/>
  <c r="F44" i="44"/>
  <c r="AL45" i="49" s="1"/>
  <c r="F28" i="44"/>
  <c r="AL29" i="49" s="1"/>
  <c r="F12" i="44"/>
  <c r="AL13" i="49" s="1"/>
  <c r="AI29" i="44"/>
  <c r="X9" i="44"/>
  <c r="F41" i="44"/>
  <c r="AL42" i="49" s="1"/>
  <c r="F38" i="44"/>
  <c r="AL39" i="49" s="1"/>
  <c r="X21" i="44"/>
  <c r="AI15" i="44"/>
  <c r="X15" i="44"/>
  <c r="V60" i="44"/>
  <c r="AA60" i="44"/>
  <c r="F56" i="44"/>
  <c r="AL57" i="49" s="1"/>
  <c r="F48" i="44"/>
  <c r="AL49" i="49" s="1"/>
  <c r="F40" i="44"/>
  <c r="AL41" i="49" s="1"/>
  <c r="F30" i="44"/>
  <c r="AL31" i="49" s="1"/>
  <c r="F25" i="44"/>
  <c r="AL26" i="49" s="1"/>
  <c r="F20" i="44"/>
  <c r="AL21" i="49" s="1"/>
  <c r="F14" i="44"/>
  <c r="AL15" i="49" s="1"/>
  <c r="F4" i="44"/>
  <c r="AL5" i="49" s="1"/>
  <c r="X27" i="44"/>
  <c r="F49" i="43"/>
  <c r="AH50" i="49" s="1"/>
  <c r="F38" i="43"/>
  <c r="AH39" i="49" s="1"/>
  <c r="F16" i="43"/>
  <c r="AH17" i="49" s="1"/>
  <c r="F11" i="43"/>
  <c r="AH12" i="49" s="1"/>
  <c r="F7" i="43"/>
  <c r="AH8" i="49" s="1"/>
  <c r="X26" i="43"/>
  <c r="DB27" i="49" s="1"/>
  <c r="X22" i="43"/>
  <c r="DB23" i="49" s="1"/>
  <c r="X12" i="43"/>
  <c r="DB13" i="49" s="1"/>
  <c r="X10" i="43"/>
  <c r="DB11" i="49" s="1"/>
  <c r="AD60" i="43"/>
  <c r="F43" i="43"/>
  <c r="AH44" i="49" s="1"/>
  <c r="F39" i="43"/>
  <c r="AH40" i="49" s="1"/>
  <c r="F21" i="43"/>
  <c r="AH22" i="49" s="1"/>
  <c r="F54" i="43"/>
  <c r="AH55" i="49" s="1"/>
  <c r="F52" i="43"/>
  <c r="AH53" i="49" s="1"/>
  <c r="F32" i="43"/>
  <c r="AH33" i="49" s="1"/>
  <c r="F27" i="43"/>
  <c r="AH28" i="49" s="1"/>
  <c r="F23" i="43"/>
  <c r="AH24" i="49" s="1"/>
  <c r="F5" i="43"/>
  <c r="AH6" i="49" s="1"/>
  <c r="X7" i="43"/>
  <c r="DB8" i="49" s="1"/>
  <c r="W60" i="43"/>
  <c r="AB60" i="43"/>
  <c r="F56" i="43"/>
  <c r="AH57" i="49" s="1"/>
  <c r="F50" i="43"/>
  <c r="AH51" i="49" s="1"/>
  <c r="F48" i="43"/>
  <c r="AH49" i="49" s="1"/>
  <c r="F45" i="43"/>
  <c r="AH46" i="49" s="1"/>
  <c r="F34" i="43"/>
  <c r="AH35" i="49" s="1"/>
  <c r="F29" i="43"/>
  <c r="AH30" i="49" s="1"/>
  <c r="F24" i="43"/>
  <c r="AH25" i="49" s="1"/>
  <c r="F18" i="43"/>
  <c r="AH19" i="49" s="1"/>
  <c r="F13" i="43"/>
  <c r="AH14" i="49" s="1"/>
  <c r="F8" i="43"/>
  <c r="AH9" i="49" s="1"/>
  <c r="W59" i="43"/>
  <c r="AQ87" i="43" s="1"/>
  <c r="AQ109" i="43" s="1"/>
  <c r="AB59" i="43"/>
  <c r="AV87" i="43" s="1"/>
  <c r="AV109" i="43" s="1"/>
  <c r="X21" i="43"/>
  <c r="DB22" i="49" s="1"/>
  <c r="X19" i="43"/>
  <c r="DB20" i="49" s="1"/>
  <c r="X17" i="43"/>
  <c r="DB18" i="49" s="1"/>
  <c r="X15" i="43"/>
  <c r="DB16" i="49" s="1"/>
  <c r="X13" i="43"/>
  <c r="DB14" i="49" s="1"/>
  <c r="X11" i="43"/>
  <c r="DB12" i="49" s="1"/>
  <c r="F33" i="43"/>
  <c r="AH34" i="49" s="1"/>
  <c r="F28" i="43"/>
  <c r="AH29" i="49" s="1"/>
  <c r="F17" i="43"/>
  <c r="AH18" i="49" s="1"/>
  <c r="F12" i="43"/>
  <c r="AH13" i="49" s="1"/>
  <c r="X42" i="43"/>
  <c r="DB43" i="49" s="1"/>
  <c r="F58" i="43"/>
  <c r="AH59" i="49" s="1"/>
  <c r="F53" i="43"/>
  <c r="AH54" i="49" s="1"/>
  <c r="F42" i="43"/>
  <c r="AH43" i="49" s="1"/>
  <c r="F40" i="43"/>
  <c r="AH41" i="49" s="1"/>
  <c r="X30" i="43"/>
  <c r="DB31" i="49" s="1"/>
  <c r="X28" i="43"/>
  <c r="DB29" i="49" s="1"/>
  <c r="F2" i="43"/>
  <c r="AH3" i="49" s="1"/>
  <c r="V60" i="43"/>
  <c r="AA60" i="43"/>
  <c r="F57" i="43"/>
  <c r="AH58" i="49" s="1"/>
  <c r="F46" i="43"/>
  <c r="AH47" i="49" s="1"/>
  <c r="F44" i="43"/>
  <c r="AH45" i="49" s="1"/>
  <c r="F41" i="43"/>
  <c r="AH42" i="49" s="1"/>
  <c r="F36" i="43"/>
  <c r="AH37" i="49" s="1"/>
  <c r="F30" i="43"/>
  <c r="AH31" i="49" s="1"/>
  <c r="F25" i="43"/>
  <c r="AH26" i="49" s="1"/>
  <c r="F20" i="43"/>
  <c r="AH21" i="49" s="1"/>
  <c r="F14" i="43"/>
  <c r="AH15" i="49" s="1"/>
  <c r="F9" i="43"/>
  <c r="AH10" i="49" s="1"/>
  <c r="F4" i="43"/>
  <c r="AH5" i="49" s="1"/>
  <c r="AA59" i="43"/>
  <c r="AU87" i="43" s="1"/>
  <c r="AU109" i="43" s="1"/>
  <c r="BB87" i="43"/>
  <c r="BB109" i="43" s="1"/>
  <c r="X52" i="43"/>
  <c r="DB53" i="49" s="1"/>
  <c r="X48" i="43"/>
  <c r="DB49" i="49" s="1"/>
  <c r="F50" i="42"/>
  <c r="AD51" i="49" s="1"/>
  <c r="X54" i="42"/>
  <c r="CX55" i="49" s="1"/>
  <c r="FT82" i="49" s="1"/>
  <c r="X5" i="42"/>
  <c r="CX6" i="49" s="1"/>
  <c r="FT6" i="49" s="1"/>
  <c r="X4" i="42"/>
  <c r="CX5" i="49" s="1"/>
  <c r="FT5" i="49" s="1"/>
  <c r="F7" i="42"/>
  <c r="AD8" i="49" s="1"/>
  <c r="AI39" i="42"/>
  <c r="F57" i="42"/>
  <c r="AD58" i="49" s="1"/>
  <c r="F55" i="42"/>
  <c r="AD56" i="49" s="1"/>
  <c r="F44" i="42"/>
  <c r="AD45" i="49" s="1"/>
  <c r="F42" i="42"/>
  <c r="AD43" i="49" s="1"/>
  <c r="F38" i="42"/>
  <c r="AD39" i="49" s="1"/>
  <c r="F34" i="42"/>
  <c r="AD35" i="49" s="1"/>
  <c r="F26" i="42"/>
  <c r="AD27" i="49" s="1"/>
  <c r="F13" i="42"/>
  <c r="AD14" i="49" s="1"/>
  <c r="X33" i="42"/>
  <c r="CX34" i="49" s="1"/>
  <c r="FT49" i="49" s="1"/>
  <c r="AC60" i="42"/>
  <c r="F58" i="42"/>
  <c r="AD59" i="49" s="1"/>
  <c r="F49" i="42"/>
  <c r="AD50" i="49" s="1"/>
  <c r="F47" i="42"/>
  <c r="AD48" i="49" s="1"/>
  <c r="AI57" i="42"/>
  <c r="X48" i="42"/>
  <c r="CX49" i="49" s="1"/>
  <c r="FT73" i="49" s="1"/>
  <c r="F41" i="42"/>
  <c r="AD42" i="49" s="1"/>
  <c r="F39" i="42"/>
  <c r="AD40" i="49" s="1"/>
  <c r="F36" i="42"/>
  <c r="AD37" i="49" s="1"/>
  <c r="F33" i="42"/>
  <c r="AD34" i="49" s="1"/>
  <c r="F27" i="42"/>
  <c r="AD28" i="49" s="1"/>
  <c r="F23" i="42"/>
  <c r="AD24" i="49" s="1"/>
  <c r="F22" i="42"/>
  <c r="AD23" i="49" s="1"/>
  <c r="F6" i="42"/>
  <c r="AD7" i="49" s="1"/>
  <c r="AI47" i="42"/>
  <c r="W60" i="42"/>
  <c r="AB60" i="42"/>
  <c r="F31" i="42"/>
  <c r="AD32" i="49" s="1"/>
  <c r="F20" i="42"/>
  <c r="AD21" i="49" s="1"/>
  <c r="F16" i="42"/>
  <c r="AD17" i="49" s="1"/>
  <c r="F12" i="42"/>
  <c r="AD13" i="49" s="1"/>
  <c r="F8" i="42"/>
  <c r="AD9" i="49" s="1"/>
  <c r="X56" i="42"/>
  <c r="CX57" i="49" s="1"/>
  <c r="FT84" i="49" s="1"/>
  <c r="F59" i="42"/>
  <c r="AD60" i="49" s="1"/>
  <c r="F56" i="42"/>
  <c r="AD57" i="49" s="1"/>
  <c r="F53" i="42"/>
  <c r="AD54" i="49" s="1"/>
  <c r="F51" i="42"/>
  <c r="AD52" i="49" s="1"/>
  <c r="F48" i="42"/>
  <c r="AD49" i="49" s="1"/>
  <c r="F45" i="42"/>
  <c r="AD46" i="49" s="1"/>
  <c r="F43" i="42"/>
  <c r="AD44" i="49" s="1"/>
  <c r="F40" i="42"/>
  <c r="AD41" i="49" s="1"/>
  <c r="F37" i="42"/>
  <c r="AD38" i="49" s="1"/>
  <c r="F35" i="42"/>
  <c r="AD36" i="49" s="1"/>
  <c r="F28" i="42"/>
  <c r="AD29" i="49" s="1"/>
  <c r="F24" i="42"/>
  <c r="AD25" i="49" s="1"/>
  <c r="F5" i="42"/>
  <c r="AD6" i="49" s="1"/>
  <c r="AI45" i="42"/>
  <c r="X37" i="42"/>
  <c r="CX38" i="49" s="1"/>
  <c r="FT56" i="49" s="1"/>
  <c r="X35" i="42"/>
  <c r="CX36" i="49" s="1"/>
  <c r="FT54" i="49" s="1"/>
  <c r="X31" i="42"/>
  <c r="CX32" i="49" s="1"/>
  <c r="FT47" i="49" s="1"/>
  <c r="X22" i="42"/>
  <c r="CX23" i="49" s="1"/>
  <c r="FT35" i="49" s="1"/>
  <c r="AI8" i="42"/>
  <c r="F2" i="42"/>
  <c r="AD3" i="49" s="1"/>
  <c r="U60" i="42"/>
  <c r="Z60" i="42"/>
  <c r="F32" i="42"/>
  <c r="AD33" i="49" s="1"/>
  <c r="F15" i="42"/>
  <c r="AD16" i="49" s="1"/>
  <c r="F11" i="42"/>
  <c r="AD12" i="49" s="1"/>
  <c r="AI60" i="42"/>
  <c r="F3" i="42"/>
  <c r="AD4" i="49" s="1"/>
  <c r="AI53" i="42"/>
  <c r="X10" i="42"/>
  <c r="CX11" i="49" s="1"/>
  <c r="FT20" i="49" s="1"/>
  <c r="X9" i="42"/>
  <c r="CX10" i="49" s="1"/>
  <c r="FT16" i="49" s="1"/>
  <c r="X36" i="41"/>
  <c r="CT37" i="49" s="1"/>
  <c r="FP55" i="49" s="1"/>
  <c r="X10" i="41"/>
  <c r="CT11" i="49" s="1"/>
  <c r="FP20" i="49" s="1"/>
  <c r="F2" i="41"/>
  <c r="Z3" i="49" s="1"/>
  <c r="AI13" i="41"/>
  <c r="AI11" i="41"/>
  <c r="F2" i="40"/>
  <c r="V3" i="49" s="1"/>
  <c r="F59" i="40"/>
  <c r="V60" i="49" s="1"/>
  <c r="F55" i="40"/>
  <c r="V56" i="49" s="1"/>
  <c r="F51" i="40"/>
  <c r="V52" i="49" s="1"/>
  <c r="F47" i="40"/>
  <c r="V48" i="49" s="1"/>
  <c r="F43" i="40"/>
  <c r="V44" i="49" s="1"/>
  <c r="F39" i="40"/>
  <c r="V40" i="49" s="1"/>
  <c r="F35" i="40"/>
  <c r="V36" i="49" s="1"/>
  <c r="F31" i="40"/>
  <c r="V32" i="49" s="1"/>
  <c r="F27" i="40"/>
  <c r="V28" i="49" s="1"/>
  <c r="F23" i="40"/>
  <c r="V24" i="49" s="1"/>
  <c r="F19" i="40"/>
  <c r="V20" i="49" s="1"/>
  <c r="F15" i="40"/>
  <c r="V16" i="49" s="1"/>
  <c r="F9" i="40"/>
  <c r="V10" i="49" s="1"/>
  <c r="F3" i="40"/>
  <c r="V4" i="49" s="1"/>
  <c r="AI17" i="40"/>
  <c r="AI12" i="40"/>
  <c r="F4" i="40"/>
  <c r="V5" i="49" s="1"/>
  <c r="AI24" i="40"/>
  <c r="AI20" i="40"/>
  <c r="X13" i="40"/>
  <c r="CP14" i="49" s="1"/>
  <c r="F12" i="40"/>
  <c r="V13" i="49" s="1"/>
  <c r="AI54" i="40"/>
  <c r="X50" i="40"/>
  <c r="CP51" i="49" s="1"/>
  <c r="AI37" i="40"/>
  <c r="AI4" i="40"/>
  <c r="V60" i="40"/>
  <c r="AA60" i="40"/>
  <c r="F57" i="40"/>
  <c r="V58" i="49" s="1"/>
  <c r="F54" i="40"/>
  <c r="V55" i="49" s="1"/>
  <c r="F49" i="40"/>
  <c r="V50" i="49" s="1"/>
  <c r="F46" i="40"/>
  <c r="V47" i="49" s="1"/>
  <c r="F41" i="40"/>
  <c r="V42" i="49" s="1"/>
  <c r="F38" i="40"/>
  <c r="V39" i="49" s="1"/>
  <c r="F36" i="40"/>
  <c r="V37" i="49" s="1"/>
  <c r="F33" i="40"/>
  <c r="V34" i="49" s="1"/>
  <c r="F30" i="40"/>
  <c r="V31" i="49" s="1"/>
  <c r="F25" i="40"/>
  <c r="V26" i="49" s="1"/>
  <c r="F22" i="40"/>
  <c r="V23" i="49" s="1"/>
  <c r="F17" i="40"/>
  <c r="V18" i="49" s="1"/>
  <c r="F14" i="40"/>
  <c r="V15" i="49" s="1"/>
  <c r="X18" i="40"/>
  <c r="CP19" i="49" s="1"/>
  <c r="AI15" i="40"/>
  <c r="F16" i="40"/>
  <c r="V17" i="49" s="1"/>
  <c r="F6" i="40"/>
  <c r="V7" i="49" s="1"/>
  <c r="X40" i="40"/>
  <c r="CP41" i="49" s="1"/>
  <c r="X31" i="40"/>
  <c r="CP32" i="49" s="1"/>
  <c r="Y60" i="40"/>
  <c r="AD60" i="40"/>
  <c r="F58" i="40"/>
  <c r="V59" i="49" s="1"/>
  <c r="F53" i="40"/>
  <c r="V54" i="49" s="1"/>
  <c r="F50" i="40"/>
  <c r="V51" i="49" s="1"/>
  <c r="F45" i="40"/>
  <c r="V46" i="49" s="1"/>
  <c r="F42" i="40"/>
  <c r="V43" i="49" s="1"/>
  <c r="F37" i="40"/>
  <c r="V38" i="49" s="1"/>
  <c r="F34" i="40"/>
  <c r="V35" i="49" s="1"/>
  <c r="F32" i="40"/>
  <c r="V33" i="49" s="1"/>
  <c r="F29" i="40"/>
  <c r="V30" i="49" s="1"/>
  <c r="F26" i="40"/>
  <c r="V27" i="49" s="1"/>
  <c r="F21" i="40"/>
  <c r="V22" i="49" s="1"/>
  <c r="F18" i="40"/>
  <c r="V19" i="49" s="1"/>
  <c r="F13" i="40"/>
  <c r="V14" i="49" s="1"/>
  <c r="F10" i="40"/>
  <c r="V11" i="49" s="1"/>
  <c r="F5" i="40"/>
  <c r="V6" i="49" s="1"/>
  <c r="X54" i="40"/>
  <c r="CP55" i="49" s="1"/>
  <c r="X43" i="40"/>
  <c r="CP44" i="49" s="1"/>
  <c r="X41" i="40"/>
  <c r="CP42" i="49" s="1"/>
  <c r="X36" i="40"/>
  <c r="CP37" i="49" s="1"/>
  <c r="X34" i="40"/>
  <c r="CP35" i="49" s="1"/>
  <c r="AI33" i="40"/>
  <c r="X29" i="40"/>
  <c r="CP30" i="49" s="1"/>
  <c r="X28" i="40"/>
  <c r="CP29" i="49" s="1"/>
  <c r="X16" i="40"/>
  <c r="CP17" i="49" s="1"/>
  <c r="W60" i="38"/>
  <c r="AB60" i="38"/>
  <c r="F58" i="38"/>
  <c r="R59" i="49" s="1"/>
  <c r="F49" i="38"/>
  <c r="R50" i="49" s="1"/>
  <c r="F41" i="38"/>
  <c r="R42" i="49" s="1"/>
  <c r="F34" i="38"/>
  <c r="R35" i="49" s="1"/>
  <c r="F26" i="38"/>
  <c r="R27" i="49" s="1"/>
  <c r="F4" i="38"/>
  <c r="R5" i="49" s="1"/>
  <c r="F56" i="38"/>
  <c r="R57" i="49" s="1"/>
  <c r="F6" i="38"/>
  <c r="R7" i="49" s="1"/>
  <c r="F5" i="38"/>
  <c r="R6" i="49" s="1"/>
  <c r="F43" i="38"/>
  <c r="R44" i="49" s="1"/>
  <c r="F38" i="38"/>
  <c r="R39" i="49" s="1"/>
  <c r="F32" i="38"/>
  <c r="R33" i="49" s="1"/>
  <c r="F22" i="38"/>
  <c r="R23" i="49" s="1"/>
  <c r="F50" i="38"/>
  <c r="R51" i="49" s="1"/>
  <c r="F46" i="38"/>
  <c r="R47" i="49" s="1"/>
  <c r="F42" i="38"/>
  <c r="R43" i="49" s="1"/>
  <c r="F25" i="38"/>
  <c r="R26" i="49" s="1"/>
  <c r="F24" i="38"/>
  <c r="R25" i="49" s="1"/>
  <c r="F16" i="38"/>
  <c r="R17" i="49" s="1"/>
  <c r="F8" i="38"/>
  <c r="R9" i="49" s="1"/>
  <c r="F57" i="38"/>
  <c r="R58" i="49" s="1"/>
  <c r="F55" i="38"/>
  <c r="R56" i="49" s="1"/>
  <c r="F52" i="38"/>
  <c r="R53" i="49" s="1"/>
  <c r="F47" i="38"/>
  <c r="R48" i="49" s="1"/>
  <c r="F45" i="38"/>
  <c r="R46" i="49" s="1"/>
  <c r="F40" i="38"/>
  <c r="R41" i="49" s="1"/>
  <c r="F35" i="38"/>
  <c r="R36" i="49" s="1"/>
  <c r="F33" i="38"/>
  <c r="R34" i="49" s="1"/>
  <c r="F28" i="38"/>
  <c r="R29" i="49" s="1"/>
  <c r="F23" i="38"/>
  <c r="R24" i="49" s="1"/>
  <c r="F21" i="38"/>
  <c r="R22" i="49" s="1"/>
  <c r="F20" i="38"/>
  <c r="R21" i="49" s="1"/>
  <c r="F15" i="38"/>
  <c r="R16" i="49" s="1"/>
  <c r="F14" i="38"/>
  <c r="R15" i="49" s="1"/>
  <c r="W59" i="38"/>
  <c r="AQ87" i="38" s="1"/>
  <c r="AQ109" i="38" s="1"/>
  <c r="AB59" i="38"/>
  <c r="AV87" i="38" s="1"/>
  <c r="AV109" i="38" s="1"/>
  <c r="AI35" i="38"/>
  <c r="AI31" i="38"/>
  <c r="AI19" i="38"/>
  <c r="Y60" i="38"/>
  <c r="AD60" i="38"/>
  <c r="F59" i="38"/>
  <c r="R60" i="49" s="1"/>
  <c r="F44" i="38"/>
  <c r="R45" i="49" s="1"/>
  <c r="F39" i="38"/>
  <c r="R40" i="49" s="1"/>
  <c r="F37" i="38"/>
  <c r="R38" i="49" s="1"/>
  <c r="F13" i="38"/>
  <c r="R14" i="49" s="1"/>
  <c r="Y59" i="38"/>
  <c r="AS87" i="38" s="1"/>
  <c r="AS109" i="38" s="1"/>
  <c r="AD59" i="38"/>
  <c r="AX87" i="38" s="1"/>
  <c r="AX109" i="38" s="1"/>
  <c r="Z59" i="38"/>
  <c r="AT87" i="38" s="1"/>
  <c r="AT109" i="38" s="1"/>
  <c r="AC59" i="38"/>
  <c r="AW87" i="38" s="1"/>
  <c r="AW109" i="38" s="1"/>
  <c r="AI23" i="38"/>
  <c r="V60" i="38"/>
  <c r="AA60" i="38"/>
  <c r="F53" i="38"/>
  <c r="R54" i="49" s="1"/>
  <c r="F51" i="38"/>
  <c r="R52" i="49" s="1"/>
  <c r="F48" i="38"/>
  <c r="R49" i="49" s="1"/>
  <c r="F36" i="38"/>
  <c r="R37" i="49" s="1"/>
  <c r="F31" i="38"/>
  <c r="R32" i="49" s="1"/>
  <c r="F29" i="38"/>
  <c r="R30" i="49" s="1"/>
  <c r="F19" i="38"/>
  <c r="R20" i="49" s="1"/>
  <c r="F17" i="38"/>
  <c r="R18" i="49" s="1"/>
  <c r="F11" i="38"/>
  <c r="R12" i="49" s="1"/>
  <c r="V59" i="38"/>
  <c r="AP87" i="38" s="1"/>
  <c r="AP109" i="38" s="1"/>
  <c r="AA59" i="38"/>
  <c r="AU87" i="38" s="1"/>
  <c r="AU109" i="38" s="1"/>
  <c r="W60" i="37"/>
  <c r="AB60" i="37"/>
  <c r="F44" i="37"/>
  <c r="N45" i="49" s="1"/>
  <c r="F31" i="37"/>
  <c r="N32" i="49" s="1"/>
  <c r="F29" i="37"/>
  <c r="N30" i="49" s="1"/>
  <c r="F4" i="37"/>
  <c r="N5" i="49" s="1"/>
  <c r="AA59" i="37"/>
  <c r="AU87" i="37" s="1"/>
  <c r="AU109" i="37" s="1"/>
  <c r="AI42" i="37"/>
  <c r="X38" i="37"/>
  <c r="CH39" i="49" s="1"/>
  <c r="FD57" i="49" s="1"/>
  <c r="X36" i="37"/>
  <c r="CH37" i="49" s="1"/>
  <c r="FD55" i="49" s="1"/>
  <c r="AI6" i="37"/>
  <c r="F57" i="37"/>
  <c r="N58" i="49" s="1"/>
  <c r="F53" i="37"/>
  <c r="N54" i="49" s="1"/>
  <c r="F50" i="37"/>
  <c r="N51" i="49" s="1"/>
  <c r="F36" i="37"/>
  <c r="N37" i="49" s="1"/>
  <c r="F19" i="37"/>
  <c r="N20" i="49" s="1"/>
  <c r="W59" i="37"/>
  <c r="AQ87" i="37" s="1"/>
  <c r="AQ109" i="37" s="1"/>
  <c r="AB59" i="37"/>
  <c r="AV87" i="37" s="1"/>
  <c r="AV109" i="37" s="1"/>
  <c r="X27" i="37"/>
  <c r="CH28" i="49" s="1"/>
  <c r="FD43" i="49" s="1"/>
  <c r="X19" i="37"/>
  <c r="CH20" i="49" s="1"/>
  <c r="FD32" i="49" s="1"/>
  <c r="U60" i="37"/>
  <c r="Z60" i="37"/>
  <c r="AC60" i="37"/>
  <c r="F47" i="37"/>
  <c r="N48" i="49" s="1"/>
  <c r="F45" i="37"/>
  <c r="N46" i="49" s="1"/>
  <c r="F28" i="37"/>
  <c r="N29" i="49" s="1"/>
  <c r="F14" i="37"/>
  <c r="N15" i="49" s="1"/>
  <c r="F7" i="37"/>
  <c r="N8" i="49" s="1"/>
  <c r="AD59" i="37"/>
  <c r="AX87" i="37" s="1"/>
  <c r="AX109" i="37" s="1"/>
  <c r="AI51" i="37"/>
  <c r="X51" i="37"/>
  <c r="CH52" i="49" s="1"/>
  <c r="FD76" i="49" s="1"/>
  <c r="X24" i="37"/>
  <c r="CH25" i="49" s="1"/>
  <c r="FD37" i="49" s="1"/>
  <c r="X20" i="37"/>
  <c r="CH21" i="49" s="1"/>
  <c r="FD33" i="49" s="1"/>
  <c r="AI14" i="37"/>
  <c r="AI11" i="37"/>
  <c r="F26" i="37"/>
  <c r="N27" i="49" s="1"/>
  <c r="X47" i="37"/>
  <c r="CH48" i="49" s="1"/>
  <c r="FD72" i="49" s="1"/>
  <c r="AI30" i="37"/>
  <c r="X15" i="37"/>
  <c r="CH16" i="49" s="1"/>
  <c r="FD28" i="49" s="1"/>
  <c r="F51" i="37"/>
  <c r="N52" i="49" s="1"/>
  <c r="F46" i="37"/>
  <c r="N47" i="49" s="1"/>
  <c r="F38" i="37"/>
  <c r="N39" i="49" s="1"/>
  <c r="F20" i="37"/>
  <c r="N21" i="49" s="1"/>
  <c r="F18" i="37"/>
  <c r="N19" i="49" s="1"/>
  <c r="F13" i="37"/>
  <c r="N14" i="49" s="1"/>
  <c r="F8" i="37"/>
  <c r="N9" i="49" s="1"/>
  <c r="F6" i="37"/>
  <c r="N7" i="49" s="1"/>
  <c r="X2" i="37"/>
  <c r="CH3" i="49" s="1"/>
  <c r="FD3" i="49" s="1"/>
  <c r="V59" i="37"/>
  <c r="AP87" i="37" s="1"/>
  <c r="AP109" i="37" s="1"/>
  <c r="AI38" i="37"/>
  <c r="F2" i="37"/>
  <c r="N3" i="49" s="1"/>
  <c r="F55" i="37"/>
  <c r="N56" i="49" s="1"/>
  <c r="F54" i="37"/>
  <c r="N55" i="49" s="1"/>
  <c r="F48" i="37"/>
  <c r="N49" i="49" s="1"/>
  <c r="F43" i="37"/>
  <c r="N44" i="49" s="1"/>
  <c r="F40" i="37"/>
  <c r="N41" i="49" s="1"/>
  <c r="F35" i="37"/>
  <c r="N36" i="49" s="1"/>
  <c r="F32" i="37"/>
  <c r="N33" i="49" s="1"/>
  <c r="F23" i="37"/>
  <c r="N24" i="49" s="1"/>
  <c r="F17" i="37"/>
  <c r="N18" i="49" s="1"/>
  <c r="F11" i="37"/>
  <c r="N12" i="49" s="1"/>
  <c r="F5" i="37"/>
  <c r="N6" i="49" s="1"/>
  <c r="AI35" i="37"/>
  <c r="X31" i="37"/>
  <c r="CH32" i="49" s="1"/>
  <c r="FD47" i="49" s="1"/>
  <c r="X8" i="37"/>
  <c r="CH9" i="49" s="1"/>
  <c r="FD15" i="49" s="1"/>
  <c r="Y60" i="37"/>
  <c r="AD60" i="37"/>
  <c r="F59" i="37"/>
  <c r="N60" i="49" s="1"/>
  <c r="F58" i="37"/>
  <c r="N59" i="49" s="1"/>
  <c r="F52" i="37"/>
  <c r="N53" i="49" s="1"/>
  <c r="F42" i="37"/>
  <c r="N43" i="49" s="1"/>
  <c r="F34" i="37"/>
  <c r="N35" i="49" s="1"/>
  <c r="F27" i="37"/>
  <c r="N28" i="49" s="1"/>
  <c r="F24" i="37"/>
  <c r="N25" i="49" s="1"/>
  <c r="F22" i="37"/>
  <c r="N23" i="49" s="1"/>
  <c r="F15" i="37"/>
  <c r="N16" i="49" s="1"/>
  <c r="F10" i="37"/>
  <c r="N11" i="49" s="1"/>
  <c r="F3" i="37"/>
  <c r="N4" i="49" s="1"/>
  <c r="Y59" i="37"/>
  <c r="AS87" i="37" s="1"/>
  <c r="AS109" i="37" s="1"/>
  <c r="AI54" i="37"/>
  <c r="X48" i="37"/>
  <c r="CH49" i="49" s="1"/>
  <c r="FD73" i="49" s="1"/>
  <c r="AI43" i="37"/>
  <c r="X39" i="37"/>
  <c r="CH40" i="49" s="1"/>
  <c r="FD58" i="49" s="1"/>
  <c r="AI22" i="37"/>
  <c r="X16" i="37"/>
  <c r="CH17" i="49" s="1"/>
  <c r="FD29" i="49" s="1"/>
  <c r="X12" i="37"/>
  <c r="CH13" i="49" s="1"/>
  <c r="FD22" i="49" s="1"/>
  <c r="X7" i="37"/>
  <c r="CH8" i="49" s="1"/>
  <c r="FD11" i="49" s="1"/>
  <c r="F46" i="36"/>
  <c r="J47" i="49" s="1"/>
  <c r="F45" i="36"/>
  <c r="J46" i="49" s="1"/>
  <c r="F44" i="36"/>
  <c r="J45" i="49" s="1"/>
  <c r="F42" i="36"/>
  <c r="J43" i="49" s="1"/>
  <c r="F33" i="36"/>
  <c r="J34" i="49" s="1"/>
  <c r="F32" i="36"/>
  <c r="J33" i="49" s="1"/>
  <c r="F30" i="36"/>
  <c r="J31" i="49" s="1"/>
  <c r="F29" i="36"/>
  <c r="J30" i="49" s="1"/>
  <c r="F26" i="36"/>
  <c r="J27" i="49" s="1"/>
  <c r="F25" i="36"/>
  <c r="J26" i="49" s="1"/>
  <c r="F24" i="36"/>
  <c r="J25" i="49" s="1"/>
  <c r="F11" i="36"/>
  <c r="J12" i="49" s="1"/>
  <c r="AA59" i="36"/>
  <c r="AU87" i="36" s="1"/>
  <c r="AU109" i="36" s="1"/>
  <c r="X34" i="36"/>
  <c r="X25" i="36"/>
  <c r="AI19" i="36"/>
  <c r="BC31" i="36" s="1"/>
  <c r="AI15" i="36"/>
  <c r="BC27" i="36" s="1"/>
  <c r="F59" i="36"/>
  <c r="J60" i="49" s="1"/>
  <c r="F55" i="36"/>
  <c r="J56" i="49" s="1"/>
  <c r="F48" i="36"/>
  <c r="J49" i="49" s="1"/>
  <c r="F31" i="36"/>
  <c r="J32" i="49" s="1"/>
  <c r="AI57" i="36"/>
  <c r="BC84" i="36" s="1"/>
  <c r="AI56" i="36"/>
  <c r="BC83" i="36" s="1"/>
  <c r="AB60" i="36"/>
  <c r="F58" i="36"/>
  <c r="J59" i="49" s="1"/>
  <c r="F57" i="36"/>
  <c r="J58" i="49" s="1"/>
  <c r="F43" i="36"/>
  <c r="J44" i="49" s="1"/>
  <c r="F39" i="36"/>
  <c r="J40" i="49" s="1"/>
  <c r="F27" i="36"/>
  <c r="J28" i="49" s="1"/>
  <c r="F23" i="36"/>
  <c r="J24" i="49" s="1"/>
  <c r="AC59" i="36"/>
  <c r="AW87" i="36" s="1"/>
  <c r="AW109" i="36" s="1"/>
  <c r="F56" i="36"/>
  <c r="J57" i="49" s="1"/>
  <c r="F41" i="36"/>
  <c r="J42" i="49" s="1"/>
  <c r="F40" i="36"/>
  <c r="J41" i="49" s="1"/>
  <c r="F8" i="36"/>
  <c r="J9" i="49" s="1"/>
  <c r="F2" i="36"/>
  <c r="J3" i="49" s="1"/>
  <c r="W60" i="36"/>
  <c r="F28" i="36"/>
  <c r="J29" i="49" s="1"/>
  <c r="F13" i="36"/>
  <c r="J14" i="49" s="1"/>
  <c r="AI52" i="36"/>
  <c r="BC79" i="36" s="1"/>
  <c r="X52" i="36"/>
  <c r="AI29" i="36"/>
  <c r="BC44" i="36" s="1"/>
  <c r="AI9" i="36"/>
  <c r="BC15" i="36" s="1"/>
  <c r="AI6" i="36"/>
  <c r="BC9" i="36" s="1"/>
  <c r="AD60" i="36"/>
  <c r="F50" i="36"/>
  <c r="J51" i="49" s="1"/>
  <c r="F49" i="36"/>
  <c r="J50" i="49" s="1"/>
  <c r="F34" i="36"/>
  <c r="J35" i="49" s="1"/>
  <c r="F18" i="36"/>
  <c r="J19" i="49" s="1"/>
  <c r="F17" i="36"/>
  <c r="J18" i="49" s="1"/>
  <c r="F16" i="36"/>
  <c r="J17" i="49" s="1"/>
  <c r="AI8" i="36"/>
  <c r="BC14" i="36" s="1"/>
  <c r="Z60" i="36"/>
  <c r="AC60" i="36"/>
  <c r="F54" i="36"/>
  <c r="J55" i="49" s="1"/>
  <c r="F53" i="36"/>
  <c r="J54" i="49" s="1"/>
  <c r="F38" i="36"/>
  <c r="J39" i="49" s="1"/>
  <c r="F37" i="36"/>
  <c r="J38" i="49" s="1"/>
  <c r="F36" i="36"/>
  <c r="J37" i="49" s="1"/>
  <c r="F22" i="36"/>
  <c r="J23" i="49" s="1"/>
  <c r="F21" i="36"/>
  <c r="J22" i="49" s="1"/>
  <c r="F20" i="36"/>
  <c r="J21" i="49" s="1"/>
  <c r="F6" i="36"/>
  <c r="J7" i="49" s="1"/>
  <c r="F5" i="36"/>
  <c r="J6" i="49" s="1"/>
  <c r="F4" i="36"/>
  <c r="J5" i="49" s="1"/>
  <c r="X50" i="36"/>
  <c r="AI42" i="36"/>
  <c r="BC60" i="36" s="1"/>
  <c r="X30" i="36"/>
  <c r="X14" i="36"/>
  <c r="F59" i="35"/>
  <c r="F60" i="49" s="1"/>
  <c r="F52" i="35"/>
  <c r="F53" i="49" s="1"/>
  <c r="F48" i="35"/>
  <c r="F49" i="49" s="1"/>
  <c r="F21" i="35"/>
  <c r="F22" i="49" s="1"/>
  <c r="AI5" i="35"/>
  <c r="BC5" i="35" s="1"/>
  <c r="F47" i="35"/>
  <c r="F48" i="49" s="1"/>
  <c r="F8" i="35"/>
  <c r="F9" i="49" s="1"/>
  <c r="F3" i="35"/>
  <c r="F4" i="49" s="1"/>
  <c r="AI46" i="35"/>
  <c r="BC67" i="35" s="1"/>
  <c r="AI27" i="35"/>
  <c r="BC42" i="35" s="1"/>
  <c r="AD60" i="35"/>
  <c r="F57" i="35"/>
  <c r="F58" i="49" s="1"/>
  <c r="F56" i="35"/>
  <c r="F57" i="49" s="1"/>
  <c r="F39" i="35"/>
  <c r="F40" i="49" s="1"/>
  <c r="X2" i="35"/>
  <c r="BZ3" i="49" s="1"/>
  <c r="V59" i="35"/>
  <c r="AP87" i="35" s="1"/>
  <c r="AP109" i="35" s="1"/>
  <c r="F58" i="35"/>
  <c r="F59" i="49" s="1"/>
  <c r="F50" i="35"/>
  <c r="F51" i="49" s="1"/>
  <c r="F45" i="35"/>
  <c r="F46" i="49" s="1"/>
  <c r="F38" i="35"/>
  <c r="F39" i="49" s="1"/>
  <c r="F26" i="35"/>
  <c r="F27" i="49" s="1"/>
  <c r="F24" i="35"/>
  <c r="F25" i="49" s="1"/>
  <c r="X15" i="35"/>
  <c r="X11" i="35"/>
  <c r="X7" i="35"/>
  <c r="X6" i="35"/>
  <c r="AI4" i="35"/>
  <c r="BC4" i="35" s="1"/>
  <c r="F25" i="35"/>
  <c r="F26" i="49" s="1"/>
  <c r="AI49" i="35"/>
  <c r="BC73" i="35" s="1"/>
  <c r="X21" i="35"/>
  <c r="F54" i="35"/>
  <c r="F55" i="49" s="1"/>
  <c r="F42" i="35"/>
  <c r="F43" i="49" s="1"/>
  <c r="F34" i="35"/>
  <c r="F35" i="49" s="1"/>
  <c r="F29" i="35"/>
  <c r="F30" i="49" s="1"/>
  <c r="F18" i="35"/>
  <c r="F19" i="49" s="1"/>
  <c r="F16" i="35"/>
  <c r="F17" i="49" s="1"/>
  <c r="F2" i="35"/>
  <c r="F3" i="49" s="1"/>
  <c r="AI2" i="35"/>
  <c r="BC2" i="35" s="1"/>
  <c r="Z59" i="35"/>
  <c r="AT87" i="35" s="1"/>
  <c r="AT109" i="35" s="1"/>
  <c r="F53" i="35"/>
  <c r="F54" i="49" s="1"/>
  <c r="F46" i="35"/>
  <c r="F47" i="49" s="1"/>
  <c r="F44" i="35"/>
  <c r="F45" i="49" s="1"/>
  <c r="F41" i="35"/>
  <c r="F42" i="49" s="1"/>
  <c r="F33" i="35"/>
  <c r="F34" i="49" s="1"/>
  <c r="F32" i="35"/>
  <c r="F33" i="49" s="1"/>
  <c r="F22" i="35"/>
  <c r="F23" i="49" s="1"/>
  <c r="F20" i="35"/>
  <c r="F21" i="49" s="1"/>
  <c r="F17" i="35"/>
  <c r="F18" i="49" s="1"/>
  <c r="F6" i="35"/>
  <c r="F7" i="49" s="1"/>
  <c r="F5" i="35"/>
  <c r="F6" i="49" s="1"/>
  <c r="F4" i="35"/>
  <c r="F5" i="49" s="1"/>
  <c r="AI55" i="35"/>
  <c r="BC82" i="35" s="1"/>
  <c r="AI35" i="35"/>
  <c r="BC53" i="35" s="1"/>
  <c r="X34" i="35"/>
  <c r="AI31" i="35"/>
  <c r="BC46" i="35" s="1"/>
  <c r="X30" i="35"/>
  <c r="X28" i="35"/>
  <c r="X22" i="35"/>
  <c r="AI16" i="35"/>
  <c r="BC28" i="35" s="1"/>
  <c r="AI12" i="35"/>
  <c r="BC21" i="35" s="1"/>
  <c r="F26" i="41"/>
  <c r="Z27" i="49" s="1"/>
  <c r="F16" i="41"/>
  <c r="Z17" i="49" s="1"/>
  <c r="AI53" i="41"/>
  <c r="AI7" i="41"/>
  <c r="X5" i="41"/>
  <c r="CT6" i="49" s="1"/>
  <c r="FP6" i="49" s="1"/>
  <c r="F54" i="41"/>
  <c r="Z55" i="49" s="1"/>
  <c r="X14" i="41"/>
  <c r="CT15" i="49" s="1"/>
  <c r="FP27" i="49" s="1"/>
  <c r="F38" i="41"/>
  <c r="Z39" i="49" s="1"/>
  <c r="Z59" i="41"/>
  <c r="AT87" i="41" s="1"/>
  <c r="AT109" i="41" s="1"/>
  <c r="AA59" i="41"/>
  <c r="AU87" i="41" s="1"/>
  <c r="AU109" i="41" s="1"/>
  <c r="AI29" i="41"/>
  <c r="AI21" i="41"/>
  <c r="X20" i="41"/>
  <c r="CT21" i="49" s="1"/>
  <c r="FP33" i="49" s="1"/>
  <c r="F34" i="41"/>
  <c r="Z35" i="49" s="1"/>
  <c r="AI33" i="41"/>
  <c r="F50" i="41"/>
  <c r="Z51" i="49" s="1"/>
  <c r="F12" i="41"/>
  <c r="Z13" i="49" s="1"/>
  <c r="AI3" i="41"/>
  <c r="F42" i="41"/>
  <c r="Z43" i="49" s="1"/>
  <c r="F22" i="41"/>
  <c r="Z23" i="49" s="1"/>
  <c r="F58" i="41"/>
  <c r="Z59" i="49" s="1"/>
  <c r="F18" i="41"/>
  <c r="Z19" i="49" s="1"/>
  <c r="AI54" i="41"/>
  <c r="X54" i="41"/>
  <c r="CT55" i="49" s="1"/>
  <c r="FP82" i="49" s="1"/>
  <c r="X16" i="41"/>
  <c r="CT17" i="49" s="1"/>
  <c r="FP29" i="49" s="1"/>
  <c r="Y60" i="41"/>
  <c r="AD60" i="41"/>
  <c r="F59" i="41"/>
  <c r="Z60" i="49" s="1"/>
  <c r="F52" i="41"/>
  <c r="Z53" i="49" s="1"/>
  <c r="F45" i="41"/>
  <c r="Z46" i="49" s="1"/>
  <c r="F43" i="41"/>
  <c r="Z44" i="49" s="1"/>
  <c r="F32" i="41"/>
  <c r="Z33" i="49" s="1"/>
  <c r="F29" i="41"/>
  <c r="Z30" i="49" s="1"/>
  <c r="F27" i="41"/>
  <c r="Z28" i="49" s="1"/>
  <c r="F15" i="41"/>
  <c r="Z16" i="49" s="1"/>
  <c r="F14" i="41"/>
  <c r="Z15" i="49" s="1"/>
  <c r="F8" i="41"/>
  <c r="Z9" i="49" s="1"/>
  <c r="F6" i="41"/>
  <c r="Z7" i="49" s="1"/>
  <c r="F3" i="41"/>
  <c r="Z4" i="49" s="1"/>
  <c r="Y59" i="41"/>
  <c r="AS87" i="41" s="1"/>
  <c r="AS109" i="41" s="1"/>
  <c r="AC59" i="41"/>
  <c r="AW87" i="41" s="1"/>
  <c r="AW109" i="41" s="1"/>
  <c r="X53" i="41"/>
  <c r="CT54" i="49" s="1"/>
  <c r="FP81" i="49" s="1"/>
  <c r="AI37" i="41"/>
  <c r="AI27" i="41"/>
  <c r="X27" i="41"/>
  <c r="CT28" i="49" s="1"/>
  <c r="FP43" i="49" s="1"/>
  <c r="X25" i="41"/>
  <c r="CT26" i="49" s="1"/>
  <c r="FP41" i="49" s="1"/>
  <c r="X18" i="41"/>
  <c r="CT19" i="49" s="1"/>
  <c r="FP31" i="49" s="1"/>
  <c r="U60" i="41"/>
  <c r="Z60" i="41"/>
  <c r="AC60" i="41"/>
  <c r="F57" i="41"/>
  <c r="Z58" i="49" s="1"/>
  <c r="F55" i="41"/>
  <c r="Z56" i="49" s="1"/>
  <c r="F48" i="41"/>
  <c r="Z49" i="49" s="1"/>
  <c r="F41" i="41"/>
  <c r="Z42" i="49" s="1"/>
  <c r="F39" i="41"/>
  <c r="Z40" i="49" s="1"/>
  <c r="F28" i="41"/>
  <c r="Z29" i="49" s="1"/>
  <c r="F25" i="41"/>
  <c r="Z26" i="49" s="1"/>
  <c r="F23" i="41"/>
  <c r="Z24" i="49" s="1"/>
  <c r="F13" i="41"/>
  <c r="Z14" i="49" s="1"/>
  <c r="F9" i="41"/>
  <c r="Z10" i="49" s="1"/>
  <c r="F5" i="41"/>
  <c r="Z6" i="49" s="1"/>
  <c r="X2" i="41"/>
  <c r="CT3" i="49" s="1"/>
  <c r="FP3" i="49" s="1"/>
  <c r="U59" i="41"/>
  <c r="AO87" i="41" s="1"/>
  <c r="AO109" i="41" s="1"/>
  <c r="AI57" i="41"/>
  <c r="AI25" i="41"/>
  <c r="V60" i="41"/>
  <c r="F53" i="41"/>
  <c r="Z54" i="49" s="1"/>
  <c r="F51" i="41"/>
  <c r="Z52" i="49" s="1"/>
  <c r="F44" i="41"/>
  <c r="Z45" i="49" s="1"/>
  <c r="F37" i="41"/>
  <c r="Z38" i="49" s="1"/>
  <c r="F35" i="41"/>
  <c r="Z36" i="49" s="1"/>
  <c r="F24" i="41"/>
  <c r="Z25" i="49" s="1"/>
  <c r="F21" i="41"/>
  <c r="Z22" i="49" s="1"/>
  <c r="F19" i="41"/>
  <c r="Z20" i="49" s="1"/>
  <c r="F11" i="41"/>
  <c r="Z12" i="49" s="1"/>
  <c r="F10" i="41"/>
  <c r="Z11" i="49" s="1"/>
  <c r="X57" i="41"/>
  <c r="CT58" i="49" s="1"/>
  <c r="FP85" i="49" s="1"/>
  <c r="AI24" i="41"/>
  <c r="W60" i="41"/>
  <c r="AB60" i="41"/>
  <c r="F56" i="41"/>
  <c r="Z57" i="49" s="1"/>
  <c r="F49" i="41"/>
  <c r="Z50" i="49" s="1"/>
  <c r="F47" i="41"/>
  <c r="Z48" i="49" s="1"/>
  <c r="F46" i="41"/>
  <c r="Z47" i="49" s="1"/>
  <c r="F40" i="41"/>
  <c r="Z41" i="49" s="1"/>
  <c r="F36" i="41"/>
  <c r="Z37" i="49" s="1"/>
  <c r="F33" i="41"/>
  <c r="Z34" i="49" s="1"/>
  <c r="F31" i="41"/>
  <c r="Z32" i="49" s="1"/>
  <c r="F30" i="41"/>
  <c r="Z31" i="49" s="1"/>
  <c r="F20" i="41"/>
  <c r="Z21" i="49" s="1"/>
  <c r="F17" i="41"/>
  <c r="Z18" i="49" s="1"/>
  <c r="F7" i="41"/>
  <c r="Z8" i="49" s="1"/>
  <c r="F4" i="41"/>
  <c r="Z5" i="49" s="1"/>
  <c r="AD59" i="41"/>
  <c r="AX87" i="41" s="1"/>
  <c r="AX109" i="41" s="1"/>
  <c r="AI48" i="41"/>
  <c r="X48" i="41"/>
  <c r="CT49" i="49" s="1"/>
  <c r="FP73" i="49" s="1"/>
  <c r="AI38" i="41"/>
  <c r="X30" i="41"/>
  <c r="CT31" i="49" s="1"/>
  <c r="FP46" i="49" s="1"/>
  <c r="AI15" i="41"/>
  <c r="X8" i="41"/>
  <c r="CT9" i="49" s="1"/>
  <c r="FP15" i="49" s="1"/>
  <c r="AH60" i="44"/>
  <c r="AH60" i="42"/>
  <c r="AH60" i="41"/>
  <c r="AH60" i="40"/>
  <c r="AH60" i="37"/>
  <c r="AH60" i="36"/>
  <c r="AH60" i="35"/>
  <c r="AH59" i="44"/>
  <c r="BB87" i="44" s="1"/>
  <c r="BB109" i="44" s="1"/>
  <c r="AH59" i="41"/>
  <c r="BB87" i="41" s="1"/>
  <c r="BB109" i="41" s="1"/>
  <c r="X55" i="44"/>
  <c r="X43" i="44"/>
  <c r="X39" i="44"/>
  <c r="X38" i="44"/>
  <c r="AI36" i="44"/>
  <c r="X13" i="44"/>
  <c r="X6" i="44"/>
  <c r="AI53" i="44"/>
  <c r="X40" i="44"/>
  <c r="AI37" i="44"/>
  <c r="X52" i="44"/>
  <c r="AI42" i="44"/>
  <c r="X30" i="44"/>
  <c r="X3" i="44"/>
  <c r="AI43" i="44"/>
  <c r="X34" i="44"/>
  <c r="X25" i="44"/>
  <c r="AI23" i="44"/>
  <c r="X54" i="44"/>
  <c r="X49" i="44"/>
  <c r="X42" i="44"/>
  <c r="X29" i="44"/>
  <c r="X22" i="44"/>
  <c r="X18" i="44"/>
  <c r="X11" i="44"/>
  <c r="X46" i="44"/>
  <c r="X37" i="44"/>
  <c r="X35" i="44"/>
  <c r="X33" i="44"/>
  <c r="X26" i="44"/>
  <c r="X14" i="44"/>
  <c r="X7" i="44"/>
  <c r="X53" i="44"/>
  <c r="AI51" i="44"/>
  <c r="X50" i="44"/>
  <c r="X41" i="44"/>
  <c r="AI39" i="44"/>
  <c r="X19" i="44"/>
  <c r="X17" i="44"/>
  <c r="X10" i="44"/>
  <c r="X56" i="44"/>
  <c r="AI49" i="44"/>
  <c r="AI47" i="44"/>
  <c r="X44" i="44"/>
  <c r="AI34" i="44"/>
  <c r="AI33" i="44"/>
  <c r="AI31" i="44"/>
  <c r="X28" i="44"/>
  <c r="AI18" i="44"/>
  <c r="AI17" i="44"/>
  <c r="X16" i="44"/>
  <c r="AI14" i="44"/>
  <c r="X12" i="44"/>
  <c r="AI10" i="44"/>
  <c r="X8" i="44"/>
  <c r="AI6" i="44"/>
  <c r="X4" i="44"/>
  <c r="X48" i="44"/>
  <c r="AI35" i="44"/>
  <c r="X32" i="44"/>
  <c r="AI21" i="44"/>
  <c r="AI19" i="44"/>
  <c r="AI41" i="44"/>
  <c r="X36" i="44"/>
  <c r="AI25" i="44"/>
  <c r="X20" i="44"/>
  <c r="AI55" i="44"/>
  <c r="X54" i="43"/>
  <c r="DB55" i="49" s="1"/>
  <c r="X20" i="43"/>
  <c r="DB21" i="49" s="1"/>
  <c r="X18" i="43"/>
  <c r="DB19" i="49" s="1"/>
  <c r="X16" i="43"/>
  <c r="DB17" i="49" s="1"/>
  <c r="X50" i="43"/>
  <c r="DB51" i="49" s="1"/>
  <c r="X46" i="43"/>
  <c r="DB47" i="49" s="1"/>
  <c r="X44" i="43"/>
  <c r="DB45" i="49" s="1"/>
  <c r="X37" i="43"/>
  <c r="DB38" i="49" s="1"/>
  <c r="X35" i="43"/>
  <c r="DB36" i="49" s="1"/>
  <c r="X33" i="43"/>
  <c r="DB34" i="49" s="1"/>
  <c r="X31" i="43"/>
  <c r="DB32" i="49" s="1"/>
  <c r="X29" i="43"/>
  <c r="DB30" i="49" s="1"/>
  <c r="X27" i="43"/>
  <c r="DB28" i="49" s="1"/>
  <c r="X3" i="43"/>
  <c r="DB4" i="49" s="1"/>
  <c r="X53" i="43"/>
  <c r="DB54" i="49" s="1"/>
  <c r="X51" i="43"/>
  <c r="DB52" i="49" s="1"/>
  <c r="X49" i="43"/>
  <c r="DB50" i="49" s="1"/>
  <c r="X47" i="43"/>
  <c r="DB48" i="49" s="1"/>
  <c r="X8" i="43"/>
  <c r="DB9" i="49" s="1"/>
  <c r="X56" i="43"/>
  <c r="DB57" i="49" s="1"/>
  <c r="X41" i="43"/>
  <c r="DB42" i="49" s="1"/>
  <c r="X39" i="43"/>
  <c r="DB40" i="49" s="1"/>
  <c r="X24" i="43"/>
  <c r="DB25" i="49" s="1"/>
  <c r="X9" i="43"/>
  <c r="DB10" i="49" s="1"/>
  <c r="X5" i="43"/>
  <c r="DB6" i="49" s="1"/>
  <c r="X57" i="43"/>
  <c r="DB58" i="49" s="1"/>
  <c r="X55" i="43"/>
  <c r="DB56" i="49" s="1"/>
  <c r="X40" i="43"/>
  <c r="DB41" i="49" s="1"/>
  <c r="X25" i="43"/>
  <c r="DB26" i="49" s="1"/>
  <c r="X23" i="43"/>
  <c r="DB24" i="49" s="1"/>
  <c r="X4" i="43"/>
  <c r="DB5" i="49" s="1"/>
  <c r="X14" i="43"/>
  <c r="DB15" i="49" s="1"/>
  <c r="X6" i="43"/>
  <c r="DB7" i="49" s="1"/>
  <c r="X51" i="42"/>
  <c r="CX52" i="49" s="1"/>
  <c r="FT76" i="49" s="1"/>
  <c r="X29" i="42"/>
  <c r="CX30" i="49" s="1"/>
  <c r="FT45" i="49" s="1"/>
  <c r="X20" i="42"/>
  <c r="CX21" i="49" s="1"/>
  <c r="FT33" i="49" s="1"/>
  <c r="AI10" i="42"/>
  <c r="X15" i="42"/>
  <c r="CX16" i="49" s="1"/>
  <c r="FT28" i="49" s="1"/>
  <c r="X44" i="42"/>
  <c r="CX45" i="49" s="1"/>
  <c r="FT63" i="49" s="1"/>
  <c r="X40" i="42"/>
  <c r="CX41" i="49" s="1"/>
  <c r="FT59" i="49" s="1"/>
  <c r="X38" i="42"/>
  <c r="CX39" i="49" s="1"/>
  <c r="FT57" i="49" s="1"/>
  <c r="X32" i="42"/>
  <c r="CX33" i="49" s="1"/>
  <c r="FT48" i="49" s="1"/>
  <c r="AI26" i="42"/>
  <c r="AI46" i="42"/>
  <c r="AI38" i="42"/>
  <c r="AI24" i="42"/>
  <c r="AI14" i="42"/>
  <c r="X12" i="42"/>
  <c r="CX13" i="49" s="1"/>
  <c r="FT22" i="49" s="1"/>
  <c r="X7" i="42"/>
  <c r="CX8" i="49" s="1"/>
  <c r="FT11" i="49" s="1"/>
  <c r="X25" i="42"/>
  <c r="CX26" i="49" s="1"/>
  <c r="FT41" i="49" s="1"/>
  <c r="X19" i="42"/>
  <c r="CX20" i="49" s="1"/>
  <c r="FT32" i="49" s="1"/>
  <c r="X17" i="42"/>
  <c r="CX18" i="49" s="1"/>
  <c r="FT30" i="49" s="1"/>
  <c r="X3" i="42"/>
  <c r="CX4" i="49" s="1"/>
  <c r="FT4" i="49" s="1"/>
  <c r="X50" i="42"/>
  <c r="CX51" i="49" s="1"/>
  <c r="FT75" i="49" s="1"/>
  <c r="X45" i="42"/>
  <c r="CX46" i="49" s="1"/>
  <c r="FT67" i="49" s="1"/>
  <c r="X43" i="42"/>
  <c r="CX44" i="49" s="1"/>
  <c r="FT62" i="49" s="1"/>
  <c r="X41" i="42"/>
  <c r="CX42" i="49" s="1"/>
  <c r="FT60" i="49" s="1"/>
  <c r="X39" i="42"/>
  <c r="CX40" i="49" s="1"/>
  <c r="FT58" i="49" s="1"/>
  <c r="X57" i="42"/>
  <c r="CX58" i="49" s="1"/>
  <c r="FT85" i="49" s="1"/>
  <c r="X55" i="42"/>
  <c r="CX56" i="49" s="1"/>
  <c r="FT83" i="49" s="1"/>
  <c r="AI51" i="42"/>
  <c r="X46" i="42"/>
  <c r="CX47" i="49" s="1"/>
  <c r="FT68" i="49" s="1"/>
  <c r="X34" i="42"/>
  <c r="CX35" i="49" s="1"/>
  <c r="FT50" i="49" s="1"/>
  <c r="FT93" i="49" s="1"/>
  <c r="X18" i="42"/>
  <c r="CX19" i="49" s="1"/>
  <c r="FT31" i="49" s="1"/>
  <c r="X11" i="42"/>
  <c r="CX12" i="49" s="1"/>
  <c r="FT21" i="49" s="1"/>
  <c r="AI4" i="42"/>
  <c r="X53" i="42"/>
  <c r="CX54" i="49" s="1"/>
  <c r="FT81" i="49" s="1"/>
  <c r="X49" i="42"/>
  <c r="CX50" i="49" s="1"/>
  <c r="FT74" i="49" s="1"/>
  <c r="X47" i="42"/>
  <c r="CX48" i="49" s="1"/>
  <c r="FT72" i="49" s="1"/>
  <c r="X42" i="42"/>
  <c r="CX43" i="49" s="1"/>
  <c r="FT61" i="49" s="1"/>
  <c r="AI35" i="42"/>
  <c r="X27" i="42"/>
  <c r="CX28" i="49" s="1"/>
  <c r="FT43" i="49" s="1"/>
  <c r="X23" i="42"/>
  <c r="CX24" i="49" s="1"/>
  <c r="FT36" i="49" s="1"/>
  <c r="X21" i="42"/>
  <c r="CX22" i="49" s="1"/>
  <c r="FT34" i="49" s="1"/>
  <c r="FT91" i="49" s="1"/>
  <c r="X14" i="42"/>
  <c r="CX15" i="49" s="1"/>
  <c r="FT27" i="49" s="1"/>
  <c r="AI49" i="42"/>
  <c r="AI42" i="42"/>
  <c r="X36" i="42"/>
  <c r="CX37" i="49" s="1"/>
  <c r="FT55" i="49" s="1"/>
  <c r="AI33" i="42"/>
  <c r="AI27" i="42"/>
  <c r="X26" i="42"/>
  <c r="CX27" i="49" s="1"/>
  <c r="FT42" i="49" s="1"/>
  <c r="AI21" i="42"/>
  <c r="AI17" i="42"/>
  <c r="AI13" i="42"/>
  <c r="X13" i="42"/>
  <c r="CX14" i="49" s="1"/>
  <c r="FT23" i="49" s="1"/>
  <c r="AI31" i="42"/>
  <c r="AI30" i="42"/>
  <c r="X6" i="42"/>
  <c r="CX7" i="49" s="1"/>
  <c r="FT10" i="49" s="1"/>
  <c r="AI50" i="42"/>
  <c r="AI41" i="42"/>
  <c r="AI34" i="42"/>
  <c r="X28" i="42"/>
  <c r="CX29" i="49" s="1"/>
  <c r="FT44" i="49" s="1"/>
  <c r="FT92" i="49" s="1"/>
  <c r="AI25" i="42"/>
  <c r="AI22" i="42"/>
  <c r="AI18" i="42"/>
  <c r="AI11" i="42"/>
  <c r="X23" i="41"/>
  <c r="CT24" i="49" s="1"/>
  <c r="FP36" i="49" s="1"/>
  <c r="AI17" i="41"/>
  <c r="AI8" i="41"/>
  <c r="AI4" i="41"/>
  <c r="AI30" i="41"/>
  <c r="AI43" i="41"/>
  <c r="X37" i="41"/>
  <c r="CT38" i="49" s="1"/>
  <c r="FP56" i="49" s="1"/>
  <c r="AI35" i="41"/>
  <c r="X35" i="41"/>
  <c r="CT36" i="49" s="1"/>
  <c r="FP54" i="49" s="1"/>
  <c r="AI28" i="41"/>
  <c r="X26" i="41"/>
  <c r="CT27" i="49" s="1"/>
  <c r="FP42" i="49" s="1"/>
  <c r="AI18" i="41"/>
  <c r="AI50" i="41"/>
  <c r="X38" i="41"/>
  <c r="CT39" i="49" s="1"/>
  <c r="FP57" i="49" s="1"/>
  <c r="AI16" i="41"/>
  <c r="AI14" i="41"/>
  <c r="X4" i="41"/>
  <c r="CT5" i="49" s="1"/>
  <c r="FP5" i="49" s="1"/>
  <c r="AI19" i="41"/>
  <c r="X17" i="41"/>
  <c r="CT18" i="49" s="1"/>
  <c r="FP30" i="49" s="1"/>
  <c r="X15" i="41"/>
  <c r="CT16" i="49" s="1"/>
  <c r="FP28" i="49" s="1"/>
  <c r="X11" i="41"/>
  <c r="CT12" i="49" s="1"/>
  <c r="FP21" i="49" s="1"/>
  <c r="X6" i="41"/>
  <c r="CT7" i="49" s="1"/>
  <c r="FP10" i="49" s="1"/>
  <c r="X45" i="41"/>
  <c r="CT46" i="49" s="1"/>
  <c r="FP67" i="49" s="1"/>
  <c r="X41" i="41"/>
  <c r="CT42" i="49" s="1"/>
  <c r="FP60" i="49" s="1"/>
  <c r="X39" i="41"/>
  <c r="CT40" i="49" s="1"/>
  <c r="FP58" i="49" s="1"/>
  <c r="X33" i="41"/>
  <c r="CT34" i="49" s="1"/>
  <c r="FP49" i="49" s="1"/>
  <c r="X31" i="41"/>
  <c r="CT32" i="49" s="1"/>
  <c r="FP47" i="49" s="1"/>
  <c r="X21" i="41"/>
  <c r="CT22" i="49" s="1"/>
  <c r="FP34" i="49" s="1"/>
  <c r="FP91" i="49" s="1"/>
  <c r="X19" i="41"/>
  <c r="CT20" i="49" s="1"/>
  <c r="FP32" i="49" s="1"/>
  <c r="X49" i="41"/>
  <c r="CT50" i="49" s="1"/>
  <c r="FP74" i="49" s="1"/>
  <c r="X46" i="41"/>
  <c r="CT47" i="49" s="1"/>
  <c r="FP68" i="49" s="1"/>
  <c r="X34" i="41"/>
  <c r="CT35" i="49" s="1"/>
  <c r="FP50" i="49" s="1"/>
  <c r="FP93" i="49" s="1"/>
  <c r="X28" i="41"/>
  <c r="CT29" i="49" s="1"/>
  <c r="FP44" i="49" s="1"/>
  <c r="FP92" i="49" s="1"/>
  <c r="X24" i="41"/>
  <c r="CT25" i="49" s="1"/>
  <c r="FP37" i="49" s="1"/>
  <c r="X22" i="41"/>
  <c r="CT23" i="49" s="1"/>
  <c r="FP35" i="49" s="1"/>
  <c r="AI12" i="41"/>
  <c r="X7" i="41"/>
  <c r="CT8" i="49" s="1"/>
  <c r="FP11" i="49" s="1"/>
  <c r="X3" i="41"/>
  <c r="CT4" i="49" s="1"/>
  <c r="FP4" i="49" s="1"/>
  <c r="X44" i="41"/>
  <c r="CT45" i="49" s="1"/>
  <c r="FP63" i="49" s="1"/>
  <c r="X42" i="41"/>
  <c r="CT43" i="49" s="1"/>
  <c r="FP61" i="49" s="1"/>
  <c r="X40" i="41"/>
  <c r="CT41" i="49" s="1"/>
  <c r="FP59" i="49" s="1"/>
  <c r="X32" i="41"/>
  <c r="CT33" i="49" s="1"/>
  <c r="FP48" i="49" s="1"/>
  <c r="X13" i="41"/>
  <c r="CT14" i="49" s="1"/>
  <c r="FP23" i="49" s="1"/>
  <c r="X9" i="41"/>
  <c r="CT10" i="49" s="1"/>
  <c r="FP16" i="49" s="1"/>
  <c r="X56" i="41"/>
  <c r="CT57" i="49" s="1"/>
  <c r="FP84" i="49" s="1"/>
  <c r="X52" i="41"/>
  <c r="CT53" i="49" s="1"/>
  <c r="FP80" i="49" s="1"/>
  <c r="AI41" i="41"/>
  <c r="AI40" i="41"/>
  <c r="AI34" i="41"/>
  <c r="AI31" i="41"/>
  <c r="AI23" i="41"/>
  <c r="AI22" i="41"/>
  <c r="AI10" i="41"/>
  <c r="X55" i="41"/>
  <c r="CT56" i="49" s="1"/>
  <c r="FP83" i="49" s="1"/>
  <c r="X51" i="41"/>
  <c r="CT52" i="49" s="1"/>
  <c r="FP76" i="49" s="1"/>
  <c r="X47" i="41"/>
  <c r="CT48" i="49" s="1"/>
  <c r="FP72" i="49" s="1"/>
  <c r="AI42" i="41"/>
  <c r="X12" i="41"/>
  <c r="CT13" i="49" s="1"/>
  <c r="FP22" i="49" s="1"/>
  <c r="AI55" i="41"/>
  <c r="AI51" i="41"/>
  <c r="AI47" i="41"/>
  <c r="X43" i="41"/>
  <c r="CT44" i="49" s="1"/>
  <c r="FP62" i="49" s="1"/>
  <c r="AI39" i="41"/>
  <c r="AI32" i="41"/>
  <c r="AI26" i="41"/>
  <c r="AI6" i="41"/>
  <c r="AI35" i="40"/>
  <c r="X35" i="40"/>
  <c r="CP36" i="49" s="1"/>
  <c r="X33" i="40"/>
  <c r="CP34" i="49" s="1"/>
  <c r="X32" i="40"/>
  <c r="CP33" i="49" s="1"/>
  <c r="AI25" i="40"/>
  <c r="X24" i="40"/>
  <c r="CP25" i="49" s="1"/>
  <c r="AI22" i="40"/>
  <c r="AI18" i="40"/>
  <c r="X42" i="40"/>
  <c r="CP43" i="49" s="1"/>
  <c r="AI41" i="40"/>
  <c r="X27" i="40"/>
  <c r="CP28" i="49" s="1"/>
  <c r="X11" i="40"/>
  <c r="CP12" i="49" s="1"/>
  <c r="AI52" i="40"/>
  <c r="X44" i="40"/>
  <c r="CP45" i="49" s="1"/>
  <c r="AI23" i="40"/>
  <c r="X23" i="40"/>
  <c r="CP24" i="49" s="1"/>
  <c r="AI21" i="40"/>
  <c r="X17" i="40"/>
  <c r="CP18" i="49" s="1"/>
  <c r="AI16" i="40"/>
  <c r="X15" i="40"/>
  <c r="CP16" i="49" s="1"/>
  <c r="X53" i="40"/>
  <c r="CP54" i="49" s="1"/>
  <c r="AI50" i="40"/>
  <c r="X46" i="40"/>
  <c r="CP47" i="49" s="1"/>
  <c r="X39" i="40"/>
  <c r="CP40" i="49" s="1"/>
  <c r="X30" i="40"/>
  <c r="CP31" i="49" s="1"/>
  <c r="AI29" i="40"/>
  <c r="X4" i="40"/>
  <c r="CP5" i="49" s="1"/>
  <c r="X56" i="40"/>
  <c r="CP57" i="49" s="1"/>
  <c r="X51" i="40"/>
  <c r="CP52" i="49" s="1"/>
  <c r="X48" i="40"/>
  <c r="CP49" i="49" s="1"/>
  <c r="X20" i="40"/>
  <c r="CP21" i="49" s="1"/>
  <c r="AI8" i="40"/>
  <c r="X5" i="40"/>
  <c r="CP6" i="49" s="1"/>
  <c r="AI57" i="40"/>
  <c r="X55" i="40"/>
  <c r="CP56" i="49" s="1"/>
  <c r="X52" i="40"/>
  <c r="CP53" i="49" s="1"/>
  <c r="X47" i="40"/>
  <c r="CP48" i="49" s="1"/>
  <c r="X45" i="40"/>
  <c r="CP46" i="49" s="1"/>
  <c r="X21" i="40"/>
  <c r="CP22" i="49" s="1"/>
  <c r="X19" i="40"/>
  <c r="CP20" i="49" s="1"/>
  <c r="X9" i="40"/>
  <c r="CP10" i="49" s="1"/>
  <c r="X8" i="40"/>
  <c r="CP9" i="49" s="1"/>
  <c r="AI51" i="40"/>
  <c r="AI38" i="40"/>
  <c r="AI26" i="40"/>
  <c r="AI9" i="40"/>
  <c r="AI7" i="40"/>
  <c r="X6" i="40"/>
  <c r="CP7" i="49" s="1"/>
  <c r="AI5" i="40"/>
  <c r="AI46" i="40"/>
  <c r="AI39" i="40"/>
  <c r="AI34" i="40"/>
  <c r="AI27" i="40"/>
  <c r="X14" i="40"/>
  <c r="CP15" i="49" s="1"/>
  <c r="X10" i="40"/>
  <c r="CP11" i="49" s="1"/>
  <c r="AI55" i="40"/>
  <c r="AI47" i="40"/>
  <c r="AI42" i="40"/>
  <c r="AI30" i="40"/>
  <c r="AI6" i="40"/>
  <c r="AI43" i="40"/>
  <c r="AI31" i="40"/>
  <c r="X8" i="38"/>
  <c r="CL9" i="49" s="1"/>
  <c r="FH15" i="49" s="1"/>
  <c r="X2" i="38"/>
  <c r="CL3" i="49" s="1"/>
  <c r="FH3" i="49" s="1"/>
  <c r="AI43" i="38"/>
  <c r="AI27" i="38"/>
  <c r="X57" i="38"/>
  <c r="CL58" i="49" s="1"/>
  <c r="FH85" i="49" s="1"/>
  <c r="X44" i="38"/>
  <c r="CL45" i="49" s="1"/>
  <c r="FH63" i="49" s="1"/>
  <c r="AI42" i="38"/>
  <c r="X41" i="38"/>
  <c r="CL42" i="49" s="1"/>
  <c r="FH60" i="49" s="1"/>
  <c r="X28" i="38"/>
  <c r="CL29" i="49" s="1"/>
  <c r="FH44" i="49" s="1"/>
  <c r="AI26" i="38"/>
  <c r="X25" i="38"/>
  <c r="CL26" i="49" s="1"/>
  <c r="FH41" i="49" s="1"/>
  <c r="X12" i="38"/>
  <c r="CL13" i="49" s="1"/>
  <c r="FH22" i="49" s="1"/>
  <c r="AI10" i="38"/>
  <c r="X9" i="38"/>
  <c r="CL10" i="49" s="1"/>
  <c r="FH16" i="49" s="1"/>
  <c r="X56" i="38"/>
  <c r="CL57" i="49" s="1"/>
  <c r="FH84" i="49" s="1"/>
  <c r="AI54" i="38"/>
  <c r="X53" i="38"/>
  <c r="CL54" i="49" s="1"/>
  <c r="FH81" i="49" s="1"/>
  <c r="X40" i="38"/>
  <c r="CL41" i="49" s="1"/>
  <c r="FH59" i="49" s="1"/>
  <c r="AI38" i="38"/>
  <c r="X37" i="38"/>
  <c r="CL38" i="49" s="1"/>
  <c r="FH56" i="49" s="1"/>
  <c r="X24" i="38"/>
  <c r="CL25" i="49" s="1"/>
  <c r="FH37" i="49" s="1"/>
  <c r="AI22" i="38"/>
  <c r="X21" i="38"/>
  <c r="CL22" i="49" s="1"/>
  <c r="FH34" i="49" s="1"/>
  <c r="AI6" i="38"/>
  <c r="X5" i="38"/>
  <c r="CL6" i="49" s="1"/>
  <c r="FH6" i="49" s="1"/>
  <c r="X52" i="38"/>
  <c r="CL53" i="49" s="1"/>
  <c r="FH80" i="49" s="1"/>
  <c r="AI50" i="38"/>
  <c r="X49" i="38"/>
  <c r="CL50" i="49" s="1"/>
  <c r="FH74" i="49" s="1"/>
  <c r="X36" i="38"/>
  <c r="CL37" i="49" s="1"/>
  <c r="FH55" i="49" s="1"/>
  <c r="AI34" i="38"/>
  <c r="X33" i="38"/>
  <c r="CL34" i="49" s="1"/>
  <c r="FH49" i="49" s="1"/>
  <c r="X20" i="38"/>
  <c r="CL21" i="49" s="1"/>
  <c r="FH33" i="49" s="1"/>
  <c r="AI18" i="38"/>
  <c r="X17" i="38"/>
  <c r="CL18" i="49" s="1"/>
  <c r="FH30" i="49" s="1"/>
  <c r="X48" i="38"/>
  <c r="CL49" i="49" s="1"/>
  <c r="FH73" i="49" s="1"/>
  <c r="AI46" i="38"/>
  <c r="X45" i="38"/>
  <c r="CL46" i="49" s="1"/>
  <c r="FH67" i="49" s="1"/>
  <c r="X32" i="38"/>
  <c r="CL33" i="49" s="1"/>
  <c r="FH48" i="49" s="1"/>
  <c r="AI30" i="38"/>
  <c r="X29" i="38"/>
  <c r="CL30" i="49" s="1"/>
  <c r="FH45" i="49" s="1"/>
  <c r="X16" i="38"/>
  <c r="CL17" i="49" s="1"/>
  <c r="FH29" i="49" s="1"/>
  <c r="AI14" i="38"/>
  <c r="X13" i="38"/>
  <c r="CL14" i="49" s="1"/>
  <c r="FH23" i="49" s="1"/>
  <c r="X55" i="38"/>
  <c r="CL56" i="49" s="1"/>
  <c r="FH83" i="49" s="1"/>
  <c r="X51" i="38"/>
  <c r="CL52" i="49" s="1"/>
  <c r="FH76" i="49" s="1"/>
  <c r="X47" i="38"/>
  <c r="CL48" i="49" s="1"/>
  <c r="FH72" i="49" s="1"/>
  <c r="X43" i="38"/>
  <c r="CL44" i="49" s="1"/>
  <c r="FH62" i="49" s="1"/>
  <c r="X39" i="38"/>
  <c r="CL40" i="49" s="1"/>
  <c r="FH58" i="49" s="1"/>
  <c r="X35" i="38"/>
  <c r="CL36" i="49" s="1"/>
  <c r="FH54" i="49" s="1"/>
  <c r="X31" i="38"/>
  <c r="CL32" i="49" s="1"/>
  <c r="FH47" i="49" s="1"/>
  <c r="X27" i="38"/>
  <c r="CL28" i="49" s="1"/>
  <c r="FH43" i="49" s="1"/>
  <c r="X23" i="38"/>
  <c r="CL24" i="49" s="1"/>
  <c r="FH36" i="49" s="1"/>
  <c r="X19" i="38"/>
  <c r="CL20" i="49" s="1"/>
  <c r="FH32" i="49" s="1"/>
  <c r="X15" i="38"/>
  <c r="CL16" i="49" s="1"/>
  <c r="FH28" i="49" s="1"/>
  <c r="X11" i="38"/>
  <c r="CL12" i="49" s="1"/>
  <c r="FH21" i="49" s="1"/>
  <c r="X7" i="38"/>
  <c r="CL8" i="49" s="1"/>
  <c r="FH11" i="49" s="1"/>
  <c r="X4" i="38"/>
  <c r="CL5" i="49" s="1"/>
  <c r="FH5" i="49" s="1"/>
  <c r="X3" i="38"/>
  <c r="CL4" i="49" s="1"/>
  <c r="FH4" i="49" s="1"/>
  <c r="X54" i="38"/>
  <c r="CL55" i="49" s="1"/>
  <c r="FH82" i="49" s="1"/>
  <c r="X50" i="38"/>
  <c r="CL51" i="49" s="1"/>
  <c r="FH75" i="49" s="1"/>
  <c r="X46" i="38"/>
  <c r="CL47" i="49" s="1"/>
  <c r="FH68" i="49" s="1"/>
  <c r="X42" i="38"/>
  <c r="CL43" i="49" s="1"/>
  <c r="FH61" i="49" s="1"/>
  <c r="X38" i="38"/>
  <c r="CL39" i="49" s="1"/>
  <c r="FH57" i="49" s="1"/>
  <c r="X34" i="38"/>
  <c r="CL35" i="49" s="1"/>
  <c r="FH50" i="49" s="1"/>
  <c r="X30" i="38"/>
  <c r="CL31" i="49" s="1"/>
  <c r="FH46" i="49" s="1"/>
  <c r="X26" i="38"/>
  <c r="CL27" i="49" s="1"/>
  <c r="FH42" i="49" s="1"/>
  <c r="X22" i="38"/>
  <c r="CL23" i="49" s="1"/>
  <c r="FH35" i="49" s="1"/>
  <c r="X18" i="38"/>
  <c r="CL19" i="49" s="1"/>
  <c r="FH31" i="49" s="1"/>
  <c r="X14" i="38"/>
  <c r="CL15" i="49" s="1"/>
  <c r="FH27" i="49" s="1"/>
  <c r="X10" i="38"/>
  <c r="CL11" i="49" s="1"/>
  <c r="FH20" i="49" s="1"/>
  <c r="X6" i="38"/>
  <c r="CL7" i="49" s="1"/>
  <c r="FH10" i="49" s="1"/>
  <c r="X50" i="37"/>
  <c r="CH51" i="49" s="1"/>
  <c r="FD75" i="49" s="1"/>
  <c r="X34" i="37"/>
  <c r="CH35" i="49" s="1"/>
  <c r="FD50" i="49" s="1"/>
  <c r="X32" i="37"/>
  <c r="CH33" i="49" s="1"/>
  <c r="FD48" i="49" s="1"/>
  <c r="X18" i="37"/>
  <c r="CH19" i="49" s="1"/>
  <c r="FD31" i="49" s="1"/>
  <c r="AI55" i="37"/>
  <c r="AI39" i="37"/>
  <c r="AI23" i="37"/>
  <c r="X22" i="37"/>
  <c r="CH23" i="49" s="1"/>
  <c r="FD35" i="49" s="1"/>
  <c r="AI7" i="37"/>
  <c r="X6" i="37"/>
  <c r="CH7" i="49" s="1"/>
  <c r="FD10" i="49" s="1"/>
  <c r="X42" i="37"/>
  <c r="CH43" i="49" s="1"/>
  <c r="FD61" i="49" s="1"/>
  <c r="X26" i="37"/>
  <c r="CH27" i="49" s="1"/>
  <c r="FD42" i="49" s="1"/>
  <c r="X10" i="37"/>
  <c r="CH11" i="49" s="1"/>
  <c r="FD20" i="49" s="1"/>
  <c r="AI47" i="37"/>
  <c r="X46" i="37"/>
  <c r="CH47" i="49" s="1"/>
  <c r="FD68" i="49" s="1"/>
  <c r="AI31" i="37"/>
  <c r="X30" i="37"/>
  <c r="CH31" i="49" s="1"/>
  <c r="FD46" i="49" s="1"/>
  <c r="X28" i="37"/>
  <c r="CH29" i="49" s="1"/>
  <c r="FD44" i="49" s="1"/>
  <c r="AI15" i="37"/>
  <c r="X14" i="37"/>
  <c r="CH15" i="49" s="1"/>
  <c r="FD27" i="49" s="1"/>
  <c r="AI3" i="37"/>
  <c r="X4" i="37"/>
  <c r="CH5" i="49" s="1"/>
  <c r="FD5" i="49" s="1"/>
  <c r="X3" i="37"/>
  <c r="CH4" i="49" s="1"/>
  <c r="FD4" i="49" s="1"/>
  <c r="AI52" i="37"/>
  <c r="AI32" i="37"/>
  <c r="AI28" i="37"/>
  <c r="X57" i="37"/>
  <c r="CH58" i="49" s="1"/>
  <c r="FD85" i="49" s="1"/>
  <c r="X53" i="37"/>
  <c r="CH54" i="49" s="1"/>
  <c r="FD81" i="49" s="1"/>
  <c r="X49" i="37"/>
  <c r="CH50" i="49" s="1"/>
  <c r="FD74" i="49" s="1"/>
  <c r="X45" i="37"/>
  <c r="CH46" i="49" s="1"/>
  <c r="FD67" i="49" s="1"/>
  <c r="X41" i="37"/>
  <c r="CH42" i="49" s="1"/>
  <c r="FD60" i="49" s="1"/>
  <c r="X37" i="37"/>
  <c r="CH38" i="49" s="1"/>
  <c r="FD56" i="49" s="1"/>
  <c r="X33" i="37"/>
  <c r="CH34" i="49" s="1"/>
  <c r="FD49" i="49" s="1"/>
  <c r="X29" i="37"/>
  <c r="CH30" i="49" s="1"/>
  <c r="FD45" i="49" s="1"/>
  <c r="X25" i="37"/>
  <c r="CH26" i="49" s="1"/>
  <c r="FD41" i="49" s="1"/>
  <c r="X21" i="37"/>
  <c r="CH22" i="49" s="1"/>
  <c r="FD34" i="49" s="1"/>
  <c r="X17" i="37"/>
  <c r="CH18" i="49" s="1"/>
  <c r="FD30" i="49" s="1"/>
  <c r="X13" i="37"/>
  <c r="CH14" i="49" s="1"/>
  <c r="FD23" i="49" s="1"/>
  <c r="X9" i="37"/>
  <c r="CH10" i="49" s="1"/>
  <c r="FD16" i="49" s="1"/>
  <c r="X5" i="37"/>
  <c r="CH6" i="49" s="1"/>
  <c r="FD6" i="49" s="1"/>
  <c r="X57" i="36"/>
  <c r="X53" i="36"/>
  <c r="AI24" i="36"/>
  <c r="BC36" i="36" s="1"/>
  <c r="AI18" i="36"/>
  <c r="BC30" i="36" s="1"/>
  <c r="AI14" i="36"/>
  <c r="BC26" i="36" s="1"/>
  <c r="AI55" i="36"/>
  <c r="BC82" i="36" s="1"/>
  <c r="AI53" i="36"/>
  <c r="BC80" i="36" s="1"/>
  <c r="AI49" i="36"/>
  <c r="BC73" i="36" s="1"/>
  <c r="AI45" i="36"/>
  <c r="BC66" i="36" s="1"/>
  <c r="AI26" i="36"/>
  <c r="BC41" i="36" s="1"/>
  <c r="AI4" i="36"/>
  <c r="BC4" i="36" s="1"/>
  <c r="X18" i="36"/>
  <c r="AI7" i="36"/>
  <c r="BC10" i="36" s="1"/>
  <c r="X33" i="36"/>
  <c r="X29" i="36"/>
  <c r="CD30" i="49" s="1"/>
  <c r="EZ45" i="49" s="1"/>
  <c r="AI16" i="36"/>
  <c r="BC28" i="36" s="1"/>
  <c r="X45" i="36"/>
  <c r="X43" i="36"/>
  <c r="X21" i="36"/>
  <c r="X55" i="36"/>
  <c r="AI39" i="36"/>
  <c r="BC57" i="36" s="1"/>
  <c r="X7" i="36"/>
  <c r="X38" i="36"/>
  <c r="X27" i="36"/>
  <c r="X5" i="36"/>
  <c r="X3" i="36"/>
  <c r="X51" i="36"/>
  <c r="X46" i="36"/>
  <c r="X31" i="36"/>
  <c r="X4" i="36"/>
  <c r="X56" i="36"/>
  <c r="X41" i="36"/>
  <c r="X39" i="36"/>
  <c r="X37" i="36"/>
  <c r="X35" i="36"/>
  <c r="X19" i="36"/>
  <c r="X15" i="36"/>
  <c r="X13" i="36"/>
  <c r="X49" i="36"/>
  <c r="X47" i="36"/>
  <c r="AI43" i="36"/>
  <c r="BC61" i="36" s="1"/>
  <c r="X42" i="36"/>
  <c r="X23" i="36"/>
  <c r="X20" i="36"/>
  <c r="AI12" i="36"/>
  <c r="BC21" i="36" s="1"/>
  <c r="X11" i="36"/>
  <c r="X8" i="36"/>
  <c r="AI54" i="36"/>
  <c r="BC81" i="36" s="1"/>
  <c r="AI47" i="36"/>
  <c r="BC71" i="36" s="1"/>
  <c r="AI46" i="36"/>
  <c r="BC67" i="36" s="1"/>
  <c r="AI37" i="36"/>
  <c r="BC55" i="36" s="1"/>
  <c r="AI31" i="36"/>
  <c r="BC46" i="36" s="1"/>
  <c r="AI27" i="36"/>
  <c r="BC42" i="36" s="1"/>
  <c r="AI10" i="36"/>
  <c r="BC19" i="36" s="1"/>
  <c r="X6" i="36"/>
  <c r="AI51" i="36"/>
  <c r="BC75" i="36" s="1"/>
  <c r="AI50" i="36"/>
  <c r="BC74" i="36" s="1"/>
  <c r="AI35" i="36"/>
  <c r="BC53" i="36" s="1"/>
  <c r="AI34" i="36"/>
  <c r="BC49" i="36" s="1"/>
  <c r="BC92" i="36" s="1"/>
  <c r="AI30" i="36"/>
  <c r="BC45" i="36" s="1"/>
  <c r="AI38" i="36"/>
  <c r="BC56" i="36" s="1"/>
  <c r="X32" i="36"/>
  <c r="X28" i="36"/>
  <c r="X22" i="36"/>
  <c r="X10" i="36"/>
  <c r="X9" i="36"/>
  <c r="X16" i="36"/>
  <c r="AI11" i="36"/>
  <c r="BC20" i="36" s="1"/>
  <c r="AI5" i="36"/>
  <c r="BC5" i="36" s="1"/>
  <c r="AI44" i="35"/>
  <c r="BC62" i="35" s="1"/>
  <c r="AI40" i="35"/>
  <c r="BC58" i="35" s="1"/>
  <c r="X32" i="35"/>
  <c r="AI21" i="35"/>
  <c r="BC33" i="35" s="1"/>
  <c r="BC90" i="35" s="1"/>
  <c r="X13" i="35"/>
  <c r="AI10" i="35"/>
  <c r="BC19" i="35" s="1"/>
  <c r="X9" i="35"/>
  <c r="AI23" i="35"/>
  <c r="BC35" i="35" s="1"/>
  <c r="X23" i="35"/>
  <c r="AI56" i="35"/>
  <c r="BC83" i="35" s="1"/>
  <c r="AI42" i="35"/>
  <c r="BC60" i="35" s="1"/>
  <c r="AI19" i="35"/>
  <c r="BC31" i="35" s="1"/>
  <c r="X16" i="35"/>
  <c r="X12" i="35"/>
  <c r="AI51" i="35"/>
  <c r="BC75" i="35" s="1"/>
  <c r="X47" i="35"/>
  <c r="X37" i="35"/>
  <c r="AI33" i="35"/>
  <c r="BC48" i="35" s="1"/>
  <c r="X33" i="35"/>
  <c r="AI3" i="35"/>
  <c r="BC3" i="35" s="1"/>
  <c r="X57" i="35"/>
  <c r="X53" i="35"/>
  <c r="X48" i="35"/>
  <c r="X42" i="35"/>
  <c r="X38" i="35"/>
  <c r="X56" i="35"/>
  <c r="X52" i="35"/>
  <c r="X45" i="35"/>
  <c r="X41" i="35"/>
  <c r="X27" i="35"/>
  <c r="X8" i="35"/>
  <c r="X55" i="35"/>
  <c r="X51" i="35"/>
  <c r="X44" i="35"/>
  <c r="X40" i="35"/>
  <c r="X36" i="35"/>
  <c r="X31" i="35"/>
  <c r="X25" i="35"/>
  <c r="X20" i="35"/>
  <c r="X17" i="35"/>
  <c r="X54" i="35"/>
  <c r="X49" i="35"/>
  <c r="X43" i="35"/>
  <c r="X35" i="35"/>
  <c r="X29" i="35"/>
  <c r="X24" i="35"/>
  <c r="X19" i="35"/>
  <c r="AI13" i="35"/>
  <c r="BC22" i="35" s="1"/>
  <c r="AI9" i="35"/>
  <c r="BC15" i="35" s="1"/>
  <c r="AI8" i="35"/>
  <c r="BC14" i="35" s="1"/>
  <c r="X5" i="35"/>
  <c r="X3" i="35"/>
  <c r="AI54" i="35"/>
  <c r="BC81" i="35" s="1"/>
  <c r="AI52" i="35"/>
  <c r="BC79" i="35" s="1"/>
  <c r="AI47" i="35"/>
  <c r="BC71" i="35" s="1"/>
  <c r="AI45" i="35"/>
  <c r="BC66" i="35" s="1"/>
  <c r="AI38" i="35"/>
  <c r="BC56" i="35" s="1"/>
  <c r="AI36" i="35"/>
  <c r="BC54" i="35" s="1"/>
  <c r="AI14" i="35"/>
  <c r="BC26" i="35" s="1"/>
  <c r="AI7" i="35"/>
  <c r="BC10" i="35" s="1"/>
  <c r="AI53" i="35"/>
  <c r="BC80" i="35" s="1"/>
  <c r="AI37" i="35"/>
  <c r="BC55" i="35" s="1"/>
  <c r="X14" i="35"/>
  <c r="AI57" i="35"/>
  <c r="BC84" i="35" s="1"/>
  <c r="AI50" i="35"/>
  <c r="BC74" i="35" s="1"/>
  <c r="AI48" i="35"/>
  <c r="BC72" i="35" s="1"/>
  <c r="AI43" i="35"/>
  <c r="BC61" i="35" s="1"/>
  <c r="AI41" i="35"/>
  <c r="BC59" i="35" s="1"/>
  <c r="AI34" i="35"/>
  <c r="BC49" i="35" s="1"/>
  <c r="BC92" i="35" s="1"/>
  <c r="AI32" i="35"/>
  <c r="BC47" i="35" s="1"/>
  <c r="AI30" i="35"/>
  <c r="BC45" i="35" s="1"/>
  <c r="AI28" i="35"/>
  <c r="BC43" i="35" s="1"/>
  <c r="BC91" i="35" s="1"/>
  <c r="AI26" i="35"/>
  <c r="AI24" i="35"/>
  <c r="BC36" i="35" s="1"/>
  <c r="AI22" i="35"/>
  <c r="BC34" i="35" s="1"/>
  <c r="AI20" i="35"/>
  <c r="BC32" i="35" s="1"/>
  <c r="AI18" i="35"/>
  <c r="BC30" i="35" s="1"/>
  <c r="AI15" i="35"/>
  <c r="BC27" i="35" s="1"/>
  <c r="AI11" i="35"/>
  <c r="BC20" i="35" s="1"/>
  <c r="X10" i="35"/>
  <c r="AI6" i="35"/>
  <c r="BC9" i="35" s="1"/>
  <c r="AI13" i="44"/>
  <c r="AI9" i="44"/>
  <c r="AI5" i="44"/>
  <c r="AI56" i="44"/>
  <c r="AI52" i="44"/>
  <c r="AI48" i="44"/>
  <c r="AI44" i="44"/>
  <c r="AI40" i="44"/>
  <c r="AI32" i="44"/>
  <c r="AI28" i="44"/>
  <c r="AI24" i="44"/>
  <c r="AI20" i="44"/>
  <c r="AI16" i="44"/>
  <c r="AI12" i="44"/>
  <c r="AI8" i="44"/>
  <c r="AI4" i="44"/>
  <c r="F2" i="44"/>
  <c r="AL3" i="49" s="1"/>
  <c r="AI6" i="42"/>
  <c r="AI5" i="42"/>
  <c r="AI56" i="42"/>
  <c r="AI52" i="42"/>
  <c r="AI48" i="42"/>
  <c r="AI44" i="42"/>
  <c r="AI40" i="42"/>
  <c r="AI36" i="42"/>
  <c r="AI32" i="42"/>
  <c r="AI28" i="42"/>
  <c r="AI20" i="42"/>
  <c r="AI16" i="42"/>
  <c r="AI2" i="42"/>
  <c r="AI5" i="41"/>
  <c r="AI56" i="41"/>
  <c r="AI52" i="41"/>
  <c r="AI20" i="41"/>
  <c r="AI2" i="41"/>
  <c r="AI14" i="40"/>
  <c r="AI10" i="40"/>
  <c r="AI13" i="40"/>
  <c r="AI2" i="40"/>
  <c r="AI57" i="38"/>
  <c r="AI53" i="38"/>
  <c r="AI49" i="38"/>
  <c r="AI45" i="38"/>
  <c r="AI41" i="38"/>
  <c r="AI37" i="38"/>
  <c r="AI33" i="38"/>
  <c r="AI29" i="38"/>
  <c r="AI25" i="38"/>
  <c r="AI21" i="38"/>
  <c r="AI17" i="38"/>
  <c r="AI13" i="38"/>
  <c r="AI9" i="38"/>
  <c r="AI5" i="38"/>
  <c r="AI56" i="38"/>
  <c r="AI52" i="38"/>
  <c r="AI48" i="38"/>
  <c r="AI44" i="38"/>
  <c r="AI40" i="38"/>
  <c r="AI36" i="38"/>
  <c r="AI32" i="38"/>
  <c r="AI28" i="38"/>
  <c r="AI24" i="38"/>
  <c r="AI20" i="38"/>
  <c r="AI16" i="38"/>
  <c r="AI12" i="38"/>
  <c r="AI8" i="38"/>
  <c r="AI4" i="38"/>
  <c r="F2" i="38"/>
  <c r="R3" i="49" s="1"/>
  <c r="AI57" i="37"/>
  <c r="AI53" i="37"/>
  <c r="AI49" i="37"/>
  <c r="AI45" i="37"/>
  <c r="AI41" i="37"/>
  <c r="AI37" i="37"/>
  <c r="AI33" i="37"/>
  <c r="AI29" i="37"/>
  <c r="AI25" i="37"/>
  <c r="AI21" i="37"/>
  <c r="AI17" i="37"/>
  <c r="AI13" i="37"/>
  <c r="AI9" i="37"/>
  <c r="AI5" i="37"/>
  <c r="AI56" i="37"/>
  <c r="AI48" i="37"/>
  <c r="AI44" i="37"/>
  <c r="AI40" i="37"/>
  <c r="AI36" i="37"/>
  <c r="AI24" i="37"/>
  <c r="AI20" i="37"/>
  <c r="AI16" i="37"/>
  <c r="AI12" i="37"/>
  <c r="AI8" i="37"/>
  <c r="AI4" i="37"/>
  <c r="AI2" i="37"/>
  <c r="AI22" i="36"/>
  <c r="BC34" i="36" s="1"/>
  <c r="AI48" i="36"/>
  <c r="BC72" i="36" s="1"/>
  <c r="AI44" i="36"/>
  <c r="BC62" i="36" s="1"/>
  <c r="AI40" i="36"/>
  <c r="BC58" i="36" s="1"/>
  <c r="AI36" i="36"/>
  <c r="BC54" i="36" s="1"/>
  <c r="AI32" i="36"/>
  <c r="BC47" i="36" s="1"/>
  <c r="AI28" i="36"/>
  <c r="BC43" i="36" s="1"/>
  <c r="BC91" i="36" s="1"/>
  <c r="AI60" i="36"/>
  <c r="AI2" i="36"/>
  <c r="GI88" i="49" l="1"/>
  <c r="GH88" i="49"/>
  <c r="FX27" i="49"/>
  <c r="FX59" i="49"/>
  <c r="FX16" i="49"/>
  <c r="FX84" i="49"/>
  <c r="FX76" i="49"/>
  <c r="FX45" i="49"/>
  <c r="FX56" i="49"/>
  <c r="FX29" i="49"/>
  <c r="FX73" i="49"/>
  <c r="FX61" i="49"/>
  <c r="FX30" i="49"/>
  <c r="FX20" i="49"/>
  <c r="FW20" i="49"/>
  <c r="FU22" i="49"/>
  <c r="FV43" i="49"/>
  <c r="FW46" i="49"/>
  <c r="FU48" i="49"/>
  <c r="FU55" i="49"/>
  <c r="FW63" i="49"/>
  <c r="FU68" i="49"/>
  <c r="FU75" i="49"/>
  <c r="FV15" i="49"/>
  <c r="FV22" i="49"/>
  <c r="FW28" i="49"/>
  <c r="FU30" i="49"/>
  <c r="FV33" i="49"/>
  <c r="FW36" i="49"/>
  <c r="FU41" i="49"/>
  <c r="FU56" i="49"/>
  <c r="FU58" i="49"/>
  <c r="FV61" i="49"/>
  <c r="FX62" i="49"/>
  <c r="FW81" i="49"/>
  <c r="FU83" i="49"/>
  <c r="FV16" i="49"/>
  <c r="FV23" i="49"/>
  <c r="FW44" i="49"/>
  <c r="FW92" i="49" s="1"/>
  <c r="GA92" i="49"/>
  <c r="FU46" i="49"/>
  <c r="FV49" i="49"/>
  <c r="FX50" i="49"/>
  <c r="FX93" i="49" s="1"/>
  <c r="GB93" i="49"/>
  <c r="FU80" i="49"/>
  <c r="FU84" i="49"/>
  <c r="FV10" i="49"/>
  <c r="FU21" i="49"/>
  <c r="FV27" i="49"/>
  <c r="FV42" i="49"/>
  <c r="FW45" i="49"/>
  <c r="FU47" i="49"/>
  <c r="FV50" i="49"/>
  <c r="FV93" i="49" s="1"/>
  <c r="FZ93" i="49"/>
  <c r="FU57" i="49"/>
  <c r="FV59" i="49"/>
  <c r="FW62" i="49"/>
  <c r="FU67" i="49"/>
  <c r="FV73" i="49"/>
  <c r="FW83" i="49"/>
  <c r="FX5" i="49"/>
  <c r="FX83" i="49"/>
  <c r="FX37" i="49"/>
  <c r="FX15" i="49"/>
  <c r="FX81" i="49"/>
  <c r="FX47" i="49"/>
  <c r="FX63" i="49"/>
  <c r="FX31" i="49"/>
  <c r="FX80" i="49"/>
  <c r="FX21" i="49"/>
  <c r="FX32" i="49"/>
  <c r="FX11" i="49"/>
  <c r="FX22" i="49"/>
  <c r="FV4" i="49"/>
  <c r="FW10" i="49"/>
  <c r="FU15" i="49"/>
  <c r="FW31" i="49"/>
  <c r="FU33" i="49"/>
  <c r="FV36" i="49"/>
  <c r="FV54" i="49"/>
  <c r="FW59" i="49"/>
  <c r="FU61" i="49"/>
  <c r="FV67" i="49"/>
  <c r="FW73" i="49"/>
  <c r="FV81" i="49"/>
  <c r="FU3" i="49"/>
  <c r="FV5" i="49"/>
  <c r="FW11" i="49"/>
  <c r="FU16" i="49"/>
  <c r="FW21" i="49"/>
  <c r="FU23" i="49"/>
  <c r="FV44" i="49"/>
  <c r="FV92" i="49" s="1"/>
  <c r="FZ92" i="49"/>
  <c r="FW47" i="49"/>
  <c r="FU49" i="49"/>
  <c r="FW67" i="49"/>
  <c r="FU72" i="49"/>
  <c r="FW74" i="49"/>
  <c r="FU76" i="49"/>
  <c r="FV6" i="49"/>
  <c r="FW15" i="49"/>
  <c r="FU20" i="49"/>
  <c r="FY24" i="49"/>
  <c r="FW22" i="49"/>
  <c r="FU27" i="49"/>
  <c r="FW29" i="49"/>
  <c r="FU31" i="49"/>
  <c r="FV34" i="49"/>
  <c r="FV91" i="49" s="1"/>
  <c r="FZ91" i="49"/>
  <c r="FW37" i="49"/>
  <c r="FV56" i="49"/>
  <c r="FU59" i="49"/>
  <c r="FV62" i="49"/>
  <c r="FW75" i="49"/>
  <c r="FW82" i="49"/>
  <c r="FV20" i="49"/>
  <c r="FW30" i="49"/>
  <c r="FU32" i="49"/>
  <c r="FV35" i="49"/>
  <c r="FW41" i="49"/>
  <c r="FW76" i="49"/>
  <c r="FU81" i="49"/>
  <c r="FV84" i="49"/>
  <c r="FX57" i="49"/>
  <c r="FX36" i="49"/>
  <c r="FX85" i="49"/>
  <c r="FX58" i="49"/>
  <c r="FX72" i="49"/>
  <c r="FX4" i="49"/>
  <c r="FX49" i="49"/>
  <c r="FX68" i="49"/>
  <c r="FX33" i="49"/>
  <c r="FX44" i="49"/>
  <c r="FX92" i="49" s="1"/>
  <c r="GB92" i="49"/>
  <c r="FX23" i="49"/>
  <c r="FX34" i="49"/>
  <c r="FX91" i="49" s="1"/>
  <c r="GB91" i="49"/>
  <c r="GB94" i="49" s="1"/>
  <c r="FX35" i="49"/>
  <c r="FU5" i="49"/>
  <c r="FW27" i="49"/>
  <c r="FV28" i="49"/>
  <c r="FW42" i="49"/>
  <c r="FU44" i="49"/>
  <c r="FU92" i="49" s="1"/>
  <c r="FY92" i="49"/>
  <c r="FV47" i="49"/>
  <c r="FX48" i="49"/>
  <c r="FX55" i="49"/>
  <c r="FV74" i="49"/>
  <c r="FW84" i="49"/>
  <c r="FV29" i="49"/>
  <c r="FW32" i="49"/>
  <c r="FU34" i="49"/>
  <c r="FU91" i="49" s="1"/>
  <c r="FY91" i="49"/>
  <c r="FV37" i="49"/>
  <c r="FV55" i="49"/>
  <c r="FW57" i="49"/>
  <c r="FW60" i="49"/>
  <c r="FU62" i="49"/>
  <c r="FV82" i="49"/>
  <c r="FW85" i="49"/>
  <c r="FW5" i="49"/>
  <c r="FU10" i="49"/>
  <c r="FU42" i="49"/>
  <c r="FV45" i="49"/>
  <c r="FW48" i="49"/>
  <c r="FU50" i="49"/>
  <c r="FU93" i="49" s="1"/>
  <c r="FY93" i="49"/>
  <c r="FW68" i="49"/>
  <c r="FU73" i="49"/>
  <c r="FV76" i="49"/>
  <c r="FV83" i="49"/>
  <c r="FW3" i="49"/>
  <c r="FW6" i="49"/>
  <c r="FW23" i="49"/>
  <c r="FU43" i="49"/>
  <c r="FV46" i="49"/>
  <c r="FW49" i="49"/>
  <c r="FU54" i="49"/>
  <c r="FW56" i="49"/>
  <c r="FW58" i="49"/>
  <c r="FU60" i="49"/>
  <c r="FV63" i="49"/>
  <c r="FX67" i="49"/>
  <c r="FW72" i="49"/>
  <c r="FU74" i="49"/>
  <c r="FV80" i="49"/>
  <c r="FV3" i="49"/>
  <c r="FX10" i="49"/>
  <c r="FX41" i="49"/>
  <c r="FX6" i="49"/>
  <c r="FX60" i="49"/>
  <c r="FX74" i="49"/>
  <c r="FX43" i="49"/>
  <c r="FX54" i="49"/>
  <c r="FX75" i="49"/>
  <c r="FX82" i="49"/>
  <c r="FX46" i="49"/>
  <c r="FX28" i="49"/>
  <c r="FX42" i="49"/>
  <c r="FV11" i="49"/>
  <c r="FV21" i="49"/>
  <c r="FU29" i="49"/>
  <c r="FV32" i="49"/>
  <c r="FW35" i="49"/>
  <c r="FU37" i="49"/>
  <c r="FW50" i="49"/>
  <c r="FW93" i="49" s="1"/>
  <c r="GA93" i="49"/>
  <c r="FV57" i="49"/>
  <c r="FV60" i="49"/>
  <c r="FW80" i="49"/>
  <c r="FU82" i="49"/>
  <c r="FV85" i="49"/>
  <c r="FW4" i="49"/>
  <c r="FU6" i="49"/>
  <c r="FW43" i="49"/>
  <c r="FU45" i="49"/>
  <c r="FV48" i="49"/>
  <c r="FW54" i="49"/>
  <c r="FV68" i="49"/>
  <c r="FV75" i="49"/>
  <c r="FV30" i="49"/>
  <c r="FW33" i="49"/>
  <c r="FU35" i="49"/>
  <c r="FV41" i="49"/>
  <c r="FW55" i="49"/>
  <c r="FV58" i="49"/>
  <c r="FW61" i="49"/>
  <c r="FU63" i="49"/>
  <c r="FV72" i="49"/>
  <c r="FU4" i="49"/>
  <c r="FU11" i="49"/>
  <c r="FW16" i="49"/>
  <c r="FU28" i="49"/>
  <c r="FV31" i="49"/>
  <c r="FW34" i="49"/>
  <c r="FW91" i="49" s="1"/>
  <c r="GA91" i="49"/>
  <c r="FU36" i="49"/>
  <c r="FU85" i="49"/>
  <c r="FB93" i="49"/>
  <c r="FB92" i="49"/>
  <c r="FC92" i="49"/>
  <c r="FD92" i="49"/>
  <c r="FD93" i="49"/>
  <c r="FC91" i="49"/>
  <c r="FB91" i="49"/>
  <c r="FB17" i="49"/>
  <c r="FA91" i="49"/>
  <c r="FA93" i="49"/>
  <c r="FD91" i="49"/>
  <c r="FA92" i="49"/>
  <c r="FC93" i="49"/>
  <c r="FO17" i="49"/>
  <c r="DF37" i="49"/>
  <c r="DF33" i="49"/>
  <c r="DF29" i="49"/>
  <c r="DF45" i="49"/>
  <c r="DF11" i="49"/>
  <c r="DF42" i="49"/>
  <c r="DF8" i="49"/>
  <c r="DF36" i="49"/>
  <c r="DF19" i="49"/>
  <c r="DF50" i="49"/>
  <c r="DF35" i="49"/>
  <c r="DF39" i="49"/>
  <c r="DF24" i="49"/>
  <c r="DF46" i="49"/>
  <c r="DF52" i="49"/>
  <c r="DF9" i="49"/>
  <c r="DF17" i="49"/>
  <c r="DF18" i="49"/>
  <c r="DF51" i="49"/>
  <c r="DF15" i="49"/>
  <c r="DF38" i="49"/>
  <c r="DF23" i="49"/>
  <c r="DF55" i="49"/>
  <c r="DF53" i="49"/>
  <c r="DF7" i="49"/>
  <c r="DF40" i="49"/>
  <c r="DF16" i="49"/>
  <c r="DF6" i="49"/>
  <c r="DF32" i="49"/>
  <c r="DF25" i="49"/>
  <c r="DF3" i="49"/>
  <c r="DF21" i="49"/>
  <c r="DF49" i="49"/>
  <c r="DF20" i="49"/>
  <c r="DF27" i="49"/>
  <c r="DF47" i="49"/>
  <c r="DF30" i="49"/>
  <c r="DF4" i="49"/>
  <c r="DF14" i="49"/>
  <c r="DF44" i="49"/>
  <c r="DF28" i="49"/>
  <c r="DF10" i="49"/>
  <c r="DF58" i="49"/>
  <c r="AO93" i="37"/>
  <c r="AO110" i="37" s="1"/>
  <c r="AU108" i="37"/>
  <c r="DF5" i="49"/>
  <c r="DF13" i="49"/>
  <c r="DF57" i="49"/>
  <c r="DF54" i="49"/>
  <c r="DF34" i="49"/>
  <c r="DF12" i="49"/>
  <c r="DF43" i="49"/>
  <c r="DF26" i="49"/>
  <c r="DF31" i="49"/>
  <c r="DF41" i="49"/>
  <c r="DF56" i="49"/>
  <c r="DF22" i="49"/>
  <c r="AT63" i="41"/>
  <c r="AT104" i="41" s="1"/>
  <c r="AS63" i="43"/>
  <c r="AS104" i="43" s="1"/>
  <c r="AS68" i="43"/>
  <c r="AS105" i="43" s="1"/>
  <c r="DF48" i="49"/>
  <c r="AY137" i="50"/>
  <c r="AY122" i="50" s="1"/>
  <c r="FL10" i="49"/>
  <c r="HE10" i="49" s="1"/>
  <c r="FL32" i="49"/>
  <c r="HE32" i="49" s="1"/>
  <c r="FL58" i="49"/>
  <c r="HE58" i="49" s="1"/>
  <c r="FL36" i="49"/>
  <c r="FL29" i="49"/>
  <c r="HE29" i="49" s="1"/>
  <c r="FL50" i="49"/>
  <c r="FL93" i="49" s="1"/>
  <c r="FL23" i="49"/>
  <c r="HE23" i="49" s="1"/>
  <c r="FJ28" i="49"/>
  <c r="FI33" i="49"/>
  <c r="HB33" i="49" s="1"/>
  <c r="FJ76" i="49"/>
  <c r="HC76" i="49" s="1"/>
  <c r="FI23" i="49"/>
  <c r="HB23" i="49" s="1"/>
  <c r="FK43" i="49"/>
  <c r="HD43" i="49" s="1"/>
  <c r="FK56" i="49"/>
  <c r="HD56" i="49" s="1"/>
  <c r="FI62" i="49"/>
  <c r="HB62" i="49" s="1"/>
  <c r="FK73" i="49"/>
  <c r="HD73" i="49" s="1"/>
  <c r="FI45" i="49"/>
  <c r="HB45" i="49" s="1"/>
  <c r="FJ54" i="49"/>
  <c r="HC54" i="49" s="1"/>
  <c r="FJ74" i="49"/>
  <c r="HC74" i="49" s="1"/>
  <c r="FJ20" i="49"/>
  <c r="HC20" i="49" s="1"/>
  <c r="FJ35" i="49"/>
  <c r="FJ75" i="49"/>
  <c r="HC75" i="49" s="1"/>
  <c r="FL20" i="49"/>
  <c r="HE20" i="49" s="1"/>
  <c r="FL34" i="49"/>
  <c r="FL91" i="49" s="1"/>
  <c r="FL83" i="49"/>
  <c r="HE83" i="49" s="1"/>
  <c r="FL33" i="49"/>
  <c r="HE33" i="49" s="1"/>
  <c r="FL5" i="49"/>
  <c r="HE5" i="49" s="1"/>
  <c r="FL68" i="49"/>
  <c r="HE68" i="49" s="1"/>
  <c r="FL43" i="49"/>
  <c r="HE43" i="49" s="1"/>
  <c r="FL49" i="49"/>
  <c r="HE49" i="49" s="1"/>
  <c r="FL44" i="49"/>
  <c r="FL92" i="49" s="1"/>
  <c r="FL55" i="49"/>
  <c r="HE55" i="49" s="1"/>
  <c r="FL75" i="49"/>
  <c r="HE75" i="49" s="1"/>
  <c r="FI5" i="49"/>
  <c r="HB5" i="49" s="1"/>
  <c r="FK10" i="49"/>
  <c r="HD10" i="49" s="1"/>
  <c r="FI22" i="49"/>
  <c r="HB22" i="49" s="1"/>
  <c r="FK27" i="49"/>
  <c r="FK35" i="49"/>
  <c r="HD35" i="49" s="1"/>
  <c r="FK42" i="49"/>
  <c r="FI44" i="49"/>
  <c r="FI92" i="49" s="1"/>
  <c r="FI47" i="49"/>
  <c r="HB47" i="49" s="1"/>
  <c r="FJ49" i="49"/>
  <c r="HC49" i="49" s="1"/>
  <c r="FK59" i="49"/>
  <c r="HD59" i="49" s="1"/>
  <c r="FI61" i="49"/>
  <c r="HB61" i="49" s="1"/>
  <c r="FK63" i="49"/>
  <c r="HD63" i="49" s="1"/>
  <c r="FK72" i="49"/>
  <c r="FK82" i="49"/>
  <c r="FI84" i="49"/>
  <c r="HB84" i="49" s="1"/>
  <c r="FK4" i="49"/>
  <c r="HD4" i="49" s="1"/>
  <c r="FI6" i="49"/>
  <c r="HB6" i="49" s="1"/>
  <c r="FK28" i="49"/>
  <c r="HD28" i="49" s="1"/>
  <c r="FI30" i="49"/>
  <c r="HB30" i="49" s="1"/>
  <c r="FK32" i="49"/>
  <c r="FI34" i="49"/>
  <c r="FI91" i="49" s="1"/>
  <c r="FI41" i="49"/>
  <c r="HB41" i="49" s="1"/>
  <c r="FJ47" i="49"/>
  <c r="HC47" i="49" s="1"/>
  <c r="FK49" i="49"/>
  <c r="FI54" i="49"/>
  <c r="FJ80" i="49"/>
  <c r="FJ84" i="49"/>
  <c r="HC84" i="49" s="1"/>
  <c r="FI85" i="49"/>
  <c r="HB85" i="49" s="1"/>
  <c r="FI20" i="49"/>
  <c r="HB20" i="49" s="1"/>
  <c r="FJ23" i="49"/>
  <c r="HC23" i="49" s="1"/>
  <c r="FK29" i="49"/>
  <c r="HD29" i="49" s="1"/>
  <c r="FI31" i="49"/>
  <c r="HB31" i="49" s="1"/>
  <c r="FK33" i="49"/>
  <c r="HD33" i="49" s="1"/>
  <c r="FI35" i="49"/>
  <c r="HB35" i="49" s="1"/>
  <c r="FK37" i="49"/>
  <c r="HD37" i="49" s="1"/>
  <c r="FJ58" i="49"/>
  <c r="HC58" i="49" s="1"/>
  <c r="FJ62" i="49"/>
  <c r="HC62" i="49" s="1"/>
  <c r="FK67" i="49"/>
  <c r="HD67" i="49" s="1"/>
  <c r="FJ81" i="49"/>
  <c r="HC81" i="49" s="1"/>
  <c r="FJ85" i="49"/>
  <c r="HC85" i="49" s="1"/>
  <c r="FJ3" i="49"/>
  <c r="HC3" i="49" s="1"/>
  <c r="FJ10" i="49"/>
  <c r="HC10" i="49" s="1"/>
  <c r="FK23" i="49"/>
  <c r="HD23" i="49" s="1"/>
  <c r="FI28" i="49"/>
  <c r="HB28" i="49" s="1"/>
  <c r="FK30" i="49"/>
  <c r="HD30" i="49" s="1"/>
  <c r="FI32" i="49"/>
  <c r="HB32" i="49" s="1"/>
  <c r="FK34" i="49"/>
  <c r="FK91" i="49" s="1"/>
  <c r="FL35" i="49"/>
  <c r="HE35" i="49" s="1"/>
  <c r="FI46" i="49"/>
  <c r="HB46" i="49" s="1"/>
  <c r="FK48" i="49"/>
  <c r="FK58" i="49"/>
  <c r="HD58" i="49" s="1"/>
  <c r="FJ63" i="49"/>
  <c r="HC63" i="49" s="1"/>
  <c r="FJ72" i="49"/>
  <c r="HC72" i="49" s="1"/>
  <c r="FJ82" i="49"/>
  <c r="FI3" i="49"/>
  <c r="HB3" i="49" s="1"/>
  <c r="FL84" i="49"/>
  <c r="HE84" i="49" s="1"/>
  <c r="FL21" i="49"/>
  <c r="HE21" i="49" s="1"/>
  <c r="FJ11" i="49"/>
  <c r="HC11" i="49" s="1"/>
  <c r="FJ32" i="49"/>
  <c r="HC32" i="49" s="1"/>
  <c r="FI57" i="49"/>
  <c r="HB57" i="49" s="1"/>
  <c r="FJ73" i="49"/>
  <c r="HC73" i="49" s="1"/>
  <c r="FJ15" i="49"/>
  <c r="HC15" i="49" s="1"/>
  <c r="FK21" i="49"/>
  <c r="HD21" i="49" s="1"/>
  <c r="FI58" i="49"/>
  <c r="HB58" i="49" s="1"/>
  <c r="FJ67" i="49"/>
  <c r="HC67" i="49" s="1"/>
  <c r="FK15" i="49"/>
  <c r="HD15" i="49" s="1"/>
  <c r="FL22" i="49"/>
  <c r="HE22" i="49" s="1"/>
  <c r="FJ68" i="49"/>
  <c r="HC68" i="49" s="1"/>
  <c r="FI11" i="49"/>
  <c r="HB11" i="49" s="1"/>
  <c r="FJ42" i="49"/>
  <c r="HC42" i="49" s="1"/>
  <c r="FI73" i="49"/>
  <c r="HB73" i="49" s="1"/>
  <c r="FL27" i="49"/>
  <c r="HE27" i="49" s="1"/>
  <c r="FL15" i="49"/>
  <c r="HE15" i="49" s="1"/>
  <c r="FL67" i="49"/>
  <c r="FL73" i="49"/>
  <c r="HE73" i="49" s="1"/>
  <c r="FL30" i="49"/>
  <c r="HE30" i="49" s="1"/>
  <c r="FL63" i="49"/>
  <c r="HE63" i="49" s="1"/>
  <c r="FL37" i="49"/>
  <c r="FL54" i="49"/>
  <c r="HE54" i="49" s="1"/>
  <c r="FL45" i="49"/>
  <c r="HE45" i="49" s="1"/>
  <c r="FL60" i="49"/>
  <c r="HE60" i="49" s="1"/>
  <c r="FL47" i="49"/>
  <c r="HE47" i="49" s="1"/>
  <c r="BJ5" i="49"/>
  <c r="BI57" i="49"/>
  <c r="FI15" i="49"/>
  <c r="HB15" i="49" s="1"/>
  <c r="FI29" i="49"/>
  <c r="FK31" i="49"/>
  <c r="HD31" i="49" s="1"/>
  <c r="FJ56" i="49"/>
  <c r="HC56" i="49" s="1"/>
  <c r="FL57" i="49"/>
  <c r="HE57" i="49" s="1"/>
  <c r="FK75" i="49"/>
  <c r="HD75" i="49" s="1"/>
  <c r="FI80" i="49"/>
  <c r="HB80" i="49" s="1"/>
  <c r="FK11" i="49"/>
  <c r="HD11" i="49" s="1"/>
  <c r="FJ22" i="49"/>
  <c r="HC22" i="49" s="1"/>
  <c r="FK36" i="49"/>
  <c r="HD36" i="49" s="1"/>
  <c r="FJ44" i="49"/>
  <c r="FJ92" i="49" s="1"/>
  <c r="FJ57" i="49"/>
  <c r="HC57" i="49" s="1"/>
  <c r="FJ61" i="49"/>
  <c r="HC61" i="49" s="1"/>
  <c r="FI74" i="49"/>
  <c r="FK3" i="49"/>
  <c r="HD3" i="49" s="1"/>
  <c r="FK5" i="49"/>
  <c r="FI10" i="49"/>
  <c r="HB10" i="49" s="1"/>
  <c r="FK22" i="49"/>
  <c r="HD22" i="49" s="1"/>
  <c r="FI42" i="49"/>
  <c r="HB42" i="49" s="1"/>
  <c r="FK44" i="49"/>
  <c r="FK92" i="49" s="1"/>
  <c r="FJ48" i="49"/>
  <c r="HC48" i="49" s="1"/>
  <c r="FK50" i="49"/>
  <c r="FK93" i="49" s="1"/>
  <c r="FI72" i="49"/>
  <c r="HB72" i="49" s="1"/>
  <c r="FI75" i="49"/>
  <c r="HB75" i="49" s="1"/>
  <c r="FK80" i="49"/>
  <c r="HD80" i="49" s="1"/>
  <c r="FL4" i="49"/>
  <c r="HE4" i="49" s="1"/>
  <c r="FL11" i="49"/>
  <c r="HE11" i="49" s="1"/>
  <c r="FK16" i="49"/>
  <c r="FK17" i="49" s="1"/>
  <c r="FK41" i="49"/>
  <c r="HD41" i="49" s="1"/>
  <c r="FL42" i="49"/>
  <c r="HE42" i="49" s="1"/>
  <c r="FJ55" i="49"/>
  <c r="HC55" i="49" s="1"/>
  <c r="FL56" i="49"/>
  <c r="HE56" i="49" s="1"/>
  <c r="FK74" i="49"/>
  <c r="FI76" i="49"/>
  <c r="HB76" i="49" s="1"/>
  <c r="FL3" i="49"/>
  <c r="HE3" i="49" s="1"/>
  <c r="FL80" i="49"/>
  <c r="HE80" i="49" s="1"/>
  <c r="FL28" i="49"/>
  <c r="HE28" i="49" s="1"/>
  <c r="FL48" i="49"/>
  <c r="HE48" i="49" s="1"/>
  <c r="FL82" i="49"/>
  <c r="HE82" i="49" s="1"/>
  <c r="FK20" i="49"/>
  <c r="FI37" i="49"/>
  <c r="HB37" i="49" s="1"/>
  <c r="FK55" i="49"/>
  <c r="HD55" i="49" s="1"/>
  <c r="FJ37" i="49"/>
  <c r="HC37" i="49" s="1"/>
  <c r="FK60" i="49"/>
  <c r="HD60" i="49" s="1"/>
  <c r="FL74" i="49"/>
  <c r="HE74" i="49" s="1"/>
  <c r="FJ6" i="49"/>
  <c r="HC6" i="49" s="1"/>
  <c r="FK47" i="49"/>
  <c r="HD47" i="49" s="1"/>
  <c r="FI4" i="49"/>
  <c r="HB4" i="49" s="1"/>
  <c r="FI56" i="49"/>
  <c r="HB56" i="49" s="1"/>
  <c r="FL16" i="49"/>
  <c r="HE16" i="49" s="1"/>
  <c r="FL72" i="49"/>
  <c r="HE72" i="49" s="1"/>
  <c r="FL6" i="49"/>
  <c r="HE6" i="49" s="1"/>
  <c r="FL76" i="49"/>
  <c r="HE76" i="49" s="1"/>
  <c r="FL46" i="49"/>
  <c r="HE46" i="49" s="1"/>
  <c r="FL81" i="49"/>
  <c r="HE81" i="49" s="1"/>
  <c r="FL61" i="49"/>
  <c r="HE61" i="49" s="1"/>
  <c r="FL62" i="49"/>
  <c r="HE62" i="49" s="1"/>
  <c r="FL59" i="49"/>
  <c r="HE59" i="49" s="1"/>
  <c r="FL31" i="49"/>
  <c r="HE31" i="49" s="1"/>
  <c r="BH36" i="49"/>
  <c r="BH14" i="49"/>
  <c r="FJ4" i="49"/>
  <c r="FJ21" i="49"/>
  <c r="HC21" i="49" s="1"/>
  <c r="FJ36" i="49"/>
  <c r="FJ43" i="49"/>
  <c r="HC43" i="49" s="1"/>
  <c r="FK45" i="49"/>
  <c r="FJ46" i="49"/>
  <c r="HC46" i="49" s="1"/>
  <c r="FI50" i="49"/>
  <c r="FI93" i="49" s="1"/>
  <c r="FJ60" i="49"/>
  <c r="HC60" i="49" s="1"/>
  <c r="FI67" i="49"/>
  <c r="FJ83" i="49"/>
  <c r="HC83" i="49" s="1"/>
  <c r="FJ5" i="49"/>
  <c r="FI16" i="49"/>
  <c r="FJ29" i="49"/>
  <c r="HC29" i="49" s="1"/>
  <c r="FJ33" i="49"/>
  <c r="HC33" i="49" s="1"/>
  <c r="FL41" i="49"/>
  <c r="HE41" i="49" s="1"/>
  <c r="FK46" i="49"/>
  <c r="HD46" i="49" s="1"/>
  <c r="FI48" i="49"/>
  <c r="FJ50" i="49"/>
  <c r="FJ93" i="49" s="1"/>
  <c r="FI68" i="49"/>
  <c r="FK76" i="49"/>
  <c r="FI81" i="49"/>
  <c r="FK83" i="49"/>
  <c r="HD83" i="49" s="1"/>
  <c r="FL85" i="49"/>
  <c r="HE85" i="49" s="1"/>
  <c r="FJ16" i="49"/>
  <c r="HC16" i="49" s="1"/>
  <c r="FI27" i="49"/>
  <c r="FJ30" i="49"/>
  <c r="HC30" i="49" s="1"/>
  <c r="FJ34" i="49"/>
  <c r="FJ91" i="49" s="1"/>
  <c r="FJ41" i="49"/>
  <c r="HC41" i="49" s="1"/>
  <c r="FI55" i="49"/>
  <c r="FK57" i="49"/>
  <c r="FI59" i="49"/>
  <c r="FK61" i="49"/>
  <c r="HD61" i="49" s="1"/>
  <c r="FI63" i="49"/>
  <c r="FI82" i="49"/>
  <c r="HB82" i="49" s="1"/>
  <c r="FK84" i="49"/>
  <c r="FK6" i="49"/>
  <c r="HD6" i="49" s="1"/>
  <c r="FI21" i="49"/>
  <c r="FJ27" i="49"/>
  <c r="HC27" i="49" s="1"/>
  <c r="FJ31" i="49"/>
  <c r="HC31" i="49" s="1"/>
  <c r="FI36" i="49"/>
  <c r="HB36" i="49" s="1"/>
  <c r="FI43" i="49"/>
  <c r="FJ45" i="49"/>
  <c r="HC45" i="49" s="1"/>
  <c r="FI49" i="49"/>
  <c r="HB49" i="49" s="1"/>
  <c r="FK54" i="49"/>
  <c r="HD54" i="49" s="1"/>
  <c r="FJ59" i="49"/>
  <c r="FI60" i="49"/>
  <c r="HB60" i="49" s="1"/>
  <c r="FK62" i="49"/>
  <c r="FK68" i="49"/>
  <c r="HD68" i="49" s="1"/>
  <c r="FK81" i="49"/>
  <c r="FI83" i="49"/>
  <c r="HB83" i="49" s="1"/>
  <c r="FK85" i="49"/>
  <c r="HD85" i="49" s="1"/>
  <c r="BI21" i="49"/>
  <c r="BH41" i="49"/>
  <c r="BJ58" i="49"/>
  <c r="BJ40" i="49"/>
  <c r="BI16" i="49"/>
  <c r="BH8" i="49"/>
  <c r="BH25" i="49"/>
  <c r="BI44" i="49"/>
  <c r="BJ24" i="49"/>
  <c r="BH46" i="49"/>
  <c r="BJ14" i="49"/>
  <c r="BH9" i="49"/>
  <c r="BI28" i="49"/>
  <c r="BJ29" i="49"/>
  <c r="BH39" i="49"/>
  <c r="BI33" i="49"/>
  <c r="BH4" i="49"/>
  <c r="BI12" i="49"/>
  <c r="BJ35" i="49"/>
  <c r="BJ51" i="49"/>
  <c r="BI42" i="49"/>
  <c r="BL48" i="49"/>
  <c r="BM21" i="49"/>
  <c r="BJ26" i="49"/>
  <c r="BJ46" i="49"/>
  <c r="BI58" i="49"/>
  <c r="FC69" i="49"/>
  <c r="FO69" i="49"/>
  <c r="FW17" i="49"/>
  <c r="BJ30" i="49"/>
  <c r="BI55" i="49"/>
  <c r="BL5" i="49"/>
  <c r="FN69" i="49"/>
  <c r="FU7" i="49"/>
  <c r="BJ17" i="49"/>
  <c r="BI39" i="49"/>
  <c r="BI17" i="49"/>
  <c r="EB4" i="49"/>
  <c r="EB30" i="49"/>
  <c r="EX17" i="49"/>
  <c r="FO12" i="49"/>
  <c r="FD12" i="49"/>
  <c r="EU68" i="49"/>
  <c r="ED47" i="49"/>
  <c r="EU5" i="49"/>
  <c r="ED5" i="49"/>
  <c r="EU22" i="49"/>
  <c r="GZ22" i="49" s="1"/>
  <c r="ED13" i="49"/>
  <c r="EU37" i="49"/>
  <c r="ED25" i="49"/>
  <c r="EU50" i="49"/>
  <c r="EU93" i="49" s="1"/>
  <c r="ED35" i="49"/>
  <c r="ES63" i="49"/>
  <c r="EB45" i="49"/>
  <c r="ES84" i="49"/>
  <c r="EB57" i="49"/>
  <c r="EU23" i="49"/>
  <c r="ED14" i="49"/>
  <c r="ES36" i="49"/>
  <c r="EB24" i="49"/>
  <c r="ET55" i="49"/>
  <c r="EC37" i="49"/>
  <c r="EU72" i="49"/>
  <c r="ED48" i="49"/>
  <c r="ES85" i="49"/>
  <c r="EB58" i="49"/>
  <c r="ES22" i="49"/>
  <c r="EB13" i="49"/>
  <c r="ET36" i="49"/>
  <c r="EC24" i="49"/>
  <c r="ES50" i="49"/>
  <c r="ES93" i="49" s="1"/>
  <c r="EB35" i="49"/>
  <c r="ET67" i="49"/>
  <c r="EC46" i="49"/>
  <c r="EU84" i="49"/>
  <c r="ED57" i="49"/>
  <c r="ET22" i="49"/>
  <c r="EC13" i="49"/>
  <c r="EU36" i="49"/>
  <c r="GZ36" i="49" s="1"/>
  <c r="ED24" i="49"/>
  <c r="EU49" i="49"/>
  <c r="GZ49" i="49" s="1"/>
  <c r="ED34" i="49"/>
  <c r="ES62" i="49"/>
  <c r="GX62" i="49" s="1"/>
  <c r="EB44" i="49"/>
  <c r="EU81" i="49"/>
  <c r="ED54" i="49"/>
  <c r="BH59" i="49"/>
  <c r="ET3" i="49"/>
  <c r="GY3" i="49" s="1"/>
  <c r="EC3" i="49"/>
  <c r="EY12" i="49"/>
  <c r="EX69" i="49"/>
  <c r="FA17" i="49"/>
  <c r="BM6" i="49"/>
  <c r="BM31" i="49"/>
  <c r="FQ94" i="49"/>
  <c r="FQ17" i="49"/>
  <c r="FW69" i="49"/>
  <c r="ES10" i="49"/>
  <c r="EB7" i="49"/>
  <c r="ET30" i="49"/>
  <c r="GY30" i="49" s="1"/>
  <c r="EC18" i="49"/>
  <c r="ET47" i="49"/>
  <c r="EC32" i="49"/>
  <c r="EU61" i="49"/>
  <c r="GZ61" i="49" s="1"/>
  <c r="ED43" i="49"/>
  <c r="EU82" i="49"/>
  <c r="GZ82" i="49" s="1"/>
  <c r="ED55" i="49"/>
  <c r="ET20" i="49"/>
  <c r="EC11" i="49"/>
  <c r="EU34" i="49"/>
  <c r="EU91" i="49" s="1"/>
  <c r="ED22" i="49"/>
  <c r="EU47" i="49"/>
  <c r="ED32" i="49"/>
  <c r="ET63" i="49"/>
  <c r="EC45" i="49"/>
  <c r="EU83" i="49"/>
  <c r="GZ83" i="49" s="1"/>
  <c r="ED56" i="49"/>
  <c r="EU20" i="49"/>
  <c r="ED11" i="49"/>
  <c r="ES33" i="49"/>
  <c r="GX33" i="49" s="1"/>
  <c r="EB21" i="49"/>
  <c r="EU48" i="49"/>
  <c r="GZ48" i="49" s="1"/>
  <c r="ED33" i="49"/>
  <c r="ES61" i="49"/>
  <c r="EB43" i="49"/>
  <c r="ET81" i="49"/>
  <c r="EC54" i="49"/>
  <c r="ES16" i="49"/>
  <c r="EB10" i="49"/>
  <c r="ET33" i="49"/>
  <c r="EC21" i="49"/>
  <c r="ET46" i="49"/>
  <c r="GY46" i="49" s="1"/>
  <c r="EC31" i="49"/>
  <c r="EU60" i="49"/>
  <c r="ED42" i="49"/>
  <c r="ET68" i="49"/>
  <c r="EC47" i="49"/>
  <c r="ES58" i="49"/>
  <c r="EB40" i="49"/>
  <c r="ET5" i="49"/>
  <c r="EC5" i="49"/>
  <c r="ET16" i="49"/>
  <c r="GY16" i="49" s="1"/>
  <c r="EC10" i="49"/>
  <c r="ET34" i="49"/>
  <c r="ET91" i="49" s="1"/>
  <c r="EC22" i="49"/>
  <c r="ET58" i="49"/>
  <c r="EC40" i="49"/>
  <c r="ET76" i="49"/>
  <c r="EC52" i="49"/>
  <c r="ES11" i="49"/>
  <c r="GX11" i="49" s="1"/>
  <c r="EB8" i="49"/>
  <c r="ET31" i="49"/>
  <c r="EC19" i="49"/>
  <c r="ET44" i="49"/>
  <c r="EC29" i="49"/>
  <c r="EU58" i="49"/>
  <c r="GZ58" i="49" s="1"/>
  <c r="ED40" i="49"/>
  <c r="ES74" i="49"/>
  <c r="EB50" i="49"/>
  <c r="ES5" i="49"/>
  <c r="EB5" i="49"/>
  <c r="EU31" i="49"/>
  <c r="ED19" i="49"/>
  <c r="ET45" i="49"/>
  <c r="GY45" i="49" s="1"/>
  <c r="EC30" i="49"/>
  <c r="EU59" i="49"/>
  <c r="GZ59" i="49" s="1"/>
  <c r="ED41" i="49"/>
  <c r="ES75" i="49"/>
  <c r="GX75" i="49" s="1"/>
  <c r="EB51" i="49"/>
  <c r="EU11" i="49"/>
  <c r="ED8" i="49"/>
  <c r="ES30" i="49"/>
  <c r="GX30" i="49" s="1"/>
  <c r="EB18" i="49"/>
  <c r="ES43" i="49"/>
  <c r="EB28" i="49"/>
  <c r="ET57" i="49"/>
  <c r="EC39" i="49"/>
  <c r="EU74" i="49"/>
  <c r="ED50" i="49"/>
  <c r="BJ50" i="49"/>
  <c r="ES31" i="49"/>
  <c r="EB19" i="49"/>
  <c r="BL11" i="49"/>
  <c r="FJ17" i="49"/>
  <c r="FW7" i="49"/>
  <c r="ES27" i="49"/>
  <c r="EB15" i="49"/>
  <c r="ET43" i="49"/>
  <c r="GY43" i="49" s="1"/>
  <c r="EC28" i="49"/>
  <c r="ES55" i="49"/>
  <c r="EB37" i="49"/>
  <c r="ES73" i="49"/>
  <c r="EB49" i="49"/>
  <c r="EU6" i="49"/>
  <c r="GZ6" i="49" s="1"/>
  <c r="ED6" i="49"/>
  <c r="ES28" i="49"/>
  <c r="EB16" i="49"/>
  <c r="ES42" i="49"/>
  <c r="GX42" i="49" s="1"/>
  <c r="EB27" i="49"/>
  <c r="ES49" i="49"/>
  <c r="EB34" i="49"/>
  <c r="ES60" i="49"/>
  <c r="GX60" i="49" s="1"/>
  <c r="EB42" i="49"/>
  <c r="ET80" i="49"/>
  <c r="EC53" i="49"/>
  <c r="ET11" i="49"/>
  <c r="GY11" i="49" s="1"/>
  <c r="EC8" i="49"/>
  <c r="ET28" i="49"/>
  <c r="EC16" i="49"/>
  <c r="ET42" i="49"/>
  <c r="GY42" i="49" s="1"/>
  <c r="EC27" i="49"/>
  <c r="ET56" i="49"/>
  <c r="EC38" i="49"/>
  <c r="EU73" i="49"/>
  <c r="GZ73" i="49" s="1"/>
  <c r="ED49" i="49"/>
  <c r="EU4" i="49"/>
  <c r="ED4" i="49"/>
  <c r="EU28" i="49"/>
  <c r="GZ28" i="49" s="1"/>
  <c r="ED16" i="49"/>
  <c r="ES41" i="49"/>
  <c r="GX41" i="49" s="1"/>
  <c r="EB26" i="49"/>
  <c r="ES54" i="49"/>
  <c r="EB36" i="49"/>
  <c r="ES83" i="49"/>
  <c r="EB56" i="49"/>
  <c r="EV3" i="49"/>
  <c r="ES3" i="49"/>
  <c r="EB3" i="49"/>
  <c r="ET75" i="49"/>
  <c r="GY75" i="49" s="1"/>
  <c r="EC51" i="49"/>
  <c r="EU3" i="49"/>
  <c r="ED3" i="49"/>
  <c r="ET6" i="49"/>
  <c r="EC6" i="49"/>
  <c r="EU15" i="49"/>
  <c r="GZ15" i="49" s="1"/>
  <c r="ED9" i="49"/>
  <c r="ES20" i="49"/>
  <c r="GX20" i="49" s="1"/>
  <c r="EB11" i="49"/>
  <c r="ET23" i="49"/>
  <c r="GY23" i="49" s="1"/>
  <c r="EC14" i="49"/>
  <c r="EU29" i="49"/>
  <c r="GZ29" i="49" s="1"/>
  <c r="ED17" i="49"/>
  <c r="EU33" i="49"/>
  <c r="ED21" i="49"/>
  <c r="ES35" i="49"/>
  <c r="EB23" i="49"/>
  <c r="ET41" i="49"/>
  <c r="GY41" i="49" s="1"/>
  <c r="EC26" i="49"/>
  <c r="ES44" i="49"/>
  <c r="ES92" i="49" s="1"/>
  <c r="EB29" i="49"/>
  <c r="EU46" i="49"/>
  <c r="GZ46" i="49" s="1"/>
  <c r="ED31" i="49"/>
  <c r="ES48" i="49"/>
  <c r="EB33" i="49"/>
  <c r="ET54" i="49"/>
  <c r="GY54" i="49" s="1"/>
  <c r="EC36" i="49"/>
  <c r="ED39" i="49"/>
  <c r="ES59" i="49"/>
  <c r="EB41" i="49"/>
  <c r="ET62" i="49"/>
  <c r="GY62" i="49" s="1"/>
  <c r="EC44" i="49"/>
  <c r="ET72" i="49"/>
  <c r="GY72" i="49" s="1"/>
  <c r="EC48" i="49"/>
  <c r="EU75" i="49"/>
  <c r="GZ75" i="49" s="1"/>
  <c r="ED51" i="49"/>
  <c r="ES80" i="49"/>
  <c r="GX80" i="49" s="1"/>
  <c r="EB53" i="49"/>
  <c r="ET83" i="49"/>
  <c r="EC56" i="49"/>
  <c r="ET10" i="49"/>
  <c r="ET12" i="49" s="1"/>
  <c r="EC7" i="49"/>
  <c r="EU16" i="49"/>
  <c r="ED10" i="49"/>
  <c r="ES21" i="49"/>
  <c r="EB12" i="49"/>
  <c r="ET27" i="49"/>
  <c r="EC15" i="49"/>
  <c r="EU30" i="49"/>
  <c r="GZ30" i="49" s="1"/>
  <c r="ED18" i="49"/>
  <c r="ES32" i="49"/>
  <c r="GX32" i="49" s="1"/>
  <c r="EB20" i="49"/>
  <c r="ET35" i="49"/>
  <c r="GY35" i="49" s="1"/>
  <c r="EC23" i="49"/>
  <c r="EU41" i="49"/>
  <c r="GZ41" i="49" s="1"/>
  <c r="ED26" i="49"/>
  <c r="EU43" i="49"/>
  <c r="GZ43" i="49" s="1"/>
  <c r="ED28" i="49"/>
  <c r="EC33" i="49"/>
  <c r="EU54" i="49"/>
  <c r="GZ54" i="49" s="1"/>
  <c r="ED36" i="49"/>
  <c r="ES56" i="49"/>
  <c r="GX56" i="49" s="1"/>
  <c r="EB38" i="49"/>
  <c r="ET59" i="49"/>
  <c r="EC41" i="49"/>
  <c r="EU62" i="49"/>
  <c r="ED44" i="49"/>
  <c r="ES67" i="49"/>
  <c r="EB46" i="49"/>
  <c r="ET73" i="49"/>
  <c r="EC49" i="49"/>
  <c r="EU76" i="49"/>
  <c r="ED52" i="49"/>
  <c r="ES81" i="49"/>
  <c r="EB54" i="49"/>
  <c r="ET84" i="49"/>
  <c r="GY84" i="49" s="1"/>
  <c r="EC57" i="49"/>
  <c r="EC4" i="49"/>
  <c r="EU10" i="49"/>
  <c r="EU12" i="49" s="1"/>
  <c r="ED7" i="49"/>
  <c r="ES15" i="49"/>
  <c r="GX15" i="49" s="1"/>
  <c r="EB9" i="49"/>
  <c r="ET21" i="49"/>
  <c r="EC12" i="49"/>
  <c r="EU27" i="49"/>
  <c r="GZ27" i="49" s="1"/>
  <c r="ED15" i="49"/>
  <c r="EB17" i="49"/>
  <c r="EC20" i="49"/>
  <c r="EU35" i="49"/>
  <c r="GZ35" i="49" s="1"/>
  <c r="ED23" i="49"/>
  <c r="ES37" i="49"/>
  <c r="GX37" i="49" s="1"/>
  <c r="EB25" i="49"/>
  <c r="EU44" i="49"/>
  <c r="EU92" i="49" s="1"/>
  <c r="ED29" i="49"/>
  <c r="ES46" i="49"/>
  <c r="GX46" i="49" s="1"/>
  <c r="EB31" i="49"/>
  <c r="ET49" i="49"/>
  <c r="EC34" i="49"/>
  <c r="EU55" i="49"/>
  <c r="GZ55" i="49" s="1"/>
  <c r="ED37" i="49"/>
  <c r="ES57" i="49"/>
  <c r="GX57" i="49" s="1"/>
  <c r="EB39" i="49"/>
  <c r="ET60" i="49"/>
  <c r="EC42" i="49"/>
  <c r="EU63" i="49"/>
  <c r="GZ63" i="49" s="1"/>
  <c r="ED45" i="49"/>
  <c r="ES68" i="49"/>
  <c r="EB47" i="49"/>
  <c r="ET74" i="49"/>
  <c r="EC50" i="49"/>
  <c r="EU80" i="49"/>
  <c r="GZ80" i="49" s="1"/>
  <c r="ED53" i="49"/>
  <c r="ES82" i="49"/>
  <c r="GX82" i="49" s="1"/>
  <c r="EB55" i="49"/>
  <c r="ET85" i="49"/>
  <c r="GY85" i="49" s="1"/>
  <c r="EC58" i="49"/>
  <c r="ES6" i="49"/>
  <c r="GX6" i="49" s="1"/>
  <c r="EB6" i="49"/>
  <c r="ET15" i="49"/>
  <c r="ET17" i="49" s="1"/>
  <c r="EC9" i="49"/>
  <c r="ED12" i="49"/>
  <c r="EB14" i="49"/>
  <c r="ET29" i="49"/>
  <c r="EC17" i="49"/>
  <c r="EU32" i="49"/>
  <c r="GZ32" i="49" s="1"/>
  <c r="ED20" i="49"/>
  <c r="ES34" i="49"/>
  <c r="ES91" i="49" s="1"/>
  <c r="EB22" i="49"/>
  <c r="ET37" i="49"/>
  <c r="GY37" i="49" s="1"/>
  <c r="EC25" i="49"/>
  <c r="EU42" i="49"/>
  <c r="GZ42" i="49" s="1"/>
  <c r="ED27" i="49"/>
  <c r="EU45" i="49"/>
  <c r="ED30" i="49"/>
  <c r="ES47" i="49"/>
  <c r="GX47" i="49" s="1"/>
  <c r="EB32" i="49"/>
  <c r="ET50" i="49"/>
  <c r="ET93" i="49" s="1"/>
  <c r="EC35" i="49"/>
  <c r="EU56" i="49"/>
  <c r="GZ56" i="49" s="1"/>
  <c r="ED38" i="49"/>
  <c r="ET61" i="49"/>
  <c r="GY61" i="49" s="1"/>
  <c r="EC43" i="49"/>
  <c r="EU67" i="49"/>
  <c r="EU69" i="49" s="1"/>
  <c r="ED46" i="49"/>
  <c r="EB48" i="49"/>
  <c r="ES76" i="49"/>
  <c r="GX76" i="49" s="1"/>
  <c r="EB52" i="49"/>
  <c r="ET82" i="49"/>
  <c r="GY82" i="49" s="1"/>
  <c r="EC55" i="49"/>
  <c r="EU85" i="49"/>
  <c r="GZ85" i="49" s="1"/>
  <c r="ED58" i="49"/>
  <c r="BI31" i="49"/>
  <c r="FC12" i="49"/>
  <c r="BH40" i="49"/>
  <c r="FC7" i="49"/>
  <c r="FK77" i="49"/>
  <c r="FK69" i="49"/>
  <c r="BH55" i="49"/>
  <c r="BH10" i="49"/>
  <c r="BB137" i="50"/>
  <c r="AQ120" i="50"/>
  <c r="AS120" i="50"/>
  <c r="AQ11" i="50"/>
  <c r="AQ128" i="50" s="1"/>
  <c r="AW120" i="50"/>
  <c r="AO120" i="50"/>
  <c r="AP120" i="50"/>
  <c r="BU92" i="50"/>
  <c r="BB138" i="50"/>
  <c r="AU120" i="50"/>
  <c r="AV120" i="50"/>
  <c r="AT120" i="50"/>
  <c r="AX120" i="50"/>
  <c r="BR92" i="50"/>
  <c r="AY138" i="50"/>
  <c r="BB122" i="50"/>
  <c r="AP16" i="40"/>
  <c r="AP100" i="40" s="1"/>
  <c r="GY76" i="49"/>
  <c r="AP93" i="44"/>
  <c r="AP110" i="44" s="1"/>
  <c r="BM45" i="50"/>
  <c r="BO104" i="50"/>
  <c r="BP96" i="50"/>
  <c r="BM77" i="50"/>
  <c r="AL63" i="49"/>
  <c r="DF62" i="49" s="1"/>
  <c r="BL44" i="49"/>
  <c r="AO68" i="44"/>
  <c r="AO105" i="44" s="1"/>
  <c r="BM83" i="50"/>
  <c r="AX108" i="44"/>
  <c r="BU40" i="50"/>
  <c r="BP103" i="50"/>
  <c r="BO40" i="50"/>
  <c r="BQ59" i="50"/>
  <c r="BL83" i="50"/>
  <c r="BN17" i="50"/>
  <c r="FX12" i="49"/>
  <c r="AP68" i="43"/>
  <c r="AP105" i="43" s="1"/>
  <c r="AU108" i="43"/>
  <c r="BP45" i="50"/>
  <c r="J20" i="46"/>
  <c r="FU12" i="49"/>
  <c r="AS37" i="43"/>
  <c r="AS102" i="43" s="1"/>
  <c r="AS85" i="43"/>
  <c r="AS107" i="43" s="1"/>
  <c r="AS50" i="43"/>
  <c r="AS103" i="43" s="1"/>
  <c r="AO93" i="43"/>
  <c r="AO110" i="43" s="1"/>
  <c r="AS6" i="43"/>
  <c r="AS98" i="43" s="1"/>
  <c r="FX17" i="49"/>
  <c r="AV108" i="43"/>
  <c r="FX7" i="49"/>
  <c r="BO95" i="50"/>
  <c r="BI88" i="50"/>
  <c r="BU56" i="50"/>
  <c r="BM97" i="50"/>
  <c r="BP77" i="50"/>
  <c r="BI71" i="50"/>
  <c r="BI77" i="50"/>
  <c r="BP99" i="50"/>
  <c r="BP83" i="50"/>
  <c r="BP101" i="50"/>
  <c r="BQ44" i="50"/>
  <c r="AQ16" i="41"/>
  <c r="AQ100" i="41" s="1"/>
  <c r="FN94" i="49"/>
  <c r="BD6" i="41"/>
  <c r="BM56" i="50"/>
  <c r="BO83" i="50"/>
  <c r="AP93" i="41"/>
  <c r="AP110" i="41" s="1"/>
  <c r="BP94" i="50"/>
  <c r="GY57" i="49"/>
  <c r="BU88" i="50"/>
  <c r="BO59" i="50"/>
  <c r="BO64" i="50" s="1"/>
  <c r="BO44" i="50"/>
  <c r="BO71" i="50"/>
  <c r="BN71" i="50"/>
  <c r="BN77" i="50"/>
  <c r="BP100" i="50"/>
  <c r="BQ95" i="50"/>
  <c r="BM71" i="50"/>
  <c r="BP71" i="50"/>
  <c r="BN88" i="50"/>
  <c r="AP93" i="42"/>
  <c r="AP110" i="42" s="1"/>
  <c r="FR94" i="49"/>
  <c r="FT7" i="49"/>
  <c r="BM18" i="49"/>
  <c r="BU58" i="50"/>
  <c r="BU44" i="50"/>
  <c r="BP47" i="50"/>
  <c r="BP63" i="50"/>
  <c r="BM17" i="50"/>
  <c r="BM8" i="50"/>
  <c r="FQ77" i="49"/>
  <c r="AO93" i="42"/>
  <c r="AO110" i="42" s="1"/>
  <c r="AO16" i="42"/>
  <c r="AO100" i="42" s="1"/>
  <c r="AX108" i="42"/>
  <c r="BL47" i="49"/>
  <c r="BU25" i="50"/>
  <c r="BL102" i="50"/>
  <c r="BU77" i="50"/>
  <c r="BO99" i="50"/>
  <c r="BL71" i="50"/>
  <c r="BL15" i="49"/>
  <c r="BP17" i="50"/>
  <c r="BL32" i="50"/>
  <c r="BU83" i="50"/>
  <c r="BQ102" i="50"/>
  <c r="BL94" i="50"/>
  <c r="BP97" i="50"/>
  <c r="BQ71" i="50"/>
  <c r="BQ83" i="50"/>
  <c r="FM17" i="49"/>
  <c r="AX108" i="36"/>
  <c r="FL12" i="49"/>
  <c r="BQ77" i="50"/>
  <c r="BO101" i="50"/>
  <c r="BO46" i="50"/>
  <c r="BQ49" i="50"/>
  <c r="BO47" i="50"/>
  <c r="BH83" i="50"/>
  <c r="BL46" i="50"/>
  <c r="BL52" i="50" s="1"/>
  <c r="BO32" i="50"/>
  <c r="FI12" i="49"/>
  <c r="GX5" i="49"/>
  <c r="AS11" i="40"/>
  <c r="AS99" i="40" s="1"/>
  <c r="U33" i="48"/>
  <c r="AK48" i="48" s="1"/>
  <c r="BB88" i="50"/>
  <c r="AV16" i="50"/>
  <c r="AV129" i="50" s="1"/>
  <c r="FL77" i="49"/>
  <c r="U3" i="46"/>
  <c r="AK3" i="46" s="1"/>
  <c r="AR2" i="40"/>
  <c r="BQ101" i="50"/>
  <c r="BH77" i="50"/>
  <c r="BO102" i="50"/>
  <c r="BO8" i="50"/>
  <c r="AB60" i="50"/>
  <c r="BO100" i="50"/>
  <c r="BQ97" i="50"/>
  <c r="BP8" i="50"/>
  <c r="BP32" i="50"/>
  <c r="BP58" i="50"/>
  <c r="BL8" i="50"/>
  <c r="BL17" i="50"/>
  <c r="BL25" i="50"/>
  <c r="J61" i="50"/>
  <c r="L61" i="50"/>
  <c r="BV91" i="50"/>
  <c r="BQ100" i="50"/>
  <c r="BL58" i="50"/>
  <c r="BL64" i="50" s="1"/>
  <c r="BL101" i="50"/>
  <c r="BQ58" i="50"/>
  <c r="BQ17" i="50"/>
  <c r="BO17" i="50"/>
  <c r="BQ8" i="50"/>
  <c r="BQ47" i="50"/>
  <c r="BQ40" i="50"/>
  <c r="AD60" i="50"/>
  <c r="BP25" i="50"/>
  <c r="AO93" i="35"/>
  <c r="AO110" i="35" s="1"/>
  <c r="AX68" i="35"/>
  <c r="AX105" i="35" s="1"/>
  <c r="FD69" i="49"/>
  <c r="FD94" i="49"/>
  <c r="FT69" i="49"/>
  <c r="BK5" i="49"/>
  <c r="BK21" i="49"/>
  <c r="BK42" i="49"/>
  <c r="BK19" i="49"/>
  <c r="BK46" i="49"/>
  <c r="BK9" i="49"/>
  <c r="BK49" i="49"/>
  <c r="BO30" i="49"/>
  <c r="BO52" i="49"/>
  <c r="BO45" i="49"/>
  <c r="BO22" i="49"/>
  <c r="BO53" i="49"/>
  <c r="BO17" i="49"/>
  <c r="BO47" i="49"/>
  <c r="BO39" i="49"/>
  <c r="BO57" i="49"/>
  <c r="BO42" i="49"/>
  <c r="GY74" i="49"/>
  <c r="AT108" i="35"/>
  <c r="BD23" i="36"/>
  <c r="AS101" i="36"/>
  <c r="AS108" i="36" s="1"/>
  <c r="AQ16" i="36"/>
  <c r="AQ100" i="36" s="1"/>
  <c r="BD16" i="37"/>
  <c r="AP37" i="37"/>
  <c r="AP102" i="37" s="1"/>
  <c r="AX88" i="37"/>
  <c r="AX104" i="37"/>
  <c r="FA51" i="49"/>
  <c r="AP93" i="37"/>
  <c r="AP110" i="37" s="1"/>
  <c r="AW108" i="37"/>
  <c r="BH8" i="50"/>
  <c r="AQ16" i="38"/>
  <c r="AQ100" i="38" s="1"/>
  <c r="AQ93" i="50"/>
  <c r="AQ139" i="50" s="1"/>
  <c r="AQ93" i="38"/>
  <c r="AQ110" i="38" s="1"/>
  <c r="AX93" i="38"/>
  <c r="AX110" i="38" s="1"/>
  <c r="AW108" i="40"/>
  <c r="AU108" i="40"/>
  <c r="AO93" i="41"/>
  <c r="AO110" i="41" s="1"/>
  <c r="FR24" i="49"/>
  <c r="AT108" i="42"/>
  <c r="FR17" i="49"/>
  <c r="FV69" i="49"/>
  <c r="AX108" i="43"/>
  <c r="FW94" i="49"/>
  <c r="AW108" i="44"/>
  <c r="BD76" i="44"/>
  <c r="AS106" i="44"/>
  <c r="AS108" i="44" s="1"/>
  <c r="BD50" i="35"/>
  <c r="AS103" i="35"/>
  <c r="AS108" i="35" s="1"/>
  <c r="EY38" i="49"/>
  <c r="AP93" i="36"/>
  <c r="AP110" i="36" s="1"/>
  <c r="FB69" i="49"/>
  <c r="FQ64" i="49"/>
  <c r="AW108" i="42"/>
  <c r="AQ93" i="43"/>
  <c r="AQ110" i="43" s="1"/>
  <c r="AW108" i="41"/>
  <c r="FL24" i="49"/>
  <c r="FL94" i="49"/>
  <c r="FT77" i="49"/>
  <c r="BK33" i="49"/>
  <c r="BK60" i="49"/>
  <c r="BO37" i="49"/>
  <c r="BO38" i="49"/>
  <c r="BO46" i="49"/>
  <c r="GZ47" i="49"/>
  <c r="GX61" i="49"/>
  <c r="GY68" i="49"/>
  <c r="AW108" i="35"/>
  <c r="AV108" i="36"/>
  <c r="AQ93" i="36"/>
  <c r="AQ110" i="36" s="1"/>
  <c r="EY69" i="49"/>
  <c r="AW108" i="36"/>
  <c r="FC51" i="49"/>
  <c r="AO63" i="37"/>
  <c r="AO104" i="37" s="1"/>
  <c r="AO76" i="37"/>
  <c r="AO106" i="37" s="1"/>
  <c r="FC86" i="49"/>
  <c r="BD6" i="37"/>
  <c r="AT98" i="37"/>
  <c r="FC24" i="49"/>
  <c r="AV11" i="38"/>
  <c r="AV99" i="38" s="1"/>
  <c r="AQ50" i="38"/>
  <c r="AQ103" i="38" s="1"/>
  <c r="AU68" i="50"/>
  <c r="AU134" i="50" s="1"/>
  <c r="AW85" i="38"/>
  <c r="AW107" i="38" s="1"/>
  <c r="BI17" i="50"/>
  <c r="AU93" i="38"/>
  <c r="AU110" i="38" s="1"/>
  <c r="AV93" i="38"/>
  <c r="AV110" i="38" s="1"/>
  <c r="AT93" i="38"/>
  <c r="AT110" i="38" s="1"/>
  <c r="FI7" i="49"/>
  <c r="FK12" i="49"/>
  <c r="AX108" i="40"/>
  <c r="AV108" i="41"/>
  <c r="FS86" i="49"/>
  <c r="BD16" i="42"/>
  <c r="AS100" i="42"/>
  <c r="AS108" i="42" s="1"/>
  <c r="AV108" i="42"/>
  <c r="FW24" i="49"/>
  <c r="FU24" i="49"/>
  <c r="AQ16" i="43"/>
  <c r="AQ100" i="43" s="1"/>
  <c r="AP93" i="43"/>
  <c r="AP110" i="43" s="1"/>
  <c r="FV24" i="49"/>
  <c r="X39" i="46"/>
  <c r="AN57" i="46" s="1"/>
  <c r="AS93" i="43"/>
  <c r="AS110" i="43" s="1"/>
  <c r="AU108" i="44"/>
  <c r="AQ93" i="44"/>
  <c r="AQ110" i="44" s="1"/>
  <c r="AO93" i="44"/>
  <c r="AO110" i="44" s="1"/>
  <c r="AS108" i="41"/>
  <c r="BL88" i="50"/>
  <c r="AT108" i="41"/>
  <c r="BC93" i="35"/>
  <c r="BC110" i="35" s="1"/>
  <c r="BO20" i="49"/>
  <c r="BO21" i="49"/>
  <c r="BO7" i="49"/>
  <c r="FX24" i="49"/>
  <c r="BC93" i="36"/>
  <c r="BC110" i="36" s="1"/>
  <c r="R26" i="48"/>
  <c r="AH41" i="48" s="1"/>
  <c r="AV108" i="35"/>
  <c r="AU108" i="35"/>
  <c r="AP16" i="36"/>
  <c r="AP100" i="36" s="1"/>
  <c r="EY77" i="49"/>
  <c r="AU108" i="36"/>
  <c r="AV108" i="37"/>
  <c r="FA24" i="49"/>
  <c r="BD85" i="37"/>
  <c r="AS107" i="37"/>
  <c r="BD11" i="37"/>
  <c r="AS99" i="37"/>
  <c r="AS108" i="37" s="1"/>
  <c r="AP16" i="38"/>
  <c r="AP100" i="38" s="1"/>
  <c r="AP93" i="50"/>
  <c r="AP139" i="50" s="1"/>
  <c r="AO93" i="38"/>
  <c r="AO110" i="38" s="1"/>
  <c r="AV68" i="38"/>
  <c r="AV105" i="38" s="1"/>
  <c r="AW93" i="38"/>
  <c r="AW110" i="38" s="1"/>
  <c r="AO93" i="40"/>
  <c r="AO110" i="40" s="1"/>
  <c r="FJ69" i="49"/>
  <c r="AV108" i="40"/>
  <c r="AP93" i="40"/>
  <c r="AP110" i="40" s="1"/>
  <c r="FL7" i="49"/>
  <c r="AQ93" i="40"/>
  <c r="AQ110" i="40" s="1"/>
  <c r="AS93" i="40"/>
  <c r="AS110" i="40" s="1"/>
  <c r="AQ93" i="41"/>
  <c r="AQ110" i="41" s="1"/>
  <c r="FO24" i="49"/>
  <c r="BD68" i="42"/>
  <c r="AU105" i="42"/>
  <c r="AU108" i="42" s="1"/>
  <c r="AQ93" i="42"/>
  <c r="AQ110" i="42" s="1"/>
  <c r="AT50" i="43"/>
  <c r="AT103" i="43" s="1"/>
  <c r="AO11" i="43"/>
  <c r="AO99" i="43" s="1"/>
  <c r="AW108" i="43"/>
  <c r="AR56" i="43"/>
  <c r="AV108" i="44"/>
  <c r="BM102" i="50"/>
  <c r="BO25" i="50"/>
  <c r="AU108" i="41"/>
  <c r="AX108" i="37"/>
  <c r="AX108" i="41"/>
  <c r="AR61" i="35"/>
  <c r="BZ44" i="49"/>
  <c r="AR14" i="35"/>
  <c r="BZ9" i="49"/>
  <c r="AR48" i="35"/>
  <c r="BZ34" i="49"/>
  <c r="AR15" i="35"/>
  <c r="BZ10" i="49"/>
  <c r="AR34" i="36"/>
  <c r="CD23" i="49"/>
  <c r="EZ35" i="49" s="1"/>
  <c r="AR31" i="36"/>
  <c r="CD20" i="49"/>
  <c r="EZ32" i="49" s="1"/>
  <c r="AR42" i="36"/>
  <c r="CD28" i="49"/>
  <c r="EZ43" i="49" s="1"/>
  <c r="AR30" i="36"/>
  <c r="CD19" i="49"/>
  <c r="EZ31" i="49" s="1"/>
  <c r="FH51" i="49"/>
  <c r="FP38" i="49"/>
  <c r="AR27" i="35"/>
  <c r="BZ16" i="49"/>
  <c r="AR45" i="36"/>
  <c r="CD31" i="49"/>
  <c r="EZ46" i="49" s="1"/>
  <c r="N63" i="49"/>
  <c r="CH62" i="49" s="1"/>
  <c r="BO36" i="49"/>
  <c r="BO3" i="49"/>
  <c r="AR36" i="35"/>
  <c r="BZ25" i="49"/>
  <c r="AR73" i="35"/>
  <c r="BZ50" i="49"/>
  <c r="AR40" i="35"/>
  <c r="BZ26" i="49"/>
  <c r="AR62" i="35"/>
  <c r="BZ45" i="49"/>
  <c r="AR42" i="35"/>
  <c r="BZ28" i="49"/>
  <c r="AR83" i="35"/>
  <c r="BZ57" i="49"/>
  <c r="AR80" i="35"/>
  <c r="BZ54" i="49"/>
  <c r="AR21" i="35"/>
  <c r="BZ13" i="49"/>
  <c r="AR28" i="36"/>
  <c r="CD17" i="49"/>
  <c r="EZ29" i="49" s="1"/>
  <c r="AR43" i="36"/>
  <c r="AR91" i="36" s="1"/>
  <c r="CD29" i="49"/>
  <c r="EZ44" i="49" s="1"/>
  <c r="EZ92" i="49" s="1"/>
  <c r="AR9" i="36"/>
  <c r="CD7" i="49"/>
  <c r="EZ10" i="49" s="1"/>
  <c r="AR14" i="36"/>
  <c r="CD9" i="49"/>
  <c r="EZ15" i="49" s="1"/>
  <c r="AR35" i="36"/>
  <c r="CD24" i="49"/>
  <c r="EZ36" i="49" s="1"/>
  <c r="AR73" i="36"/>
  <c r="CD50" i="49"/>
  <c r="EZ74" i="49" s="1"/>
  <c r="AR53" i="36"/>
  <c r="CD36" i="49"/>
  <c r="EZ54" i="49" s="1"/>
  <c r="AR83" i="36"/>
  <c r="CD57" i="49"/>
  <c r="EZ84" i="49" s="1"/>
  <c r="AR75" i="36"/>
  <c r="CD52" i="49"/>
  <c r="EZ76" i="49" s="1"/>
  <c r="AR56" i="36"/>
  <c r="CD39" i="49"/>
  <c r="EZ57" i="49" s="1"/>
  <c r="AR33" i="36"/>
  <c r="AR90" i="36" s="1"/>
  <c r="CD22" i="49"/>
  <c r="EZ34" i="49" s="1"/>
  <c r="EZ91" i="49" s="1"/>
  <c r="FD51" i="49"/>
  <c r="FH24" i="49"/>
  <c r="FH77" i="49"/>
  <c r="FH86" i="49"/>
  <c r="FH7" i="49"/>
  <c r="FP86" i="49"/>
  <c r="FP12" i="49"/>
  <c r="FT94" i="49"/>
  <c r="FT51" i="49"/>
  <c r="FX77" i="49"/>
  <c r="FP7" i="49"/>
  <c r="FP51" i="49"/>
  <c r="AR34" i="35"/>
  <c r="BZ23" i="49"/>
  <c r="AR49" i="35"/>
  <c r="AR92" i="35" s="1"/>
  <c r="BZ35" i="49"/>
  <c r="BK6" i="49"/>
  <c r="BK23" i="49"/>
  <c r="BK45" i="49"/>
  <c r="BK30" i="49"/>
  <c r="AR33" i="35"/>
  <c r="AR90" i="35" s="1"/>
  <c r="BZ22" i="49"/>
  <c r="AR9" i="35"/>
  <c r="BZ7" i="49"/>
  <c r="BK25" i="49"/>
  <c r="BK51" i="49"/>
  <c r="BK40" i="49"/>
  <c r="BK48" i="49"/>
  <c r="BK53" i="49"/>
  <c r="AR40" i="36"/>
  <c r="CD26" i="49"/>
  <c r="EZ41" i="49" s="1"/>
  <c r="BO12" i="49"/>
  <c r="BO32" i="49"/>
  <c r="BO54" i="49"/>
  <c r="BO14" i="49"/>
  <c r="BO60" i="49"/>
  <c r="BO15" i="49"/>
  <c r="BO24" i="49"/>
  <c r="BO41" i="49"/>
  <c r="BO56" i="49"/>
  <c r="BO25" i="49"/>
  <c r="BO51" i="49"/>
  <c r="BO44" i="49"/>
  <c r="BO5" i="49"/>
  <c r="BO50" i="49"/>
  <c r="V63" i="49"/>
  <c r="CP62" i="49" s="1"/>
  <c r="FP24" i="49"/>
  <c r="AD63" i="49"/>
  <c r="CX62" i="49" s="1"/>
  <c r="FT64" i="49"/>
  <c r="FX94" i="49"/>
  <c r="EX7" i="49"/>
  <c r="AR21" i="36"/>
  <c r="CD13" i="49"/>
  <c r="EZ22" i="49" s="1"/>
  <c r="AR81" i="36"/>
  <c r="CD55" i="49"/>
  <c r="EZ82" i="49" s="1"/>
  <c r="AR72" i="36"/>
  <c r="CD49" i="49"/>
  <c r="EZ73" i="49" s="1"/>
  <c r="AR57" i="35"/>
  <c r="BZ40" i="49"/>
  <c r="BK24" i="49"/>
  <c r="BK10" i="49"/>
  <c r="BK13" i="49"/>
  <c r="BK15" i="49"/>
  <c r="BK31" i="49"/>
  <c r="GY6" i="49"/>
  <c r="GZ33" i="49"/>
  <c r="GX35" i="49"/>
  <c r="EU57" i="49"/>
  <c r="GX21" i="49"/>
  <c r="ES45" i="49"/>
  <c r="GX45" i="49" s="1"/>
  <c r="ET48" i="49"/>
  <c r="GY48" i="49" s="1"/>
  <c r="GZ76" i="49"/>
  <c r="ET4" i="49"/>
  <c r="GY4" i="49" s="1"/>
  <c r="ES17" i="49"/>
  <c r="ES29" i="49"/>
  <c r="ET32" i="49"/>
  <c r="GY32" i="49" s="1"/>
  <c r="GY49" i="49"/>
  <c r="EU21" i="49"/>
  <c r="GZ21" i="49" s="1"/>
  <c r="ES23" i="49"/>
  <c r="GX23" i="49" s="1"/>
  <c r="ES72" i="49"/>
  <c r="AP6" i="36"/>
  <c r="AP98" i="36" s="1"/>
  <c r="AQ11" i="36"/>
  <c r="AQ99" i="36" s="1"/>
  <c r="EX12" i="49"/>
  <c r="BD11" i="36"/>
  <c r="EW16" i="49"/>
  <c r="EW17" i="49" s="1"/>
  <c r="EW49" i="49"/>
  <c r="EW74" i="49"/>
  <c r="EW77" i="49" s="1"/>
  <c r="EX86" i="49"/>
  <c r="EX94" i="49"/>
  <c r="EX51" i="49"/>
  <c r="FB24" i="49"/>
  <c r="FB38" i="49"/>
  <c r="FA54" i="49"/>
  <c r="FA77" i="49"/>
  <c r="FC74" i="49"/>
  <c r="HD74" i="49" s="1"/>
  <c r="FC38" i="49"/>
  <c r="FB64" i="49"/>
  <c r="FA12" i="49"/>
  <c r="FA38" i="49"/>
  <c r="FB51" i="49"/>
  <c r="EG5" i="49"/>
  <c r="FF5" i="49"/>
  <c r="HC5" i="49" s="1"/>
  <c r="FG51" i="49"/>
  <c r="FF92" i="49"/>
  <c r="EH5" i="49"/>
  <c r="FG5" i="49"/>
  <c r="FG12" i="49"/>
  <c r="EF10" i="49"/>
  <c r="FE16" i="49"/>
  <c r="BI8" i="50"/>
  <c r="EF17" i="49"/>
  <c r="FE29" i="49"/>
  <c r="FE51" i="49"/>
  <c r="AW68" i="50"/>
  <c r="AW134" i="50" s="1"/>
  <c r="EG53" i="49"/>
  <c r="FF80" i="49"/>
  <c r="HC80" i="49" s="1"/>
  <c r="BO4" i="49"/>
  <c r="BO8" i="49"/>
  <c r="FF38" i="49"/>
  <c r="EF50" i="49"/>
  <c r="FE74" i="49"/>
  <c r="BM25" i="49"/>
  <c r="BO10" i="49"/>
  <c r="AQ11" i="40"/>
  <c r="AQ99" i="40" s="1"/>
  <c r="FI17" i="49"/>
  <c r="AO68" i="40"/>
  <c r="AO105" i="40" s="1"/>
  <c r="FI64" i="49"/>
  <c r="AP68" i="40"/>
  <c r="AP105" i="40" s="1"/>
  <c r="FJ86" i="49"/>
  <c r="AQ16" i="40"/>
  <c r="AQ100" i="40" s="1"/>
  <c r="FI77" i="49"/>
  <c r="FK94" i="49"/>
  <c r="FJ77" i="49"/>
  <c r="BI49" i="49"/>
  <c r="BI53" i="49"/>
  <c r="FO72" i="49"/>
  <c r="FO77" i="49" s="1"/>
  <c r="FN24" i="49"/>
  <c r="BD76" i="41"/>
  <c r="FM7" i="49"/>
  <c r="FO38" i="49"/>
  <c r="FO81" i="49"/>
  <c r="FO86" i="49" s="1"/>
  <c r="FR69" i="49"/>
  <c r="FR7" i="49"/>
  <c r="FS7" i="49"/>
  <c r="FS12" i="49"/>
  <c r="FS20" i="49"/>
  <c r="FS24" i="49" s="1"/>
  <c r="FQ24" i="49"/>
  <c r="BI11" i="49"/>
  <c r="FS17" i="49"/>
  <c r="FQ38" i="49"/>
  <c r="FR51" i="49"/>
  <c r="FS64" i="49"/>
  <c r="FT86" i="49"/>
  <c r="FV64" i="49"/>
  <c r="AX88" i="43"/>
  <c r="FU94" i="49"/>
  <c r="FU77" i="49"/>
  <c r="J20" i="47"/>
  <c r="FV94" i="49"/>
  <c r="FU86" i="49"/>
  <c r="FV38" i="49"/>
  <c r="FU64" i="49"/>
  <c r="FX69" i="49"/>
  <c r="FW77" i="49"/>
  <c r="FV86" i="49"/>
  <c r="FV7" i="49"/>
  <c r="BI22" i="49"/>
  <c r="BD93" i="44"/>
  <c r="BM98" i="50"/>
  <c r="BM104" i="50"/>
  <c r="BQ88" i="50"/>
  <c r="BO88" i="50"/>
  <c r="BO77" i="50"/>
  <c r="AR26" i="35"/>
  <c r="BZ15" i="49"/>
  <c r="AR5" i="35"/>
  <c r="BZ6" i="49"/>
  <c r="AR32" i="35"/>
  <c r="BZ21" i="49"/>
  <c r="AR79" i="35"/>
  <c r="BZ53" i="49"/>
  <c r="AR47" i="35"/>
  <c r="BZ33" i="49"/>
  <c r="AR71" i="36"/>
  <c r="CD48" i="49"/>
  <c r="EZ72" i="49" s="1"/>
  <c r="AR67" i="36"/>
  <c r="CD47" i="49"/>
  <c r="EZ68" i="49" s="1"/>
  <c r="AR82" i="36"/>
  <c r="CD56" i="49"/>
  <c r="EZ83" i="49" s="1"/>
  <c r="FP69" i="49"/>
  <c r="AR44" i="35"/>
  <c r="BZ30" i="49"/>
  <c r="AR81" i="35"/>
  <c r="BZ55" i="49"/>
  <c r="AR46" i="35"/>
  <c r="BZ32" i="49"/>
  <c r="AR75" i="35"/>
  <c r="BZ52" i="49"/>
  <c r="AR59" i="35"/>
  <c r="BZ42" i="49"/>
  <c r="AR56" i="35"/>
  <c r="BZ39" i="49"/>
  <c r="AR84" i="35"/>
  <c r="BZ58" i="49"/>
  <c r="AR55" i="35"/>
  <c r="BZ38" i="49"/>
  <c r="AR28" i="35"/>
  <c r="BZ17" i="49"/>
  <c r="AR35" i="35"/>
  <c r="BZ24" i="49"/>
  <c r="AR22" i="35"/>
  <c r="BZ14" i="49"/>
  <c r="AR15" i="36"/>
  <c r="CD10" i="49"/>
  <c r="EZ16" i="49" s="1"/>
  <c r="AR47" i="36"/>
  <c r="CD33" i="49"/>
  <c r="EZ48" i="49" s="1"/>
  <c r="AR20" i="36"/>
  <c r="CD12" i="49"/>
  <c r="EZ21" i="49" s="1"/>
  <c r="AR60" i="36"/>
  <c r="CD43" i="49"/>
  <c r="EZ61" i="49" s="1"/>
  <c r="AR22" i="36"/>
  <c r="CD14" i="49"/>
  <c r="EZ23" i="49" s="1"/>
  <c r="AR55" i="36"/>
  <c r="CD38" i="49"/>
  <c r="EZ56" i="49" s="1"/>
  <c r="AR4" i="36"/>
  <c r="CD5" i="49"/>
  <c r="EZ5" i="49" s="1"/>
  <c r="AR3" i="36"/>
  <c r="CD4" i="49"/>
  <c r="EZ4" i="49" s="1"/>
  <c r="AR10" i="36"/>
  <c r="CD8" i="49"/>
  <c r="EZ11" i="49" s="1"/>
  <c r="AR61" i="36"/>
  <c r="CD44" i="49"/>
  <c r="EZ62" i="49" s="1"/>
  <c r="AR48" i="36"/>
  <c r="CD34" i="49"/>
  <c r="EZ49" i="49" s="1"/>
  <c r="AR80" i="36"/>
  <c r="CD54" i="49"/>
  <c r="EZ81" i="49" s="1"/>
  <c r="FH38" i="49"/>
  <c r="FH64" i="49"/>
  <c r="FH69" i="49"/>
  <c r="FH92" i="49"/>
  <c r="FH17" i="49"/>
  <c r="FP64" i="49"/>
  <c r="FX51" i="49"/>
  <c r="FX64" i="49"/>
  <c r="AR43" i="35"/>
  <c r="AR91" i="35" s="1"/>
  <c r="BZ29" i="49"/>
  <c r="BK7" i="49"/>
  <c r="BK47" i="49"/>
  <c r="BK3" i="49"/>
  <c r="F63" i="49"/>
  <c r="BZ62" i="49" s="1"/>
  <c r="BK35" i="49"/>
  <c r="AR10" i="35"/>
  <c r="BZ8" i="49"/>
  <c r="BK27" i="49"/>
  <c r="BK59" i="49"/>
  <c r="BK57" i="49"/>
  <c r="AR74" i="36"/>
  <c r="CD51" i="49"/>
  <c r="EZ75" i="49" s="1"/>
  <c r="AR49" i="36"/>
  <c r="AR92" i="36" s="1"/>
  <c r="CD35" i="49"/>
  <c r="EZ50" i="49" s="1"/>
  <c r="EZ93" i="49" s="1"/>
  <c r="FD17" i="49"/>
  <c r="FD77" i="49"/>
  <c r="BO18" i="49"/>
  <c r="BO16" i="49"/>
  <c r="BO29" i="49"/>
  <c r="BO58" i="49"/>
  <c r="BO26" i="49"/>
  <c r="BO23" i="49"/>
  <c r="BO6" i="49"/>
  <c r="BO27" i="49"/>
  <c r="BO59" i="49"/>
  <c r="AR36" i="36"/>
  <c r="CD25" i="49"/>
  <c r="EZ37" i="49" s="1"/>
  <c r="AR54" i="36"/>
  <c r="CD37" i="49"/>
  <c r="EZ55" i="49" s="1"/>
  <c r="BK16" i="49"/>
  <c r="AR30" i="35"/>
  <c r="BZ19" i="49"/>
  <c r="AR4" i="35"/>
  <c r="BZ5" i="49"/>
  <c r="BK36" i="49"/>
  <c r="BK38" i="49"/>
  <c r="BK44" i="49"/>
  <c r="BK28" i="49"/>
  <c r="EX64" i="49"/>
  <c r="EW38" i="49"/>
  <c r="EY51" i="49"/>
  <c r="FA86" i="49"/>
  <c r="FB86" i="49"/>
  <c r="FB7" i="49"/>
  <c r="FG24" i="49"/>
  <c r="FE91" i="49"/>
  <c r="FF69" i="49"/>
  <c r="BO31" i="49"/>
  <c r="FG92" i="49"/>
  <c r="BO28" i="49"/>
  <c r="FE24" i="49"/>
  <c r="FF93" i="49"/>
  <c r="EH39" i="49"/>
  <c r="FG57" i="49"/>
  <c r="FE17" i="49"/>
  <c r="FF24" i="49"/>
  <c r="FF51" i="49"/>
  <c r="FG93" i="49"/>
  <c r="FG86" i="49"/>
  <c r="F55" i="47"/>
  <c r="R55" i="49"/>
  <c r="BO55" i="49" s="1"/>
  <c r="FJ38" i="49"/>
  <c r="FO51" i="49"/>
  <c r="FN12" i="49"/>
  <c r="FM77" i="49"/>
  <c r="FN17" i="49"/>
  <c r="FM51" i="49"/>
  <c r="FN77" i="49"/>
  <c r="FS77" i="49"/>
  <c r="BM25" i="50"/>
  <c r="BM32" i="50"/>
  <c r="AR31" i="35"/>
  <c r="BZ20" i="49"/>
  <c r="AR58" i="35"/>
  <c r="BZ41" i="49"/>
  <c r="AR72" i="35"/>
  <c r="BZ49" i="49"/>
  <c r="AR32" i="36"/>
  <c r="CD21" i="49"/>
  <c r="EZ33" i="49" s="1"/>
  <c r="AR59" i="36"/>
  <c r="CD42" i="49"/>
  <c r="EZ60" i="49" s="1"/>
  <c r="FD38" i="49"/>
  <c r="FH12" i="49"/>
  <c r="FH91" i="49"/>
  <c r="AR19" i="35"/>
  <c r="BZ11" i="49"/>
  <c r="AR3" i="35"/>
  <c r="BZ4" i="49"/>
  <c r="AR53" i="35"/>
  <c r="BZ36" i="49"/>
  <c r="AR29" i="35"/>
  <c r="BZ18" i="49"/>
  <c r="AR54" i="35"/>
  <c r="BZ37" i="49"/>
  <c r="AR82" i="35"/>
  <c r="BZ56" i="49"/>
  <c r="AR66" i="35"/>
  <c r="BZ46" i="49"/>
  <c r="AR60" i="35"/>
  <c r="BZ43" i="49"/>
  <c r="AR71" i="35"/>
  <c r="BZ48" i="49"/>
  <c r="AR19" i="36"/>
  <c r="CD11" i="49"/>
  <c r="EZ20" i="49" s="1"/>
  <c r="AR27" i="36"/>
  <c r="CD16" i="49"/>
  <c r="EZ28" i="49" s="1"/>
  <c r="AR57" i="36"/>
  <c r="CD40" i="49"/>
  <c r="EZ58" i="49" s="1"/>
  <c r="AR46" i="36"/>
  <c r="CD32" i="49"/>
  <c r="EZ47" i="49" s="1"/>
  <c r="AR5" i="36"/>
  <c r="CD6" i="49"/>
  <c r="EZ6" i="49" s="1"/>
  <c r="AR66" i="36"/>
  <c r="AR68" i="36" s="1"/>
  <c r="AR105" i="36" s="1"/>
  <c r="CD46" i="49"/>
  <c r="EZ67" i="49" s="1"/>
  <c r="AR84" i="36"/>
  <c r="CD58" i="49"/>
  <c r="EZ85" i="49" s="1"/>
  <c r="FD24" i="49"/>
  <c r="FH93" i="49"/>
  <c r="FL38" i="49"/>
  <c r="FL17" i="49"/>
  <c r="FL69" i="49"/>
  <c r="FL64" i="49"/>
  <c r="FP77" i="49"/>
  <c r="FP94" i="49"/>
  <c r="FT12" i="49"/>
  <c r="FX38" i="49"/>
  <c r="FP17" i="49"/>
  <c r="AR45" i="35"/>
  <c r="BZ31" i="49"/>
  <c r="BK18" i="49"/>
  <c r="BK34" i="49"/>
  <c r="BK54" i="49"/>
  <c r="BK17" i="49"/>
  <c r="BK43" i="49"/>
  <c r="BK26" i="49"/>
  <c r="AR20" i="35"/>
  <c r="BZ12" i="49"/>
  <c r="BK39" i="49"/>
  <c r="BK58" i="49"/>
  <c r="BK4" i="49"/>
  <c r="BK22" i="49"/>
  <c r="AR26" i="36"/>
  <c r="CD15" i="49"/>
  <c r="EZ27" i="49" s="1"/>
  <c r="AR79" i="36"/>
  <c r="CD53" i="49"/>
  <c r="EZ80" i="49" s="1"/>
  <c r="FD7" i="49"/>
  <c r="HE7" i="49" s="1"/>
  <c r="BO49" i="49"/>
  <c r="BO40" i="49"/>
  <c r="BO34" i="49"/>
  <c r="BO48" i="49"/>
  <c r="BO9" i="49"/>
  <c r="BO43" i="49"/>
  <c r="BO33" i="49"/>
  <c r="BO35" i="49"/>
  <c r="AR62" i="36"/>
  <c r="CD45" i="49"/>
  <c r="EZ63" i="49" s="1"/>
  <c r="AR74" i="35"/>
  <c r="BZ51" i="49"/>
  <c r="BK32" i="49"/>
  <c r="BK11" i="49"/>
  <c r="BK14" i="49"/>
  <c r="BK29" i="49"/>
  <c r="AR67" i="35"/>
  <c r="BZ47" i="49"/>
  <c r="BK56" i="49"/>
  <c r="BK12" i="49"/>
  <c r="GZ5" i="49"/>
  <c r="GY20" i="49"/>
  <c r="ET69" i="49"/>
  <c r="GY22" i="49"/>
  <c r="AR41" i="35"/>
  <c r="BZ27" i="49"/>
  <c r="EY24" i="49"/>
  <c r="BD50" i="36"/>
  <c r="EX77" i="49"/>
  <c r="EY64" i="49"/>
  <c r="EX38" i="49"/>
  <c r="EW64" i="49"/>
  <c r="AU88" i="37"/>
  <c r="AQ68" i="37"/>
  <c r="AQ105" i="37" s="1"/>
  <c r="AO16" i="37"/>
  <c r="AO100" i="37" s="1"/>
  <c r="FD64" i="49"/>
  <c r="FB77" i="49"/>
  <c r="FA94" i="49"/>
  <c r="FC64" i="49"/>
  <c r="FB94" i="49"/>
  <c r="FG77" i="49"/>
  <c r="FF12" i="49"/>
  <c r="FG17" i="49"/>
  <c r="FE86" i="49"/>
  <c r="FG91" i="49"/>
  <c r="FE64" i="49"/>
  <c r="BO11" i="49"/>
  <c r="FE7" i="49"/>
  <c r="FE12" i="49"/>
  <c r="FE92" i="49"/>
  <c r="FF64" i="49"/>
  <c r="FE69" i="49"/>
  <c r="FF77" i="49"/>
  <c r="F55" i="46"/>
  <c r="FK24" i="49"/>
  <c r="FJ64" i="49"/>
  <c r="FJ24" i="49"/>
  <c r="FN51" i="49"/>
  <c r="FN38" i="49"/>
  <c r="FM64" i="49"/>
  <c r="FN86" i="49"/>
  <c r="FM24" i="49"/>
  <c r="FO64" i="49"/>
  <c r="FQ7" i="49"/>
  <c r="FS38" i="49"/>
  <c r="FT17" i="49"/>
  <c r="W20" i="48"/>
  <c r="AM32" i="48" s="1"/>
  <c r="FS94" i="49"/>
  <c r="FQ51" i="49"/>
  <c r="FR64" i="49"/>
  <c r="FR77" i="49"/>
  <c r="FQ12" i="49"/>
  <c r="FR86" i="49"/>
  <c r="BD68" i="43"/>
  <c r="FW86" i="49"/>
  <c r="AP16" i="43"/>
  <c r="AP100" i="43" s="1"/>
  <c r="FU51" i="49"/>
  <c r="FW64" i="49"/>
  <c r="FV51" i="49"/>
  <c r="FU69" i="49"/>
  <c r="Y23" i="48"/>
  <c r="AO35" i="48" s="1"/>
  <c r="AO16" i="44"/>
  <c r="AO100" i="44" s="1"/>
  <c r="BM55" i="50"/>
  <c r="BM40" i="50"/>
  <c r="BM49" i="50"/>
  <c r="AY88" i="50"/>
  <c r="AR2" i="36"/>
  <c r="CD3" i="49"/>
  <c r="EZ3" i="49" s="1"/>
  <c r="BQ25" i="50"/>
  <c r="BQ32" i="50"/>
  <c r="Z63" i="49"/>
  <c r="CT62" i="49" s="1"/>
  <c r="FT24" i="49"/>
  <c r="FX86" i="49"/>
  <c r="AH63" i="49"/>
  <c r="DB62" i="49" s="1"/>
  <c r="AR41" i="36"/>
  <c r="CD27" i="49"/>
  <c r="EZ42" i="49" s="1"/>
  <c r="AR29" i="36"/>
  <c r="CD18" i="49"/>
  <c r="EZ30" i="49" s="1"/>
  <c r="AR58" i="36"/>
  <c r="CD41" i="49"/>
  <c r="EZ59" i="49" s="1"/>
  <c r="D20" i="47"/>
  <c r="J20" i="49"/>
  <c r="BK20" i="49" s="1"/>
  <c r="BK8" i="49"/>
  <c r="BK52" i="49"/>
  <c r="BK37" i="49"/>
  <c r="BK41" i="49"/>
  <c r="BK50" i="49"/>
  <c r="BD37" i="35"/>
  <c r="AX16" i="35"/>
  <c r="AX100" i="35" s="1"/>
  <c r="EW7" i="49"/>
  <c r="EW24" i="49"/>
  <c r="EW86" i="49"/>
  <c r="EY7" i="49"/>
  <c r="EW94" i="49"/>
  <c r="EY17" i="49"/>
  <c r="EY86" i="49"/>
  <c r="EX24" i="49"/>
  <c r="EY94" i="49"/>
  <c r="AT37" i="37"/>
  <c r="AT102" i="37" s="1"/>
  <c r="FC94" i="49"/>
  <c r="FD86" i="49"/>
  <c r="AW88" i="37"/>
  <c r="FA7" i="49"/>
  <c r="FB12" i="49"/>
  <c r="FA69" i="49"/>
  <c r="FC17" i="49"/>
  <c r="HD17" i="49" s="1"/>
  <c r="FF17" i="49"/>
  <c r="FG38" i="49"/>
  <c r="BO13" i="49"/>
  <c r="FF91" i="49"/>
  <c r="FE93" i="49"/>
  <c r="EH44" i="49"/>
  <c r="FG62" i="49"/>
  <c r="HD62" i="49" s="1"/>
  <c r="FG69" i="49"/>
  <c r="BO19" i="49"/>
  <c r="FK38" i="49"/>
  <c r="FK7" i="49"/>
  <c r="FJ51" i="49"/>
  <c r="FJ7" i="49"/>
  <c r="FM38" i="49"/>
  <c r="AP50" i="41"/>
  <c r="AP103" i="41" s="1"/>
  <c r="BD63" i="41"/>
  <c r="FM86" i="49"/>
  <c r="FO94" i="49"/>
  <c r="FN7" i="49"/>
  <c r="FN64" i="49"/>
  <c r="FO7" i="49"/>
  <c r="FM94" i="49"/>
  <c r="FM69" i="49"/>
  <c r="FR38" i="49"/>
  <c r="FS51" i="49"/>
  <c r="FR12" i="49"/>
  <c r="FQ86" i="49"/>
  <c r="FQ69" i="49"/>
  <c r="W25" i="46"/>
  <c r="AM37" i="46" s="1"/>
  <c r="CX25" i="49"/>
  <c r="FT37" i="49" s="1"/>
  <c r="HE37" i="49" s="1"/>
  <c r="AQ11" i="43"/>
  <c r="AQ99" i="43" s="1"/>
  <c r="AO16" i="43"/>
  <c r="AO100" i="43" s="1"/>
  <c r="FW38" i="49"/>
  <c r="BD23" i="43"/>
  <c r="BD37" i="43"/>
  <c r="FU38" i="49"/>
  <c r="FV77" i="49"/>
  <c r="FW51" i="49"/>
  <c r="BM88" i="50"/>
  <c r="BP88" i="50"/>
  <c r="BU71" i="50"/>
  <c r="BI25" i="50"/>
  <c r="BJ71" i="50"/>
  <c r="BH71" i="50"/>
  <c r="BU17" i="50"/>
  <c r="BU8" i="50"/>
  <c r="BU32" i="50"/>
  <c r="BI104" i="50"/>
  <c r="BI58" i="50"/>
  <c r="BJ98" i="50"/>
  <c r="BJ47" i="50"/>
  <c r="BN25" i="50"/>
  <c r="BI63" i="50"/>
  <c r="BI102" i="50"/>
  <c r="BJ100" i="50"/>
  <c r="BJ55" i="50"/>
  <c r="BJ17" i="50"/>
  <c r="BJ25" i="50"/>
  <c r="BI32" i="50"/>
  <c r="BN8" i="50"/>
  <c r="BI83" i="50"/>
  <c r="BJ88" i="50"/>
  <c r="BN95" i="50"/>
  <c r="BN45" i="50"/>
  <c r="BJ32" i="50"/>
  <c r="BN99" i="50"/>
  <c r="BN49" i="50"/>
  <c r="BJ103" i="50"/>
  <c r="BJ59" i="50"/>
  <c r="BH17" i="50"/>
  <c r="BI98" i="50"/>
  <c r="BI47" i="50"/>
  <c r="BH25" i="50"/>
  <c r="BH102" i="50"/>
  <c r="BH63" i="50"/>
  <c r="BI96" i="50"/>
  <c r="BI44" i="50"/>
  <c r="BU55" i="50"/>
  <c r="BU100" i="50"/>
  <c r="BN104" i="50"/>
  <c r="BN58" i="50"/>
  <c r="BH46" i="50"/>
  <c r="BH97" i="50"/>
  <c r="BN102" i="50"/>
  <c r="BN63" i="50"/>
  <c r="BJ96" i="50"/>
  <c r="BJ44" i="50"/>
  <c r="BH56" i="50"/>
  <c r="BH101" i="50"/>
  <c r="BJ104" i="50"/>
  <c r="BJ58" i="50"/>
  <c r="BH95" i="50"/>
  <c r="BH45" i="50"/>
  <c r="BN32" i="50"/>
  <c r="BI101" i="50"/>
  <c r="BI56" i="50"/>
  <c r="BI59" i="50"/>
  <c r="BI103" i="50"/>
  <c r="BN83" i="50"/>
  <c r="BJ97" i="50"/>
  <c r="BJ46" i="50"/>
  <c r="BH96" i="50"/>
  <c r="BH44" i="50"/>
  <c r="BH100" i="50"/>
  <c r="BH55" i="50"/>
  <c r="BN98" i="50"/>
  <c r="BN47" i="50"/>
  <c r="BN96" i="50"/>
  <c r="BN44" i="50"/>
  <c r="BU97" i="50"/>
  <c r="BU46" i="50"/>
  <c r="BI55" i="50"/>
  <c r="BI100" i="50"/>
  <c r="BJ99" i="50"/>
  <c r="BJ49" i="50"/>
  <c r="BI94" i="50"/>
  <c r="BI40" i="50"/>
  <c r="G61" i="50"/>
  <c r="BL76" i="50"/>
  <c r="BL77" i="50" s="1"/>
  <c r="BH103" i="50"/>
  <c r="BH59" i="50"/>
  <c r="BI97" i="50"/>
  <c r="BI46" i="50"/>
  <c r="BJ102" i="50"/>
  <c r="BJ63" i="50"/>
  <c r="BN101" i="50"/>
  <c r="BN56" i="50"/>
  <c r="BH99" i="50"/>
  <c r="BH49" i="50"/>
  <c r="BN103" i="50"/>
  <c r="BN59" i="50"/>
  <c r="BH98" i="50"/>
  <c r="BH47" i="50"/>
  <c r="BH104" i="50"/>
  <c r="BH58" i="50"/>
  <c r="BJ95" i="50"/>
  <c r="BJ45" i="50"/>
  <c r="BU59" i="50"/>
  <c r="BU103" i="50"/>
  <c r="BU95" i="50"/>
  <c r="BU45" i="50"/>
  <c r="BU99" i="50"/>
  <c r="BU49" i="50"/>
  <c r="BU98" i="50"/>
  <c r="BU47" i="50"/>
  <c r="BU102" i="50"/>
  <c r="BU63" i="50"/>
  <c r="BN100" i="50"/>
  <c r="BN55" i="50"/>
  <c r="BN94" i="50"/>
  <c r="BN40" i="50"/>
  <c r="BH32" i="50"/>
  <c r="BN97" i="50"/>
  <c r="BN46" i="50"/>
  <c r="BJ94" i="50"/>
  <c r="BJ40" i="50"/>
  <c r="BJ8" i="50"/>
  <c r="BJ77" i="50"/>
  <c r="BI95" i="50"/>
  <c r="BI45" i="50"/>
  <c r="BJ101" i="50"/>
  <c r="BJ56" i="50"/>
  <c r="BI99" i="50"/>
  <c r="BI49" i="50"/>
  <c r="BJ83" i="50"/>
  <c r="BH94" i="50"/>
  <c r="BH40" i="50"/>
  <c r="AP11" i="50"/>
  <c r="AP128" i="50" s="1"/>
  <c r="AQ68" i="50"/>
  <c r="AQ134" i="50" s="1"/>
  <c r="BJ18" i="49"/>
  <c r="BH52" i="49"/>
  <c r="BI23" i="49"/>
  <c r="BJ39" i="49"/>
  <c r="BH29" i="49"/>
  <c r="BJ44" i="49"/>
  <c r="BJ9" i="49"/>
  <c r="BH20" i="49"/>
  <c r="BH21" i="49"/>
  <c r="BJ7" i="49"/>
  <c r="BH45" i="49"/>
  <c r="BI26" i="49"/>
  <c r="BH43" i="49"/>
  <c r="BJ3" i="49"/>
  <c r="BJ12" i="49"/>
  <c r="BJ20" i="49"/>
  <c r="EH13" i="49"/>
  <c r="EH20" i="49"/>
  <c r="EF33" i="49"/>
  <c r="EF35" i="49"/>
  <c r="EG30" i="49"/>
  <c r="EF41" i="49"/>
  <c r="BL60" i="49"/>
  <c r="EH51" i="49"/>
  <c r="EH57" i="49"/>
  <c r="BM8" i="49"/>
  <c r="BL26" i="49"/>
  <c r="BH30" i="49"/>
  <c r="BJ6" i="49"/>
  <c r="BJ34" i="49"/>
  <c r="BI43" i="49"/>
  <c r="BH13" i="49"/>
  <c r="BJ23" i="49"/>
  <c r="BI32" i="49"/>
  <c r="BJ55" i="49"/>
  <c r="BI37" i="49"/>
  <c r="BH23" i="49"/>
  <c r="BH18" i="49"/>
  <c r="BJ28" i="49"/>
  <c r="BL20" i="49"/>
  <c r="BL52" i="49"/>
  <c r="BN17" i="49"/>
  <c r="BI18" i="49"/>
  <c r="BI15" i="49"/>
  <c r="BH60" i="49"/>
  <c r="BJ15" i="49"/>
  <c r="BI7" i="49"/>
  <c r="BH24" i="49"/>
  <c r="BI25" i="49"/>
  <c r="EG9" i="49"/>
  <c r="EG12" i="49"/>
  <c r="EH15" i="49"/>
  <c r="EG18" i="49"/>
  <c r="EG31" i="49"/>
  <c r="EF37" i="49"/>
  <c r="EF39" i="49"/>
  <c r="EH52" i="49"/>
  <c r="EG54" i="49"/>
  <c r="BM38" i="49"/>
  <c r="EG14" i="49"/>
  <c r="EH16" i="49"/>
  <c r="EF19" i="49"/>
  <c r="EG22" i="49"/>
  <c r="EF23" i="49"/>
  <c r="EH46" i="49"/>
  <c r="EF51" i="49"/>
  <c r="BL7" i="49"/>
  <c r="EH14" i="49"/>
  <c r="EG19" i="49"/>
  <c r="EF43" i="49"/>
  <c r="EG57" i="49"/>
  <c r="BL53" i="49"/>
  <c r="EH19" i="49"/>
  <c r="EH49" i="49"/>
  <c r="BH56" i="49"/>
  <c r="BI6" i="49"/>
  <c r="BJ32" i="49"/>
  <c r="BH53" i="49"/>
  <c r="BJ38" i="49"/>
  <c r="BH44" i="49"/>
  <c r="BJ11" i="49"/>
  <c r="BH33" i="49"/>
  <c r="BJ48" i="49"/>
  <c r="BI4" i="49"/>
  <c r="BH31" i="49"/>
  <c r="BJ25" i="49"/>
  <c r="BI54" i="49"/>
  <c r="BL35" i="49"/>
  <c r="BH35" i="49"/>
  <c r="BL16" i="49"/>
  <c r="BH16" i="49"/>
  <c r="BM45" i="49"/>
  <c r="BI45" i="49"/>
  <c r="BH5" i="49"/>
  <c r="BJ47" i="49"/>
  <c r="ES4" i="49"/>
  <c r="GX4" i="49" s="1"/>
  <c r="EF8" i="49"/>
  <c r="EH24" i="49"/>
  <c r="EG29" i="49"/>
  <c r="BN21" i="49"/>
  <c r="BJ21" i="49"/>
  <c r="BL27" i="49"/>
  <c r="BH27" i="49"/>
  <c r="BM50" i="49"/>
  <c r="BI50" i="49"/>
  <c r="EH7" i="49"/>
  <c r="EF45" i="49"/>
  <c r="EH58" i="49"/>
  <c r="EG28" i="49"/>
  <c r="EG17" i="49"/>
  <c r="BL22" i="49"/>
  <c r="BH22" i="49"/>
  <c r="BN59" i="49"/>
  <c r="BJ59" i="49"/>
  <c r="BJ10" i="49"/>
  <c r="BJ31" i="49"/>
  <c r="BI36" i="49"/>
  <c r="BJ43" i="49"/>
  <c r="BI56" i="49"/>
  <c r="BH7" i="49"/>
  <c r="BH19" i="49"/>
  <c r="BI30" i="49"/>
  <c r="BH47" i="49"/>
  <c r="BI20" i="49"/>
  <c r="BI9" i="49"/>
  <c r="BL51" i="49"/>
  <c r="BH51" i="49"/>
  <c r="BN42" i="49"/>
  <c r="BJ42" i="49"/>
  <c r="BM24" i="49"/>
  <c r="BI24" i="49"/>
  <c r="BM40" i="49"/>
  <c r="BI40" i="49"/>
  <c r="BM29" i="49"/>
  <c r="BI29" i="49"/>
  <c r="BI51" i="49"/>
  <c r="BH38" i="49"/>
  <c r="BH28" i="49"/>
  <c r="BI38" i="49"/>
  <c r="BH6" i="49"/>
  <c r="BI13" i="49"/>
  <c r="BH26" i="49"/>
  <c r="EH26" i="49"/>
  <c r="EF40" i="49"/>
  <c r="EH56" i="49"/>
  <c r="EG58" i="49"/>
  <c r="BM5" i="49"/>
  <c r="BI5" i="49"/>
  <c r="EF47" i="49"/>
  <c r="BM47" i="49"/>
  <c r="BI47" i="49"/>
  <c r="BN57" i="49"/>
  <c r="BJ57" i="49"/>
  <c r="EF20" i="49"/>
  <c r="EF24" i="49"/>
  <c r="EG51" i="49"/>
  <c r="EF56" i="49"/>
  <c r="BL56" i="49"/>
  <c r="EH6" i="49"/>
  <c r="EF58" i="49"/>
  <c r="BL12" i="49"/>
  <c r="BL54" i="49"/>
  <c r="BH54" i="49"/>
  <c r="BJ36" i="49"/>
  <c r="BH12" i="49"/>
  <c r="BI19" i="49"/>
  <c r="BI27" i="49"/>
  <c r="BI35" i="49"/>
  <c r="BH48" i="49"/>
  <c r="BJ54" i="49"/>
  <c r="BI59" i="49"/>
  <c r="BH32" i="49"/>
  <c r="BI8" i="49"/>
  <c r="BJ19" i="49"/>
  <c r="BJ27" i="49"/>
  <c r="BH37" i="49"/>
  <c r="BH49" i="49"/>
  <c r="BI34" i="49"/>
  <c r="BJ52" i="49"/>
  <c r="EH11" i="49"/>
  <c r="EF14" i="49"/>
  <c r="EG16" i="49"/>
  <c r="EH17" i="49"/>
  <c r="EG21" i="49"/>
  <c r="EF22" i="49"/>
  <c r="EF25" i="49"/>
  <c r="EF27" i="49"/>
  <c r="EG34" i="49"/>
  <c r="EH41" i="49"/>
  <c r="EH43" i="49"/>
  <c r="EG46" i="49"/>
  <c r="EH18" i="49"/>
  <c r="EH31" i="49"/>
  <c r="EH54" i="49"/>
  <c r="EG4" i="49"/>
  <c r="EG6" i="49"/>
  <c r="EG10" i="49"/>
  <c r="EF15" i="49"/>
  <c r="EH32" i="49"/>
  <c r="EG35" i="49"/>
  <c r="EH37" i="49"/>
  <c r="EF52" i="49"/>
  <c r="EF9" i="49"/>
  <c r="EG11" i="49"/>
  <c r="EG13" i="49"/>
  <c r="EF18" i="49"/>
  <c r="EG20" i="49"/>
  <c r="EG24" i="49"/>
  <c r="EG26" i="49"/>
  <c r="EH28" i="49"/>
  <c r="EH30" i="49"/>
  <c r="EH33" i="49"/>
  <c r="EG38" i="49"/>
  <c r="EG43" i="49"/>
  <c r="EH45" i="49"/>
  <c r="EH47" i="49"/>
  <c r="BM11" i="49"/>
  <c r="BM53" i="49"/>
  <c r="T63" i="49"/>
  <c r="CN62" i="49" s="1"/>
  <c r="BI41" i="49"/>
  <c r="BH50" i="49"/>
  <c r="EH36" i="49"/>
  <c r="EH38" i="49"/>
  <c r="EG44" i="49"/>
  <c r="BN33" i="49"/>
  <c r="BM57" i="49"/>
  <c r="EF4" i="49"/>
  <c r="EH12" i="49"/>
  <c r="EF28" i="49"/>
  <c r="EH34" i="49"/>
  <c r="EG37" i="49"/>
  <c r="EG40" i="49"/>
  <c r="EG42" i="49"/>
  <c r="EH50" i="49"/>
  <c r="EF55" i="49"/>
  <c r="EF11" i="49"/>
  <c r="EH22" i="49"/>
  <c r="EF36" i="49"/>
  <c r="EF38" i="49"/>
  <c r="EH40" i="49"/>
  <c r="EH42" i="49"/>
  <c r="EG45" i="49"/>
  <c r="EF48" i="49"/>
  <c r="EF31" i="49"/>
  <c r="EF34" i="49"/>
  <c r="EG36" i="49"/>
  <c r="EG41" i="49"/>
  <c r="EF46" i="49"/>
  <c r="EG48" i="49"/>
  <c r="EG56" i="49"/>
  <c r="BL30" i="49"/>
  <c r="BM49" i="49"/>
  <c r="AX88" i="44"/>
  <c r="AO6" i="44"/>
  <c r="AO98" i="44" s="1"/>
  <c r="BM22" i="49"/>
  <c r="EF6" i="49"/>
  <c r="EG8" i="49"/>
  <c r="EH21" i="49"/>
  <c r="EH29" i="49"/>
  <c r="EF26" i="49"/>
  <c r="EH10" i="49"/>
  <c r="EF21" i="49"/>
  <c r="EH35" i="49"/>
  <c r="EH53" i="49"/>
  <c r="AO50" i="44"/>
  <c r="AO103" i="44" s="1"/>
  <c r="AQ63" i="44"/>
  <c r="AQ104" i="44" s="1"/>
  <c r="AU88" i="44"/>
  <c r="AI7" i="50"/>
  <c r="BC10" i="50" s="1"/>
  <c r="EF49" i="49"/>
  <c r="EG23" i="49"/>
  <c r="EG49" i="49"/>
  <c r="EG55" i="49"/>
  <c r="EG52" i="49"/>
  <c r="BL50" i="49"/>
  <c r="AJ63" i="49"/>
  <c r="DD62" i="49" s="1"/>
  <c r="AK63" i="49"/>
  <c r="DE62" i="49" s="1"/>
  <c r="AQ68" i="44"/>
  <c r="AQ105" i="44" s="1"/>
  <c r="AU16" i="50"/>
  <c r="AU129" i="50" s="1"/>
  <c r="EF30" i="49"/>
  <c r="EG33" i="49"/>
  <c r="EF16" i="49"/>
  <c r="EH23" i="49"/>
  <c r="AO23" i="44"/>
  <c r="AO101" i="44" s="1"/>
  <c r="BD68" i="44"/>
  <c r="AQ23" i="44"/>
  <c r="AQ101" i="44" s="1"/>
  <c r="BD63" i="44"/>
  <c r="AS88" i="44"/>
  <c r="BC32" i="44"/>
  <c r="Y21" i="48"/>
  <c r="AO33" i="48" s="1"/>
  <c r="AR14" i="44"/>
  <c r="Y9" i="46"/>
  <c r="AO15" i="46" s="1"/>
  <c r="Y9" i="47"/>
  <c r="AO15" i="47" s="1"/>
  <c r="AR29" i="44"/>
  <c r="Y18" i="46"/>
  <c r="AO30" i="46" s="1"/>
  <c r="Y18" i="47"/>
  <c r="AO30" i="47" s="1"/>
  <c r="AR34" i="44"/>
  <c r="Y23" i="46"/>
  <c r="AO35" i="46" s="1"/>
  <c r="Y23" i="47"/>
  <c r="AO35" i="47" s="1"/>
  <c r="AR79" i="44"/>
  <c r="Y53" i="46"/>
  <c r="AO80" i="46" s="1"/>
  <c r="Y53" i="47"/>
  <c r="AO80" i="47" s="1"/>
  <c r="AR57" i="44"/>
  <c r="Y40" i="46"/>
  <c r="AO58" i="46" s="1"/>
  <c r="Y40" i="47"/>
  <c r="AO58" i="47" s="1"/>
  <c r="K30" i="46"/>
  <c r="K30" i="47"/>
  <c r="K22" i="46"/>
  <c r="K22" i="47"/>
  <c r="K40" i="46"/>
  <c r="K40" i="47"/>
  <c r="AO3" i="46"/>
  <c r="K11" i="46"/>
  <c r="K11" i="47"/>
  <c r="AR71" i="44"/>
  <c r="Y48" i="46"/>
  <c r="AO72" i="46" s="1"/>
  <c r="Y48" i="47"/>
  <c r="AO72" i="47" s="1"/>
  <c r="DE61" i="49"/>
  <c r="K6" i="46"/>
  <c r="K6" i="47"/>
  <c r="K17" i="46"/>
  <c r="K17" i="47"/>
  <c r="K44" i="46"/>
  <c r="K44" i="47"/>
  <c r="K52" i="46"/>
  <c r="K52" i="47"/>
  <c r="BC4" i="44"/>
  <c r="Y5" i="48"/>
  <c r="AO5" i="48" s="1"/>
  <c r="BC53" i="44"/>
  <c r="Y36" i="48"/>
  <c r="AO54" i="48" s="1"/>
  <c r="BC46" i="44"/>
  <c r="Y32" i="48"/>
  <c r="AO47" i="48" s="1"/>
  <c r="AR74" i="44"/>
  <c r="Y51" i="46"/>
  <c r="AO75" i="46" s="1"/>
  <c r="Y51" i="47"/>
  <c r="AO75" i="47" s="1"/>
  <c r="AR55" i="44"/>
  <c r="Y38" i="46"/>
  <c r="AO56" i="46" s="1"/>
  <c r="Y38" i="47"/>
  <c r="AO56" i="47" s="1"/>
  <c r="AR81" i="44"/>
  <c r="Y55" i="46"/>
  <c r="AO82" i="46" s="1"/>
  <c r="Y55" i="47"/>
  <c r="AO82" i="47" s="1"/>
  <c r="AR9" i="44"/>
  <c r="Y7" i="46"/>
  <c r="AO10" i="46" s="1"/>
  <c r="Y7" i="47"/>
  <c r="AO10" i="47" s="1"/>
  <c r="AR33" i="44"/>
  <c r="AR90" i="44" s="1"/>
  <c r="Y22" i="46"/>
  <c r="AO34" i="46" s="1"/>
  <c r="AO92" i="46" s="1"/>
  <c r="Y22" i="47"/>
  <c r="AO34" i="47" s="1"/>
  <c r="AO92" i="47" s="1"/>
  <c r="K45" i="46"/>
  <c r="K45" i="47"/>
  <c r="K46" i="46"/>
  <c r="K46" i="47"/>
  <c r="K37" i="46"/>
  <c r="K37" i="47"/>
  <c r="BC66" i="44"/>
  <c r="Y46" i="48"/>
  <c r="AO67" i="48" s="1"/>
  <c r="K24" i="46"/>
  <c r="K24" i="47"/>
  <c r="AR46" i="44"/>
  <c r="Y32" i="46"/>
  <c r="AO47" i="46" s="1"/>
  <c r="Y32" i="47"/>
  <c r="AO47" i="47" s="1"/>
  <c r="K32" i="46"/>
  <c r="K32" i="47"/>
  <c r="X60" i="44"/>
  <c r="K3" i="46"/>
  <c r="F60" i="44"/>
  <c r="K3" i="47"/>
  <c r="BC14" i="44"/>
  <c r="Y9" i="48"/>
  <c r="AO15" i="48" s="1"/>
  <c r="BC36" i="44"/>
  <c r="Y25" i="48"/>
  <c r="AO37" i="48" s="1"/>
  <c r="BC62" i="44"/>
  <c r="Y45" i="48"/>
  <c r="AO63" i="48" s="1"/>
  <c r="BC5" i="44"/>
  <c r="Y6" i="48"/>
  <c r="AO6" i="48" s="1"/>
  <c r="AR32" i="44"/>
  <c r="Y21" i="46"/>
  <c r="AO33" i="46" s="1"/>
  <c r="Y21" i="47"/>
  <c r="AO33" i="47" s="1"/>
  <c r="BC31" i="44"/>
  <c r="Y20" i="48"/>
  <c r="AO32" i="48" s="1"/>
  <c r="AR72" i="44"/>
  <c r="Y49" i="46"/>
  <c r="AO73" i="46" s="1"/>
  <c r="Y49" i="47"/>
  <c r="AO73" i="47" s="1"/>
  <c r="BC19" i="44"/>
  <c r="Y11" i="48"/>
  <c r="AO20" i="48" s="1"/>
  <c r="BC29" i="44"/>
  <c r="Y18" i="48"/>
  <c r="AO30" i="48" s="1"/>
  <c r="BC48" i="44"/>
  <c r="Y34" i="48"/>
  <c r="AO49" i="48" s="1"/>
  <c r="BC73" i="44"/>
  <c r="Y50" i="48"/>
  <c r="AO74" i="48" s="1"/>
  <c r="AR31" i="44"/>
  <c r="Y20" i="46"/>
  <c r="AO32" i="46" s="1"/>
  <c r="Y20" i="47"/>
  <c r="AO32" i="47" s="1"/>
  <c r="BC75" i="44"/>
  <c r="Y52" i="48"/>
  <c r="AO76" i="48" s="1"/>
  <c r="AR41" i="44"/>
  <c r="Y27" i="46"/>
  <c r="AO42" i="46" s="1"/>
  <c r="Y27" i="47"/>
  <c r="AO42" i="47" s="1"/>
  <c r="AR67" i="44"/>
  <c r="Y47" i="46"/>
  <c r="AO68" i="46" s="1"/>
  <c r="Y47" i="47"/>
  <c r="AO68" i="47" s="1"/>
  <c r="AR44" i="44"/>
  <c r="Y30" i="46"/>
  <c r="AO45" i="46" s="1"/>
  <c r="BC35" i="44"/>
  <c r="Y24" i="48"/>
  <c r="AO36" i="48" s="1"/>
  <c r="AR3" i="44"/>
  <c r="Y4" i="46"/>
  <c r="AO4" i="46" s="1"/>
  <c r="Y4" i="47"/>
  <c r="AO4" i="47" s="1"/>
  <c r="BC55" i="44"/>
  <c r="Y38" i="48"/>
  <c r="AO56" i="48" s="1"/>
  <c r="AR22" i="44"/>
  <c r="Y14" i="46"/>
  <c r="AO23" i="46" s="1"/>
  <c r="Y14" i="47"/>
  <c r="AO23" i="47" s="1"/>
  <c r="AR61" i="44"/>
  <c r="Y44" i="46"/>
  <c r="AO62" i="46" s="1"/>
  <c r="Y44" i="47"/>
  <c r="AO62" i="47" s="1"/>
  <c r="AR42" i="44"/>
  <c r="Y28" i="46"/>
  <c r="AO43" i="46" s="1"/>
  <c r="Y28" i="47"/>
  <c r="AO43" i="47" s="1"/>
  <c r="K26" i="46"/>
  <c r="K26" i="47"/>
  <c r="K49" i="46"/>
  <c r="K49" i="47"/>
  <c r="K39" i="46"/>
  <c r="K39" i="47"/>
  <c r="BC44" i="44"/>
  <c r="Y30" i="48"/>
  <c r="AO45" i="48" s="1"/>
  <c r="K53" i="46"/>
  <c r="K53" i="47"/>
  <c r="K14" i="46"/>
  <c r="K14" i="47"/>
  <c r="K35" i="46"/>
  <c r="K35" i="47"/>
  <c r="K51" i="46"/>
  <c r="K51" i="47"/>
  <c r="BC74" i="44"/>
  <c r="Y51" i="48"/>
  <c r="AO75" i="48" s="1"/>
  <c r="K47" i="46"/>
  <c r="K47" i="47"/>
  <c r="BC10" i="44"/>
  <c r="Y8" i="48"/>
  <c r="AO11" i="48" s="1"/>
  <c r="K7" i="46"/>
  <c r="K7" i="47"/>
  <c r="K28" i="46"/>
  <c r="K28" i="47"/>
  <c r="AR84" i="44"/>
  <c r="Y58" i="46"/>
  <c r="AO85" i="46" s="1"/>
  <c r="Y58" i="47"/>
  <c r="AO85" i="47" s="1"/>
  <c r="K4" i="46"/>
  <c r="K4" i="47"/>
  <c r="K48" i="46"/>
  <c r="K48" i="47"/>
  <c r="EG50" i="49"/>
  <c r="EG25" i="49"/>
  <c r="EF57" i="49"/>
  <c r="EH25" i="49"/>
  <c r="EH27" i="49"/>
  <c r="EH55" i="49"/>
  <c r="AO11" i="44"/>
  <c r="AO99" i="44" s="1"/>
  <c r="AQ16" i="44"/>
  <c r="AQ100" i="44" s="1"/>
  <c r="AQ76" i="44"/>
  <c r="AQ106" i="44" s="1"/>
  <c r="BC3" i="44"/>
  <c r="BC6" i="44" s="1"/>
  <c r="BC98" i="44" s="1"/>
  <c r="Y4" i="48"/>
  <c r="AO4" i="48" s="1"/>
  <c r="AP11" i="44"/>
  <c r="AP99" i="44" s="1"/>
  <c r="BD16" i="44"/>
  <c r="AP37" i="44"/>
  <c r="AP102" i="44" s="1"/>
  <c r="AQ85" i="44"/>
  <c r="AQ107" i="44" s="1"/>
  <c r="AT6" i="44"/>
  <c r="AT98" i="44" s="1"/>
  <c r="AT108" i="44" s="1"/>
  <c r="BD85" i="44"/>
  <c r="AO85" i="44"/>
  <c r="AO107" i="44" s="1"/>
  <c r="AQ6" i="44"/>
  <c r="AQ98" i="44" s="1"/>
  <c r="AO3" i="48"/>
  <c r="BC58" i="44"/>
  <c r="Y41" i="48"/>
  <c r="AO59" i="48" s="1"/>
  <c r="BC59" i="44"/>
  <c r="Y42" i="48"/>
  <c r="AO60" i="48" s="1"/>
  <c r="AR28" i="44"/>
  <c r="Y17" i="46"/>
  <c r="AO29" i="46" s="1"/>
  <c r="Y17" i="47"/>
  <c r="AO29" i="47" s="1"/>
  <c r="AR26" i="44"/>
  <c r="Y15" i="46"/>
  <c r="AO27" i="46" s="1"/>
  <c r="Y15" i="47"/>
  <c r="AO27" i="47" s="1"/>
  <c r="K41" i="46"/>
  <c r="K41" i="47"/>
  <c r="AR15" i="44"/>
  <c r="Y10" i="46"/>
  <c r="AO16" i="46" s="1"/>
  <c r="Y10" i="47"/>
  <c r="AO16" i="47" s="1"/>
  <c r="K9" i="46"/>
  <c r="K9" i="47"/>
  <c r="AR5" i="44"/>
  <c r="Y6" i="46"/>
  <c r="AO6" i="46" s="1"/>
  <c r="Y6" i="47"/>
  <c r="AO6" i="47" s="1"/>
  <c r="BC21" i="44"/>
  <c r="Y13" i="48"/>
  <c r="AO22" i="48" s="1"/>
  <c r="BC43" i="44"/>
  <c r="BC91" i="44" s="1"/>
  <c r="Y29" i="48"/>
  <c r="AO44" i="48" s="1"/>
  <c r="AO93" i="48" s="1"/>
  <c r="BC72" i="44"/>
  <c r="Y49" i="48"/>
  <c r="AO73" i="48" s="1"/>
  <c r="BC15" i="44"/>
  <c r="Y10" i="48"/>
  <c r="AO16" i="48" s="1"/>
  <c r="BC40" i="44"/>
  <c r="Y26" i="48"/>
  <c r="AO41" i="48" s="1"/>
  <c r="BC33" i="44"/>
  <c r="BC90" i="44" s="1"/>
  <c r="Y22" i="48"/>
  <c r="AO34" i="48" s="1"/>
  <c r="AO92" i="48" s="1"/>
  <c r="AR4" i="44"/>
  <c r="Y5" i="46"/>
  <c r="AO5" i="46" s="1"/>
  <c r="Y5" i="47"/>
  <c r="AO5" i="47" s="1"/>
  <c r="AR21" i="44"/>
  <c r="Y13" i="46"/>
  <c r="AO22" i="46" s="1"/>
  <c r="Y13" i="47"/>
  <c r="AO22" i="47" s="1"/>
  <c r="BC30" i="44"/>
  <c r="Y19" i="48"/>
  <c r="AO31" i="48" s="1"/>
  <c r="BC49" i="44"/>
  <c r="BC92" i="44" s="1"/>
  <c r="Y35" i="48"/>
  <c r="AO50" i="48" s="1"/>
  <c r="AO94" i="48" s="1"/>
  <c r="AR83" i="44"/>
  <c r="Y57" i="46"/>
  <c r="AO84" i="46" s="1"/>
  <c r="Y57" i="47"/>
  <c r="AO84" i="47" s="1"/>
  <c r="BC57" i="44"/>
  <c r="Y40" i="48"/>
  <c r="AO58" i="48" s="1"/>
  <c r="AR80" i="44"/>
  <c r="Y54" i="46"/>
  <c r="AO81" i="46" s="1"/>
  <c r="Y54" i="47"/>
  <c r="AO81" i="47" s="1"/>
  <c r="AR48" i="44"/>
  <c r="Y34" i="46"/>
  <c r="AO49" i="46" s="1"/>
  <c r="Y34" i="47"/>
  <c r="AO49" i="47" s="1"/>
  <c r="AR20" i="44"/>
  <c r="Y12" i="46"/>
  <c r="AO21" i="46" s="1"/>
  <c r="Y12" i="47"/>
  <c r="AO21" i="47" s="1"/>
  <c r="AR60" i="44"/>
  <c r="Y43" i="46"/>
  <c r="AO61" i="46" s="1"/>
  <c r="Y43" i="47"/>
  <c r="AO61" i="47" s="1"/>
  <c r="AR40" i="44"/>
  <c r="Y26" i="46"/>
  <c r="AO41" i="46" s="1"/>
  <c r="Y26" i="47"/>
  <c r="AO41" i="47" s="1"/>
  <c r="AR45" i="44"/>
  <c r="Y31" i="46"/>
  <c r="AO46" i="46" s="1"/>
  <c r="Y31" i="47"/>
  <c r="AO46" i="47" s="1"/>
  <c r="AR58" i="44"/>
  <c r="Y41" i="46"/>
  <c r="AO59" i="46" s="1"/>
  <c r="Y41" i="47"/>
  <c r="AO59" i="47" s="1"/>
  <c r="BC54" i="44"/>
  <c r="Y37" i="48"/>
  <c r="AO55" i="48" s="1"/>
  <c r="AR82" i="44"/>
  <c r="Y56" i="46"/>
  <c r="AO83" i="46" s="1"/>
  <c r="Y56" i="47"/>
  <c r="AO83" i="47" s="1"/>
  <c r="K5" i="46"/>
  <c r="K5" i="47"/>
  <c r="K31" i="46"/>
  <c r="K31" i="47"/>
  <c r="AR27" i="44"/>
  <c r="Y16" i="46"/>
  <c r="AO28" i="46" s="1"/>
  <c r="Y16" i="47"/>
  <c r="AO28" i="47" s="1"/>
  <c r="K42" i="46"/>
  <c r="K42" i="47"/>
  <c r="K13" i="46"/>
  <c r="K13" i="47"/>
  <c r="AR35" i="44"/>
  <c r="Y24" i="46"/>
  <c r="AO36" i="46" s="1"/>
  <c r="Y24" i="47"/>
  <c r="AO36" i="47" s="1"/>
  <c r="K19" i="46"/>
  <c r="K19" i="47"/>
  <c r="K38" i="46"/>
  <c r="K38" i="47"/>
  <c r="K54" i="46"/>
  <c r="K54" i="47"/>
  <c r="BC81" i="44"/>
  <c r="Y55" i="48"/>
  <c r="AO82" i="48" s="1"/>
  <c r="K56" i="46"/>
  <c r="K56" i="47"/>
  <c r="BC20" i="44"/>
  <c r="Y12" i="48"/>
  <c r="AO21" i="48" s="1"/>
  <c r="K10" i="46"/>
  <c r="K10" i="47"/>
  <c r="K36" i="46"/>
  <c r="K36" i="47"/>
  <c r="BC84" i="44"/>
  <c r="Y58" i="48"/>
  <c r="AO85" i="48" s="1"/>
  <c r="K23" i="46"/>
  <c r="K23" i="47"/>
  <c r="K58" i="46"/>
  <c r="K58" i="47"/>
  <c r="AP16" i="50"/>
  <c r="AP129" i="50" s="1"/>
  <c r="AV93" i="50"/>
  <c r="AV139" i="50" s="1"/>
  <c r="EH48" i="49"/>
  <c r="EH9" i="49"/>
  <c r="EG27" i="49"/>
  <c r="EG39" i="49"/>
  <c r="EG47" i="49"/>
  <c r="EF5" i="49"/>
  <c r="EF7" i="49"/>
  <c r="EF29" i="49"/>
  <c r="EF54" i="49"/>
  <c r="AO37" i="44"/>
  <c r="AO102" i="44" s="1"/>
  <c r="AR36" i="44"/>
  <c r="Y25" i="46"/>
  <c r="AO37" i="46" s="1"/>
  <c r="Y25" i="47"/>
  <c r="AO37" i="47" s="1"/>
  <c r="AP85" i="44"/>
  <c r="AP107" i="44" s="1"/>
  <c r="DD61" i="49"/>
  <c r="K18" i="46"/>
  <c r="K18" i="47"/>
  <c r="K34" i="46"/>
  <c r="K34" i="47"/>
  <c r="AP23" i="44"/>
  <c r="AP101" i="44" s="1"/>
  <c r="K8" i="46"/>
  <c r="K8" i="47"/>
  <c r="AQ50" i="44"/>
  <c r="AQ103" i="44" s="1"/>
  <c r="AI63" i="49"/>
  <c r="DC62" i="49" s="1"/>
  <c r="BD11" i="44"/>
  <c r="BD50" i="44"/>
  <c r="AV88" i="44"/>
  <c r="K16" i="46"/>
  <c r="K16" i="47"/>
  <c r="K33" i="46"/>
  <c r="K33" i="47"/>
  <c r="K50" i="46"/>
  <c r="K50" i="47"/>
  <c r="BC83" i="44"/>
  <c r="Y57" i="48"/>
  <c r="AO84" i="48" s="1"/>
  <c r="BC82" i="44"/>
  <c r="Y56" i="48"/>
  <c r="AO83" i="48" s="1"/>
  <c r="BC71" i="44"/>
  <c r="Y48" i="48"/>
  <c r="AO72" i="48" s="1"/>
  <c r="BC61" i="44"/>
  <c r="Y44" i="48"/>
  <c r="AO62" i="48" s="1"/>
  <c r="K21" i="46"/>
  <c r="K21" i="47"/>
  <c r="BC28" i="44"/>
  <c r="Y17" i="48"/>
  <c r="AO29" i="48" s="1"/>
  <c r="BC47" i="44"/>
  <c r="Y33" i="48"/>
  <c r="AO48" i="48" s="1"/>
  <c r="BC79" i="44"/>
  <c r="Y53" i="48"/>
  <c r="AO80" i="48" s="1"/>
  <c r="BC22" i="44"/>
  <c r="Y14" i="48"/>
  <c r="AO23" i="48" s="1"/>
  <c r="AR54" i="44"/>
  <c r="Y37" i="46"/>
  <c r="AO55" i="46" s="1"/>
  <c r="Y37" i="47"/>
  <c r="AO55" i="47" s="1"/>
  <c r="AR47" i="44"/>
  <c r="Y33" i="46"/>
  <c r="AO48" i="46" s="1"/>
  <c r="Y33" i="47"/>
  <c r="AO48" i="47" s="1"/>
  <c r="BC9" i="44"/>
  <c r="BC11" i="44" s="1"/>
  <c r="BC99" i="44" s="1"/>
  <c r="Y7" i="48"/>
  <c r="AO10" i="48" s="1"/>
  <c r="BC26" i="44"/>
  <c r="Y15" i="48"/>
  <c r="AO27" i="48" s="1"/>
  <c r="AR43" i="44"/>
  <c r="AR91" i="44" s="1"/>
  <c r="Y29" i="46"/>
  <c r="AO44" i="46" s="1"/>
  <c r="AO93" i="46" s="1"/>
  <c r="Y29" i="47"/>
  <c r="AO44" i="47" s="1"/>
  <c r="AO93" i="47" s="1"/>
  <c r="AR62" i="44"/>
  <c r="Y45" i="46"/>
  <c r="AO63" i="46" s="1"/>
  <c r="Y45" i="47"/>
  <c r="AO63" i="47" s="1"/>
  <c r="AR19" i="44"/>
  <c r="Y11" i="46"/>
  <c r="AO20" i="46" s="1"/>
  <c r="Y11" i="47"/>
  <c r="AO20" i="47" s="1"/>
  <c r="AR59" i="44"/>
  <c r="Y42" i="46"/>
  <c r="AO60" i="46" s="1"/>
  <c r="Y42" i="47"/>
  <c r="AO60" i="47" s="1"/>
  <c r="AR10" i="44"/>
  <c r="Y8" i="46"/>
  <c r="AO11" i="46" s="1"/>
  <c r="Y8" i="47"/>
  <c r="AO11" i="47" s="1"/>
  <c r="AR53" i="44"/>
  <c r="Y36" i="46"/>
  <c r="AO54" i="46" s="1"/>
  <c r="Y36" i="47"/>
  <c r="AO54" i="47" s="1"/>
  <c r="AR30" i="44"/>
  <c r="Y19" i="46"/>
  <c r="AO31" i="46" s="1"/>
  <c r="Y19" i="47"/>
  <c r="AO31" i="47" s="1"/>
  <c r="AR73" i="44"/>
  <c r="Y50" i="46"/>
  <c r="AO74" i="46" s="1"/>
  <c r="Y50" i="47"/>
  <c r="AO74" i="47" s="1"/>
  <c r="AR49" i="44"/>
  <c r="AR92" i="44" s="1"/>
  <c r="Y35" i="46"/>
  <c r="AO50" i="46" s="1"/>
  <c r="AO94" i="46" s="1"/>
  <c r="Y35" i="47"/>
  <c r="AO50" i="47" s="1"/>
  <c r="AO94" i="47" s="1"/>
  <c r="BC60" i="44"/>
  <c r="Y43" i="48"/>
  <c r="AO61" i="48" s="1"/>
  <c r="BC80" i="44"/>
  <c r="Y54" i="48"/>
  <c r="AO81" i="48" s="1"/>
  <c r="AR56" i="44"/>
  <c r="Y39" i="46"/>
  <c r="AO57" i="46" s="1"/>
  <c r="Y39" i="47"/>
  <c r="AO57" i="47" s="1"/>
  <c r="K15" i="46"/>
  <c r="K15" i="47"/>
  <c r="K57" i="46"/>
  <c r="K57" i="47"/>
  <c r="BC27" i="44"/>
  <c r="Y16" i="48"/>
  <c r="AO28" i="48" s="1"/>
  <c r="K29" i="46"/>
  <c r="K29" i="47"/>
  <c r="BC42" i="44"/>
  <c r="Y28" i="48"/>
  <c r="AO43" i="48" s="1"/>
  <c r="K25" i="46"/>
  <c r="K25" i="47"/>
  <c r="K43" i="46"/>
  <c r="K43" i="47"/>
  <c r="K59" i="46"/>
  <c r="K59" i="47"/>
  <c r="K12" i="46"/>
  <c r="K12" i="47"/>
  <c r="AR66" i="44"/>
  <c r="AR68" i="44" s="1"/>
  <c r="AR105" i="44" s="1"/>
  <c r="Y46" i="46"/>
  <c r="AO67" i="46" s="1"/>
  <c r="AO69" i="46" s="1"/>
  <c r="Y46" i="47"/>
  <c r="AO67" i="47" s="1"/>
  <c r="K20" i="46"/>
  <c r="K20" i="47"/>
  <c r="K55" i="46"/>
  <c r="K55" i="47"/>
  <c r="K27" i="46"/>
  <c r="K27" i="47"/>
  <c r="K60" i="46"/>
  <c r="K60" i="47"/>
  <c r="EG7" i="49"/>
  <c r="AV11" i="50"/>
  <c r="AV128" i="50" s="1"/>
  <c r="AW23" i="50"/>
  <c r="AW130" i="50" s="1"/>
  <c r="EF32" i="49"/>
  <c r="EF42" i="49"/>
  <c r="AP68" i="50"/>
  <c r="AP134" i="50" s="1"/>
  <c r="EG32" i="49"/>
  <c r="EF53" i="49"/>
  <c r="EH8" i="49"/>
  <c r="EF13" i="49"/>
  <c r="EH4" i="49"/>
  <c r="EF12" i="49"/>
  <c r="EG15" i="49"/>
  <c r="EF44" i="49"/>
  <c r="BC56" i="44"/>
  <c r="Y39" i="48"/>
  <c r="AO57" i="48" s="1"/>
  <c r="BC67" i="44"/>
  <c r="Y47" i="48"/>
  <c r="AO68" i="48" s="1"/>
  <c r="AP6" i="44"/>
  <c r="AP98" i="44" s="1"/>
  <c r="AP50" i="44"/>
  <c r="AP103" i="44" s="1"/>
  <c r="AW88" i="44"/>
  <c r="DC61" i="49"/>
  <c r="AQ37" i="44"/>
  <c r="AQ102" i="44" s="1"/>
  <c r="BC41" i="44"/>
  <c r="Y27" i="48"/>
  <c r="AO42" i="48" s="1"/>
  <c r="BC45" i="44"/>
  <c r="Y31" i="48"/>
  <c r="AO46" i="48" s="1"/>
  <c r="AO63" i="44"/>
  <c r="AO104" i="44" s="1"/>
  <c r="AO76" i="44"/>
  <c r="AO106" i="44" s="1"/>
  <c r="AP16" i="44"/>
  <c r="AP100" i="44" s="1"/>
  <c r="BD23" i="44"/>
  <c r="BD37" i="44"/>
  <c r="AP63" i="44"/>
  <c r="AP104" i="44" s="1"/>
  <c r="AP76" i="44"/>
  <c r="AP106" i="44" s="1"/>
  <c r="AR75" i="44"/>
  <c r="Y52" i="46"/>
  <c r="AO76" i="46" s="1"/>
  <c r="Y52" i="47"/>
  <c r="AO76" i="47" s="1"/>
  <c r="BD76" i="43"/>
  <c r="BD11" i="43"/>
  <c r="AI59" i="43"/>
  <c r="BC87" i="43" s="1"/>
  <c r="BC109" i="43" s="1"/>
  <c r="AQ23" i="43"/>
  <c r="AQ101" i="43" s="1"/>
  <c r="AF63" i="49"/>
  <c r="CZ62" i="49" s="1"/>
  <c r="BD85" i="43"/>
  <c r="AV88" i="43"/>
  <c r="AU88" i="43"/>
  <c r="BC22" i="43"/>
  <c r="X14" i="48"/>
  <c r="AN23" i="48" s="1"/>
  <c r="BC82" i="43"/>
  <c r="X56" i="48"/>
  <c r="AN83" i="48" s="1"/>
  <c r="BC32" i="43"/>
  <c r="X21" i="48"/>
  <c r="AN33" i="48" s="1"/>
  <c r="BC61" i="43"/>
  <c r="X44" i="48"/>
  <c r="AN62" i="48" s="1"/>
  <c r="AR9" i="43"/>
  <c r="X7" i="46"/>
  <c r="AN10" i="46" s="1"/>
  <c r="X7" i="47"/>
  <c r="AN10" i="47" s="1"/>
  <c r="BC28" i="43"/>
  <c r="X17" i="48"/>
  <c r="AN29" i="48" s="1"/>
  <c r="BC48" i="43"/>
  <c r="X34" i="48"/>
  <c r="AN49" i="48" s="1"/>
  <c r="BC73" i="43"/>
  <c r="X50" i="48"/>
  <c r="AN74" i="48" s="1"/>
  <c r="AR40" i="43"/>
  <c r="X26" i="46"/>
  <c r="AN41" i="46" s="1"/>
  <c r="X26" i="47"/>
  <c r="AN41" i="47" s="1"/>
  <c r="AR5" i="43"/>
  <c r="X6" i="46"/>
  <c r="AN6" i="46" s="1"/>
  <c r="X6" i="47"/>
  <c r="AN6" i="47" s="1"/>
  <c r="AR57" i="43"/>
  <c r="X40" i="46"/>
  <c r="AN58" i="46" s="1"/>
  <c r="X40" i="47"/>
  <c r="AN58" i="47" s="1"/>
  <c r="AR83" i="43"/>
  <c r="X57" i="46"/>
  <c r="AN84" i="46" s="1"/>
  <c r="X57" i="47"/>
  <c r="AN84" i="47" s="1"/>
  <c r="AR75" i="43"/>
  <c r="X52" i="46"/>
  <c r="AN76" i="46" s="1"/>
  <c r="X52" i="47"/>
  <c r="AN76" i="47" s="1"/>
  <c r="AR44" i="43"/>
  <c r="X30" i="46"/>
  <c r="AN45" i="46" s="1"/>
  <c r="AR55" i="43"/>
  <c r="X38" i="46"/>
  <c r="AN56" i="46" s="1"/>
  <c r="X38" i="47"/>
  <c r="AN56" i="47" s="1"/>
  <c r="AR28" i="43"/>
  <c r="X17" i="46"/>
  <c r="AN29" i="46" s="1"/>
  <c r="X17" i="47"/>
  <c r="AN29" i="47" s="1"/>
  <c r="BC58" i="43"/>
  <c r="X41" i="48"/>
  <c r="AN59" i="48" s="1"/>
  <c r="BC33" i="43"/>
  <c r="BC90" i="43" s="1"/>
  <c r="X22" i="48"/>
  <c r="AN34" i="48" s="1"/>
  <c r="AN92" i="48" s="1"/>
  <c r="AR79" i="43"/>
  <c r="X53" i="46"/>
  <c r="AN80" i="46" s="1"/>
  <c r="X53" i="47"/>
  <c r="AN80" i="47" s="1"/>
  <c r="J21" i="46"/>
  <c r="J21" i="47"/>
  <c r="J42" i="46"/>
  <c r="J42" i="47"/>
  <c r="BC34" i="43"/>
  <c r="X23" i="48"/>
  <c r="AN35" i="48" s="1"/>
  <c r="AR45" i="43"/>
  <c r="X31" i="46"/>
  <c r="AN46" i="46" s="1"/>
  <c r="X31" i="47"/>
  <c r="AN46" i="47" s="1"/>
  <c r="J59" i="46"/>
  <c r="J59" i="47"/>
  <c r="J18" i="46"/>
  <c r="J18" i="47"/>
  <c r="AR20" i="43"/>
  <c r="X12" i="46"/>
  <c r="AN21" i="46" s="1"/>
  <c r="X12" i="47"/>
  <c r="AN21" i="47" s="1"/>
  <c r="AR31" i="43"/>
  <c r="X20" i="46"/>
  <c r="AN32" i="46" s="1"/>
  <c r="X20" i="47"/>
  <c r="AN32" i="47" s="1"/>
  <c r="BC53" i="43"/>
  <c r="X36" i="48"/>
  <c r="AN54" i="48" s="1"/>
  <c r="J25" i="46"/>
  <c r="J25" i="47"/>
  <c r="J49" i="46"/>
  <c r="J49" i="47"/>
  <c r="J24" i="46"/>
  <c r="J24" i="47"/>
  <c r="J55" i="46"/>
  <c r="J55" i="47"/>
  <c r="AR41" i="43"/>
  <c r="X27" i="46"/>
  <c r="AN42" i="46" s="1"/>
  <c r="X27" i="47"/>
  <c r="AN42" i="47" s="1"/>
  <c r="J39" i="46"/>
  <c r="J39" i="47"/>
  <c r="AT6" i="43"/>
  <c r="BD6" i="43" s="1"/>
  <c r="AO50" i="43"/>
  <c r="AO103" i="43" s="1"/>
  <c r="AQ63" i="43"/>
  <c r="AQ104" i="43" s="1"/>
  <c r="AR61" i="43"/>
  <c r="X44" i="46"/>
  <c r="AN62" i="46" s="1"/>
  <c r="X44" i="47"/>
  <c r="AN62" i="47" s="1"/>
  <c r="J23" i="46"/>
  <c r="J23" i="47"/>
  <c r="J32" i="46"/>
  <c r="J32" i="47"/>
  <c r="BD63" i="43"/>
  <c r="DA61" i="49"/>
  <c r="BC3" i="43"/>
  <c r="X4" i="48"/>
  <c r="AN4" i="48" s="1"/>
  <c r="AP11" i="43"/>
  <c r="AP99" i="43" s="1"/>
  <c r="BD16" i="43"/>
  <c r="AP37" i="43"/>
  <c r="AP102" i="43" s="1"/>
  <c r="AO63" i="43"/>
  <c r="AO104" i="43" s="1"/>
  <c r="AP85" i="43"/>
  <c r="AP107" i="43" s="1"/>
  <c r="BC21" i="43"/>
  <c r="X13" i="48"/>
  <c r="AN22" i="48" s="1"/>
  <c r="BC35" i="43"/>
  <c r="X24" i="48"/>
  <c r="AN36" i="48" s="1"/>
  <c r="BC9" i="43"/>
  <c r="X7" i="48"/>
  <c r="AN10" i="48" s="1"/>
  <c r="BC42" i="43"/>
  <c r="X28" i="48"/>
  <c r="AN43" i="48" s="1"/>
  <c r="BC67" i="43"/>
  <c r="X47" i="48"/>
  <c r="AN68" i="48" s="1"/>
  <c r="BC10" i="43"/>
  <c r="X8" i="48"/>
  <c r="AN11" i="48" s="1"/>
  <c r="BC29" i="43"/>
  <c r="X18" i="48"/>
  <c r="AN30" i="48" s="1"/>
  <c r="BC57" i="43"/>
  <c r="X40" i="48"/>
  <c r="AN58" i="48" s="1"/>
  <c r="AR26" i="43"/>
  <c r="X15" i="46"/>
  <c r="AN27" i="46" s="1"/>
  <c r="X15" i="47"/>
  <c r="AN27" i="47" s="1"/>
  <c r="AR58" i="43"/>
  <c r="X41" i="46"/>
  <c r="AN59" i="46" s="1"/>
  <c r="X41" i="47"/>
  <c r="AN59" i="47" s="1"/>
  <c r="AR15" i="43"/>
  <c r="X10" i="46"/>
  <c r="AN16" i="46" s="1"/>
  <c r="X10" i="47"/>
  <c r="AN16" i="47" s="1"/>
  <c r="AR59" i="43"/>
  <c r="X42" i="46"/>
  <c r="AN60" i="46" s="1"/>
  <c r="X42" i="47"/>
  <c r="AN60" i="47" s="1"/>
  <c r="AR14" i="43"/>
  <c r="X9" i="46"/>
  <c r="AN15" i="46" s="1"/>
  <c r="X9" i="47"/>
  <c r="AN15" i="47" s="1"/>
  <c r="AR80" i="43"/>
  <c r="X54" i="46"/>
  <c r="AN81" i="46" s="1"/>
  <c r="X54" i="47"/>
  <c r="AN81" i="47" s="1"/>
  <c r="AR46" i="43"/>
  <c r="X32" i="46"/>
  <c r="AN47" i="46" s="1"/>
  <c r="X32" i="47"/>
  <c r="AN47" i="47" s="1"/>
  <c r="AR62" i="43"/>
  <c r="X45" i="46"/>
  <c r="AN63" i="46" s="1"/>
  <c r="X45" i="47"/>
  <c r="AN63" i="47" s="1"/>
  <c r="AR30" i="43"/>
  <c r="X19" i="46"/>
  <c r="AN31" i="46" s="1"/>
  <c r="X19" i="47"/>
  <c r="AN31" i="47" s="1"/>
  <c r="AR81" i="43"/>
  <c r="X55" i="46"/>
  <c r="AN82" i="46" s="1"/>
  <c r="X55" i="47"/>
  <c r="AN82" i="47" s="1"/>
  <c r="BC62" i="43"/>
  <c r="X45" i="48"/>
  <c r="AN63" i="48" s="1"/>
  <c r="BC81" i="43"/>
  <c r="X55" i="48"/>
  <c r="AN82" i="48" s="1"/>
  <c r="J5" i="46"/>
  <c r="J5" i="47"/>
  <c r="J26" i="46"/>
  <c r="J26" i="47"/>
  <c r="J45" i="46"/>
  <c r="J45" i="47"/>
  <c r="BC36" i="43"/>
  <c r="X25" i="48"/>
  <c r="AN37" i="48" s="1"/>
  <c r="J41" i="46"/>
  <c r="J41" i="47"/>
  <c r="AR60" i="43"/>
  <c r="X43" i="46"/>
  <c r="AN61" i="46" s="1"/>
  <c r="X43" i="47"/>
  <c r="AN61" i="47" s="1"/>
  <c r="J29" i="46"/>
  <c r="J29" i="47"/>
  <c r="AR22" i="43"/>
  <c r="X14" i="46"/>
  <c r="AN23" i="46" s="1"/>
  <c r="X14" i="47"/>
  <c r="AN23" i="47" s="1"/>
  <c r="AR33" i="43"/>
  <c r="AR90" i="43" s="1"/>
  <c r="X22" i="46"/>
  <c r="AN34" i="46" s="1"/>
  <c r="AN92" i="46" s="1"/>
  <c r="X22" i="47"/>
  <c r="AN34" i="47" s="1"/>
  <c r="AN92" i="47" s="1"/>
  <c r="BC56" i="43"/>
  <c r="X39" i="48"/>
  <c r="AN57" i="48" s="1"/>
  <c r="J9" i="46"/>
  <c r="J9" i="47"/>
  <c r="J30" i="46"/>
  <c r="J30" i="47"/>
  <c r="J51" i="46"/>
  <c r="J51" i="47"/>
  <c r="J28" i="46"/>
  <c r="J28" i="47"/>
  <c r="J22" i="46"/>
  <c r="J22" i="47"/>
  <c r="AR19" i="43"/>
  <c r="X11" i="46"/>
  <c r="AN20" i="46" s="1"/>
  <c r="X11" i="47"/>
  <c r="AN20" i="47" s="1"/>
  <c r="J8" i="46"/>
  <c r="J8" i="47"/>
  <c r="J50" i="46"/>
  <c r="J50" i="47"/>
  <c r="J4" i="46"/>
  <c r="J4" i="47"/>
  <c r="J11" i="46"/>
  <c r="J11" i="47"/>
  <c r="J36" i="46"/>
  <c r="J36" i="47"/>
  <c r="AW88" i="43"/>
  <c r="AP50" i="43"/>
  <c r="AP103" i="43" s="1"/>
  <c r="AR49" i="43"/>
  <c r="AR92" i="43" s="1"/>
  <c r="X35" i="46"/>
  <c r="AN50" i="46" s="1"/>
  <c r="AN94" i="46" s="1"/>
  <c r="X35" i="47"/>
  <c r="AN50" i="47" s="1"/>
  <c r="AN94" i="47" s="1"/>
  <c r="AP76" i="43"/>
  <c r="AP106" i="43" s="1"/>
  <c r="AQ6" i="43"/>
  <c r="AQ98" i="43" s="1"/>
  <c r="AP23" i="43"/>
  <c r="AP101" i="43" s="1"/>
  <c r="CZ61" i="49"/>
  <c r="J48" i="46"/>
  <c r="J48" i="47"/>
  <c r="J56" i="46"/>
  <c r="J56" i="47"/>
  <c r="X39" i="47"/>
  <c r="AN57" i="47" s="1"/>
  <c r="BC44" i="43"/>
  <c r="X30" i="48"/>
  <c r="AN45" i="48" s="1"/>
  <c r="BC26" i="43"/>
  <c r="X15" i="48"/>
  <c r="AN27" i="48" s="1"/>
  <c r="BC45" i="43"/>
  <c r="X31" i="48"/>
  <c r="AN46" i="48" s="1"/>
  <c r="BC79" i="43"/>
  <c r="X53" i="48"/>
  <c r="AN80" i="48" s="1"/>
  <c r="BC19" i="43"/>
  <c r="X11" i="48"/>
  <c r="AN20" i="48" s="1"/>
  <c r="BC41" i="43"/>
  <c r="X27" i="48"/>
  <c r="AN42" i="48" s="1"/>
  <c r="BC60" i="43"/>
  <c r="X43" i="48"/>
  <c r="AN61" i="48" s="1"/>
  <c r="AR4" i="43"/>
  <c r="X5" i="46"/>
  <c r="AN5" i="46" s="1"/>
  <c r="X5" i="47"/>
  <c r="AN5" i="47" s="1"/>
  <c r="AR82" i="43"/>
  <c r="X56" i="46"/>
  <c r="AN83" i="46" s="1"/>
  <c r="X56" i="47"/>
  <c r="AN83" i="47" s="1"/>
  <c r="BC31" i="43"/>
  <c r="X20" i="48"/>
  <c r="AN32" i="48" s="1"/>
  <c r="BC71" i="43"/>
  <c r="X48" i="48"/>
  <c r="AN72" i="48" s="1"/>
  <c r="AR71" i="43"/>
  <c r="X48" i="46"/>
  <c r="AN72" i="46" s="1"/>
  <c r="X48" i="47"/>
  <c r="AN72" i="47" s="1"/>
  <c r="AR3" i="43"/>
  <c r="X4" i="46"/>
  <c r="AN4" i="46" s="1"/>
  <c r="X4" i="47"/>
  <c r="AN4" i="47" s="1"/>
  <c r="AR48" i="43"/>
  <c r="X34" i="46"/>
  <c r="AN49" i="46" s="1"/>
  <c r="X34" i="47"/>
  <c r="AN49" i="47" s="1"/>
  <c r="AR67" i="43"/>
  <c r="X47" i="46"/>
  <c r="AN68" i="46" s="1"/>
  <c r="X47" i="47"/>
  <c r="AN68" i="47" s="1"/>
  <c r="BC30" i="43"/>
  <c r="X19" i="48"/>
  <c r="AN31" i="48" s="1"/>
  <c r="AR72" i="43"/>
  <c r="X49" i="46"/>
  <c r="AN73" i="46" s="1"/>
  <c r="X49" i="47"/>
  <c r="AN73" i="47" s="1"/>
  <c r="BC83" i="43"/>
  <c r="X57" i="48"/>
  <c r="AN84" i="48" s="1"/>
  <c r="J10" i="46"/>
  <c r="J10" i="47"/>
  <c r="J31" i="46"/>
  <c r="J31" i="47"/>
  <c r="J47" i="46"/>
  <c r="J47" i="47"/>
  <c r="J3" i="46"/>
  <c r="J3" i="47"/>
  <c r="AR43" i="43"/>
  <c r="AR91" i="43" s="1"/>
  <c r="X29" i="46"/>
  <c r="AN44" i="46" s="1"/>
  <c r="AN93" i="46" s="1"/>
  <c r="X29" i="47"/>
  <c r="AN44" i="47" s="1"/>
  <c r="AN93" i="47" s="1"/>
  <c r="J43" i="46"/>
  <c r="J43" i="47"/>
  <c r="BC80" i="43"/>
  <c r="X54" i="48"/>
  <c r="AN81" i="48" s="1"/>
  <c r="J34" i="46"/>
  <c r="J34" i="47"/>
  <c r="AR27" i="43"/>
  <c r="X16" i="46"/>
  <c r="AN28" i="46" s="1"/>
  <c r="X16" i="47"/>
  <c r="AN28" i="47" s="1"/>
  <c r="BC40" i="43"/>
  <c r="X26" i="48"/>
  <c r="AN41" i="48" s="1"/>
  <c r="BC59" i="43"/>
  <c r="X42" i="48"/>
  <c r="AN60" i="48" s="1"/>
  <c r="J14" i="46"/>
  <c r="J14" i="47"/>
  <c r="J35" i="46"/>
  <c r="J35" i="47"/>
  <c r="J57" i="46"/>
  <c r="J57" i="47"/>
  <c r="AR10" i="43"/>
  <c r="X8" i="46"/>
  <c r="AN11" i="46" s="1"/>
  <c r="X8" i="47"/>
  <c r="AN11" i="47" s="1"/>
  <c r="J33" i="46"/>
  <c r="J33" i="47"/>
  <c r="J40" i="46"/>
  <c r="J40" i="47"/>
  <c r="AR21" i="43"/>
  <c r="X13" i="46"/>
  <c r="AN22" i="46" s="1"/>
  <c r="X13" i="47"/>
  <c r="AN22" i="47" s="1"/>
  <c r="J12" i="46"/>
  <c r="J12" i="47"/>
  <c r="BC4" i="43"/>
  <c r="X5" i="48"/>
  <c r="AN5" i="48" s="1"/>
  <c r="BC14" i="43"/>
  <c r="X9" i="48"/>
  <c r="AN15" i="48" s="1"/>
  <c r="AQ37" i="43"/>
  <c r="AQ102" i="43" s="1"/>
  <c r="CY61" i="49"/>
  <c r="AO76" i="43"/>
  <c r="AO106" i="43" s="1"/>
  <c r="J27" i="46"/>
  <c r="J27" i="47"/>
  <c r="AO23" i="43"/>
  <c r="AO101" i="43" s="1"/>
  <c r="AO37" i="43"/>
  <c r="AO102" i="43" s="1"/>
  <c r="BC55" i="43"/>
  <c r="X38" i="48"/>
  <c r="AN56" i="48" s="1"/>
  <c r="AO85" i="43"/>
  <c r="AO107" i="43" s="1"/>
  <c r="AO68" i="43"/>
  <c r="AO105" i="43" s="1"/>
  <c r="AQ76" i="43"/>
  <c r="AQ106" i="43" s="1"/>
  <c r="AP6" i="43"/>
  <c r="AP98" i="43" s="1"/>
  <c r="BC2" i="43"/>
  <c r="X3" i="48"/>
  <c r="BC66" i="43"/>
  <c r="BC68" i="43" s="1"/>
  <c r="BC105" i="43" s="1"/>
  <c r="X46" i="48"/>
  <c r="AN67" i="48" s="1"/>
  <c r="BC27" i="43"/>
  <c r="X16" i="48"/>
  <c r="AN28" i="48" s="1"/>
  <c r="BC54" i="43"/>
  <c r="X37" i="48"/>
  <c r="AN55" i="48" s="1"/>
  <c r="BC5" i="43"/>
  <c r="X6" i="48"/>
  <c r="AN6" i="48" s="1"/>
  <c r="BC20" i="43"/>
  <c r="X12" i="48"/>
  <c r="AN21" i="48" s="1"/>
  <c r="BC47" i="43"/>
  <c r="X33" i="48"/>
  <c r="AN48" i="48" s="1"/>
  <c r="BC72" i="43"/>
  <c r="X49" i="48"/>
  <c r="AN73" i="48" s="1"/>
  <c r="AR35" i="43"/>
  <c r="X24" i="46"/>
  <c r="AN36" i="46" s="1"/>
  <c r="X24" i="47"/>
  <c r="AN36" i="47" s="1"/>
  <c r="AR84" i="43"/>
  <c r="X58" i="46"/>
  <c r="AN85" i="46" s="1"/>
  <c r="X58" i="47"/>
  <c r="AN85" i="47" s="1"/>
  <c r="AR36" i="43"/>
  <c r="X25" i="46"/>
  <c r="AN37" i="46" s="1"/>
  <c r="X25" i="47"/>
  <c r="AN37" i="47" s="1"/>
  <c r="BC75" i="43"/>
  <c r="X52" i="48"/>
  <c r="AN76" i="48" s="1"/>
  <c r="AR73" i="43"/>
  <c r="X50" i="46"/>
  <c r="AN74" i="46" s="1"/>
  <c r="X50" i="47"/>
  <c r="AN74" i="47" s="1"/>
  <c r="AR42" i="43"/>
  <c r="X28" i="46"/>
  <c r="AN43" i="46" s="1"/>
  <c r="X28" i="47"/>
  <c r="AN43" i="47" s="1"/>
  <c r="AR53" i="43"/>
  <c r="X36" i="46"/>
  <c r="AN54" i="46" s="1"/>
  <c r="X36" i="47"/>
  <c r="AN54" i="47" s="1"/>
  <c r="AR74" i="43"/>
  <c r="X51" i="46"/>
  <c r="AN75" i="46" s="1"/>
  <c r="X51" i="47"/>
  <c r="AN75" i="47" s="1"/>
  <c r="AR32" i="43"/>
  <c r="X21" i="46"/>
  <c r="AN33" i="46" s="1"/>
  <c r="X21" i="47"/>
  <c r="AN33" i="47" s="1"/>
  <c r="BC74" i="43"/>
  <c r="X51" i="48"/>
  <c r="AN75" i="48" s="1"/>
  <c r="J15" i="46"/>
  <c r="J15" i="47"/>
  <c r="J37" i="46"/>
  <c r="J37" i="47"/>
  <c r="J58" i="46"/>
  <c r="J58" i="47"/>
  <c r="BC43" i="43"/>
  <c r="BC91" i="43" s="1"/>
  <c r="X29" i="48"/>
  <c r="AN44" i="48" s="1"/>
  <c r="AN93" i="48" s="1"/>
  <c r="J54" i="46"/>
  <c r="J54" i="47"/>
  <c r="J13" i="46"/>
  <c r="J13" i="47"/>
  <c r="AR29" i="43"/>
  <c r="X18" i="46"/>
  <c r="AN30" i="46" s="1"/>
  <c r="X18" i="47"/>
  <c r="AN30" i="47" s="1"/>
  <c r="BC46" i="43"/>
  <c r="X32" i="48"/>
  <c r="AN47" i="48" s="1"/>
  <c r="J19" i="46"/>
  <c r="J19" i="47"/>
  <c r="J46" i="46"/>
  <c r="J46" i="47"/>
  <c r="J6" i="46"/>
  <c r="J6" i="47"/>
  <c r="J53" i="46"/>
  <c r="J53" i="47"/>
  <c r="J44" i="46"/>
  <c r="J44" i="47"/>
  <c r="AR34" i="43"/>
  <c r="X23" i="46"/>
  <c r="AN35" i="46" s="1"/>
  <c r="X23" i="47"/>
  <c r="AN35" i="47" s="1"/>
  <c r="J17" i="46"/>
  <c r="J17" i="47"/>
  <c r="AR47" i="43"/>
  <c r="X33" i="46"/>
  <c r="AN48" i="46" s="1"/>
  <c r="X33" i="47"/>
  <c r="AN48" i="47" s="1"/>
  <c r="AP63" i="43"/>
  <c r="AP104" i="43" s="1"/>
  <c r="AR54" i="43"/>
  <c r="X37" i="46"/>
  <c r="AN55" i="46" s="1"/>
  <c r="X37" i="47"/>
  <c r="AN55" i="47" s="1"/>
  <c r="AQ85" i="43"/>
  <c r="AQ107" i="43" s="1"/>
  <c r="AO6" i="43"/>
  <c r="AO98" i="43" s="1"/>
  <c r="J7" i="46"/>
  <c r="J7" i="47"/>
  <c r="J16" i="46"/>
  <c r="J16" i="47"/>
  <c r="J38" i="46"/>
  <c r="J38" i="47"/>
  <c r="BC15" i="43"/>
  <c r="X10" i="48"/>
  <c r="AN16" i="48" s="1"/>
  <c r="BC49" i="43"/>
  <c r="BC92" i="43" s="1"/>
  <c r="X35" i="48"/>
  <c r="AN50" i="48" s="1"/>
  <c r="AN94" i="48" s="1"/>
  <c r="AE63" i="49"/>
  <c r="CY62" i="49" s="1"/>
  <c r="AQ50" i="43"/>
  <c r="AQ103" i="43" s="1"/>
  <c r="AR66" i="43"/>
  <c r="X46" i="46"/>
  <c r="AN67" i="46" s="1"/>
  <c r="X46" i="47"/>
  <c r="AN67" i="47" s="1"/>
  <c r="BC84" i="43"/>
  <c r="X58" i="48"/>
  <c r="AN85" i="48" s="1"/>
  <c r="J52" i="46"/>
  <c r="J52" i="47"/>
  <c r="J60" i="46"/>
  <c r="J60" i="47"/>
  <c r="AN3" i="46"/>
  <c r="AR36" i="42"/>
  <c r="AP16" i="42"/>
  <c r="AP100" i="42" s="1"/>
  <c r="AP23" i="42"/>
  <c r="AP101" i="42" s="1"/>
  <c r="BD23" i="42"/>
  <c r="AA63" i="49"/>
  <c r="CU62" i="49" s="1"/>
  <c r="BD37" i="42"/>
  <c r="BD50" i="42"/>
  <c r="BC2" i="42"/>
  <c r="W3" i="48"/>
  <c r="BC47" i="42"/>
  <c r="W33" i="48"/>
  <c r="AM48" i="48" s="1"/>
  <c r="BC72" i="42"/>
  <c r="W49" i="48"/>
  <c r="AM73" i="48" s="1"/>
  <c r="BC9" i="42"/>
  <c r="W7" i="48"/>
  <c r="AM10" i="48" s="1"/>
  <c r="BC34" i="42"/>
  <c r="W23" i="48"/>
  <c r="AM35" i="48" s="1"/>
  <c r="BC59" i="42"/>
  <c r="W42" i="48"/>
  <c r="AM60" i="48" s="1"/>
  <c r="BC46" i="42"/>
  <c r="W32" i="48"/>
  <c r="AM47" i="48" s="1"/>
  <c r="BC33" i="42"/>
  <c r="BC90" i="42" s="1"/>
  <c r="W22" i="48"/>
  <c r="AM34" i="48" s="1"/>
  <c r="AM92" i="48" s="1"/>
  <c r="AR54" i="42"/>
  <c r="W37" i="46"/>
  <c r="AM55" i="46" s="1"/>
  <c r="W37" i="47"/>
  <c r="AM55" i="47" s="1"/>
  <c r="AR33" i="42"/>
  <c r="AR90" i="42" s="1"/>
  <c r="W22" i="46"/>
  <c r="AM34" i="46" s="1"/>
  <c r="AM92" i="46" s="1"/>
  <c r="W22" i="47"/>
  <c r="AM34" i="47" s="1"/>
  <c r="AM92" i="47" s="1"/>
  <c r="AR60" i="42"/>
  <c r="W43" i="46"/>
  <c r="AM61" i="46" s="1"/>
  <c r="W43" i="47"/>
  <c r="AM61" i="47" s="1"/>
  <c r="BC4" i="42"/>
  <c r="W5" i="48"/>
  <c r="AM5" i="48" s="1"/>
  <c r="AR67" i="42"/>
  <c r="W47" i="46"/>
  <c r="AM68" i="46" s="1"/>
  <c r="W47" i="47"/>
  <c r="AM68" i="47" s="1"/>
  <c r="AR57" i="42"/>
  <c r="W40" i="46"/>
  <c r="AM58" i="46" s="1"/>
  <c r="W40" i="47"/>
  <c r="AM58" i="47" s="1"/>
  <c r="AR74" i="42"/>
  <c r="W51" i="46"/>
  <c r="AM75" i="46" s="1"/>
  <c r="W51" i="47"/>
  <c r="AM75" i="47" s="1"/>
  <c r="AR40" i="42"/>
  <c r="W26" i="46"/>
  <c r="AM41" i="46" s="1"/>
  <c r="W26" i="47"/>
  <c r="AM41" i="47" s="1"/>
  <c r="BC36" i="42"/>
  <c r="W25" i="48"/>
  <c r="AM37" i="48" s="1"/>
  <c r="AR47" i="42"/>
  <c r="W33" i="46"/>
  <c r="AM48" i="46" s="1"/>
  <c r="W33" i="47"/>
  <c r="AM48" i="47" s="1"/>
  <c r="AR27" i="42"/>
  <c r="W16" i="46"/>
  <c r="AM28" i="46" s="1"/>
  <c r="W16" i="47"/>
  <c r="AM28" i="47" s="1"/>
  <c r="AR75" i="42"/>
  <c r="W52" i="46"/>
  <c r="AM76" i="46" s="1"/>
  <c r="W52" i="47"/>
  <c r="AM76" i="47" s="1"/>
  <c r="BC80" i="42"/>
  <c r="W54" i="48"/>
  <c r="AM81" i="48" s="1"/>
  <c r="I16" i="46"/>
  <c r="I16" i="47"/>
  <c r="I3" i="46"/>
  <c r="I3" i="47"/>
  <c r="AR46" i="42"/>
  <c r="W32" i="46"/>
  <c r="AM47" i="46" s="1"/>
  <c r="W32" i="47"/>
  <c r="AM47" i="47" s="1"/>
  <c r="I6" i="46"/>
  <c r="I6" i="47"/>
  <c r="I38" i="46"/>
  <c r="I38" i="47"/>
  <c r="I49" i="46"/>
  <c r="I49" i="47"/>
  <c r="I60" i="46"/>
  <c r="I60" i="47"/>
  <c r="I17" i="46"/>
  <c r="I17" i="47"/>
  <c r="I24" i="46"/>
  <c r="I24" i="47"/>
  <c r="I40" i="46"/>
  <c r="I40" i="47"/>
  <c r="AR72" i="42"/>
  <c r="W49" i="46"/>
  <c r="AM73" i="46" s="1"/>
  <c r="W49" i="47"/>
  <c r="AM73" i="47" s="1"/>
  <c r="I59" i="46"/>
  <c r="I59" i="47"/>
  <c r="I27" i="46"/>
  <c r="I27" i="47"/>
  <c r="I45" i="46"/>
  <c r="I45" i="47"/>
  <c r="I8" i="46"/>
  <c r="I8" i="47"/>
  <c r="I51" i="46"/>
  <c r="I51" i="47"/>
  <c r="AP68" i="42"/>
  <c r="AP105" i="42" s="1"/>
  <c r="BD76" i="42"/>
  <c r="BC81" i="42"/>
  <c r="W55" i="48"/>
  <c r="AM82" i="48" s="1"/>
  <c r="AP6" i="42"/>
  <c r="AP98" i="42" s="1"/>
  <c r="AQ11" i="42"/>
  <c r="AQ99" i="42" s="1"/>
  <c r="BD85" i="42"/>
  <c r="AT88" i="42"/>
  <c r="I47" i="46"/>
  <c r="I47" i="47"/>
  <c r="I55" i="46"/>
  <c r="I55" i="47"/>
  <c r="AR14" i="42"/>
  <c r="W9" i="46"/>
  <c r="AM15" i="46" s="1"/>
  <c r="W9" i="47"/>
  <c r="AM15" i="47" s="1"/>
  <c r="BD93" i="42"/>
  <c r="I31" i="46"/>
  <c r="I31" i="47"/>
  <c r="BC55" i="42"/>
  <c r="W38" i="48"/>
  <c r="AM56" i="48" s="1"/>
  <c r="AO68" i="42"/>
  <c r="AO105" i="42" s="1"/>
  <c r="AR79" i="42"/>
  <c r="W53" i="46"/>
  <c r="AM80" i="46" s="1"/>
  <c r="W53" i="47"/>
  <c r="AM80" i="47" s="1"/>
  <c r="CW61" i="49"/>
  <c r="I18" i="46"/>
  <c r="I18" i="47"/>
  <c r="BC79" i="42"/>
  <c r="W53" i="48"/>
  <c r="AM80" i="48" s="1"/>
  <c r="BC40" i="42"/>
  <c r="W26" i="48"/>
  <c r="AM41" i="48" s="1"/>
  <c r="BC74" i="42"/>
  <c r="W51" i="48"/>
  <c r="AM75" i="48" s="1"/>
  <c r="AR22" i="42"/>
  <c r="W14" i="46"/>
  <c r="AM23" i="46" s="1"/>
  <c r="W14" i="47"/>
  <c r="AM23" i="47" s="1"/>
  <c r="AR41" i="42"/>
  <c r="W27" i="46"/>
  <c r="AM42" i="46" s="1"/>
  <c r="W27" i="47"/>
  <c r="AM42" i="47" s="1"/>
  <c r="BC60" i="42"/>
  <c r="W43" i="48"/>
  <c r="AM61" i="48" s="1"/>
  <c r="AR35" i="42"/>
  <c r="W24" i="46"/>
  <c r="AM36" i="46" s="1"/>
  <c r="W24" i="47"/>
  <c r="AM36" i="47" s="1"/>
  <c r="AR71" i="42"/>
  <c r="W48" i="46"/>
  <c r="AM72" i="46" s="1"/>
  <c r="W48" i="47"/>
  <c r="AM72" i="47" s="1"/>
  <c r="AR20" i="42"/>
  <c r="W12" i="46"/>
  <c r="AM21" i="46" s="1"/>
  <c r="W12" i="47"/>
  <c r="AM21" i="47" s="1"/>
  <c r="BC75" i="42"/>
  <c r="W52" i="48"/>
  <c r="AM76" i="48" s="1"/>
  <c r="AR59" i="42"/>
  <c r="W42" i="46"/>
  <c r="AM60" i="46" s="1"/>
  <c r="W42" i="47"/>
  <c r="AM60" i="47" s="1"/>
  <c r="AR3" i="42"/>
  <c r="W4" i="46"/>
  <c r="AM4" i="46" s="1"/>
  <c r="W4" i="47"/>
  <c r="AM4" i="47" s="1"/>
  <c r="AR10" i="42"/>
  <c r="W8" i="46"/>
  <c r="AM11" i="46" s="1"/>
  <c r="W8" i="47"/>
  <c r="AM11" i="47" s="1"/>
  <c r="BC56" i="42"/>
  <c r="W39" i="48"/>
  <c r="AM57" i="48" s="1"/>
  <c r="AR56" i="42"/>
  <c r="W39" i="46"/>
  <c r="AM57" i="46" s="1"/>
  <c r="W39" i="47"/>
  <c r="AM57" i="47" s="1"/>
  <c r="BC19" i="42"/>
  <c r="W11" i="48"/>
  <c r="AM20" i="48" s="1"/>
  <c r="I4" i="46"/>
  <c r="I4" i="47"/>
  <c r="I33" i="46"/>
  <c r="I33" i="47"/>
  <c r="AR53" i="42"/>
  <c r="W36" i="46"/>
  <c r="AM54" i="46" s="1"/>
  <c r="W36" i="47"/>
  <c r="AM54" i="47" s="1"/>
  <c r="I25" i="46"/>
  <c r="I25" i="47"/>
  <c r="I41" i="46"/>
  <c r="I41" i="47"/>
  <c r="I52" i="46"/>
  <c r="I52" i="47"/>
  <c r="AR83" i="42"/>
  <c r="W57" i="46"/>
  <c r="AM84" i="46" s="1"/>
  <c r="W57" i="47"/>
  <c r="AM84" i="47" s="1"/>
  <c r="I21" i="46"/>
  <c r="I21" i="47"/>
  <c r="BC71" i="42"/>
  <c r="W48" i="48"/>
  <c r="AM72" i="48" s="1"/>
  <c r="I28" i="46"/>
  <c r="I28" i="47"/>
  <c r="BC84" i="42"/>
  <c r="W58" i="48"/>
  <c r="AM85" i="48" s="1"/>
  <c r="I35" i="46"/>
  <c r="I35" i="47"/>
  <c r="I56" i="46"/>
  <c r="I56" i="47"/>
  <c r="AR4" i="42"/>
  <c r="W5" i="46"/>
  <c r="AM5" i="46" s="1"/>
  <c r="W5" i="47"/>
  <c r="AM5" i="47" s="1"/>
  <c r="BC3" i="42"/>
  <c r="W4" i="48"/>
  <c r="AM4" i="48" s="1"/>
  <c r="AQ85" i="42"/>
  <c r="AQ107" i="42" s="1"/>
  <c r="AU88" i="42"/>
  <c r="I15" i="46"/>
  <c r="I15" i="47"/>
  <c r="BC15" i="42"/>
  <c r="W10" i="48"/>
  <c r="AM16" i="48" s="1"/>
  <c r="AB63" i="49"/>
  <c r="CV62" i="49" s="1"/>
  <c r="AP76" i="42"/>
  <c r="AP106" i="42" s="1"/>
  <c r="AX88" i="42"/>
  <c r="AO11" i="42"/>
  <c r="AO99" i="42" s="1"/>
  <c r="AO23" i="42"/>
  <c r="AO101" i="42" s="1"/>
  <c r="AO37" i="42"/>
  <c r="AO102" i="42" s="1"/>
  <c r="AP50" i="42"/>
  <c r="AP103" i="42" s="1"/>
  <c r="BC44" i="42"/>
  <c r="W30" i="48"/>
  <c r="AM45" i="48" s="1"/>
  <c r="AQ63" i="42"/>
  <c r="AQ104" i="42" s="1"/>
  <c r="AQ6" i="42"/>
  <c r="AQ98" i="42" s="1"/>
  <c r="I19" i="46"/>
  <c r="I19" i="47"/>
  <c r="I22" i="46"/>
  <c r="I22" i="47"/>
  <c r="I30" i="46"/>
  <c r="I30" i="47"/>
  <c r="W25" i="47"/>
  <c r="AM37" i="47" s="1"/>
  <c r="BC58" i="42"/>
  <c r="W41" i="48"/>
  <c r="AM59" i="48" s="1"/>
  <c r="BC20" i="42"/>
  <c r="W12" i="48"/>
  <c r="AM21" i="48" s="1"/>
  <c r="AR43" i="42"/>
  <c r="AR91" i="42" s="1"/>
  <c r="W29" i="46"/>
  <c r="AM44" i="46" s="1"/>
  <c r="AM93" i="46" s="1"/>
  <c r="W29" i="47"/>
  <c r="AM44" i="47" s="1"/>
  <c r="AM93" i="47" s="1"/>
  <c r="AR9" i="42"/>
  <c r="W7" i="46"/>
  <c r="AM10" i="46" s="1"/>
  <c r="W7" i="47"/>
  <c r="AM10" i="47" s="1"/>
  <c r="BC22" i="42"/>
  <c r="W14" i="48"/>
  <c r="AM23" i="48" s="1"/>
  <c r="BC42" i="42"/>
  <c r="W28" i="48"/>
  <c r="AM43" i="48" s="1"/>
  <c r="BC73" i="42"/>
  <c r="W50" i="48"/>
  <c r="AM74" i="48" s="1"/>
  <c r="AR42" i="42"/>
  <c r="W28" i="46"/>
  <c r="AM43" i="46" s="1"/>
  <c r="W28" i="47"/>
  <c r="AM43" i="47" s="1"/>
  <c r="AR73" i="42"/>
  <c r="W50" i="46"/>
  <c r="AM74" i="46" s="1"/>
  <c r="W50" i="47"/>
  <c r="AM74" i="47" s="1"/>
  <c r="AR30" i="42"/>
  <c r="W19" i="46"/>
  <c r="AM31" i="46" s="1"/>
  <c r="W19" i="47"/>
  <c r="AM31" i="47" s="1"/>
  <c r="AR82" i="42"/>
  <c r="W56" i="46"/>
  <c r="AM83" i="46" s="1"/>
  <c r="W56" i="47"/>
  <c r="AM83" i="47" s="1"/>
  <c r="AR61" i="42"/>
  <c r="W44" i="46"/>
  <c r="AM62" i="46" s="1"/>
  <c r="W44" i="47"/>
  <c r="AM62" i="47" s="1"/>
  <c r="AR29" i="42"/>
  <c r="W18" i="46"/>
  <c r="AM30" i="46" s="1"/>
  <c r="W18" i="47"/>
  <c r="AM30" i="47" s="1"/>
  <c r="AR21" i="42"/>
  <c r="W13" i="46"/>
  <c r="AM22" i="46" s="1"/>
  <c r="W13" i="47"/>
  <c r="AM22" i="47" s="1"/>
  <c r="BC67" i="42"/>
  <c r="W47" i="48"/>
  <c r="AM68" i="48" s="1"/>
  <c r="AR58" i="42"/>
  <c r="W41" i="46"/>
  <c r="AM59" i="46" s="1"/>
  <c r="W41" i="47"/>
  <c r="AM59" i="47" s="1"/>
  <c r="AR32" i="42"/>
  <c r="W21" i="46"/>
  <c r="AM33" i="46" s="1"/>
  <c r="W21" i="47"/>
  <c r="AM33" i="47" s="1"/>
  <c r="AR15" i="42"/>
  <c r="W10" i="46"/>
  <c r="AM16" i="46" s="1"/>
  <c r="W10" i="47"/>
  <c r="AM16" i="47" s="1"/>
  <c r="BC14" i="42"/>
  <c r="BC16" i="42" s="1"/>
  <c r="BC100" i="42" s="1"/>
  <c r="W9" i="48"/>
  <c r="AM15" i="48" s="1"/>
  <c r="AM17" i="48" s="1"/>
  <c r="AR55" i="42"/>
  <c r="W38" i="46"/>
  <c r="AM56" i="46" s="1"/>
  <c r="W38" i="47"/>
  <c r="AM56" i="47" s="1"/>
  <c r="I29" i="46"/>
  <c r="I29" i="47"/>
  <c r="I44" i="46"/>
  <c r="I44" i="47"/>
  <c r="I54" i="46"/>
  <c r="I54" i="47"/>
  <c r="I9" i="46"/>
  <c r="I9" i="47"/>
  <c r="I32" i="46"/>
  <c r="I32" i="47"/>
  <c r="I7" i="46"/>
  <c r="I7" i="47"/>
  <c r="I34" i="46"/>
  <c r="I34" i="47"/>
  <c r="I42" i="46"/>
  <c r="I42" i="47"/>
  <c r="I48" i="46"/>
  <c r="I48" i="47"/>
  <c r="AR48" i="42"/>
  <c r="W34" i="46"/>
  <c r="AM49" i="46" s="1"/>
  <c r="W34" i="47"/>
  <c r="AM49" i="47" s="1"/>
  <c r="I39" i="46"/>
  <c r="I39" i="47"/>
  <c r="I58" i="46"/>
  <c r="I58" i="47"/>
  <c r="AR5" i="42"/>
  <c r="W6" i="46"/>
  <c r="AM6" i="46" s="1"/>
  <c r="W6" i="47"/>
  <c r="AM6" i="47" s="1"/>
  <c r="AQ23" i="42"/>
  <c r="AQ101" i="42" s="1"/>
  <c r="AQ37" i="42"/>
  <c r="AQ102" i="42" s="1"/>
  <c r="AR45" i="42"/>
  <c r="W31" i="46"/>
  <c r="AM46" i="46" s="1"/>
  <c r="W31" i="47"/>
  <c r="AM46" i="47" s="1"/>
  <c r="AO63" i="42"/>
  <c r="AO104" i="42" s="1"/>
  <c r="AW88" i="42"/>
  <c r="AO6" i="42"/>
  <c r="AO98" i="42" s="1"/>
  <c r="I11" i="46"/>
  <c r="I11" i="47"/>
  <c r="I53" i="46"/>
  <c r="I53" i="47"/>
  <c r="BC61" i="42"/>
  <c r="W44" i="48"/>
  <c r="AM62" i="48" s="1"/>
  <c r="AO85" i="42"/>
  <c r="AO107" i="42" s="1"/>
  <c r="BC82" i="42"/>
  <c r="W56" i="48"/>
  <c r="AM83" i="48" s="1"/>
  <c r="I10" i="46"/>
  <c r="I10" i="47"/>
  <c r="BC10" i="42"/>
  <c r="W8" i="48"/>
  <c r="AM11" i="48" s="1"/>
  <c r="AR28" i="42"/>
  <c r="W17" i="46"/>
  <c r="AM29" i="46" s="1"/>
  <c r="W17" i="47"/>
  <c r="AM29" i="47" s="1"/>
  <c r="AQ76" i="42"/>
  <c r="AQ106" i="42" s="1"/>
  <c r="AV88" i="42"/>
  <c r="W3" i="47"/>
  <c r="AM3" i="47" s="1"/>
  <c r="BC28" i="42"/>
  <c r="W17" i="48"/>
  <c r="AM29" i="48" s="1"/>
  <c r="BC54" i="42"/>
  <c r="W37" i="48"/>
  <c r="AM55" i="48" s="1"/>
  <c r="BC32" i="42"/>
  <c r="W21" i="48"/>
  <c r="AM33" i="48" s="1"/>
  <c r="BC83" i="42"/>
  <c r="W57" i="48"/>
  <c r="AM84" i="48" s="1"/>
  <c r="BC43" i="42"/>
  <c r="BC91" i="42" s="1"/>
  <c r="W29" i="48"/>
  <c r="AM44" i="48" s="1"/>
  <c r="AM93" i="48" s="1"/>
  <c r="BC62" i="42"/>
  <c r="W45" i="48"/>
  <c r="AM63" i="48" s="1"/>
  <c r="BC5" i="42"/>
  <c r="W6" i="48"/>
  <c r="AM6" i="48" s="1"/>
  <c r="BC30" i="42"/>
  <c r="W19" i="48"/>
  <c r="AM31" i="48" s="1"/>
  <c r="BC49" i="42"/>
  <c r="BC92" i="42" s="1"/>
  <c r="W35" i="48"/>
  <c r="AM50" i="48" s="1"/>
  <c r="AM94" i="48" s="1"/>
  <c r="BC45" i="42"/>
  <c r="W31" i="48"/>
  <c r="AM46" i="48" s="1"/>
  <c r="BC29" i="42"/>
  <c r="W18" i="48"/>
  <c r="AM30" i="48" s="1"/>
  <c r="BC48" i="42"/>
  <c r="W34" i="48"/>
  <c r="AM49" i="48" s="1"/>
  <c r="AR26" i="42"/>
  <c r="W15" i="46"/>
  <c r="AM27" i="46" s="1"/>
  <c r="W15" i="47"/>
  <c r="AM27" i="47" s="1"/>
  <c r="BC53" i="42"/>
  <c r="W36" i="48"/>
  <c r="AM54" i="48" s="1"/>
  <c r="AR80" i="42"/>
  <c r="W54" i="46"/>
  <c r="AM81" i="46" s="1"/>
  <c r="W54" i="47"/>
  <c r="AM81" i="47" s="1"/>
  <c r="AR49" i="42"/>
  <c r="AR92" i="42" s="1"/>
  <c r="W35" i="46"/>
  <c r="AM50" i="46" s="1"/>
  <c r="AM94" i="46" s="1"/>
  <c r="W35" i="47"/>
  <c r="AM50" i="47" s="1"/>
  <c r="AM94" i="47" s="1"/>
  <c r="AR84" i="42"/>
  <c r="W58" i="46"/>
  <c r="AM85" i="46" s="1"/>
  <c r="W58" i="47"/>
  <c r="AM85" i="47" s="1"/>
  <c r="AR66" i="42"/>
  <c r="W46" i="46"/>
  <c r="AM67" i="46" s="1"/>
  <c r="W46" i="47"/>
  <c r="AM67" i="47" s="1"/>
  <c r="AR31" i="42"/>
  <c r="W20" i="46"/>
  <c r="AM32" i="46" s="1"/>
  <c r="W20" i="47"/>
  <c r="AM32" i="47" s="1"/>
  <c r="BC26" i="42"/>
  <c r="W15" i="48"/>
  <c r="AM27" i="48" s="1"/>
  <c r="BC41" i="42"/>
  <c r="W27" i="48"/>
  <c r="AM42" i="48" s="1"/>
  <c r="AR62" i="42"/>
  <c r="W45" i="46"/>
  <c r="AM63" i="46" s="1"/>
  <c r="W45" i="47"/>
  <c r="AM63" i="47" s="1"/>
  <c r="AR44" i="42"/>
  <c r="W30" i="46"/>
  <c r="AM45" i="46" s="1"/>
  <c r="AR19" i="42"/>
  <c r="W11" i="46"/>
  <c r="AM20" i="46" s="1"/>
  <c r="W11" i="47"/>
  <c r="AM20" i="47" s="1"/>
  <c r="I12" i="46"/>
  <c r="I12" i="47"/>
  <c r="AR34" i="42"/>
  <c r="W23" i="46"/>
  <c r="AM35" i="46" s="1"/>
  <c r="W23" i="47"/>
  <c r="AM35" i="47" s="1"/>
  <c r="BC66" i="42"/>
  <c r="BC68" i="42" s="1"/>
  <c r="BC105" i="42" s="1"/>
  <c r="W46" i="48"/>
  <c r="AM67" i="48" s="1"/>
  <c r="AM69" i="48" s="1"/>
  <c r="I36" i="46"/>
  <c r="I36" i="47"/>
  <c r="I46" i="46"/>
  <c r="I46" i="47"/>
  <c r="I57" i="46"/>
  <c r="I57" i="47"/>
  <c r="I13" i="46"/>
  <c r="I13" i="47"/>
  <c r="I23" i="46"/>
  <c r="I23" i="47"/>
  <c r="I37" i="46"/>
  <c r="I37" i="47"/>
  <c r="I50" i="46"/>
  <c r="I50" i="47"/>
  <c r="I14" i="46"/>
  <c r="I14" i="47"/>
  <c r="I43" i="46"/>
  <c r="I43" i="47"/>
  <c r="BC57" i="42"/>
  <c r="W40" i="48"/>
  <c r="AM58" i="48" s="1"/>
  <c r="AR81" i="42"/>
  <c r="W55" i="46"/>
  <c r="AM82" i="46" s="1"/>
  <c r="W55" i="47"/>
  <c r="AM82" i="47" s="1"/>
  <c r="BC21" i="42"/>
  <c r="W13" i="48"/>
  <c r="AM22" i="48" s="1"/>
  <c r="AP37" i="42"/>
  <c r="AP102" i="42" s="1"/>
  <c r="AQ50" i="42"/>
  <c r="AQ103" i="42" s="1"/>
  <c r="BD63" i="42"/>
  <c r="CV61" i="49"/>
  <c r="I5" i="46"/>
  <c r="I5" i="47"/>
  <c r="AO76" i="42"/>
  <c r="AO106" i="42" s="1"/>
  <c r="CU61" i="49"/>
  <c r="BD11" i="42"/>
  <c r="AO50" i="42"/>
  <c r="AO103" i="42" s="1"/>
  <c r="AP63" i="42"/>
  <c r="AP104" i="42" s="1"/>
  <c r="BD6" i="42"/>
  <c r="AS88" i="42"/>
  <c r="AQ16" i="42"/>
  <c r="AQ100" i="42" s="1"/>
  <c r="BC35" i="42"/>
  <c r="W24" i="48"/>
  <c r="AM36" i="48" s="1"/>
  <c r="AP85" i="42"/>
  <c r="AP107" i="42" s="1"/>
  <c r="I20" i="46"/>
  <c r="I20" i="47"/>
  <c r="I26" i="46"/>
  <c r="I26" i="47"/>
  <c r="AM3" i="46"/>
  <c r="AP11" i="41"/>
  <c r="AP99" i="41" s="1"/>
  <c r="AO16" i="41"/>
  <c r="AO100" i="41" s="1"/>
  <c r="AX88" i="41"/>
  <c r="AT88" i="41"/>
  <c r="AQ76" i="41"/>
  <c r="AQ106" i="41" s="1"/>
  <c r="BD16" i="41"/>
  <c r="BD93" i="41"/>
  <c r="AQ11" i="41"/>
  <c r="AQ99" i="41" s="1"/>
  <c r="BD11" i="41"/>
  <c r="AU88" i="41"/>
  <c r="AW88" i="41"/>
  <c r="BC9" i="41"/>
  <c r="V7" i="48"/>
  <c r="AL10" i="48" s="1"/>
  <c r="AR61" i="41"/>
  <c r="V44" i="46"/>
  <c r="AL62" i="46" s="1"/>
  <c r="V44" i="47"/>
  <c r="AL62" i="47" s="1"/>
  <c r="AR71" i="41"/>
  <c r="V48" i="46"/>
  <c r="AL72" i="46" s="1"/>
  <c r="V48" i="47"/>
  <c r="AL72" i="47" s="1"/>
  <c r="BC34" i="41"/>
  <c r="V23" i="48"/>
  <c r="AL35" i="48" s="1"/>
  <c r="BC58" i="41"/>
  <c r="V41" i="48"/>
  <c r="AL59" i="48" s="1"/>
  <c r="AR58" i="41"/>
  <c r="V41" i="46"/>
  <c r="AL59" i="46" s="1"/>
  <c r="V41" i="47"/>
  <c r="AL59" i="47" s="1"/>
  <c r="AR10" i="41"/>
  <c r="V8" i="46"/>
  <c r="AL11" i="46" s="1"/>
  <c r="V8" i="47"/>
  <c r="AL11" i="47" s="1"/>
  <c r="AR43" i="41"/>
  <c r="AR91" i="41" s="1"/>
  <c r="V29" i="46"/>
  <c r="AL44" i="46" s="1"/>
  <c r="AL93" i="46" s="1"/>
  <c r="V29" i="47"/>
  <c r="AL44" i="47" s="1"/>
  <c r="AL93" i="47" s="1"/>
  <c r="AR31" i="41"/>
  <c r="V20" i="46"/>
  <c r="AL32" i="46" s="1"/>
  <c r="V20" i="47"/>
  <c r="AL32" i="47" s="1"/>
  <c r="AR57" i="41"/>
  <c r="V40" i="46"/>
  <c r="AL58" i="46" s="1"/>
  <c r="V40" i="47"/>
  <c r="AL58" i="47" s="1"/>
  <c r="AR20" i="41"/>
  <c r="V12" i="46"/>
  <c r="AL21" i="46" s="1"/>
  <c r="V12" i="47"/>
  <c r="AL21" i="47" s="1"/>
  <c r="AR4" i="41"/>
  <c r="V5" i="46"/>
  <c r="AL5" i="46" s="1"/>
  <c r="V5" i="47"/>
  <c r="AL5" i="47" s="1"/>
  <c r="BC74" i="41"/>
  <c r="V51" i="48"/>
  <c r="AL75" i="48" s="1"/>
  <c r="AR53" i="41"/>
  <c r="V36" i="46"/>
  <c r="AL54" i="46" s="1"/>
  <c r="V36" i="47"/>
  <c r="AL54" i="47" s="1"/>
  <c r="BC45" i="41"/>
  <c r="V31" i="48"/>
  <c r="AL46" i="48" s="1"/>
  <c r="AR35" i="41"/>
  <c r="V24" i="46"/>
  <c r="AL36" i="46" s="1"/>
  <c r="V24" i="47"/>
  <c r="AL36" i="47" s="1"/>
  <c r="BC27" i="41"/>
  <c r="V16" i="48"/>
  <c r="AL28" i="48" s="1"/>
  <c r="BC72" i="41"/>
  <c r="V49" i="48"/>
  <c r="AL73" i="48" s="1"/>
  <c r="H8" i="46"/>
  <c r="H8" i="47"/>
  <c r="H21" i="46"/>
  <c r="H21" i="47"/>
  <c r="H11" i="46"/>
  <c r="H11" i="47"/>
  <c r="H20" i="46"/>
  <c r="H20" i="47"/>
  <c r="H25" i="46"/>
  <c r="H25" i="47"/>
  <c r="H38" i="46"/>
  <c r="H38" i="47"/>
  <c r="H52" i="46"/>
  <c r="H52" i="47"/>
  <c r="AR42" i="41"/>
  <c r="V28" i="46"/>
  <c r="AL43" i="46" s="1"/>
  <c r="V28" i="47"/>
  <c r="AL43" i="47" s="1"/>
  <c r="H15" i="46"/>
  <c r="H15" i="47"/>
  <c r="H28" i="46"/>
  <c r="H28" i="47"/>
  <c r="H33" i="46"/>
  <c r="H33" i="47"/>
  <c r="H46" i="46"/>
  <c r="H46" i="47"/>
  <c r="H60" i="46"/>
  <c r="H60" i="47"/>
  <c r="H51" i="46"/>
  <c r="H51" i="47"/>
  <c r="H35" i="46"/>
  <c r="H35" i="47"/>
  <c r="BC44" i="41"/>
  <c r="V30" i="48"/>
  <c r="AL45" i="48" s="1"/>
  <c r="AR26" i="41"/>
  <c r="V15" i="46"/>
  <c r="AL27" i="46" s="1"/>
  <c r="V15" i="47"/>
  <c r="AL27" i="47" s="1"/>
  <c r="BC80" i="41"/>
  <c r="V54" i="48"/>
  <c r="AL81" i="48" s="1"/>
  <c r="BC20" i="41"/>
  <c r="V12" i="48"/>
  <c r="AL21" i="48" s="1"/>
  <c r="AR54" i="41"/>
  <c r="V37" i="46"/>
  <c r="AL55" i="46" s="1"/>
  <c r="V37" i="47"/>
  <c r="AL55" i="47" s="1"/>
  <c r="AO23" i="41"/>
  <c r="AO101" i="41" s="1"/>
  <c r="AO37" i="41"/>
  <c r="AO102" i="41" s="1"/>
  <c r="AP68" i="41"/>
  <c r="AP105" i="41" s="1"/>
  <c r="AO85" i="41"/>
  <c r="AO107" i="41" s="1"/>
  <c r="AP37" i="41"/>
  <c r="AP102" i="41" s="1"/>
  <c r="AO63" i="41"/>
  <c r="AO104" i="41" s="1"/>
  <c r="AQ68" i="41"/>
  <c r="AQ105" i="41" s="1"/>
  <c r="AV88" i="41"/>
  <c r="AQ37" i="41"/>
  <c r="AQ102" i="41" s="1"/>
  <c r="BD50" i="41"/>
  <c r="BC54" i="41"/>
  <c r="V37" i="48"/>
  <c r="AL55" i="48" s="1"/>
  <c r="BC66" i="41"/>
  <c r="BC68" i="41" s="1"/>
  <c r="BC105" i="41" s="1"/>
  <c r="V46" i="48"/>
  <c r="AL67" i="48" s="1"/>
  <c r="AL69" i="48" s="1"/>
  <c r="AR74" i="41"/>
  <c r="V51" i="46"/>
  <c r="AL75" i="46" s="1"/>
  <c r="V51" i="47"/>
  <c r="AL75" i="47" s="1"/>
  <c r="AR44" i="41"/>
  <c r="V30" i="46"/>
  <c r="AL45" i="46" s="1"/>
  <c r="AQ63" i="41"/>
  <c r="AQ104" i="41" s="1"/>
  <c r="BC79" i="41"/>
  <c r="V53" i="48"/>
  <c r="AL80" i="48" s="1"/>
  <c r="BC41" i="41"/>
  <c r="V27" i="48"/>
  <c r="AL42" i="48" s="1"/>
  <c r="BC71" i="41"/>
  <c r="V48" i="48"/>
  <c r="AL72" i="48" s="1"/>
  <c r="AR75" i="41"/>
  <c r="V52" i="46"/>
  <c r="AL76" i="46" s="1"/>
  <c r="V52" i="47"/>
  <c r="AL76" i="47" s="1"/>
  <c r="BC35" i="41"/>
  <c r="V24" i="48"/>
  <c r="AL36" i="48" s="1"/>
  <c r="BC59" i="41"/>
  <c r="V42" i="48"/>
  <c r="AL60" i="48" s="1"/>
  <c r="AR15" i="41"/>
  <c r="V10" i="46"/>
  <c r="AL16" i="46" s="1"/>
  <c r="V10" i="47"/>
  <c r="AL16" i="47" s="1"/>
  <c r="AR60" i="41"/>
  <c r="V43" i="46"/>
  <c r="AL61" i="46" s="1"/>
  <c r="V43" i="47"/>
  <c r="AL61" i="47" s="1"/>
  <c r="BC21" i="41"/>
  <c r="V13" i="48"/>
  <c r="AL22" i="48" s="1"/>
  <c r="AR49" i="41"/>
  <c r="AR92" i="41" s="1"/>
  <c r="V35" i="46"/>
  <c r="AL50" i="46" s="1"/>
  <c r="AL94" i="46" s="1"/>
  <c r="V35" i="47"/>
  <c r="AL50" i="47" s="1"/>
  <c r="AL94" i="47" s="1"/>
  <c r="AR33" i="41"/>
  <c r="AR90" i="41" s="1"/>
  <c r="AR93" i="41" s="1"/>
  <c r="AR110" i="41" s="1"/>
  <c r="V22" i="46"/>
  <c r="AL34" i="46" s="1"/>
  <c r="AL92" i="46" s="1"/>
  <c r="V22" i="47"/>
  <c r="AL34" i="47" s="1"/>
  <c r="AL92" i="47" s="1"/>
  <c r="AR59" i="41"/>
  <c r="V42" i="46"/>
  <c r="AL60" i="46" s="1"/>
  <c r="V42" i="47"/>
  <c r="AL60" i="47" s="1"/>
  <c r="AR27" i="41"/>
  <c r="V16" i="46"/>
  <c r="AL28" i="46" s="1"/>
  <c r="V16" i="47"/>
  <c r="AL28" i="47" s="1"/>
  <c r="BC26" i="41"/>
  <c r="V15" i="48"/>
  <c r="AL27" i="48" s="1"/>
  <c r="BC30" i="41"/>
  <c r="V19" i="48"/>
  <c r="AL31" i="48" s="1"/>
  <c r="BC53" i="41"/>
  <c r="V36" i="48"/>
  <c r="AL54" i="48" s="1"/>
  <c r="BC4" i="41"/>
  <c r="V5" i="48"/>
  <c r="AL5" i="48" s="1"/>
  <c r="AR45" i="41"/>
  <c r="V31" i="46"/>
  <c r="AL46" i="46" s="1"/>
  <c r="V31" i="47"/>
  <c r="AL46" i="47" s="1"/>
  <c r="H31" i="46"/>
  <c r="H31" i="47"/>
  <c r="H34" i="46"/>
  <c r="H34" i="47"/>
  <c r="H41" i="46"/>
  <c r="H41" i="47"/>
  <c r="H48" i="46"/>
  <c r="H48" i="47"/>
  <c r="H57" i="46"/>
  <c r="H57" i="47"/>
  <c r="AR2" i="41"/>
  <c r="V3" i="46"/>
  <c r="V3" i="47"/>
  <c r="AL3" i="47" s="1"/>
  <c r="H10" i="46"/>
  <c r="H10" i="47"/>
  <c r="H24" i="46"/>
  <c r="H24" i="47"/>
  <c r="H29" i="46"/>
  <c r="H29" i="47"/>
  <c r="H42" i="46"/>
  <c r="H42" i="47"/>
  <c r="H56" i="46"/>
  <c r="H56" i="47"/>
  <c r="BC42" i="41"/>
  <c r="V28" i="48"/>
  <c r="AL43" i="48" s="1"/>
  <c r="H7" i="46"/>
  <c r="H7" i="47"/>
  <c r="AR28" i="41"/>
  <c r="V17" i="46"/>
  <c r="AL29" i="46" s="1"/>
  <c r="V17" i="47"/>
  <c r="AL29" i="47" s="1"/>
  <c r="H59" i="46"/>
  <c r="H59" i="47"/>
  <c r="H43" i="46"/>
  <c r="H43" i="47"/>
  <c r="BC3" i="41"/>
  <c r="V4" i="48"/>
  <c r="AL4" i="48" s="1"/>
  <c r="H55" i="46"/>
  <c r="H55" i="47"/>
  <c r="H17" i="46"/>
  <c r="H17" i="47"/>
  <c r="BC22" i="41"/>
  <c r="V14" i="48"/>
  <c r="AL23" i="48" s="1"/>
  <c r="AQ23" i="41"/>
  <c r="AQ101" i="41" s="1"/>
  <c r="AO76" i="41"/>
  <c r="AO106" i="41" s="1"/>
  <c r="AO68" i="41"/>
  <c r="AO105" i="41" s="1"/>
  <c r="BC2" i="41"/>
  <c r="V3" i="48"/>
  <c r="BC5" i="41"/>
  <c r="V6" i="48"/>
  <c r="AL6" i="48" s="1"/>
  <c r="BC47" i="41"/>
  <c r="V33" i="48"/>
  <c r="AL48" i="48" s="1"/>
  <c r="BC75" i="41"/>
  <c r="V52" i="48"/>
  <c r="AL76" i="48" s="1"/>
  <c r="AR21" i="41"/>
  <c r="V13" i="46"/>
  <c r="AL22" i="46" s="1"/>
  <c r="V13" i="47"/>
  <c r="AL22" i="47" s="1"/>
  <c r="AR82" i="41"/>
  <c r="V56" i="46"/>
  <c r="AL83" i="46" s="1"/>
  <c r="V56" i="47"/>
  <c r="AL83" i="47" s="1"/>
  <c r="BC46" i="41"/>
  <c r="V32" i="48"/>
  <c r="AL47" i="48" s="1"/>
  <c r="AR79" i="41"/>
  <c r="V53" i="46"/>
  <c r="AL80" i="46" s="1"/>
  <c r="V53" i="47"/>
  <c r="AL80" i="47" s="1"/>
  <c r="AR22" i="41"/>
  <c r="V14" i="46"/>
  <c r="AL23" i="46" s="1"/>
  <c r="V14" i="47"/>
  <c r="AL23" i="47" s="1"/>
  <c r="AR62" i="41"/>
  <c r="V45" i="46"/>
  <c r="AL63" i="46" s="1"/>
  <c r="V45" i="47"/>
  <c r="AL63" i="47" s="1"/>
  <c r="AR34" i="41"/>
  <c r="V23" i="46"/>
  <c r="AL35" i="46" s="1"/>
  <c r="V23" i="47"/>
  <c r="AL35" i="47" s="1"/>
  <c r="AR67" i="41"/>
  <c r="V47" i="46"/>
  <c r="AL68" i="46" s="1"/>
  <c r="V47" i="47"/>
  <c r="AL68" i="47" s="1"/>
  <c r="AR46" i="41"/>
  <c r="V32" i="46"/>
  <c r="AL47" i="46" s="1"/>
  <c r="V32" i="47"/>
  <c r="AL47" i="47" s="1"/>
  <c r="AR66" i="41"/>
  <c r="V46" i="46"/>
  <c r="AL67" i="46" s="1"/>
  <c r="V46" i="47"/>
  <c r="AL67" i="47" s="1"/>
  <c r="AR29" i="41"/>
  <c r="V18" i="46"/>
  <c r="AL30" i="46" s="1"/>
  <c r="V18" i="47"/>
  <c r="AL30" i="47" s="1"/>
  <c r="BC28" i="41"/>
  <c r="V17" i="48"/>
  <c r="AL29" i="48" s="1"/>
  <c r="AR41" i="41"/>
  <c r="V27" i="46"/>
  <c r="AL42" i="46" s="1"/>
  <c r="V27" i="47"/>
  <c r="AL42" i="47" s="1"/>
  <c r="AR55" i="41"/>
  <c r="V38" i="46"/>
  <c r="AL56" i="46" s="1"/>
  <c r="V38" i="47"/>
  <c r="AL56" i="47" s="1"/>
  <c r="BC14" i="41"/>
  <c r="V9" i="48"/>
  <c r="AL15" i="48" s="1"/>
  <c r="BC56" i="41"/>
  <c r="V39" i="48"/>
  <c r="AL57" i="48" s="1"/>
  <c r="H5" i="46"/>
  <c r="H5" i="47"/>
  <c r="H18" i="46"/>
  <c r="H18" i="47"/>
  <c r="BC36" i="41"/>
  <c r="V25" i="48"/>
  <c r="AL37" i="48" s="1"/>
  <c r="H12" i="46"/>
  <c r="H12" i="47"/>
  <c r="H22" i="46"/>
  <c r="H22" i="47"/>
  <c r="H36" i="46"/>
  <c r="H36" i="47"/>
  <c r="H45" i="46"/>
  <c r="H45" i="47"/>
  <c r="H54" i="46"/>
  <c r="H54" i="47"/>
  <c r="BC40" i="41"/>
  <c r="V26" i="48"/>
  <c r="AL41" i="48" s="1"/>
  <c r="AR30" i="41"/>
  <c r="V19" i="46"/>
  <c r="AL31" i="46" s="1"/>
  <c r="V19" i="47"/>
  <c r="AL31" i="47" s="1"/>
  <c r="BC55" i="41"/>
  <c r="V38" i="48"/>
  <c r="AL56" i="48" s="1"/>
  <c r="H16" i="46"/>
  <c r="H16" i="47"/>
  <c r="H30" i="46"/>
  <c r="H30" i="47"/>
  <c r="H44" i="46"/>
  <c r="H44" i="47"/>
  <c r="H53" i="46"/>
  <c r="H53" i="47"/>
  <c r="AR81" i="41"/>
  <c r="V55" i="46"/>
  <c r="AL82" i="46" s="1"/>
  <c r="V55" i="47"/>
  <c r="AL82" i="47" s="1"/>
  <c r="H19" i="46"/>
  <c r="H19" i="47"/>
  <c r="H23" i="46"/>
  <c r="H23" i="47"/>
  <c r="H13" i="46"/>
  <c r="H13" i="47"/>
  <c r="AR32" i="41"/>
  <c r="V21" i="46"/>
  <c r="AL33" i="46" s="1"/>
  <c r="V21" i="47"/>
  <c r="AL33" i="47" s="1"/>
  <c r="AR5" i="41"/>
  <c r="V6" i="46"/>
  <c r="AL6" i="46" s="1"/>
  <c r="V6" i="47"/>
  <c r="AL6" i="47" s="1"/>
  <c r="H27" i="46"/>
  <c r="H27" i="47"/>
  <c r="H3" i="46"/>
  <c r="H3" i="47"/>
  <c r="CS61" i="49"/>
  <c r="AP23" i="41"/>
  <c r="AP101" i="41" s="1"/>
  <c r="AP85" i="41"/>
  <c r="AP107" i="41" s="1"/>
  <c r="CR61" i="49"/>
  <c r="BC62" i="41"/>
  <c r="V45" i="48"/>
  <c r="AL63" i="48" s="1"/>
  <c r="AQ85" i="41"/>
  <c r="AQ107" i="41" s="1"/>
  <c r="CQ61" i="49"/>
  <c r="AS88" i="41"/>
  <c r="BC83" i="41"/>
  <c r="V57" i="48"/>
  <c r="AL84" i="48" s="1"/>
  <c r="BC32" i="41"/>
  <c r="V21" i="48"/>
  <c r="AL33" i="48" s="1"/>
  <c r="BC57" i="41"/>
  <c r="V40" i="48"/>
  <c r="AL58" i="48" s="1"/>
  <c r="BC82" i="41"/>
  <c r="V56" i="48"/>
  <c r="AL83" i="48" s="1"/>
  <c r="BC60" i="41"/>
  <c r="V43" i="48"/>
  <c r="AL61" i="48" s="1"/>
  <c r="BC19" i="41"/>
  <c r="V11" i="48"/>
  <c r="AL20" i="48" s="1"/>
  <c r="BC49" i="41"/>
  <c r="BC92" i="41" s="1"/>
  <c r="V35" i="48"/>
  <c r="AL50" i="48" s="1"/>
  <c r="AL94" i="48" s="1"/>
  <c r="AR83" i="41"/>
  <c r="V57" i="46"/>
  <c r="AL84" i="46" s="1"/>
  <c r="V57" i="47"/>
  <c r="AL84" i="47" s="1"/>
  <c r="AR47" i="41"/>
  <c r="V33" i="46"/>
  <c r="AL48" i="46" s="1"/>
  <c r="V33" i="47"/>
  <c r="AL48" i="47" s="1"/>
  <c r="AR3" i="41"/>
  <c r="V4" i="46"/>
  <c r="AL4" i="46" s="1"/>
  <c r="V4" i="47"/>
  <c r="AL4" i="47" s="1"/>
  <c r="AR36" i="41"/>
  <c r="V25" i="46"/>
  <c r="AL37" i="46" s="1"/>
  <c r="V25" i="47"/>
  <c r="AL37" i="47" s="1"/>
  <c r="AR73" i="41"/>
  <c r="V50" i="46"/>
  <c r="AL74" i="46" s="1"/>
  <c r="V50" i="47"/>
  <c r="AL74" i="47" s="1"/>
  <c r="AR48" i="41"/>
  <c r="V34" i="46"/>
  <c r="AL49" i="46" s="1"/>
  <c r="V34" i="47"/>
  <c r="AL49" i="47" s="1"/>
  <c r="AR9" i="41"/>
  <c r="AR11" i="41" s="1"/>
  <c r="AR99" i="41" s="1"/>
  <c r="V7" i="46"/>
  <c r="AL10" i="46" s="1"/>
  <c r="V7" i="47"/>
  <c r="AL10" i="47" s="1"/>
  <c r="BC31" i="41"/>
  <c r="V20" i="48"/>
  <c r="AL32" i="48" s="1"/>
  <c r="AR56" i="41"/>
  <c r="V39" i="46"/>
  <c r="AL57" i="46" s="1"/>
  <c r="V39" i="47"/>
  <c r="AL57" i="47" s="1"/>
  <c r="BC43" i="41"/>
  <c r="BC91" i="41" s="1"/>
  <c r="V29" i="48"/>
  <c r="AL44" i="48" s="1"/>
  <c r="AL93" i="48" s="1"/>
  <c r="BC61" i="41"/>
  <c r="V44" i="48"/>
  <c r="AL62" i="48" s="1"/>
  <c r="BC29" i="41"/>
  <c r="V18" i="48"/>
  <c r="AL30" i="48" s="1"/>
  <c r="AR14" i="41"/>
  <c r="AR16" i="41" s="1"/>
  <c r="AR100" i="41" s="1"/>
  <c r="V9" i="46"/>
  <c r="AL15" i="46" s="1"/>
  <c r="AL17" i="46" s="1"/>
  <c r="V9" i="47"/>
  <c r="AL15" i="47" s="1"/>
  <c r="AR72" i="41"/>
  <c r="V49" i="46"/>
  <c r="AL73" i="46" s="1"/>
  <c r="V49" i="47"/>
  <c r="AL73" i="47" s="1"/>
  <c r="H32" i="46"/>
  <c r="H32" i="47"/>
  <c r="H37" i="46"/>
  <c r="H37" i="47"/>
  <c r="H47" i="46"/>
  <c r="H47" i="47"/>
  <c r="H50" i="46"/>
  <c r="H50" i="47"/>
  <c r="AR84" i="41"/>
  <c r="V58" i="46"/>
  <c r="AL85" i="46" s="1"/>
  <c r="V58" i="47"/>
  <c r="AL85" i="47" s="1"/>
  <c r="BC84" i="41"/>
  <c r="V58" i="48"/>
  <c r="AL85" i="48" s="1"/>
  <c r="H6" i="46"/>
  <c r="H6" i="47"/>
  <c r="H14" i="46"/>
  <c r="H14" i="47"/>
  <c r="H26" i="46"/>
  <c r="H26" i="47"/>
  <c r="H40" i="46"/>
  <c r="H40" i="47"/>
  <c r="H49" i="46"/>
  <c r="H49" i="47"/>
  <c r="H58" i="46"/>
  <c r="H58" i="47"/>
  <c r="AR40" i="41"/>
  <c r="V26" i="46"/>
  <c r="AL41" i="46" s="1"/>
  <c r="V26" i="47"/>
  <c r="AL41" i="47" s="1"/>
  <c r="AR80" i="41"/>
  <c r="V54" i="46"/>
  <c r="AL81" i="46" s="1"/>
  <c r="V54" i="47"/>
  <c r="AL81" i="47" s="1"/>
  <c r="H4" i="46"/>
  <c r="H4" i="47"/>
  <c r="H9" i="46"/>
  <c r="H9" i="47"/>
  <c r="BC81" i="41"/>
  <c r="V55" i="48"/>
  <c r="AL82" i="48" s="1"/>
  <c r="BC48" i="41"/>
  <c r="V34" i="48"/>
  <c r="AL49" i="48" s="1"/>
  <c r="BC33" i="41"/>
  <c r="BC90" i="41" s="1"/>
  <c r="V22" i="48"/>
  <c r="AL34" i="48" s="1"/>
  <c r="AL92" i="48" s="1"/>
  <c r="H39" i="46"/>
  <c r="H39" i="47"/>
  <c r="BC10" i="41"/>
  <c r="V8" i="48"/>
  <c r="AL11" i="48" s="1"/>
  <c r="AR19" i="41"/>
  <c r="V11" i="46"/>
  <c r="AL20" i="46" s="1"/>
  <c r="V11" i="47"/>
  <c r="AL20" i="47" s="1"/>
  <c r="AQ6" i="41"/>
  <c r="AQ98" i="41" s="1"/>
  <c r="AQ108" i="41" s="1"/>
  <c r="AQ112" i="41" s="1"/>
  <c r="AQ50" i="41"/>
  <c r="AQ103" i="41" s="1"/>
  <c r="AP6" i="41"/>
  <c r="AP98" i="41" s="1"/>
  <c r="BC15" i="41"/>
  <c r="V10" i="48"/>
  <c r="AL16" i="48" s="1"/>
  <c r="AP63" i="41"/>
  <c r="AP104" i="41" s="1"/>
  <c r="BD68" i="41"/>
  <c r="AO6" i="41"/>
  <c r="AO98" i="41" s="1"/>
  <c r="AP16" i="41"/>
  <c r="AP100" i="41" s="1"/>
  <c r="BD23" i="41"/>
  <c r="BD37" i="41"/>
  <c r="AO50" i="41"/>
  <c r="AO103" i="41" s="1"/>
  <c r="AP76" i="41"/>
  <c r="AP106" i="41" s="1"/>
  <c r="BD85" i="41"/>
  <c r="Y60" i="50"/>
  <c r="AQ50" i="50"/>
  <c r="AQ132" i="50" s="1"/>
  <c r="AV68" i="50"/>
  <c r="AV134" i="50" s="1"/>
  <c r="AS50" i="40"/>
  <c r="AS63" i="40"/>
  <c r="AQ37" i="40"/>
  <c r="AQ102" i="40" s="1"/>
  <c r="AO16" i="40"/>
  <c r="AO100" i="40" s="1"/>
  <c r="AS11" i="50"/>
  <c r="AS128" i="50" s="1"/>
  <c r="P61" i="50"/>
  <c r="AO11" i="40"/>
  <c r="AO99" i="40" s="1"/>
  <c r="AQ68" i="40"/>
  <c r="AQ105" i="40" s="1"/>
  <c r="AO85" i="40"/>
  <c r="AO107" i="40" s="1"/>
  <c r="AR26" i="40"/>
  <c r="U15" i="46"/>
  <c r="AK27" i="46" s="1"/>
  <c r="U15" i="47"/>
  <c r="AK27" i="47" s="1"/>
  <c r="AR32" i="40"/>
  <c r="U21" i="46"/>
  <c r="AK33" i="46" s="1"/>
  <c r="U21" i="47"/>
  <c r="AK33" i="47" s="1"/>
  <c r="BC30" i="40"/>
  <c r="U19" i="48"/>
  <c r="AK31" i="48" s="1"/>
  <c r="AR28" i="40"/>
  <c r="U17" i="46"/>
  <c r="AK29" i="46" s="1"/>
  <c r="U17" i="47"/>
  <c r="AK29" i="47" s="1"/>
  <c r="AR49" i="40"/>
  <c r="AR92" i="40" s="1"/>
  <c r="U35" i="46"/>
  <c r="AK50" i="46" s="1"/>
  <c r="AK94" i="46" s="1"/>
  <c r="U35" i="47"/>
  <c r="AK50" i="47" s="1"/>
  <c r="AK94" i="47" s="1"/>
  <c r="AR81" i="40"/>
  <c r="U55" i="46"/>
  <c r="AK82" i="46" s="1"/>
  <c r="U55" i="47"/>
  <c r="AK82" i="47" s="1"/>
  <c r="G19" i="46"/>
  <c r="G19" i="47"/>
  <c r="G33" i="46"/>
  <c r="G33" i="47"/>
  <c r="G46" i="46"/>
  <c r="G46" i="47"/>
  <c r="G7" i="46"/>
  <c r="G7" i="47"/>
  <c r="BC27" i="40"/>
  <c r="U16" i="48"/>
  <c r="AK28" i="48" s="1"/>
  <c r="G23" i="46"/>
  <c r="G23" i="47"/>
  <c r="G37" i="46"/>
  <c r="G37" i="47"/>
  <c r="G50" i="46"/>
  <c r="G50" i="47"/>
  <c r="AR74" i="40"/>
  <c r="U51" i="46"/>
  <c r="AK75" i="46" s="1"/>
  <c r="U51" i="47"/>
  <c r="AK75" i="47" s="1"/>
  <c r="AR22" i="40"/>
  <c r="U14" i="46"/>
  <c r="AK23" i="46" s="1"/>
  <c r="U14" i="47"/>
  <c r="AK23" i="47" s="1"/>
  <c r="BC21" i="40"/>
  <c r="U13" i="48"/>
  <c r="AK22" i="48" s="1"/>
  <c r="G16" i="46"/>
  <c r="G16" i="47"/>
  <c r="G32" i="46"/>
  <c r="G32" i="47"/>
  <c r="G48" i="46"/>
  <c r="G48" i="47"/>
  <c r="G3" i="46"/>
  <c r="G3" i="47"/>
  <c r="AS50" i="50"/>
  <c r="AS132" i="50" s="1"/>
  <c r="AR56" i="40"/>
  <c r="U39" i="46"/>
  <c r="AK57" i="46" s="1"/>
  <c r="U39" i="47"/>
  <c r="AK57" i="47" s="1"/>
  <c r="AQ76" i="40"/>
  <c r="AQ106" i="40" s="1"/>
  <c r="BC72" i="40"/>
  <c r="U49" i="48"/>
  <c r="AK73" i="48" s="1"/>
  <c r="G9" i="46"/>
  <c r="G9" i="47"/>
  <c r="AS37" i="40"/>
  <c r="AO50" i="40"/>
  <c r="AO103" i="40" s="1"/>
  <c r="AO63" i="40"/>
  <c r="AO104" i="40" s="1"/>
  <c r="AS76" i="40"/>
  <c r="AP85" i="40"/>
  <c r="AP107" i="40" s="1"/>
  <c r="AP6" i="40"/>
  <c r="AP98" i="40" s="1"/>
  <c r="AS16" i="50"/>
  <c r="AS129" i="50" s="1"/>
  <c r="AR34" i="40"/>
  <c r="U23" i="46"/>
  <c r="AK35" i="46" s="1"/>
  <c r="U23" i="47"/>
  <c r="AK35" i="47" s="1"/>
  <c r="AQ63" i="40"/>
  <c r="AQ104" i="40" s="1"/>
  <c r="AS68" i="50"/>
  <c r="AS134" i="50" s="1"/>
  <c r="AS85" i="50"/>
  <c r="AS136" i="50" s="1"/>
  <c r="BC67" i="40"/>
  <c r="U47" i="48"/>
  <c r="AK68" i="48" s="1"/>
  <c r="AR66" i="40"/>
  <c r="U46" i="46"/>
  <c r="AK67" i="46" s="1"/>
  <c r="U46" i="47"/>
  <c r="AK67" i="47" s="1"/>
  <c r="AR67" i="40"/>
  <c r="U47" i="46"/>
  <c r="AK68" i="46" s="1"/>
  <c r="U47" i="47"/>
  <c r="AK68" i="47" s="1"/>
  <c r="BC35" i="40"/>
  <c r="U24" i="48"/>
  <c r="AK36" i="48" s="1"/>
  <c r="AR47" i="40"/>
  <c r="U33" i="46"/>
  <c r="AK48" i="46" s="1"/>
  <c r="U33" i="47"/>
  <c r="AK48" i="47" s="1"/>
  <c r="BC22" i="40"/>
  <c r="U14" i="48"/>
  <c r="AK23" i="48" s="1"/>
  <c r="BC71" i="40"/>
  <c r="U48" i="48"/>
  <c r="AK72" i="48" s="1"/>
  <c r="BC42" i="40"/>
  <c r="U28" i="48"/>
  <c r="AK43" i="48" s="1"/>
  <c r="BC5" i="40"/>
  <c r="U6" i="48"/>
  <c r="AK6" i="48" s="1"/>
  <c r="BC41" i="40"/>
  <c r="U27" i="48"/>
  <c r="AK42" i="48" s="1"/>
  <c r="AR15" i="40"/>
  <c r="U10" i="46"/>
  <c r="AK16" i="46" s="1"/>
  <c r="U10" i="47"/>
  <c r="AK16" i="47" s="1"/>
  <c r="AR71" i="40"/>
  <c r="U48" i="46"/>
  <c r="AK72" i="46" s="1"/>
  <c r="U48" i="47"/>
  <c r="AK72" i="47" s="1"/>
  <c r="AR72" i="40"/>
  <c r="U49" i="46"/>
  <c r="AK73" i="46" s="1"/>
  <c r="U49" i="47"/>
  <c r="AK73" i="47" s="1"/>
  <c r="BC44" i="40"/>
  <c r="U30" i="48"/>
  <c r="AK45" i="48" s="1"/>
  <c r="BC74" i="40"/>
  <c r="U51" i="48"/>
  <c r="AK75" i="48" s="1"/>
  <c r="AR29" i="40"/>
  <c r="U18" i="46"/>
  <c r="AK30" i="46" s="1"/>
  <c r="U18" i="47"/>
  <c r="AK30" i="47" s="1"/>
  <c r="AR62" i="40"/>
  <c r="U45" i="46"/>
  <c r="AK63" i="46" s="1"/>
  <c r="U45" i="47"/>
  <c r="AK63" i="47" s="1"/>
  <c r="AR42" i="40"/>
  <c r="U28" i="46"/>
  <c r="AK43" i="46" s="1"/>
  <c r="U28" i="47"/>
  <c r="AK43" i="47" s="1"/>
  <c r="BC34" i="40"/>
  <c r="U23" i="48"/>
  <c r="AK35" i="48" s="1"/>
  <c r="AR48" i="40"/>
  <c r="U34" i="46"/>
  <c r="AK49" i="46" s="1"/>
  <c r="U34" i="47"/>
  <c r="AK49" i="47" s="1"/>
  <c r="AR43" i="40"/>
  <c r="AR91" i="40" s="1"/>
  <c r="U29" i="46"/>
  <c r="AK44" i="46" s="1"/>
  <c r="AK93" i="46" s="1"/>
  <c r="U29" i="47"/>
  <c r="AK44" i="47" s="1"/>
  <c r="AK93" i="47" s="1"/>
  <c r="AR54" i="40"/>
  <c r="U37" i="46"/>
  <c r="AK55" i="46" s="1"/>
  <c r="U37" i="47"/>
  <c r="AK55" i="47" s="1"/>
  <c r="G6" i="46"/>
  <c r="G6" i="47"/>
  <c r="G22" i="46"/>
  <c r="G22" i="47"/>
  <c r="G35" i="46"/>
  <c r="G35" i="47"/>
  <c r="G51" i="46"/>
  <c r="G51" i="47"/>
  <c r="G17" i="46"/>
  <c r="G17" i="47"/>
  <c r="AR30" i="40"/>
  <c r="U19" i="46"/>
  <c r="AK31" i="46" s="1"/>
  <c r="U19" i="47"/>
  <c r="AK31" i="47" s="1"/>
  <c r="G26" i="46"/>
  <c r="G26" i="47"/>
  <c r="G39" i="46"/>
  <c r="G39" i="47"/>
  <c r="G55" i="46"/>
  <c r="G55" i="47"/>
  <c r="BC81" i="40"/>
  <c r="U55" i="48"/>
  <c r="AK82" i="48" s="1"/>
  <c r="BC32" i="40"/>
  <c r="U21" i="48"/>
  <c r="AK33" i="48" s="1"/>
  <c r="BC29" i="40"/>
  <c r="U18" i="48"/>
  <c r="AK30" i="48" s="1"/>
  <c r="G20" i="46"/>
  <c r="G20" i="47"/>
  <c r="G36" i="46"/>
  <c r="G36" i="47"/>
  <c r="G52" i="46"/>
  <c r="G52" i="47"/>
  <c r="AS6" i="40"/>
  <c r="AS98" i="40" s="1"/>
  <c r="AR40" i="40"/>
  <c r="U26" i="46"/>
  <c r="AK41" i="46" s="1"/>
  <c r="U26" i="47"/>
  <c r="AK41" i="47" s="1"/>
  <c r="BC54" i="40"/>
  <c r="U37" i="48"/>
  <c r="AK55" i="48" s="1"/>
  <c r="CO61" i="49"/>
  <c r="AO76" i="40"/>
  <c r="AO106" i="40" s="1"/>
  <c r="AQ85" i="40"/>
  <c r="AQ107" i="40" s="1"/>
  <c r="AU88" i="40"/>
  <c r="BC3" i="40"/>
  <c r="U4" i="48"/>
  <c r="AK4" i="48" s="1"/>
  <c r="AS16" i="40"/>
  <c r="AP37" i="40"/>
  <c r="AP102" i="40" s="1"/>
  <c r="AS93" i="50"/>
  <c r="AS139" i="50" s="1"/>
  <c r="AS68" i="40"/>
  <c r="AS85" i="40"/>
  <c r="AW88" i="40"/>
  <c r="CM61" i="49"/>
  <c r="G21" i="46"/>
  <c r="G21" i="47"/>
  <c r="G29" i="46"/>
  <c r="G29" i="47"/>
  <c r="G41" i="46"/>
  <c r="G41" i="47"/>
  <c r="G49" i="46"/>
  <c r="G49" i="47"/>
  <c r="BC2" i="40"/>
  <c r="U3" i="48"/>
  <c r="BC60" i="40"/>
  <c r="U43" i="48"/>
  <c r="AK61" i="48" s="1"/>
  <c r="AR14" i="40"/>
  <c r="U9" i="46"/>
  <c r="AK15" i="46" s="1"/>
  <c r="U9" i="47"/>
  <c r="AK15" i="47" s="1"/>
  <c r="AR4" i="40"/>
  <c r="U5" i="46"/>
  <c r="AK5" i="46" s="1"/>
  <c r="U5" i="47"/>
  <c r="AK5" i="47" s="1"/>
  <c r="AR20" i="40"/>
  <c r="U12" i="46"/>
  <c r="AK21" i="46" s="1"/>
  <c r="U12" i="47"/>
  <c r="AK21" i="47" s="1"/>
  <c r="BC9" i="40"/>
  <c r="U7" i="48"/>
  <c r="AK10" i="48" s="1"/>
  <c r="BC82" i="40"/>
  <c r="U56" i="48"/>
  <c r="AK83" i="48" s="1"/>
  <c r="BC49" i="40"/>
  <c r="BC92" i="40" s="1"/>
  <c r="U35" i="48"/>
  <c r="AK50" i="48" s="1"/>
  <c r="AK94" i="48" s="1"/>
  <c r="AR9" i="40"/>
  <c r="U7" i="46"/>
  <c r="AK10" i="46" s="1"/>
  <c r="U7" i="47"/>
  <c r="AK10" i="47" s="1"/>
  <c r="BC56" i="40"/>
  <c r="U39" i="48"/>
  <c r="AK57" i="48" s="1"/>
  <c r="AR31" i="40"/>
  <c r="U20" i="46"/>
  <c r="AK32" i="46" s="1"/>
  <c r="U20" i="47"/>
  <c r="AK32" i="47" s="1"/>
  <c r="AR79" i="40"/>
  <c r="U53" i="46"/>
  <c r="AK80" i="46" s="1"/>
  <c r="U53" i="47"/>
  <c r="AK80" i="47" s="1"/>
  <c r="AR5" i="40"/>
  <c r="U6" i="46"/>
  <c r="AK6" i="46" s="1"/>
  <c r="U6" i="47"/>
  <c r="AK6" i="47" s="1"/>
  <c r="AR75" i="40"/>
  <c r="U52" i="46"/>
  <c r="AK76" i="46" s="1"/>
  <c r="U52" i="47"/>
  <c r="AK76" i="47" s="1"/>
  <c r="AR45" i="40"/>
  <c r="U31" i="46"/>
  <c r="AK46" i="46" s="1"/>
  <c r="U31" i="47"/>
  <c r="AK46" i="47" s="1"/>
  <c r="AR80" i="40"/>
  <c r="U54" i="46"/>
  <c r="AK81" i="46" s="1"/>
  <c r="U54" i="47"/>
  <c r="AK81" i="47" s="1"/>
  <c r="BC33" i="40"/>
  <c r="BC90" i="40" s="1"/>
  <c r="U22" i="48"/>
  <c r="AK34" i="48" s="1"/>
  <c r="AK92" i="48" s="1"/>
  <c r="BC79" i="40"/>
  <c r="U53" i="48"/>
  <c r="AK80" i="48" s="1"/>
  <c r="BC59" i="40"/>
  <c r="U42" i="48"/>
  <c r="AK60" i="48" s="1"/>
  <c r="AR36" i="40"/>
  <c r="U25" i="46"/>
  <c r="AK37" i="46" s="1"/>
  <c r="U25" i="47"/>
  <c r="AK37" i="47" s="1"/>
  <c r="AR53" i="40"/>
  <c r="U36" i="46"/>
  <c r="AK54" i="46" s="1"/>
  <c r="U36" i="47"/>
  <c r="AK54" i="47" s="1"/>
  <c r="AR44" i="40"/>
  <c r="U30" i="46"/>
  <c r="AK45" i="46" s="1"/>
  <c r="AR59" i="40"/>
  <c r="U42" i="46"/>
  <c r="AK60" i="46" s="1"/>
  <c r="U42" i="47"/>
  <c r="AK60" i="47" s="1"/>
  <c r="G11" i="46"/>
  <c r="G11" i="47"/>
  <c r="G27" i="46"/>
  <c r="G27" i="47"/>
  <c r="G38" i="46"/>
  <c r="G38" i="47"/>
  <c r="G54" i="46"/>
  <c r="G54" i="47"/>
  <c r="AR46" i="40"/>
  <c r="U32" i="46"/>
  <c r="AK47" i="46" s="1"/>
  <c r="U32" i="47"/>
  <c r="AK47" i="47" s="1"/>
  <c r="G15" i="46"/>
  <c r="G15" i="47"/>
  <c r="G31" i="46"/>
  <c r="G31" i="47"/>
  <c r="G42" i="46"/>
  <c r="G42" i="47"/>
  <c r="G58" i="46"/>
  <c r="G58" i="47"/>
  <c r="BC4" i="40"/>
  <c r="U5" i="48"/>
  <c r="AK5" i="48" s="1"/>
  <c r="G13" i="46"/>
  <c r="G13" i="47"/>
  <c r="BC36" i="40"/>
  <c r="U25" i="48"/>
  <c r="AK37" i="48" s="1"/>
  <c r="G4" i="46"/>
  <c r="G4" i="47"/>
  <c r="G24" i="46"/>
  <c r="G24" i="47"/>
  <c r="G40" i="46"/>
  <c r="G40" i="47"/>
  <c r="G56" i="46"/>
  <c r="G56" i="47"/>
  <c r="AI2" i="50"/>
  <c r="BC2" i="50" s="1"/>
  <c r="F9" i="50"/>
  <c r="BK2" i="50" s="1"/>
  <c r="BC80" i="40"/>
  <c r="U54" i="48"/>
  <c r="AK81" i="48" s="1"/>
  <c r="G12" i="46"/>
  <c r="G12" i="47"/>
  <c r="AS23" i="50"/>
  <c r="AS130" i="50" s="1"/>
  <c r="BC43" i="40"/>
  <c r="BC91" i="40" s="1"/>
  <c r="U29" i="48"/>
  <c r="AK44" i="48" s="1"/>
  <c r="AK93" i="48" s="1"/>
  <c r="AR73" i="40"/>
  <c r="U50" i="46"/>
  <c r="AK74" i="46" s="1"/>
  <c r="U50" i="47"/>
  <c r="AK74" i="47" s="1"/>
  <c r="AR84" i="40"/>
  <c r="U58" i="46"/>
  <c r="AK85" i="46" s="1"/>
  <c r="U58" i="47"/>
  <c r="AK85" i="47" s="1"/>
  <c r="AQ6" i="40"/>
  <c r="AQ98" i="40" s="1"/>
  <c r="AR21" i="40"/>
  <c r="U13" i="46"/>
  <c r="AK22" i="46" s="1"/>
  <c r="U13" i="47"/>
  <c r="AK22" i="47" s="1"/>
  <c r="AO37" i="40"/>
  <c r="AO102" i="40" s="1"/>
  <c r="AH60" i="50"/>
  <c r="AP23" i="40"/>
  <c r="AP101" i="40" s="1"/>
  <c r="AQ50" i="40"/>
  <c r="AQ103" i="40" s="1"/>
  <c r="AR41" i="40"/>
  <c r="U27" i="46"/>
  <c r="AK42" i="46" s="1"/>
  <c r="U27" i="47"/>
  <c r="AK42" i="47" s="1"/>
  <c r="AR55" i="40"/>
  <c r="U38" i="46"/>
  <c r="AK56" i="46" s="1"/>
  <c r="U38" i="47"/>
  <c r="AK56" i="47" s="1"/>
  <c r="BC58" i="40"/>
  <c r="U41" i="48"/>
  <c r="AK59" i="48" s="1"/>
  <c r="BC66" i="40"/>
  <c r="U46" i="48"/>
  <c r="AK67" i="48" s="1"/>
  <c r="AP76" i="40"/>
  <c r="AP106" i="40" s="1"/>
  <c r="AO6" i="40"/>
  <c r="AO98" i="40" s="1"/>
  <c r="S63" i="49"/>
  <c r="CM62" i="49" s="1"/>
  <c r="BC61" i="40"/>
  <c r="U44" i="48"/>
  <c r="AK62" i="48" s="1"/>
  <c r="BC15" i="40"/>
  <c r="U10" i="48"/>
  <c r="AK16" i="48" s="1"/>
  <c r="BC84" i="40"/>
  <c r="U58" i="48"/>
  <c r="AK85" i="48" s="1"/>
  <c r="BC28" i="40"/>
  <c r="U17" i="48"/>
  <c r="AK29" i="48" s="1"/>
  <c r="BC19" i="40"/>
  <c r="U11" i="48"/>
  <c r="AK20" i="48" s="1"/>
  <c r="BC26" i="40"/>
  <c r="U15" i="48"/>
  <c r="AK27" i="48" s="1"/>
  <c r="BC46" i="40"/>
  <c r="U32" i="48"/>
  <c r="AK47" i="48" s="1"/>
  <c r="BC45" i="40"/>
  <c r="U31" i="48"/>
  <c r="AK46" i="48" s="1"/>
  <c r="AR19" i="40"/>
  <c r="U11" i="46"/>
  <c r="AK20" i="46" s="1"/>
  <c r="U11" i="47"/>
  <c r="AK20" i="47" s="1"/>
  <c r="BC57" i="40"/>
  <c r="U40" i="48"/>
  <c r="AK58" i="48" s="1"/>
  <c r="BC10" i="40"/>
  <c r="EI8" i="49"/>
  <c r="U8" i="48"/>
  <c r="AK11" i="48" s="1"/>
  <c r="BC75" i="40"/>
  <c r="U52" i="48"/>
  <c r="AK76" i="48" s="1"/>
  <c r="AR33" i="40"/>
  <c r="AR90" i="40" s="1"/>
  <c r="U22" i="46"/>
  <c r="AK34" i="46" s="1"/>
  <c r="AK92" i="46" s="1"/>
  <c r="U22" i="47"/>
  <c r="AK34" i="47" s="1"/>
  <c r="AK92" i="47" s="1"/>
  <c r="AR82" i="40"/>
  <c r="U56" i="46"/>
  <c r="AK83" i="46" s="1"/>
  <c r="U56" i="47"/>
  <c r="AK83" i="47" s="1"/>
  <c r="BC14" i="40"/>
  <c r="U9" i="48"/>
  <c r="AK15" i="48" s="1"/>
  <c r="AR83" i="40"/>
  <c r="U57" i="46"/>
  <c r="AK84" i="46" s="1"/>
  <c r="U57" i="47"/>
  <c r="AK84" i="47" s="1"/>
  <c r="AR57" i="40"/>
  <c r="U40" i="46"/>
  <c r="AK58" i="46" s="1"/>
  <c r="U40" i="47"/>
  <c r="AK58" i="47" s="1"/>
  <c r="AR27" i="40"/>
  <c r="U16" i="46"/>
  <c r="AK28" i="46" s="1"/>
  <c r="U16" i="47"/>
  <c r="AK28" i="47" s="1"/>
  <c r="AR35" i="40"/>
  <c r="U24" i="46"/>
  <c r="AK36" i="46" s="1"/>
  <c r="U24" i="47"/>
  <c r="AK36" i="47" s="1"/>
  <c r="AR60" i="40"/>
  <c r="U43" i="46"/>
  <c r="AK61" i="46" s="1"/>
  <c r="U43" i="47"/>
  <c r="AK61" i="47" s="1"/>
  <c r="BC40" i="40"/>
  <c r="U26" i="48"/>
  <c r="AK41" i="48" s="1"/>
  <c r="BC53" i="40"/>
  <c r="U36" i="48"/>
  <c r="AK54" i="48" s="1"/>
  <c r="BC48" i="40"/>
  <c r="U34" i="48"/>
  <c r="AK49" i="48" s="1"/>
  <c r="AR61" i="40"/>
  <c r="U44" i="46"/>
  <c r="AK62" i="46" s="1"/>
  <c r="U44" i="47"/>
  <c r="AK62" i="47" s="1"/>
  <c r="G14" i="46"/>
  <c r="G14" i="47"/>
  <c r="G30" i="46"/>
  <c r="G30" i="47"/>
  <c r="G43" i="46"/>
  <c r="G43" i="47"/>
  <c r="G59" i="46"/>
  <c r="G59" i="47"/>
  <c r="AR58" i="40"/>
  <c r="U41" i="46"/>
  <c r="AK59" i="46" s="1"/>
  <c r="U41" i="47"/>
  <c r="AK59" i="47" s="1"/>
  <c r="G18" i="46"/>
  <c r="G18" i="47"/>
  <c r="G34" i="46"/>
  <c r="G34" i="47"/>
  <c r="G47" i="46"/>
  <c r="G47" i="47"/>
  <c r="BC55" i="40"/>
  <c r="U38" i="48"/>
  <c r="AK56" i="48" s="1"/>
  <c r="G5" i="46"/>
  <c r="G5" i="47"/>
  <c r="G10" i="46"/>
  <c r="G10" i="47"/>
  <c r="G28" i="46"/>
  <c r="G28" i="47"/>
  <c r="G44" i="46"/>
  <c r="G44" i="47"/>
  <c r="G60" i="46"/>
  <c r="G60" i="47"/>
  <c r="BC31" i="40"/>
  <c r="U20" i="48"/>
  <c r="AK32" i="48" s="1"/>
  <c r="AS63" i="50"/>
  <c r="AS133" i="50" s="1"/>
  <c r="BC73" i="40"/>
  <c r="U50" i="48"/>
  <c r="AK74" i="48" s="1"/>
  <c r="AX88" i="40"/>
  <c r="U3" i="47"/>
  <c r="AK3" i="47" s="1"/>
  <c r="AS23" i="40"/>
  <c r="AS37" i="50"/>
  <c r="AS131" i="50" s="1"/>
  <c r="AS76" i="50"/>
  <c r="AS135" i="50" s="1"/>
  <c r="BC83" i="40"/>
  <c r="U57" i="48"/>
  <c r="AK84" i="48" s="1"/>
  <c r="AV88" i="40"/>
  <c r="G8" i="46"/>
  <c r="G8" i="47"/>
  <c r="U63" i="49"/>
  <c r="CO62" i="49" s="1"/>
  <c r="AO23" i="40"/>
  <c r="AO101" i="40" s="1"/>
  <c r="AP50" i="40"/>
  <c r="AP103" i="40" s="1"/>
  <c r="AP63" i="40"/>
  <c r="AP104" i="40" s="1"/>
  <c r="CN61" i="49"/>
  <c r="AR3" i="40"/>
  <c r="U4" i="46"/>
  <c r="AK4" i="46" s="1"/>
  <c r="U4" i="47"/>
  <c r="AK4" i="47" s="1"/>
  <c r="AP11" i="40"/>
  <c r="AP99" i="40" s="1"/>
  <c r="AR10" i="40"/>
  <c r="U8" i="46"/>
  <c r="AK11" i="46" s="1"/>
  <c r="U8" i="47"/>
  <c r="AK11" i="47" s="1"/>
  <c r="BC20" i="40"/>
  <c r="U12" i="48"/>
  <c r="AK21" i="48" s="1"/>
  <c r="BC62" i="40"/>
  <c r="U45" i="48"/>
  <c r="AK63" i="48" s="1"/>
  <c r="AT6" i="40"/>
  <c r="G25" i="46"/>
  <c r="G25" i="47"/>
  <c r="G45" i="46"/>
  <c r="G45" i="47"/>
  <c r="G53" i="46"/>
  <c r="G53" i="47"/>
  <c r="G57" i="46"/>
  <c r="G57" i="47"/>
  <c r="BJ33" i="49"/>
  <c r="BJ49" i="49"/>
  <c r="BJ60" i="49"/>
  <c r="AQ11" i="38"/>
  <c r="AQ99" i="38" s="1"/>
  <c r="AW11" i="50"/>
  <c r="AW128" i="50" s="1"/>
  <c r="AV16" i="38"/>
  <c r="AV100" i="38" s="1"/>
  <c r="F54" i="50"/>
  <c r="BK4" i="50" s="1"/>
  <c r="BJ45" i="49"/>
  <c r="BJ8" i="49"/>
  <c r="BJ56" i="49"/>
  <c r="AO23" i="50"/>
  <c r="AO130" i="50" s="1"/>
  <c r="BJ41" i="49"/>
  <c r="BJ4" i="49"/>
  <c r="AW68" i="38"/>
  <c r="AW105" i="38" s="1"/>
  <c r="F10" i="47"/>
  <c r="T8" i="48"/>
  <c r="AQ23" i="38"/>
  <c r="AQ101" i="38" s="1"/>
  <c r="AQ37" i="38"/>
  <c r="AQ102" i="38" s="1"/>
  <c r="AW37" i="50"/>
  <c r="AW131" i="50" s="1"/>
  <c r="AV50" i="50"/>
  <c r="AV132" i="50" s="1"/>
  <c r="AV63" i="38"/>
  <c r="AV104" i="38" s="1"/>
  <c r="AU68" i="38"/>
  <c r="AU105" i="38" s="1"/>
  <c r="AW37" i="38"/>
  <c r="AW102" i="38" s="1"/>
  <c r="AV50" i="38"/>
  <c r="AV103" i="38" s="1"/>
  <c r="AV76" i="38"/>
  <c r="AV106" i="38" s="1"/>
  <c r="AI24" i="50"/>
  <c r="BC36" i="50" s="1"/>
  <c r="BC105" i="50" s="1"/>
  <c r="BC36" i="38"/>
  <c r="T25" i="48"/>
  <c r="AI17" i="50"/>
  <c r="BC29" i="50" s="1"/>
  <c r="BC100" i="50" s="1"/>
  <c r="BC29" i="38"/>
  <c r="EI18" i="49"/>
  <c r="T18" i="48"/>
  <c r="AI4" i="50"/>
  <c r="BC4" i="50" s="1"/>
  <c r="BC4" i="38"/>
  <c r="EI5" i="49"/>
  <c r="T5" i="48"/>
  <c r="AI20" i="50"/>
  <c r="BC32" i="50" s="1"/>
  <c r="BC102" i="50" s="1"/>
  <c r="EI21" i="49"/>
  <c r="BC32" i="38"/>
  <c r="T21" i="48"/>
  <c r="AI36" i="50"/>
  <c r="BC54" i="50" s="1"/>
  <c r="BC112" i="50" s="1"/>
  <c r="BC54" i="38"/>
  <c r="EI37" i="49"/>
  <c r="T37" i="48"/>
  <c r="AI52" i="50"/>
  <c r="BC79" i="50" s="1"/>
  <c r="BC79" i="38"/>
  <c r="EI53" i="49"/>
  <c r="T53" i="48"/>
  <c r="AI13" i="50"/>
  <c r="BC22" i="50" s="1"/>
  <c r="BC22" i="38"/>
  <c r="EI14" i="49"/>
  <c r="T14" i="48"/>
  <c r="AI29" i="50"/>
  <c r="BC44" i="50" s="1"/>
  <c r="BC44" i="38"/>
  <c r="EI30" i="49"/>
  <c r="T30" i="48"/>
  <c r="AI45" i="50"/>
  <c r="BC66" i="50" s="1"/>
  <c r="BC66" i="38"/>
  <c r="EI46" i="49"/>
  <c r="T46" i="48"/>
  <c r="X3" i="50"/>
  <c r="AR3" i="50" s="1"/>
  <c r="AR3" i="38"/>
  <c r="T4" i="46"/>
  <c r="T4" i="47"/>
  <c r="X15" i="50"/>
  <c r="AR27" i="50" s="1"/>
  <c r="AR27" i="38"/>
  <c r="T16" i="46"/>
  <c r="T16" i="47"/>
  <c r="X31" i="50"/>
  <c r="AR46" i="50" s="1"/>
  <c r="AR109" i="50" s="1"/>
  <c r="AR46" i="38"/>
  <c r="T32" i="46"/>
  <c r="T32" i="47"/>
  <c r="X47" i="50"/>
  <c r="AR71" i="50" s="1"/>
  <c r="AR71" i="38"/>
  <c r="T48" i="46"/>
  <c r="T48" i="47"/>
  <c r="X13" i="50"/>
  <c r="AR22" i="50" s="1"/>
  <c r="AR22" i="38"/>
  <c r="T14" i="46"/>
  <c r="T14" i="47"/>
  <c r="X48" i="50"/>
  <c r="AR72" i="50" s="1"/>
  <c r="AR72" i="38"/>
  <c r="T49" i="46"/>
  <c r="T49" i="47"/>
  <c r="X17" i="50"/>
  <c r="AR29" i="50" s="1"/>
  <c r="AR100" i="50" s="1"/>
  <c r="AR29" i="38"/>
  <c r="T18" i="46"/>
  <c r="T18" i="47"/>
  <c r="X52" i="50"/>
  <c r="AR79" i="50" s="1"/>
  <c r="AR79" i="38"/>
  <c r="T53" i="46"/>
  <c r="T53" i="47"/>
  <c r="AI6" i="50"/>
  <c r="BC9" i="50" s="1"/>
  <c r="BC9" i="38"/>
  <c r="BC11" i="38" s="1"/>
  <c r="BC99" i="38" s="1"/>
  <c r="EI7" i="49"/>
  <c r="T7" i="48"/>
  <c r="AI22" i="50"/>
  <c r="BC34" i="50" s="1"/>
  <c r="BC103" i="50" s="1"/>
  <c r="BC34" i="38"/>
  <c r="EI23" i="49"/>
  <c r="T23" i="48"/>
  <c r="X37" i="50"/>
  <c r="AR55" i="50" s="1"/>
  <c r="AR113" i="50" s="1"/>
  <c r="AR55" i="38"/>
  <c r="T38" i="46"/>
  <c r="T38" i="47"/>
  <c r="X12" i="50"/>
  <c r="AR21" i="50" s="1"/>
  <c r="AR21" i="38"/>
  <c r="T13" i="46"/>
  <c r="T13" i="47"/>
  <c r="AI26" i="50"/>
  <c r="BC41" i="50" s="1"/>
  <c r="BC106" i="50" s="1"/>
  <c r="BC41" i="38"/>
  <c r="EI27" i="49"/>
  <c r="T27" i="48"/>
  <c r="X41" i="50"/>
  <c r="AR59" i="50" s="1"/>
  <c r="AR59" i="38"/>
  <c r="T42" i="46"/>
  <c r="T42" i="47"/>
  <c r="X2" i="50"/>
  <c r="AR2" i="38"/>
  <c r="T3" i="46"/>
  <c r="T3" i="47"/>
  <c r="F19" i="50"/>
  <c r="BK75" i="50" s="1"/>
  <c r="F20" i="46"/>
  <c r="F20" i="47"/>
  <c r="F31" i="50"/>
  <c r="BK30" i="50" s="1"/>
  <c r="F32" i="46"/>
  <c r="F32" i="47"/>
  <c r="F48" i="50"/>
  <c r="BK3" i="50" s="1"/>
  <c r="F49" i="46"/>
  <c r="F49" i="47"/>
  <c r="F44" i="50"/>
  <c r="BK15" i="50" s="1"/>
  <c r="F45" i="46"/>
  <c r="F45" i="47"/>
  <c r="AI35" i="50"/>
  <c r="BC53" i="50" s="1"/>
  <c r="BC53" i="38"/>
  <c r="EI36" i="49"/>
  <c r="T36" i="48"/>
  <c r="F28" i="50"/>
  <c r="BK22" i="50" s="1"/>
  <c r="F29" i="46"/>
  <c r="F29" i="47"/>
  <c r="F45" i="50"/>
  <c r="BK20" i="50" s="1"/>
  <c r="F46" i="46"/>
  <c r="F46" i="47"/>
  <c r="F57" i="50"/>
  <c r="BK28" i="50" s="1"/>
  <c r="F58" i="46"/>
  <c r="F58" i="47"/>
  <c r="F25" i="50"/>
  <c r="BK60" i="50" s="1"/>
  <c r="F26" i="46"/>
  <c r="F26" i="47"/>
  <c r="F22" i="50"/>
  <c r="BK12" i="50" s="1"/>
  <c r="F23" i="46"/>
  <c r="F23" i="47"/>
  <c r="F5" i="50"/>
  <c r="BK39" i="50" s="1"/>
  <c r="F6" i="46"/>
  <c r="F6" i="47"/>
  <c r="F26" i="50"/>
  <c r="BK35" i="50" s="1"/>
  <c r="F27" i="46"/>
  <c r="F27" i="47"/>
  <c r="F58" i="50"/>
  <c r="BK50" i="50" s="1"/>
  <c r="F59" i="46"/>
  <c r="F59" i="47"/>
  <c r="AQ23" i="50"/>
  <c r="AQ130" i="50" s="1"/>
  <c r="AQ37" i="50"/>
  <c r="AQ131" i="50" s="1"/>
  <c r="AQ63" i="38"/>
  <c r="AQ104" i="38" s="1"/>
  <c r="AV63" i="50"/>
  <c r="AV133" i="50" s="1"/>
  <c r="AQ76" i="50"/>
  <c r="AQ135" i="50" s="1"/>
  <c r="AI51" i="50"/>
  <c r="BC75" i="50" s="1"/>
  <c r="BC75" i="38"/>
  <c r="EI52" i="49"/>
  <c r="T52" i="48"/>
  <c r="AI55" i="50"/>
  <c r="BC82" i="50" s="1"/>
  <c r="BC82" i="38"/>
  <c r="EI56" i="49"/>
  <c r="T56" i="48"/>
  <c r="AA59" i="50"/>
  <c r="AU87" i="50" s="1"/>
  <c r="AU2" i="50"/>
  <c r="AU6" i="50" s="1"/>
  <c r="AU127" i="50" s="1"/>
  <c r="F12" i="50"/>
  <c r="BK38" i="50" s="1"/>
  <c r="F13" i="46"/>
  <c r="F13" i="47"/>
  <c r="AX37" i="38"/>
  <c r="AX102" i="38" s="1"/>
  <c r="AW63" i="38"/>
  <c r="AW104" i="38" s="1"/>
  <c r="AO85" i="38"/>
  <c r="AO107" i="38" s="1"/>
  <c r="AT85" i="50"/>
  <c r="AT136" i="50" s="1"/>
  <c r="AT6" i="38"/>
  <c r="AT98" i="38" s="1"/>
  <c r="CI61" i="49"/>
  <c r="EF3" i="49"/>
  <c r="AT11" i="50"/>
  <c r="AT128" i="50" s="1"/>
  <c r="AO50" i="38"/>
  <c r="AO103" i="38" s="1"/>
  <c r="AT50" i="50"/>
  <c r="AT132" i="50" s="1"/>
  <c r="AO63" i="50"/>
  <c r="AO133" i="50" s="1"/>
  <c r="AT76" i="38"/>
  <c r="AT106" i="38" s="1"/>
  <c r="AX76" i="50"/>
  <c r="AX135" i="50" s="1"/>
  <c r="AP85" i="50"/>
  <c r="AP136" i="50" s="1"/>
  <c r="AU85" i="50"/>
  <c r="AU136" i="50" s="1"/>
  <c r="AS88" i="38"/>
  <c r="F3" i="50"/>
  <c r="BK76" i="50" s="1"/>
  <c r="F4" i="46"/>
  <c r="F4" i="47"/>
  <c r="F10" i="50"/>
  <c r="F11" i="46"/>
  <c r="F11" i="47"/>
  <c r="I61" i="50"/>
  <c r="AA60" i="50"/>
  <c r="AU11" i="50"/>
  <c r="AU128" i="50" s="1"/>
  <c r="AO16" i="38"/>
  <c r="AO100" i="38" s="1"/>
  <c r="AT16" i="38"/>
  <c r="AX16" i="50"/>
  <c r="AX129" i="50" s="1"/>
  <c r="AP37" i="38"/>
  <c r="AP102" i="38" s="1"/>
  <c r="AV37" i="38"/>
  <c r="AV102" i="38" s="1"/>
  <c r="AO93" i="50"/>
  <c r="AO139" i="50" s="1"/>
  <c r="AU93" i="50"/>
  <c r="AU139" i="50" s="1"/>
  <c r="AP50" i="50"/>
  <c r="AP132" i="50" s="1"/>
  <c r="AO50" i="50"/>
  <c r="AO132" i="50" s="1"/>
  <c r="AP63" i="38"/>
  <c r="AP104" i="38" s="1"/>
  <c r="AU63" i="38"/>
  <c r="AU104" i="38" s="1"/>
  <c r="AO68" i="50"/>
  <c r="AO134" i="50" s="1"/>
  <c r="AX68" i="50"/>
  <c r="AX134" i="50" s="1"/>
  <c r="AP76" i="38"/>
  <c r="AP106" i="38" s="1"/>
  <c r="AU76" i="38"/>
  <c r="AU106" i="38" s="1"/>
  <c r="AV6" i="38"/>
  <c r="AV98" i="38" s="1"/>
  <c r="AJ11" i="48"/>
  <c r="X60" i="38"/>
  <c r="F2" i="50"/>
  <c r="BK13" i="50" s="1"/>
  <c r="F3" i="46"/>
  <c r="F3" i="47"/>
  <c r="AI33" i="50"/>
  <c r="BC48" i="50" s="1"/>
  <c r="BC111" i="50" s="1"/>
  <c r="BC48" i="38"/>
  <c r="EI34" i="49"/>
  <c r="T34" i="48"/>
  <c r="X10" i="50"/>
  <c r="AR19" i="50" s="1"/>
  <c r="AR19" i="38"/>
  <c r="T11" i="46"/>
  <c r="T11" i="47"/>
  <c r="X18" i="50"/>
  <c r="AR30" i="50" s="1"/>
  <c r="AR30" i="38"/>
  <c r="T19" i="46"/>
  <c r="T19" i="47"/>
  <c r="X26" i="50"/>
  <c r="AR41" i="50" s="1"/>
  <c r="AR106" i="50" s="1"/>
  <c r="AR41" i="38"/>
  <c r="T27" i="46"/>
  <c r="T27" i="47"/>
  <c r="X34" i="50"/>
  <c r="AR49" i="50" s="1"/>
  <c r="AR92" i="50" s="1"/>
  <c r="AR49" i="38"/>
  <c r="AR92" i="38" s="1"/>
  <c r="T35" i="46"/>
  <c r="T35" i="47"/>
  <c r="X42" i="50"/>
  <c r="AR60" i="50" s="1"/>
  <c r="AR117" i="50" s="1"/>
  <c r="AR60" i="38"/>
  <c r="T43" i="46"/>
  <c r="T43" i="47"/>
  <c r="X50" i="50"/>
  <c r="AR74" i="50" s="1"/>
  <c r="AR74" i="38"/>
  <c r="T51" i="46"/>
  <c r="T51" i="47"/>
  <c r="X4" i="50"/>
  <c r="AR4" i="50" s="1"/>
  <c r="AR4" i="38"/>
  <c r="T5" i="46"/>
  <c r="T5" i="47"/>
  <c r="X19" i="50"/>
  <c r="AR31" i="50" s="1"/>
  <c r="AR101" i="50" s="1"/>
  <c r="AR31" i="38"/>
  <c r="T20" i="46"/>
  <c r="T20" i="47"/>
  <c r="X35" i="50"/>
  <c r="AR53" i="50" s="1"/>
  <c r="AR53" i="38"/>
  <c r="T36" i="46"/>
  <c r="T36" i="47"/>
  <c r="X51" i="50"/>
  <c r="AR75" i="50" s="1"/>
  <c r="AR75" i="38"/>
  <c r="T52" i="46"/>
  <c r="T52" i="47"/>
  <c r="AI14" i="50"/>
  <c r="BC26" i="50" s="1"/>
  <c r="BC26" i="38"/>
  <c r="EI15" i="49"/>
  <c r="T15" i="48"/>
  <c r="X29" i="50"/>
  <c r="AR44" i="50" s="1"/>
  <c r="AR44" i="38"/>
  <c r="T30" i="46"/>
  <c r="AI18" i="50"/>
  <c r="BC30" i="50" s="1"/>
  <c r="BC30" i="38"/>
  <c r="EI19" i="49"/>
  <c r="T19" i="48"/>
  <c r="X33" i="50"/>
  <c r="AR48" i="50" s="1"/>
  <c r="AR111" i="50" s="1"/>
  <c r="AR48" i="38"/>
  <c r="T34" i="46"/>
  <c r="T34" i="47"/>
  <c r="X24" i="50"/>
  <c r="AR36" i="50" s="1"/>
  <c r="AR105" i="50" s="1"/>
  <c r="AR36" i="38"/>
  <c r="T25" i="46"/>
  <c r="T25" i="47"/>
  <c r="AI38" i="50"/>
  <c r="BC56" i="50" s="1"/>
  <c r="BC114" i="50" s="1"/>
  <c r="BC56" i="38"/>
  <c r="EI39" i="49"/>
  <c r="T39" i="48"/>
  <c r="X53" i="50"/>
  <c r="AR80" i="50" s="1"/>
  <c r="AR80" i="38"/>
  <c r="T54" i="46"/>
  <c r="T54" i="47"/>
  <c r="X28" i="50"/>
  <c r="AR43" i="50" s="1"/>
  <c r="AR91" i="50" s="1"/>
  <c r="AR43" i="38"/>
  <c r="AR91" i="38" s="1"/>
  <c r="T29" i="46"/>
  <c r="T29" i="47"/>
  <c r="AI42" i="50"/>
  <c r="BC60" i="50" s="1"/>
  <c r="BC117" i="50" s="1"/>
  <c r="BC60" i="38"/>
  <c r="EI43" i="49"/>
  <c r="T43" i="48"/>
  <c r="X57" i="50"/>
  <c r="AR84" i="50" s="1"/>
  <c r="AR84" i="38"/>
  <c r="T58" i="46"/>
  <c r="T58" i="47"/>
  <c r="F51" i="50"/>
  <c r="BK62" i="50" s="1"/>
  <c r="F52" i="46"/>
  <c r="F52" i="47"/>
  <c r="F13" i="50"/>
  <c r="BK5" i="50" s="1"/>
  <c r="F14" i="46"/>
  <c r="F14" i="47"/>
  <c r="F20" i="50"/>
  <c r="BK29" i="50" s="1"/>
  <c r="F21" i="46"/>
  <c r="F21" i="47"/>
  <c r="F33" i="50"/>
  <c r="F34" i="46"/>
  <c r="F34" i="47"/>
  <c r="F47" i="50"/>
  <c r="F48" i="46"/>
  <c r="F48" i="47"/>
  <c r="F8" i="50"/>
  <c r="BK57" i="50" s="1"/>
  <c r="F9" i="46"/>
  <c r="F9" i="47"/>
  <c r="F42" i="50"/>
  <c r="BK16" i="50" s="1"/>
  <c r="F43" i="46"/>
  <c r="F43" i="47"/>
  <c r="F32" i="50"/>
  <c r="F33" i="46"/>
  <c r="F33" i="47"/>
  <c r="F6" i="50"/>
  <c r="F7" i="46"/>
  <c r="F7" i="47"/>
  <c r="F34" i="50"/>
  <c r="BK86" i="50" s="1"/>
  <c r="F35" i="46"/>
  <c r="F35" i="47"/>
  <c r="AQ63" i="50"/>
  <c r="AQ133" i="50" s="1"/>
  <c r="AI47" i="50"/>
  <c r="BC71" i="50" s="1"/>
  <c r="BC71" i="38"/>
  <c r="EI48" i="49"/>
  <c r="T48" i="48"/>
  <c r="AP6" i="38"/>
  <c r="AP98" i="38" s="1"/>
  <c r="AX23" i="38"/>
  <c r="AX101" i="38" s="1"/>
  <c r="AT37" i="38"/>
  <c r="AT102" i="38" s="1"/>
  <c r="AX37" i="50"/>
  <c r="AX131" i="50" s="1"/>
  <c r="AW63" i="50"/>
  <c r="AW133" i="50" s="1"/>
  <c r="AO85" i="50"/>
  <c r="AO136" i="50" s="1"/>
  <c r="Z59" i="50"/>
  <c r="AT87" i="50" s="1"/>
  <c r="AT2" i="50"/>
  <c r="AT6" i="50" s="1"/>
  <c r="AT127" i="50" s="1"/>
  <c r="U59" i="50"/>
  <c r="AO87" i="50" s="1"/>
  <c r="AO2" i="50"/>
  <c r="AO6" i="50" s="1"/>
  <c r="AO127" i="50" s="1"/>
  <c r="F18" i="50"/>
  <c r="BK41" i="50" s="1"/>
  <c r="F19" i="46"/>
  <c r="F19" i="47"/>
  <c r="BN3" i="49"/>
  <c r="Q63" i="49"/>
  <c r="CK62" i="49" s="1"/>
  <c r="AI3" i="50"/>
  <c r="BC3" i="50" s="1"/>
  <c r="BC3" i="38"/>
  <c r="EI4" i="49"/>
  <c r="T4" i="48"/>
  <c r="AW16" i="38"/>
  <c r="AW100" i="38" s="1"/>
  <c r="AO37" i="38"/>
  <c r="AO102" i="38" s="1"/>
  <c r="AU37" i="38"/>
  <c r="AU102" i="38" s="1"/>
  <c r="AX50" i="38"/>
  <c r="AX103" i="38" s="1"/>
  <c r="AJ45" i="47"/>
  <c r="AQ45" i="47" s="1"/>
  <c r="AA30" i="47"/>
  <c r="AX63" i="38"/>
  <c r="AX104" i="38" s="1"/>
  <c r="AT76" i="50"/>
  <c r="AT135" i="50" s="1"/>
  <c r="Y59" i="50"/>
  <c r="AS87" i="50" s="1"/>
  <c r="AS2" i="50"/>
  <c r="AS6" i="50" s="1"/>
  <c r="AS127" i="50" s="1"/>
  <c r="F7" i="50"/>
  <c r="BK42" i="50" s="1"/>
  <c r="F8" i="46"/>
  <c r="F8" i="47"/>
  <c r="P63" i="49"/>
  <c r="CJ62" i="49" s="1"/>
  <c r="BM3" i="49"/>
  <c r="AO11" i="50"/>
  <c r="AO128" i="50" s="1"/>
  <c r="AT16" i="50"/>
  <c r="AT129" i="50" s="1"/>
  <c r="AP23" i="38"/>
  <c r="AP101" i="38" s="1"/>
  <c r="AV23" i="38"/>
  <c r="AV101" i="38" s="1"/>
  <c r="AV37" i="50"/>
  <c r="AV131" i="50" s="1"/>
  <c r="AP63" i="50"/>
  <c r="AP133" i="50" s="1"/>
  <c r="AU63" i="50"/>
  <c r="AU133" i="50" s="1"/>
  <c r="AT68" i="38"/>
  <c r="AT105" i="38" s="1"/>
  <c r="AP76" i="50"/>
  <c r="AP135" i="50" s="1"/>
  <c r="AU76" i="50"/>
  <c r="AU135" i="50" s="1"/>
  <c r="AV85" i="38"/>
  <c r="AV107" i="38" s="1"/>
  <c r="AV2" i="50"/>
  <c r="AV6" i="50" s="1"/>
  <c r="AV127" i="50" s="1"/>
  <c r="AB59" i="50"/>
  <c r="AV87" i="50" s="1"/>
  <c r="AC60" i="50"/>
  <c r="K61" i="50"/>
  <c r="O63" i="49"/>
  <c r="CI62" i="49" s="1"/>
  <c r="BL3" i="49"/>
  <c r="AI40" i="50"/>
  <c r="BC58" i="50" s="1"/>
  <c r="BC116" i="50" s="1"/>
  <c r="BC58" i="38"/>
  <c r="EI41" i="49"/>
  <c r="T41" i="48"/>
  <c r="AI49" i="50"/>
  <c r="BC73" i="50" s="1"/>
  <c r="BC73" i="38"/>
  <c r="T50" i="48"/>
  <c r="AI12" i="50"/>
  <c r="BC21" i="50" s="1"/>
  <c r="BC21" i="38"/>
  <c r="EI13" i="49"/>
  <c r="T13" i="48"/>
  <c r="AI28" i="50"/>
  <c r="BC43" i="50" s="1"/>
  <c r="BC91" i="50" s="1"/>
  <c r="BC43" i="38"/>
  <c r="BC91" i="38" s="1"/>
  <c r="EI29" i="49"/>
  <c r="T29" i="48"/>
  <c r="AI44" i="50"/>
  <c r="BC62" i="50" s="1"/>
  <c r="BC119" i="50" s="1"/>
  <c r="BC62" i="38"/>
  <c r="EI45" i="49"/>
  <c r="T45" i="48"/>
  <c r="AI5" i="50"/>
  <c r="BC5" i="50" s="1"/>
  <c r="BC5" i="38"/>
  <c r="T6" i="48"/>
  <c r="AI21" i="50"/>
  <c r="BC33" i="50" s="1"/>
  <c r="BC90" i="50" s="1"/>
  <c r="BC33" i="38"/>
  <c r="BC90" i="38" s="1"/>
  <c r="BC93" i="38" s="1"/>
  <c r="BC110" i="38" s="1"/>
  <c r="EI22" i="49"/>
  <c r="T22" i="48"/>
  <c r="AI37" i="50"/>
  <c r="BC55" i="50" s="1"/>
  <c r="BC113" i="50" s="1"/>
  <c r="BC55" i="38"/>
  <c r="EI38" i="49"/>
  <c r="T38" i="48"/>
  <c r="AI53" i="50"/>
  <c r="BC80" i="50" s="1"/>
  <c r="BC80" i="38"/>
  <c r="T54" i="48"/>
  <c r="X7" i="50"/>
  <c r="AR10" i="50" s="1"/>
  <c r="AR10" i="38"/>
  <c r="T8" i="46"/>
  <c r="T8" i="47"/>
  <c r="X23" i="50"/>
  <c r="AR35" i="50" s="1"/>
  <c r="AR104" i="50" s="1"/>
  <c r="AR35" i="38"/>
  <c r="T24" i="46"/>
  <c r="T24" i="47"/>
  <c r="X39" i="50"/>
  <c r="AR57" i="50" s="1"/>
  <c r="AR115" i="50" s="1"/>
  <c r="AR57" i="38"/>
  <c r="T40" i="46"/>
  <c r="T40" i="47"/>
  <c r="X55" i="50"/>
  <c r="AR82" i="50" s="1"/>
  <c r="AR82" i="38"/>
  <c r="T56" i="46"/>
  <c r="T56" i="47"/>
  <c r="X16" i="50"/>
  <c r="AR28" i="50" s="1"/>
  <c r="AR99" i="50" s="1"/>
  <c r="AR28" i="38"/>
  <c r="T17" i="46"/>
  <c r="T17" i="47"/>
  <c r="AI30" i="50"/>
  <c r="BC45" i="50" s="1"/>
  <c r="BC108" i="50" s="1"/>
  <c r="BC45" i="38"/>
  <c r="T31" i="48"/>
  <c r="X45" i="50"/>
  <c r="AR66" i="50" s="1"/>
  <c r="AR66" i="38"/>
  <c r="T46" i="46"/>
  <c r="T46" i="47"/>
  <c r="X20" i="50"/>
  <c r="AR32" i="50" s="1"/>
  <c r="AR102" i="50" s="1"/>
  <c r="AR32" i="38"/>
  <c r="T21" i="46"/>
  <c r="T21" i="47"/>
  <c r="AI34" i="50"/>
  <c r="BC49" i="50" s="1"/>
  <c r="BC92" i="50" s="1"/>
  <c r="BC49" i="38"/>
  <c r="BC92" i="38" s="1"/>
  <c r="T35" i="48"/>
  <c r="X49" i="50"/>
  <c r="AR73" i="50" s="1"/>
  <c r="AR73" i="38"/>
  <c r="T50" i="46"/>
  <c r="T50" i="47"/>
  <c r="X40" i="50"/>
  <c r="AR58" i="50" s="1"/>
  <c r="AR116" i="50" s="1"/>
  <c r="AR58" i="38"/>
  <c r="T41" i="46"/>
  <c r="T41" i="47"/>
  <c r="AI54" i="50"/>
  <c r="BC81" i="50" s="1"/>
  <c r="BC81" i="38"/>
  <c r="EI55" i="49"/>
  <c r="T55" i="48"/>
  <c r="X9" i="50"/>
  <c r="AR15" i="50" s="1"/>
  <c r="AR15" i="38"/>
  <c r="T10" i="46"/>
  <c r="T10" i="47"/>
  <c r="X44" i="50"/>
  <c r="AR62" i="50" s="1"/>
  <c r="AR119" i="50" s="1"/>
  <c r="AR62" i="38"/>
  <c r="T45" i="46"/>
  <c r="T45" i="47"/>
  <c r="AI27" i="50"/>
  <c r="BC42" i="50" s="1"/>
  <c r="BC107" i="50" s="1"/>
  <c r="BC42" i="38"/>
  <c r="EI28" i="49"/>
  <c r="T28" i="48"/>
  <c r="X8" i="50"/>
  <c r="AR14" i="50" s="1"/>
  <c r="AR14" i="38"/>
  <c r="T9" i="46"/>
  <c r="T9" i="47"/>
  <c r="F11" i="50"/>
  <c r="BK67" i="50" s="1"/>
  <c r="F12" i="46"/>
  <c r="F12" i="47"/>
  <c r="F36" i="50"/>
  <c r="BK21" i="50" s="1"/>
  <c r="F37" i="46"/>
  <c r="F37" i="47"/>
  <c r="F53" i="50"/>
  <c r="BK37" i="50" s="1"/>
  <c r="F54" i="46"/>
  <c r="F54" i="47"/>
  <c r="AI23" i="50"/>
  <c r="BC35" i="50" s="1"/>
  <c r="BC104" i="50" s="1"/>
  <c r="BC35" i="38"/>
  <c r="T24" i="48"/>
  <c r="F37" i="50"/>
  <c r="BK82" i="50" s="1"/>
  <c r="F38" i="46"/>
  <c r="F38" i="47"/>
  <c r="AI19" i="50"/>
  <c r="BC31" i="50" s="1"/>
  <c r="BC101" i="50" s="1"/>
  <c r="BC31" i="38"/>
  <c r="T20" i="48"/>
  <c r="F14" i="50"/>
  <c r="BK87" i="50" s="1"/>
  <c r="F15" i="46"/>
  <c r="F15" i="47"/>
  <c r="F21" i="50"/>
  <c r="F22" i="46"/>
  <c r="F22" i="47"/>
  <c r="F35" i="50"/>
  <c r="BK48" i="50" s="1"/>
  <c r="F36" i="46"/>
  <c r="F36" i="47"/>
  <c r="F52" i="50"/>
  <c r="BK43" i="50" s="1"/>
  <c r="F53" i="46"/>
  <c r="F53" i="47"/>
  <c r="F16" i="50"/>
  <c r="BK68" i="50" s="1"/>
  <c r="F17" i="46"/>
  <c r="F17" i="47"/>
  <c r="F46" i="50"/>
  <c r="BK36" i="50" s="1"/>
  <c r="F47" i="46"/>
  <c r="F47" i="47"/>
  <c r="F38" i="50"/>
  <c r="BK31" i="50" s="1"/>
  <c r="F39" i="46"/>
  <c r="F39" i="47"/>
  <c r="F56" i="50"/>
  <c r="F57" i="46"/>
  <c r="F57" i="47"/>
  <c r="F41" i="50"/>
  <c r="BK23" i="50" s="1"/>
  <c r="F42" i="46"/>
  <c r="F42" i="47"/>
  <c r="CJ61" i="49"/>
  <c r="EG3" i="49"/>
  <c r="AJ3" i="48"/>
  <c r="AT23" i="38"/>
  <c r="AT101" i="38" s="1"/>
  <c r="AX23" i="50"/>
  <c r="AX130" i="50" s="1"/>
  <c r="AT37" i="50"/>
  <c r="AT131" i="50" s="1"/>
  <c r="AI15" i="50"/>
  <c r="BC27" i="50" s="1"/>
  <c r="BC27" i="38"/>
  <c r="EI16" i="49"/>
  <c r="T16" i="48"/>
  <c r="AW93" i="50"/>
  <c r="AW139" i="50" s="1"/>
  <c r="AW50" i="38"/>
  <c r="AW103" i="38" s="1"/>
  <c r="AW76" i="38"/>
  <c r="AW106" i="38" s="1"/>
  <c r="AX85" i="38"/>
  <c r="AX107" i="38" s="1"/>
  <c r="AW6" i="38"/>
  <c r="AW98" i="38" s="1"/>
  <c r="F27" i="50"/>
  <c r="BK80" i="50" s="1"/>
  <c r="F28" i="46"/>
  <c r="F28" i="47"/>
  <c r="E61" i="50"/>
  <c r="W60" i="50"/>
  <c r="AX11" i="38"/>
  <c r="AX99" i="38" s="1"/>
  <c r="AW16" i="50"/>
  <c r="AW129" i="50" s="1"/>
  <c r="AO23" i="38"/>
  <c r="AO101" i="38" s="1"/>
  <c r="AU23" i="38"/>
  <c r="AU101" i="38" s="1"/>
  <c r="AU37" i="50"/>
  <c r="AU131" i="50" s="1"/>
  <c r="AX93" i="50"/>
  <c r="AX139" i="50" s="1"/>
  <c r="AX50" i="50"/>
  <c r="AX132" i="50" s="1"/>
  <c r="AT63" i="38"/>
  <c r="AT104" i="38" s="1"/>
  <c r="AX63" i="50"/>
  <c r="AX133" i="50" s="1"/>
  <c r="AO76" i="38"/>
  <c r="AO106" i="38" s="1"/>
  <c r="AX6" i="38"/>
  <c r="AX98" i="38" s="1"/>
  <c r="V60" i="50"/>
  <c r="D61" i="50"/>
  <c r="AO16" i="50"/>
  <c r="AO129" i="50" s="1"/>
  <c r="AV23" i="50"/>
  <c r="AV130" i="50" s="1"/>
  <c r="AP37" i="50"/>
  <c r="AP131" i="50" s="1"/>
  <c r="AP50" i="38"/>
  <c r="AP103" i="38" s="1"/>
  <c r="AU50" i="38"/>
  <c r="AU103" i="38" s="1"/>
  <c r="AT68" i="50"/>
  <c r="AT134" i="50" s="1"/>
  <c r="AQ85" i="38"/>
  <c r="AQ107" i="38" s="1"/>
  <c r="AV85" i="50"/>
  <c r="AV136" i="50" s="1"/>
  <c r="CK61" i="49"/>
  <c r="EH3" i="49"/>
  <c r="U60" i="50"/>
  <c r="BH91" i="50" s="1"/>
  <c r="C61" i="50"/>
  <c r="AI8" i="50"/>
  <c r="BC14" i="50" s="1"/>
  <c r="BC14" i="38"/>
  <c r="EI9" i="49"/>
  <c r="T9" i="48"/>
  <c r="AI56" i="50"/>
  <c r="BC83" i="50" s="1"/>
  <c r="BC83" i="38"/>
  <c r="T57" i="48"/>
  <c r="AI16" i="50"/>
  <c r="BC28" i="50" s="1"/>
  <c r="BC99" i="50" s="1"/>
  <c r="BC28" i="38"/>
  <c r="T17" i="48"/>
  <c r="AI32" i="50"/>
  <c r="BC47" i="50" s="1"/>
  <c r="BC110" i="50" s="1"/>
  <c r="BC47" i="38"/>
  <c r="EI33" i="49"/>
  <c r="T33" i="48"/>
  <c r="AI48" i="50"/>
  <c r="BC72" i="50" s="1"/>
  <c r="BC72" i="38"/>
  <c r="EI49" i="49"/>
  <c r="T49" i="48"/>
  <c r="AI9" i="50"/>
  <c r="BC15" i="50" s="1"/>
  <c r="BC15" i="38"/>
  <c r="EI10" i="49"/>
  <c r="T10" i="48"/>
  <c r="AI25" i="50"/>
  <c r="BC40" i="50" s="1"/>
  <c r="BC40" i="38"/>
  <c r="EI26" i="49"/>
  <c r="T26" i="48"/>
  <c r="AI41" i="50"/>
  <c r="BC59" i="50" s="1"/>
  <c r="BC59" i="38"/>
  <c r="EI42" i="49"/>
  <c r="T42" i="48"/>
  <c r="AI57" i="50"/>
  <c r="BC84" i="50" s="1"/>
  <c r="BC84" i="38"/>
  <c r="EI58" i="49"/>
  <c r="T58" i="48"/>
  <c r="X6" i="50"/>
  <c r="AR9" i="50" s="1"/>
  <c r="AR9" i="38"/>
  <c r="AR11" i="38" s="1"/>
  <c r="AR99" i="38" s="1"/>
  <c r="T7" i="46"/>
  <c r="T7" i="47"/>
  <c r="X14" i="50"/>
  <c r="AR26" i="50" s="1"/>
  <c r="AR26" i="38"/>
  <c r="T15" i="46"/>
  <c r="T15" i="47"/>
  <c r="X22" i="50"/>
  <c r="AR34" i="50" s="1"/>
  <c r="AR103" i="50" s="1"/>
  <c r="AR34" i="38"/>
  <c r="T23" i="46"/>
  <c r="T23" i="47"/>
  <c r="X30" i="50"/>
  <c r="AR45" i="50" s="1"/>
  <c r="AR108" i="50" s="1"/>
  <c r="AR45" i="38"/>
  <c r="T31" i="46"/>
  <c r="T31" i="47"/>
  <c r="X38" i="50"/>
  <c r="AR56" i="50" s="1"/>
  <c r="AR114" i="50" s="1"/>
  <c r="AR56" i="38"/>
  <c r="T39" i="46"/>
  <c r="T39" i="47"/>
  <c r="X46" i="50"/>
  <c r="AR67" i="50" s="1"/>
  <c r="AR67" i="38"/>
  <c r="T47" i="46"/>
  <c r="T47" i="47"/>
  <c r="X54" i="50"/>
  <c r="AR81" i="50" s="1"/>
  <c r="AR81" i="38"/>
  <c r="T55" i="46"/>
  <c r="T55" i="47"/>
  <c r="X11" i="50"/>
  <c r="AR20" i="50" s="1"/>
  <c r="AR20" i="38"/>
  <c r="T12" i="46"/>
  <c r="T12" i="47"/>
  <c r="X27" i="50"/>
  <c r="AR42" i="50" s="1"/>
  <c r="AR107" i="50" s="1"/>
  <c r="AR42" i="38"/>
  <c r="T28" i="46"/>
  <c r="T28" i="47"/>
  <c r="X43" i="50"/>
  <c r="AR61" i="50" s="1"/>
  <c r="AR118" i="50" s="1"/>
  <c r="AR61" i="38"/>
  <c r="T44" i="46"/>
  <c r="T44" i="47"/>
  <c r="X32" i="50"/>
  <c r="AR47" i="50" s="1"/>
  <c r="AR110" i="50" s="1"/>
  <c r="AR47" i="38"/>
  <c r="T33" i="46"/>
  <c r="T33" i="47"/>
  <c r="AI46" i="50"/>
  <c r="BC67" i="50" s="1"/>
  <c r="BC67" i="38"/>
  <c r="EI47" i="49"/>
  <c r="T47" i="48"/>
  <c r="X36" i="50"/>
  <c r="AR54" i="50" s="1"/>
  <c r="AR112" i="50" s="1"/>
  <c r="AR54" i="38"/>
  <c r="T37" i="46"/>
  <c r="T37" i="47"/>
  <c r="AI50" i="50"/>
  <c r="BC74" i="50" s="1"/>
  <c r="BC74" i="38"/>
  <c r="EI51" i="49"/>
  <c r="T51" i="48"/>
  <c r="X5" i="50"/>
  <c r="AR5" i="50" s="1"/>
  <c r="AR5" i="38"/>
  <c r="T6" i="46"/>
  <c r="T6" i="47"/>
  <c r="X21" i="50"/>
  <c r="AR33" i="50" s="1"/>
  <c r="AR90" i="50" s="1"/>
  <c r="AR33" i="38"/>
  <c r="AR90" i="38" s="1"/>
  <c r="AR93" i="38" s="1"/>
  <c r="AR110" i="38" s="1"/>
  <c r="T22" i="46"/>
  <c r="T22" i="47"/>
  <c r="X56" i="50"/>
  <c r="AR83" i="50" s="1"/>
  <c r="AR83" i="38"/>
  <c r="T57" i="46"/>
  <c r="T57" i="47"/>
  <c r="AI10" i="50"/>
  <c r="BC19" i="50" s="1"/>
  <c r="BC19" i="38"/>
  <c r="EI11" i="49"/>
  <c r="T11" i="48"/>
  <c r="X25" i="50"/>
  <c r="AR40" i="50" s="1"/>
  <c r="AR40" i="38"/>
  <c r="T26" i="46"/>
  <c r="T26" i="47"/>
  <c r="AI43" i="50"/>
  <c r="BC61" i="50" s="1"/>
  <c r="BC118" i="50" s="1"/>
  <c r="BC61" i="38"/>
  <c r="EI44" i="49"/>
  <c r="T44" i="48"/>
  <c r="F17" i="50"/>
  <c r="BK69" i="50" s="1"/>
  <c r="F18" i="46"/>
  <c r="F18" i="47"/>
  <c r="F29" i="50"/>
  <c r="BK11" i="50" s="1"/>
  <c r="F30" i="46"/>
  <c r="F30" i="47"/>
  <c r="F39" i="50"/>
  <c r="BK14" i="50" s="1"/>
  <c r="F40" i="46"/>
  <c r="F40" i="47"/>
  <c r="F59" i="50"/>
  <c r="F60" i="46"/>
  <c r="F60" i="47"/>
  <c r="AI31" i="50"/>
  <c r="BC46" i="50" s="1"/>
  <c r="BC109" i="50" s="1"/>
  <c r="BC46" i="38"/>
  <c r="EI32" i="49"/>
  <c r="T32" i="48"/>
  <c r="F15" i="50"/>
  <c r="BK81" i="50" s="1"/>
  <c r="F16" i="46"/>
  <c r="F16" i="47"/>
  <c r="F23" i="50"/>
  <c r="F24" i="46"/>
  <c r="F24" i="47"/>
  <c r="F40" i="50"/>
  <c r="BK61" i="50" s="1"/>
  <c r="F41" i="46"/>
  <c r="F41" i="47"/>
  <c r="F55" i="50"/>
  <c r="BK70" i="50" s="1"/>
  <c r="F56" i="46"/>
  <c r="F56" i="47"/>
  <c r="F24" i="50"/>
  <c r="BK6" i="50" s="1"/>
  <c r="F25" i="46"/>
  <c r="F25" i="47"/>
  <c r="F50" i="50"/>
  <c r="BK7" i="50" s="1"/>
  <c r="F51" i="46"/>
  <c r="F51" i="47"/>
  <c r="F43" i="50"/>
  <c r="BK24" i="50" s="1"/>
  <c r="F44" i="46"/>
  <c r="F44" i="47"/>
  <c r="F4" i="50"/>
  <c r="F5" i="46"/>
  <c r="F5" i="47"/>
  <c r="F49" i="50"/>
  <c r="BK51" i="50" s="1"/>
  <c r="F50" i="46"/>
  <c r="F50" i="47"/>
  <c r="AQ76" i="38"/>
  <c r="AQ106" i="38" s="1"/>
  <c r="AV76" i="50"/>
  <c r="AV135" i="50" s="1"/>
  <c r="AW85" i="50"/>
  <c r="AW136" i="50" s="1"/>
  <c r="AU6" i="38"/>
  <c r="AU98" i="38" s="1"/>
  <c r="V59" i="50"/>
  <c r="AP87" i="50" s="1"/>
  <c r="AP2" i="50"/>
  <c r="AP6" i="50" s="1"/>
  <c r="AP127" i="50" s="1"/>
  <c r="F30" i="50"/>
  <c r="F31" i="46"/>
  <c r="F31" i="47"/>
  <c r="EI3" i="49"/>
  <c r="AT23" i="50"/>
  <c r="AT130" i="50" s="1"/>
  <c r="AI11" i="50"/>
  <c r="BC20" i="50" s="1"/>
  <c r="BC20" i="38"/>
  <c r="EI12" i="49"/>
  <c r="T12" i="48"/>
  <c r="AW50" i="50"/>
  <c r="AW132" i="50" s="1"/>
  <c r="AI39" i="50"/>
  <c r="BC57" i="50" s="1"/>
  <c r="BC115" i="50" s="1"/>
  <c r="BC57" i="38"/>
  <c r="EI40" i="49"/>
  <c r="T40" i="48"/>
  <c r="AW76" i="50"/>
  <c r="AW135" i="50" s="1"/>
  <c r="AT85" i="38"/>
  <c r="AT107" i="38" s="1"/>
  <c r="AX85" i="50"/>
  <c r="AX136" i="50" s="1"/>
  <c r="AC59" i="50"/>
  <c r="AW87" i="50" s="1"/>
  <c r="AW2" i="50"/>
  <c r="AW6" i="50" s="1"/>
  <c r="AW127" i="50" s="1"/>
  <c r="AO6" i="38"/>
  <c r="AO98" i="38" s="1"/>
  <c r="AO108" i="38" s="1"/>
  <c r="AO112" i="38" s="1"/>
  <c r="AT11" i="38"/>
  <c r="AX11" i="50"/>
  <c r="AX128" i="50" s="1"/>
  <c r="AU23" i="50"/>
  <c r="AU130" i="50" s="1"/>
  <c r="AO37" i="50"/>
  <c r="AO131" i="50" s="1"/>
  <c r="AT93" i="50"/>
  <c r="AT139" i="50" s="1"/>
  <c r="AT50" i="38"/>
  <c r="AO63" i="38"/>
  <c r="AO104" i="38" s="1"/>
  <c r="AT63" i="50"/>
  <c r="AT133" i="50" s="1"/>
  <c r="AO76" i="50"/>
  <c r="AO135" i="50" s="1"/>
  <c r="AX76" i="38"/>
  <c r="AX106" i="38" s="1"/>
  <c r="AP85" i="38"/>
  <c r="AP107" i="38" s="1"/>
  <c r="AU85" i="38"/>
  <c r="AU107" i="38" s="1"/>
  <c r="AD59" i="50"/>
  <c r="AX87" i="50" s="1"/>
  <c r="AX2" i="50"/>
  <c r="AX6" i="50" s="1"/>
  <c r="AX127" i="50" s="1"/>
  <c r="AX137" i="50" s="1"/>
  <c r="W59" i="50"/>
  <c r="AQ87" i="50" s="1"/>
  <c r="AQ5" i="50"/>
  <c r="AQ6" i="50" s="1"/>
  <c r="AQ127" i="50" s="1"/>
  <c r="AO11" i="38"/>
  <c r="AO99" i="38" s="1"/>
  <c r="AU11" i="38"/>
  <c r="AU99" i="38" s="1"/>
  <c r="AX16" i="38"/>
  <c r="AX100" i="38" s="1"/>
  <c r="AP23" i="50"/>
  <c r="AP130" i="50" s="1"/>
  <c r="AU50" i="50"/>
  <c r="AU132" i="50" s="1"/>
  <c r="AO68" i="38"/>
  <c r="AO105" i="38" s="1"/>
  <c r="AX68" i="38"/>
  <c r="AX105" i="38" s="1"/>
  <c r="AQ85" i="50"/>
  <c r="AQ136" i="50" s="1"/>
  <c r="AQ6" i="38"/>
  <c r="AQ98" i="38" s="1"/>
  <c r="H61" i="50"/>
  <c r="Z60" i="50"/>
  <c r="AO68" i="37"/>
  <c r="AO105" i="37" s="1"/>
  <c r="K63" i="49"/>
  <c r="CE62" i="49" s="1"/>
  <c r="AQ85" i="37"/>
  <c r="AQ107" i="37" s="1"/>
  <c r="AV88" i="37"/>
  <c r="BC14" i="37"/>
  <c r="S9" i="48"/>
  <c r="AI15" i="48" s="1"/>
  <c r="BC36" i="37"/>
  <c r="S25" i="48"/>
  <c r="AI37" i="48" s="1"/>
  <c r="BC72" i="37"/>
  <c r="S49" i="48"/>
  <c r="AI73" i="48" s="1"/>
  <c r="BC22" i="37"/>
  <c r="S14" i="48"/>
  <c r="AI23" i="48" s="1"/>
  <c r="BC44" i="37"/>
  <c r="S30" i="48"/>
  <c r="AI45" i="48" s="1"/>
  <c r="BC66" i="37"/>
  <c r="S46" i="48"/>
  <c r="AI67" i="48" s="1"/>
  <c r="AR5" i="37"/>
  <c r="S6" i="46"/>
  <c r="AI6" i="46" s="1"/>
  <c r="S6" i="47"/>
  <c r="AI6" i="47" s="1"/>
  <c r="AR33" i="37"/>
  <c r="AR90" i="37" s="1"/>
  <c r="S22" i="46"/>
  <c r="AI34" i="46" s="1"/>
  <c r="AI92" i="46" s="1"/>
  <c r="S22" i="47"/>
  <c r="AI34" i="47" s="1"/>
  <c r="AI92" i="47" s="1"/>
  <c r="AR55" i="37"/>
  <c r="S38" i="46"/>
  <c r="AI56" i="46" s="1"/>
  <c r="S38" i="47"/>
  <c r="AI56" i="47" s="1"/>
  <c r="AR80" i="37"/>
  <c r="S54" i="46"/>
  <c r="AI81" i="46" s="1"/>
  <c r="S54" i="47"/>
  <c r="AI81" i="47" s="1"/>
  <c r="BC79" i="37"/>
  <c r="S53" i="48"/>
  <c r="AI80" i="48" s="1"/>
  <c r="AR26" i="37"/>
  <c r="S15" i="46"/>
  <c r="AI27" i="46" s="1"/>
  <c r="S15" i="47"/>
  <c r="AI27" i="47" s="1"/>
  <c r="BC46" i="37"/>
  <c r="S32" i="48"/>
  <c r="AI47" i="48" s="1"/>
  <c r="AR41" i="37"/>
  <c r="S27" i="46"/>
  <c r="AI42" i="46" s="1"/>
  <c r="S27" i="47"/>
  <c r="AI42" i="47" s="1"/>
  <c r="AR34" i="37"/>
  <c r="S23" i="46"/>
  <c r="AI35" i="46" s="1"/>
  <c r="S23" i="47"/>
  <c r="AI35" i="47" s="1"/>
  <c r="AR30" i="37"/>
  <c r="S19" i="46"/>
  <c r="AI31" i="46" s="1"/>
  <c r="S19" i="47"/>
  <c r="AI31" i="47" s="1"/>
  <c r="AR21" i="37"/>
  <c r="S13" i="46"/>
  <c r="AI22" i="46" s="1"/>
  <c r="S13" i="47"/>
  <c r="AI22" i="47" s="1"/>
  <c r="BC61" i="37"/>
  <c r="S44" i="48"/>
  <c r="AI62" i="48" s="1"/>
  <c r="E4" i="46"/>
  <c r="E4" i="47"/>
  <c r="E25" i="46"/>
  <c r="E25" i="47"/>
  <c r="E53" i="46"/>
  <c r="E53" i="47"/>
  <c r="E6" i="46"/>
  <c r="E6" i="47"/>
  <c r="E33" i="46"/>
  <c r="E33" i="47"/>
  <c r="E49" i="46"/>
  <c r="E49" i="47"/>
  <c r="BC56" i="37"/>
  <c r="S39" i="48"/>
  <c r="AI57" i="48" s="1"/>
  <c r="E9" i="46"/>
  <c r="E9" i="47"/>
  <c r="E39" i="46"/>
  <c r="E39" i="47"/>
  <c r="BC45" i="37"/>
  <c r="S31" i="48"/>
  <c r="AI46" i="48" s="1"/>
  <c r="BC26" i="37"/>
  <c r="S15" i="48"/>
  <c r="AI27" i="48" s="1"/>
  <c r="BC75" i="37"/>
  <c r="S52" i="48"/>
  <c r="AI76" i="48" s="1"/>
  <c r="E29" i="46"/>
  <c r="E29" i="47"/>
  <c r="E51" i="46"/>
  <c r="E51" i="47"/>
  <c r="AR54" i="37"/>
  <c r="S37" i="46"/>
  <c r="AI55" i="46" s="1"/>
  <c r="S37" i="47"/>
  <c r="AI55" i="47" s="1"/>
  <c r="E5" i="46"/>
  <c r="E5" i="47"/>
  <c r="BC31" i="37"/>
  <c r="S20" i="48"/>
  <c r="AI32" i="48" s="1"/>
  <c r="AR61" i="37"/>
  <c r="S44" i="46"/>
  <c r="AI62" i="46" s="1"/>
  <c r="S44" i="47"/>
  <c r="AI62" i="47" s="1"/>
  <c r="BC74" i="37"/>
  <c r="S51" i="48"/>
  <c r="AI75" i="48" s="1"/>
  <c r="AR83" i="37"/>
  <c r="S57" i="46"/>
  <c r="AI84" i="46" s="1"/>
  <c r="S57" i="47"/>
  <c r="AI84" i="47" s="1"/>
  <c r="CE61" i="49"/>
  <c r="E57" i="46"/>
  <c r="E57" i="47"/>
  <c r="AP76" i="37"/>
  <c r="AP106" i="37" s="1"/>
  <c r="E38" i="46"/>
  <c r="E38" i="47"/>
  <c r="E42" i="46"/>
  <c r="E42" i="47"/>
  <c r="BC19" i="37"/>
  <c r="S11" i="48"/>
  <c r="AI20" i="48" s="1"/>
  <c r="AT50" i="37"/>
  <c r="AQ76" i="37"/>
  <c r="AQ106" i="37" s="1"/>
  <c r="AO85" i="37"/>
  <c r="AO107" i="37" s="1"/>
  <c r="AO23" i="37"/>
  <c r="AO101" i="37" s="1"/>
  <c r="AO37" i="37"/>
  <c r="AO102" i="37" s="1"/>
  <c r="AP68" i="37"/>
  <c r="AP105" i="37" s="1"/>
  <c r="BD76" i="37"/>
  <c r="AP6" i="37"/>
  <c r="AP98" i="37" s="1"/>
  <c r="E17" i="46"/>
  <c r="E17" i="47"/>
  <c r="BC21" i="37"/>
  <c r="S13" i="48"/>
  <c r="AI22" i="48" s="1"/>
  <c r="BC54" i="37"/>
  <c r="S37" i="48"/>
  <c r="AI55" i="48" s="1"/>
  <c r="BC83" i="37"/>
  <c r="S57" i="48"/>
  <c r="AI84" i="48" s="1"/>
  <c r="BC29" i="37"/>
  <c r="S18" i="48"/>
  <c r="AI30" i="48" s="1"/>
  <c r="BC48" i="37"/>
  <c r="S34" i="48"/>
  <c r="AI49" i="48" s="1"/>
  <c r="BC73" i="37"/>
  <c r="S50" i="48"/>
  <c r="AI74" i="48" s="1"/>
  <c r="AR15" i="37"/>
  <c r="S10" i="46"/>
  <c r="AI16" i="46" s="1"/>
  <c r="S10" i="47"/>
  <c r="AI16" i="47" s="1"/>
  <c r="AR40" i="37"/>
  <c r="S26" i="46"/>
  <c r="AI41" i="46" s="1"/>
  <c r="S26" i="47"/>
  <c r="AI41" i="47" s="1"/>
  <c r="AR59" i="37"/>
  <c r="S42" i="46"/>
  <c r="AI60" i="46" s="1"/>
  <c r="S42" i="47"/>
  <c r="AI60" i="47" s="1"/>
  <c r="AR84" i="37"/>
  <c r="S58" i="46"/>
  <c r="AI85" i="46" s="1"/>
  <c r="S58" i="47"/>
  <c r="AI85" i="47" s="1"/>
  <c r="AR3" i="37"/>
  <c r="S4" i="46"/>
  <c r="AI4" i="46" s="1"/>
  <c r="S4" i="47"/>
  <c r="AI4" i="47" s="1"/>
  <c r="BC27" i="37"/>
  <c r="S16" i="48"/>
  <c r="AI28" i="48" s="1"/>
  <c r="AR67" i="37"/>
  <c r="S47" i="46"/>
  <c r="AI68" i="46" s="1"/>
  <c r="S47" i="47"/>
  <c r="AI68" i="47" s="1"/>
  <c r="AR60" i="37"/>
  <c r="S43" i="46"/>
  <c r="AI61" i="46" s="1"/>
  <c r="S43" i="47"/>
  <c r="AI61" i="47" s="1"/>
  <c r="BC35" i="37"/>
  <c r="S24" i="48"/>
  <c r="AI36" i="48" s="1"/>
  <c r="AR47" i="37"/>
  <c r="S33" i="46"/>
  <c r="AI48" i="46" s="1"/>
  <c r="S33" i="47"/>
  <c r="AI48" i="47" s="1"/>
  <c r="AR28" i="37"/>
  <c r="S17" i="46"/>
  <c r="AI29" i="46" s="1"/>
  <c r="S17" i="47"/>
  <c r="AI29" i="47" s="1"/>
  <c r="AR72" i="37"/>
  <c r="S49" i="46"/>
  <c r="AI73" i="46" s="1"/>
  <c r="S49" i="47"/>
  <c r="AI73" i="47" s="1"/>
  <c r="E11" i="46"/>
  <c r="E11" i="47"/>
  <c r="E28" i="46"/>
  <c r="E28" i="47"/>
  <c r="E59" i="46"/>
  <c r="E59" i="47"/>
  <c r="AR14" i="37"/>
  <c r="AR16" i="37" s="1"/>
  <c r="AR100" i="37" s="1"/>
  <c r="S9" i="46"/>
  <c r="AI15" i="46" s="1"/>
  <c r="AI17" i="46" s="1"/>
  <c r="S9" i="47"/>
  <c r="AI15" i="47" s="1"/>
  <c r="E12" i="46"/>
  <c r="E12" i="47"/>
  <c r="E36" i="46"/>
  <c r="E36" i="47"/>
  <c r="E55" i="46"/>
  <c r="E55" i="47"/>
  <c r="E14" i="46"/>
  <c r="E14" i="47"/>
  <c r="E47" i="46"/>
  <c r="E47" i="47"/>
  <c r="AR71" i="37"/>
  <c r="S48" i="46"/>
  <c r="AI72" i="46" s="1"/>
  <c r="S48" i="47"/>
  <c r="AI72" i="47" s="1"/>
  <c r="AR32" i="37"/>
  <c r="S21" i="46"/>
  <c r="AI33" i="46" s="1"/>
  <c r="S21" i="47"/>
  <c r="AI33" i="47" s="1"/>
  <c r="E46" i="46"/>
  <c r="E46" i="47"/>
  <c r="E54" i="46"/>
  <c r="E54" i="47"/>
  <c r="AR56" i="37"/>
  <c r="S39" i="46"/>
  <c r="AI57" i="46" s="1"/>
  <c r="S39" i="47"/>
  <c r="AI57" i="47" s="1"/>
  <c r="E30" i="46"/>
  <c r="E30" i="47"/>
  <c r="AR20" i="37"/>
  <c r="S12" i="46"/>
  <c r="AI21" i="46" s="1"/>
  <c r="S12" i="47"/>
  <c r="AI21" i="47" s="1"/>
  <c r="BD93" i="37"/>
  <c r="BC42" i="37"/>
  <c r="S28" i="48"/>
  <c r="AI43" i="48" s="1"/>
  <c r="AR81" i="37"/>
  <c r="S55" i="46"/>
  <c r="AI82" i="46" s="1"/>
  <c r="S55" i="47"/>
  <c r="AI82" i="47" s="1"/>
  <c r="E31" i="46"/>
  <c r="E31" i="47"/>
  <c r="AQ37" i="37"/>
  <c r="AQ102" i="37" s="1"/>
  <c r="AQ63" i="37"/>
  <c r="AQ104" i="37" s="1"/>
  <c r="E34" i="46"/>
  <c r="E34" i="47"/>
  <c r="AP50" i="37"/>
  <c r="AP103" i="37" s="1"/>
  <c r="BD63" i="37"/>
  <c r="AR82" i="37"/>
  <c r="S56" i="46"/>
  <c r="AI83" i="46" s="1"/>
  <c r="S56" i="47"/>
  <c r="AI83" i="47" s="1"/>
  <c r="BC2" i="37"/>
  <c r="S3" i="48"/>
  <c r="BC28" i="37"/>
  <c r="S17" i="48"/>
  <c r="AI29" i="48" s="1"/>
  <c r="BC58" i="37"/>
  <c r="S41" i="48"/>
  <c r="AI59" i="48" s="1"/>
  <c r="BC5" i="37"/>
  <c r="S6" i="48"/>
  <c r="AI6" i="48" s="1"/>
  <c r="BC33" i="37"/>
  <c r="BC90" i="37" s="1"/>
  <c r="S22" i="48"/>
  <c r="AI34" i="48" s="1"/>
  <c r="AI92" i="48" s="1"/>
  <c r="BC55" i="37"/>
  <c r="S38" i="48"/>
  <c r="AI56" i="48" s="1"/>
  <c r="BC80" i="37"/>
  <c r="S54" i="48"/>
  <c r="AI81" i="48" s="1"/>
  <c r="AR22" i="37"/>
  <c r="S14" i="46"/>
  <c r="AI23" i="46" s="1"/>
  <c r="S14" i="47"/>
  <c r="AI23" i="47" s="1"/>
  <c r="AR44" i="37"/>
  <c r="S30" i="46"/>
  <c r="AI45" i="46" s="1"/>
  <c r="AR66" i="37"/>
  <c r="S46" i="46"/>
  <c r="AI67" i="46" s="1"/>
  <c r="S46" i="47"/>
  <c r="AI67" i="47" s="1"/>
  <c r="BC43" i="37"/>
  <c r="BC91" i="37" s="1"/>
  <c r="S29" i="48"/>
  <c r="AI44" i="48" s="1"/>
  <c r="AI93" i="48" s="1"/>
  <c r="AR4" i="37"/>
  <c r="S5" i="46"/>
  <c r="AI5" i="46" s="1"/>
  <c r="S5" i="47"/>
  <c r="AI5" i="47" s="1"/>
  <c r="AR43" i="37"/>
  <c r="AR91" i="37" s="1"/>
  <c r="S29" i="46"/>
  <c r="AI44" i="46" s="1"/>
  <c r="AI93" i="46" s="1"/>
  <c r="S29" i="47"/>
  <c r="AI44" i="47" s="1"/>
  <c r="AI93" i="47" s="1"/>
  <c r="BC71" i="37"/>
  <c r="S48" i="48"/>
  <c r="AI72" i="48" s="1"/>
  <c r="AR9" i="37"/>
  <c r="S7" i="46"/>
  <c r="AI10" i="46" s="1"/>
  <c r="S7" i="47"/>
  <c r="AI10" i="47" s="1"/>
  <c r="BC57" i="37"/>
  <c r="S40" i="48"/>
  <c r="AI58" i="48" s="1"/>
  <c r="AR49" i="37"/>
  <c r="AR92" i="37" s="1"/>
  <c r="S35" i="46"/>
  <c r="AI50" i="46" s="1"/>
  <c r="AI94" i="46" s="1"/>
  <c r="S35" i="47"/>
  <c r="AI50" i="47" s="1"/>
  <c r="AI94" i="47" s="1"/>
  <c r="BC34" i="37"/>
  <c r="S23" i="48"/>
  <c r="AI35" i="48" s="1"/>
  <c r="BC81" i="37"/>
  <c r="S55" i="48"/>
  <c r="AI82" i="48" s="1"/>
  <c r="E16" i="46"/>
  <c r="E16" i="47"/>
  <c r="E35" i="46"/>
  <c r="E35" i="47"/>
  <c r="E60" i="46"/>
  <c r="E60" i="47"/>
  <c r="AR46" i="37"/>
  <c r="S32" i="46"/>
  <c r="AI47" i="46" s="1"/>
  <c r="S32" i="47"/>
  <c r="AI47" i="47" s="1"/>
  <c r="E18" i="46"/>
  <c r="E18" i="47"/>
  <c r="E41" i="46"/>
  <c r="E41" i="47"/>
  <c r="E56" i="46"/>
  <c r="E56" i="47"/>
  <c r="AR2" i="37"/>
  <c r="S3" i="46"/>
  <c r="S3" i="47"/>
  <c r="AI3" i="47" s="1"/>
  <c r="E19" i="46"/>
  <c r="E19" i="47"/>
  <c r="E52" i="46"/>
  <c r="E52" i="47"/>
  <c r="E27" i="46"/>
  <c r="E27" i="47"/>
  <c r="AR36" i="37"/>
  <c r="S25" i="46"/>
  <c r="AI37" i="46" s="1"/>
  <c r="S25" i="47"/>
  <c r="AI37" i="47" s="1"/>
  <c r="E8" i="46"/>
  <c r="E8" i="47"/>
  <c r="E48" i="46"/>
  <c r="E48" i="47"/>
  <c r="AR31" i="37"/>
  <c r="S20" i="46"/>
  <c r="AI32" i="46" s="1"/>
  <c r="S20" i="47"/>
  <c r="AI32" i="47" s="1"/>
  <c r="E20" i="46"/>
  <c r="E20" i="47"/>
  <c r="E58" i="46"/>
  <c r="E58" i="47"/>
  <c r="BC60" i="37"/>
  <c r="S43" i="48"/>
  <c r="AI61" i="48" s="1"/>
  <c r="E32" i="46"/>
  <c r="E32" i="47"/>
  <c r="AQ50" i="37"/>
  <c r="AQ103" i="37" s="1"/>
  <c r="E50" i="46"/>
  <c r="E50" i="47"/>
  <c r="L63" i="49"/>
  <c r="CF62" i="49" s="1"/>
  <c r="AQ23" i="37"/>
  <c r="AQ101" i="37" s="1"/>
  <c r="AP63" i="37"/>
  <c r="AP104" i="37" s="1"/>
  <c r="E26" i="46"/>
  <c r="E26" i="47"/>
  <c r="E40" i="46"/>
  <c r="E40" i="47"/>
  <c r="CG61" i="49"/>
  <c r="AO11" i="37"/>
  <c r="AO99" i="37" s="1"/>
  <c r="BC30" i="37"/>
  <c r="S19" i="48"/>
  <c r="AI31" i="48" s="1"/>
  <c r="AR62" i="37"/>
  <c r="S45" i="46"/>
  <c r="AI63" i="46" s="1"/>
  <c r="S45" i="47"/>
  <c r="AI63" i="47" s="1"/>
  <c r="E10" i="46"/>
  <c r="E10" i="47"/>
  <c r="E22" i="46"/>
  <c r="E22" i="47"/>
  <c r="BC4" i="37"/>
  <c r="S5" i="48"/>
  <c r="AI5" i="48" s="1"/>
  <c r="BC32" i="37"/>
  <c r="S21" i="48"/>
  <c r="AI33" i="48" s="1"/>
  <c r="BC62" i="37"/>
  <c r="S45" i="48"/>
  <c r="AI63" i="48" s="1"/>
  <c r="BC15" i="37"/>
  <c r="S10" i="48"/>
  <c r="AI16" i="48" s="1"/>
  <c r="BC40" i="37"/>
  <c r="S26" i="48"/>
  <c r="AI41" i="48" s="1"/>
  <c r="BC59" i="37"/>
  <c r="S42" i="48"/>
  <c r="AI60" i="48" s="1"/>
  <c r="BC84" i="37"/>
  <c r="S58" i="48"/>
  <c r="AI85" i="48" s="1"/>
  <c r="AR29" i="37"/>
  <c r="S18" i="46"/>
  <c r="AI30" i="46" s="1"/>
  <c r="S18" i="47"/>
  <c r="AI30" i="47" s="1"/>
  <c r="AR48" i="37"/>
  <c r="S34" i="46"/>
  <c r="AI49" i="46" s="1"/>
  <c r="S34" i="47"/>
  <c r="AI49" i="47" s="1"/>
  <c r="AR73" i="37"/>
  <c r="S50" i="46"/>
  <c r="AI74" i="46" s="1"/>
  <c r="S50" i="47"/>
  <c r="AI74" i="47" s="1"/>
  <c r="BC47" i="37"/>
  <c r="S33" i="48"/>
  <c r="AI48" i="48" s="1"/>
  <c r="BC3" i="37"/>
  <c r="S4" i="48"/>
  <c r="AI4" i="48" s="1"/>
  <c r="AR45" i="37"/>
  <c r="S31" i="46"/>
  <c r="AI46" i="46" s="1"/>
  <c r="S31" i="47"/>
  <c r="AI46" i="47" s="1"/>
  <c r="AR19" i="37"/>
  <c r="S11" i="46"/>
  <c r="AI20" i="46" s="1"/>
  <c r="S11" i="47"/>
  <c r="AI20" i="47" s="1"/>
  <c r="BC10" i="37"/>
  <c r="S8" i="48"/>
  <c r="AI11" i="48" s="1"/>
  <c r="BC82" i="37"/>
  <c r="S56" i="48"/>
  <c r="AI83" i="48" s="1"/>
  <c r="AR74" i="37"/>
  <c r="S51" i="46"/>
  <c r="AI75" i="46" s="1"/>
  <c r="S51" i="47"/>
  <c r="AI75" i="47" s="1"/>
  <c r="AR10" i="37"/>
  <c r="S8" i="46"/>
  <c r="AI11" i="46" s="1"/>
  <c r="S8" i="47"/>
  <c r="AI11" i="47" s="1"/>
  <c r="AR57" i="37"/>
  <c r="S40" i="46"/>
  <c r="AI58" i="46" s="1"/>
  <c r="S40" i="47"/>
  <c r="AI58" i="47" s="1"/>
  <c r="E23" i="46"/>
  <c r="E23" i="47"/>
  <c r="E43" i="46"/>
  <c r="E43" i="47"/>
  <c r="BC53" i="37"/>
  <c r="S36" i="48"/>
  <c r="AI54" i="48" s="1"/>
  <c r="E24" i="46"/>
  <c r="E24" i="47"/>
  <c r="E44" i="46"/>
  <c r="E44" i="47"/>
  <c r="E3" i="46"/>
  <c r="E3" i="47"/>
  <c r="E7" i="46"/>
  <c r="E7" i="47"/>
  <c r="E21" i="46"/>
  <c r="E21" i="47"/>
  <c r="AR27" i="37"/>
  <c r="S16" i="46"/>
  <c r="AI28" i="46" s="1"/>
  <c r="S16" i="47"/>
  <c r="AI28" i="47" s="1"/>
  <c r="BC20" i="37"/>
  <c r="S12" i="48"/>
  <c r="AI21" i="48" s="1"/>
  <c r="AR75" i="37"/>
  <c r="S52" i="46"/>
  <c r="AI76" i="46" s="1"/>
  <c r="S52" i="47"/>
  <c r="AI76" i="47" s="1"/>
  <c r="E15" i="46"/>
  <c r="E15" i="47"/>
  <c r="AR42" i="37"/>
  <c r="S28" i="46"/>
  <c r="AI43" i="46" s="1"/>
  <c r="S28" i="47"/>
  <c r="AI43" i="47" s="1"/>
  <c r="E37" i="46"/>
  <c r="E37" i="47"/>
  <c r="BC9" i="37"/>
  <c r="S7" i="48"/>
  <c r="AI10" i="48" s="1"/>
  <c r="AI12" i="48" s="1"/>
  <c r="E45" i="46"/>
  <c r="E45" i="47"/>
  <c r="BC67" i="37"/>
  <c r="S47" i="48"/>
  <c r="AI68" i="48" s="1"/>
  <c r="AR79" i="37"/>
  <c r="S53" i="46"/>
  <c r="AI80" i="46" s="1"/>
  <c r="S53" i="47"/>
  <c r="AI80" i="47" s="1"/>
  <c r="AO6" i="37"/>
  <c r="AO98" i="37" s="1"/>
  <c r="E13" i="46"/>
  <c r="E13" i="47"/>
  <c r="AR53" i="37"/>
  <c r="S36" i="46"/>
  <c r="AI54" i="46" s="1"/>
  <c r="S36" i="47"/>
  <c r="AI54" i="47" s="1"/>
  <c r="BD68" i="37"/>
  <c r="AS88" i="37"/>
  <c r="BD23" i="37"/>
  <c r="BD37" i="37"/>
  <c r="AR35" i="37"/>
  <c r="S24" i="46"/>
  <c r="AI36" i="46" s="1"/>
  <c r="S24" i="47"/>
  <c r="AI36" i="47" s="1"/>
  <c r="AO50" i="37"/>
  <c r="AO103" i="37" s="1"/>
  <c r="BC41" i="37"/>
  <c r="S27" i="48"/>
  <c r="AI42" i="48" s="1"/>
  <c r="BC49" i="37"/>
  <c r="BC92" i="37" s="1"/>
  <c r="S35" i="48"/>
  <c r="AI50" i="48" s="1"/>
  <c r="AI94" i="48" s="1"/>
  <c r="AQ6" i="37"/>
  <c r="AQ98" i="37" s="1"/>
  <c r="AQ16" i="37"/>
  <c r="AQ100" i="37" s="1"/>
  <c r="AR58" i="37"/>
  <c r="S41" i="46"/>
  <c r="AI59" i="46" s="1"/>
  <c r="S41" i="47"/>
  <c r="AI59" i="47" s="1"/>
  <c r="AP85" i="37"/>
  <c r="AP107" i="37" s="1"/>
  <c r="CF61" i="49"/>
  <c r="AO16" i="36"/>
  <c r="AO100" i="36" s="1"/>
  <c r="AQ23" i="36"/>
  <c r="AQ101" i="36" s="1"/>
  <c r="BD68" i="36"/>
  <c r="BC16" i="36"/>
  <c r="BC100" i="36" s="1"/>
  <c r="AP76" i="36"/>
  <c r="AP106" i="36" s="1"/>
  <c r="AR6" i="36"/>
  <c r="AR98" i="36" s="1"/>
  <c r="AW88" i="36"/>
  <c r="AU88" i="36"/>
  <c r="AO6" i="36"/>
  <c r="AO98" i="36" s="1"/>
  <c r="AP85" i="36"/>
  <c r="AP107" i="36" s="1"/>
  <c r="AQ76" i="36"/>
  <c r="AQ106" i="36" s="1"/>
  <c r="BC76" i="36"/>
  <c r="BC106" i="36" s="1"/>
  <c r="BC68" i="36"/>
  <c r="BC105" i="36" s="1"/>
  <c r="BC37" i="36"/>
  <c r="BC102" i="36" s="1"/>
  <c r="BC11" i="36"/>
  <c r="BC99" i="36" s="1"/>
  <c r="BC85" i="36"/>
  <c r="BC107" i="36" s="1"/>
  <c r="AO85" i="36"/>
  <c r="AO107" i="36" s="1"/>
  <c r="AX88" i="36"/>
  <c r="AV88" i="36"/>
  <c r="AP11" i="36"/>
  <c r="AP99" i="36" s="1"/>
  <c r="AP37" i="36"/>
  <c r="AP102" i="36" s="1"/>
  <c r="AO63" i="36"/>
  <c r="AO104" i="36" s="1"/>
  <c r="AQ68" i="36"/>
  <c r="AQ105" i="36" s="1"/>
  <c r="AO76" i="36"/>
  <c r="AO106" i="36" s="1"/>
  <c r="BC50" i="36"/>
  <c r="BC103" i="36" s="1"/>
  <c r="AO23" i="36"/>
  <c r="AO101" i="36" s="1"/>
  <c r="AT37" i="36"/>
  <c r="AT88" i="36" s="1"/>
  <c r="BD16" i="36"/>
  <c r="AP23" i="36"/>
  <c r="AP101" i="36" s="1"/>
  <c r="R3" i="47"/>
  <c r="AH3" i="47" s="1"/>
  <c r="BC2" i="36"/>
  <c r="BC6" i="36" s="1"/>
  <c r="BC98" i="36" s="1"/>
  <c r="R30" i="46"/>
  <c r="AH45" i="46" s="1"/>
  <c r="AR44" i="36"/>
  <c r="AQ37" i="36"/>
  <c r="AQ102" i="36" s="1"/>
  <c r="AP63" i="36"/>
  <c r="AP104" i="36" s="1"/>
  <c r="BD6" i="36"/>
  <c r="AS88" i="36"/>
  <c r="AO50" i="36"/>
  <c r="AO103" i="36" s="1"/>
  <c r="BD63" i="36"/>
  <c r="BD76" i="36"/>
  <c r="AQ85" i="36"/>
  <c r="AQ107" i="36" s="1"/>
  <c r="BD85" i="36"/>
  <c r="BC63" i="36"/>
  <c r="BC104" i="36" s="1"/>
  <c r="BC23" i="36"/>
  <c r="BC101" i="36" s="1"/>
  <c r="AQ63" i="36"/>
  <c r="AQ104" i="36" s="1"/>
  <c r="AO37" i="36"/>
  <c r="AO102" i="36" s="1"/>
  <c r="AP50" i="36"/>
  <c r="AP103" i="36" s="1"/>
  <c r="BD93" i="36"/>
  <c r="AQ50" i="36"/>
  <c r="AQ103" i="36" s="1"/>
  <c r="BD23" i="35"/>
  <c r="BD68" i="35"/>
  <c r="BD11" i="35"/>
  <c r="AR2" i="35"/>
  <c r="Q3" i="47"/>
  <c r="AG3" i="47" s="1"/>
  <c r="BD76" i="35"/>
  <c r="BD16" i="35"/>
  <c r="BD93" i="35"/>
  <c r="BD85" i="35"/>
  <c r="BC6" i="35"/>
  <c r="BC98" i="35" s="1"/>
  <c r="BD63" i="35"/>
  <c r="AX6" i="35"/>
  <c r="AX98" i="35" s="1"/>
  <c r="BD6" i="35"/>
  <c r="AX23" i="35"/>
  <c r="AX101" i="35" s="1"/>
  <c r="AX93" i="35"/>
  <c r="AX110" i="35" s="1"/>
  <c r="AX85" i="35"/>
  <c r="AX107" i="35" s="1"/>
  <c r="AX63" i="35"/>
  <c r="AX104" i="35" s="1"/>
  <c r="BH15" i="49"/>
  <c r="AO37" i="35"/>
  <c r="AO102" i="35" s="1"/>
  <c r="AX76" i="35"/>
  <c r="AX106" i="35" s="1"/>
  <c r="BC76" i="35"/>
  <c r="BC106" i="35" s="1"/>
  <c r="BH11" i="49"/>
  <c r="BC11" i="35"/>
  <c r="BC99" i="35" s="1"/>
  <c r="Q26" i="48"/>
  <c r="AS88" i="35"/>
  <c r="AX50" i="35"/>
  <c r="AX103" i="35" s="1"/>
  <c r="AP6" i="35"/>
  <c r="AP98" i="35" s="1"/>
  <c r="AV88" i="35"/>
  <c r="AU88" i="35"/>
  <c r="AX11" i="35"/>
  <c r="AX99" i="35" s="1"/>
  <c r="AT88" i="35"/>
  <c r="AW88" i="35"/>
  <c r="AX37" i="35"/>
  <c r="AX102" i="35" s="1"/>
  <c r="BC85" i="35"/>
  <c r="BC107" i="35" s="1"/>
  <c r="BC16" i="35"/>
  <c r="BC100" i="35" s="1"/>
  <c r="AP23" i="35"/>
  <c r="AP101" i="35" s="1"/>
  <c r="AQ76" i="35"/>
  <c r="AQ106" i="35" s="1"/>
  <c r="AP85" i="35"/>
  <c r="AP107" i="35" s="1"/>
  <c r="AO6" i="35"/>
  <c r="AO98" i="35" s="1"/>
  <c r="AQ6" i="35"/>
  <c r="AQ98" i="35" s="1"/>
  <c r="BC68" i="35"/>
  <c r="BC105" i="35" s="1"/>
  <c r="Q40" i="48"/>
  <c r="AG58" i="48" s="1"/>
  <c r="AO23" i="35"/>
  <c r="AO101" i="35" s="1"/>
  <c r="AQ93" i="35"/>
  <c r="AQ110" i="35" s="1"/>
  <c r="AP50" i="35"/>
  <c r="AP103" i="35" s="1"/>
  <c r="AP63" i="35"/>
  <c r="AP104" i="35" s="1"/>
  <c r="AP76" i="35"/>
  <c r="AP106" i="35" s="1"/>
  <c r="AO85" i="35"/>
  <c r="AO107" i="35" s="1"/>
  <c r="AP11" i="35"/>
  <c r="AP99" i="35" s="1"/>
  <c r="AP37" i="35"/>
  <c r="AP102" i="35" s="1"/>
  <c r="AQ50" i="35"/>
  <c r="AQ103" i="35" s="1"/>
  <c r="AQ63" i="35"/>
  <c r="AQ104" i="35" s="1"/>
  <c r="AQ11" i="35"/>
  <c r="AQ99" i="35" s="1"/>
  <c r="AO16" i="35"/>
  <c r="AO100" i="35" s="1"/>
  <c r="AQ37" i="35"/>
  <c r="AQ102" i="35" s="1"/>
  <c r="AQ85" i="35"/>
  <c r="AQ107" i="35" s="1"/>
  <c r="AP16" i="35"/>
  <c r="AP100" i="35" s="1"/>
  <c r="AO76" i="35"/>
  <c r="AO106" i="35" s="1"/>
  <c r="BC37" i="35"/>
  <c r="BC102" i="35" s="1"/>
  <c r="BC23" i="35"/>
  <c r="BC101" i="35" s="1"/>
  <c r="BC63" i="35"/>
  <c r="BC104" i="35" s="1"/>
  <c r="AQ23" i="35"/>
  <c r="AQ101" i="35" s="1"/>
  <c r="AP93" i="35"/>
  <c r="AP110" i="35" s="1"/>
  <c r="AO50" i="35"/>
  <c r="AO103" i="35" s="1"/>
  <c r="AO63" i="35"/>
  <c r="AO104" i="35" s="1"/>
  <c r="BI10" i="49"/>
  <c r="BJ13" i="49"/>
  <c r="BY61" i="49"/>
  <c r="BI52" i="49"/>
  <c r="BJ16" i="49"/>
  <c r="BW61" i="49"/>
  <c r="Q30" i="48"/>
  <c r="AG45" i="48" s="1"/>
  <c r="D63" i="49"/>
  <c r="BX62" i="49" s="1"/>
  <c r="Q27" i="47"/>
  <c r="AG42" i="47" s="1"/>
  <c r="BC41" i="35"/>
  <c r="BC50" i="35" s="1"/>
  <c r="BC103" i="35" s="1"/>
  <c r="Q11" i="46"/>
  <c r="AG20" i="46" s="1"/>
  <c r="Q11" i="47"/>
  <c r="AG20" i="47" s="1"/>
  <c r="Q42" i="48"/>
  <c r="AG60" i="48" s="1"/>
  <c r="Q14" i="48"/>
  <c r="AG23" i="48" s="1"/>
  <c r="Q12" i="48"/>
  <c r="AG21" i="48" s="1"/>
  <c r="Q31" i="48"/>
  <c r="AG46" i="48" s="1"/>
  <c r="Q15" i="46"/>
  <c r="AG27" i="46" s="1"/>
  <c r="Q15" i="47"/>
  <c r="AG27" i="47" s="1"/>
  <c r="Q48" i="48"/>
  <c r="AG72" i="48" s="1"/>
  <c r="Q20" i="46"/>
  <c r="AG32" i="46" s="1"/>
  <c r="Q20" i="47"/>
  <c r="AG32" i="47" s="1"/>
  <c r="Q44" i="46"/>
  <c r="AG62" i="46" s="1"/>
  <c r="Q44" i="47"/>
  <c r="AG62" i="47" s="1"/>
  <c r="Q41" i="46"/>
  <c r="AG59" i="46" s="1"/>
  <c r="Q41" i="47"/>
  <c r="AG59" i="47" s="1"/>
  <c r="Q9" i="46"/>
  <c r="AG15" i="46" s="1"/>
  <c r="Q9" i="47"/>
  <c r="AG15" i="47" s="1"/>
  <c r="Q49" i="46"/>
  <c r="AG73" i="46" s="1"/>
  <c r="Q49" i="47"/>
  <c r="AG73" i="47" s="1"/>
  <c r="Q52" i="48"/>
  <c r="AG76" i="48" s="1"/>
  <c r="Q10" i="46"/>
  <c r="AG16" i="46" s="1"/>
  <c r="Q10" i="47"/>
  <c r="AG16" i="47" s="1"/>
  <c r="Q16" i="48"/>
  <c r="AG28" i="48" s="1"/>
  <c r="Q25" i="48"/>
  <c r="AG37" i="48" s="1"/>
  <c r="Q33" i="48"/>
  <c r="AG48" i="48" s="1"/>
  <c r="Q49" i="48"/>
  <c r="AG73" i="48" s="1"/>
  <c r="Q38" i="48"/>
  <c r="AG56" i="48" s="1"/>
  <c r="Q37" i="48"/>
  <c r="AG55" i="48" s="1"/>
  <c r="Q53" i="48"/>
  <c r="AG80" i="48" s="1"/>
  <c r="Q9" i="48"/>
  <c r="AG15" i="48" s="1"/>
  <c r="Q25" i="46"/>
  <c r="AG37" i="46" s="1"/>
  <c r="Q25" i="47"/>
  <c r="AG37" i="47" s="1"/>
  <c r="Q50" i="46"/>
  <c r="AG74" i="46" s="1"/>
  <c r="Q50" i="47"/>
  <c r="AG74" i="47" s="1"/>
  <c r="Q26" i="46"/>
  <c r="AG41" i="46" s="1"/>
  <c r="Q26" i="47"/>
  <c r="AG41" i="47" s="1"/>
  <c r="Q45" i="46"/>
  <c r="AG63" i="46" s="1"/>
  <c r="Q45" i="47"/>
  <c r="AG63" i="47" s="1"/>
  <c r="Q28" i="46"/>
  <c r="AG43" i="46" s="1"/>
  <c r="Q28" i="47"/>
  <c r="AG43" i="47" s="1"/>
  <c r="Q57" i="46"/>
  <c r="AG84" i="46" s="1"/>
  <c r="Q57" i="47"/>
  <c r="AG84" i="47" s="1"/>
  <c r="Q54" i="46"/>
  <c r="AG81" i="46" s="1"/>
  <c r="Q54" i="47"/>
  <c r="AG81" i="47" s="1"/>
  <c r="Q34" i="48"/>
  <c r="AG49" i="48" s="1"/>
  <c r="Q13" i="46"/>
  <c r="AG22" i="46" s="1"/>
  <c r="Q13" i="47"/>
  <c r="AG22" i="47" s="1"/>
  <c r="Q57" i="48"/>
  <c r="AG84" i="48" s="1"/>
  <c r="Q11" i="48"/>
  <c r="AG20" i="48" s="1"/>
  <c r="Q41" i="48"/>
  <c r="AG59" i="48" s="1"/>
  <c r="Q29" i="46"/>
  <c r="AG44" i="46" s="1"/>
  <c r="AG93" i="46" s="1"/>
  <c r="Q29" i="47"/>
  <c r="AG44" i="47" s="1"/>
  <c r="Q36" i="48"/>
  <c r="AG54" i="48" s="1"/>
  <c r="C7" i="46"/>
  <c r="C7" i="47"/>
  <c r="C33" i="46"/>
  <c r="C33" i="47"/>
  <c r="C47" i="46"/>
  <c r="C47" i="47"/>
  <c r="C3" i="46"/>
  <c r="F61" i="35"/>
  <c r="C3" i="47"/>
  <c r="C35" i="46"/>
  <c r="C35" i="47"/>
  <c r="Q50" i="48"/>
  <c r="AG74" i="48" s="1"/>
  <c r="Q8" i="46"/>
  <c r="AG11" i="46" s="1"/>
  <c r="Q8" i="47"/>
  <c r="AG11" i="47" s="1"/>
  <c r="C27" i="46"/>
  <c r="C27" i="47"/>
  <c r="C59" i="46"/>
  <c r="C59" i="47"/>
  <c r="C57" i="46"/>
  <c r="C57" i="47"/>
  <c r="Q47" i="48"/>
  <c r="AG68" i="48" s="1"/>
  <c r="Q6" i="48"/>
  <c r="AG6" i="48" s="1"/>
  <c r="C60" i="46"/>
  <c r="C60" i="47"/>
  <c r="Q18" i="48"/>
  <c r="AG30" i="48" s="1"/>
  <c r="C11" i="46"/>
  <c r="C11" i="47"/>
  <c r="C14" i="46"/>
  <c r="C14" i="47"/>
  <c r="C29" i="46"/>
  <c r="C29" i="47"/>
  <c r="C28" i="46"/>
  <c r="C28" i="47"/>
  <c r="Q7" i="48"/>
  <c r="AG10" i="48" s="1"/>
  <c r="Q19" i="48"/>
  <c r="AG31" i="48" s="1"/>
  <c r="Q27" i="48"/>
  <c r="AG42" i="48" s="1"/>
  <c r="Q35" i="48"/>
  <c r="AG50" i="48" s="1"/>
  <c r="Q51" i="48"/>
  <c r="AG75" i="48" s="1"/>
  <c r="Q54" i="48"/>
  <c r="AG81" i="48" s="1"/>
  <c r="Q39" i="48"/>
  <c r="AG57" i="48" s="1"/>
  <c r="Q55" i="48"/>
  <c r="AG82" i="48" s="1"/>
  <c r="Q10" i="48"/>
  <c r="AG16" i="48" s="1"/>
  <c r="Q30" i="46"/>
  <c r="Q30" i="47"/>
  <c r="AG45" i="47" s="1"/>
  <c r="AP45" i="47" s="1"/>
  <c r="Q55" i="46"/>
  <c r="AG82" i="46" s="1"/>
  <c r="Q55" i="47"/>
  <c r="AG82" i="47" s="1"/>
  <c r="Q32" i="46"/>
  <c r="AG47" i="46" s="1"/>
  <c r="Q32" i="47"/>
  <c r="AG47" i="47" s="1"/>
  <c r="Q52" i="46"/>
  <c r="AG76" i="46" s="1"/>
  <c r="Q52" i="47"/>
  <c r="AG76" i="47" s="1"/>
  <c r="Q42" i="46"/>
  <c r="AG60" i="46" s="1"/>
  <c r="Q42" i="47"/>
  <c r="AG60" i="47" s="1"/>
  <c r="Q39" i="46"/>
  <c r="AG57" i="46" s="1"/>
  <c r="Q39" i="47"/>
  <c r="AG57" i="47" s="1"/>
  <c r="Q58" i="46"/>
  <c r="AG85" i="46" s="1"/>
  <c r="Q58" i="47"/>
  <c r="AG85" i="47" s="1"/>
  <c r="Q38" i="46"/>
  <c r="AG56" i="46" s="1"/>
  <c r="Q38" i="47"/>
  <c r="AG56" i="47" s="1"/>
  <c r="Q17" i="46"/>
  <c r="AG29" i="46" s="1"/>
  <c r="Q17" i="47"/>
  <c r="AG29" i="47" s="1"/>
  <c r="Q24" i="46"/>
  <c r="AG36" i="46" s="1"/>
  <c r="Q24" i="47"/>
  <c r="AG36" i="47" s="1"/>
  <c r="Q14" i="46"/>
  <c r="AG23" i="46" s="1"/>
  <c r="Q14" i="47"/>
  <c r="AG23" i="47" s="1"/>
  <c r="Q45" i="48"/>
  <c r="AG63" i="48" s="1"/>
  <c r="Q13" i="48"/>
  <c r="AG22" i="48" s="1"/>
  <c r="Q31" i="46"/>
  <c r="AG46" i="46" s="1"/>
  <c r="Q31" i="47"/>
  <c r="AG46" i="47" s="1"/>
  <c r="Q56" i="48"/>
  <c r="AG83" i="48" s="1"/>
  <c r="C18" i="46"/>
  <c r="C18" i="47"/>
  <c r="C34" i="46"/>
  <c r="C34" i="47"/>
  <c r="C54" i="46"/>
  <c r="C54" i="47"/>
  <c r="C17" i="46"/>
  <c r="C17" i="47"/>
  <c r="C43" i="46"/>
  <c r="C43" i="47"/>
  <c r="C26" i="46"/>
  <c r="C26" i="47"/>
  <c r="Q12" i="46"/>
  <c r="AG21" i="46" s="1"/>
  <c r="Q12" i="47"/>
  <c r="AG21" i="47" s="1"/>
  <c r="C39" i="46"/>
  <c r="C39" i="47"/>
  <c r="C58" i="46"/>
  <c r="C58" i="47"/>
  <c r="C4" i="46"/>
  <c r="C4" i="47"/>
  <c r="C22" i="46"/>
  <c r="C22" i="47"/>
  <c r="C8" i="46"/>
  <c r="C8" i="47"/>
  <c r="C52" i="46"/>
  <c r="C52" i="47"/>
  <c r="Q51" i="46"/>
  <c r="AG75" i="46" s="1"/>
  <c r="Q51" i="47"/>
  <c r="AG75" i="47" s="1"/>
  <c r="C32" i="46"/>
  <c r="C32" i="47"/>
  <c r="C37" i="46"/>
  <c r="C37" i="47"/>
  <c r="C41" i="46"/>
  <c r="C41" i="47"/>
  <c r="C50" i="46"/>
  <c r="C50" i="47"/>
  <c r="C63" i="49"/>
  <c r="BW62" i="49" s="1"/>
  <c r="C20" i="46"/>
  <c r="C20" i="47"/>
  <c r="Q21" i="48"/>
  <c r="AG33" i="48" s="1"/>
  <c r="Q29" i="48"/>
  <c r="AG44" i="48" s="1"/>
  <c r="Q8" i="48"/>
  <c r="AG11" i="48" s="1"/>
  <c r="Q46" i="48"/>
  <c r="AG67" i="48" s="1"/>
  <c r="Q4" i="46"/>
  <c r="AG4" i="46" s="1"/>
  <c r="Q4" i="47"/>
  <c r="AG4" i="47" s="1"/>
  <c r="Q36" i="46"/>
  <c r="AG54" i="46" s="1"/>
  <c r="Q36" i="47"/>
  <c r="AG54" i="47" s="1"/>
  <c r="Q18" i="46"/>
  <c r="AG30" i="46" s="1"/>
  <c r="Q18" i="47"/>
  <c r="AG30" i="47" s="1"/>
  <c r="Q37" i="46"/>
  <c r="AG55" i="46" s="1"/>
  <c r="Q37" i="47"/>
  <c r="AG55" i="47" s="1"/>
  <c r="Q56" i="46"/>
  <c r="AG83" i="46" s="1"/>
  <c r="Q56" i="47"/>
  <c r="AG83" i="47" s="1"/>
  <c r="Q46" i="46"/>
  <c r="AG67" i="46" s="1"/>
  <c r="Q46" i="47"/>
  <c r="AG67" i="47" s="1"/>
  <c r="Q43" i="46"/>
  <c r="AG61" i="46" s="1"/>
  <c r="Q43" i="47"/>
  <c r="AG61" i="47" s="1"/>
  <c r="Q4" i="48"/>
  <c r="AG4" i="48" s="1"/>
  <c r="Q48" i="46"/>
  <c r="AG72" i="46" s="1"/>
  <c r="Q48" i="47"/>
  <c r="AG72" i="47" s="1"/>
  <c r="Q20" i="48"/>
  <c r="AG32" i="48" s="1"/>
  <c r="Q24" i="48"/>
  <c r="AG36" i="48" s="1"/>
  <c r="Q22" i="48"/>
  <c r="AG34" i="48" s="1"/>
  <c r="Q17" i="48"/>
  <c r="AG29" i="48" s="1"/>
  <c r="Q32" i="48"/>
  <c r="AG47" i="48" s="1"/>
  <c r="C5" i="46"/>
  <c r="C5" i="47"/>
  <c r="C21" i="46"/>
  <c r="C21" i="47"/>
  <c r="C42" i="46"/>
  <c r="C42" i="47"/>
  <c r="C19" i="46"/>
  <c r="C19" i="47"/>
  <c r="C55" i="46"/>
  <c r="C55" i="47"/>
  <c r="Q5" i="48"/>
  <c r="AG5" i="48" s="1"/>
  <c r="Q16" i="46"/>
  <c r="AG28" i="46" s="1"/>
  <c r="Q16" i="47"/>
  <c r="AG28" i="47" s="1"/>
  <c r="C46" i="46"/>
  <c r="C46" i="47"/>
  <c r="Q3" i="46"/>
  <c r="AG3" i="46" s="1"/>
  <c r="C9" i="46"/>
  <c r="C9" i="47"/>
  <c r="C49" i="46"/>
  <c r="C49" i="47"/>
  <c r="C10" i="46"/>
  <c r="C10" i="47"/>
  <c r="C13" i="46"/>
  <c r="C13" i="47"/>
  <c r="C15" i="46"/>
  <c r="C15" i="47"/>
  <c r="C31" i="46"/>
  <c r="C31" i="47"/>
  <c r="BX61" i="49"/>
  <c r="E63" i="49"/>
  <c r="BY62" i="49" s="1"/>
  <c r="C12" i="46"/>
  <c r="C12" i="47"/>
  <c r="Q58" i="48"/>
  <c r="AG85" i="48" s="1"/>
  <c r="Q23" i="48"/>
  <c r="AG35" i="48" s="1"/>
  <c r="Q44" i="48"/>
  <c r="AG62" i="48" s="1"/>
  <c r="Q15" i="48"/>
  <c r="AG27" i="48" s="1"/>
  <c r="Q6" i="46"/>
  <c r="AG6" i="46" s="1"/>
  <c r="Q6" i="47"/>
  <c r="AG6" i="47" s="1"/>
  <c r="Q21" i="46"/>
  <c r="AG33" i="46" s="1"/>
  <c r="Q21" i="47"/>
  <c r="AG33" i="47" s="1"/>
  <c r="Q53" i="46"/>
  <c r="AG80" i="46" s="1"/>
  <c r="Q53" i="47"/>
  <c r="AG80" i="47" s="1"/>
  <c r="Q34" i="46"/>
  <c r="AG49" i="46" s="1"/>
  <c r="Q34" i="47"/>
  <c r="AG49" i="47" s="1"/>
  <c r="Q43" i="48"/>
  <c r="AG61" i="48" s="1"/>
  <c r="Q33" i="46"/>
  <c r="AG48" i="46" s="1"/>
  <c r="Q33" i="47"/>
  <c r="AG48" i="47" s="1"/>
  <c r="Q23" i="46"/>
  <c r="AG35" i="46" s="1"/>
  <c r="Q23" i="47"/>
  <c r="AG35" i="47" s="1"/>
  <c r="Q35" i="46"/>
  <c r="AG50" i="46" s="1"/>
  <c r="AG94" i="46" s="1"/>
  <c r="Q35" i="47"/>
  <c r="AG50" i="47" s="1"/>
  <c r="C6" i="46"/>
  <c r="C6" i="47"/>
  <c r="C23" i="46"/>
  <c r="C23" i="47"/>
  <c r="C45" i="46"/>
  <c r="C45" i="47"/>
  <c r="Q3" i="48"/>
  <c r="AG3" i="48" s="1"/>
  <c r="C30" i="46"/>
  <c r="C30" i="47"/>
  <c r="Q22" i="46"/>
  <c r="AG34" i="46" s="1"/>
  <c r="AG92" i="46" s="1"/>
  <c r="Q22" i="47"/>
  <c r="AG34" i="47" s="1"/>
  <c r="Q7" i="46"/>
  <c r="AG10" i="46" s="1"/>
  <c r="Q7" i="47"/>
  <c r="AG10" i="47" s="1"/>
  <c r="C25" i="46"/>
  <c r="C25" i="47"/>
  <c r="C51" i="46"/>
  <c r="C51" i="47"/>
  <c r="C40" i="46"/>
  <c r="C40" i="47"/>
  <c r="Q28" i="48"/>
  <c r="AG43" i="48" s="1"/>
  <c r="C48" i="46"/>
  <c r="C48" i="47"/>
  <c r="C53" i="46"/>
  <c r="C53" i="47"/>
  <c r="C16" i="46"/>
  <c r="C16" i="47"/>
  <c r="Q19" i="46"/>
  <c r="AG31" i="46" s="1"/>
  <c r="Q19" i="47"/>
  <c r="AG31" i="47" s="1"/>
  <c r="Q40" i="46"/>
  <c r="AG58" i="46" s="1"/>
  <c r="Q40" i="47"/>
  <c r="AG58" i="47" s="1"/>
  <c r="C24" i="46"/>
  <c r="C24" i="47"/>
  <c r="Q5" i="46"/>
  <c r="AG5" i="46" s="1"/>
  <c r="Q5" i="47"/>
  <c r="AG5" i="47" s="1"/>
  <c r="C36" i="46"/>
  <c r="C36" i="47"/>
  <c r="C38" i="46"/>
  <c r="C38" i="47"/>
  <c r="C44" i="46"/>
  <c r="C44" i="47"/>
  <c r="Q47" i="46"/>
  <c r="AG68" i="46" s="1"/>
  <c r="Q47" i="47"/>
  <c r="AG68" i="47" s="1"/>
  <c r="C56" i="46"/>
  <c r="C56" i="47"/>
  <c r="R23" i="48"/>
  <c r="AH35" i="48" s="1"/>
  <c r="R41" i="48"/>
  <c r="AH59" i="48" s="1"/>
  <c r="R45" i="48"/>
  <c r="R33" i="48"/>
  <c r="R49" i="48"/>
  <c r="AH73" i="48" s="1"/>
  <c r="R12" i="48"/>
  <c r="AH21" i="48" s="1"/>
  <c r="R23" i="46"/>
  <c r="AH35" i="46" s="1"/>
  <c r="R23" i="47"/>
  <c r="AH35" i="47" s="1"/>
  <c r="R31" i="48"/>
  <c r="R52" i="48"/>
  <c r="R32" i="48"/>
  <c r="AH47" i="48" s="1"/>
  <c r="R55" i="48"/>
  <c r="R21" i="46"/>
  <c r="AH33" i="46" s="1"/>
  <c r="R21" i="47"/>
  <c r="R48" i="46"/>
  <c r="R48" i="47"/>
  <c r="AH72" i="47" s="1"/>
  <c r="R20" i="46"/>
  <c r="R20" i="47"/>
  <c r="AH32" i="47" s="1"/>
  <c r="R42" i="46"/>
  <c r="AH60" i="46" s="1"/>
  <c r="R42" i="47"/>
  <c r="R47" i="46"/>
  <c r="AH68" i="46" s="1"/>
  <c r="R47" i="47"/>
  <c r="AH68" i="47" s="1"/>
  <c r="R28" i="46"/>
  <c r="R28" i="47"/>
  <c r="R56" i="46"/>
  <c r="R56" i="47"/>
  <c r="R17" i="48"/>
  <c r="AH29" i="48" s="1"/>
  <c r="R19" i="46"/>
  <c r="AH31" i="46" s="1"/>
  <c r="R19" i="47"/>
  <c r="AH31" i="47" s="1"/>
  <c r="R50" i="48"/>
  <c r="R19" i="48"/>
  <c r="R43" i="48"/>
  <c r="AH61" i="48" s="1"/>
  <c r="D7" i="46"/>
  <c r="D7" i="47"/>
  <c r="D37" i="46"/>
  <c r="D37" i="47"/>
  <c r="D55" i="46"/>
  <c r="D55" i="47"/>
  <c r="D17" i="46"/>
  <c r="D17" i="47"/>
  <c r="D50" i="46"/>
  <c r="D50" i="47"/>
  <c r="R10" i="48"/>
  <c r="D14" i="46"/>
  <c r="D14" i="47"/>
  <c r="D9" i="46"/>
  <c r="D9" i="47"/>
  <c r="D44" i="46"/>
  <c r="D44" i="47"/>
  <c r="R57" i="48"/>
  <c r="AH84" i="48" s="1"/>
  <c r="D56" i="46"/>
  <c r="D56" i="47"/>
  <c r="R26" i="46"/>
  <c r="R26" i="47"/>
  <c r="D25" i="46"/>
  <c r="D25" i="47"/>
  <c r="D31" i="46"/>
  <c r="D31" i="47"/>
  <c r="D45" i="46"/>
  <c r="D45" i="47"/>
  <c r="R25" i="46"/>
  <c r="R25" i="47"/>
  <c r="R24" i="48"/>
  <c r="R14" i="48"/>
  <c r="R55" i="46"/>
  <c r="R55" i="47"/>
  <c r="D10" i="46"/>
  <c r="D10" i="47"/>
  <c r="D13" i="46"/>
  <c r="D13" i="47"/>
  <c r="D48" i="46"/>
  <c r="D48" i="47"/>
  <c r="R37" i="46"/>
  <c r="R37" i="47"/>
  <c r="AH55" i="47" s="1"/>
  <c r="CC61" i="49"/>
  <c r="R17" i="46"/>
  <c r="AH29" i="46" s="1"/>
  <c r="R17" i="47"/>
  <c r="R29" i="46"/>
  <c r="R29" i="47"/>
  <c r="R35" i="48"/>
  <c r="R7" i="46"/>
  <c r="AH10" i="46" s="1"/>
  <c r="R7" i="47"/>
  <c r="AH10" i="47" s="1"/>
  <c r="R38" i="48"/>
  <c r="R9" i="46"/>
  <c r="R9" i="47"/>
  <c r="R24" i="46"/>
  <c r="R24" i="47"/>
  <c r="R50" i="46"/>
  <c r="R50" i="47"/>
  <c r="AH74" i="47" s="1"/>
  <c r="R36" i="46"/>
  <c r="R36" i="47"/>
  <c r="AH54" i="47" s="1"/>
  <c r="R57" i="46"/>
  <c r="R57" i="47"/>
  <c r="AH84" i="47" s="1"/>
  <c r="R52" i="46"/>
  <c r="R52" i="47"/>
  <c r="R39" i="46"/>
  <c r="R39" i="47"/>
  <c r="R22" i="46"/>
  <c r="R22" i="47"/>
  <c r="R5" i="48"/>
  <c r="AH5" i="48" s="1"/>
  <c r="R54" i="48"/>
  <c r="R25" i="48"/>
  <c r="AH37" i="48" s="1"/>
  <c r="R51" i="46"/>
  <c r="AH75" i="46" s="1"/>
  <c r="R51" i="47"/>
  <c r="D21" i="46"/>
  <c r="D21" i="47"/>
  <c r="D38" i="46"/>
  <c r="D38" i="47"/>
  <c r="D18" i="46"/>
  <c r="D18" i="47"/>
  <c r="D51" i="46"/>
  <c r="D51" i="47"/>
  <c r="R30" i="48"/>
  <c r="D29" i="46"/>
  <c r="D29" i="47"/>
  <c r="D41" i="46"/>
  <c r="D41" i="47"/>
  <c r="D24" i="46"/>
  <c r="D24" i="47"/>
  <c r="D58" i="46"/>
  <c r="D58" i="47"/>
  <c r="R58" i="48"/>
  <c r="D60" i="46"/>
  <c r="D60" i="47"/>
  <c r="R35" i="46"/>
  <c r="R35" i="47"/>
  <c r="D26" i="46"/>
  <c r="D26" i="47"/>
  <c r="D33" i="46"/>
  <c r="D33" i="47"/>
  <c r="D46" i="46"/>
  <c r="D46" i="47"/>
  <c r="CA61" i="49"/>
  <c r="D16" i="46"/>
  <c r="D16" i="47"/>
  <c r="D53" i="46"/>
  <c r="D53" i="47"/>
  <c r="R45" i="46"/>
  <c r="R45" i="47"/>
  <c r="AH63" i="47" s="1"/>
  <c r="R37" i="48"/>
  <c r="AH55" i="48" s="1"/>
  <c r="R10" i="46"/>
  <c r="R10" i="47"/>
  <c r="R33" i="46"/>
  <c r="R33" i="47"/>
  <c r="R36" i="48"/>
  <c r="AH54" i="48" s="1"/>
  <c r="R11" i="48"/>
  <c r="R47" i="48"/>
  <c r="R12" i="46"/>
  <c r="R12" i="47"/>
  <c r="R43" i="46"/>
  <c r="R43" i="47"/>
  <c r="R14" i="46"/>
  <c r="AH23" i="46" s="1"/>
  <c r="R14" i="47"/>
  <c r="R38" i="46"/>
  <c r="R38" i="47"/>
  <c r="R5" i="46"/>
  <c r="AH5" i="46" s="1"/>
  <c r="R5" i="47"/>
  <c r="AH5" i="47" s="1"/>
  <c r="R4" i="46"/>
  <c r="R4" i="47"/>
  <c r="R8" i="46"/>
  <c r="R8" i="47"/>
  <c r="R44" i="46"/>
  <c r="R44" i="47"/>
  <c r="R34" i="46"/>
  <c r="R34" i="47"/>
  <c r="R27" i="48"/>
  <c r="R56" i="48"/>
  <c r="R54" i="46"/>
  <c r="R54" i="47"/>
  <c r="R15" i="46"/>
  <c r="R15" i="47"/>
  <c r="AH27" i="47" s="1"/>
  <c r="D5" i="46"/>
  <c r="D5" i="47"/>
  <c r="D22" i="46"/>
  <c r="D22" i="47"/>
  <c r="D39" i="46"/>
  <c r="D39" i="47"/>
  <c r="D19" i="46"/>
  <c r="D19" i="47"/>
  <c r="R53" i="46"/>
  <c r="AH80" i="46" s="1"/>
  <c r="R53" i="47"/>
  <c r="D42" i="46"/>
  <c r="D42" i="47"/>
  <c r="D28" i="46"/>
  <c r="D28" i="47"/>
  <c r="D59" i="46"/>
  <c r="D59" i="47"/>
  <c r="D32" i="46"/>
  <c r="D32" i="47"/>
  <c r="R16" i="48"/>
  <c r="D27" i="46"/>
  <c r="D27" i="47"/>
  <c r="D34" i="46"/>
  <c r="D34" i="47"/>
  <c r="D47" i="46"/>
  <c r="D47" i="47"/>
  <c r="R27" i="46"/>
  <c r="R27" i="47"/>
  <c r="H63" i="49"/>
  <c r="CB62" i="49" s="1"/>
  <c r="BI3" i="49"/>
  <c r="G63" i="49"/>
  <c r="CA62" i="49" s="1"/>
  <c r="BH3" i="49"/>
  <c r="R18" i="46"/>
  <c r="R18" i="47"/>
  <c r="R22" i="48"/>
  <c r="AH34" i="48" s="1"/>
  <c r="AH92" i="48" s="1"/>
  <c r="D4" i="46"/>
  <c r="D4" i="47"/>
  <c r="D11" i="46"/>
  <c r="D11" i="47"/>
  <c r="D15" i="46"/>
  <c r="D15" i="47"/>
  <c r="D36" i="46"/>
  <c r="D36" i="47"/>
  <c r="R34" i="48"/>
  <c r="AH49" i="48" s="1"/>
  <c r="R41" i="46"/>
  <c r="R41" i="47"/>
  <c r="AH59" i="47" s="1"/>
  <c r="I63" i="49"/>
  <c r="CC62" i="49" s="1"/>
  <c r="R3" i="48"/>
  <c r="AH3" i="48" s="1"/>
  <c r="R29" i="48"/>
  <c r="R6" i="48"/>
  <c r="R11" i="46"/>
  <c r="R11" i="47"/>
  <c r="R39" i="48"/>
  <c r="R51" i="48"/>
  <c r="R28" i="48"/>
  <c r="R48" i="48"/>
  <c r="R13" i="48"/>
  <c r="R44" i="48"/>
  <c r="R16" i="46"/>
  <c r="R16" i="47"/>
  <c r="R40" i="46"/>
  <c r="AH58" i="46" s="1"/>
  <c r="R40" i="47"/>
  <c r="R32" i="46"/>
  <c r="AH47" i="46" s="1"/>
  <c r="R32" i="47"/>
  <c r="R6" i="46"/>
  <c r="AH6" i="46" s="1"/>
  <c r="R6" i="47"/>
  <c r="R40" i="48"/>
  <c r="AH58" i="48" s="1"/>
  <c r="R46" i="46"/>
  <c r="R46" i="47"/>
  <c r="R8" i="48"/>
  <c r="R46" i="48"/>
  <c r="R15" i="48"/>
  <c r="R58" i="46"/>
  <c r="AH85" i="46" s="1"/>
  <c r="R58" i="47"/>
  <c r="R31" i="46"/>
  <c r="R31" i="47"/>
  <c r="D6" i="46"/>
  <c r="D6" i="47"/>
  <c r="D23" i="46"/>
  <c r="D23" i="47"/>
  <c r="D54" i="46"/>
  <c r="D54" i="47"/>
  <c r="R9" i="48"/>
  <c r="AH15" i="48" s="1"/>
  <c r="D35" i="46"/>
  <c r="D35" i="47"/>
  <c r="R7" i="48"/>
  <c r="R53" i="48"/>
  <c r="D3" i="46"/>
  <c r="D3" i="47"/>
  <c r="D57" i="46"/>
  <c r="D57" i="47"/>
  <c r="D40" i="46"/>
  <c r="D40" i="47"/>
  <c r="D49" i="46"/>
  <c r="D49" i="47"/>
  <c r="R20" i="48"/>
  <c r="AH32" i="48" s="1"/>
  <c r="D12" i="46"/>
  <c r="D12" i="47"/>
  <c r="D30" i="46"/>
  <c r="D30" i="47"/>
  <c r="D43" i="46"/>
  <c r="D43" i="47"/>
  <c r="L43" i="47" s="1"/>
  <c r="CB61" i="49"/>
  <c r="D8" i="46"/>
  <c r="D8" i="47"/>
  <c r="D52" i="46"/>
  <c r="D52" i="47"/>
  <c r="R13" i="46"/>
  <c r="R13" i="47"/>
  <c r="R18" i="48"/>
  <c r="R4" i="48"/>
  <c r="AH4" i="48" s="1"/>
  <c r="R42" i="48"/>
  <c r="AH60" i="48" s="1"/>
  <c r="R49" i="46"/>
  <c r="R49" i="47"/>
  <c r="AH73" i="47" s="1"/>
  <c r="AI59" i="44"/>
  <c r="BC87" i="44" s="1"/>
  <c r="BC109" i="44" s="1"/>
  <c r="X59" i="44"/>
  <c r="AR87" i="44" s="1"/>
  <c r="AR109" i="44" s="1"/>
  <c r="AI60" i="44"/>
  <c r="X59" i="43"/>
  <c r="AR87" i="43" s="1"/>
  <c r="AR109" i="43" s="1"/>
  <c r="X60" i="43"/>
  <c r="X59" i="42"/>
  <c r="AR87" i="42" s="1"/>
  <c r="AR109" i="42" s="1"/>
  <c r="AI59" i="42"/>
  <c r="BC87" i="42" s="1"/>
  <c r="BC109" i="42" s="1"/>
  <c r="X60" i="42"/>
  <c r="X60" i="40"/>
  <c r="X59" i="40"/>
  <c r="AR87" i="40" s="1"/>
  <c r="AR109" i="40" s="1"/>
  <c r="AI59" i="40"/>
  <c r="BC87" i="40" s="1"/>
  <c r="BC109" i="40" s="1"/>
  <c r="AI60" i="40"/>
  <c r="AI59" i="38"/>
  <c r="BC87" i="38" s="1"/>
  <c r="BC109" i="38" s="1"/>
  <c r="X59" i="38"/>
  <c r="AR87" i="38" s="1"/>
  <c r="AR109" i="38" s="1"/>
  <c r="AI60" i="38"/>
  <c r="AI59" i="37"/>
  <c r="BC87" i="37" s="1"/>
  <c r="BC109" i="37" s="1"/>
  <c r="X59" i="37"/>
  <c r="AR87" i="37" s="1"/>
  <c r="AR109" i="37" s="1"/>
  <c r="AI60" i="37"/>
  <c r="X60" i="37"/>
  <c r="X59" i="36"/>
  <c r="AR87" i="36" s="1"/>
  <c r="AR109" i="36" s="1"/>
  <c r="X60" i="36"/>
  <c r="AI59" i="36"/>
  <c r="BC87" i="36" s="1"/>
  <c r="BC109" i="36" s="1"/>
  <c r="AI59" i="35"/>
  <c r="BC87" i="35" s="1"/>
  <c r="BC109" i="35" s="1"/>
  <c r="AI60" i="35"/>
  <c r="X60" i="35"/>
  <c r="X59" i="35"/>
  <c r="AR87" i="35" s="1"/>
  <c r="AR109" i="35" s="1"/>
  <c r="X60" i="41"/>
  <c r="X59" i="41"/>
  <c r="AR87" i="41" s="1"/>
  <c r="AR109" i="41" s="1"/>
  <c r="AI59" i="41"/>
  <c r="BC87" i="41" s="1"/>
  <c r="BC109" i="41" s="1"/>
  <c r="GA94" i="49" l="1"/>
  <c r="FZ94" i="49"/>
  <c r="GF88" i="49"/>
  <c r="GC88" i="49"/>
  <c r="GE88" i="49"/>
  <c r="FY94" i="49"/>
  <c r="FY17" i="49"/>
  <c r="GD88" i="49"/>
  <c r="HD50" i="49"/>
  <c r="HB7" i="49"/>
  <c r="GY67" i="49"/>
  <c r="GY55" i="49"/>
  <c r="GZ23" i="49"/>
  <c r="GZ37" i="49"/>
  <c r="FI86" i="49"/>
  <c r="HE67" i="49"/>
  <c r="HC82" i="49"/>
  <c r="HD48" i="49"/>
  <c r="HD82" i="49"/>
  <c r="HD42" i="49"/>
  <c r="HC36" i="49"/>
  <c r="HE50" i="49"/>
  <c r="FY12" i="49"/>
  <c r="FY38" i="49"/>
  <c r="FY51" i="49"/>
  <c r="FW12" i="49"/>
  <c r="FV17" i="49"/>
  <c r="HE64" i="49"/>
  <c r="GX36" i="49"/>
  <c r="HD32" i="49"/>
  <c r="HD27" i="49"/>
  <c r="HC35" i="49"/>
  <c r="HC28" i="49"/>
  <c r="HE36" i="49"/>
  <c r="HB50" i="49"/>
  <c r="HE44" i="49"/>
  <c r="FV12" i="49"/>
  <c r="FY64" i="49"/>
  <c r="FY77" i="49"/>
  <c r="FY7" i="49"/>
  <c r="FY86" i="49"/>
  <c r="FU17" i="49"/>
  <c r="HB17" i="49" s="1"/>
  <c r="HC77" i="49"/>
  <c r="HB29" i="49"/>
  <c r="HC51" i="49"/>
  <c r="HD38" i="49"/>
  <c r="HC38" i="49"/>
  <c r="HD72" i="49"/>
  <c r="HD57" i="49"/>
  <c r="HE77" i="49"/>
  <c r="HB74" i="49"/>
  <c r="HC24" i="49"/>
  <c r="HD20" i="49"/>
  <c r="HE17" i="49"/>
  <c r="HB12" i="49"/>
  <c r="HC69" i="49"/>
  <c r="HE69" i="49"/>
  <c r="HD12" i="49"/>
  <c r="HE24" i="49"/>
  <c r="HB86" i="49"/>
  <c r="HB16" i="49"/>
  <c r="HD5" i="49"/>
  <c r="HC64" i="49"/>
  <c r="FA64" i="49"/>
  <c r="HB64" i="49" s="1"/>
  <c r="HB54" i="49"/>
  <c r="HD24" i="49"/>
  <c r="HD81" i="49"/>
  <c r="GY21" i="49"/>
  <c r="GY27" i="49"/>
  <c r="GZ16" i="49"/>
  <c r="GY83" i="49"/>
  <c r="GZ4" i="49"/>
  <c r="GY56" i="49"/>
  <c r="GY28" i="49"/>
  <c r="GX28" i="49"/>
  <c r="GX73" i="49"/>
  <c r="GZ11" i="49"/>
  <c r="GZ31" i="49"/>
  <c r="GY44" i="49"/>
  <c r="GY58" i="49"/>
  <c r="GX58" i="49"/>
  <c r="GZ60" i="49"/>
  <c r="GY33" i="49"/>
  <c r="GY81" i="49"/>
  <c r="GY63" i="49"/>
  <c r="GY47" i="49"/>
  <c r="GX22" i="49"/>
  <c r="GX84" i="49"/>
  <c r="HB67" i="49"/>
  <c r="HB59" i="49"/>
  <c r="HD93" i="49"/>
  <c r="HB21" i="49"/>
  <c r="HB93" i="49"/>
  <c r="HB34" i="49"/>
  <c r="HD49" i="49"/>
  <c r="HD16" i="49"/>
  <c r="HC34" i="49"/>
  <c r="HB48" i="49"/>
  <c r="HD34" i="49"/>
  <c r="HE93" i="49"/>
  <c r="HB27" i="49"/>
  <c r="HD84" i="49"/>
  <c r="HD45" i="49"/>
  <c r="GX81" i="49"/>
  <c r="GZ3" i="49"/>
  <c r="GX3" i="49"/>
  <c r="GX31" i="49"/>
  <c r="HE12" i="49"/>
  <c r="HD69" i="49"/>
  <c r="FK64" i="49"/>
  <c r="FJ94" i="49"/>
  <c r="FL86" i="49"/>
  <c r="HE86" i="49" s="1"/>
  <c r="FL51" i="49"/>
  <c r="HE51" i="49" s="1"/>
  <c r="FI94" i="49"/>
  <c r="HE34" i="49"/>
  <c r="HD76" i="49"/>
  <c r="HB91" i="49"/>
  <c r="HC91" i="49"/>
  <c r="HD91" i="49"/>
  <c r="HB68" i="49"/>
  <c r="HC44" i="49"/>
  <c r="HC50" i="49"/>
  <c r="HB43" i="49"/>
  <c r="HB81" i="49"/>
  <c r="HC59" i="49"/>
  <c r="HB44" i="49"/>
  <c r="HE91" i="49"/>
  <c r="HC17" i="49"/>
  <c r="HB55" i="49"/>
  <c r="HD44" i="49"/>
  <c r="HC92" i="49"/>
  <c r="HC93" i="49"/>
  <c r="HB92" i="49"/>
  <c r="HC4" i="49"/>
  <c r="HB63" i="49"/>
  <c r="HE92" i="49"/>
  <c r="HD92" i="49"/>
  <c r="AQ108" i="36"/>
  <c r="AQ112" i="36"/>
  <c r="BC76" i="37"/>
  <c r="BC106" i="37" s="1"/>
  <c r="AR63" i="36"/>
  <c r="AR104" i="36" s="1"/>
  <c r="AS108" i="43"/>
  <c r="FK86" i="49"/>
  <c r="HD86" i="49" s="1"/>
  <c r="FJ12" i="49"/>
  <c r="HC12" i="49" s="1"/>
  <c r="AR23" i="37"/>
  <c r="AR101" i="37" s="1"/>
  <c r="AR63" i="35"/>
  <c r="AR104" i="35" s="1"/>
  <c r="AQ108" i="43"/>
  <c r="AQ112" i="43"/>
  <c r="FI24" i="49"/>
  <c r="HB24" i="49" s="1"/>
  <c r="FI38" i="49"/>
  <c r="FI51" i="49"/>
  <c r="HB51" i="49" s="1"/>
  <c r="GZ45" i="49"/>
  <c r="GX59" i="49"/>
  <c r="GX55" i="49"/>
  <c r="GX27" i="49"/>
  <c r="GY31" i="49"/>
  <c r="GY36" i="49"/>
  <c r="GX63" i="49"/>
  <c r="EL61" i="49"/>
  <c r="GX67" i="49"/>
  <c r="GY59" i="49"/>
  <c r="GX48" i="49"/>
  <c r="EJ61" i="49"/>
  <c r="EK61" i="49"/>
  <c r="FI69" i="49"/>
  <c r="HB69" i="49" s="1"/>
  <c r="FK51" i="49"/>
  <c r="HD51" i="49" s="1"/>
  <c r="GY29" i="49"/>
  <c r="GX43" i="49"/>
  <c r="GZ84" i="49"/>
  <c r="GZ68" i="49"/>
  <c r="ES69" i="49"/>
  <c r="GX44" i="49"/>
  <c r="GY34" i="49"/>
  <c r="GZ44" i="49"/>
  <c r="GY10" i="49"/>
  <c r="GY50" i="49"/>
  <c r="ES86" i="49"/>
  <c r="GY80" i="49"/>
  <c r="EU24" i="49"/>
  <c r="ET77" i="49"/>
  <c r="GY77" i="49" s="1"/>
  <c r="GZ20" i="49"/>
  <c r="FG7" i="49"/>
  <c r="HD7" i="49" s="1"/>
  <c r="GZ81" i="49"/>
  <c r="FE77" i="49"/>
  <c r="GZ50" i="49"/>
  <c r="GX74" i="49"/>
  <c r="ES12" i="49"/>
  <c r="GX12" i="49" s="1"/>
  <c r="GX50" i="49"/>
  <c r="FE38" i="49"/>
  <c r="HB38" i="49" s="1"/>
  <c r="GX49" i="49"/>
  <c r="EU7" i="49"/>
  <c r="ET92" i="49"/>
  <c r="GY92" i="49" s="1"/>
  <c r="GZ74" i="49"/>
  <c r="GZ67" i="49"/>
  <c r="GZ34" i="49"/>
  <c r="GX10" i="49"/>
  <c r="EU17" i="49"/>
  <c r="GX83" i="49"/>
  <c r="GX68" i="49"/>
  <c r="EU38" i="49"/>
  <c r="ES64" i="49"/>
  <c r="GX64" i="49" s="1"/>
  <c r="ET24" i="49"/>
  <c r="GY24" i="49" s="1"/>
  <c r="FC77" i="49"/>
  <c r="EU51" i="49"/>
  <c r="GZ51" i="49" s="1"/>
  <c r="EZ24" i="49"/>
  <c r="ET64" i="49"/>
  <c r="GY64" i="49" s="1"/>
  <c r="ET86" i="49"/>
  <c r="GZ72" i="49"/>
  <c r="GY73" i="49"/>
  <c r="EV58" i="49"/>
  <c r="HA58" i="49" s="1"/>
  <c r="EE40" i="49"/>
  <c r="EV10" i="49"/>
  <c r="HA10" i="49" s="1"/>
  <c r="EE7" i="49"/>
  <c r="EV50" i="49"/>
  <c r="HA50" i="49" s="1"/>
  <c r="EE35" i="49"/>
  <c r="EV43" i="49"/>
  <c r="HA43" i="49" s="1"/>
  <c r="EE28" i="49"/>
  <c r="EV16" i="49"/>
  <c r="HA16" i="49" s="1"/>
  <c r="EE10" i="49"/>
  <c r="ED61" i="49"/>
  <c r="ES51" i="49"/>
  <c r="EU77" i="49"/>
  <c r="EV75" i="49"/>
  <c r="HA75" i="49" s="1"/>
  <c r="EE51" i="49"/>
  <c r="EV48" i="49"/>
  <c r="HA48" i="49" s="1"/>
  <c r="EE33" i="49"/>
  <c r="EV33" i="49"/>
  <c r="HA33" i="49" s="1"/>
  <c r="EE21" i="49"/>
  <c r="EV27" i="49"/>
  <c r="HA27" i="49" s="1"/>
  <c r="EE15" i="49"/>
  <c r="GX34" i="49"/>
  <c r="GY15" i="49"/>
  <c r="EU86" i="49"/>
  <c r="GZ86" i="49" s="1"/>
  <c r="GY60" i="49"/>
  <c r="GZ10" i="49"/>
  <c r="EV34" i="49"/>
  <c r="HA34" i="49" s="1"/>
  <c r="EE22" i="49"/>
  <c r="EV35" i="49"/>
  <c r="HA35" i="49" s="1"/>
  <c r="EE23" i="49"/>
  <c r="EV22" i="49"/>
  <c r="HA22" i="49" s="1"/>
  <c r="EE13" i="49"/>
  <c r="EV84" i="49"/>
  <c r="HA84" i="49" s="1"/>
  <c r="EE57" i="49"/>
  <c r="EV63" i="49"/>
  <c r="HA63" i="49" s="1"/>
  <c r="EE45" i="49"/>
  <c r="EV74" i="49"/>
  <c r="HA74" i="49" s="1"/>
  <c r="EE50" i="49"/>
  <c r="EV49" i="49"/>
  <c r="HA49" i="49" s="1"/>
  <c r="EE34" i="49"/>
  <c r="EV62" i="49"/>
  <c r="HA62" i="49" s="1"/>
  <c r="EE44" i="49"/>
  <c r="EE3" i="49"/>
  <c r="EV6" i="49"/>
  <c r="HA6" i="49" s="1"/>
  <c r="EE6" i="49"/>
  <c r="EV81" i="49"/>
  <c r="HA81" i="49" s="1"/>
  <c r="EE54" i="49"/>
  <c r="EV41" i="49"/>
  <c r="HA41" i="49" s="1"/>
  <c r="EE26" i="49"/>
  <c r="EV37" i="49"/>
  <c r="HA37" i="49" s="1"/>
  <c r="EE25" i="49"/>
  <c r="FW88" i="49"/>
  <c r="EV68" i="49"/>
  <c r="HA68" i="49" s="1"/>
  <c r="EE47" i="49"/>
  <c r="EV21" i="49"/>
  <c r="HA21" i="49" s="1"/>
  <c r="EE12" i="49"/>
  <c r="EV46" i="49"/>
  <c r="HA46" i="49" s="1"/>
  <c r="EE31" i="49"/>
  <c r="EV72" i="49"/>
  <c r="EE48" i="49"/>
  <c r="EV67" i="49"/>
  <c r="HA67" i="49" s="1"/>
  <c r="EE46" i="49"/>
  <c r="EV55" i="49"/>
  <c r="HA55" i="49" s="1"/>
  <c r="EE37" i="49"/>
  <c r="EV54" i="49"/>
  <c r="HA54" i="49" s="1"/>
  <c r="EE36" i="49"/>
  <c r="EV20" i="49"/>
  <c r="HA20" i="49" s="1"/>
  <c r="EE11" i="49"/>
  <c r="EV73" i="49"/>
  <c r="HA73" i="49" s="1"/>
  <c r="EE49" i="49"/>
  <c r="EV32" i="49"/>
  <c r="HA32" i="49" s="1"/>
  <c r="EE20" i="49"/>
  <c r="EW51" i="49"/>
  <c r="EW88" i="49" s="1"/>
  <c r="EV31" i="49"/>
  <c r="HA31" i="49" s="1"/>
  <c r="EE19" i="49"/>
  <c r="EV36" i="49"/>
  <c r="HA36" i="49" s="1"/>
  <c r="EE24" i="49"/>
  <c r="EV56" i="49"/>
  <c r="HA56" i="49" s="1"/>
  <c r="EE38" i="49"/>
  <c r="EV57" i="49"/>
  <c r="HA57" i="49" s="1"/>
  <c r="EE39" i="49"/>
  <c r="EV76" i="49"/>
  <c r="HA76" i="49" s="1"/>
  <c r="EE52" i="49"/>
  <c r="EV82" i="49"/>
  <c r="HA82" i="49" s="1"/>
  <c r="EE55" i="49"/>
  <c r="EU64" i="49"/>
  <c r="EV28" i="49"/>
  <c r="EE16" i="49"/>
  <c r="EC61" i="49"/>
  <c r="EV42" i="49"/>
  <c r="EE27" i="49"/>
  <c r="EV44" i="49"/>
  <c r="EV92" i="49" s="1"/>
  <c r="HA92" i="49" s="1"/>
  <c r="EE29" i="49"/>
  <c r="EV80" i="49"/>
  <c r="HA80" i="49" s="1"/>
  <c r="EE53" i="49"/>
  <c r="EV15" i="49"/>
  <c r="HA15" i="49" s="1"/>
  <c r="EE9" i="49"/>
  <c r="EB61" i="49"/>
  <c r="EV61" i="49"/>
  <c r="HA61" i="49" s="1"/>
  <c r="EE43" i="49"/>
  <c r="EV83" i="49"/>
  <c r="HA83" i="49" s="1"/>
  <c r="EE56" i="49"/>
  <c r="EV30" i="49"/>
  <c r="HA30" i="49" s="1"/>
  <c r="EE18" i="49"/>
  <c r="EV4" i="49"/>
  <c r="HA4" i="49" s="1"/>
  <c r="EE4" i="49"/>
  <c r="EV59" i="49"/>
  <c r="HA59" i="49" s="1"/>
  <c r="EE41" i="49"/>
  <c r="EV5" i="49"/>
  <c r="HA5" i="49" s="1"/>
  <c r="EE5" i="49"/>
  <c r="EV11" i="49"/>
  <c r="EE8" i="49"/>
  <c r="EV23" i="49"/>
  <c r="HA23" i="49" s="1"/>
  <c r="EE14" i="49"/>
  <c r="EV29" i="49"/>
  <c r="HA29" i="49" s="1"/>
  <c r="EE17" i="49"/>
  <c r="EV85" i="49"/>
  <c r="HA85" i="49" s="1"/>
  <c r="EE58" i="49"/>
  <c r="EV60" i="49"/>
  <c r="HA60" i="49" s="1"/>
  <c r="EE42" i="49"/>
  <c r="EV47" i="49"/>
  <c r="HA47" i="49" s="1"/>
  <c r="EE32" i="49"/>
  <c r="EV45" i="49"/>
  <c r="HA45" i="49" s="1"/>
  <c r="EE30" i="49"/>
  <c r="AP137" i="50"/>
  <c r="BJ92" i="50"/>
  <c r="AQ138" i="50"/>
  <c r="AW137" i="50"/>
  <c r="AW122" i="50" s="1"/>
  <c r="BI92" i="50"/>
  <c r="AP138" i="50"/>
  <c r="AV137" i="50"/>
  <c r="AV122" i="50" s="1"/>
  <c r="AO137" i="50"/>
  <c r="AO122" i="50" s="1"/>
  <c r="AP122" i="50"/>
  <c r="AQ137" i="50"/>
  <c r="AV138" i="50"/>
  <c r="BO92" i="50"/>
  <c r="AW138" i="50"/>
  <c r="BP92" i="50"/>
  <c r="AR120" i="50"/>
  <c r="AP121" i="50" s="1"/>
  <c r="AS137" i="50"/>
  <c r="AS122" i="50" s="1"/>
  <c r="AO138" i="50"/>
  <c r="BH92" i="50"/>
  <c r="AU137" i="50"/>
  <c r="AU122" i="50" s="1"/>
  <c r="AQ122" i="50"/>
  <c r="AQ121" i="50"/>
  <c r="BM92" i="50"/>
  <c r="AT138" i="50"/>
  <c r="BQ92" i="50"/>
  <c r="AX138" i="50"/>
  <c r="BC120" i="50"/>
  <c r="AS138" i="50"/>
  <c r="BL92" i="50"/>
  <c r="AT137" i="50"/>
  <c r="AT122" i="50" s="1"/>
  <c r="BN92" i="50"/>
  <c r="AU138" i="50"/>
  <c r="AX122" i="50"/>
  <c r="AP108" i="40"/>
  <c r="M43" i="47"/>
  <c r="BM64" i="50"/>
  <c r="AR6" i="44"/>
  <c r="AR98" i="44" s="1"/>
  <c r="BC76" i="44"/>
  <c r="BC106" i="44" s="1"/>
  <c r="BC93" i="44"/>
  <c r="BC110" i="44" s="1"/>
  <c r="BQ64" i="50"/>
  <c r="M40" i="47"/>
  <c r="BP52" i="50"/>
  <c r="AN17" i="48"/>
  <c r="M44" i="47"/>
  <c r="AN69" i="48"/>
  <c r="AS88" i="43"/>
  <c r="AR68" i="43"/>
  <c r="AR105" i="43" s="1"/>
  <c r="BD93" i="43"/>
  <c r="AN17" i="46"/>
  <c r="FU88" i="49"/>
  <c r="BL105" i="50"/>
  <c r="M4" i="47"/>
  <c r="M6" i="47"/>
  <c r="BP64" i="50"/>
  <c r="BC93" i="41"/>
  <c r="BC110" i="41" s="1"/>
  <c r="BD88" i="41"/>
  <c r="AP108" i="41"/>
  <c r="AP112" i="41" s="1"/>
  <c r="BM52" i="50"/>
  <c r="BM91" i="50" s="1"/>
  <c r="AL24" i="48"/>
  <c r="BM105" i="50"/>
  <c r="BP105" i="50"/>
  <c r="BO52" i="50"/>
  <c r="AM12" i="46"/>
  <c r="BO105" i="50"/>
  <c r="AM7" i="46"/>
  <c r="AR23" i="42"/>
  <c r="AR101" i="42" s="1"/>
  <c r="L16" i="47"/>
  <c r="AM69" i="46"/>
  <c r="AM69" i="47" s="1"/>
  <c r="AR68" i="42"/>
  <c r="AR105" i="42" s="1"/>
  <c r="M52" i="47"/>
  <c r="M38" i="47"/>
  <c r="M46" i="47"/>
  <c r="M14" i="47"/>
  <c r="L20" i="47"/>
  <c r="M55" i="47"/>
  <c r="AL12" i="46"/>
  <c r="M11" i="47"/>
  <c r="GX16" i="49"/>
  <c r="AR37" i="36"/>
  <c r="AR102" i="36" s="1"/>
  <c r="AR85" i="36"/>
  <c r="AR107" i="36" s="1"/>
  <c r="HA42" i="49"/>
  <c r="BD11" i="40"/>
  <c r="BC16" i="40"/>
  <c r="BC100" i="40" s="1"/>
  <c r="BC68" i="40"/>
  <c r="BC105" i="40" s="1"/>
  <c r="AK95" i="46"/>
  <c r="AR16" i="40"/>
  <c r="AR100" i="40" s="1"/>
  <c r="AR93" i="40"/>
  <c r="AR110" i="40" s="1"/>
  <c r="FL88" i="49"/>
  <c r="BC11" i="50"/>
  <c r="BC128" i="50" s="1"/>
  <c r="AK17" i="48"/>
  <c r="BD93" i="40"/>
  <c r="BQ52" i="50"/>
  <c r="BQ91" i="50" s="1"/>
  <c r="BQ105" i="50"/>
  <c r="M28" i="47"/>
  <c r="M29" i="47"/>
  <c r="M17" i="47"/>
  <c r="M15" i="47"/>
  <c r="M35" i="47"/>
  <c r="M9" i="47"/>
  <c r="BL91" i="50"/>
  <c r="M39" i="47"/>
  <c r="M12" i="47"/>
  <c r="M23" i="47"/>
  <c r="M3" i="47"/>
  <c r="L42" i="46"/>
  <c r="M42" i="46" s="1"/>
  <c r="M30" i="47"/>
  <c r="M13" i="47"/>
  <c r="M32" i="47"/>
  <c r="AR93" i="35"/>
  <c r="AR110" i="35" s="1"/>
  <c r="AR11" i="35"/>
  <c r="AR99" i="35" s="1"/>
  <c r="AR85" i="35"/>
  <c r="AR107" i="35" s="1"/>
  <c r="L35" i="46"/>
  <c r="M35" i="46" s="1"/>
  <c r="L23" i="47"/>
  <c r="L36" i="46"/>
  <c r="M36" i="46" s="1"/>
  <c r="L11" i="46"/>
  <c r="M11" i="46" s="1"/>
  <c r="AR37" i="35"/>
  <c r="AR102" i="35" s="1"/>
  <c r="AR6" i="35"/>
  <c r="AR98" i="35" s="1"/>
  <c r="L52" i="47"/>
  <c r="L40" i="47"/>
  <c r="L11" i="47"/>
  <c r="L29" i="47"/>
  <c r="L59" i="46"/>
  <c r="M59" i="46" s="1"/>
  <c r="L19" i="46"/>
  <c r="M19" i="46" s="1"/>
  <c r="L15" i="47"/>
  <c r="L4" i="47"/>
  <c r="L26" i="47"/>
  <c r="L60" i="47"/>
  <c r="L21" i="46"/>
  <c r="M21" i="46" s="1"/>
  <c r="L17" i="47"/>
  <c r="L44" i="47"/>
  <c r="AQ108" i="35"/>
  <c r="BC93" i="37"/>
  <c r="BC110" i="37" s="1"/>
  <c r="AX108" i="38"/>
  <c r="AW108" i="38"/>
  <c r="BD85" i="40"/>
  <c r="AS107" i="40"/>
  <c r="BD16" i="40"/>
  <c r="AS100" i="40"/>
  <c r="BD63" i="40"/>
  <c r="AS104" i="40"/>
  <c r="AO108" i="42"/>
  <c r="AO112" i="42" s="1"/>
  <c r="BC93" i="43"/>
  <c r="BC110" i="43" s="1"/>
  <c r="AQ108" i="44"/>
  <c r="AQ112" i="44" s="1"/>
  <c r="AO108" i="44"/>
  <c r="AO112" i="44" s="1"/>
  <c r="AR50" i="35"/>
  <c r="AR103" i="35" s="1"/>
  <c r="AP108" i="36"/>
  <c r="AR93" i="36"/>
  <c r="AR110" i="36" s="1"/>
  <c r="AV108" i="38"/>
  <c r="L22" i="46"/>
  <c r="M22" i="46" s="1"/>
  <c r="AO108" i="35"/>
  <c r="AP108" i="35"/>
  <c r="BC108" i="35"/>
  <c r="AQ108" i="37"/>
  <c r="AQ112" i="37" s="1"/>
  <c r="AR93" i="37"/>
  <c r="AR110" i="37" s="1"/>
  <c r="BD50" i="38"/>
  <c r="AT103" i="38"/>
  <c r="AU108" i="38"/>
  <c r="AP108" i="38"/>
  <c r="M10" i="47"/>
  <c r="BD68" i="40"/>
  <c r="AS105" i="40"/>
  <c r="BD37" i="40"/>
  <c r="AS102" i="40"/>
  <c r="BD50" i="40"/>
  <c r="AS103" i="40"/>
  <c r="AQ108" i="42"/>
  <c r="AQ112" i="42" s="1"/>
  <c r="AM17" i="46"/>
  <c r="AM17" i="47" s="1"/>
  <c r="AR93" i="42"/>
  <c r="AR110" i="42" s="1"/>
  <c r="AT88" i="43"/>
  <c r="AT98" i="43"/>
  <c r="AT108" i="43" s="1"/>
  <c r="AR23" i="44"/>
  <c r="AR101" i="44" s="1"/>
  <c r="GU88" i="49"/>
  <c r="GT88" i="49"/>
  <c r="AO108" i="43"/>
  <c r="AO112" i="43" s="1"/>
  <c r="FI88" i="49"/>
  <c r="AO108" i="37"/>
  <c r="AO112" i="37" s="1"/>
  <c r="FF7" i="49"/>
  <c r="ET38" i="49"/>
  <c r="GY38" i="49" s="1"/>
  <c r="ES24" i="49"/>
  <c r="GX24" i="49" s="1"/>
  <c r="BC108" i="36"/>
  <c r="AO108" i="36"/>
  <c r="AO112" i="36" s="1"/>
  <c r="AT88" i="37"/>
  <c r="AT103" i="37"/>
  <c r="AQ108" i="38"/>
  <c r="AQ112" i="38" s="1"/>
  <c r="BD11" i="38"/>
  <c r="AT99" i="38"/>
  <c r="AT88" i="40"/>
  <c r="AT98" i="40"/>
  <c r="AT108" i="40" s="1"/>
  <c r="BD23" i="40"/>
  <c r="AS101" i="40"/>
  <c r="AQ108" i="40"/>
  <c r="AQ112" i="40" s="1"/>
  <c r="BD76" i="40"/>
  <c r="AS106" i="40"/>
  <c r="AL69" i="46"/>
  <c r="AL69" i="47" s="1"/>
  <c r="BC93" i="42"/>
  <c r="BC110" i="42" s="1"/>
  <c r="AP108" i="42"/>
  <c r="AP112" i="42" s="1"/>
  <c r="AP108" i="43"/>
  <c r="AP112" i="43" s="1"/>
  <c r="AR93" i="43"/>
  <c r="AR110" i="43" s="1"/>
  <c r="AP108" i="44"/>
  <c r="AP112" i="44" s="1"/>
  <c r="AR93" i="44"/>
  <c r="AR110" i="44" s="1"/>
  <c r="EY88" i="49"/>
  <c r="EZ38" i="49"/>
  <c r="FX88" i="49"/>
  <c r="FB88" i="49"/>
  <c r="AR76" i="36"/>
  <c r="AR106" i="36" s="1"/>
  <c r="AR16" i="36"/>
  <c r="AR100" i="36" s="1"/>
  <c r="AR23" i="35"/>
  <c r="AR101" i="35" s="1"/>
  <c r="AR76" i="35"/>
  <c r="AR106" i="35" s="1"/>
  <c r="BD50" i="43"/>
  <c r="AT108" i="37"/>
  <c r="AX108" i="35"/>
  <c r="BD37" i="36"/>
  <c r="AT102" i="36"/>
  <c r="AT108" i="36" s="1"/>
  <c r="AP112" i="36" s="1"/>
  <c r="AP108" i="37"/>
  <c r="AP112" i="37" s="1"/>
  <c r="BD16" i="38"/>
  <c r="AT100" i="38"/>
  <c r="BK77" i="50"/>
  <c r="BC50" i="40"/>
  <c r="BC103" i="40" s="1"/>
  <c r="BC93" i="40"/>
  <c r="BC110" i="40" s="1"/>
  <c r="AO108" i="40"/>
  <c r="AO108" i="41"/>
  <c r="AO112" i="41" s="1"/>
  <c r="FK88" i="49"/>
  <c r="GZ93" i="49"/>
  <c r="GV88" i="49"/>
  <c r="GX29" i="49"/>
  <c r="GZ12" i="49"/>
  <c r="L30" i="47"/>
  <c r="L52" i="46"/>
  <c r="M52" i="46" s="1"/>
  <c r="L23" i="46"/>
  <c r="M23" i="46" s="1"/>
  <c r="L24" i="46"/>
  <c r="M24" i="46" s="1"/>
  <c r="L12" i="47"/>
  <c r="L49" i="47"/>
  <c r="L57" i="47"/>
  <c r="L35" i="47"/>
  <c r="L54" i="47"/>
  <c r="L6" i="47"/>
  <c r="L34" i="47"/>
  <c r="L59" i="47"/>
  <c r="L42" i="47"/>
  <c r="L33" i="46"/>
  <c r="M33" i="46" s="1"/>
  <c r="L58" i="47"/>
  <c r="L41" i="47"/>
  <c r="L18" i="47"/>
  <c r="L13" i="47"/>
  <c r="AR85" i="37"/>
  <c r="AR107" i="37" s="1"/>
  <c r="AI24" i="46"/>
  <c r="AI77" i="48"/>
  <c r="M50" i="47"/>
  <c r="M25" i="47"/>
  <c r="BD68" i="38"/>
  <c r="M20" i="47"/>
  <c r="EI25" i="49"/>
  <c r="AQ88" i="41"/>
  <c r="BC6" i="41"/>
  <c r="BC98" i="41" s="1"/>
  <c r="W60" i="46"/>
  <c r="AM89" i="46" s="1"/>
  <c r="AM24" i="46"/>
  <c r="AN7" i="46"/>
  <c r="AO12" i="48"/>
  <c r="FN88" i="49"/>
  <c r="GS88" i="49"/>
  <c r="GX17" i="49"/>
  <c r="GX93" i="49"/>
  <c r="GZ24" i="49"/>
  <c r="ES38" i="49"/>
  <c r="AR68" i="35"/>
  <c r="AR105" i="35" s="1"/>
  <c r="FV88" i="49"/>
  <c r="FR88" i="49"/>
  <c r="ES94" i="49"/>
  <c r="GX91" i="49"/>
  <c r="GZ92" i="49"/>
  <c r="GY5" i="49"/>
  <c r="FH88" i="49"/>
  <c r="EZ17" i="49"/>
  <c r="R63" i="49"/>
  <c r="CL62" i="49" s="1"/>
  <c r="J63" i="49"/>
  <c r="CD62" i="49" s="1"/>
  <c r="EU94" i="49"/>
  <c r="GZ91" i="49"/>
  <c r="GZ62" i="49"/>
  <c r="FT38" i="49"/>
  <c r="FT88" i="49" s="1"/>
  <c r="AR16" i="35"/>
  <c r="AR100" i="35" s="1"/>
  <c r="L47" i="47"/>
  <c r="L27" i="47"/>
  <c r="L32" i="47"/>
  <c r="L28" i="47"/>
  <c r="L39" i="47"/>
  <c r="L5" i="47"/>
  <c r="L46" i="46"/>
  <c r="M46" i="46" s="1"/>
  <c r="L14" i="47"/>
  <c r="L50" i="47"/>
  <c r="L55" i="47"/>
  <c r="Z3" i="47"/>
  <c r="L20" i="46"/>
  <c r="M20" i="46" s="1"/>
  <c r="AG17" i="46"/>
  <c r="M41" i="47"/>
  <c r="AR11" i="50"/>
  <c r="AR128" i="50" s="1"/>
  <c r="BD63" i="38"/>
  <c r="M57" i="47"/>
  <c r="M53" i="47"/>
  <c r="M37" i="47"/>
  <c r="M19" i="47"/>
  <c r="M21" i="47"/>
  <c r="AA8" i="48"/>
  <c r="M27" i="47"/>
  <c r="M49" i="47"/>
  <c r="AR6" i="40"/>
  <c r="AR98" i="40" s="1"/>
  <c r="AR23" i="40"/>
  <c r="AR101" i="40" s="1"/>
  <c r="AK17" i="46"/>
  <c r="AL51" i="46"/>
  <c r="AL77" i="46"/>
  <c r="BD88" i="42"/>
  <c r="BD88" i="43"/>
  <c r="AO17" i="46"/>
  <c r="FO88" i="49"/>
  <c r="FJ88" i="49"/>
  <c r="FF94" i="49"/>
  <c r="EZ7" i="49"/>
  <c r="FG94" i="49"/>
  <c r="GX54" i="49"/>
  <c r="GY69" i="49"/>
  <c r="GY12" i="49"/>
  <c r="FD88" i="49"/>
  <c r="AR23" i="36"/>
  <c r="AR101" i="36" s="1"/>
  <c r="FH94" i="49"/>
  <c r="HE94" i="49" s="1"/>
  <c r="FE94" i="49"/>
  <c r="GZ69" i="49"/>
  <c r="GY93" i="49"/>
  <c r="GX86" i="49"/>
  <c r="GX92" i="49"/>
  <c r="ET7" i="49"/>
  <c r="EX88" i="49"/>
  <c r="EZ94" i="49"/>
  <c r="EZ64" i="49"/>
  <c r="EZ12" i="49"/>
  <c r="FM88" i="49"/>
  <c r="L40" i="46"/>
  <c r="M40" i="46" s="1"/>
  <c r="L53" i="47"/>
  <c r="L45" i="47"/>
  <c r="L25" i="47"/>
  <c r="L55" i="46"/>
  <c r="M55" i="46" s="1"/>
  <c r="L7" i="46"/>
  <c r="M7" i="46" s="1"/>
  <c r="AR50" i="36"/>
  <c r="AR103" i="36" s="1"/>
  <c r="M31" i="47"/>
  <c r="M5" i="47"/>
  <c r="M56" i="47"/>
  <c r="M60" i="47"/>
  <c r="M42" i="47"/>
  <c r="M54" i="47"/>
  <c r="M34" i="47"/>
  <c r="AQ11" i="48"/>
  <c r="M59" i="47"/>
  <c r="M26" i="47"/>
  <c r="M45" i="47"/>
  <c r="AK12" i="48"/>
  <c r="AR23" i="41"/>
  <c r="AR101" i="41" s="1"/>
  <c r="AR50" i="41"/>
  <c r="AR103" i="41" s="1"/>
  <c r="AR11" i="42"/>
  <c r="AR99" i="42" s="1"/>
  <c r="BP91" i="50"/>
  <c r="FA88" i="49"/>
  <c r="FQ88" i="49"/>
  <c r="FG64" i="49"/>
  <c r="GY91" i="49"/>
  <c r="EZ86" i="49"/>
  <c r="EZ69" i="49"/>
  <c r="HA11" i="49"/>
  <c r="EZ77" i="49"/>
  <c r="FS88" i="49"/>
  <c r="FF86" i="49"/>
  <c r="GX72" i="49"/>
  <c r="ES77" i="49"/>
  <c r="GY17" i="49"/>
  <c r="GX69" i="49"/>
  <c r="GZ57" i="49"/>
  <c r="ET51" i="49"/>
  <c r="GY51" i="49" s="1"/>
  <c r="GZ17" i="49"/>
  <c r="EZ51" i="49"/>
  <c r="FP88" i="49"/>
  <c r="AR11" i="36"/>
  <c r="HA3" i="49"/>
  <c r="BK55" i="49"/>
  <c r="BJ52" i="50"/>
  <c r="BO91" i="50"/>
  <c r="BK71" i="50"/>
  <c r="BK17" i="50"/>
  <c r="BH52" i="50"/>
  <c r="BN52" i="50"/>
  <c r="BU52" i="50"/>
  <c r="BH105" i="50"/>
  <c r="BU105" i="50"/>
  <c r="BH64" i="50"/>
  <c r="BI52" i="50"/>
  <c r="BK58" i="50"/>
  <c r="BK104" i="50"/>
  <c r="BK56" i="50"/>
  <c r="BK101" i="50"/>
  <c r="BK95" i="50"/>
  <c r="BK45" i="50"/>
  <c r="BK8" i="50"/>
  <c r="BN64" i="50"/>
  <c r="BK103" i="50"/>
  <c r="BK59" i="50"/>
  <c r="BK83" i="50"/>
  <c r="BK88" i="50"/>
  <c r="BK25" i="50"/>
  <c r="BJ105" i="50"/>
  <c r="BI105" i="50"/>
  <c r="BJ64" i="50"/>
  <c r="BJ91" i="50" s="1"/>
  <c r="BK102" i="50"/>
  <c r="BK63" i="50"/>
  <c r="BK32" i="50"/>
  <c r="BI64" i="50"/>
  <c r="BK97" i="50"/>
  <c r="BK46" i="50"/>
  <c r="BK100" i="50"/>
  <c r="BK55" i="50"/>
  <c r="BK96" i="50"/>
  <c r="BK44" i="50"/>
  <c r="BK98" i="50"/>
  <c r="BK47" i="50"/>
  <c r="BK94" i="50"/>
  <c r="BK40" i="50"/>
  <c r="BK49" i="50"/>
  <c r="BK99" i="50"/>
  <c r="BN105" i="50"/>
  <c r="BU64" i="50"/>
  <c r="ES7" i="49"/>
  <c r="GX7" i="49" s="1"/>
  <c r="EF61" i="49"/>
  <c r="EH61" i="49"/>
  <c r="EG61" i="49"/>
  <c r="AO7" i="48"/>
  <c r="AO64" i="46"/>
  <c r="AO88" i="44"/>
  <c r="DF61" i="49"/>
  <c r="BC85" i="44"/>
  <c r="BC107" i="44" s="1"/>
  <c r="AO51" i="48"/>
  <c r="BC16" i="44"/>
  <c r="BC100" i="44" s="1"/>
  <c r="AO69" i="48"/>
  <c r="AR76" i="44"/>
  <c r="AR106" i="44" s="1"/>
  <c r="Y60" i="46"/>
  <c r="AO86" i="46"/>
  <c r="AO69" i="47"/>
  <c r="BC37" i="44"/>
  <c r="BC102" i="44" s="1"/>
  <c r="AO51" i="46"/>
  <c r="AO95" i="48"/>
  <c r="Y60" i="48"/>
  <c r="AO89" i="48" s="1"/>
  <c r="AO7" i="46"/>
  <c r="AO24" i="48"/>
  <c r="AO12" i="46"/>
  <c r="BC63" i="44"/>
  <c r="BC104" i="44" s="1"/>
  <c r="AR85" i="44"/>
  <c r="AR107" i="44" s="1"/>
  <c r="AO86" i="48"/>
  <c r="AO38" i="46"/>
  <c r="AR50" i="44"/>
  <c r="AR103" i="44" s="1"/>
  <c r="BC50" i="44"/>
  <c r="BC103" i="44" s="1"/>
  <c r="AO77" i="48"/>
  <c r="AT88" i="44"/>
  <c r="BD88" i="44" s="1"/>
  <c r="BD6" i="44"/>
  <c r="AO17" i="48"/>
  <c r="BC68" i="44"/>
  <c r="BC105" i="44" s="1"/>
  <c r="AO95" i="46"/>
  <c r="AR11" i="44"/>
  <c r="AR99" i="44" s="1"/>
  <c r="AR16" i="44"/>
  <c r="AR100" i="44" s="1"/>
  <c r="AP88" i="44"/>
  <c r="AR63" i="44"/>
  <c r="AR104" i="44" s="1"/>
  <c r="AO38" i="48"/>
  <c r="AO24" i="46"/>
  <c r="AR37" i="44"/>
  <c r="AR102" i="44" s="1"/>
  <c r="AQ88" i="44"/>
  <c r="BC23" i="44"/>
  <c r="BC101" i="44" s="1"/>
  <c r="K62" i="46"/>
  <c r="AO64" i="48"/>
  <c r="AO77" i="46"/>
  <c r="AR6" i="43"/>
  <c r="AR98" i="43" s="1"/>
  <c r="BC11" i="43"/>
  <c r="BC99" i="43" s="1"/>
  <c r="AO88" i="43"/>
  <c r="BC6" i="43"/>
  <c r="BC98" i="43" s="1"/>
  <c r="AN64" i="46"/>
  <c r="AN12" i="48"/>
  <c r="X60" i="46"/>
  <c r="DB61" i="49"/>
  <c r="AP88" i="43"/>
  <c r="BC16" i="43"/>
  <c r="BC100" i="43" s="1"/>
  <c r="BC50" i="43"/>
  <c r="BC103" i="43" s="1"/>
  <c r="AN69" i="46"/>
  <c r="BC37" i="43"/>
  <c r="BC102" i="43" s="1"/>
  <c r="AN17" i="47"/>
  <c r="AN38" i="46"/>
  <c r="AN69" i="47"/>
  <c r="AN77" i="46"/>
  <c r="BC76" i="43"/>
  <c r="BC106" i="43" s="1"/>
  <c r="AN24" i="48"/>
  <c r="AN24" i="46"/>
  <c r="AN86" i="46"/>
  <c r="AR16" i="43"/>
  <c r="AR100" i="43" s="1"/>
  <c r="AR37" i="43"/>
  <c r="AR102" i="43" s="1"/>
  <c r="AN64" i="48"/>
  <c r="AN51" i="48"/>
  <c r="AN86" i="48"/>
  <c r="AR76" i="43"/>
  <c r="AR106" i="43" s="1"/>
  <c r="BC85" i="43"/>
  <c r="BC107" i="43" s="1"/>
  <c r="AN38" i="48"/>
  <c r="AN95" i="46"/>
  <c r="AR23" i="43"/>
  <c r="AR101" i="43" s="1"/>
  <c r="AR85" i="43"/>
  <c r="AR107" i="43" s="1"/>
  <c r="AN12" i="46"/>
  <c r="AR63" i="43"/>
  <c r="AR104" i="43" s="1"/>
  <c r="AN3" i="48"/>
  <c r="AN7" i="48" s="1"/>
  <c r="X60" i="48"/>
  <c r="AN89" i="48" s="1"/>
  <c r="J62" i="46"/>
  <c r="AN77" i="48"/>
  <c r="BC23" i="43"/>
  <c r="BC101" i="43" s="1"/>
  <c r="AQ88" i="43"/>
  <c r="AN51" i="46"/>
  <c r="BC63" i="43"/>
  <c r="BC104" i="43" s="1"/>
  <c r="AN95" i="48"/>
  <c r="AR50" i="43"/>
  <c r="AR103" i="43" s="1"/>
  <c r="AR11" i="43"/>
  <c r="AR99" i="43" s="1"/>
  <c r="AR6" i="42"/>
  <c r="AR98" i="42" s="1"/>
  <c r="AQ88" i="42"/>
  <c r="BC76" i="42"/>
  <c r="BC106" i="42" s="1"/>
  <c r="BC23" i="42"/>
  <c r="BC101" i="42" s="1"/>
  <c r="AM77" i="46"/>
  <c r="AM86" i="48"/>
  <c r="AR16" i="42"/>
  <c r="AR100" i="42" s="1"/>
  <c r="AM95" i="48"/>
  <c r="AM12" i="48"/>
  <c r="BC37" i="42"/>
  <c r="BC102" i="42" s="1"/>
  <c r="AM64" i="48"/>
  <c r="AM38" i="46"/>
  <c r="AO88" i="42"/>
  <c r="AR76" i="42"/>
  <c r="AR106" i="42" s="1"/>
  <c r="AM51" i="48"/>
  <c r="AR85" i="42"/>
  <c r="AR107" i="42" s="1"/>
  <c r="AP88" i="42"/>
  <c r="AM51" i="46"/>
  <c r="BC11" i="42"/>
  <c r="BC99" i="42" s="1"/>
  <c r="AM3" i="48"/>
  <c r="AM7" i="48" s="1"/>
  <c r="W60" i="48"/>
  <c r="AM89" i="48" s="1"/>
  <c r="AR37" i="42"/>
  <c r="AR102" i="42" s="1"/>
  <c r="AM64" i="46"/>
  <c r="AM64" i="47" s="1"/>
  <c r="AM12" i="47"/>
  <c r="AM77" i="48"/>
  <c r="AR63" i="42"/>
  <c r="AR104" i="42" s="1"/>
  <c r="BC85" i="42"/>
  <c r="BC107" i="42" s="1"/>
  <c r="I62" i="46"/>
  <c r="AR50" i="42"/>
  <c r="AR103" i="42" s="1"/>
  <c r="BC6" i="42"/>
  <c r="BC98" i="42" s="1"/>
  <c r="AM38" i="48"/>
  <c r="AM86" i="46"/>
  <c r="BC63" i="42"/>
  <c r="BC104" i="42" s="1"/>
  <c r="AM24" i="48"/>
  <c r="BC50" i="42"/>
  <c r="BC103" i="42" s="1"/>
  <c r="AM95" i="46"/>
  <c r="CX61" i="49"/>
  <c r="AL95" i="48"/>
  <c r="BC23" i="41"/>
  <c r="BC101" i="41" s="1"/>
  <c r="AP88" i="41"/>
  <c r="H62" i="46"/>
  <c r="AL51" i="48"/>
  <c r="AR68" i="41"/>
  <c r="AR105" i="41" s="1"/>
  <c r="AL3" i="46"/>
  <c r="AL7" i="46" s="1"/>
  <c r="V60" i="46"/>
  <c r="BC63" i="41"/>
  <c r="BC104" i="41" s="1"/>
  <c r="AL38" i="48"/>
  <c r="AR63" i="41"/>
  <c r="AR104" i="41" s="1"/>
  <c r="AO88" i="41"/>
  <c r="BC16" i="41"/>
  <c r="BC100" i="41" s="1"/>
  <c r="AL86" i="46"/>
  <c r="AL3" i="48"/>
  <c r="AL7" i="48" s="1"/>
  <c r="V60" i="48"/>
  <c r="AL89" i="48" s="1"/>
  <c r="AR6" i="41"/>
  <c r="AR98" i="41" s="1"/>
  <c r="AL77" i="48"/>
  <c r="AL77" i="47" s="1"/>
  <c r="BC85" i="41"/>
  <c r="BC107" i="41" s="1"/>
  <c r="AL95" i="46"/>
  <c r="AR76" i="41"/>
  <c r="AR106" i="41" s="1"/>
  <c r="AL12" i="48"/>
  <c r="BC50" i="41"/>
  <c r="BC103" i="41" s="1"/>
  <c r="AR85" i="41"/>
  <c r="AR107" i="41" s="1"/>
  <c r="AL24" i="46"/>
  <c r="AL24" i="47" s="1"/>
  <c r="CT61" i="49"/>
  <c r="AL38" i="46"/>
  <c r="AL64" i="48"/>
  <c r="BC37" i="41"/>
  <c r="BC102" i="41" s="1"/>
  <c r="AL17" i="48"/>
  <c r="AL17" i="47" s="1"/>
  <c r="BC76" i="41"/>
  <c r="BC106" i="41" s="1"/>
  <c r="AL86" i="48"/>
  <c r="AR37" i="41"/>
  <c r="AR102" i="41" s="1"/>
  <c r="AL64" i="46"/>
  <c r="BC11" i="41"/>
  <c r="BC99" i="41" s="1"/>
  <c r="AK24" i="48"/>
  <c r="AO88" i="40"/>
  <c r="AK95" i="48"/>
  <c r="AK69" i="46"/>
  <c r="AK86" i="46"/>
  <c r="AK3" i="48"/>
  <c r="AK7" i="48" s="1"/>
  <c r="U60" i="48"/>
  <c r="AK89" i="48" s="1"/>
  <c r="L29" i="46"/>
  <c r="M29" i="46" s="1"/>
  <c r="L13" i="46"/>
  <c r="M13" i="46" s="1"/>
  <c r="L25" i="46"/>
  <c r="M25" i="46" s="1"/>
  <c r="M7" i="47"/>
  <c r="M48" i="47"/>
  <c r="BC37" i="40"/>
  <c r="BC102" i="40" s="1"/>
  <c r="BC85" i="40"/>
  <c r="BC107" i="40" s="1"/>
  <c r="BC11" i="40"/>
  <c r="BC99" i="40" s="1"/>
  <c r="AK77" i="46"/>
  <c r="BC76" i="40"/>
  <c r="BC106" i="40" s="1"/>
  <c r="AR68" i="40"/>
  <c r="AR105" i="40" s="1"/>
  <c r="G62" i="46"/>
  <c r="AR76" i="40"/>
  <c r="AR106" i="40" s="1"/>
  <c r="L8" i="47"/>
  <c r="L9" i="46"/>
  <c r="M9" i="46" s="1"/>
  <c r="M16" i="47"/>
  <c r="M18" i="47"/>
  <c r="M47" i="47"/>
  <c r="M22" i="47"/>
  <c r="EI20" i="49"/>
  <c r="EI24" i="49"/>
  <c r="EI6" i="49"/>
  <c r="EI50" i="49"/>
  <c r="AK7" i="46"/>
  <c r="AK38" i="46"/>
  <c r="AK38" i="48"/>
  <c r="AK64" i="46"/>
  <c r="AK86" i="48"/>
  <c r="AR85" i="40"/>
  <c r="AR107" i="40" s="1"/>
  <c r="AK12" i="46"/>
  <c r="AK24" i="46"/>
  <c r="CP61" i="49"/>
  <c r="AK51" i="46"/>
  <c r="BD6" i="40"/>
  <c r="AS88" i="40"/>
  <c r="BD88" i="40" s="1"/>
  <c r="U60" i="46"/>
  <c r="AK77" i="48"/>
  <c r="BC63" i="40"/>
  <c r="BC104" i="40" s="1"/>
  <c r="L36" i="47"/>
  <c r="L22" i="47"/>
  <c r="L24" i="47"/>
  <c r="L51" i="47"/>
  <c r="L56" i="47"/>
  <c r="L7" i="47"/>
  <c r="M51" i="47"/>
  <c r="M24" i="47"/>
  <c r="EI17" i="49"/>
  <c r="EI57" i="49"/>
  <c r="AA3" i="48"/>
  <c r="M36" i="47"/>
  <c r="EI35" i="49"/>
  <c r="EI31" i="49"/>
  <c r="EI54" i="49"/>
  <c r="M8" i="47"/>
  <c r="M33" i="47"/>
  <c r="M58" i="47"/>
  <c r="AK64" i="48"/>
  <c r="AK51" i="48"/>
  <c r="BC23" i="40"/>
  <c r="BC101" i="40" s="1"/>
  <c r="AK69" i="48"/>
  <c r="AQ88" i="40"/>
  <c r="AR63" i="40"/>
  <c r="AR104" i="40" s="1"/>
  <c r="AR11" i="40"/>
  <c r="AR99" i="40" s="1"/>
  <c r="BC6" i="40"/>
  <c r="BC98" i="40" s="1"/>
  <c r="AR50" i="40"/>
  <c r="AR103" i="40" s="1"/>
  <c r="AP88" i="40"/>
  <c r="AR37" i="40"/>
  <c r="AR102" i="40" s="1"/>
  <c r="AR50" i="38"/>
  <c r="AR103" i="38" s="1"/>
  <c r="AR68" i="50"/>
  <c r="AR134" i="50" s="1"/>
  <c r="BC6" i="38"/>
  <c r="BC98" i="38" s="1"/>
  <c r="BD37" i="38"/>
  <c r="AQ88" i="38"/>
  <c r="AQ88" i="50"/>
  <c r="AW88" i="50"/>
  <c r="AU88" i="38"/>
  <c r="AJ62" i="48"/>
  <c r="AQ62" i="48" s="1"/>
  <c r="AA44" i="48"/>
  <c r="AJ41" i="47"/>
  <c r="AQ41" i="47" s="1"/>
  <c r="AA26" i="47"/>
  <c r="AJ55" i="46"/>
  <c r="AQ55" i="46" s="1"/>
  <c r="AA37" i="46"/>
  <c r="AJ48" i="46"/>
  <c r="AQ48" i="46" s="1"/>
  <c r="AA33" i="46"/>
  <c r="AJ62" i="46"/>
  <c r="AQ62" i="46" s="1"/>
  <c r="AA44" i="46"/>
  <c r="AJ43" i="47"/>
  <c r="AQ43" i="47" s="1"/>
  <c r="AA28" i="47"/>
  <c r="AJ68" i="46"/>
  <c r="AA47" i="46"/>
  <c r="AJ57" i="47"/>
  <c r="AQ57" i="47" s="1"/>
  <c r="AA39" i="47"/>
  <c r="AJ27" i="46"/>
  <c r="AA15" i="46"/>
  <c r="AJ10" i="47"/>
  <c r="AQ10" i="47" s="1"/>
  <c r="AA7" i="47"/>
  <c r="AJ41" i="48"/>
  <c r="AA26" i="48"/>
  <c r="BC16" i="50"/>
  <c r="BC129" i="50" s="1"/>
  <c r="AR16" i="50"/>
  <c r="AR129" i="50" s="1"/>
  <c r="AJ16" i="46"/>
  <c r="AQ16" i="46" s="1"/>
  <c r="AA10" i="46"/>
  <c r="AJ59" i="47"/>
  <c r="AQ59" i="47" s="1"/>
  <c r="AA41" i="47"/>
  <c r="AJ33" i="46"/>
  <c r="AQ33" i="46" s="1"/>
  <c r="AA21" i="46"/>
  <c r="AJ67" i="46"/>
  <c r="AQ67" i="46" s="1"/>
  <c r="AA46" i="46"/>
  <c r="AJ29" i="46"/>
  <c r="AQ29" i="46" s="1"/>
  <c r="AA17" i="46"/>
  <c r="AJ83" i="47"/>
  <c r="AQ83" i="47" s="1"/>
  <c r="AA56" i="47"/>
  <c r="AJ56" i="48"/>
  <c r="AQ56" i="48" s="1"/>
  <c r="AA38" i="48"/>
  <c r="AJ44" i="48"/>
  <c r="AA29" i="48"/>
  <c r="AI59" i="50"/>
  <c r="BC87" i="50" s="1"/>
  <c r="BC76" i="38"/>
  <c r="BC106" i="38" s="1"/>
  <c r="AJ76" i="46"/>
  <c r="AQ76" i="46" s="1"/>
  <c r="AA52" i="46"/>
  <c r="AJ54" i="47"/>
  <c r="AQ54" i="47" s="1"/>
  <c r="AA36" i="47"/>
  <c r="AJ32" i="47"/>
  <c r="AQ32" i="47" s="1"/>
  <c r="AA20" i="47"/>
  <c r="AJ5" i="47"/>
  <c r="AQ5" i="47" s="1"/>
  <c r="AA5" i="47"/>
  <c r="AR23" i="38"/>
  <c r="AR101" i="38" s="1"/>
  <c r="AJ49" i="48"/>
  <c r="AQ49" i="48" s="1"/>
  <c r="AA34" i="48"/>
  <c r="AU88" i="50"/>
  <c r="BC63" i="50"/>
  <c r="BC133" i="50" s="1"/>
  <c r="AR6" i="38"/>
  <c r="AR98" i="38" s="1"/>
  <c r="AJ22" i="46"/>
  <c r="AQ22" i="46" s="1"/>
  <c r="AA13" i="46"/>
  <c r="AJ56" i="46"/>
  <c r="AQ56" i="46" s="1"/>
  <c r="AA38" i="46"/>
  <c r="AJ35" i="48"/>
  <c r="AQ35" i="48" s="1"/>
  <c r="AA23" i="48"/>
  <c r="AR85" i="50"/>
  <c r="AR136" i="50" s="1"/>
  <c r="AR76" i="38"/>
  <c r="AR106" i="38" s="1"/>
  <c r="AJ28" i="46"/>
  <c r="AQ28" i="46" s="1"/>
  <c r="AA16" i="46"/>
  <c r="AJ4" i="46"/>
  <c r="AQ4" i="46" s="1"/>
  <c r="AA4" i="46"/>
  <c r="AJ67" i="48"/>
  <c r="AA46" i="48"/>
  <c r="BC85" i="38"/>
  <c r="BC107" i="38" s="1"/>
  <c r="AJ30" i="48"/>
  <c r="AQ30" i="48" s="1"/>
  <c r="AA18" i="48"/>
  <c r="AJ37" i="48"/>
  <c r="AQ37" i="48" s="1"/>
  <c r="AA25" i="48"/>
  <c r="AX88" i="50"/>
  <c r="AJ58" i="48"/>
  <c r="AQ58" i="48" s="1"/>
  <c r="AA40" i="48"/>
  <c r="AJ41" i="46"/>
  <c r="AQ41" i="46" s="1"/>
  <c r="AA26" i="46"/>
  <c r="AJ20" i="48"/>
  <c r="AA11" i="48"/>
  <c r="AJ84" i="47"/>
  <c r="AQ84" i="47" s="1"/>
  <c r="AA57" i="47"/>
  <c r="AJ34" i="47"/>
  <c r="AA22" i="47"/>
  <c r="AJ43" i="46"/>
  <c r="AQ43" i="46" s="1"/>
  <c r="AA28" i="46"/>
  <c r="AJ21" i="47"/>
  <c r="AQ21" i="47" s="1"/>
  <c r="AA12" i="47"/>
  <c r="AJ57" i="46"/>
  <c r="AA39" i="46"/>
  <c r="AJ46" i="47"/>
  <c r="AQ46" i="47" s="1"/>
  <c r="AA31" i="47"/>
  <c r="AR37" i="38"/>
  <c r="AR102" i="38" s="1"/>
  <c r="AJ10" i="46"/>
  <c r="AA7" i="46"/>
  <c r="AJ16" i="48"/>
  <c r="AQ16" i="48" s="1"/>
  <c r="AA10" i="48"/>
  <c r="AJ73" i="48"/>
  <c r="AQ73" i="48" s="1"/>
  <c r="AA49" i="48"/>
  <c r="AJ48" i="48"/>
  <c r="AQ48" i="48" s="1"/>
  <c r="AA33" i="48"/>
  <c r="AJ29" i="48"/>
  <c r="AQ29" i="48" s="1"/>
  <c r="AA17" i="48"/>
  <c r="AJ84" i="48"/>
  <c r="AQ84" i="48" s="1"/>
  <c r="AA57" i="48"/>
  <c r="AJ15" i="48"/>
  <c r="AA9" i="48"/>
  <c r="AX88" i="38"/>
  <c r="BD23" i="38"/>
  <c r="AJ32" i="48"/>
  <c r="AQ32" i="48" s="1"/>
  <c r="AA20" i="48"/>
  <c r="AJ15" i="47"/>
  <c r="AQ15" i="47" s="1"/>
  <c r="AA9" i="47"/>
  <c r="AJ59" i="46"/>
  <c r="AQ59" i="46" s="1"/>
  <c r="AA41" i="46"/>
  <c r="AR68" i="38"/>
  <c r="AR105" i="38" s="1"/>
  <c r="AJ83" i="46"/>
  <c r="AQ83" i="46" s="1"/>
  <c r="AA56" i="46"/>
  <c r="AJ58" i="47"/>
  <c r="AQ58" i="47" s="1"/>
  <c r="AA40" i="47"/>
  <c r="AJ36" i="47"/>
  <c r="AQ36" i="47" s="1"/>
  <c r="AA24" i="47"/>
  <c r="AJ11" i="47"/>
  <c r="AQ11" i="47" s="1"/>
  <c r="AA8" i="47"/>
  <c r="AJ34" i="48"/>
  <c r="AA22" i="48"/>
  <c r="AJ22" i="48"/>
  <c r="AQ22" i="48" s="1"/>
  <c r="AA13" i="48"/>
  <c r="AP88" i="38"/>
  <c r="BC76" i="50"/>
  <c r="BC135" i="50" s="1"/>
  <c r="AJ85" i="47"/>
  <c r="AQ85" i="47" s="1"/>
  <c r="AA58" i="47"/>
  <c r="AJ61" i="48"/>
  <c r="AQ61" i="48" s="1"/>
  <c r="AA43" i="48"/>
  <c r="AJ44" i="47"/>
  <c r="AA29" i="47"/>
  <c r="AJ81" i="47"/>
  <c r="AQ81" i="47" s="1"/>
  <c r="AA54" i="47"/>
  <c r="AJ57" i="48"/>
  <c r="AQ57" i="48" s="1"/>
  <c r="AA39" i="48"/>
  <c r="AJ37" i="47"/>
  <c r="AQ37" i="47" s="1"/>
  <c r="AA25" i="47"/>
  <c r="BC37" i="38"/>
  <c r="BC102" i="38" s="1"/>
  <c r="AJ54" i="46"/>
  <c r="AQ54" i="46" s="1"/>
  <c r="AA36" i="46"/>
  <c r="AJ32" i="46"/>
  <c r="AQ32" i="46" s="1"/>
  <c r="AA20" i="46"/>
  <c r="AJ5" i="46"/>
  <c r="AQ5" i="46" s="1"/>
  <c r="AA5" i="46"/>
  <c r="AJ75" i="47"/>
  <c r="AQ75" i="47" s="1"/>
  <c r="AA51" i="47"/>
  <c r="AJ61" i="47"/>
  <c r="AQ61" i="47" s="1"/>
  <c r="AA43" i="47"/>
  <c r="AJ50" i="47"/>
  <c r="AA35" i="47"/>
  <c r="F62" i="46"/>
  <c r="AJ54" i="48"/>
  <c r="AA36" i="48"/>
  <c r="AR2" i="50"/>
  <c r="AR6" i="50" s="1"/>
  <c r="AR127" i="50" s="1"/>
  <c r="X59" i="50"/>
  <c r="AR87" i="50" s="1"/>
  <c r="AJ10" i="48"/>
  <c r="AA7" i="48"/>
  <c r="AJ80" i="47"/>
  <c r="AQ80" i="47" s="1"/>
  <c r="AA53" i="47"/>
  <c r="AR76" i="50"/>
  <c r="AR135" i="50" s="1"/>
  <c r="AJ45" i="48"/>
  <c r="AQ45" i="48" s="1"/>
  <c r="AA30" i="48"/>
  <c r="BC23" i="50"/>
  <c r="BC130" i="50" s="1"/>
  <c r="BC85" i="50"/>
  <c r="BC136" i="50" s="1"/>
  <c r="AO88" i="50"/>
  <c r="CL61" i="49"/>
  <c r="AP88" i="50"/>
  <c r="AJ84" i="46"/>
  <c r="AQ84" i="46" s="1"/>
  <c r="AA57" i="46"/>
  <c r="AJ34" i="46"/>
  <c r="AA22" i="46"/>
  <c r="AJ6" i="47"/>
  <c r="AQ6" i="47" s="1"/>
  <c r="AA6" i="47"/>
  <c r="AJ21" i="46"/>
  <c r="AQ21" i="46" s="1"/>
  <c r="AA12" i="46"/>
  <c r="AJ82" i="47"/>
  <c r="AQ82" i="47" s="1"/>
  <c r="AA55" i="47"/>
  <c r="AJ46" i="46"/>
  <c r="AQ46" i="46" s="1"/>
  <c r="AA31" i="46"/>
  <c r="AJ35" i="47"/>
  <c r="AQ35" i="47" s="1"/>
  <c r="AA23" i="47"/>
  <c r="AR37" i="50"/>
  <c r="AR131" i="50" s="1"/>
  <c r="AJ85" i="48"/>
  <c r="AQ85" i="48" s="1"/>
  <c r="AA58" i="48"/>
  <c r="BC50" i="38"/>
  <c r="BC103" i="38" s="1"/>
  <c r="AJ28" i="48"/>
  <c r="AQ28" i="48" s="1"/>
  <c r="AA16" i="48"/>
  <c r="T60" i="48"/>
  <c r="AJ36" i="48"/>
  <c r="AQ36" i="48" s="1"/>
  <c r="AA24" i="48"/>
  <c r="AJ15" i="46"/>
  <c r="AA9" i="46"/>
  <c r="AJ43" i="48"/>
  <c r="AQ43" i="48" s="1"/>
  <c r="AA28" i="48"/>
  <c r="AJ63" i="47"/>
  <c r="AQ63" i="47" s="1"/>
  <c r="AA45" i="47"/>
  <c r="AJ74" i="47"/>
  <c r="AQ74" i="47" s="1"/>
  <c r="AA50" i="47"/>
  <c r="AR93" i="50"/>
  <c r="AR139" i="50" s="1"/>
  <c r="AJ58" i="46"/>
  <c r="AQ58" i="46" s="1"/>
  <c r="AA40" i="46"/>
  <c r="AJ36" i="46"/>
  <c r="AQ36" i="46" s="1"/>
  <c r="AA24" i="46"/>
  <c r="AJ11" i="46"/>
  <c r="AQ11" i="46" s="1"/>
  <c r="AA8" i="46"/>
  <c r="AJ6" i="48"/>
  <c r="AQ6" i="48" s="1"/>
  <c r="AA6" i="48"/>
  <c r="AJ74" i="48"/>
  <c r="AQ74" i="48" s="1"/>
  <c r="AA50" i="48"/>
  <c r="AJ59" i="48"/>
  <c r="AQ59" i="48" s="1"/>
  <c r="AA41" i="48"/>
  <c r="AT88" i="50"/>
  <c r="AJ72" i="48"/>
  <c r="AA48" i="48"/>
  <c r="AJ85" i="46"/>
  <c r="AQ85" i="46" s="1"/>
  <c r="AA58" i="46"/>
  <c r="AJ44" i="46"/>
  <c r="AA29" i="46"/>
  <c r="AJ81" i="46"/>
  <c r="AQ81" i="46" s="1"/>
  <c r="AA54" i="46"/>
  <c r="AJ37" i="46"/>
  <c r="AQ37" i="46" s="1"/>
  <c r="AA25" i="46"/>
  <c r="AJ49" i="47"/>
  <c r="AQ49" i="47" s="1"/>
  <c r="AA34" i="47"/>
  <c r="BC37" i="50"/>
  <c r="BC131" i="50" s="1"/>
  <c r="AR63" i="38"/>
  <c r="AR104" i="38" s="1"/>
  <c r="AJ75" i="46"/>
  <c r="AQ75" i="46" s="1"/>
  <c r="AA51" i="46"/>
  <c r="AJ61" i="46"/>
  <c r="AQ61" i="46" s="1"/>
  <c r="AA43" i="46"/>
  <c r="AJ50" i="46"/>
  <c r="AA35" i="46"/>
  <c r="AJ42" i="47"/>
  <c r="AQ42" i="47" s="1"/>
  <c r="AA27" i="47"/>
  <c r="AJ31" i="47"/>
  <c r="AQ31" i="47" s="1"/>
  <c r="AA19" i="47"/>
  <c r="AJ20" i="47"/>
  <c r="AQ20" i="47" s="1"/>
  <c r="AA11" i="47"/>
  <c r="F61" i="50"/>
  <c r="X60" i="50"/>
  <c r="AJ83" i="48"/>
  <c r="AQ83" i="48" s="1"/>
  <c r="AA56" i="48"/>
  <c r="AJ3" i="47"/>
  <c r="AQ3" i="47" s="1"/>
  <c r="AA3" i="47"/>
  <c r="AJ60" i="47"/>
  <c r="AQ60" i="47" s="1"/>
  <c r="AA42" i="47"/>
  <c r="AR23" i="50"/>
  <c r="AR130" i="50" s="1"/>
  <c r="AJ80" i="46"/>
  <c r="AQ80" i="46" s="1"/>
  <c r="AA53" i="46"/>
  <c r="AJ30" i="47"/>
  <c r="AQ30" i="47" s="1"/>
  <c r="AA18" i="47"/>
  <c r="AJ73" i="47"/>
  <c r="AQ73" i="47" s="1"/>
  <c r="AA49" i="47"/>
  <c r="AJ23" i="47"/>
  <c r="AQ23" i="47" s="1"/>
  <c r="AA14" i="47"/>
  <c r="AJ72" i="47"/>
  <c r="AQ72" i="47" s="1"/>
  <c r="AA48" i="47"/>
  <c r="AJ47" i="47"/>
  <c r="AQ47" i="47" s="1"/>
  <c r="AA32" i="47"/>
  <c r="BC68" i="38"/>
  <c r="BC105" i="38" s="1"/>
  <c r="AJ23" i="48"/>
  <c r="AQ23" i="48" s="1"/>
  <c r="AA14" i="48"/>
  <c r="AJ80" i="48"/>
  <c r="AQ80" i="48" s="1"/>
  <c r="AA53" i="48"/>
  <c r="AJ55" i="48"/>
  <c r="AQ55" i="48" s="1"/>
  <c r="AA37" i="48"/>
  <c r="BC93" i="50"/>
  <c r="BC139" i="50" s="1"/>
  <c r="AO88" i="38"/>
  <c r="BD85" i="38"/>
  <c r="AJ21" i="48"/>
  <c r="AQ21" i="48" s="1"/>
  <c r="AA12" i="48"/>
  <c r="AJ47" i="48"/>
  <c r="AQ47" i="48" s="1"/>
  <c r="AA32" i="48"/>
  <c r="AR50" i="50"/>
  <c r="AR132" i="50" s="1"/>
  <c r="BC23" i="38"/>
  <c r="BC101" i="38" s="1"/>
  <c r="AJ6" i="46"/>
  <c r="AQ6" i="46" s="1"/>
  <c r="AA6" i="46"/>
  <c r="AJ75" i="48"/>
  <c r="AQ75" i="48" s="1"/>
  <c r="AA51" i="48"/>
  <c r="AJ55" i="47"/>
  <c r="AQ55" i="47" s="1"/>
  <c r="AA37" i="47"/>
  <c r="AJ68" i="48"/>
  <c r="AQ68" i="48" s="1"/>
  <c r="AA47" i="48"/>
  <c r="AJ48" i="47"/>
  <c r="AQ48" i="47" s="1"/>
  <c r="AA33" i="47"/>
  <c r="AJ62" i="47"/>
  <c r="AQ62" i="47" s="1"/>
  <c r="AA44" i="47"/>
  <c r="AJ82" i="46"/>
  <c r="AA55" i="46"/>
  <c r="AJ68" i="47"/>
  <c r="AQ68" i="47" s="1"/>
  <c r="AA47" i="47"/>
  <c r="AJ35" i="46"/>
  <c r="AQ35" i="46" s="1"/>
  <c r="AA23" i="46"/>
  <c r="AJ27" i="47"/>
  <c r="AQ27" i="47" s="1"/>
  <c r="AA15" i="47"/>
  <c r="AJ60" i="48"/>
  <c r="AQ60" i="48" s="1"/>
  <c r="AA42" i="48"/>
  <c r="BC50" i="50"/>
  <c r="BC132" i="50" s="1"/>
  <c r="BC16" i="38"/>
  <c r="BC100" i="38" s="1"/>
  <c r="BD93" i="38"/>
  <c r="AW88" i="38"/>
  <c r="AR16" i="38"/>
  <c r="AR100" i="38" s="1"/>
  <c r="AJ63" i="46"/>
  <c r="AQ63" i="46" s="1"/>
  <c r="AA45" i="46"/>
  <c r="AJ16" i="47"/>
  <c r="AQ16" i="47" s="1"/>
  <c r="AA10" i="47"/>
  <c r="AJ82" i="48"/>
  <c r="AA55" i="48"/>
  <c r="AJ74" i="46"/>
  <c r="AQ74" i="46" s="1"/>
  <c r="AA50" i="46"/>
  <c r="AJ50" i="48"/>
  <c r="AA35" i="48"/>
  <c r="AJ33" i="47"/>
  <c r="AQ33" i="47" s="1"/>
  <c r="AA21" i="47"/>
  <c r="AJ67" i="47"/>
  <c r="AQ67" i="47" s="1"/>
  <c r="AA46" i="47"/>
  <c r="AJ46" i="48"/>
  <c r="AQ46" i="48" s="1"/>
  <c r="AA31" i="48"/>
  <c r="AJ29" i="47"/>
  <c r="AQ29" i="47" s="1"/>
  <c r="AA17" i="47"/>
  <c r="AJ81" i="48"/>
  <c r="AQ81" i="48" s="1"/>
  <c r="AA54" i="48"/>
  <c r="AJ63" i="48"/>
  <c r="AQ63" i="48" s="1"/>
  <c r="AA45" i="48"/>
  <c r="AV88" i="50"/>
  <c r="AS88" i="50"/>
  <c r="AJ4" i="48"/>
  <c r="AQ4" i="48" s="1"/>
  <c r="AA4" i="48"/>
  <c r="BC6" i="50"/>
  <c r="BC127" i="50" s="1"/>
  <c r="AJ49" i="46"/>
  <c r="AQ49" i="46" s="1"/>
  <c r="AA34" i="46"/>
  <c r="AJ31" i="48"/>
  <c r="AQ31" i="48" s="1"/>
  <c r="AA19" i="48"/>
  <c r="AJ45" i="46"/>
  <c r="AQ45" i="46" s="1"/>
  <c r="AA30" i="46"/>
  <c r="AJ27" i="48"/>
  <c r="AA15" i="48"/>
  <c r="AJ76" i="47"/>
  <c r="AQ76" i="47" s="1"/>
  <c r="AA52" i="47"/>
  <c r="AR63" i="50"/>
  <c r="AR133" i="50" s="1"/>
  <c r="AJ42" i="46"/>
  <c r="AA27" i="46"/>
  <c r="AJ31" i="46"/>
  <c r="AQ31" i="46" s="1"/>
  <c r="AA19" i="46"/>
  <c r="AJ20" i="46"/>
  <c r="AA11" i="46"/>
  <c r="AV88" i="38"/>
  <c r="BD6" i="38"/>
  <c r="BD76" i="38"/>
  <c r="AT88" i="38"/>
  <c r="BD88" i="38" s="1"/>
  <c r="AJ76" i="48"/>
  <c r="AQ76" i="48" s="1"/>
  <c r="AA52" i="48"/>
  <c r="BC63" i="38"/>
  <c r="BC104" i="38" s="1"/>
  <c r="AJ3" i="46"/>
  <c r="AA3" i="46"/>
  <c r="T60" i="46"/>
  <c r="AJ60" i="46"/>
  <c r="AQ60" i="46" s="1"/>
  <c r="AA42" i="46"/>
  <c r="AJ42" i="48"/>
  <c r="AQ42" i="48" s="1"/>
  <c r="AA27" i="48"/>
  <c r="AJ22" i="47"/>
  <c r="AQ22" i="47" s="1"/>
  <c r="AA13" i="47"/>
  <c r="AJ56" i="47"/>
  <c r="AQ56" i="47" s="1"/>
  <c r="AA38" i="47"/>
  <c r="AR85" i="38"/>
  <c r="AR107" i="38" s="1"/>
  <c r="AJ30" i="46"/>
  <c r="AQ30" i="46" s="1"/>
  <c r="AA18" i="46"/>
  <c r="AJ73" i="46"/>
  <c r="AQ73" i="46" s="1"/>
  <c r="AA49" i="46"/>
  <c r="AJ23" i="46"/>
  <c r="AQ23" i="46" s="1"/>
  <c r="AA14" i="46"/>
  <c r="AJ72" i="46"/>
  <c r="AA48" i="46"/>
  <c r="AJ47" i="46"/>
  <c r="AQ47" i="46" s="1"/>
  <c r="AA32" i="46"/>
  <c r="AJ28" i="47"/>
  <c r="AQ28" i="47" s="1"/>
  <c r="AA16" i="47"/>
  <c r="AJ4" i="47"/>
  <c r="AQ4" i="47" s="1"/>
  <c r="AA4" i="47"/>
  <c r="BC68" i="50"/>
  <c r="BC134" i="50" s="1"/>
  <c r="AJ33" i="48"/>
  <c r="AQ33" i="48" s="1"/>
  <c r="AA21" i="48"/>
  <c r="AJ5" i="48"/>
  <c r="AQ5" i="48" s="1"/>
  <c r="AA5" i="48"/>
  <c r="AI64" i="48"/>
  <c r="BC11" i="37"/>
  <c r="BC99" i="37" s="1"/>
  <c r="AQ88" i="37"/>
  <c r="BC63" i="37"/>
  <c r="BC104" i="37" s="1"/>
  <c r="AR6" i="37"/>
  <c r="AR98" i="37" s="1"/>
  <c r="AI69" i="46"/>
  <c r="BD50" i="37"/>
  <c r="BD88" i="37"/>
  <c r="AO88" i="37"/>
  <c r="AR63" i="37"/>
  <c r="AR104" i="37" s="1"/>
  <c r="E62" i="46"/>
  <c r="AI77" i="46"/>
  <c r="AI77" i="47" s="1"/>
  <c r="BC50" i="37"/>
  <c r="BC103" i="37" s="1"/>
  <c r="AI12" i="46"/>
  <c r="AI12" i="47" s="1"/>
  <c r="AR68" i="37"/>
  <c r="AR105" i="37" s="1"/>
  <c r="AI95" i="48"/>
  <c r="AI3" i="48"/>
  <c r="AI7" i="48" s="1"/>
  <c r="S60" i="48"/>
  <c r="AI89" i="48" s="1"/>
  <c r="AR76" i="37"/>
  <c r="AR106" i="37" s="1"/>
  <c r="AR50" i="37"/>
  <c r="AR103" i="37" s="1"/>
  <c r="AP88" i="37"/>
  <c r="BC68" i="37"/>
  <c r="BC105" i="37" s="1"/>
  <c r="AR11" i="37"/>
  <c r="AR99" i="37" s="1"/>
  <c r="BC6" i="37"/>
  <c r="BC98" i="37" s="1"/>
  <c r="AI24" i="48"/>
  <c r="AI24" i="47" s="1"/>
  <c r="AI38" i="48"/>
  <c r="BC85" i="37"/>
  <c r="BC107" i="37" s="1"/>
  <c r="AI95" i="46"/>
  <c r="AI17" i="48"/>
  <c r="AI38" i="46"/>
  <c r="AI38" i="47" s="1"/>
  <c r="AI51" i="48"/>
  <c r="AI3" i="46"/>
  <c r="AI7" i="46" s="1"/>
  <c r="S60" i="46"/>
  <c r="CH61" i="49"/>
  <c r="AR37" i="37"/>
  <c r="AR102" i="37" s="1"/>
  <c r="AI64" i="46"/>
  <c r="AI64" i="47" s="1"/>
  <c r="AI69" i="48"/>
  <c r="AI51" i="46"/>
  <c r="BC23" i="37"/>
  <c r="BC101" i="37" s="1"/>
  <c r="BC37" i="37"/>
  <c r="BC102" i="37" s="1"/>
  <c r="AI86" i="48"/>
  <c r="AI86" i="46"/>
  <c r="BC16" i="37"/>
  <c r="BC100" i="37" s="1"/>
  <c r="AQ88" i="36"/>
  <c r="BD88" i="36"/>
  <c r="AO88" i="36"/>
  <c r="AP88" i="36"/>
  <c r="Z18" i="47"/>
  <c r="AH30" i="47"/>
  <c r="Z53" i="47"/>
  <c r="AH80" i="47"/>
  <c r="AP80" i="47" s="1"/>
  <c r="Z54" i="47"/>
  <c r="AH81" i="47"/>
  <c r="Z27" i="48"/>
  <c r="AH42" i="48"/>
  <c r="AP42" i="48" s="1"/>
  <c r="Z44" i="47"/>
  <c r="AH62" i="47"/>
  <c r="Z4" i="47"/>
  <c r="AP4" i="47" s="1"/>
  <c r="AH4" i="47"/>
  <c r="Z38" i="47"/>
  <c r="AH56" i="47"/>
  <c r="Z43" i="47"/>
  <c r="AH61" i="47"/>
  <c r="AP61" i="47" s="1"/>
  <c r="Z47" i="48"/>
  <c r="AH68" i="48"/>
  <c r="Z10" i="47"/>
  <c r="AH16" i="47"/>
  <c r="AP16" i="47" s="1"/>
  <c r="Z30" i="48"/>
  <c r="AH45" i="48"/>
  <c r="Z39" i="47"/>
  <c r="AH57" i="47"/>
  <c r="AP57" i="47" s="1"/>
  <c r="Z9" i="47"/>
  <c r="AH15" i="47"/>
  <c r="Z29" i="47"/>
  <c r="AH44" i="47"/>
  <c r="AH93" i="47" s="1"/>
  <c r="Z14" i="48"/>
  <c r="AH23" i="48"/>
  <c r="Z25" i="47"/>
  <c r="AH37" i="47"/>
  <c r="AP37" i="47" s="1"/>
  <c r="Z26" i="47"/>
  <c r="AH41" i="47"/>
  <c r="AP41" i="47" s="1"/>
  <c r="Z10" i="48"/>
  <c r="AH16" i="48"/>
  <c r="AP16" i="48" s="1"/>
  <c r="Z50" i="48"/>
  <c r="AH74" i="48"/>
  <c r="AP74" i="48" s="1"/>
  <c r="Z28" i="47"/>
  <c r="AH43" i="47"/>
  <c r="AP43" i="47" s="1"/>
  <c r="Z42" i="47"/>
  <c r="AH60" i="47"/>
  <c r="Z55" i="48"/>
  <c r="AH82" i="48"/>
  <c r="AP82" i="48" s="1"/>
  <c r="Z52" i="48"/>
  <c r="AH76" i="48"/>
  <c r="Z45" i="48"/>
  <c r="AH63" i="48"/>
  <c r="AP63" i="48" s="1"/>
  <c r="AP35" i="46"/>
  <c r="Z13" i="47"/>
  <c r="AH22" i="47"/>
  <c r="Z53" i="48"/>
  <c r="AH80" i="48"/>
  <c r="Z58" i="47"/>
  <c r="AH85" i="47"/>
  <c r="AP85" i="47" s="1"/>
  <c r="Z46" i="48"/>
  <c r="AH67" i="48"/>
  <c r="AH69" i="48" s="1"/>
  <c r="Z46" i="47"/>
  <c r="AH67" i="47"/>
  <c r="Z6" i="47"/>
  <c r="AP6" i="47" s="1"/>
  <c r="AH6" i="47"/>
  <c r="Z40" i="47"/>
  <c r="AH58" i="47"/>
  <c r="AP58" i="47" s="1"/>
  <c r="Z44" i="48"/>
  <c r="AH62" i="48"/>
  <c r="Z48" i="48"/>
  <c r="AH72" i="48"/>
  <c r="AP72" i="48" s="1"/>
  <c r="Z51" i="48"/>
  <c r="AH75" i="48"/>
  <c r="Z11" i="47"/>
  <c r="AH20" i="47"/>
  <c r="AP20" i="47" s="1"/>
  <c r="Z29" i="48"/>
  <c r="AH44" i="48"/>
  <c r="AH93" i="48" s="1"/>
  <c r="AP35" i="48"/>
  <c r="AP29" i="48"/>
  <c r="Z27" i="47"/>
  <c r="AH42" i="47"/>
  <c r="AP42" i="47" s="1"/>
  <c r="Z16" i="48"/>
  <c r="AH28" i="48"/>
  <c r="Z56" i="48"/>
  <c r="AH83" i="48"/>
  <c r="Z34" i="47"/>
  <c r="AH49" i="47"/>
  <c r="AP49" i="47" s="1"/>
  <c r="Z8" i="47"/>
  <c r="AH11" i="47"/>
  <c r="Z14" i="47"/>
  <c r="AH23" i="47"/>
  <c r="Z12" i="47"/>
  <c r="AH21" i="47"/>
  <c r="AP21" i="47" s="1"/>
  <c r="Z11" i="48"/>
  <c r="AH20" i="48"/>
  <c r="AP20" i="48" s="1"/>
  <c r="Z33" i="47"/>
  <c r="AH48" i="47"/>
  <c r="AP48" i="47" s="1"/>
  <c r="Z35" i="47"/>
  <c r="AH50" i="47"/>
  <c r="AH94" i="47" s="1"/>
  <c r="Z58" i="48"/>
  <c r="AH85" i="48"/>
  <c r="Z51" i="47"/>
  <c r="AH75" i="47"/>
  <c r="AP75" i="47" s="1"/>
  <c r="Z54" i="48"/>
  <c r="AH81" i="48"/>
  <c r="AP81" i="48" s="1"/>
  <c r="Z22" i="47"/>
  <c r="AH34" i="47"/>
  <c r="AH92" i="47" s="1"/>
  <c r="Z52" i="47"/>
  <c r="AH76" i="47"/>
  <c r="Z24" i="47"/>
  <c r="AH36" i="47"/>
  <c r="AP36" i="47" s="1"/>
  <c r="Z38" i="48"/>
  <c r="AH56" i="48"/>
  <c r="AP56" i="48" s="1"/>
  <c r="Z35" i="48"/>
  <c r="AH50" i="48"/>
  <c r="AH94" i="48" s="1"/>
  <c r="Z17" i="47"/>
  <c r="AH29" i="47"/>
  <c r="Z55" i="47"/>
  <c r="AH82" i="47"/>
  <c r="AP82" i="47" s="1"/>
  <c r="Z24" i="48"/>
  <c r="AH36" i="48"/>
  <c r="AP36" i="48" s="1"/>
  <c r="Z19" i="48"/>
  <c r="AH31" i="48"/>
  <c r="Z56" i="47"/>
  <c r="AH83" i="47"/>
  <c r="Z21" i="47"/>
  <c r="AH33" i="47"/>
  <c r="AP33" i="47" s="1"/>
  <c r="Z31" i="48"/>
  <c r="AH46" i="48"/>
  <c r="AP46" i="48" s="1"/>
  <c r="Z33" i="48"/>
  <c r="AH48" i="48"/>
  <c r="AP83" i="48"/>
  <c r="AP45" i="48"/>
  <c r="Z18" i="48"/>
  <c r="AH30" i="48"/>
  <c r="AP30" i="48" s="1"/>
  <c r="Z7" i="48"/>
  <c r="AH10" i="48"/>
  <c r="AP10" i="48" s="1"/>
  <c r="Z31" i="47"/>
  <c r="AH46" i="47"/>
  <c r="AP46" i="47" s="1"/>
  <c r="Z15" i="48"/>
  <c r="AH27" i="48"/>
  <c r="AP27" i="48" s="1"/>
  <c r="Z8" i="48"/>
  <c r="AH11" i="48"/>
  <c r="AP11" i="48" s="1"/>
  <c r="Z32" i="47"/>
  <c r="AH47" i="47"/>
  <c r="Z16" i="47"/>
  <c r="AH28" i="47"/>
  <c r="Z13" i="48"/>
  <c r="AH22" i="48"/>
  <c r="Z28" i="48"/>
  <c r="AH43" i="48"/>
  <c r="Z39" i="48"/>
  <c r="AH57" i="48"/>
  <c r="Z6" i="48"/>
  <c r="AP6" i="48" s="1"/>
  <c r="AH6" i="48"/>
  <c r="AH7" i="48" s="1"/>
  <c r="AP10" i="47"/>
  <c r="AP35" i="47"/>
  <c r="AP61" i="48"/>
  <c r="AP62" i="48"/>
  <c r="AP47" i="48"/>
  <c r="AP32" i="48"/>
  <c r="AP55" i="47"/>
  <c r="AP54" i="47"/>
  <c r="AP60" i="46"/>
  <c r="AP49" i="48"/>
  <c r="AP84" i="47"/>
  <c r="AP74" i="47"/>
  <c r="AP55" i="48"/>
  <c r="AP73" i="48"/>
  <c r="AP73" i="47"/>
  <c r="AP21" i="48"/>
  <c r="AP60" i="48"/>
  <c r="AP58" i="48"/>
  <c r="BC88" i="36"/>
  <c r="L37" i="47"/>
  <c r="Z7" i="47"/>
  <c r="L10" i="47"/>
  <c r="Z43" i="48"/>
  <c r="Z17" i="48"/>
  <c r="Z48" i="47"/>
  <c r="Z23" i="47"/>
  <c r="AP34" i="47"/>
  <c r="AG92" i="47"/>
  <c r="AG7" i="48"/>
  <c r="AG94" i="47"/>
  <c r="AG38" i="48"/>
  <c r="Z21" i="48"/>
  <c r="AG12" i="48"/>
  <c r="Z26" i="48"/>
  <c r="AG41" i="48"/>
  <c r="AG93" i="47"/>
  <c r="AG24" i="48"/>
  <c r="AG86" i="48"/>
  <c r="AG77" i="48"/>
  <c r="AG94" i="48"/>
  <c r="BD88" i="35"/>
  <c r="AP34" i="48"/>
  <c r="AG92" i="48"/>
  <c r="AG69" i="48"/>
  <c r="AG93" i="48"/>
  <c r="AG64" i="48"/>
  <c r="AP54" i="48"/>
  <c r="AG17" i="48"/>
  <c r="AP15" i="48"/>
  <c r="Z27" i="46"/>
  <c r="AH42" i="46"/>
  <c r="AP42" i="46" s="1"/>
  <c r="Z33" i="46"/>
  <c r="AH48" i="46"/>
  <c r="AP48" i="46" s="1"/>
  <c r="Z22" i="46"/>
  <c r="AH34" i="46"/>
  <c r="AH92" i="46" s="1"/>
  <c r="Z52" i="46"/>
  <c r="AH76" i="46"/>
  <c r="Z24" i="46"/>
  <c r="AH36" i="46"/>
  <c r="AP36" i="46" s="1"/>
  <c r="Z37" i="46"/>
  <c r="AH55" i="46"/>
  <c r="AP55" i="46" s="1"/>
  <c r="Z55" i="46"/>
  <c r="AH82" i="46"/>
  <c r="AP82" i="46" s="1"/>
  <c r="Z49" i="46"/>
  <c r="AH73" i="46"/>
  <c r="AP73" i="46" s="1"/>
  <c r="Z13" i="46"/>
  <c r="AH22" i="46"/>
  <c r="AP22" i="46" s="1"/>
  <c r="AG12" i="46"/>
  <c r="AP10" i="46"/>
  <c r="L43" i="46"/>
  <c r="M43" i="46" s="1"/>
  <c r="L12" i="46"/>
  <c r="M12" i="46" s="1"/>
  <c r="L49" i="46"/>
  <c r="M49" i="46" s="1"/>
  <c r="L54" i="46"/>
  <c r="M54" i="46" s="1"/>
  <c r="Z46" i="46"/>
  <c r="AH67" i="46"/>
  <c r="AH69" i="46" s="1"/>
  <c r="AH69" i="47" s="1"/>
  <c r="Z11" i="46"/>
  <c r="AH20" i="46"/>
  <c r="AP20" i="46" s="1"/>
  <c r="Z3" i="46"/>
  <c r="Z18" i="46"/>
  <c r="AH30" i="46"/>
  <c r="L47" i="46"/>
  <c r="M47" i="46" s="1"/>
  <c r="L32" i="46"/>
  <c r="M32" i="46" s="1"/>
  <c r="L5" i="46"/>
  <c r="M5" i="46" s="1"/>
  <c r="Z54" i="46"/>
  <c r="AH81" i="46"/>
  <c r="AP81" i="46" s="1"/>
  <c r="Z44" i="46"/>
  <c r="AH62" i="46"/>
  <c r="AP62" i="46" s="1"/>
  <c r="Z4" i="46"/>
  <c r="AP4" i="46" s="1"/>
  <c r="AH4" i="46"/>
  <c r="AH7" i="46" s="1"/>
  <c r="Z38" i="46"/>
  <c r="AH56" i="46"/>
  <c r="Z43" i="46"/>
  <c r="AH61" i="46"/>
  <c r="AP61" i="46" s="1"/>
  <c r="Z10" i="46"/>
  <c r="AH16" i="46"/>
  <c r="AP16" i="46" s="1"/>
  <c r="Z45" i="46"/>
  <c r="AH63" i="46"/>
  <c r="AP63" i="46" s="1"/>
  <c r="L60" i="46"/>
  <c r="M60" i="46" s="1"/>
  <c r="L58" i="46"/>
  <c r="M58" i="46" s="1"/>
  <c r="L41" i="46"/>
  <c r="M41" i="46" s="1"/>
  <c r="L18" i="46"/>
  <c r="M18" i="46" s="1"/>
  <c r="Z39" i="46"/>
  <c r="AH57" i="46"/>
  <c r="AP57" i="46" s="1"/>
  <c r="Z57" i="46"/>
  <c r="AH84" i="46"/>
  <c r="AP84" i="46" s="1"/>
  <c r="Z50" i="46"/>
  <c r="AH74" i="46"/>
  <c r="AP74" i="46" s="1"/>
  <c r="Z9" i="46"/>
  <c r="AH15" i="46"/>
  <c r="AP15" i="46" s="1"/>
  <c r="Z29" i="46"/>
  <c r="AH44" i="46"/>
  <c r="AH93" i="46" s="1"/>
  <c r="L48" i="46"/>
  <c r="M48" i="46" s="1"/>
  <c r="Z25" i="46"/>
  <c r="AH37" i="46"/>
  <c r="AP37" i="46" s="1"/>
  <c r="L31" i="46"/>
  <c r="M31" i="46" s="1"/>
  <c r="Z26" i="46"/>
  <c r="AH41" i="46"/>
  <c r="AP41" i="46" s="1"/>
  <c r="Z28" i="46"/>
  <c r="AH43" i="46"/>
  <c r="AP43" i="46" s="1"/>
  <c r="Z48" i="46"/>
  <c r="AH72" i="46"/>
  <c r="AP68" i="46"/>
  <c r="AP58" i="46"/>
  <c r="AG69" i="46"/>
  <c r="AG64" i="46"/>
  <c r="AG38" i="46"/>
  <c r="Z34" i="46"/>
  <c r="AH49" i="46"/>
  <c r="Z35" i="46"/>
  <c r="AH50" i="46"/>
  <c r="AH94" i="46" s="1"/>
  <c r="Z41" i="46"/>
  <c r="AH59" i="46"/>
  <c r="AP59" i="46" s="1"/>
  <c r="AP33" i="46"/>
  <c r="Z36" i="46"/>
  <c r="AH54" i="46"/>
  <c r="Z56" i="46"/>
  <c r="AH83" i="46"/>
  <c r="Z20" i="46"/>
  <c r="AH32" i="46"/>
  <c r="AP32" i="46" s="1"/>
  <c r="AP31" i="46"/>
  <c r="AG7" i="46"/>
  <c r="AG77" i="46"/>
  <c r="AG24" i="46"/>
  <c r="Z31" i="46"/>
  <c r="AH46" i="46"/>
  <c r="Z16" i="46"/>
  <c r="AH28" i="46"/>
  <c r="AP28" i="46" s="1"/>
  <c r="Z15" i="46"/>
  <c r="AH27" i="46"/>
  <c r="Z8" i="46"/>
  <c r="AH11" i="46"/>
  <c r="AH12" i="46" s="1"/>
  <c r="Z12" i="46"/>
  <c r="AH21" i="46"/>
  <c r="AG86" i="46"/>
  <c r="AP80" i="46"/>
  <c r="AP75" i="46"/>
  <c r="AP29" i="46"/>
  <c r="Z30" i="46"/>
  <c r="AG45" i="46"/>
  <c r="Z49" i="47"/>
  <c r="L30" i="46"/>
  <c r="M30" i="46" s="1"/>
  <c r="L53" i="46"/>
  <c r="M53" i="46" s="1"/>
  <c r="Z42" i="48"/>
  <c r="L6" i="46"/>
  <c r="M6" i="46" s="1"/>
  <c r="Z6" i="46"/>
  <c r="AP6" i="46" s="1"/>
  <c r="L15" i="46"/>
  <c r="M15" i="46" s="1"/>
  <c r="Z53" i="46"/>
  <c r="Z20" i="48"/>
  <c r="Z9" i="48"/>
  <c r="Z40" i="48"/>
  <c r="Z22" i="48"/>
  <c r="L19" i="47"/>
  <c r="Z15" i="47"/>
  <c r="Z5" i="47"/>
  <c r="AP5" i="47" s="1"/>
  <c r="Z37" i="48"/>
  <c r="L33" i="47"/>
  <c r="L38" i="47"/>
  <c r="Z36" i="47"/>
  <c r="Z37" i="47"/>
  <c r="Z20" i="47"/>
  <c r="Z12" i="48"/>
  <c r="Z41" i="48"/>
  <c r="AP88" i="35"/>
  <c r="AQ88" i="35"/>
  <c r="AO88" i="35"/>
  <c r="BB88" i="35"/>
  <c r="Z7" i="46"/>
  <c r="L10" i="46"/>
  <c r="M10" i="46" s="1"/>
  <c r="Z23" i="46"/>
  <c r="Z32" i="48"/>
  <c r="L51" i="46"/>
  <c r="M51" i="46" s="1"/>
  <c r="L45" i="46"/>
  <c r="M45" i="46" s="1"/>
  <c r="Z19" i="47"/>
  <c r="Z47" i="47"/>
  <c r="L8" i="46"/>
  <c r="M8" i="46" s="1"/>
  <c r="L57" i="46"/>
  <c r="M57" i="46" s="1"/>
  <c r="Z58" i="46"/>
  <c r="Z40" i="46"/>
  <c r="Z41" i="47"/>
  <c r="L4" i="46"/>
  <c r="M4" i="46" s="1"/>
  <c r="L27" i="46"/>
  <c r="M27" i="46" s="1"/>
  <c r="L28" i="46"/>
  <c r="M28" i="46" s="1"/>
  <c r="L39" i="46"/>
  <c r="M39" i="46" s="1"/>
  <c r="L16" i="46"/>
  <c r="M16" i="46" s="1"/>
  <c r="L26" i="46"/>
  <c r="M26" i="46" s="1"/>
  <c r="L17" i="46"/>
  <c r="M17" i="46" s="1"/>
  <c r="L37" i="46"/>
  <c r="M37" i="46" s="1"/>
  <c r="Z42" i="46"/>
  <c r="Z4" i="48"/>
  <c r="AP4" i="48" s="1"/>
  <c r="Z32" i="46"/>
  <c r="Z34" i="48"/>
  <c r="L34" i="46"/>
  <c r="M34" i="46" s="1"/>
  <c r="Z5" i="46"/>
  <c r="AP5" i="46" s="1"/>
  <c r="Z14" i="46"/>
  <c r="L38" i="46"/>
  <c r="M38" i="46" s="1"/>
  <c r="Z51" i="46"/>
  <c r="Z17" i="46"/>
  <c r="L44" i="46"/>
  <c r="M44" i="46" s="1"/>
  <c r="L14" i="46"/>
  <c r="M14" i="46" s="1"/>
  <c r="L50" i="46"/>
  <c r="M50" i="46" s="1"/>
  <c r="Z36" i="48"/>
  <c r="Z45" i="47"/>
  <c r="L46" i="47"/>
  <c r="L21" i="47"/>
  <c r="Z25" i="48"/>
  <c r="Z5" i="48"/>
  <c r="AP5" i="48" s="1"/>
  <c r="Z57" i="47"/>
  <c r="Z50" i="47"/>
  <c r="L48" i="47"/>
  <c r="L31" i="47"/>
  <c r="Z57" i="48"/>
  <c r="L9" i="47"/>
  <c r="Z49" i="48"/>
  <c r="Z23" i="48"/>
  <c r="L56" i="46"/>
  <c r="M56" i="46" s="1"/>
  <c r="Z19" i="46"/>
  <c r="Z47" i="46"/>
  <c r="Z21" i="46"/>
  <c r="Q60" i="48"/>
  <c r="AG89" i="48" s="1"/>
  <c r="Q60" i="46"/>
  <c r="C62" i="46"/>
  <c r="BZ61" i="49"/>
  <c r="Z30" i="47"/>
  <c r="R60" i="46"/>
  <c r="R60" i="48"/>
  <c r="AH89" i="48" s="1"/>
  <c r="Z3" i="48"/>
  <c r="L3" i="47"/>
  <c r="D62" i="46"/>
  <c r="L3" i="46"/>
  <c r="CD61" i="49"/>
  <c r="FZ88" i="49" l="1"/>
  <c r="GB88" i="49"/>
  <c r="GA88" i="49"/>
  <c r="FY88" i="49"/>
  <c r="HB77" i="49"/>
  <c r="HE38" i="49"/>
  <c r="HC94" i="49"/>
  <c r="HD64" i="49"/>
  <c r="HC7" i="49"/>
  <c r="FC88" i="49"/>
  <c r="HD77" i="49"/>
  <c r="HD94" i="49"/>
  <c r="HB94" i="49"/>
  <c r="HC86" i="49"/>
  <c r="AR108" i="38"/>
  <c r="AT108" i="38"/>
  <c r="AP112" i="38"/>
  <c r="AL64" i="47"/>
  <c r="GX77" i="49"/>
  <c r="GZ7" i="49"/>
  <c r="GX38" i="49"/>
  <c r="FE88" i="49"/>
  <c r="EV69" i="49"/>
  <c r="EV7" i="49"/>
  <c r="GZ77" i="49"/>
  <c r="GX51" i="49"/>
  <c r="EU88" i="49"/>
  <c r="HA44" i="49"/>
  <c r="EV93" i="49"/>
  <c r="HA93" i="49" s="1"/>
  <c r="EV17" i="49"/>
  <c r="HA17" i="49" s="1"/>
  <c r="ET94" i="49"/>
  <c r="GY94" i="49" s="1"/>
  <c r="GZ38" i="49"/>
  <c r="EV24" i="49"/>
  <c r="HA24" i="49" s="1"/>
  <c r="EV86" i="49"/>
  <c r="HA86" i="49" s="1"/>
  <c r="HA69" i="49"/>
  <c r="EV38" i="49"/>
  <c r="HA38" i="49" s="1"/>
  <c r="EV77" i="49"/>
  <c r="HA77" i="49" s="1"/>
  <c r="EE61" i="49"/>
  <c r="EV12" i="49"/>
  <c r="HA12" i="49" s="1"/>
  <c r="EV91" i="49"/>
  <c r="HA28" i="49"/>
  <c r="EV64" i="49"/>
  <c r="HA72" i="49"/>
  <c r="EV51" i="49"/>
  <c r="HA51" i="49" s="1"/>
  <c r="AR137" i="50"/>
  <c r="BV92" i="50"/>
  <c r="BC138" i="50"/>
  <c r="BC137" i="50"/>
  <c r="BC122" i="50" s="1"/>
  <c r="AR122" i="50"/>
  <c r="AR138" i="50"/>
  <c r="BK92" i="50"/>
  <c r="AO121" i="50"/>
  <c r="AK17" i="47"/>
  <c r="AP112" i="40"/>
  <c r="AO24" i="47"/>
  <c r="AO12" i="47"/>
  <c r="BC108" i="44"/>
  <c r="AN51" i="47"/>
  <c r="AN12" i="47"/>
  <c r="AN38" i="47"/>
  <c r="AL12" i="47"/>
  <c r="AM7" i="47"/>
  <c r="BC108" i="42"/>
  <c r="AR108" i="41"/>
  <c r="AL38" i="47"/>
  <c r="AP44" i="46"/>
  <c r="AK95" i="47"/>
  <c r="AK69" i="47"/>
  <c r="AG17" i="47"/>
  <c r="AK12" i="47"/>
  <c r="AS108" i="40"/>
  <c r="AO112" i="40" s="1"/>
  <c r="AP3" i="48"/>
  <c r="AK24" i="47"/>
  <c r="AR108" i="35"/>
  <c r="AR88" i="35"/>
  <c r="AR108" i="42"/>
  <c r="BC108" i="40"/>
  <c r="AR108" i="43"/>
  <c r="AR108" i="40"/>
  <c r="GX94" i="49"/>
  <c r="BC108" i="37"/>
  <c r="AP44" i="48"/>
  <c r="AQ3" i="48"/>
  <c r="BC108" i="43"/>
  <c r="AR108" i="44"/>
  <c r="AR88" i="36"/>
  <c r="AR99" i="36"/>
  <c r="AR108" i="36" s="1"/>
  <c r="AR112" i="36" s="1"/>
  <c r="AL51" i="47"/>
  <c r="GZ94" i="49"/>
  <c r="BC108" i="41"/>
  <c r="AR108" i="37"/>
  <c r="AR112" i="37" s="1"/>
  <c r="AJ17" i="46"/>
  <c r="BC108" i="38"/>
  <c r="AN95" i="47"/>
  <c r="AO64" i="47"/>
  <c r="AP3" i="46"/>
  <c r="GY7" i="49"/>
  <c r="ET88" i="49"/>
  <c r="GZ64" i="49"/>
  <c r="AP47" i="46"/>
  <c r="AG38" i="47"/>
  <c r="AP67" i="46"/>
  <c r="AH77" i="46"/>
  <c r="AH17" i="46"/>
  <c r="AP44" i="47"/>
  <c r="AP27" i="47"/>
  <c r="AP84" i="48"/>
  <c r="AP83" i="47"/>
  <c r="AP29" i="47"/>
  <c r="AP76" i="47"/>
  <c r="AP85" i="48"/>
  <c r="AP11" i="47"/>
  <c r="HA91" i="49"/>
  <c r="FG88" i="49"/>
  <c r="HA7" i="49"/>
  <c r="AP85" i="46"/>
  <c r="AH86" i="46"/>
  <c r="AP32" i="47"/>
  <c r="AP37" i="48"/>
  <c r="AP63" i="47"/>
  <c r="AP59" i="48"/>
  <c r="AP31" i="47"/>
  <c r="AP75" i="48"/>
  <c r="AP80" i="48"/>
  <c r="AP68" i="48"/>
  <c r="AP15" i="47"/>
  <c r="AP30" i="47"/>
  <c r="AL95" i="47"/>
  <c r="AP45" i="46"/>
  <c r="AP21" i="46"/>
  <c r="AP46" i="46"/>
  <c r="AP76" i="46"/>
  <c r="AP49" i="46"/>
  <c r="AP56" i="46"/>
  <c r="AP59" i="47"/>
  <c r="AP57" i="48"/>
  <c r="AP22" i="48"/>
  <c r="AP47" i="47"/>
  <c r="AH17" i="48"/>
  <c r="AP48" i="48"/>
  <c r="AP23" i="47"/>
  <c r="AP28" i="48"/>
  <c r="AO95" i="47"/>
  <c r="HA64" i="49"/>
  <c r="GY86" i="49"/>
  <c r="FF88" i="49"/>
  <c r="EZ88" i="49"/>
  <c r="BN91" i="50"/>
  <c r="BI91" i="50"/>
  <c r="BU91" i="50"/>
  <c r="BK64" i="50"/>
  <c r="BK52" i="50"/>
  <c r="BK105" i="50"/>
  <c r="ES88" i="49"/>
  <c r="BC88" i="44"/>
  <c r="AO88" i="48"/>
  <c r="AR88" i="44"/>
  <c r="AO51" i="47"/>
  <c r="AO77" i="47"/>
  <c r="AO7" i="47"/>
  <c r="AO88" i="46"/>
  <c r="Y59" i="47"/>
  <c r="AO88" i="47" s="1"/>
  <c r="AO89" i="46"/>
  <c r="AO89" i="47" s="1"/>
  <c r="Y61" i="46"/>
  <c r="K61" i="47"/>
  <c r="AO38" i="47"/>
  <c r="AO17" i="47"/>
  <c r="AO86" i="47"/>
  <c r="AN64" i="47"/>
  <c r="AR88" i="43"/>
  <c r="AN77" i="47"/>
  <c r="AN86" i="47"/>
  <c r="BC88" i="43"/>
  <c r="AN88" i="48"/>
  <c r="AN24" i="47"/>
  <c r="AN88" i="46"/>
  <c r="X61" i="46"/>
  <c r="J61" i="47"/>
  <c r="X59" i="47"/>
  <c r="AN88" i="47" s="1"/>
  <c r="AN89" i="46"/>
  <c r="AN89" i="47" s="1"/>
  <c r="AR88" i="42"/>
  <c r="AM95" i="47"/>
  <c r="AM86" i="47"/>
  <c r="W61" i="46"/>
  <c r="I61" i="47"/>
  <c r="AM51" i="47"/>
  <c r="AM77" i="47"/>
  <c r="AM24" i="47"/>
  <c r="BC88" i="42"/>
  <c r="AN7" i="47"/>
  <c r="AM88" i="48"/>
  <c r="AM38" i="47"/>
  <c r="AM89" i="47"/>
  <c r="AM88" i="46"/>
  <c r="W59" i="47"/>
  <c r="AM88" i="47" s="1"/>
  <c r="EI61" i="49"/>
  <c r="BC88" i="41"/>
  <c r="AL88" i="48"/>
  <c r="AL86" i="47"/>
  <c r="V59" i="47"/>
  <c r="AL88" i="47" s="1"/>
  <c r="AL89" i="46"/>
  <c r="AL89" i="47" s="1"/>
  <c r="V61" i="46"/>
  <c r="H61" i="47"/>
  <c r="AR88" i="41"/>
  <c r="AL7" i="47"/>
  <c r="AL88" i="46"/>
  <c r="AR88" i="40"/>
  <c r="AK64" i="47"/>
  <c r="BC88" i="40"/>
  <c r="AK7" i="47"/>
  <c r="AK88" i="46"/>
  <c r="AK77" i="47"/>
  <c r="AK88" i="48"/>
  <c r="U59" i="47"/>
  <c r="AK88" i="47" s="1"/>
  <c r="AK89" i="46"/>
  <c r="AK89" i="47" s="1"/>
  <c r="AK51" i="47"/>
  <c r="AK38" i="47"/>
  <c r="U61" i="46"/>
  <c r="G61" i="47"/>
  <c r="AK86" i="47"/>
  <c r="AP22" i="47"/>
  <c r="AP68" i="47"/>
  <c r="AP23" i="46"/>
  <c r="AP30" i="46"/>
  <c r="AP67" i="47"/>
  <c r="AP43" i="48"/>
  <c r="AP28" i="47"/>
  <c r="AP60" i="47"/>
  <c r="AP72" i="47"/>
  <c r="AP76" i="48"/>
  <c r="AP23" i="48"/>
  <c r="AP56" i="47"/>
  <c r="AP62" i="47"/>
  <c r="AP81" i="47"/>
  <c r="BC88" i="38"/>
  <c r="AP31" i="48"/>
  <c r="AQ3" i="46"/>
  <c r="AJ7" i="46"/>
  <c r="AP7" i="46" s="1"/>
  <c r="AJ94" i="48"/>
  <c r="AQ94" i="48" s="1"/>
  <c r="AQ50" i="48"/>
  <c r="AJ86" i="48"/>
  <c r="AQ86" i="48" s="1"/>
  <c r="AQ82" i="48"/>
  <c r="AQ15" i="46"/>
  <c r="AR88" i="50"/>
  <c r="T61" i="46"/>
  <c r="F61" i="47"/>
  <c r="AJ12" i="46"/>
  <c r="AP12" i="46" s="1"/>
  <c r="AQ10" i="46"/>
  <c r="AJ92" i="47"/>
  <c r="AQ92" i="47" s="1"/>
  <c r="AQ34" i="47"/>
  <c r="AQ20" i="48"/>
  <c r="AJ24" i="48"/>
  <c r="AQ24" i="48" s="1"/>
  <c r="AJ69" i="48"/>
  <c r="AQ69" i="48" s="1"/>
  <c r="AQ67" i="48"/>
  <c r="AQ44" i="48"/>
  <c r="AJ93" i="48"/>
  <c r="AQ93" i="48" s="1"/>
  <c r="AP3" i="47"/>
  <c r="AJ24" i="46"/>
  <c r="AQ20" i="46"/>
  <c r="AJ51" i="46"/>
  <c r="AQ42" i="46"/>
  <c r="BC88" i="50"/>
  <c r="AJ86" i="46"/>
  <c r="AP86" i="46" s="1"/>
  <c r="AQ82" i="46"/>
  <c r="AJ93" i="46"/>
  <c r="AQ44" i="46"/>
  <c r="AJ77" i="48"/>
  <c r="AQ77" i="48" s="1"/>
  <c r="AQ72" i="48"/>
  <c r="AJ93" i="47"/>
  <c r="AQ93" i="47" s="1"/>
  <c r="AQ44" i="47"/>
  <c r="AJ92" i="48"/>
  <c r="AP92" i="48" s="1"/>
  <c r="AQ34" i="48"/>
  <c r="AJ64" i="46"/>
  <c r="AQ57" i="46"/>
  <c r="AR88" i="38"/>
  <c r="AJ77" i="46"/>
  <c r="AQ72" i="46"/>
  <c r="T59" i="47"/>
  <c r="AJ88" i="47" s="1"/>
  <c r="AJ89" i="46"/>
  <c r="AA60" i="46"/>
  <c r="AJ38" i="48"/>
  <c r="AQ38" i="48" s="1"/>
  <c r="AQ27" i="48"/>
  <c r="AP33" i="48"/>
  <c r="AJ92" i="46"/>
  <c r="AQ92" i="46" s="1"/>
  <c r="AQ34" i="46"/>
  <c r="AJ12" i="48"/>
  <c r="AQ12" i="48" s="1"/>
  <c r="AQ10" i="48"/>
  <c r="AJ94" i="47"/>
  <c r="AQ94" i="47" s="1"/>
  <c r="AQ50" i="47"/>
  <c r="AJ7" i="48"/>
  <c r="AP7" i="48" s="1"/>
  <c r="AJ51" i="48"/>
  <c r="AQ51" i="48" s="1"/>
  <c r="AQ41" i="48"/>
  <c r="AJ94" i="46"/>
  <c r="AQ50" i="46"/>
  <c r="AJ89" i="48"/>
  <c r="AQ89" i="48" s="1"/>
  <c r="AA60" i="48"/>
  <c r="AQ54" i="48"/>
  <c r="AJ64" i="48"/>
  <c r="AQ64" i="48" s="1"/>
  <c r="AJ17" i="48"/>
  <c r="AQ17" i="48" s="1"/>
  <c r="AQ15" i="48"/>
  <c r="AQ27" i="46"/>
  <c r="AJ38" i="46"/>
  <c r="AJ69" i="46"/>
  <c r="AP69" i="46" s="1"/>
  <c r="AQ68" i="46"/>
  <c r="AI69" i="47"/>
  <c r="AI17" i="47"/>
  <c r="AI51" i="47"/>
  <c r="AR88" i="37"/>
  <c r="AI95" i="47"/>
  <c r="AI86" i="47"/>
  <c r="S59" i="47"/>
  <c r="AI88" i="47" s="1"/>
  <c r="AI89" i="46"/>
  <c r="AI89" i="47" s="1"/>
  <c r="AI88" i="46"/>
  <c r="AI7" i="47"/>
  <c r="S61" i="46"/>
  <c r="E61" i="47"/>
  <c r="BC88" i="37"/>
  <c r="AI88" i="48"/>
  <c r="AP34" i="46"/>
  <c r="AP67" i="48"/>
  <c r="AP50" i="48"/>
  <c r="AP50" i="47"/>
  <c r="AP72" i="46"/>
  <c r="AH64" i="46"/>
  <c r="AH12" i="48"/>
  <c r="AH12" i="47" s="1"/>
  <c r="AH95" i="48"/>
  <c r="AH86" i="48"/>
  <c r="AH86" i="47" s="1"/>
  <c r="R61" i="46"/>
  <c r="D61" i="47"/>
  <c r="AH89" i="46"/>
  <c r="AH89" i="47" s="1"/>
  <c r="R59" i="47"/>
  <c r="AH88" i="47" s="1"/>
  <c r="AH51" i="48"/>
  <c r="AH64" i="48"/>
  <c r="AP64" i="48" s="1"/>
  <c r="AH7" i="47"/>
  <c r="AH38" i="48"/>
  <c r="AH24" i="48"/>
  <c r="AH77" i="48"/>
  <c r="AH77" i="47" s="1"/>
  <c r="AG64" i="47"/>
  <c r="AG12" i="47"/>
  <c r="Q61" i="46"/>
  <c r="C61" i="47"/>
  <c r="AG86" i="47"/>
  <c r="AG77" i="47"/>
  <c r="AG95" i="48"/>
  <c r="AG7" i="47"/>
  <c r="AG69" i="47"/>
  <c r="AG51" i="48"/>
  <c r="AP41" i="48"/>
  <c r="Q59" i="47"/>
  <c r="AG88" i="47" s="1"/>
  <c r="AG89" i="46"/>
  <c r="AG24" i="47"/>
  <c r="AH38" i="46"/>
  <c r="AP83" i="46"/>
  <c r="AG95" i="46"/>
  <c r="AP27" i="46"/>
  <c r="AP54" i="46"/>
  <c r="AP17" i="46"/>
  <c r="AG51" i="46"/>
  <c r="AP50" i="46"/>
  <c r="AH24" i="46"/>
  <c r="AP11" i="46"/>
  <c r="AH51" i="46"/>
  <c r="AH95" i="46"/>
  <c r="BC88" i="35"/>
  <c r="AX88" i="35"/>
  <c r="Z60" i="48"/>
  <c r="Z60" i="46"/>
  <c r="L62" i="46"/>
  <c r="L61" i="47" s="1"/>
  <c r="M3" i="46"/>
  <c r="M62" i="46" s="1"/>
  <c r="M61" i="47" s="1"/>
  <c r="GJ88" i="49" l="1"/>
  <c r="AR112" i="38"/>
  <c r="EV94" i="49"/>
  <c r="HA94" i="49" s="1"/>
  <c r="EV88" i="49"/>
  <c r="AR112" i="44"/>
  <c r="AR112" i="43"/>
  <c r="AR112" i="41"/>
  <c r="AR112" i="42"/>
  <c r="AR112" i="40"/>
  <c r="AG51" i="47"/>
  <c r="AH17" i="47"/>
  <c r="AP92" i="46"/>
  <c r="BK91" i="50"/>
  <c r="AA61" i="46"/>
  <c r="AP92" i="47"/>
  <c r="AP94" i="48"/>
  <c r="AP24" i="48"/>
  <c r="AP64" i="46"/>
  <c r="AP64" i="47" s="1"/>
  <c r="AP38" i="46"/>
  <c r="AP38" i="48"/>
  <c r="AP69" i="48"/>
  <c r="AP69" i="47" s="1"/>
  <c r="AA59" i="47"/>
  <c r="AQ88" i="47" s="1"/>
  <c r="AP93" i="48"/>
  <c r="AJ95" i="46"/>
  <c r="AQ94" i="46"/>
  <c r="AJ51" i="47"/>
  <c r="AQ51" i="46"/>
  <c r="AQ51" i="47" s="1"/>
  <c r="AP94" i="47"/>
  <c r="AQ92" i="48"/>
  <c r="AJ95" i="48"/>
  <c r="AQ95" i="48" s="1"/>
  <c r="AJ86" i="47"/>
  <c r="AQ86" i="46"/>
  <c r="AQ86" i="47" s="1"/>
  <c r="AP17" i="48"/>
  <c r="AP17" i="47" s="1"/>
  <c r="AJ17" i="47"/>
  <c r="AQ17" i="46"/>
  <c r="AQ17" i="47" s="1"/>
  <c r="AJ77" i="47"/>
  <c r="AQ77" i="46"/>
  <c r="AQ77" i="47" s="1"/>
  <c r="AJ24" i="47"/>
  <c r="AQ24" i="46"/>
  <c r="AQ24" i="47" s="1"/>
  <c r="AJ7" i="47"/>
  <c r="AJ88" i="46"/>
  <c r="AQ88" i="46" s="1"/>
  <c r="AQ7" i="46"/>
  <c r="AJ69" i="47"/>
  <c r="AQ69" i="46"/>
  <c r="AQ69" i="47" s="1"/>
  <c r="AP94" i="46"/>
  <c r="AP77" i="46"/>
  <c r="AP89" i="48"/>
  <c r="AJ38" i="47"/>
  <c r="AQ38" i="46"/>
  <c r="AQ38" i="47" s="1"/>
  <c r="AQ89" i="46"/>
  <c r="AQ89" i="47" s="1"/>
  <c r="AJ89" i="47"/>
  <c r="AJ64" i="47"/>
  <c r="AQ64" i="46"/>
  <c r="AQ64" i="47" s="1"/>
  <c r="AQ93" i="46"/>
  <c r="AP93" i="46"/>
  <c r="AP93" i="47"/>
  <c r="AQ7" i="48"/>
  <c r="AJ88" i="48"/>
  <c r="AQ88" i="48" s="1"/>
  <c r="AJ12" i="47"/>
  <c r="AQ12" i="46"/>
  <c r="AQ12" i="47" s="1"/>
  <c r="Z61" i="46"/>
  <c r="AH95" i="47"/>
  <c r="AH51" i="47"/>
  <c r="AP51" i="48"/>
  <c r="AH88" i="46"/>
  <c r="AP12" i="48"/>
  <c r="AP12" i="47" s="1"/>
  <c r="AP86" i="48"/>
  <c r="AP86" i="47" s="1"/>
  <c r="AP24" i="46"/>
  <c r="AH38" i="47"/>
  <c r="AH64" i="47"/>
  <c r="AH88" i="48"/>
  <c r="AP77" i="48"/>
  <c r="AH24" i="47"/>
  <c r="Z59" i="47"/>
  <c r="AP88" i="47" s="1"/>
  <c r="AP7" i="47"/>
  <c r="AG88" i="46"/>
  <c r="AP95" i="46"/>
  <c r="AG95" i="47"/>
  <c r="AG89" i="47"/>
  <c r="AP89" i="46"/>
  <c r="AG88" i="48"/>
  <c r="AP51" i="46"/>
  <c r="AP38" i="47" l="1"/>
  <c r="AP77" i="47"/>
  <c r="AP51" i="47"/>
  <c r="AP24" i="47"/>
  <c r="AP95" i="48"/>
  <c r="AP95" i="47" s="1"/>
  <c r="AQ7" i="47"/>
  <c r="AP89" i="47"/>
  <c r="AQ95" i="46"/>
  <c r="AQ95" i="47" s="1"/>
  <c r="AJ95" i="47"/>
  <c r="AP88" i="48"/>
  <c r="AP88" i="46"/>
</calcChain>
</file>

<file path=xl/sharedStrings.xml><?xml version="1.0" encoding="utf-8"?>
<sst xmlns="http://schemas.openxmlformats.org/spreadsheetml/2006/main" count="15369" uniqueCount="361">
  <si>
    <t>Total GW</t>
  </si>
  <si>
    <t>Deep Perc of AW</t>
  </si>
  <si>
    <t>GW Recharge</t>
  </si>
  <si>
    <t>Conv DP</t>
  </si>
  <si>
    <t>Net GW (1</t>
  </si>
  <si>
    <t>Total GW % of Total Supply</t>
  </si>
  <si>
    <t>County #</t>
  </si>
  <si>
    <t>Co. Name</t>
  </si>
  <si>
    <t>01</t>
  </si>
  <si>
    <t>Alameda</t>
  </si>
  <si>
    <t>02</t>
  </si>
  <si>
    <t>Alpine</t>
  </si>
  <si>
    <t>03</t>
  </si>
  <si>
    <t>Amador</t>
  </si>
  <si>
    <t>04</t>
  </si>
  <si>
    <t>Butte</t>
  </si>
  <si>
    <t>05</t>
  </si>
  <si>
    <t>Calaveras</t>
  </si>
  <si>
    <t>06</t>
  </si>
  <si>
    <t>Colusa</t>
  </si>
  <si>
    <t>07</t>
  </si>
  <si>
    <t>Contra Costa</t>
  </si>
  <si>
    <t>08</t>
  </si>
  <si>
    <t>Del Norte</t>
  </si>
  <si>
    <t>09</t>
  </si>
  <si>
    <t>El Dorado</t>
  </si>
  <si>
    <t>10</t>
  </si>
  <si>
    <t>Fresno</t>
  </si>
  <si>
    <t>11</t>
  </si>
  <si>
    <t>Glenn</t>
  </si>
  <si>
    <t>12</t>
  </si>
  <si>
    <t>Humboldt</t>
  </si>
  <si>
    <t>13</t>
  </si>
  <si>
    <t>Imperial</t>
  </si>
  <si>
    <t>14</t>
  </si>
  <si>
    <t>Inyo</t>
  </si>
  <si>
    <t>15</t>
  </si>
  <si>
    <t>Kern</t>
  </si>
  <si>
    <t>16</t>
  </si>
  <si>
    <t>Kings</t>
  </si>
  <si>
    <t>17</t>
  </si>
  <si>
    <t>Lake</t>
  </si>
  <si>
    <t>18</t>
  </si>
  <si>
    <t>Lassen</t>
  </si>
  <si>
    <t>19</t>
  </si>
  <si>
    <t>Los Angeles</t>
  </si>
  <si>
    <t>20</t>
  </si>
  <si>
    <t>Madera</t>
  </si>
  <si>
    <t>21</t>
  </si>
  <si>
    <t>Marin</t>
  </si>
  <si>
    <t>22</t>
  </si>
  <si>
    <t>Mariposa</t>
  </si>
  <si>
    <t>23</t>
  </si>
  <si>
    <t>Mendocino</t>
  </si>
  <si>
    <t>24</t>
  </si>
  <si>
    <t>Merced</t>
  </si>
  <si>
    <t>25</t>
  </si>
  <si>
    <t>Modoc</t>
  </si>
  <si>
    <t>26</t>
  </si>
  <si>
    <t>Mono</t>
  </si>
  <si>
    <t>27</t>
  </si>
  <si>
    <t>Monterey</t>
  </si>
  <si>
    <t>28</t>
  </si>
  <si>
    <t>Napa</t>
  </si>
  <si>
    <t>29</t>
  </si>
  <si>
    <t>Nevada</t>
  </si>
  <si>
    <t>30</t>
  </si>
  <si>
    <t>Orange</t>
  </si>
  <si>
    <t>31</t>
  </si>
  <si>
    <t>Placer</t>
  </si>
  <si>
    <t>32</t>
  </si>
  <si>
    <t>Plumas</t>
  </si>
  <si>
    <t>33</t>
  </si>
  <si>
    <t>Riverside</t>
  </si>
  <si>
    <t>34</t>
  </si>
  <si>
    <t>Sacramento</t>
  </si>
  <si>
    <t>35</t>
  </si>
  <si>
    <t>San Benito</t>
  </si>
  <si>
    <t>36</t>
  </si>
  <si>
    <t>San Bernardino</t>
  </si>
  <si>
    <t>37</t>
  </si>
  <si>
    <t>San Diego</t>
  </si>
  <si>
    <t>38</t>
  </si>
  <si>
    <t>San Francisco</t>
  </si>
  <si>
    <t>39</t>
  </si>
  <si>
    <t>San Joaquin</t>
  </si>
  <si>
    <t>40</t>
  </si>
  <si>
    <t>San Luis Obispo</t>
  </si>
  <si>
    <t>41</t>
  </si>
  <si>
    <t>San Mateo</t>
  </si>
  <si>
    <t>42</t>
  </si>
  <si>
    <t>Santa Barbara</t>
  </si>
  <si>
    <t>43</t>
  </si>
  <si>
    <t>Santa Clara</t>
  </si>
  <si>
    <t>44</t>
  </si>
  <si>
    <t>Santa Cruz</t>
  </si>
  <si>
    <t>45</t>
  </si>
  <si>
    <t>Shasta</t>
  </si>
  <si>
    <t>46</t>
  </si>
  <si>
    <t>Sierra</t>
  </si>
  <si>
    <t>47</t>
  </si>
  <si>
    <t>Siskiyou</t>
  </si>
  <si>
    <t>48</t>
  </si>
  <si>
    <t>Solano</t>
  </si>
  <si>
    <t>49</t>
  </si>
  <si>
    <t>Sonoma</t>
  </si>
  <si>
    <t>50</t>
  </si>
  <si>
    <t>Stanislaus</t>
  </si>
  <si>
    <t>51</t>
  </si>
  <si>
    <t>Sutter</t>
  </si>
  <si>
    <t>52</t>
  </si>
  <si>
    <t>Tehama</t>
  </si>
  <si>
    <t>53</t>
  </si>
  <si>
    <t>Trinity</t>
  </si>
  <si>
    <t>54</t>
  </si>
  <si>
    <t>Tulare</t>
  </si>
  <si>
    <t>55</t>
  </si>
  <si>
    <t>Tuolumne</t>
  </si>
  <si>
    <t>56</t>
  </si>
  <si>
    <t>Ventura</t>
  </si>
  <si>
    <t>57</t>
  </si>
  <si>
    <t>Yolo</t>
  </si>
  <si>
    <t>58</t>
  </si>
  <si>
    <t>Yuba</t>
  </si>
  <si>
    <t>DP of AW</t>
  </si>
  <si>
    <t>DP of GW Recharge</t>
  </si>
  <si>
    <t>1) positive values = net extraction; negative values = net recharge</t>
  </si>
  <si>
    <t xml:space="preserve">2) Total Supply for Ag, Urban, and Managed Wetlands (including reuse). Instream environmental </t>
  </si>
  <si>
    <t xml:space="preserve">     </t>
  </si>
  <si>
    <t>(Wild and Scenic, Instream and Required Delta Outflow) not included</t>
  </si>
  <si>
    <t>Conv Deep Perc</t>
  </si>
  <si>
    <t>DP GW Recharge</t>
  </si>
  <si>
    <t>Net WU (1</t>
  </si>
  <si>
    <t>SW + GW Supply w/o Reuse</t>
  </si>
  <si>
    <t>Total GW % of Total Supply w/o Reuse</t>
  </si>
  <si>
    <t>Net WU</t>
  </si>
  <si>
    <t>Total Ag Developed Water Supply</t>
  </si>
  <si>
    <t xml:space="preserve">Net GW </t>
  </si>
  <si>
    <t xml:space="preserve">Total Urban Developed Water Supply </t>
  </si>
  <si>
    <t>Net GW</t>
  </si>
  <si>
    <t xml:space="preserve">Total MW Developed Water Supply </t>
  </si>
  <si>
    <t>Total Urban Developed Water Supply</t>
  </si>
  <si>
    <t>Total MW Developed Water Supply</t>
  </si>
  <si>
    <t>Total AG Developed Water Supply</t>
  </si>
  <si>
    <t>Reuse incl in Column W</t>
  </si>
  <si>
    <t>Total GW % of Total Ag Supply w/o Reuse</t>
  </si>
  <si>
    <t>PA Totals</t>
  </si>
  <si>
    <t>Upper Klamath</t>
  </si>
  <si>
    <t>Lower Klamath</t>
  </si>
  <si>
    <t>Coastal</t>
  </si>
  <si>
    <t>Russian River</t>
  </si>
  <si>
    <t>North Bay</t>
  </si>
  <si>
    <t>South Bay</t>
  </si>
  <si>
    <t>Northern</t>
  </si>
  <si>
    <t>Southern</t>
  </si>
  <si>
    <t>Metropolitan LA</t>
  </si>
  <si>
    <t>Santa Ana</t>
  </si>
  <si>
    <t>Shasta - Pit</t>
  </si>
  <si>
    <t>Upper Northwest Valley</t>
  </si>
  <si>
    <t>Lower Northwest Valley</t>
  </si>
  <si>
    <t>Northeast Valley</t>
  </si>
  <si>
    <t>Southwest</t>
  </si>
  <si>
    <t>Colusa Basin</t>
  </si>
  <si>
    <t>Butte - Sutter - Yuba</t>
  </si>
  <si>
    <t>Southeast</t>
  </si>
  <si>
    <t>Central Basin West</t>
  </si>
  <si>
    <t>Sacramento Delta</t>
  </si>
  <si>
    <t>Central Basin East</t>
  </si>
  <si>
    <t>Upper West Side Uplands</t>
  </si>
  <si>
    <t>San Joaquin Delta</t>
  </si>
  <si>
    <t>Eastern Valley Floor</t>
  </si>
  <si>
    <t>Sierra Foothills</t>
  </si>
  <si>
    <t>West Side Uplands</t>
  </si>
  <si>
    <t>Valley West Side</t>
  </si>
  <si>
    <t>Upper Valley East Side</t>
  </si>
  <si>
    <t>Middle Valley East Side</t>
  </si>
  <si>
    <t>Lower Valley East Side</t>
  </si>
  <si>
    <t>East Side Uplands</t>
  </si>
  <si>
    <t>Western Uplands</t>
  </si>
  <si>
    <t>San Luis West Side</t>
  </si>
  <si>
    <t>Lower Kings-Tulare</t>
  </si>
  <si>
    <t>Fresno - Academy</t>
  </si>
  <si>
    <t>Alta - Orange Cove</t>
  </si>
  <si>
    <t>Kaweah Delta</t>
  </si>
  <si>
    <t>Uplands</t>
  </si>
  <si>
    <t>Semitropic - Buena Vista</t>
  </si>
  <si>
    <t>Kern Valley Floor</t>
  </si>
  <si>
    <t>Kern Delta</t>
  </si>
  <si>
    <t>Mono-Owens</t>
  </si>
  <si>
    <t>Indian Wells</t>
  </si>
  <si>
    <t>Death Valley</t>
  </si>
  <si>
    <t>Antelope Valley</t>
  </si>
  <si>
    <t>Mojave River</t>
  </si>
  <si>
    <t>Twenty-Nine Palms - Lanfair</t>
  </si>
  <si>
    <t>Coachella</t>
  </si>
  <si>
    <t>Chuckwalla</t>
  </si>
  <si>
    <t>Colorado River</t>
  </si>
  <si>
    <t>Borrego</t>
  </si>
  <si>
    <t>Imperial Valley</t>
  </si>
  <si>
    <t>PA #</t>
  </si>
  <si>
    <t>PA Name</t>
  </si>
  <si>
    <t>Total GW AG</t>
  </si>
  <si>
    <t>Total GW Urban</t>
  </si>
  <si>
    <t>Total GW MW</t>
  </si>
  <si>
    <t>Total GW Use</t>
  </si>
  <si>
    <t>Total Supply</t>
  </si>
  <si>
    <t>Total Deep Perc of AW</t>
  </si>
  <si>
    <t>Total Conv DP</t>
  </si>
  <si>
    <t xml:space="preserve">Total Reuse </t>
  </si>
  <si>
    <t>Total DP GW Recharge</t>
  </si>
  <si>
    <t>Total Supply AG 
(includes Reuse)</t>
  </si>
  <si>
    <t>Total Supply Urban 
(includes Reuse)</t>
  </si>
  <si>
    <t>Total Supply MW 
(includes Reuse)</t>
  </si>
  <si>
    <t>DATA Check</t>
  </si>
  <si>
    <t>PA Total:</t>
  </si>
  <si>
    <t>County Total:</t>
  </si>
  <si>
    <t>DAU Total</t>
  </si>
  <si>
    <t>County 2005-10 Average:</t>
  </si>
  <si>
    <t>PA 2005-10 Average:</t>
  </si>
  <si>
    <t>2002-10 Average</t>
  </si>
  <si>
    <t>2005-10 Average</t>
  </si>
  <si>
    <t>County</t>
  </si>
  <si>
    <t>Number</t>
  </si>
  <si>
    <t>Name</t>
  </si>
  <si>
    <t>PA</t>
  </si>
  <si>
    <t xml:space="preserve">Total Supply Met </t>
  </si>
  <si>
    <t>by GW</t>
  </si>
  <si>
    <t>CA CO Ave:</t>
  </si>
  <si>
    <t>CA Total:</t>
  </si>
  <si>
    <t>NC HR</t>
  </si>
  <si>
    <t>SF HR</t>
  </si>
  <si>
    <t>CC HR</t>
  </si>
  <si>
    <t>Hydrologic</t>
  </si>
  <si>
    <t>Region</t>
  </si>
  <si>
    <t>SC HR</t>
  </si>
  <si>
    <t>SR HR</t>
  </si>
  <si>
    <t>SJ HR</t>
  </si>
  <si>
    <t>TL HR</t>
  </si>
  <si>
    <t>NL HR</t>
  </si>
  <si>
    <t>SL HR</t>
  </si>
  <si>
    <t>CR HR</t>
  </si>
  <si>
    <t xml:space="preserve">MC </t>
  </si>
  <si>
    <t>Total:</t>
  </si>
  <si>
    <t>Ag (GW)</t>
  </si>
  <si>
    <t>Urban (GW)</t>
  </si>
  <si>
    <t>MW (GW)</t>
  </si>
  <si>
    <t>Totals:</t>
  </si>
  <si>
    <t>County Total:(Check):</t>
  </si>
  <si>
    <t>CA Number Check:</t>
  </si>
  <si>
    <t>Check</t>
  </si>
  <si>
    <t>`</t>
  </si>
  <si>
    <t>CA Total Check:</t>
  </si>
  <si>
    <t>Average</t>
  </si>
  <si>
    <t>Reuse
AG</t>
  </si>
  <si>
    <t>Reuse
Urban</t>
  </si>
  <si>
    <t>Reuse
MW</t>
  </si>
  <si>
    <t xml:space="preserve">Central </t>
  </si>
  <si>
    <t>Valley</t>
  </si>
  <si>
    <t>Total</t>
  </si>
  <si>
    <t>GW Ag</t>
  </si>
  <si>
    <t>GW Urban</t>
  </si>
  <si>
    <t>GW MW</t>
  </si>
  <si>
    <t>Supply AG</t>
  </si>
  <si>
    <t>Supply Urban</t>
  </si>
  <si>
    <t>Supply MW</t>
  </si>
  <si>
    <t>DP AW</t>
  </si>
  <si>
    <t>DP GW Rec</t>
  </si>
  <si>
    <t>Reuse Ag</t>
  </si>
  <si>
    <t>Reuse Urban</t>
  </si>
  <si>
    <t>Reuse MW</t>
  </si>
  <si>
    <t>Total Reuse</t>
  </si>
  <si>
    <t>Supply</t>
  </si>
  <si>
    <t>NC</t>
  </si>
  <si>
    <t>SF</t>
  </si>
  <si>
    <t>CC</t>
  </si>
  <si>
    <t>SC</t>
  </si>
  <si>
    <t>SR</t>
  </si>
  <si>
    <t>SJ</t>
  </si>
  <si>
    <t>TL</t>
  </si>
  <si>
    <t>NL</t>
  </si>
  <si>
    <t>SL</t>
  </si>
  <si>
    <t>CR</t>
  </si>
  <si>
    <t>STATEWIDE</t>
  </si>
  <si>
    <t>Statewide CO.</t>
  </si>
  <si>
    <t>Statewide PA</t>
  </si>
  <si>
    <t>North Coast HR</t>
  </si>
  <si>
    <t>San Francisco HR</t>
  </si>
  <si>
    <t>Central Coast HR</t>
  </si>
  <si>
    <t>South  Coast HR</t>
  </si>
  <si>
    <t>Sac. River  HR</t>
  </si>
  <si>
    <t>San Joaquin River  HR</t>
  </si>
  <si>
    <t>Tulare Lake HR</t>
  </si>
  <si>
    <t>North Lahontan  HR</t>
  </si>
  <si>
    <t>South Lahontan  HR</t>
  </si>
  <si>
    <t>Colorado River HR</t>
  </si>
  <si>
    <t xml:space="preserve">Mountain County </t>
  </si>
  <si>
    <t>Count</t>
  </si>
  <si>
    <t>County Name</t>
  </si>
  <si>
    <t>PA_Name</t>
  </si>
  <si>
    <t>El dorado</t>
  </si>
  <si>
    <t>San Bernadino</t>
  </si>
  <si>
    <t xml:space="preserve">Tulare </t>
  </si>
  <si>
    <t>HR</t>
  </si>
  <si>
    <t>AVG 2002 - 2010</t>
  </si>
  <si>
    <t>AVG 2005- 2010</t>
  </si>
  <si>
    <t>SW</t>
  </si>
  <si>
    <t>MC</t>
  </si>
  <si>
    <t>County Count</t>
  </si>
  <si>
    <t>Statewide</t>
  </si>
  <si>
    <t>From County Data</t>
  </si>
  <si>
    <t>DATA</t>
  </si>
  <si>
    <t>CHECK</t>
  </si>
  <si>
    <t>From PA Data:</t>
  </si>
  <si>
    <t>Percent of CA Total:</t>
  </si>
  <si>
    <t>Percent of CV Total:</t>
  </si>
  <si>
    <t>Year</t>
  </si>
  <si>
    <t>% Met Ag</t>
  </si>
  <si>
    <t>% Met Urban</t>
  </si>
  <si>
    <t>% Met MW</t>
  </si>
  <si>
    <t>% Met Total</t>
  </si>
  <si>
    <t>Reuse incl in Column J</t>
  </si>
  <si>
    <t>Reuse incl in Column U</t>
  </si>
  <si>
    <t>Reuse incl in Column AY</t>
  </si>
  <si>
    <t>Difference:</t>
  </si>
  <si>
    <t>Previous Version:</t>
  </si>
  <si>
    <t>Note: NO Change with latest update (8-14-14) from Evelyn</t>
  </si>
  <si>
    <t>County:</t>
  </si>
  <si>
    <t>Evelyn's Updated Values</t>
  </si>
  <si>
    <t>Note: NO Significant Change with latest update (8-14-14) from Evelyn</t>
  </si>
  <si>
    <t>Evelyn's Revised</t>
  </si>
  <si>
    <t>The following are the corrections to the GW Use data based on the 8-14-14 revision from Evelyn and Michael</t>
  </si>
  <si>
    <t>Reuse incl in Column X</t>
  </si>
  <si>
    <t>AG</t>
  </si>
  <si>
    <t>Prior Version</t>
  </si>
  <si>
    <t>New Version</t>
  </si>
  <si>
    <t>Difference</t>
  </si>
  <si>
    <t>URBAN</t>
  </si>
  <si>
    <t>MW</t>
  </si>
  <si>
    <t>NO CHANGE</t>
  </si>
  <si>
    <t>TOTAL CHANGE</t>
  </si>
  <si>
    <t>PA#</t>
  </si>
  <si>
    <t xml:space="preserve">PA Name
</t>
  </si>
  <si>
    <t>Deep Perk GW Recharge</t>
  </si>
  <si>
    <t>Co Total</t>
  </si>
  <si>
    <t>Co Total:</t>
  </si>
  <si>
    <t>2011-15 Average</t>
  </si>
  <si>
    <t>1971-2000</t>
  </si>
  <si>
    <t>Statewide 30-yr Average Precip</t>
  </si>
  <si>
    <t>1981-2010</t>
  </si>
  <si>
    <t>1986-2015</t>
  </si>
  <si>
    <t>in</t>
  </si>
  <si>
    <t>taf</t>
  </si>
  <si>
    <t>% Ave</t>
  </si>
  <si>
    <t>Above info from the 2018 CWP Update</t>
  </si>
  <si>
    <t>Years</t>
  </si>
  <si>
    <t>Data above is calculated from the raw CWP data</t>
  </si>
  <si>
    <t>Data to the left is from 2018 CWP presentation</t>
  </si>
  <si>
    <t>AVG 2011- 2015</t>
  </si>
  <si>
    <t>Precip by HR, Percent of 30 year average (1986-2015)</t>
  </si>
  <si>
    <t>Above data if from the 2018 CWP</t>
  </si>
  <si>
    <t>2011-2015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</si>
</sst>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0.0%"/>
    <numFmt numFmtId="165" formatCode="0.0"/>
    <numFmt numFmtId="166" formatCode="_(* #,##0.0_);_(* \(#,##0.0\);_(* &quot;-&quot;??_);_(@_)"/>
    <numFmt numFmtId="167" formatCode="#,##0.0"/>
    <numFmt numFmtId="168" formatCode="#,##0.0_);[Red]\(#,##0.0\)"/>
    <numFmt numFmtId="169" formatCode="#,##0.0_);\(#,##0.0\)"/>
  </numFmts>
  <fonts count="1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8"/>
      <name val="Arial"/>
      <family val="2"/>
    </font>
    <font>
      <sz val="10"/>
      <color indexed="8"/>
      <name val="Arial"/>
      <family val="2"/>
    </font>
    <font>
      <sz val="10"/>
      <color rgb="FF000000"/>
      <name val="Times New Roman"/>
      <family val="1"/>
    </font>
    <font>
      <b/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</fills>
  <borders count="14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hair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hair">
        <color auto="1"/>
      </bottom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thick">
        <color auto="1"/>
      </bottom>
      <diagonal/>
    </border>
    <border>
      <left style="double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double">
        <color auto="1"/>
      </right>
      <top/>
      <bottom style="thick">
        <color auto="1"/>
      </bottom>
      <diagonal/>
    </border>
    <border>
      <left/>
      <right style="thin">
        <color auto="1"/>
      </right>
      <top style="hair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ck">
        <color auto="1"/>
      </bottom>
      <diagonal/>
    </border>
    <border>
      <left/>
      <right style="double">
        <color auto="1"/>
      </right>
      <top style="double">
        <color auto="1"/>
      </top>
      <bottom style="hair">
        <color auto="1"/>
      </bottom>
      <diagonal/>
    </border>
    <border>
      <left/>
      <right style="double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/>
      <right style="double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/>
      <right style="double">
        <color auto="1"/>
      </right>
      <top style="hair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double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/>
      <right style="double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hair">
        <color auto="1"/>
      </bottom>
      <diagonal/>
    </border>
    <border>
      <left style="thick">
        <color auto="1"/>
      </left>
      <right style="double">
        <color auto="1"/>
      </right>
      <top style="thick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double">
        <color auto="1"/>
      </bottom>
      <diagonal/>
    </border>
    <border>
      <left/>
      <right style="thick">
        <color auto="1"/>
      </right>
      <top style="thick">
        <color auto="1"/>
      </top>
      <bottom style="double">
        <color auto="1"/>
      </bottom>
      <diagonal/>
    </border>
    <border>
      <left style="thick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 style="hair">
        <color auto="1"/>
      </bottom>
      <diagonal/>
    </border>
    <border>
      <left/>
      <right style="thick">
        <color auto="1"/>
      </right>
      <top style="double">
        <color auto="1"/>
      </top>
      <bottom style="hair">
        <color auto="1"/>
      </bottom>
      <diagonal/>
    </border>
    <border>
      <left style="thick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 style="thick">
        <color auto="1"/>
      </left>
      <right style="double">
        <color auto="1"/>
      </right>
      <top/>
      <bottom style="thick">
        <color auto="1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medium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double">
        <color auto="1"/>
      </bottom>
      <diagonal/>
    </border>
    <border>
      <left/>
      <right style="thin">
        <color indexed="64"/>
      </right>
      <top style="double">
        <color auto="1"/>
      </top>
      <bottom style="hair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thick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double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18">
    <xf numFmtId="0" fontId="0" fillId="0" borderId="0"/>
    <xf numFmtId="9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9" fillId="0" borderId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0" fontId="2" fillId="0" borderId="0"/>
    <xf numFmtId="0" fontId="10" fillId="0" borderId="0"/>
    <xf numFmtId="0" fontId="10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</cellStyleXfs>
  <cellXfs count="419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0" fontId="0" fillId="0" borderId="0" xfId="0" quotePrefix="1" applyAlignment="1">
      <alignment horizontal="right"/>
    </xf>
    <xf numFmtId="165" fontId="0" fillId="0" borderId="0" xfId="0" applyNumberFormat="1"/>
    <xf numFmtId="166" fontId="0" fillId="0" borderId="0" xfId="2" applyNumberFormat="1" applyFont="1"/>
    <xf numFmtId="164" fontId="0" fillId="0" borderId="0" xfId="3" applyNumberFormat="1" applyFont="1"/>
    <xf numFmtId="0" fontId="0" fillId="0" borderId="0" xfId="0" applyAlignment="1">
      <alignment horizontal="center" wrapText="1"/>
    </xf>
    <xf numFmtId="0" fontId="4" fillId="0" borderId="0" xfId="4"/>
    <xf numFmtId="0" fontId="4" fillId="0" borderId="0" xfId="4" applyAlignment="1">
      <alignment wrapText="1"/>
    </xf>
    <xf numFmtId="0" fontId="4" fillId="0" borderId="0" xfId="4" applyAlignment="1">
      <alignment horizontal="center" wrapText="1"/>
    </xf>
    <xf numFmtId="0" fontId="4" fillId="0" borderId="0" xfId="4" quotePrefix="1" applyAlignment="1">
      <alignment horizontal="right"/>
    </xf>
    <xf numFmtId="0" fontId="3" fillId="0" borderId="0" xfId="0" applyFont="1"/>
    <xf numFmtId="0" fontId="0" fillId="2" borderId="0" xfId="0" applyFill="1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" fontId="0" fillId="0" borderId="0" xfId="0" applyNumberFormat="1"/>
    <xf numFmtId="0" fontId="0" fillId="0" borderId="0" xfId="0" quotePrefix="1"/>
    <xf numFmtId="0" fontId="4" fillId="0" borderId="0" xfId="4" quotePrefix="1"/>
    <xf numFmtId="0" fontId="3" fillId="0" borderId="0" xfId="5" applyAlignment="1">
      <alignment horizontal="center" vertical="center" wrapText="1"/>
    </xf>
    <xf numFmtId="0" fontId="3" fillId="0" borderId="0" xfId="5" applyFont="1" applyAlignment="1">
      <alignment horizontal="center" vertical="center" wrapText="1"/>
    </xf>
    <xf numFmtId="0" fontId="3" fillId="2" borderId="0" xfId="5" applyFill="1" applyAlignment="1">
      <alignment horizontal="center" vertical="center" wrapText="1"/>
    </xf>
    <xf numFmtId="0" fontId="3" fillId="0" borderId="0" xfId="5" quotePrefix="1" applyAlignment="1">
      <alignment horizontal="right"/>
    </xf>
    <xf numFmtId="0" fontId="3" fillId="0" borderId="0" xfId="5" quotePrefix="1"/>
    <xf numFmtId="0" fontId="3" fillId="0" borderId="0" xfId="5"/>
    <xf numFmtId="0" fontId="3" fillId="2" borderId="0" xfId="5" applyFill="1"/>
    <xf numFmtId="1" fontId="3" fillId="0" borderId="0" xfId="5" applyNumberFormat="1"/>
    <xf numFmtId="167" fontId="3" fillId="0" borderId="0" xfId="5" applyNumberFormat="1"/>
    <xf numFmtId="167" fontId="3" fillId="0" borderId="0" xfId="5" quotePrefix="1" applyNumberFormat="1"/>
    <xf numFmtId="167" fontId="3" fillId="0" borderId="0" xfId="5" applyNumberFormat="1" applyFont="1" applyAlignment="1">
      <alignment horizontal="center" vertical="center" wrapText="1"/>
    </xf>
    <xf numFmtId="0" fontId="0" fillId="0" borderId="0" xfId="0" applyFont="1" applyAlignment="1">
      <alignment horizontal="right"/>
    </xf>
    <xf numFmtId="167" fontId="0" fillId="0" borderId="0" xfId="0" applyNumberFormat="1"/>
    <xf numFmtId="164" fontId="0" fillId="0" borderId="0" xfId="0" applyNumberForma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0" xfId="0" applyFont="1"/>
    <xf numFmtId="0" fontId="6" fillId="0" borderId="0" xfId="0" applyFont="1" applyFill="1" applyBorder="1" applyAlignment="1">
      <alignment horizontal="right" wrapText="1"/>
    </xf>
    <xf numFmtId="167" fontId="0" fillId="0" borderId="0" xfId="0" applyNumberFormat="1" applyFill="1"/>
    <xf numFmtId="167" fontId="3" fillId="0" borderId="0" xfId="5" applyNumberFormat="1" applyFill="1"/>
    <xf numFmtId="0" fontId="5" fillId="0" borderId="0" xfId="5" applyFont="1" applyAlignment="1">
      <alignment horizontal="right"/>
    </xf>
    <xf numFmtId="164" fontId="3" fillId="0" borderId="0" xfId="5" applyNumberFormat="1"/>
    <xf numFmtId="0" fontId="3" fillId="0" borderId="2" xfId="5" applyFont="1" applyBorder="1" applyAlignment="1">
      <alignment horizontal="center" vertical="center" wrapText="1"/>
    </xf>
    <xf numFmtId="0" fontId="3" fillId="2" borderId="2" xfId="5" applyFill="1" applyBorder="1" applyAlignment="1">
      <alignment horizontal="center" vertical="center" wrapText="1"/>
    </xf>
    <xf numFmtId="0" fontId="3" fillId="0" borderId="1" xfId="5" applyBorder="1" applyAlignment="1">
      <alignment horizontal="center" vertical="center" wrapText="1"/>
    </xf>
    <xf numFmtId="9" fontId="3" fillId="0" borderId="1" xfId="5" applyNumberFormat="1" applyFont="1" applyBorder="1" applyAlignment="1">
      <alignment horizontal="center" vertical="center" wrapText="1"/>
    </xf>
    <xf numFmtId="9" fontId="3" fillId="0" borderId="1" xfId="5" applyNumberFormat="1" applyBorder="1"/>
    <xf numFmtId="0" fontId="3" fillId="2" borderId="1" xfId="5" applyFill="1" applyBorder="1" applyAlignment="1">
      <alignment horizontal="center" vertical="center" wrapText="1"/>
    </xf>
    <xf numFmtId="0" fontId="3" fillId="0" borderId="1" xfId="5" applyFont="1" applyBorder="1" applyAlignment="1">
      <alignment horizontal="center" vertical="center" wrapText="1"/>
    </xf>
    <xf numFmtId="0" fontId="3" fillId="0" borderId="3" xfId="5" applyBorder="1" applyAlignment="1">
      <alignment horizontal="center" vertical="center" wrapText="1"/>
    </xf>
    <xf numFmtId="0" fontId="3" fillId="0" borderId="3" xfId="5" applyFont="1" applyBorder="1" applyAlignment="1">
      <alignment horizontal="center" vertical="center" wrapText="1"/>
    </xf>
    <xf numFmtId="167" fontId="3" fillId="0" borderId="1" xfId="5" applyNumberFormat="1" applyFont="1" applyBorder="1" applyAlignment="1">
      <alignment horizontal="center" vertical="center" wrapText="1"/>
    </xf>
    <xf numFmtId="0" fontId="5" fillId="0" borderId="0" xfId="5" applyFont="1" applyAlignment="1">
      <alignment horizontal="center"/>
    </xf>
    <xf numFmtId="0" fontId="3" fillId="0" borderId="4" xfId="5" quotePrefix="1" applyBorder="1" applyAlignment="1">
      <alignment horizontal="right"/>
    </xf>
    <xf numFmtId="0" fontId="3" fillId="0" borderId="4" xfId="5" quotePrefix="1" applyBorder="1"/>
    <xf numFmtId="164" fontId="3" fillId="0" borderId="4" xfId="5" applyNumberFormat="1" applyBorder="1"/>
    <xf numFmtId="0" fontId="3" fillId="2" borderId="4" xfId="5" applyFill="1" applyBorder="1"/>
    <xf numFmtId="0" fontId="5" fillId="0" borderId="5" xfId="5" applyFont="1" applyBorder="1" applyAlignment="1">
      <alignment horizontal="right"/>
    </xf>
    <xf numFmtId="164" fontId="3" fillId="0" borderId="5" xfId="5" applyNumberFormat="1" applyBorder="1"/>
    <xf numFmtId="1" fontId="3" fillId="0" borderId="4" xfId="5" applyNumberFormat="1" applyBorder="1"/>
    <xf numFmtId="0" fontId="3" fillId="0" borderId="4" xfId="5" applyBorder="1"/>
    <xf numFmtId="0" fontId="5" fillId="0" borderId="6" xfId="5" applyFont="1" applyBorder="1" applyAlignment="1">
      <alignment horizontal="right"/>
    </xf>
    <xf numFmtId="164" fontId="3" fillId="0" borderId="6" xfId="5" applyNumberFormat="1" applyBorder="1"/>
    <xf numFmtId="167" fontId="3" fillId="0" borderId="0" xfId="5" applyNumberFormat="1" applyAlignment="1">
      <alignment horizontal="center" vertical="center" wrapText="1"/>
    </xf>
    <xf numFmtId="0" fontId="3" fillId="0" borderId="3" xfId="5" applyFill="1" applyBorder="1" applyAlignment="1">
      <alignment horizontal="center" vertical="center" wrapText="1"/>
    </xf>
    <xf numFmtId="0" fontId="3" fillId="0" borderId="1" xfId="5" applyFill="1" applyBorder="1" applyAlignment="1">
      <alignment horizontal="center" vertical="center" wrapText="1"/>
    </xf>
    <xf numFmtId="0" fontId="3" fillId="0" borderId="0" xfId="5" applyFill="1"/>
    <xf numFmtId="0" fontId="5" fillId="0" borderId="3" xfId="5" applyFont="1" applyFill="1" applyBorder="1" applyAlignment="1">
      <alignment horizontal="center" vertical="center" wrapText="1"/>
    </xf>
    <xf numFmtId="0" fontId="5" fillId="0" borderId="1" xfId="5" applyFont="1" applyFill="1" applyBorder="1" applyAlignment="1">
      <alignment horizontal="center" vertical="center" wrapText="1"/>
    </xf>
    <xf numFmtId="0" fontId="5" fillId="0" borderId="0" xfId="5" applyFont="1" applyFill="1" applyAlignment="1">
      <alignment horizontal="center"/>
    </xf>
    <xf numFmtId="167" fontId="3" fillId="0" borderId="10" xfId="5" applyNumberFormat="1" applyBorder="1"/>
    <xf numFmtId="167" fontId="3" fillId="0" borderId="10" xfId="5" quotePrefix="1" applyNumberFormat="1" applyBorder="1"/>
    <xf numFmtId="167" fontId="3" fillId="0" borderId="7" xfId="5" applyNumberFormat="1" applyBorder="1"/>
    <xf numFmtId="167" fontId="3" fillId="0" borderId="7" xfId="5" quotePrefix="1" applyNumberFormat="1" applyBorder="1"/>
    <xf numFmtId="167" fontId="3" fillId="0" borderId="11" xfId="5" applyNumberFormat="1" applyBorder="1"/>
    <xf numFmtId="167" fontId="3" fillId="0" borderId="12" xfId="5" applyNumberFormat="1" applyBorder="1"/>
    <xf numFmtId="167" fontId="3" fillId="0" borderId="13" xfId="5" applyNumberFormat="1" applyBorder="1"/>
    <xf numFmtId="167" fontId="3" fillId="0" borderId="14" xfId="5" applyNumberFormat="1" applyBorder="1"/>
    <xf numFmtId="167" fontId="3" fillId="0" borderId="16" xfId="5" applyNumberFormat="1" applyBorder="1"/>
    <xf numFmtId="0" fontId="3" fillId="0" borderId="20" xfId="5" applyFont="1" applyBorder="1" applyAlignment="1">
      <alignment horizontal="center" vertical="center" wrapText="1"/>
    </xf>
    <xf numFmtId="0" fontId="3" fillId="0" borderId="9" xfId="5" applyFont="1" applyBorder="1" applyAlignment="1">
      <alignment horizontal="center" vertical="center" wrapText="1"/>
    </xf>
    <xf numFmtId="0" fontId="3" fillId="2" borderId="15" xfId="5" applyFill="1" applyBorder="1" applyAlignment="1">
      <alignment horizontal="center" vertical="center" wrapText="1"/>
    </xf>
    <xf numFmtId="0" fontId="3" fillId="2" borderId="21" xfId="5" applyFill="1" applyBorder="1" applyAlignment="1">
      <alignment horizontal="center" vertical="center" wrapText="1"/>
    </xf>
    <xf numFmtId="0" fontId="3" fillId="2" borderId="17" xfId="5" applyFill="1" applyBorder="1"/>
    <xf numFmtId="0" fontId="3" fillId="0" borderId="0" xfId="5" quotePrefix="1" applyAlignment="1">
      <alignment horizontal="center"/>
    </xf>
    <xf numFmtId="0" fontId="3" fillId="0" borderId="0" xfId="5" applyAlignment="1">
      <alignment horizontal="center"/>
    </xf>
    <xf numFmtId="0" fontId="3" fillId="0" borderId="22" xfId="5" quotePrefix="1" applyBorder="1"/>
    <xf numFmtId="0" fontId="3" fillId="0" borderId="25" xfId="5" quotePrefix="1" applyBorder="1"/>
    <xf numFmtId="0" fontId="3" fillId="0" borderId="25" xfId="5" applyBorder="1"/>
    <xf numFmtId="167" fontId="3" fillId="0" borderId="28" xfId="5" applyNumberFormat="1" applyBorder="1"/>
    <xf numFmtId="167" fontId="3" fillId="0" borderId="22" xfId="5" applyNumberFormat="1" applyBorder="1"/>
    <xf numFmtId="167" fontId="3" fillId="0" borderId="25" xfId="5" applyNumberFormat="1" applyBorder="1"/>
    <xf numFmtId="0" fontId="3" fillId="2" borderId="31" xfId="5" applyFill="1" applyBorder="1" applyAlignment="1">
      <alignment horizontal="center" vertical="center" wrapText="1"/>
    </xf>
    <xf numFmtId="0" fontId="3" fillId="0" borderId="32" xfId="5" quotePrefix="1" applyBorder="1" applyAlignment="1">
      <alignment horizontal="center"/>
    </xf>
    <xf numFmtId="0" fontId="3" fillId="0" borderId="33" xfId="5" quotePrefix="1" applyBorder="1"/>
    <xf numFmtId="167" fontId="3" fillId="0" borderId="34" xfId="5" applyNumberFormat="1" applyBorder="1"/>
    <xf numFmtId="167" fontId="3" fillId="0" borderId="35" xfId="5" applyNumberFormat="1" applyBorder="1"/>
    <xf numFmtId="167" fontId="3" fillId="0" borderId="36" xfId="5" applyNumberFormat="1" applyBorder="1"/>
    <xf numFmtId="167" fontId="3" fillId="0" borderId="37" xfId="5" applyNumberFormat="1" applyBorder="1"/>
    <xf numFmtId="167" fontId="3" fillId="0" borderId="38" xfId="5" applyNumberFormat="1" applyBorder="1"/>
    <xf numFmtId="167" fontId="3" fillId="0" borderId="33" xfId="5" applyNumberFormat="1" applyBorder="1"/>
    <xf numFmtId="167" fontId="3" fillId="0" borderId="38" xfId="5" quotePrefix="1" applyNumberFormat="1" applyBorder="1"/>
    <xf numFmtId="167" fontId="3" fillId="0" borderId="39" xfId="5" applyNumberFormat="1" applyBorder="1"/>
    <xf numFmtId="9" fontId="5" fillId="0" borderId="27" xfId="5" applyNumberFormat="1" applyFont="1" applyBorder="1" applyAlignment="1">
      <alignment horizontal="center" vertical="center" wrapText="1"/>
    </xf>
    <xf numFmtId="9" fontId="5" fillId="0" borderId="1" xfId="5" applyNumberFormat="1" applyFont="1" applyBorder="1" applyAlignment="1">
      <alignment horizontal="center" vertical="center" wrapText="1"/>
    </xf>
    <xf numFmtId="9" fontId="5" fillId="0" borderId="30" xfId="5" applyNumberFormat="1" applyFont="1" applyBorder="1" applyAlignment="1">
      <alignment horizontal="center" vertical="center" wrapText="1"/>
    </xf>
    <xf numFmtId="0" fontId="5" fillId="0" borderId="3" xfId="5" applyFont="1" applyBorder="1" applyAlignment="1">
      <alignment horizontal="center" vertical="center" wrapText="1"/>
    </xf>
    <xf numFmtId="0" fontId="5" fillId="0" borderId="23" xfId="5" applyFont="1" applyBorder="1" applyAlignment="1">
      <alignment horizontal="center" vertical="center" wrapText="1"/>
    </xf>
    <xf numFmtId="0" fontId="5" fillId="0" borderId="8" xfId="5" applyFont="1" applyBorder="1" applyAlignment="1">
      <alignment horizontal="center" vertical="center" wrapText="1"/>
    </xf>
    <xf numFmtId="0" fontId="5" fillId="0" borderId="24" xfId="5" applyFont="1" applyBorder="1" applyAlignment="1">
      <alignment horizontal="center" vertical="center" wrapText="1"/>
    </xf>
    <xf numFmtId="0" fontId="3" fillId="0" borderId="40" xfId="5" applyBorder="1"/>
    <xf numFmtId="0" fontId="3" fillId="0" borderId="41" xfId="5" applyBorder="1"/>
    <xf numFmtId="1" fontId="3" fillId="0" borderId="42" xfId="5" applyNumberFormat="1" applyBorder="1"/>
    <xf numFmtId="1" fontId="3" fillId="0" borderId="43" xfId="5" applyNumberFormat="1" applyBorder="1"/>
    <xf numFmtId="0" fontId="3" fillId="0" borderId="44" xfId="5" applyFill="1" applyBorder="1"/>
    <xf numFmtId="0" fontId="3" fillId="0" borderId="0" xfId="5" applyFill="1" applyBorder="1"/>
    <xf numFmtId="0" fontId="3" fillId="0" borderId="46" xfId="5" applyFill="1" applyBorder="1" applyAlignment="1">
      <alignment horizontal="center" vertical="center" wrapText="1"/>
    </xf>
    <xf numFmtId="0" fontId="3" fillId="0" borderId="45" xfId="5" applyFill="1" applyBorder="1" applyAlignment="1">
      <alignment horizontal="center" vertical="center" wrapText="1"/>
    </xf>
    <xf numFmtId="0" fontId="5" fillId="0" borderId="41" xfId="5" applyFont="1" applyBorder="1" applyAlignment="1">
      <alignment horizontal="right"/>
    </xf>
    <xf numFmtId="1" fontId="3" fillId="0" borderId="47" xfId="5" applyNumberFormat="1" applyBorder="1"/>
    <xf numFmtId="0" fontId="5" fillId="0" borderId="48" xfId="5" applyFont="1" applyBorder="1" applyAlignment="1">
      <alignment horizontal="right"/>
    </xf>
    <xf numFmtId="1" fontId="3" fillId="0" borderId="49" xfId="5" applyNumberFormat="1" applyBorder="1"/>
    <xf numFmtId="0" fontId="3" fillId="0" borderId="50" xfId="5" applyBorder="1"/>
    <xf numFmtId="167" fontId="3" fillId="0" borderId="51" xfId="5" applyNumberFormat="1" applyBorder="1"/>
    <xf numFmtId="167" fontId="3" fillId="0" borderId="52" xfId="5" applyNumberFormat="1" applyBorder="1"/>
    <xf numFmtId="167" fontId="3" fillId="0" borderId="53" xfId="5" applyNumberFormat="1" applyBorder="1"/>
    <xf numFmtId="167" fontId="3" fillId="0" borderId="54" xfId="5" applyNumberFormat="1" applyBorder="1"/>
    <xf numFmtId="167" fontId="3" fillId="0" borderId="52" xfId="5" quotePrefix="1" applyNumberFormat="1" applyBorder="1"/>
    <xf numFmtId="167" fontId="3" fillId="0" borderId="55" xfId="5" applyNumberFormat="1" applyBorder="1"/>
    <xf numFmtId="0" fontId="5" fillId="0" borderId="56" xfId="5" applyFont="1" applyBorder="1" applyAlignment="1">
      <alignment horizontal="right"/>
    </xf>
    <xf numFmtId="167" fontId="3" fillId="0" borderId="57" xfId="5" applyNumberFormat="1" applyBorder="1"/>
    <xf numFmtId="167" fontId="3" fillId="0" borderId="58" xfId="5" applyNumberFormat="1" applyBorder="1"/>
    <xf numFmtId="0" fontId="5" fillId="0" borderId="59" xfId="5" applyFont="1" applyBorder="1" applyAlignment="1">
      <alignment horizontal="right"/>
    </xf>
    <xf numFmtId="167" fontId="3" fillId="0" borderId="60" xfId="5" applyNumberFormat="1" applyBorder="1"/>
    <xf numFmtId="167" fontId="3" fillId="0" borderId="61" xfId="5" applyNumberFormat="1" applyBorder="1"/>
    <xf numFmtId="1" fontId="3" fillId="0" borderId="62" xfId="5" applyNumberFormat="1" applyBorder="1"/>
    <xf numFmtId="0" fontId="3" fillId="0" borderId="63" xfId="5" applyBorder="1"/>
    <xf numFmtId="167" fontId="3" fillId="0" borderId="64" xfId="5" applyNumberFormat="1" applyBorder="1"/>
    <xf numFmtId="167" fontId="3" fillId="0" borderId="3" xfId="5" applyNumberFormat="1" applyBorder="1"/>
    <xf numFmtId="167" fontId="3" fillId="0" borderId="23" xfId="5" applyNumberFormat="1" applyBorder="1"/>
    <xf numFmtId="167" fontId="3" fillId="0" borderId="65" xfId="5" applyNumberFormat="1" applyBorder="1"/>
    <xf numFmtId="167" fontId="3" fillId="0" borderId="66" xfId="5" applyNumberFormat="1" applyBorder="1"/>
    <xf numFmtId="167" fontId="3" fillId="0" borderId="67" xfId="5" applyNumberFormat="1" applyBorder="1"/>
    <xf numFmtId="167" fontId="3" fillId="0" borderId="66" xfId="5" quotePrefix="1" applyNumberFormat="1" applyBorder="1"/>
    <xf numFmtId="167" fontId="3" fillId="0" borderId="68" xfId="5" applyNumberFormat="1" applyBorder="1"/>
    <xf numFmtId="1" fontId="3" fillId="0" borderId="69" xfId="5" applyNumberFormat="1" applyBorder="1"/>
    <xf numFmtId="0" fontId="3" fillId="0" borderId="70" xfId="5" applyBorder="1"/>
    <xf numFmtId="0" fontId="3" fillId="0" borderId="0" xfId="5" applyFill="1" applyAlignment="1">
      <alignment horizontal="center" vertical="center" wrapText="1"/>
    </xf>
    <xf numFmtId="0" fontId="5" fillId="0" borderId="3" xfId="5" applyFont="1" applyFill="1" applyBorder="1" applyAlignment="1">
      <alignment horizontal="center"/>
    </xf>
    <xf numFmtId="167" fontId="5" fillId="0" borderId="3" xfId="5" applyNumberFormat="1" applyFont="1" applyBorder="1" applyAlignment="1">
      <alignment horizontal="center" vertical="center" wrapText="1"/>
    </xf>
    <xf numFmtId="1" fontId="3" fillId="0" borderId="3" xfId="5" applyNumberFormat="1" applyBorder="1"/>
    <xf numFmtId="0" fontId="3" fillId="0" borderId="3" xfId="5" applyBorder="1"/>
    <xf numFmtId="1" fontId="3" fillId="0" borderId="1" xfId="5" applyNumberFormat="1" applyBorder="1"/>
    <xf numFmtId="0" fontId="3" fillId="0" borderId="1" xfId="5" applyBorder="1"/>
    <xf numFmtId="167" fontId="3" fillId="0" borderId="1" xfId="5" applyNumberFormat="1" applyBorder="1"/>
    <xf numFmtId="0" fontId="5" fillId="0" borderId="3" xfId="5" applyFont="1" applyBorder="1" applyAlignment="1">
      <alignment horizontal="right"/>
    </xf>
    <xf numFmtId="0" fontId="5" fillId="0" borderId="19" xfId="5" applyFont="1" applyFill="1" applyBorder="1" applyAlignment="1">
      <alignment horizontal="center"/>
    </xf>
    <xf numFmtId="0" fontId="3" fillId="0" borderId="71" xfId="5" applyBorder="1"/>
    <xf numFmtId="0" fontId="5" fillId="0" borderId="72" xfId="5" applyFont="1" applyBorder="1" applyAlignment="1">
      <alignment horizontal="right"/>
    </xf>
    <xf numFmtId="167" fontId="3" fillId="0" borderId="72" xfId="5" applyNumberFormat="1" applyBorder="1"/>
    <xf numFmtId="167" fontId="3" fillId="0" borderId="73" xfId="5" applyNumberFormat="1" applyBorder="1"/>
    <xf numFmtId="0" fontId="3" fillId="0" borderId="74" xfId="5" applyBorder="1"/>
    <xf numFmtId="0" fontId="5" fillId="0" borderId="75" xfId="5" applyFont="1" applyBorder="1" applyAlignment="1">
      <alignment horizontal="right"/>
    </xf>
    <xf numFmtId="167" fontId="3" fillId="0" borderId="75" xfId="5" applyNumberFormat="1" applyBorder="1"/>
    <xf numFmtId="167" fontId="3" fillId="0" borderId="76" xfId="5" applyNumberFormat="1" applyBorder="1"/>
    <xf numFmtId="1" fontId="3" fillId="0" borderId="77" xfId="5" applyNumberFormat="1" applyBorder="1"/>
    <xf numFmtId="0" fontId="3" fillId="0" borderId="77" xfId="5" applyBorder="1"/>
    <xf numFmtId="167" fontId="3" fillId="0" borderId="77" xfId="5" applyNumberFormat="1" applyBorder="1"/>
    <xf numFmtId="164" fontId="3" fillId="0" borderId="77" xfId="5" applyNumberFormat="1" applyBorder="1"/>
    <xf numFmtId="9" fontId="3" fillId="0" borderId="0" xfId="5" applyNumberFormat="1"/>
    <xf numFmtId="9" fontId="3" fillId="0" borderId="77" xfId="5" applyNumberFormat="1" applyBorder="1"/>
    <xf numFmtId="164" fontId="3" fillId="0" borderId="60" xfId="5" applyNumberFormat="1" applyBorder="1"/>
    <xf numFmtId="164" fontId="3" fillId="0" borderId="61" xfId="5" applyNumberFormat="1" applyBorder="1"/>
    <xf numFmtId="164" fontId="3" fillId="0" borderId="57" xfId="5" applyNumberFormat="1" applyBorder="1"/>
    <xf numFmtId="164" fontId="3" fillId="0" borderId="58" xfId="5" applyNumberFormat="1" applyBorder="1"/>
    <xf numFmtId="1" fontId="3" fillId="0" borderId="0" xfId="5" applyNumberFormat="1" applyBorder="1"/>
    <xf numFmtId="0" fontId="3" fillId="0" borderId="0" xfId="5" applyBorder="1"/>
    <xf numFmtId="167" fontId="3" fillId="0" borderId="0" xfId="5" applyNumberFormat="1" applyBorder="1"/>
    <xf numFmtId="167" fontId="5" fillId="0" borderId="0" xfId="5" applyNumberFormat="1" applyFont="1"/>
    <xf numFmtId="9" fontId="5" fillId="0" borderId="78" xfId="5" applyNumberFormat="1" applyFont="1" applyBorder="1" applyAlignment="1">
      <alignment horizontal="center" vertical="center" wrapText="1"/>
    </xf>
    <xf numFmtId="9" fontId="5" fillId="0" borderId="79" xfId="5" applyNumberFormat="1" applyFont="1" applyBorder="1" applyAlignment="1">
      <alignment horizontal="center" vertical="center" wrapText="1"/>
    </xf>
    <xf numFmtId="9" fontId="5" fillId="0" borderId="80" xfId="5" applyNumberFormat="1" applyFont="1" applyBorder="1" applyAlignment="1">
      <alignment horizontal="center" vertical="center" wrapText="1"/>
    </xf>
    <xf numFmtId="0" fontId="3" fillId="0" borderId="0" xfId="5" applyAlignment="1">
      <alignment horizontal="right"/>
    </xf>
    <xf numFmtId="0" fontId="5" fillId="0" borderId="0" xfId="5" applyFont="1"/>
    <xf numFmtId="0" fontId="5" fillId="0" borderId="1" xfId="5" applyFont="1" applyFill="1" applyBorder="1" applyAlignment="1">
      <alignment horizontal="center"/>
    </xf>
    <xf numFmtId="0" fontId="8" fillId="0" borderId="0" xfId="6" applyFont="1" applyBorder="1"/>
    <xf numFmtId="0" fontId="8" fillId="0" borderId="0" xfId="6" applyFont="1" applyBorder="1" applyAlignment="1">
      <alignment wrapText="1"/>
    </xf>
    <xf numFmtId="0" fontId="2" fillId="0" borderId="0" xfId="6" applyBorder="1"/>
    <xf numFmtId="0" fontId="7" fillId="0" borderId="0" xfId="6" applyFont="1" applyBorder="1" applyAlignment="1">
      <alignment horizontal="center"/>
    </xf>
    <xf numFmtId="0" fontId="6" fillId="0" borderId="0" xfId="7" applyFont="1" applyFill="1" applyBorder="1" applyAlignment="1">
      <alignment horizontal="center" wrapText="1"/>
    </xf>
    <xf numFmtId="0" fontId="5" fillId="0" borderId="0" xfId="8" applyFont="1" applyBorder="1" applyAlignment="1">
      <alignment horizontal="center" vertical="center" wrapText="1"/>
    </xf>
    <xf numFmtId="0" fontId="7" fillId="0" borderId="0" xfId="6" applyFont="1" applyBorder="1"/>
    <xf numFmtId="0" fontId="2" fillId="0" borderId="0" xfId="6" applyFill="1"/>
    <xf numFmtId="0" fontId="2" fillId="0" borderId="0" xfId="6" applyBorder="1" applyAlignment="1">
      <alignment horizontal="center"/>
    </xf>
    <xf numFmtId="0" fontId="9" fillId="0" borderId="0" xfId="7" applyFont="1" applyFill="1" applyBorder="1" applyAlignment="1">
      <alignment wrapText="1"/>
    </xf>
    <xf numFmtId="0" fontId="2" fillId="0" borderId="0" xfId="6"/>
    <xf numFmtId="0" fontId="7" fillId="0" borderId="0" xfId="6" applyFont="1" applyFill="1" applyBorder="1" applyAlignment="1">
      <alignment horizontal="left"/>
    </xf>
    <xf numFmtId="0" fontId="2" fillId="0" borderId="0" xfId="6" applyAlignment="1">
      <alignment horizontal="center"/>
    </xf>
    <xf numFmtId="0" fontId="2" fillId="0" borderId="0" xfId="6" applyBorder="1" applyAlignment="1">
      <alignment wrapText="1"/>
    </xf>
    <xf numFmtId="0" fontId="2" fillId="0" borderId="0" xfId="6" applyFill="1" applyAlignment="1">
      <alignment horizontal="left"/>
    </xf>
    <xf numFmtId="0" fontId="2" fillId="0" borderId="0" xfId="6" applyAlignment="1">
      <alignment horizontal="left"/>
    </xf>
    <xf numFmtId="0" fontId="9" fillId="0" borderId="0" xfId="7" applyFont="1" applyFill="1" applyBorder="1" applyAlignment="1">
      <alignment horizontal="left" wrapText="1"/>
    </xf>
    <xf numFmtId="0" fontId="2" fillId="0" borderId="0" xfId="6" applyFill="1" applyBorder="1"/>
    <xf numFmtId="0" fontId="2" fillId="0" borderId="0" xfId="10"/>
    <xf numFmtId="0" fontId="2" fillId="0" borderId="0" xfId="10" applyFill="1"/>
    <xf numFmtId="0" fontId="5" fillId="0" borderId="0" xfId="10" applyFont="1" applyFill="1"/>
    <xf numFmtId="0" fontId="5" fillId="0" borderId="81" xfId="10" applyFont="1" applyFill="1" applyBorder="1" applyAlignment="1">
      <alignment horizontal="center"/>
    </xf>
    <xf numFmtId="0" fontId="5" fillId="0" borderId="84" xfId="10" applyFont="1" applyFill="1" applyBorder="1" applyAlignment="1">
      <alignment horizontal="center"/>
    </xf>
    <xf numFmtId="0" fontId="5" fillId="0" borderId="87" xfId="10" applyFont="1" applyFill="1" applyBorder="1" applyAlignment="1">
      <alignment horizontal="center"/>
    </xf>
    <xf numFmtId="0" fontId="5" fillId="0" borderId="89" xfId="10" applyFont="1" applyFill="1" applyBorder="1" applyAlignment="1">
      <alignment horizontal="center"/>
    </xf>
    <xf numFmtId="0" fontId="5" fillId="0" borderId="91" xfId="10" applyFont="1" applyFill="1" applyBorder="1" applyAlignment="1">
      <alignment horizontal="center"/>
    </xf>
    <xf numFmtId="0" fontId="5" fillId="0" borderId="0" xfId="10" applyFont="1" applyAlignment="1">
      <alignment horizontal="center"/>
    </xf>
    <xf numFmtId="0" fontId="0" fillId="0" borderId="3" xfId="0" applyBorder="1"/>
    <xf numFmtId="0" fontId="0" fillId="0" borderId="20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3" xfId="5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5" fillId="0" borderId="3" xfId="0" applyFont="1" applyBorder="1" applyAlignment="1">
      <alignment horizontal="right"/>
    </xf>
    <xf numFmtId="0" fontId="5" fillId="0" borderId="0" xfId="5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4" xfId="5" applyBorder="1" applyAlignment="1">
      <alignment horizontal="center" vertical="center" wrapText="1"/>
    </xf>
    <xf numFmtId="0" fontId="3" fillId="0" borderId="4" xfId="5" applyFont="1" applyBorder="1" applyAlignment="1">
      <alignment horizontal="center" vertical="center" wrapText="1"/>
    </xf>
    <xf numFmtId="0" fontId="3" fillId="2" borderId="4" xfId="5" applyFill="1" applyBorder="1" applyAlignment="1">
      <alignment horizontal="center" vertical="center" wrapText="1"/>
    </xf>
    <xf numFmtId="167" fontId="3" fillId="0" borderId="4" xfId="5" applyNumberFormat="1" applyFont="1" applyBorder="1" applyAlignment="1">
      <alignment horizontal="center" vertical="center" wrapText="1"/>
    </xf>
    <xf numFmtId="0" fontId="3" fillId="0" borderId="4" xfId="5" applyFill="1" applyBorder="1" applyAlignment="1">
      <alignment horizontal="center" vertical="center" wrapText="1"/>
    </xf>
    <xf numFmtId="0" fontId="5" fillId="0" borderId="75" xfId="5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167" fontId="5" fillId="0" borderId="75" xfId="5" applyNumberFormat="1" applyFont="1" applyBorder="1" applyAlignment="1">
      <alignment horizontal="center" vertical="center" wrapText="1"/>
    </xf>
    <xf numFmtId="0" fontId="3" fillId="0" borderId="75" xfId="5" applyFont="1" applyBorder="1" applyAlignment="1">
      <alignment horizontal="center" vertical="center" wrapText="1"/>
    </xf>
    <xf numFmtId="0" fontId="3" fillId="0" borderId="93" xfId="5" applyFont="1" applyBorder="1" applyAlignment="1">
      <alignment horizontal="center" vertical="center" wrapText="1"/>
    </xf>
    <xf numFmtId="167" fontId="0" fillId="0" borderId="3" xfId="0" applyNumberFormat="1" applyBorder="1"/>
    <xf numFmtId="167" fontId="0" fillId="0" borderId="1" xfId="0" applyNumberFormat="1" applyBorder="1"/>
    <xf numFmtId="0" fontId="5" fillId="0" borderId="71" xfId="0" applyFont="1" applyBorder="1" applyAlignment="1">
      <alignment horizontal="right"/>
    </xf>
    <xf numFmtId="0" fontId="5" fillId="0" borderId="74" xfId="0" applyFont="1" applyBorder="1" applyAlignment="1">
      <alignment horizontal="right"/>
    </xf>
    <xf numFmtId="167" fontId="0" fillId="0" borderId="72" xfId="0" applyNumberFormat="1" applyBorder="1"/>
    <xf numFmtId="167" fontId="0" fillId="0" borderId="75" xfId="0" applyNumberFormat="1" applyBorder="1"/>
    <xf numFmtId="167" fontId="0" fillId="0" borderId="76" xfId="0" applyNumberFormat="1" applyBorder="1"/>
    <xf numFmtId="167" fontId="5" fillId="0" borderId="94" xfId="5" applyNumberFormat="1" applyFont="1" applyBorder="1" applyAlignment="1">
      <alignment horizontal="center" vertical="center" wrapText="1"/>
    </xf>
    <xf numFmtId="167" fontId="3" fillId="0" borderId="19" xfId="5" applyNumberFormat="1" applyBorder="1"/>
    <xf numFmtId="167" fontId="3" fillId="0" borderId="8" xfId="5" applyNumberFormat="1" applyBorder="1"/>
    <xf numFmtId="167" fontId="3" fillId="0" borderId="95" xfId="5" applyNumberFormat="1" applyBorder="1"/>
    <xf numFmtId="167" fontId="3" fillId="0" borderId="94" xfId="5" applyNumberFormat="1" applyBorder="1"/>
    <xf numFmtId="0" fontId="5" fillId="0" borderId="93" xfId="5" applyFont="1" applyFill="1" applyBorder="1" applyAlignment="1">
      <alignment horizontal="center" vertical="center" wrapText="1"/>
    </xf>
    <xf numFmtId="0" fontId="5" fillId="0" borderId="20" xfId="5" applyFont="1" applyFill="1" applyBorder="1" applyAlignment="1">
      <alignment horizontal="center"/>
    </xf>
    <xf numFmtId="0" fontId="3" fillId="2" borderId="75" xfId="5" applyFill="1" applyBorder="1" applyAlignment="1">
      <alignment horizontal="center" vertical="center" wrapText="1"/>
    </xf>
    <xf numFmtId="0" fontId="3" fillId="2" borderId="3" xfId="5" applyFill="1" applyBorder="1"/>
    <xf numFmtId="0" fontId="5" fillId="0" borderId="0" xfId="0" applyFont="1" applyBorder="1" applyAlignment="1">
      <alignment horizontal="center"/>
    </xf>
    <xf numFmtId="9" fontId="2" fillId="0" borderId="0" xfId="10" applyNumberFormat="1" applyAlignment="1">
      <alignment horizontal="center"/>
    </xf>
    <xf numFmtId="167" fontId="3" fillId="0" borderId="96" xfId="5" applyNumberFormat="1" applyBorder="1"/>
    <xf numFmtId="0" fontId="3" fillId="0" borderId="96" xfId="5" applyBorder="1" applyAlignment="1">
      <alignment horizontal="right"/>
    </xf>
    <xf numFmtId="0" fontId="3" fillId="0" borderId="3" xfId="5" applyBorder="1" applyAlignment="1">
      <alignment horizontal="right"/>
    </xf>
    <xf numFmtId="167" fontId="5" fillId="0" borderId="0" xfId="5" applyNumberFormat="1" applyFont="1" applyAlignment="1">
      <alignment horizontal="center"/>
    </xf>
    <xf numFmtId="164" fontId="3" fillId="0" borderId="0" xfId="1" applyNumberFormat="1" applyFont="1"/>
    <xf numFmtId="167" fontId="0" fillId="3" borderId="0" xfId="0" applyNumberFormat="1" applyFill="1"/>
    <xf numFmtId="164" fontId="0" fillId="3" borderId="0" xfId="0" applyNumberFormat="1" applyFill="1"/>
    <xf numFmtId="10" fontId="0" fillId="3" borderId="0" xfId="0" applyNumberFormat="1" applyFill="1"/>
    <xf numFmtId="0" fontId="5" fillId="3" borderId="0" xfId="0" applyFont="1" applyFill="1" applyAlignment="1">
      <alignment horizontal="right"/>
    </xf>
    <xf numFmtId="0" fontId="11" fillId="0" borderId="0" xfId="0" applyFont="1"/>
    <xf numFmtId="168" fontId="0" fillId="0" borderId="0" xfId="0" applyNumberFormat="1"/>
    <xf numFmtId="0" fontId="0" fillId="0" borderId="0" xfId="0" applyFont="1"/>
    <xf numFmtId="169" fontId="0" fillId="0" borderId="0" xfId="0" applyNumberFormat="1"/>
    <xf numFmtId="167" fontId="4" fillId="0" borderId="0" xfId="4" applyNumberFormat="1"/>
    <xf numFmtId="0" fontId="5" fillId="3" borderId="0" xfId="0" applyFont="1" applyFill="1" applyAlignment="1">
      <alignment horizontal="center"/>
    </xf>
    <xf numFmtId="0" fontId="3" fillId="0" borderId="1" xfId="5" applyBorder="1" applyAlignment="1">
      <alignment horizontal="right"/>
    </xf>
    <xf numFmtId="167" fontId="3" fillId="0" borderId="9" xfId="5" applyNumberFormat="1" applyBorder="1"/>
    <xf numFmtId="0" fontId="7" fillId="0" borderId="97" xfId="0" applyFont="1" applyBorder="1" applyAlignment="1">
      <alignment horizontal="center" vertical="center" wrapText="1"/>
    </xf>
    <xf numFmtId="0" fontId="7" fillId="0" borderId="98" xfId="0" applyFont="1" applyBorder="1" applyAlignment="1">
      <alignment horizontal="center" vertical="center" wrapText="1"/>
    </xf>
    <xf numFmtId="0" fontId="5" fillId="0" borderId="98" xfId="0" applyFont="1" applyBorder="1" applyAlignment="1">
      <alignment horizontal="center" vertical="center" wrapText="1"/>
    </xf>
    <xf numFmtId="0" fontId="7" fillId="0" borderId="99" xfId="0" applyFont="1" applyBorder="1" applyAlignment="1">
      <alignment horizontal="center" vertical="center" wrapText="1"/>
    </xf>
    <xf numFmtId="0" fontId="0" fillId="0" borderId="79" xfId="0" applyBorder="1" applyAlignment="1">
      <alignment horizontal="center"/>
    </xf>
    <xf numFmtId="167" fontId="0" fillId="0" borderId="79" xfId="0" applyNumberFormat="1" applyBorder="1"/>
    <xf numFmtId="164" fontId="0" fillId="0" borderId="79" xfId="0" applyNumberFormat="1" applyBorder="1"/>
    <xf numFmtId="164" fontId="0" fillId="0" borderId="100" xfId="0" applyNumberFormat="1" applyBorder="1"/>
    <xf numFmtId="164" fontId="0" fillId="0" borderId="1" xfId="0" applyNumberFormat="1" applyBorder="1"/>
    <xf numFmtId="164" fontId="0" fillId="0" borderId="101" xfId="0" applyNumberFormat="1" applyBorder="1"/>
    <xf numFmtId="0" fontId="0" fillId="0" borderId="75" xfId="0" applyBorder="1" applyAlignment="1">
      <alignment horizontal="center"/>
    </xf>
    <xf numFmtId="0" fontId="0" fillId="0" borderId="107" xfId="0" applyFill="1" applyBorder="1" applyAlignment="1">
      <alignment horizontal="center"/>
    </xf>
    <xf numFmtId="167" fontId="0" fillId="0" borderId="108" xfId="0" applyNumberFormat="1" applyBorder="1"/>
    <xf numFmtId="167" fontId="0" fillId="0" borderId="109" xfId="0" applyNumberFormat="1" applyBorder="1"/>
    <xf numFmtId="0" fontId="0" fillId="0" borderId="110" xfId="0" applyFill="1" applyBorder="1" applyAlignment="1">
      <alignment horizontal="center"/>
    </xf>
    <xf numFmtId="167" fontId="0" fillId="0" borderId="111" xfId="0" applyNumberFormat="1" applyBorder="1"/>
    <xf numFmtId="167" fontId="0" fillId="0" borderId="112" xfId="0" applyNumberFormat="1" applyBorder="1"/>
    <xf numFmtId="0" fontId="0" fillId="0" borderId="113" xfId="0" applyFill="1" applyBorder="1" applyAlignment="1">
      <alignment horizontal="center"/>
    </xf>
    <xf numFmtId="0" fontId="0" fillId="0" borderId="77" xfId="0" applyBorder="1"/>
    <xf numFmtId="0" fontId="0" fillId="0" borderId="31" xfId="0" applyBorder="1"/>
    <xf numFmtId="0" fontId="3" fillId="0" borderId="0" xfId="8" applyAlignment="1">
      <alignment vertical="center"/>
    </xf>
    <xf numFmtId="0" fontId="3" fillId="0" borderId="0" xfId="8" applyFont="1" applyAlignment="1">
      <alignment vertical="center" wrapText="1"/>
    </xf>
    <xf numFmtId="167" fontId="3" fillId="0" borderId="0" xfId="8" applyNumberFormat="1" applyAlignment="1">
      <alignment vertical="center" wrapText="1"/>
    </xf>
    <xf numFmtId="0" fontId="3" fillId="0" borderId="0" xfId="8" applyAlignment="1">
      <alignment vertical="center" wrapText="1"/>
    </xf>
    <xf numFmtId="164" fontId="3" fillId="0" borderId="0" xfId="8" applyNumberFormat="1" applyAlignment="1">
      <alignment vertical="center" wrapText="1"/>
    </xf>
    <xf numFmtId="164" fontId="0" fillId="4" borderId="0" xfId="14" applyNumberFormat="1" applyFont="1" applyFill="1"/>
    <xf numFmtId="1" fontId="3" fillId="0" borderId="0" xfId="15" applyNumberFormat="1"/>
    <xf numFmtId="0" fontId="3" fillId="0" borderId="0" xfId="8"/>
    <xf numFmtId="167" fontId="0" fillId="0" borderId="0" xfId="14" applyNumberFormat="1" applyFont="1"/>
    <xf numFmtId="164" fontId="3" fillId="0" borderId="0" xfId="14" applyNumberFormat="1" applyFont="1"/>
    <xf numFmtId="164" fontId="0" fillId="0" borderId="0" xfId="14" applyNumberFormat="1" applyFont="1"/>
    <xf numFmtId="0" fontId="3" fillId="0" borderId="0" xfId="8" quotePrefix="1" applyAlignment="1">
      <alignment horizontal="center"/>
    </xf>
    <xf numFmtId="0" fontId="3" fillId="0" borderId="0" xfId="8" quotePrefix="1" applyNumberFormat="1"/>
    <xf numFmtId="166" fontId="0" fillId="0" borderId="0" xfId="9" applyNumberFormat="1" applyFont="1"/>
    <xf numFmtId="164" fontId="5" fillId="0" borderId="0" xfId="14" applyNumberFormat="1" applyFont="1" applyAlignment="1">
      <alignment horizontal="right"/>
    </xf>
    <xf numFmtId="0" fontId="3" fillId="0" borderId="0" xfId="8" applyAlignment="1">
      <alignment horizontal="center"/>
    </xf>
    <xf numFmtId="0" fontId="5" fillId="0" borderId="0" xfId="8" applyNumberFormat="1" applyFont="1"/>
    <xf numFmtId="167" fontId="3" fillId="0" borderId="0" xfId="8" applyNumberFormat="1"/>
    <xf numFmtId="164" fontId="3" fillId="0" borderId="0" xfId="8" applyNumberFormat="1"/>
    <xf numFmtId="0" fontId="3" fillId="0" borderId="0" xfId="8" applyAlignment="1">
      <alignment horizontal="center" vertical="center"/>
    </xf>
    <xf numFmtId="0" fontId="3" fillId="0" borderId="0" xfId="8" applyFont="1" applyAlignment="1">
      <alignment horizontal="center" vertical="center" wrapText="1"/>
    </xf>
    <xf numFmtId="167" fontId="3" fillId="0" borderId="0" xfId="8" applyNumberFormat="1" applyAlignment="1">
      <alignment horizontal="center" vertical="center" wrapText="1"/>
    </xf>
    <xf numFmtId="0" fontId="3" fillId="0" borderId="0" xfId="8" applyAlignment="1">
      <alignment horizontal="center" vertical="center" wrapText="1"/>
    </xf>
    <xf numFmtId="164" fontId="3" fillId="0" borderId="0" xfId="8" applyNumberFormat="1" applyAlignment="1">
      <alignment horizontal="center" vertical="center" wrapText="1"/>
    </xf>
    <xf numFmtId="0" fontId="3" fillId="0" borderId="0" xfId="8" applyNumberFormat="1" applyFont="1"/>
    <xf numFmtId="0" fontId="3" fillId="0" borderId="0" xfId="8" quotePrefix="1" applyAlignment="1">
      <alignment horizontal="right"/>
    </xf>
    <xf numFmtId="0" fontId="3" fillId="0" borderId="0" xfId="8" quotePrefix="1" applyNumberFormat="1" applyFont="1"/>
    <xf numFmtId="1" fontId="3" fillId="0" borderId="0" xfId="15" applyNumberFormat="1" applyAlignment="1">
      <alignment horizontal="center"/>
    </xf>
    <xf numFmtId="164" fontId="0" fillId="0" borderId="0" xfId="14" applyNumberFormat="1" applyFont="1" applyAlignment="1">
      <alignment horizontal="center"/>
    </xf>
    <xf numFmtId="167" fontId="3" fillId="0" borderId="20" xfId="5" applyNumberFormat="1" applyBorder="1"/>
    <xf numFmtId="167" fontId="3" fillId="0" borderId="118" xfId="5" applyNumberFormat="1" applyBorder="1"/>
    <xf numFmtId="0" fontId="5" fillId="0" borderId="119" xfId="0" applyFont="1" applyBorder="1" applyAlignment="1">
      <alignment horizontal="center"/>
    </xf>
    <xf numFmtId="0" fontId="5" fillId="0" borderId="119" xfId="0" applyFont="1" applyBorder="1" applyAlignment="1"/>
    <xf numFmtId="0" fontId="0" fillId="0" borderId="119" xfId="0" applyBorder="1" applyAlignment="1">
      <alignment horizontal="center"/>
    </xf>
    <xf numFmtId="0" fontId="5" fillId="0" borderId="82" xfId="10" applyFont="1" applyFill="1" applyBorder="1" applyAlignment="1">
      <alignment horizontal="center"/>
    </xf>
    <xf numFmtId="0" fontId="5" fillId="0" borderId="83" xfId="10" applyFont="1" applyFill="1" applyBorder="1" applyAlignment="1">
      <alignment horizontal="center"/>
    </xf>
    <xf numFmtId="9" fontId="2" fillId="0" borderId="85" xfId="10" applyNumberFormat="1" applyFill="1" applyBorder="1" applyAlignment="1">
      <alignment horizontal="center"/>
    </xf>
    <xf numFmtId="9" fontId="2" fillId="0" borderId="86" xfId="10" applyNumberFormat="1" applyFill="1" applyBorder="1" applyAlignment="1">
      <alignment horizontal="center"/>
    </xf>
    <xf numFmtId="9" fontId="2" fillId="0" borderId="10" xfId="10" applyNumberFormat="1" applyFill="1" applyBorder="1" applyAlignment="1">
      <alignment horizontal="center"/>
    </xf>
    <xf numFmtId="9" fontId="2" fillId="0" borderId="88" xfId="10" applyNumberFormat="1" applyFill="1" applyBorder="1" applyAlignment="1">
      <alignment horizontal="center"/>
    </xf>
    <xf numFmtId="9" fontId="2" fillId="0" borderId="1" xfId="10" applyNumberFormat="1" applyFill="1" applyBorder="1" applyAlignment="1">
      <alignment horizontal="center"/>
    </xf>
    <xf numFmtId="9" fontId="2" fillId="0" borderId="90" xfId="10" applyNumberFormat="1" applyFill="1" applyBorder="1" applyAlignment="1">
      <alignment horizontal="center"/>
    </xf>
    <xf numFmtId="9" fontId="2" fillId="0" borderId="35" xfId="10" applyNumberFormat="1" applyFill="1" applyBorder="1" applyAlignment="1">
      <alignment horizontal="center"/>
    </xf>
    <xf numFmtId="9" fontId="2" fillId="0" borderId="92" xfId="10" applyNumberFormat="1" applyFill="1" applyBorder="1" applyAlignment="1">
      <alignment horizontal="center"/>
    </xf>
    <xf numFmtId="0" fontId="2" fillId="0" borderId="0" xfId="10" applyFill="1" applyAlignment="1">
      <alignment horizontal="center"/>
    </xf>
    <xf numFmtId="0" fontId="5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5" fillId="0" borderId="120" xfId="10" applyFont="1" applyFill="1" applyBorder="1" applyAlignment="1">
      <alignment horizontal="center"/>
    </xf>
    <xf numFmtId="9" fontId="2" fillId="0" borderId="121" xfId="10" applyNumberFormat="1" applyFill="1" applyBorder="1" applyAlignment="1">
      <alignment horizontal="center"/>
    </xf>
    <xf numFmtId="9" fontId="2" fillId="0" borderId="12" xfId="10" applyNumberFormat="1" applyFill="1" applyBorder="1" applyAlignment="1">
      <alignment horizontal="center"/>
    </xf>
    <xf numFmtId="9" fontId="2" fillId="0" borderId="9" xfId="10" applyNumberFormat="1" applyFill="1" applyBorder="1" applyAlignment="1">
      <alignment horizontal="center"/>
    </xf>
    <xf numFmtId="9" fontId="2" fillId="0" borderId="122" xfId="10" applyNumberFormat="1" applyFill="1" applyBorder="1" applyAlignment="1">
      <alignment horizontal="center"/>
    </xf>
    <xf numFmtId="0" fontId="1" fillId="0" borderId="0" xfId="10" applyFont="1"/>
    <xf numFmtId="0" fontId="7" fillId="0" borderId="0" xfId="10" applyFont="1" applyAlignment="1">
      <alignment horizontal="center"/>
    </xf>
    <xf numFmtId="165" fontId="0" fillId="0" borderId="0" xfId="0" applyNumberFormat="1" applyAlignment="1">
      <alignment horizontal="center"/>
    </xf>
    <xf numFmtId="0" fontId="7" fillId="0" borderId="0" xfId="10" applyFont="1" applyFill="1"/>
    <xf numFmtId="9" fontId="0" fillId="0" borderId="0" xfId="0" applyNumberFormat="1" applyFill="1" applyAlignment="1">
      <alignment horizontal="center"/>
    </xf>
    <xf numFmtId="0" fontId="7" fillId="0" borderId="0" xfId="10" applyFont="1"/>
    <xf numFmtId="0" fontId="5" fillId="0" borderId="15" xfId="5" applyFont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29" xfId="5" applyFont="1" applyBorder="1" applyAlignment="1">
      <alignment horizontal="center" vertical="center" wrapText="1"/>
    </xf>
    <xf numFmtId="0" fontId="5" fillId="0" borderId="26" xfId="5" applyFont="1" applyBorder="1" applyAlignment="1">
      <alignment horizontal="center" vertical="center" wrapText="1"/>
    </xf>
    <xf numFmtId="0" fontId="5" fillId="0" borderId="114" xfId="5" applyFont="1" applyBorder="1" applyAlignment="1">
      <alignment horizontal="center" vertical="center" wrapText="1"/>
    </xf>
    <xf numFmtId="0" fontId="5" fillId="0" borderId="115" xfId="5" applyFont="1" applyBorder="1" applyAlignment="1">
      <alignment horizontal="center" vertical="center" wrapText="1"/>
    </xf>
    <xf numFmtId="0" fontId="5" fillId="0" borderId="116" xfId="5" applyFont="1" applyBorder="1" applyAlignment="1">
      <alignment horizontal="center" vertical="center" wrapText="1"/>
    </xf>
    <xf numFmtId="0" fontId="5" fillId="0" borderId="107" xfId="5" applyFont="1" applyBorder="1" applyAlignment="1">
      <alignment horizontal="center" vertical="center" wrapText="1"/>
    </xf>
    <xf numFmtId="0" fontId="5" fillId="0" borderId="117" xfId="5" applyFont="1" applyBorder="1" applyAlignment="1">
      <alignment horizontal="center" vertical="center" wrapText="1"/>
    </xf>
    <xf numFmtId="167" fontId="0" fillId="0" borderId="95" xfId="0" applyNumberFormat="1" applyBorder="1" applyAlignment="1">
      <alignment horizontal="center" vertical="center"/>
    </xf>
    <xf numFmtId="167" fontId="0" fillId="0" borderId="102" xfId="0" applyNumberFormat="1" applyBorder="1" applyAlignment="1">
      <alignment horizontal="center" vertical="center"/>
    </xf>
    <xf numFmtId="167" fontId="0" fillId="0" borderId="103" xfId="0" applyNumberFormat="1" applyBorder="1" applyAlignment="1">
      <alignment horizontal="center" vertical="center"/>
    </xf>
    <xf numFmtId="167" fontId="0" fillId="0" borderId="19" xfId="0" applyNumberFormat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167" fontId="0" fillId="0" borderId="104" xfId="0" applyNumberFormat="1" applyBorder="1" applyAlignment="1">
      <alignment horizontal="center" vertical="center"/>
    </xf>
    <xf numFmtId="167" fontId="0" fillId="0" borderId="94" xfId="0" applyNumberFormat="1" applyBorder="1" applyAlignment="1">
      <alignment horizontal="center" vertical="center"/>
    </xf>
    <xf numFmtId="167" fontId="0" fillId="0" borderId="4" xfId="0" applyNumberFormat="1" applyBorder="1" applyAlignment="1">
      <alignment horizontal="center" vertical="center"/>
    </xf>
    <xf numFmtId="167" fontId="0" fillId="0" borderId="105" xfId="0" applyNumberFormat="1" applyBorder="1" applyAlignment="1">
      <alignment horizontal="center" vertical="center"/>
    </xf>
    <xf numFmtId="0" fontId="7" fillId="0" borderId="10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113" xfId="0" applyFont="1" applyBorder="1" applyAlignment="1">
      <alignment horizontal="center" vertical="center" wrapText="1"/>
    </xf>
    <xf numFmtId="0" fontId="7" fillId="0" borderId="71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74" xfId="0" applyFont="1" applyBorder="1" applyAlignment="1">
      <alignment horizontal="center" vertical="center"/>
    </xf>
    <xf numFmtId="0" fontId="7" fillId="0" borderId="7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75" xfId="0" applyFont="1" applyBorder="1" applyAlignment="1">
      <alignment horizontal="center" vertical="center"/>
    </xf>
    <xf numFmtId="0" fontId="5" fillId="2" borderId="15" xfId="5" applyFont="1" applyFill="1" applyBorder="1" applyAlignment="1">
      <alignment horizontal="center" vertical="center" wrapText="1"/>
    </xf>
    <xf numFmtId="9" fontId="5" fillId="2" borderId="77" xfId="5" applyNumberFormat="1" applyFont="1" applyFill="1" applyBorder="1" applyAlignment="1">
      <alignment horizontal="center" vertical="center" wrapText="1"/>
    </xf>
    <xf numFmtId="167" fontId="3" fillId="2" borderId="123" xfId="5" applyNumberFormat="1" applyFill="1" applyBorder="1"/>
    <xf numFmtId="167" fontId="3" fillId="2" borderId="0" xfId="5" applyNumberFormat="1" applyFill="1" applyBorder="1"/>
    <xf numFmtId="167" fontId="3" fillId="2" borderId="124" xfId="5" applyNumberFormat="1" applyFill="1" applyBorder="1"/>
    <xf numFmtId="167" fontId="3" fillId="0" borderId="125" xfId="5" applyNumberFormat="1" applyBorder="1"/>
    <xf numFmtId="167" fontId="3" fillId="0" borderId="126" xfId="5" applyNumberFormat="1" applyBorder="1"/>
    <xf numFmtId="167" fontId="3" fillId="0" borderId="127" xfId="5" applyNumberFormat="1" applyBorder="1"/>
    <xf numFmtId="0" fontId="5" fillId="0" borderId="26" xfId="5" applyFont="1" applyFill="1" applyBorder="1" applyAlignment="1">
      <alignment horizontal="center" vertical="center" wrapText="1"/>
    </xf>
    <xf numFmtId="0" fontId="5" fillId="0" borderId="15" xfId="5" applyFont="1" applyFill="1" applyBorder="1" applyAlignment="1">
      <alignment horizontal="center" vertical="center" wrapText="1"/>
    </xf>
    <xf numFmtId="9" fontId="5" fillId="0" borderId="27" xfId="5" applyNumberFormat="1" applyFont="1" applyFill="1" applyBorder="1" applyAlignment="1">
      <alignment horizontal="center" vertical="center" wrapText="1"/>
    </xf>
    <xf numFmtId="9" fontId="5" fillId="0" borderId="1" xfId="5" applyNumberFormat="1" applyFont="1" applyFill="1" applyBorder="1" applyAlignment="1">
      <alignment horizontal="center" vertical="center" wrapText="1"/>
    </xf>
    <xf numFmtId="9" fontId="5" fillId="0" borderId="30" xfId="5" applyNumberFormat="1" applyFont="1" applyFill="1" applyBorder="1" applyAlignment="1">
      <alignment horizontal="center" vertical="center" wrapText="1"/>
    </xf>
    <xf numFmtId="167" fontId="3" fillId="0" borderId="37" xfId="5" applyNumberFormat="1" applyFill="1" applyBorder="1"/>
    <xf numFmtId="167" fontId="3" fillId="0" borderId="38" xfId="5" applyNumberFormat="1" applyFill="1" applyBorder="1"/>
    <xf numFmtId="167" fontId="3" fillId="0" borderId="39" xfId="5" applyNumberFormat="1" applyFill="1" applyBorder="1"/>
    <xf numFmtId="0" fontId="5" fillId="0" borderId="128" xfId="5" applyFont="1" applyBorder="1" applyAlignment="1">
      <alignment horizontal="center" vertical="center" wrapText="1"/>
    </xf>
    <xf numFmtId="0" fontId="5" fillId="0" borderId="129" xfId="5" applyFont="1" applyBorder="1" applyAlignment="1">
      <alignment horizontal="center" vertical="center" wrapText="1"/>
    </xf>
    <xf numFmtId="0" fontId="5" fillId="0" borderId="130" xfId="5" applyFont="1" applyBorder="1" applyAlignment="1">
      <alignment horizontal="center" vertical="center" wrapText="1"/>
    </xf>
    <xf numFmtId="0" fontId="5" fillId="0" borderId="131" xfId="5" applyFont="1" applyBorder="1" applyAlignment="1">
      <alignment horizontal="center" vertical="center" wrapText="1"/>
    </xf>
    <xf numFmtId="9" fontId="5" fillId="0" borderId="132" xfId="5" applyNumberFormat="1" applyFont="1" applyBorder="1" applyAlignment="1">
      <alignment horizontal="center" vertical="center" wrapText="1"/>
    </xf>
    <xf numFmtId="167" fontId="3" fillId="0" borderId="133" xfId="5" applyNumberFormat="1" applyBorder="1"/>
    <xf numFmtId="9" fontId="5" fillId="0" borderId="9" xfId="5" applyNumberFormat="1" applyFont="1" applyBorder="1" applyAlignment="1">
      <alignment horizontal="center" vertical="center" wrapText="1"/>
    </xf>
    <xf numFmtId="167" fontId="3" fillId="0" borderId="134" xfId="5" applyNumberFormat="1" applyBorder="1"/>
    <xf numFmtId="167" fontId="3" fillId="0" borderId="135" xfId="5" applyNumberFormat="1" applyBorder="1"/>
    <xf numFmtId="167" fontId="3" fillId="0" borderId="136" xfId="5" applyNumberFormat="1" applyBorder="1"/>
    <xf numFmtId="167" fontId="3" fillId="0" borderId="137" xfId="5" applyNumberFormat="1" applyBorder="1"/>
    <xf numFmtId="9" fontId="5" fillId="0" borderId="138" xfId="5" applyNumberFormat="1" applyFont="1" applyBorder="1" applyAlignment="1">
      <alignment horizontal="center" vertical="center" wrapText="1"/>
    </xf>
    <xf numFmtId="0" fontId="5" fillId="0" borderId="139" xfId="5" applyFont="1" applyBorder="1" applyAlignment="1">
      <alignment horizontal="center" vertical="center" wrapText="1"/>
    </xf>
    <xf numFmtId="167" fontId="3" fillId="0" borderId="63" xfId="5" applyNumberFormat="1" applyBorder="1"/>
    <xf numFmtId="9" fontId="5" fillId="0" borderId="70" xfId="5" applyNumberFormat="1" applyFont="1" applyBorder="1" applyAlignment="1">
      <alignment horizontal="center" vertical="center" wrapText="1"/>
    </xf>
    <xf numFmtId="167" fontId="3" fillId="0" borderId="41" xfId="5" applyNumberFormat="1" applyBorder="1"/>
    <xf numFmtId="0" fontId="5" fillId="0" borderId="140" xfId="5" applyFont="1" applyBorder="1" applyAlignment="1">
      <alignment horizontal="center" vertical="center" wrapText="1"/>
    </xf>
    <xf numFmtId="167" fontId="3" fillId="0" borderId="141" xfId="5" applyNumberFormat="1" applyBorder="1"/>
    <xf numFmtId="167" fontId="3" fillId="0" borderId="142" xfId="5" applyNumberFormat="1" applyBorder="1"/>
    <xf numFmtId="167" fontId="3" fillId="0" borderId="143" xfId="5" applyNumberFormat="1" applyBorder="1"/>
    <xf numFmtId="167" fontId="3" fillId="0" borderId="85" xfId="5" applyNumberFormat="1" applyBorder="1"/>
    <xf numFmtId="167" fontId="3" fillId="0" borderId="144" xfId="5" applyNumberFormat="1" applyBorder="1"/>
    <xf numFmtId="167" fontId="3" fillId="0" borderId="145" xfId="5" applyNumberFormat="1" applyBorder="1"/>
    <xf numFmtId="167" fontId="3" fillId="0" borderId="146" xfId="5" applyNumberFormat="1" applyBorder="1"/>
    <xf numFmtId="167" fontId="3" fillId="0" borderId="147" xfId="5" applyNumberFormat="1" applyBorder="1"/>
    <xf numFmtId="167" fontId="3" fillId="3" borderId="57" xfId="5" applyNumberFormat="1" applyFill="1" applyBorder="1"/>
    <xf numFmtId="167" fontId="3" fillId="3" borderId="58" xfId="5" applyNumberFormat="1" applyFill="1" applyBorder="1"/>
    <xf numFmtId="167" fontId="3" fillId="3" borderId="60" xfId="5" applyNumberFormat="1" applyFill="1" applyBorder="1"/>
    <xf numFmtId="167" fontId="3" fillId="3" borderId="61" xfId="5" applyNumberFormat="1" applyFill="1" applyBorder="1"/>
    <xf numFmtId="167" fontId="3" fillId="0" borderId="57" xfId="5" applyNumberFormat="1" applyFill="1" applyBorder="1"/>
    <xf numFmtId="167" fontId="3" fillId="0" borderId="60" xfId="5" applyNumberFormat="1" applyFill="1" applyBorder="1"/>
  </cellXfs>
  <cellStyles count="18">
    <cellStyle name="Comma 2" xfId="2"/>
    <cellStyle name="Comma 2 2" xfId="9"/>
    <cellStyle name="Comma 3" xfId="16"/>
    <cellStyle name="Normal" xfId="0" builtinId="0"/>
    <cellStyle name="Normal 2" xfId="4"/>
    <cellStyle name="Normal 2 2" xfId="8"/>
    <cellStyle name="Normal 2 3" xfId="17"/>
    <cellStyle name="Normal 3" xfId="5"/>
    <cellStyle name="Normal 3 2" xfId="10"/>
    <cellStyle name="Normal 4" xfId="6"/>
    <cellStyle name="Normal 5" xfId="11"/>
    <cellStyle name="Normal 6" xfId="12"/>
    <cellStyle name="Normal 7" xfId="13"/>
    <cellStyle name="Normal 8" xfId="15"/>
    <cellStyle name="Normal_ICA PA" xfId="7"/>
    <cellStyle name="Percent" xfId="1" builtinId="5"/>
    <cellStyle name="Percent 2" xfId="3"/>
    <cellStyle name="Percent 2 2" xfId="1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AX61"/>
  <sheetViews>
    <sheetView topLeftCell="S1" workbookViewId="0">
      <selection activeCell="AG17" sqref="AG17:AH20"/>
    </sheetView>
  </sheetViews>
  <sheetFormatPr defaultRowHeight="15" x14ac:dyDescent="0.25"/>
  <cols>
    <col min="1" max="2" width="9.140625" style="187"/>
    <col min="3" max="3" width="28.140625" style="198" customWidth="1"/>
    <col min="4" max="5" width="9.140625" style="187"/>
    <col min="6" max="6" width="28.140625" style="198" customWidth="1"/>
    <col min="7" max="7" width="3.140625" style="187" customWidth="1"/>
    <col min="8" max="9" width="9.140625" style="187"/>
    <col min="10" max="10" width="29.42578125" style="187" customWidth="1"/>
    <col min="11" max="11" width="4.7109375" style="187" customWidth="1"/>
    <col min="12" max="13" width="9.140625" style="187"/>
    <col min="14" max="14" width="31.42578125" style="198" customWidth="1"/>
    <col min="15" max="15" width="2.5703125" style="187" customWidth="1"/>
    <col min="16" max="17" width="9.140625" style="187"/>
    <col min="18" max="18" width="32.85546875" style="198" customWidth="1"/>
    <col min="19" max="19" width="2.85546875" style="187" customWidth="1"/>
    <col min="20" max="21" width="9.140625" style="187"/>
    <col min="22" max="22" width="35.7109375" style="198" customWidth="1"/>
    <col min="23" max="23" width="3" style="187" customWidth="1"/>
    <col min="24" max="25" width="9.140625" style="187"/>
    <col min="26" max="26" width="35" style="198" customWidth="1"/>
    <col min="27" max="27" width="2.7109375" style="187" customWidth="1"/>
    <col min="28" max="29" width="9.140625" style="187"/>
    <col min="30" max="30" width="39.140625" style="198" customWidth="1"/>
    <col min="31" max="31" width="2.85546875" style="187" customWidth="1"/>
    <col min="32" max="33" width="9.140625" style="187"/>
    <col min="34" max="34" width="28.140625" style="198" customWidth="1"/>
    <col min="35" max="35" width="3.28515625" style="187" customWidth="1"/>
    <col min="36" max="37" width="9.140625" style="187"/>
    <col min="38" max="38" width="34" style="198" customWidth="1"/>
    <col min="39" max="39" width="3.28515625" style="187" customWidth="1"/>
    <col min="40" max="41" width="9.140625" style="187"/>
    <col min="42" max="42" width="37.85546875" style="198" customWidth="1"/>
    <col min="43" max="43" width="2.7109375" style="187" customWidth="1"/>
    <col min="44" max="45" width="9.140625" style="187"/>
    <col min="46" max="46" width="39.140625" style="198" customWidth="1"/>
    <col min="47" max="47" width="2.28515625" style="187" customWidth="1"/>
    <col min="48" max="49" width="9.140625" style="187"/>
    <col min="50" max="50" width="36.85546875" style="198" customWidth="1"/>
    <col min="51" max="16384" width="9.140625" style="187"/>
  </cols>
  <sheetData>
    <row r="2" spans="2:50" ht="31.5" customHeight="1" x14ac:dyDescent="0.35">
      <c r="B2" s="185"/>
      <c r="C2" s="186" t="s">
        <v>283</v>
      </c>
      <c r="D2" s="185"/>
      <c r="E2" s="185"/>
      <c r="F2" s="186" t="s">
        <v>284</v>
      </c>
      <c r="I2" s="186"/>
      <c r="J2" s="186" t="s">
        <v>285</v>
      </c>
      <c r="L2" s="185"/>
      <c r="M2" s="185"/>
      <c r="N2" s="186" t="s">
        <v>286</v>
      </c>
      <c r="P2" s="185"/>
      <c r="Q2" s="185"/>
      <c r="R2" s="186" t="s">
        <v>287</v>
      </c>
      <c r="T2" s="185"/>
      <c r="U2" s="185"/>
      <c r="V2" s="186" t="s">
        <v>288</v>
      </c>
      <c r="X2" s="185"/>
      <c r="Y2" s="185"/>
      <c r="Z2" s="186" t="s">
        <v>289</v>
      </c>
      <c r="AB2" s="185"/>
      <c r="AC2" s="185"/>
      <c r="AD2" s="186" t="s">
        <v>290</v>
      </c>
      <c r="AF2" s="185"/>
      <c r="AG2" s="185"/>
      <c r="AH2" s="186" t="s">
        <v>291</v>
      </c>
      <c r="AJ2" s="185"/>
      <c r="AK2" s="185"/>
      <c r="AL2" s="186" t="s">
        <v>292</v>
      </c>
      <c r="AN2" s="185"/>
      <c r="AO2" s="185"/>
      <c r="AP2" s="186" t="s">
        <v>293</v>
      </c>
      <c r="AR2" s="185"/>
      <c r="AS2" s="185"/>
      <c r="AT2" s="186" t="s">
        <v>294</v>
      </c>
      <c r="AV2" s="185"/>
      <c r="AW2" s="185"/>
      <c r="AX2" s="186" t="s">
        <v>295</v>
      </c>
    </row>
    <row r="3" spans="2:50" s="191" customFormat="1" x14ac:dyDescent="0.25">
      <c r="B3" s="188" t="s">
        <v>296</v>
      </c>
      <c r="C3" s="189" t="s">
        <v>297</v>
      </c>
      <c r="D3" s="188" t="s">
        <v>296</v>
      </c>
      <c r="E3" s="190" t="s">
        <v>224</v>
      </c>
      <c r="F3" s="189" t="s">
        <v>298</v>
      </c>
      <c r="H3" s="188" t="s">
        <v>296</v>
      </c>
      <c r="I3" s="191" t="s">
        <v>224</v>
      </c>
      <c r="J3" s="191" t="s">
        <v>298</v>
      </c>
      <c r="L3" s="188" t="s">
        <v>296</v>
      </c>
      <c r="M3" s="190" t="s">
        <v>224</v>
      </c>
      <c r="N3" s="189" t="s">
        <v>298</v>
      </c>
      <c r="P3" s="188" t="s">
        <v>296</v>
      </c>
      <c r="Q3" s="190" t="s">
        <v>224</v>
      </c>
      <c r="R3" s="189" t="s">
        <v>298</v>
      </c>
      <c r="T3" s="188" t="s">
        <v>296</v>
      </c>
      <c r="U3" s="190" t="s">
        <v>224</v>
      </c>
      <c r="V3" s="189" t="s">
        <v>298</v>
      </c>
      <c r="X3" s="188" t="s">
        <v>296</v>
      </c>
      <c r="Y3" s="190" t="s">
        <v>224</v>
      </c>
      <c r="Z3" s="189" t="s">
        <v>298</v>
      </c>
      <c r="AB3" s="188" t="s">
        <v>296</v>
      </c>
      <c r="AC3" s="190" t="s">
        <v>224</v>
      </c>
      <c r="AD3" s="189" t="s">
        <v>298</v>
      </c>
      <c r="AF3" s="188" t="s">
        <v>296</v>
      </c>
      <c r="AG3" s="190" t="s">
        <v>224</v>
      </c>
      <c r="AH3" s="189" t="s">
        <v>298</v>
      </c>
      <c r="AJ3" s="188" t="s">
        <v>296</v>
      </c>
      <c r="AK3" s="190" t="s">
        <v>224</v>
      </c>
      <c r="AL3" s="189" t="s">
        <v>298</v>
      </c>
      <c r="AN3" s="188" t="s">
        <v>296</v>
      </c>
      <c r="AO3" s="190" t="s">
        <v>224</v>
      </c>
      <c r="AP3" s="189" t="s">
        <v>298</v>
      </c>
      <c r="AR3" s="188" t="s">
        <v>296</v>
      </c>
      <c r="AS3" s="190" t="s">
        <v>224</v>
      </c>
      <c r="AT3" s="189" t="s">
        <v>298</v>
      </c>
      <c r="AV3" s="188" t="s">
        <v>296</v>
      </c>
      <c r="AW3" s="190" t="s">
        <v>224</v>
      </c>
      <c r="AX3" s="189" t="s">
        <v>298</v>
      </c>
    </row>
    <row r="4" spans="2:50" x14ac:dyDescent="0.25">
      <c r="B4" s="187">
        <v>1</v>
      </c>
      <c r="C4" s="192" t="s">
        <v>9</v>
      </c>
      <c r="D4" s="187">
        <v>1</v>
      </c>
      <c r="E4" s="193">
        <v>101</v>
      </c>
      <c r="F4" s="194" t="s">
        <v>147</v>
      </c>
      <c r="H4" s="187">
        <v>1</v>
      </c>
      <c r="I4" s="187">
        <v>101</v>
      </c>
      <c r="J4" s="187" t="s">
        <v>147</v>
      </c>
      <c r="L4" s="187">
        <v>1</v>
      </c>
      <c r="M4" s="193">
        <v>201</v>
      </c>
      <c r="N4" s="194" t="s">
        <v>151</v>
      </c>
      <c r="P4" s="187">
        <v>1</v>
      </c>
      <c r="Q4" s="193">
        <v>301</v>
      </c>
      <c r="R4" s="194" t="s">
        <v>153</v>
      </c>
      <c r="T4" s="187">
        <v>1</v>
      </c>
      <c r="U4" s="193">
        <v>401</v>
      </c>
      <c r="V4" s="194" t="s">
        <v>93</v>
      </c>
      <c r="X4" s="187">
        <v>1</v>
      </c>
      <c r="Y4" s="193">
        <v>501</v>
      </c>
      <c r="Z4" s="194" t="s">
        <v>157</v>
      </c>
      <c r="AB4" s="187">
        <v>1</v>
      </c>
      <c r="AC4" s="193">
        <v>601</v>
      </c>
      <c r="AD4" s="194" t="s">
        <v>168</v>
      </c>
      <c r="AF4" s="187">
        <v>1</v>
      </c>
      <c r="AG4" s="193">
        <v>701</v>
      </c>
      <c r="AH4" s="194" t="s">
        <v>178</v>
      </c>
      <c r="AJ4" s="187">
        <v>1</v>
      </c>
      <c r="AK4" s="193">
        <v>801</v>
      </c>
      <c r="AL4" s="194" t="s">
        <v>43</v>
      </c>
      <c r="AN4" s="187">
        <v>1</v>
      </c>
      <c r="AO4" s="193">
        <v>901</v>
      </c>
      <c r="AP4" s="194" t="s">
        <v>188</v>
      </c>
      <c r="AR4" s="187">
        <v>1</v>
      </c>
      <c r="AS4" s="193">
        <v>1001</v>
      </c>
      <c r="AT4" s="194" t="s">
        <v>193</v>
      </c>
      <c r="AV4" s="187">
        <v>1</v>
      </c>
      <c r="AW4" s="193">
        <v>508</v>
      </c>
      <c r="AX4" s="194" t="s">
        <v>164</v>
      </c>
    </row>
    <row r="5" spans="2:50" x14ac:dyDescent="0.25">
      <c r="B5" s="187">
        <v>2</v>
      </c>
      <c r="C5" s="195" t="s">
        <v>11</v>
      </c>
      <c r="D5" s="187">
        <v>2</v>
      </c>
      <c r="E5" s="193">
        <v>102</v>
      </c>
      <c r="F5" s="194" t="s">
        <v>148</v>
      </c>
      <c r="H5" s="187">
        <v>2</v>
      </c>
      <c r="I5" s="187">
        <v>102</v>
      </c>
      <c r="J5" s="187" t="s">
        <v>148</v>
      </c>
      <c r="L5" s="187">
        <v>2</v>
      </c>
      <c r="M5" s="193">
        <v>202</v>
      </c>
      <c r="N5" s="194" t="s">
        <v>152</v>
      </c>
      <c r="P5" s="187">
        <v>2</v>
      </c>
      <c r="Q5" s="193">
        <v>302</v>
      </c>
      <c r="R5" s="194" t="s">
        <v>154</v>
      </c>
      <c r="T5" s="187">
        <v>2</v>
      </c>
      <c r="U5" s="193">
        <v>402</v>
      </c>
      <c r="V5" s="194" t="s">
        <v>155</v>
      </c>
      <c r="X5" s="187">
        <v>2</v>
      </c>
      <c r="Y5" s="193">
        <v>502</v>
      </c>
      <c r="Z5" s="194" t="s">
        <v>158</v>
      </c>
      <c r="AB5" s="187">
        <v>2</v>
      </c>
      <c r="AC5" s="193">
        <v>602</v>
      </c>
      <c r="AD5" s="194" t="s">
        <v>169</v>
      </c>
      <c r="AF5" s="187">
        <v>2</v>
      </c>
      <c r="AG5" s="193">
        <v>702</v>
      </c>
      <c r="AH5" s="194" t="s">
        <v>179</v>
      </c>
      <c r="AJ5" s="187">
        <v>2</v>
      </c>
      <c r="AK5" s="193">
        <v>802</v>
      </c>
      <c r="AL5" s="194" t="s">
        <v>11</v>
      </c>
      <c r="AN5" s="187">
        <v>2</v>
      </c>
      <c r="AO5" s="193">
        <v>902</v>
      </c>
      <c r="AP5" s="194" t="s">
        <v>189</v>
      </c>
      <c r="AR5" s="187">
        <v>2</v>
      </c>
      <c r="AS5" s="193">
        <v>1002</v>
      </c>
      <c r="AT5" s="194" t="s">
        <v>194</v>
      </c>
      <c r="AV5" s="187">
        <v>2</v>
      </c>
      <c r="AW5" s="193">
        <v>604</v>
      </c>
      <c r="AX5" s="194" t="s">
        <v>171</v>
      </c>
    </row>
    <row r="6" spans="2:50" x14ac:dyDescent="0.25">
      <c r="B6" s="187">
        <v>3</v>
      </c>
      <c r="C6" s="192" t="s">
        <v>13</v>
      </c>
      <c r="D6" s="187">
        <v>3</v>
      </c>
      <c r="E6" s="193">
        <v>103</v>
      </c>
      <c r="F6" s="194" t="s">
        <v>149</v>
      </c>
      <c r="H6" s="187">
        <v>3</v>
      </c>
      <c r="I6" s="187">
        <v>103</v>
      </c>
      <c r="J6" s="187" t="s">
        <v>149</v>
      </c>
      <c r="M6" s="193"/>
      <c r="N6" s="194"/>
      <c r="Q6" s="193"/>
      <c r="R6" s="194"/>
      <c r="T6" s="187">
        <v>3</v>
      </c>
      <c r="U6" s="193">
        <v>403</v>
      </c>
      <c r="V6" s="194" t="s">
        <v>156</v>
      </c>
      <c r="X6" s="187">
        <v>3</v>
      </c>
      <c r="Y6" s="193">
        <v>503</v>
      </c>
      <c r="Z6" s="194" t="s">
        <v>159</v>
      </c>
      <c r="AB6" s="187">
        <v>3</v>
      </c>
      <c r="AC6" s="193">
        <v>603</v>
      </c>
      <c r="AD6" s="194" t="s">
        <v>170</v>
      </c>
      <c r="AF6" s="187">
        <v>3</v>
      </c>
      <c r="AG6" s="193">
        <v>703</v>
      </c>
      <c r="AH6" s="194" t="s">
        <v>180</v>
      </c>
      <c r="AK6" s="193"/>
      <c r="AL6" s="194"/>
      <c r="AN6" s="187">
        <v>3</v>
      </c>
      <c r="AO6" s="193">
        <v>903</v>
      </c>
      <c r="AP6" s="194" t="s">
        <v>190</v>
      </c>
      <c r="AR6" s="187">
        <v>3</v>
      </c>
      <c r="AS6" s="193">
        <v>1003</v>
      </c>
      <c r="AT6" s="194" t="s">
        <v>195</v>
      </c>
      <c r="AV6" s="187">
        <v>3</v>
      </c>
      <c r="AW6" s="193">
        <v>610</v>
      </c>
      <c r="AX6" s="194" t="s">
        <v>177</v>
      </c>
    </row>
    <row r="7" spans="2:50" x14ac:dyDescent="0.25">
      <c r="B7" s="187">
        <v>4</v>
      </c>
      <c r="C7" s="195" t="s">
        <v>15</v>
      </c>
      <c r="D7" s="187">
        <v>4</v>
      </c>
      <c r="E7" s="193">
        <v>104</v>
      </c>
      <c r="F7" s="194" t="s">
        <v>150</v>
      </c>
      <c r="H7" s="187">
        <v>4</v>
      </c>
      <c r="I7" s="187">
        <v>104</v>
      </c>
      <c r="J7" s="187" t="s">
        <v>150</v>
      </c>
      <c r="M7" s="193"/>
      <c r="N7" s="194"/>
      <c r="Q7" s="193"/>
      <c r="R7" s="194"/>
      <c r="T7" s="187">
        <v>4</v>
      </c>
      <c r="U7" s="193">
        <v>404</v>
      </c>
      <c r="V7" s="194" t="s">
        <v>81</v>
      </c>
      <c r="X7" s="187">
        <v>4</v>
      </c>
      <c r="Y7" s="193">
        <v>504</v>
      </c>
      <c r="Z7" s="194" t="s">
        <v>160</v>
      </c>
      <c r="AB7" s="187">
        <v>4</v>
      </c>
      <c r="AC7" s="193">
        <v>604</v>
      </c>
      <c r="AD7" s="194" t="s">
        <v>171</v>
      </c>
      <c r="AF7" s="187">
        <v>4</v>
      </c>
      <c r="AG7" s="193">
        <v>704</v>
      </c>
      <c r="AH7" s="194" t="s">
        <v>181</v>
      </c>
      <c r="AK7" s="193"/>
      <c r="AL7" s="194"/>
      <c r="AN7" s="187">
        <v>4</v>
      </c>
      <c r="AO7" s="193">
        <v>904</v>
      </c>
      <c r="AP7" s="194" t="s">
        <v>191</v>
      </c>
      <c r="AR7" s="187">
        <v>4</v>
      </c>
      <c r="AS7" s="193">
        <v>1004</v>
      </c>
      <c r="AT7" s="194" t="s">
        <v>196</v>
      </c>
      <c r="AW7" s="193"/>
      <c r="AX7" s="194"/>
    </row>
    <row r="8" spans="2:50" x14ac:dyDescent="0.25">
      <c r="B8" s="187">
        <v>5</v>
      </c>
      <c r="C8" s="195" t="s">
        <v>17</v>
      </c>
      <c r="D8" s="187">
        <v>5</v>
      </c>
      <c r="E8" s="193">
        <v>201</v>
      </c>
      <c r="F8" s="194" t="s">
        <v>151</v>
      </c>
      <c r="M8" s="193"/>
      <c r="N8" s="194"/>
      <c r="Q8" s="193"/>
      <c r="R8" s="194"/>
      <c r="U8" s="193"/>
      <c r="V8" s="194"/>
      <c r="X8" s="187">
        <v>5</v>
      </c>
      <c r="Y8" s="193">
        <v>505</v>
      </c>
      <c r="Z8" s="194" t="s">
        <v>161</v>
      </c>
      <c r="AB8" s="187">
        <v>5</v>
      </c>
      <c r="AC8" s="193">
        <v>605</v>
      </c>
      <c r="AD8" s="194" t="s">
        <v>172</v>
      </c>
      <c r="AF8" s="187">
        <v>5</v>
      </c>
      <c r="AG8" s="193">
        <v>705</v>
      </c>
      <c r="AH8" s="194" t="s">
        <v>182</v>
      </c>
      <c r="AK8" s="188" t="s">
        <v>296</v>
      </c>
      <c r="AL8" s="196" t="s">
        <v>221</v>
      </c>
      <c r="AN8" s="187">
        <v>5</v>
      </c>
      <c r="AO8" s="193">
        <v>905</v>
      </c>
      <c r="AP8" s="194" t="s">
        <v>192</v>
      </c>
      <c r="AR8" s="187">
        <v>5</v>
      </c>
      <c r="AS8" s="193">
        <v>1005</v>
      </c>
      <c r="AT8" s="194" t="s">
        <v>197</v>
      </c>
      <c r="AW8" s="193"/>
      <c r="AX8" s="194"/>
    </row>
    <row r="9" spans="2:50" x14ac:dyDescent="0.25">
      <c r="B9" s="187">
        <v>6</v>
      </c>
      <c r="C9" s="195" t="s">
        <v>19</v>
      </c>
      <c r="D9" s="187">
        <v>6</v>
      </c>
      <c r="E9" s="193">
        <v>202</v>
      </c>
      <c r="F9" s="194" t="s">
        <v>152</v>
      </c>
      <c r="I9" s="188" t="s">
        <v>296</v>
      </c>
      <c r="J9" s="196" t="s">
        <v>221</v>
      </c>
      <c r="M9" s="188" t="s">
        <v>296</v>
      </c>
      <c r="N9" s="196" t="s">
        <v>221</v>
      </c>
      <c r="Q9" s="188" t="s">
        <v>296</v>
      </c>
      <c r="R9" s="196" t="s">
        <v>221</v>
      </c>
      <c r="U9" s="188" t="s">
        <v>296</v>
      </c>
      <c r="V9" s="196" t="s">
        <v>221</v>
      </c>
      <c r="X9" s="187">
        <v>6</v>
      </c>
      <c r="Y9" s="193">
        <v>506</v>
      </c>
      <c r="Z9" s="194" t="s">
        <v>162</v>
      </c>
      <c r="AB9" s="187">
        <v>6</v>
      </c>
      <c r="AC9" s="193">
        <v>606</v>
      </c>
      <c r="AD9" s="194" t="s">
        <v>173</v>
      </c>
      <c r="AF9" s="187">
        <v>6</v>
      </c>
      <c r="AG9" s="193">
        <v>706</v>
      </c>
      <c r="AH9" s="194" t="s">
        <v>183</v>
      </c>
      <c r="AK9" s="197">
        <v>1</v>
      </c>
      <c r="AL9" s="192" t="s">
        <v>43</v>
      </c>
      <c r="AO9" s="193"/>
      <c r="AP9" s="194"/>
      <c r="AR9" s="187">
        <v>6</v>
      </c>
      <c r="AS9" s="193">
        <v>1006</v>
      </c>
      <c r="AT9" s="194" t="s">
        <v>198</v>
      </c>
      <c r="AW9" s="188" t="s">
        <v>296</v>
      </c>
      <c r="AX9" s="196" t="s">
        <v>221</v>
      </c>
    </row>
    <row r="10" spans="2:50" x14ac:dyDescent="0.25">
      <c r="B10" s="187">
        <v>7</v>
      </c>
      <c r="C10" s="192" t="s">
        <v>21</v>
      </c>
      <c r="D10" s="187">
        <v>7</v>
      </c>
      <c r="E10" s="193">
        <v>301</v>
      </c>
      <c r="F10" s="194" t="s">
        <v>153</v>
      </c>
      <c r="I10" s="197">
        <v>1</v>
      </c>
      <c r="J10" s="195" t="s">
        <v>23</v>
      </c>
      <c r="M10" s="197">
        <v>1</v>
      </c>
      <c r="N10" s="192" t="s">
        <v>63</v>
      </c>
      <c r="Q10" s="197">
        <v>1</v>
      </c>
      <c r="R10" s="192" t="s">
        <v>95</v>
      </c>
      <c r="U10" s="197">
        <v>1</v>
      </c>
      <c r="V10" s="192" t="s">
        <v>119</v>
      </c>
      <c r="X10" s="187">
        <v>7</v>
      </c>
      <c r="Y10" s="193">
        <v>507</v>
      </c>
      <c r="Z10" s="194" t="s">
        <v>163</v>
      </c>
      <c r="AB10" s="187">
        <v>7</v>
      </c>
      <c r="AC10" s="193">
        <v>607</v>
      </c>
      <c r="AD10" s="194" t="s">
        <v>174</v>
      </c>
      <c r="AF10" s="187">
        <v>7</v>
      </c>
      <c r="AG10" s="193">
        <v>707</v>
      </c>
      <c r="AH10" s="194" t="s">
        <v>184</v>
      </c>
      <c r="AK10" s="197">
        <v>2</v>
      </c>
      <c r="AL10" s="195" t="s">
        <v>11</v>
      </c>
      <c r="AO10" s="193"/>
      <c r="AP10" s="194"/>
      <c r="AW10" s="193">
        <v>1</v>
      </c>
      <c r="AX10" s="194" t="s">
        <v>71</v>
      </c>
    </row>
    <row r="11" spans="2:50" x14ac:dyDescent="0.25">
      <c r="B11" s="187">
        <v>8</v>
      </c>
      <c r="C11" s="195" t="s">
        <v>23</v>
      </c>
      <c r="D11" s="187">
        <v>8</v>
      </c>
      <c r="E11" s="193">
        <v>302</v>
      </c>
      <c r="F11" s="194" t="s">
        <v>154</v>
      </c>
      <c r="I11" s="197">
        <v>2</v>
      </c>
      <c r="J11" s="195" t="s">
        <v>101</v>
      </c>
      <c r="M11" s="197">
        <v>2</v>
      </c>
      <c r="N11" s="195" t="s">
        <v>49</v>
      </c>
      <c r="Q11" s="197">
        <v>2</v>
      </c>
      <c r="R11" s="195" t="s">
        <v>77</v>
      </c>
      <c r="U11" s="197">
        <v>2</v>
      </c>
      <c r="V11" s="195" t="s">
        <v>45</v>
      </c>
      <c r="X11" s="187">
        <v>8</v>
      </c>
      <c r="Y11" s="193">
        <v>508</v>
      </c>
      <c r="Z11" s="194" t="s">
        <v>164</v>
      </c>
      <c r="AB11" s="187">
        <v>8</v>
      </c>
      <c r="AC11" s="193">
        <v>608</v>
      </c>
      <c r="AD11" s="194" t="s">
        <v>175</v>
      </c>
      <c r="AF11" s="187">
        <v>8</v>
      </c>
      <c r="AG11" s="193">
        <v>708</v>
      </c>
      <c r="AH11" s="194" t="s">
        <v>185</v>
      </c>
      <c r="AK11" s="197"/>
      <c r="AL11" s="192"/>
      <c r="AO11" s="188" t="s">
        <v>296</v>
      </c>
      <c r="AP11" s="196" t="s">
        <v>221</v>
      </c>
      <c r="AW11" s="193">
        <v>2</v>
      </c>
      <c r="AX11" s="194" t="s">
        <v>99</v>
      </c>
    </row>
    <row r="12" spans="2:50" x14ac:dyDescent="0.25">
      <c r="B12" s="187">
        <v>9</v>
      </c>
      <c r="C12" s="192" t="s">
        <v>25</v>
      </c>
      <c r="D12" s="187">
        <v>9</v>
      </c>
      <c r="E12" s="193">
        <v>401</v>
      </c>
      <c r="F12" s="194" t="s">
        <v>93</v>
      </c>
      <c r="I12" s="197">
        <v>3</v>
      </c>
      <c r="J12" s="195" t="s">
        <v>113</v>
      </c>
      <c r="M12" s="197">
        <v>3</v>
      </c>
      <c r="N12" s="192" t="s">
        <v>9</v>
      </c>
      <c r="Q12" s="197">
        <v>3</v>
      </c>
      <c r="R12" s="192" t="s">
        <v>61</v>
      </c>
      <c r="U12" s="197">
        <v>3</v>
      </c>
      <c r="V12" s="192" t="s">
        <v>67</v>
      </c>
      <c r="X12" s="187">
        <v>9</v>
      </c>
      <c r="Y12" s="193">
        <v>509</v>
      </c>
      <c r="Z12" s="194" t="s">
        <v>165</v>
      </c>
      <c r="AB12" s="187">
        <v>9</v>
      </c>
      <c r="AC12" s="193">
        <v>609</v>
      </c>
      <c r="AD12" s="194" t="s">
        <v>176</v>
      </c>
      <c r="AF12" s="187">
        <v>9</v>
      </c>
      <c r="AG12" s="193">
        <v>709</v>
      </c>
      <c r="AH12" s="194" t="s">
        <v>186</v>
      </c>
      <c r="AK12" s="197"/>
      <c r="AL12" s="192"/>
      <c r="AO12" s="197">
        <v>1</v>
      </c>
      <c r="AP12" s="192" t="s">
        <v>59</v>
      </c>
      <c r="AS12" s="188" t="s">
        <v>296</v>
      </c>
      <c r="AT12" s="196" t="s">
        <v>221</v>
      </c>
      <c r="AW12" s="193">
        <v>3</v>
      </c>
      <c r="AX12" s="194" t="s">
        <v>123</v>
      </c>
    </row>
    <row r="13" spans="2:50" x14ac:dyDescent="0.25">
      <c r="B13" s="187">
        <v>10</v>
      </c>
      <c r="C13" s="195" t="s">
        <v>27</v>
      </c>
      <c r="D13" s="187">
        <v>10</v>
      </c>
      <c r="E13" s="193">
        <v>402</v>
      </c>
      <c r="F13" s="194" t="s">
        <v>155</v>
      </c>
      <c r="I13" s="197">
        <v>4</v>
      </c>
      <c r="J13" s="195" t="s">
        <v>31</v>
      </c>
      <c r="M13" s="197">
        <v>4</v>
      </c>
      <c r="N13" s="192" t="s">
        <v>83</v>
      </c>
      <c r="Q13" s="197">
        <v>4</v>
      </c>
      <c r="R13" s="192" t="s">
        <v>87</v>
      </c>
      <c r="U13" s="197">
        <v>4</v>
      </c>
      <c r="V13" s="192" t="s">
        <v>81</v>
      </c>
      <c r="X13" s="187">
        <v>10</v>
      </c>
      <c r="Y13" s="193">
        <v>510</v>
      </c>
      <c r="Z13" s="194" t="s">
        <v>166</v>
      </c>
      <c r="AB13" s="187">
        <v>10</v>
      </c>
      <c r="AC13" s="193">
        <v>610</v>
      </c>
      <c r="AD13" s="194" t="s">
        <v>177</v>
      </c>
      <c r="AF13" s="187">
        <v>10</v>
      </c>
      <c r="AG13" s="193">
        <v>710</v>
      </c>
      <c r="AH13" s="194" t="s">
        <v>187</v>
      </c>
      <c r="AK13" s="197"/>
      <c r="AL13" s="195"/>
      <c r="AO13" s="197">
        <v>2</v>
      </c>
      <c r="AP13" s="195" t="s">
        <v>35</v>
      </c>
      <c r="AS13" s="197">
        <v>1</v>
      </c>
      <c r="AT13" s="192" t="s">
        <v>73</v>
      </c>
      <c r="AW13" s="193">
        <v>4</v>
      </c>
      <c r="AX13" s="194" t="s">
        <v>65</v>
      </c>
    </row>
    <row r="14" spans="2:50" x14ac:dyDescent="0.25">
      <c r="B14" s="187">
        <v>11</v>
      </c>
      <c r="C14" s="195" t="s">
        <v>29</v>
      </c>
      <c r="D14" s="187">
        <v>11</v>
      </c>
      <c r="E14" s="193">
        <v>403</v>
      </c>
      <c r="F14" s="194" t="s">
        <v>156</v>
      </c>
      <c r="I14" s="197">
        <v>5</v>
      </c>
      <c r="J14" s="195" t="s">
        <v>53</v>
      </c>
      <c r="M14" s="197">
        <v>5</v>
      </c>
      <c r="N14" s="195" t="s">
        <v>93</v>
      </c>
      <c r="Q14" s="197">
        <v>5</v>
      </c>
      <c r="R14" s="195" t="s">
        <v>91</v>
      </c>
      <c r="U14" s="197"/>
      <c r="V14" s="195"/>
      <c r="X14" s="187">
        <v>11</v>
      </c>
      <c r="Y14" s="193">
        <v>511</v>
      </c>
      <c r="Z14" s="194" t="s">
        <v>167</v>
      </c>
      <c r="AC14" s="193"/>
      <c r="AD14" s="194"/>
      <c r="AG14" s="193"/>
      <c r="AH14" s="194"/>
      <c r="AK14" s="197"/>
      <c r="AL14" s="192"/>
      <c r="AO14" s="197">
        <v>3</v>
      </c>
      <c r="AP14" s="192" t="s">
        <v>79</v>
      </c>
      <c r="AS14" s="197">
        <v>2</v>
      </c>
      <c r="AT14" s="195" t="s">
        <v>33</v>
      </c>
      <c r="AW14" s="193">
        <v>5</v>
      </c>
      <c r="AX14" s="194" t="s">
        <v>69</v>
      </c>
    </row>
    <row r="15" spans="2:50" x14ac:dyDescent="0.25">
      <c r="B15" s="187">
        <v>12</v>
      </c>
      <c r="C15" s="195" t="s">
        <v>31</v>
      </c>
      <c r="D15" s="187">
        <v>12</v>
      </c>
      <c r="E15" s="193">
        <v>404</v>
      </c>
      <c r="F15" s="194" t="s">
        <v>81</v>
      </c>
      <c r="I15" s="197">
        <v>6</v>
      </c>
      <c r="J15" s="195" t="s">
        <v>105</v>
      </c>
      <c r="M15" s="197">
        <v>6</v>
      </c>
      <c r="N15" s="192" t="s">
        <v>89</v>
      </c>
      <c r="Q15" s="197"/>
      <c r="R15" s="192"/>
      <c r="U15" s="197"/>
      <c r="V15" s="192"/>
      <c r="Y15" s="193"/>
      <c r="Z15" s="194"/>
      <c r="AC15" s="193"/>
      <c r="AD15" s="194"/>
      <c r="AG15" s="193"/>
      <c r="AH15" s="194"/>
      <c r="AK15" s="193"/>
      <c r="AL15" s="194"/>
      <c r="AO15" s="197"/>
      <c r="AP15" s="192"/>
      <c r="AS15" s="197"/>
      <c r="AT15" s="192"/>
      <c r="AW15" s="193">
        <v>6</v>
      </c>
      <c r="AX15" s="194" t="s">
        <v>299</v>
      </c>
    </row>
    <row r="16" spans="2:50" x14ac:dyDescent="0.25">
      <c r="B16" s="187">
        <v>13</v>
      </c>
      <c r="C16" s="195" t="s">
        <v>33</v>
      </c>
      <c r="D16" s="187">
        <v>13</v>
      </c>
      <c r="E16" s="193">
        <v>501</v>
      </c>
      <c r="F16" s="194" t="s">
        <v>157</v>
      </c>
      <c r="M16" s="193"/>
      <c r="N16" s="194"/>
      <c r="Q16" s="193"/>
      <c r="R16" s="194"/>
      <c r="U16" s="193"/>
      <c r="V16" s="194"/>
      <c r="Y16" s="188" t="s">
        <v>296</v>
      </c>
      <c r="Z16" s="196" t="s">
        <v>221</v>
      </c>
      <c r="AC16" s="188" t="s">
        <v>296</v>
      </c>
      <c r="AD16" s="196" t="s">
        <v>221</v>
      </c>
      <c r="AG16" s="188" t="s">
        <v>296</v>
      </c>
      <c r="AH16" s="196" t="s">
        <v>221</v>
      </c>
      <c r="AK16" s="193"/>
      <c r="AL16" s="194"/>
      <c r="AO16" s="197"/>
      <c r="AP16" s="195"/>
      <c r="AS16" s="197"/>
      <c r="AT16" s="192"/>
      <c r="AW16" s="193">
        <v>7</v>
      </c>
      <c r="AX16" s="194" t="s">
        <v>13</v>
      </c>
    </row>
    <row r="17" spans="2:50" x14ac:dyDescent="0.25">
      <c r="B17" s="187">
        <v>14</v>
      </c>
      <c r="C17" s="195" t="s">
        <v>35</v>
      </c>
      <c r="D17" s="187">
        <v>14</v>
      </c>
      <c r="E17" s="193">
        <v>502</v>
      </c>
      <c r="F17" s="194" t="s">
        <v>158</v>
      </c>
      <c r="M17" s="193"/>
      <c r="N17" s="194"/>
      <c r="Q17" s="193"/>
      <c r="R17" s="194"/>
      <c r="U17" s="193"/>
      <c r="V17" s="194"/>
      <c r="Y17" s="197">
        <v>1</v>
      </c>
      <c r="Z17" s="192" t="s">
        <v>57</v>
      </c>
      <c r="AC17" s="197">
        <v>1</v>
      </c>
      <c r="AD17" s="199" t="s">
        <v>13</v>
      </c>
      <c r="AG17" s="197">
        <v>1</v>
      </c>
      <c r="AH17" s="195" t="s">
        <v>27</v>
      </c>
      <c r="AO17" s="197"/>
      <c r="AP17" s="192"/>
      <c r="AS17" s="197"/>
      <c r="AT17" s="195"/>
      <c r="AW17" s="193">
        <v>8</v>
      </c>
      <c r="AX17" s="194" t="s">
        <v>17</v>
      </c>
    </row>
    <row r="18" spans="2:50" x14ac:dyDescent="0.25">
      <c r="B18" s="187">
        <v>15</v>
      </c>
      <c r="C18" s="195" t="s">
        <v>37</v>
      </c>
      <c r="D18" s="187">
        <v>15</v>
      </c>
      <c r="E18" s="193">
        <v>503</v>
      </c>
      <c r="F18" s="194" t="s">
        <v>159</v>
      </c>
      <c r="M18" s="193"/>
      <c r="N18" s="194"/>
      <c r="Q18" s="193"/>
      <c r="R18" s="194"/>
      <c r="U18" s="193"/>
      <c r="V18" s="194"/>
      <c r="Y18" s="197">
        <v>2</v>
      </c>
      <c r="Z18" s="195" t="s">
        <v>97</v>
      </c>
      <c r="AC18" s="197">
        <v>2</v>
      </c>
      <c r="AD18" s="200" t="s">
        <v>17</v>
      </c>
      <c r="AG18" s="197">
        <v>2</v>
      </c>
      <c r="AH18" s="192" t="s">
        <v>37</v>
      </c>
      <c r="AS18" s="197"/>
      <c r="AT18" s="192"/>
      <c r="AW18" s="193">
        <v>9</v>
      </c>
      <c r="AX18" s="194" t="s">
        <v>117</v>
      </c>
    </row>
    <row r="19" spans="2:50" x14ac:dyDescent="0.25">
      <c r="B19" s="187">
        <v>16</v>
      </c>
      <c r="C19" s="192" t="s">
        <v>39</v>
      </c>
      <c r="D19" s="187">
        <v>16</v>
      </c>
      <c r="E19" s="193">
        <v>504</v>
      </c>
      <c r="F19" s="194" t="s">
        <v>160</v>
      </c>
      <c r="M19" s="193"/>
      <c r="N19" s="194"/>
      <c r="Q19" s="193"/>
      <c r="R19" s="194"/>
      <c r="U19" s="193"/>
      <c r="V19" s="194"/>
      <c r="Y19" s="197">
        <v>3</v>
      </c>
      <c r="Z19" s="195" t="s">
        <v>111</v>
      </c>
      <c r="AC19" s="197">
        <v>3</v>
      </c>
      <c r="AD19" s="199" t="s">
        <v>21</v>
      </c>
      <c r="AG19" s="197">
        <v>3</v>
      </c>
      <c r="AH19" s="192" t="s">
        <v>39</v>
      </c>
      <c r="AW19" s="193">
        <v>10</v>
      </c>
      <c r="AX19" s="194" t="s">
        <v>51</v>
      </c>
    </row>
    <row r="20" spans="2:50" x14ac:dyDescent="0.25">
      <c r="B20" s="187">
        <v>17</v>
      </c>
      <c r="C20" s="195" t="s">
        <v>41</v>
      </c>
      <c r="D20" s="187">
        <v>17</v>
      </c>
      <c r="E20" s="193">
        <v>505</v>
      </c>
      <c r="F20" s="194" t="s">
        <v>161</v>
      </c>
      <c r="M20" s="193"/>
      <c r="N20" s="194"/>
      <c r="Q20" s="193"/>
      <c r="R20" s="194"/>
      <c r="U20" s="193"/>
      <c r="V20" s="194"/>
      <c r="Y20" s="197">
        <v>4</v>
      </c>
      <c r="Z20" s="195" t="s">
        <v>29</v>
      </c>
      <c r="AC20" s="197">
        <v>4</v>
      </c>
      <c r="AD20" s="201" t="s">
        <v>47</v>
      </c>
      <c r="AG20" s="197">
        <v>4</v>
      </c>
      <c r="AH20" s="195" t="s">
        <v>115</v>
      </c>
      <c r="AW20" s="193">
        <v>11</v>
      </c>
      <c r="AX20" s="194" t="s">
        <v>47</v>
      </c>
    </row>
    <row r="21" spans="2:50" x14ac:dyDescent="0.25">
      <c r="B21" s="187">
        <v>18</v>
      </c>
      <c r="C21" s="192" t="s">
        <v>43</v>
      </c>
      <c r="D21" s="187">
        <v>18</v>
      </c>
      <c r="E21" s="193">
        <v>506</v>
      </c>
      <c r="F21" s="194" t="s">
        <v>162</v>
      </c>
      <c r="M21" s="193"/>
      <c r="N21" s="194"/>
      <c r="Q21" s="193"/>
      <c r="R21" s="194"/>
      <c r="U21" s="193"/>
      <c r="V21" s="194"/>
      <c r="Y21" s="197">
        <v>5</v>
      </c>
      <c r="Z21" s="195" t="s">
        <v>15</v>
      </c>
      <c r="AC21" s="197">
        <v>5</v>
      </c>
      <c r="AD21" s="201" t="s">
        <v>51</v>
      </c>
      <c r="AG21" s="197"/>
      <c r="AH21" s="192"/>
      <c r="AI21" s="187" t="s">
        <v>272</v>
      </c>
      <c r="AW21" s="193"/>
      <c r="AX21" s="194"/>
    </row>
    <row r="22" spans="2:50" x14ac:dyDescent="0.25">
      <c r="B22" s="187">
        <v>19</v>
      </c>
      <c r="C22" s="195" t="s">
        <v>45</v>
      </c>
      <c r="D22" s="187">
        <v>19</v>
      </c>
      <c r="E22" s="193">
        <v>507</v>
      </c>
      <c r="F22" s="194" t="s">
        <v>163</v>
      </c>
      <c r="M22" s="193"/>
      <c r="N22" s="194"/>
      <c r="Q22" s="193"/>
      <c r="R22" s="194"/>
      <c r="U22" s="193"/>
      <c r="V22" s="194"/>
      <c r="Y22" s="197">
        <v>6</v>
      </c>
      <c r="Z22" s="195" t="s">
        <v>71</v>
      </c>
      <c r="AC22" s="197">
        <v>6</v>
      </c>
      <c r="AD22" s="199" t="s">
        <v>55</v>
      </c>
      <c r="AI22" s="187" t="s">
        <v>273</v>
      </c>
      <c r="AW22" s="193"/>
      <c r="AX22" s="194"/>
    </row>
    <row r="23" spans="2:50" x14ac:dyDescent="0.25">
      <c r="B23" s="187">
        <v>20</v>
      </c>
      <c r="C23" s="194" t="s">
        <v>47</v>
      </c>
      <c r="D23" s="187">
        <v>20</v>
      </c>
      <c r="E23" s="193">
        <v>508</v>
      </c>
      <c r="F23" s="194" t="s">
        <v>164</v>
      </c>
      <c r="M23" s="193"/>
      <c r="N23" s="194"/>
      <c r="Q23" s="193"/>
      <c r="R23" s="194"/>
      <c r="U23" s="193"/>
      <c r="V23" s="194"/>
      <c r="Y23" s="197">
        <v>7</v>
      </c>
      <c r="Z23" s="195" t="s">
        <v>41</v>
      </c>
      <c r="AC23" s="193">
        <v>7</v>
      </c>
      <c r="AD23" s="199" t="s">
        <v>85</v>
      </c>
      <c r="AI23" s="187" t="s">
        <v>274</v>
      </c>
      <c r="AW23" s="193"/>
      <c r="AX23" s="194"/>
    </row>
    <row r="24" spans="2:50" x14ac:dyDescent="0.25">
      <c r="B24" s="187">
        <v>21</v>
      </c>
      <c r="C24" s="195" t="s">
        <v>49</v>
      </c>
      <c r="D24" s="187">
        <v>21</v>
      </c>
      <c r="E24" s="193">
        <v>509</v>
      </c>
      <c r="F24" s="194" t="s">
        <v>165</v>
      </c>
      <c r="M24" s="193"/>
      <c r="N24" s="194"/>
      <c r="Q24" s="193"/>
      <c r="R24" s="194"/>
      <c r="U24" s="193"/>
      <c r="V24" s="194"/>
      <c r="Y24" s="197">
        <v>8</v>
      </c>
      <c r="Z24" s="195" t="s">
        <v>19</v>
      </c>
      <c r="AC24" s="193">
        <v>8</v>
      </c>
      <c r="AD24" s="200" t="s">
        <v>107</v>
      </c>
      <c r="AI24" s="202" t="s">
        <v>275</v>
      </c>
      <c r="AW24" s="193"/>
      <c r="AX24" s="194"/>
    </row>
    <row r="25" spans="2:50" x14ac:dyDescent="0.25">
      <c r="B25" s="187">
        <v>22</v>
      </c>
      <c r="C25" s="194" t="s">
        <v>51</v>
      </c>
      <c r="D25" s="187">
        <v>22</v>
      </c>
      <c r="E25" s="193">
        <v>510</v>
      </c>
      <c r="F25" s="194" t="s">
        <v>166</v>
      </c>
      <c r="M25" s="193"/>
      <c r="N25" s="194"/>
      <c r="Q25" s="193"/>
      <c r="R25" s="194"/>
      <c r="U25" s="193"/>
      <c r="V25" s="194"/>
      <c r="Y25" s="197">
        <v>9</v>
      </c>
      <c r="Z25" s="195" t="s">
        <v>109</v>
      </c>
      <c r="AC25" s="193">
        <v>9</v>
      </c>
      <c r="AD25" s="201" t="s">
        <v>117</v>
      </c>
      <c r="AI25" s="202" t="s">
        <v>276</v>
      </c>
      <c r="AW25" s="193"/>
      <c r="AX25" s="194"/>
    </row>
    <row r="26" spans="2:50" x14ac:dyDescent="0.25">
      <c r="B26" s="187">
        <v>23</v>
      </c>
      <c r="C26" s="195" t="s">
        <v>53</v>
      </c>
      <c r="D26" s="187">
        <v>23</v>
      </c>
      <c r="E26" s="193">
        <v>511</v>
      </c>
      <c r="F26" s="194" t="s">
        <v>167</v>
      </c>
      <c r="M26" s="193"/>
      <c r="N26" s="194"/>
      <c r="Q26" s="193"/>
      <c r="R26" s="194"/>
      <c r="U26" s="193"/>
      <c r="V26" s="194"/>
      <c r="Y26" s="197">
        <v>10</v>
      </c>
      <c r="Z26" s="195" t="s">
        <v>123</v>
      </c>
      <c r="AC26" s="193"/>
      <c r="AD26" s="194"/>
      <c r="AI26" s="202" t="s">
        <v>277</v>
      </c>
      <c r="AW26" s="193"/>
      <c r="AX26" s="194"/>
    </row>
    <row r="27" spans="2:50" x14ac:dyDescent="0.25">
      <c r="B27" s="187">
        <v>24</v>
      </c>
      <c r="C27" s="192" t="s">
        <v>55</v>
      </c>
      <c r="D27" s="187">
        <v>24</v>
      </c>
      <c r="E27" s="193">
        <v>601</v>
      </c>
      <c r="F27" s="194" t="s">
        <v>168</v>
      </c>
      <c r="M27" s="193"/>
      <c r="N27" s="194"/>
      <c r="Q27" s="193"/>
      <c r="R27" s="194"/>
      <c r="U27" s="193"/>
      <c r="V27" s="194"/>
      <c r="Y27" s="197">
        <v>11</v>
      </c>
      <c r="Z27" s="192" t="s">
        <v>99</v>
      </c>
      <c r="AC27" s="193"/>
      <c r="AD27" s="194"/>
      <c r="AI27" s="202" t="s">
        <v>278</v>
      </c>
      <c r="AW27" s="193"/>
      <c r="AX27" s="194"/>
    </row>
    <row r="28" spans="2:50" x14ac:dyDescent="0.25">
      <c r="B28" s="187">
        <v>25</v>
      </c>
      <c r="C28" s="192" t="s">
        <v>57</v>
      </c>
      <c r="D28" s="187">
        <v>25</v>
      </c>
      <c r="E28" s="193">
        <v>602</v>
      </c>
      <c r="F28" s="194" t="s">
        <v>169</v>
      </c>
      <c r="M28" s="193"/>
      <c r="N28" s="194"/>
      <c r="Q28" s="193"/>
      <c r="R28" s="194"/>
      <c r="U28" s="193"/>
      <c r="V28" s="194"/>
      <c r="Y28" s="197">
        <v>12</v>
      </c>
      <c r="Z28" s="192" t="s">
        <v>65</v>
      </c>
      <c r="AC28" s="193"/>
      <c r="AD28" s="194"/>
      <c r="AI28" s="202" t="s">
        <v>279</v>
      </c>
      <c r="AW28" s="193"/>
      <c r="AX28" s="194"/>
    </row>
    <row r="29" spans="2:50" x14ac:dyDescent="0.25">
      <c r="B29" s="187">
        <v>26</v>
      </c>
      <c r="C29" s="192" t="s">
        <v>59</v>
      </c>
      <c r="D29" s="187">
        <v>26</v>
      </c>
      <c r="E29" s="193">
        <v>603</v>
      </c>
      <c r="F29" s="194" t="s">
        <v>170</v>
      </c>
      <c r="M29" s="193"/>
      <c r="N29" s="194"/>
      <c r="Q29" s="193"/>
      <c r="R29" s="194"/>
      <c r="U29" s="193"/>
      <c r="V29" s="194"/>
      <c r="Y29" s="197">
        <v>13</v>
      </c>
      <c r="Z29" s="192" t="s">
        <v>69</v>
      </c>
      <c r="AC29" s="193"/>
      <c r="AD29" s="194"/>
      <c r="AI29" s="202" t="s">
        <v>280</v>
      </c>
      <c r="AW29" s="193"/>
      <c r="AX29" s="194"/>
    </row>
    <row r="30" spans="2:50" x14ac:dyDescent="0.25">
      <c r="B30" s="187">
        <v>27</v>
      </c>
      <c r="C30" s="192" t="s">
        <v>61</v>
      </c>
      <c r="D30" s="187">
        <v>27</v>
      </c>
      <c r="E30" s="193">
        <v>604</v>
      </c>
      <c r="F30" s="194" t="s">
        <v>171</v>
      </c>
      <c r="M30" s="193"/>
      <c r="N30" s="194"/>
      <c r="Q30" s="193"/>
      <c r="R30" s="194"/>
      <c r="U30" s="193"/>
      <c r="V30" s="194"/>
      <c r="Y30" s="197">
        <v>14</v>
      </c>
      <c r="Z30" s="192" t="s">
        <v>75</v>
      </c>
      <c r="AC30" s="193"/>
      <c r="AD30" s="194"/>
      <c r="AI30" s="202" t="s">
        <v>281</v>
      </c>
    </row>
    <row r="31" spans="2:50" x14ac:dyDescent="0.25">
      <c r="B31" s="187">
        <v>28</v>
      </c>
      <c r="C31" s="192" t="s">
        <v>63</v>
      </c>
      <c r="D31" s="187">
        <v>28</v>
      </c>
      <c r="E31" s="193">
        <v>605</v>
      </c>
      <c r="F31" s="194" t="s">
        <v>172</v>
      </c>
      <c r="M31" s="193"/>
      <c r="N31" s="194"/>
      <c r="Q31" s="193"/>
      <c r="R31" s="194"/>
      <c r="U31" s="193"/>
      <c r="V31" s="194"/>
      <c r="Y31" s="197">
        <v>15</v>
      </c>
      <c r="Z31" s="192" t="s">
        <v>25</v>
      </c>
      <c r="AC31" s="193"/>
      <c r="AD31" s="194"/>
    </row>
    <row r="32" spans="2:50" x14ac:dyDescent="0.25">
      <c r="B32" s="187">
        <v>29</v>
      </c>
      <c r="C32" s="192" t="s">
        <v>65</v>
      </c>
      <c r="D32" s="187">
        <v>29</v>
      </c>
      <c r="E32" s="193">
        <v>606</v>
      </c>
      <c r="F32" s="194" t="s">
        <v>173</v>
      </c>
      <c r="M32" s="193"/>
      <c r="N32" s="194"/>
      <c r="Q32" s="193"/>
      <c r="R32" s="194"/>
      <c r="U32" s="193"/>
      <c r="V32" s="194"/>
      <c r="Y32" s="197">
        <v>16</v>
      </c>
      <c r="Z32" s="192" t="s">
        <v>121</v>
      </c>
      <c r="AC32" s="193"/>
      <c r="AD32" s="194"/>
    </row>
    <row r="33" spans="2:30" x14ac:dyDescent="0.25">
      <c r="B33" s="187">
        <v>30</v>
      </c>
      <c r="C33" s="192" t="s">
        <v>67</v>
      </c>
      <c r="D33" s="187">
        <v>30</v>
      </c>
      <c r="E33" s="193">
        <v>607</v>
      </c>
      <c r="F33" s="194" t="s">
        <v>174</v>
      </c>
      <c r="M33" s="193"/>
      <c r="N33" s="194"/>
      <c r="Q33" s="193"/>
      <c r="R33" s="194"/>
      <c r="U33" s="193"/>
      <c r="V33" s="194"/>
      <c r="Y33" s="197">
        <v>17</v>
      </c>
      <c r="Z33" s="192" t="s">
        <v>103</v>
      </c>
      <c r="AC33" s="193"/>
      <c r="AD33" s="194"/>
    </row>
    <row r="34" spans="2:30" x14ac:dyDescent="0.25">
      <c r="B34" s="187">
        <v>31</v>
      </c>
      <c r="C34" s="192" t="s">
        <v>69</v>
      </c>
      <c r="D34" s="187">
        <v>31</v>
      </c>
      <c r="E34" s="193">
        <v>608</v>
      </c>
      <c r="F34" s="194" t="s">
        <v>175</v>
      </c>
      <c r="M34" s="193"/>
      <c r="N34" s="194"/>
      <c r="Q34" s="193"/>
      <c r="R34" s="194"/>
      <c r="U34" s="193"/>
      <c r="V34" s="194"/>
      <c r="Y34" s="193"/>
      <c r="Z34" s="194"/>
      <c r="AC34" s="193"/>
      <c r="AD34" s="194"/>
    </row>
    <row r="35" spans="2:30" x14ac:dyDescent="0.25">
      <c r="B35" s="187">
        <v>32</v>
      </c>
      <c r="C35" s="195" t="s">
        <v>71</v>
      </c>
      <c r="D35" s="187">
        <v>32</v>
      </c>
      <c r="E35" s="193">
        <v>609</v>
      </c>
      <c r="F35" s="194" t="s">
        <v>176</v>
      </c>
      <c r="M35" s="193"/>
      <c r="N35" s="194"/>
      <c r="Q35" s="193"/>
      <c r="R35" s="194"/>
      <c r="U35" s="193"/>
      <c r="V35" s="194"/>
      <c r="Y35" s="193"/>
      <c r="Z35" s="194"/>
      <c r="AC35" s="193"/>
      <c r="AD35" s="194"/>
    </row>
    <row r="36" spans="2:30" x14ac:dyDescent="0.25">
      <c r="B36" s="187">
        <v>33</v>
      </c>
      <c r="C36" s="192" t="s">
        <v>73</v>
      </c>
      <c r="D36" s="187">
        <v>33</v>
      </c>
      <c r="E36" s="193">
        <v>610</v>
      </c>
      <c r="F36" s="194" t="s">
        <v>177</v>
      </c>
      <c r="M36" s="193"/>
      <c r="N36" s="194"/>
      <c r="Q36" s="193"/>
      <c r="R36" s="194"/>
      <c r="U36" s="193"/>
      <c r="V36" s="194"/>
      <c r="Y36" s="193"/>
      <c r="Z36" s="194"/>
      <c r="AC36" s="193"/>
      <c r="AD36" s="194"/>
    </row>
    <row r="37" spans="2:30" x14ac:dyDescent="0.25">
      <c r="B37" s="187">
        <v>34</v>
      </c>
      <c r="C37" s="192" t="s">
        <v>75</v>
      </c>
      <c r="D37" s="187">
        <v>34</v>
      </c>
      <c r="E37" s="193">
        <v>701</v>
      </c>
      <c r="F37" s="194" t="s">
        <v>178</v>
      </c>
      <c r="M37" s="193"/>
      <c r="N37" s="194"/>
      <c r="Q37" s="193"/>
      <c r="R37" s="194"/>
      <c r="U37" s="193"/>
      <c r="V37" s="194"/>
      <c r="Y37" s="193"/>
      <c r="Z37" s="194"/>
    </row>
    <row r="38" spans="2:30" x14ac:dyDescent="0.25">
      <c r="B38" s="187">
        <v>35</v>
      </c>
      <c r="C38" s="195" t="s">
        <v>77</v>
      </c>
      <c r="D38" s="187">
        <v>35</v>
      </c>
      <c r="E38" s="193">
        <v>702</v>
      </c>
      <c r="F38" s="194" t="s">
        <v>179</v>
      </c>
      <c r="M38" s="193"/>
      <c r="N38" s="194"/>
      <c r="Q38" s="193"/>
      <c r="R38" s="194"/>
      <c r="U38" s="193"/>
      <c r="V38" s="194"/>
      <c r="Y38" s="193"/>
      <c r="Z38" s="194"/>
    </row>
    <row r="39" spans="2:30" x14ac:dyDescent="0.25">
      <c r="B39" s="187">
        <v>36</v>
      </c>
      <c r="C39" s="192" t="s">
        <v>300</v>
      </c>
      <c r="D39" s="187">
        <v>36</v>
      </c>
      <c r="E39" s="193">
        <v>703</v>
      </c>
      <c r="F39" s="194" t="s">
        <v>180</v>
      </c>
      <c r="M39" s="193"/>
      <c r="N39" s="194"/>
      <c r="Q39" s="193"/>
      <c r="R39" s="194"/>
      <c r="U39" s="193"/>
      <c r="V39" s="194"/>
      <c r="Y39" s="193"/>
      <c r="Z39" s="194"/>
    </row>
    <row r="40" spans="2:30" x14ac:dyDescent="0.25">
      <c r="B40" s="187">
        <v>37</v>
      </c>
      <c r="C40" s="192" t="s">
        <v>81</v>
      </c>
      <c r="D40" s="187">
        <v>37</v>
      </c>
      <c r="E40" s="193">
        <v>704</v>
      </c>
      <c r="F40" s="194" t="s">
        <v>181</v>
      </c>
      <c r="M40" s="193"/>
      <c r="N40" s="194"/>
      <c r="Q40" s="193"/>
      <c r="R40" s="194"/>
      <c r="U40" s="193"/>
      <c r="V40" s="194"/>
      <c r="Y40" s="193"/>
      <c r="Z40" s="194"/>
    </row>
    <row r="41" spans="2:30" x14ac:dyDescent="0.25">
      <c r="B41" s="187">
        <v>38</v>
      </c>
      <c r="C41" s="192" t="s">
        <v>83</v>
      </c>
      <c r="D41" s="187">
        <v>38</v>
      </c>
      <c r="E41" s="193">
        <v>705</v>
      </c>
      <c r="F41" s="194" t="s">
        <v>182</v>
      </c>
      <c r="M41" s="193"/>
      <c r="N41" s="194"/>
      <c r="Q41" s="193"/>
      <c r="R41" s="194"/>
      <c r="U41" s="193"/>
      <c r="V41" s="194"/>
      <c r="Y41" s="193"/>
      <c r="Z41" s="194"/>
    </row>
    <row r="42" spans="2:30" x14ac:dyDescent="0.25">
      <c r="B42" s="187">
        <v>39</v>
      </c>
      <c r="C42" s="192" t="s">
        <v>85</v>
      </c>
      <c r="D42" s="187">
        <v>39</v>
      </c>
      <c r="E42" s="193">
        <v>706</v>
      </c>
      <c r="F42" s="194" t="s">
        <v>183</v>
      </c>
      <c r="M42" s="193"/>
      <c r="N42" s="194"/>
      <c r="Q42" s="193"/>
      <c r="R42" s="194"/>
      <c r="U42" s="193"/>
      <c r="V42" s="194"/>
      <c r="Y42" s="193"/>
      <c r="Z42" s="194"/>
    </row>
    <row r="43" spans="2:30" x14ac:dyDescent="0.25">
      <c r="B43" s="187">
        <v>40</v>
      </c>
      <c r="C43" s="192" t="s">
        <v>87</v>
      </c>
      <c r="D43" s="187">
        <v>40</v>
      </c>
      <c r="E43" s="193">
        <v>707</v>
      </c>
      <c r="F43" s="194" t="s">
        <v>184</v>
      </c>
      <c r="M43" s="193"/>
      <c r="N43" s="194"/>
      <c r="Q43" s="193"/>
      <c r="R43" s="194"/>
      <c r="U43" s="193"/>
      <c r="V43" s="194"/>
      <c r="Y43" s="193"/>
      <c r="Z43" s="194"/>
    </row>
    <row r="44" spans="2:30" x14ac:dyDescent="0.25">
      <c r="B44" s="187">
        <v>41</v>
      </c>
      <c r="C44" s="192" t="s">
        <v>89</v>
      </c>
      <c r="D44" s="187">
        <v>41</v>
      </c>
      <c r="E44" s="193">
        <v>708</v>
      </c>
      <c r="F44" s="194" t="s">
        <v>185</v>
      </c>
      <c r="M44" s="193"/>
      <c r="N44" s="194"/>
      <c r="Q44" s="193"/>
      <c r="R44" s="194"/>
      <c r="U44" s="193"/>
      <c r="V44" s="194"/>
      <c r="Y44" s="193"/>
      <c r="Z44" s="194"/>
    </row>
    <row r="45" spans="2:30" x14ac:dyDescent="0.25">
      <c r="B45" s="187">
        <v>42</v>
      </c>
      <c r="C45" s="195" t="s">
        <v>91</v>
      </c>
      <c r="D45" s="187">
        <v>42</v>
      </c>
      <c r="E45" s="193">
        <v>709</v>
      </c>
      <c r="F45" s="194" t="s">
        <v>186</v>
      </c>
      <c r="M45" s="193"/>
      <c r="N45" s="194"/>
      <c r="Q45" s="193"/>
      <c r="R45" s="194"/>
      <c r="U45" s="193"/>
      <c r="V45" s="194"/>
      <c r="Y45" s="193"/>
      <c r="Z45" s="194"/>
    </row>
    <row r="46" spans="2:30" x14ac:dyDescent="0.25">
      <c r="B46" s="187">
        <v>43</v>
      </c>
      <c r="C46" s="195" t="s">
        <v>93</v>
      </c>
      <c r="D46" s="187">
        <v>43</v>
      </c>
      <c r="E46" s="193">
        <v>710</v>
      </c>
      <c r="F46" s="194" t="s">
        <v>187</v>
      </c>
      <c r="M46" s="193"/>
      <c r="N46" s="194"/>
      <c r="Q46" s="193"/>
      <c r="R46" s="194"/>
      <c r="U46" s="193"/>
      <c r="V46" s="194"/>
      <c r="Y46" s="193"/>
      <c r="Z46" s="194"/>
    </row>
    <row r="47" spans="2:30" x14ac:dyDescent="0.25">
      <c r="B47" s="187">
        <v>44</v>
      </c>
      <c r="C47" s="192" t="s">
        <v>95</v>
      </c>
      <c r="D47" s="187">
        <v>44</v>
      </c>
      <c r="E47" s="193">
        <v>801</v>
      </c>
      <c r="F47" s="194" t="s">
        <v>43</v>
      </c>
      <c r="M47" s="193"/>
      <c r="N47" s="194"/>
      <c r="Q47" s="193"/>
      <c r="R47" s="194"/>
      <c r="U47" s="193"/>
      <c r="V47" s="194"/>
      <c r="Y47" s="193"/>
      <c r="Z47" s="194"/>
    </row>
    <row r="48" spans="2:30" x14ac:dyDescent="0.25">
      <c r="B48" s="187">
        <v>45</v>
      </c>
      <c r="C48" s="195" t="s">
        <v>97</v>
      </c>
      <c r="D48" s="187">
        <v>45</v>
      </c>
      <c r="E48" s="193">
        <v>802</v>
      </c>
      <c r="F48" s="194" t="s">
        <v>11</v>
      </c>
      <c r="M48" s="193"/>
      <c r="N48" s="194"/>
      <c r="Q48" s="193"/>
      <c r="R48" s="194"/>
      <c r="U48" s="193"/>
      <c r="V48" s="194"/>
    </row>
    <row r="49" spans="2:22" x14ac:dyDescent="0.25">
      <c r="B49" s="187">
        <v>46</v>
      </c>
      <c r="C49" s="192" t="s">
        <v>99</v>
      </c>
      <c r="D49" s="187">
        <v>46</v>
      </c>
      <c r="E49" s="193">
        <v>901</v>
      </c>
      <c r="F49" s="194" t="s">
        <v>188</v>
      </c>
      <c r="M49" s="193"/>
      <c r="N49" s="194"/>
      <c r="Q49" s="193"/>
      <c r="R49" s="194"/>
      <c r="U49" s="193"/>
      <c r="V49" s="194"/>
    </row>
    <row r="50" spans="2:22" x14ac:dyDescent="0.25">
      <c r="B50" s="187">
        <v>47</v>
      </c>
      <c r="C50" s="195" t="s">
        <v>101</v>
      </c>
      <c r="D50" s="187">
        <v>47</v>
      </c>
      <c r="E50" s="193">
        <v>902</v>
      </c>
      <c r="F50" s="194" t="s">
        <v>189</v>
      </c>
      <c r="M50" s="193"/>
      <c r="N50" s="194"/>
      <c r="Q50" s="193"/>
      <c r="R50" s="194"/>
      <c r="U50" s="193"/>
      <c r="V50" s="194"/>
    </row>
    <row r="51" spans="2:22" x14ac:dyDescent="0.25">
      <c r="B51" s="187">
        <v>48</v>
      </c>
      <c r="C51" s="192" t="s">
        <v>103</v>
      </c>
      <c r="D51" s="187">
        <v>48</v>
      </c>
      <c r="E51" s="193">
        <v>903</v>
      </c>
      <c r="F51" s="194" t="s">
        <v>190</v>
      </c>
      <c r="M51" s="193"/>
      <c r="N51" s="194"/>
      <c r="Q51" s="193"/>
      <c r="R51" s="194"/>
      <c r="U51" s="193"/>
      <c r="V51" s="194"/>
    </row>
    <row r="52" spans="2:22" x14ac:dyDescent="0.25">
      <c r="B52" s="187">
        <v>49</v>
      </c>
      <c r="C52" s="195" t="s">
        <v>105</v>
      </c>
      <c r="D52" s="187">
        <v>49</v>
      </c>
      <c r="E52" s="193">
        <v>904</v>
      </c>
      <c r="F52" s="194" t="s">
        <v>191</v>
      </c>
      <c r="M52" s="193"/>
      <c r="N52" s="194"/>
      <c r="Q52" s="193"/>
      <c r="R52" s="194"/>
    </row>
    <row r="53" spans="2:22" x14ac:dyDescent="0.25">
      <c r="B53" s="187">
        <v>50</v>
      </c>
      <c r="C53" s="195" t="s">
        <v>107</v>
      </c>
      <c r="D53" s="187">
        <v>50</v>
      </c>
      <c r="E53" s="193">
        <v>905</v>
      </c>
      <c r="F53" s="194" t="s">
        <v>192</v>
      </c>
      <c r="M53" s="193"/>
      <c r="N53" s="194"/>
      <c r="Q53" s="193"/>
      <c r="R53" s="194"/>
    </row>
    <row r="54" spans="2:22" x14ac:dyDescent="0.25">
      <c r="B54" s="187">
        <v>51</v>
      </c>
      <c r="C54" s="195" t="s">
        <v>109</v>
      </c>
      <c r="D54" s="187">
        <v>51</v>
      </c>
      <c r="E54" s="193">
        <v>1001</v>
      </c>
      <c r="F54" s="194" t="s">
        <v>193</v>
      </c>
      <c r="M54" s="193"/>
      <c r="N54" s="194"/>
    </row>
    <row r="55" spans="2:22" x14ac:dyDescent="0.25">
      <c r="B55" s="187">
        <v>52</v>
      </c>
      <c r="C55" s="195" t="s">
        <v>111</v>
      </c>
      <c r="D55" s="187">
        <v>52</v>
      </c>
      <c r="E55" s="193">
        <v>1002</v>
      </c>
      <c r="F55" s="194" t="s">
        <v>194</v>
      </c>
      <c r="M55" s="193"/>
      <c r="N55" s="194"/>
    </row>
    <row r="56" spans="2:22" x14ac:dyDescent="0.25">
      <c r="B56" s="187">
        <v>53</v>
      </c>
      <c r="C56" s="195" t="s">
        <v>113</v>
      </c>
      <c r="D56" s="187">
        <v>53</v>
      </c>
      <c r="E56" s="193">
        <v>1003</v>
      </c>
      <c r="F56" s="194" t="s">
        <v>195</v>
      </c>
    </row>
    <row r="57" spans="2:22" x14ac:dyDescent="0.25">
      <c r="B57" s="187">
        <v>54</v>
      </c>
      <c r="C57" s="192" t="s">
        <v>301</v>
      </c>
      <c r="D57" s="187">
        <v>54</v>
      </c>
      <c r="E57" s="193">
        <v>1004</v>
      </c>
      <c r="F57" s="194" t="s">
        <v>196</v>
      </c>
    </row>
    <row r="58" spans="2:22" x14ac:dyDescent="0.25">
      <c r="B58" s="187">
        <v>55</v>
      </c>
      <c r="C58" s="194" t="s">
        <v>117</v>
      </c>
      <c r="D58" s="187">
        <v>55</v>
      </c>
      <c r="E58" s="193">
        <v>1005</v>
      </c>
      <c r="F58" s="194" t="s">
        <v>197</v>
      </c>
    </row>
    <row r="59" spans="2:22" x14ac:dyDescent="0.25">
      <c r="B59" s="187">
        <v>56</v>
      </c>
      <c r="C59" s="192" t="s">
        <v>119</v>
      </c>
      <c r="D59" s="187">
        <v>56</v>
      </c>
      <c r="E59" s="193">
        <v>1006</v>
      </c>
      <c r="F59" s="194" t="s">
        <v>198</v>
      </c>
    </row>
    <row r="60" spans="2:22" x14ac:dyDescent="0.25">
      <c r="B60" s="202">
        <v>57</v>
      </c>
      <c r="C60" s="192" t="s">
        <v>121</v>
      </c>
    </row>
    <row r="61" spans="2:22" x14ac:dyDescent="0.25">
      <c r="B61" s="202">
        <v>58</v>
      </c>
      <c r="C61" s="195" t="s">
        <v>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S44"/>
  <sheetViews>
    <sheetView workbookViewId="0">
      <selection activeCell="Q18" sqref="Q18"/>
    </sheetView>
  </sheetViews>
  <sheetFormatPr defaultRowHeight="15" x14ac:dyDescent="0.25"/>
  <cols>
    <col min="1" max="1" width="9.140625" style="203"/>
    <col min="2" max="2" width="12" style="203" customWidth="1"/>
    <col min="3" max="16" width="9.140625" style="203"/>
    <col min="17" max="17" width="18.7109375" style="203" customWidth="1"/>
    <col min="18" max="19" width="14.5703125" style="203" bestFit="1" customWidth="1"/>
    <col min="20" max="16384" width="9.140625" style="203"/>
  </cols>
  <sheetData>
    <row r="2" spans="2:19" ht="13.5" customHeight="1" x14ac:dyDescent="0.25">
      <c r="B2" s="205" t="s">
        <v>358</v>
      </c>
      <c r="G2" s="342"/>
      <c r="H2" s="342"/>
      <c r="L2" s="342"/>
      <c r="M2" s="342"/>
    </row>
    <row r="3" spans="2:19" ht="15.75" thickBot="1" x14ac:dyDescent="0.3"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</row>
    <row r="4" spans="2:19" ht="15" customHeight="1" thickTop="1" thickBot="1" x14ac:dyDescent="0.3">
      <c r="B4" s="206" t="s">
        <v>302</v>
      </c>
      <c r="C4" s="321">
        <v>2002</v>
      </c>
      <c r="D4" s="321">
        <v>2003</v>
      </c>
      <c r="E4" s="321">
        <v>2004</v>
      </c>
      <c r="F4" s="321">
        <v>2005</v>
      </c>
      <c r="G4" s="321">
        <v>2006</v>
      </c>
      <c r="H4" s="321">
        <v>2007</v>
      </c>
      <c r="I4" s="321">
        <v>2008</v>
      </c>
      <c r="J4" s="321">
        <v>2009</v>
      </c>
      <c r="K4" s="321">
        <v>2010</v>
      </c>
      <c r="L4" s="334">
        <v>2011</v>
      </c>
      <c r="M4" s="321">
        <v>2012</v>
      </c>
      <c r="N4" s="321">
        <v>2013</v>
      </c>
      <c r="O4" s="321">
        <v>2014</v>
      </c>
      <c r="P4" s="322">
        <v>2015</v>
      </c>
      <c r="Q4" s="340" t="s">
        <v>303</v>
      </c>
      <c r="R4" s="340" t="s">
        <v>304</v>
      </c>
      <c r="S4" s="340" t="s">
        <v>357</v>
      </c>
    </row>
    <row r="5" spans="2:19" ht="15.75" thickTop="1" x14ac:dyDescent="0.25">
      <c r="B5" s="207" t="s">
        <v>272</v>
      </c>
      <c r="C5" s="323">
        <v>0.9635332252836305</v>
      </c>
      <c r="D5" s="323">
        <v>1.171191247974068</v>
      </c>
      <c r="E5" s="323">
        <v>0.98946515397082668</v>
      </c>
      <c r="F5" s="323">
        <v>1.0180307941653162</v>
      </c>
      <c r="G5" s="323">
        <v>1.4222042139384117</v>
      </c>
      <c r="H5" s="323">
        <v>0.84359805510534847</v>
      </c>
      <c r="I5" s="323">
        <v>0.86568071312803885</v>
      </c>
      <c r="J5" s="323">
        <v>0.79923014586709895</v>
      </c>
      <c r="K5" s="323">
        <v>1.0822528363047001</v>
      </c>
      <c r="L5" s="335">
        <v>1.2337925445705025</v>
      </c>
      <c r="M5" s="323">
        <v>0.93213128038897886</v>
      </c>
      <c r="N5" s="323">
        <v>0.94469205834683956</v>
      </c>
      <c r="O5" s="323">
        <v>0.60514586709886553</v>
      </c>
      <c r="P5" s="324">
        <v>0.89080226904376014</v>
      </c>
      <c r="Q5" s="249">
        <f>AVERAGE(C5:K5)</f>
        <v>1.0172429317486045</v>
      </c>
      <c r="R5" s="249">
        <f>AVERAGE(F5:K5)</f>
        <v>1.0051661264181524</v>
      </c>
      <c r="S5" s="249">
        <f>AVERAGE(L5:P5)</f>
        <v>0.92131280388978942</v>
      </c>
    </row>
    <row r="6" spans="2:19" x14ac:dyDescent="0.25">
      <c r="B6" s="208" t="s">
        <v>273</v>
      </c>
      <c r="C6" s="325">
        <v>0.98422330097087374</v>
      </c>
      <c r="D6" s="325">
        <v>1.1367313915857606</v>
      </c>
      <c r="E6" s="325">
        <v>0.93446601941747587</v>
      </c>
      <c r="F6" s="325">
        <v>1.3078478964401294</v>
      </c>
      <c r="G6" s="325">
        <v>1.424757281553398</v>
      </c>
      <c r="H6" s="325">
        <v>0.61529126213592245</v>
      </c>
      <c r="I6" s="325">
        <v>0.79894822006472499</v>
      </c>
      <c r="J6" s="325">
        <v>0.8021844660194174</v>
      </c>
      <c r="K6" s="325">
        <v>1.1278317152103561</v>
      </c>
      <c r="L6" s="336">
        <v>1.2766990291262137</v>
      </c>
      <c r="M6" s="325">
        <v>0.71116504854368934</v>
      </c>
      <c r="N6" s="325">
        <v>0.79773462783171523</v>
      </c>
      <c r="O6" s="325">
        <v>0.56351132686084149</v>
      </c>
      <c r="P6" s="326">
        <v>0.85720064724919098</v>
      </c>
      <c r="Q6" s="249">
        <f t="shared" ref="Q6:Q15" si="0">AVERAGE(C6:K6)</f>
        <v>1.0146979503775622</v>
      </c>
      <c r="R6" s="249">
        <f t="shared" ref="R6:R15" si="1">AVERAGE(F6:K6)</f>
        <v>1.0128101402373246</v>
      </c>
      <c r="S6" s="249">
        <f t="shared" ref="S6:S15" si="2">AVERAGE(L6:P6)</f>
        <v>0.84126213592233012</v>
      </c>
    </row>
    <row r="7" spans="2:19" x14ac:dyDescent="0.25">
      <c r="B7" s="208" t="s">
        <v>274</v>
      </c>
      <c r="C7" s="325">
        <v>0.23</v>
      </c>
      <c r="D7" s="325">
        <v>1.02</v>
      </c>
      <c r="E7" s="325">
        <v>0.86</v>
      </c>
      <c r="F7" s="325">
        <v>2.57</v>
      </c>
      <c r="G7" s="325">
        <v>0.67</v>
      </c>
      <c r="H7" s="325">
        <v>0.44</v>
      </c>
      <c r="I7" s="325">
        <v>1.06</v>
      </c>
      <c r="J7" s="325">
        <v>0.79</v>
      </c>
      <c r="K7" s="325">
        <v>1.35</v>
      </c>
      <c r="L7" s="336">
        <v>1.1000000000000001</v>
      </c>
      <c r="M7" s="325">
        <v>0.67</v>
      </c>
      <c r="N7" s="325">
        <v>0.65</v>
      </c>
      <c r="O7" s="325">
        <v>0.5</v>
      </c>
      <c r="P7" s="326">
        <v>0.81</v>
      </c>
      <c r="Q7" s="249">
        <f>AVERAGE(C7:P7)</f>
        <v>0.90857142857142859</v>
      </c>
      <c r="R7" s="249">
        <f t="shared" si="1"/>
        <v>1.1466666666666667</v>
      </c>
      <c r="S7" s="249">
        <f t="shared" si="2"/>
        <v>0.746</v>
      </c>
    </row>
    <row r="8" spans="2:19" ht="15" customHeight="1" x14ac:dyDescent="0.25">
      <c r="B8" s="208" t="s">
        <v>275</v>
      </c>
      <c r="C8" s="325">
        <v>0.36540803897685747</v>
      </c>
      <c r="D8" s="325">
        <v>1.1613885505481119</v>
      </c>
      <c r="E8" s="325">
        <v>0.63398294762484764</v>
      </c>
      <c r="F8" s="325">
        <v>2.2283800243605358</v>
      </c>
      <c r="G8" s="325">
        <v>0.92143727161997557</v>
      </c>
      <c r="H8" s="325">
        <v>0.37088915956151031</v>
      </c>
      <c r="I8" s="325">
        <v>0.99817295980511567</v>
      </c>
      <c r="J8" s="325">
        <v>0.7448233861144945</v>
      </c>
      <c r="K8" s="325">
        <v>1.1985383678440924</v>
      </c>
      <c r="L8" s="336">
        <v>1.489646772228989</v>
      </c>
      <c r="M8" s="325">
        <v>0.66991473812423863</v>
      </c>
      <c r="N8" s="325">
        <v>0.49817295980511567</v>
      </c>
      <c r="O8" s="325">
        <v>0.45676004872107184</v>
      </c>
      <c r="P8" s="326">
        <v>0.7624847746650425</v>
      </c>
      <c r="Q8" s="249">
        <f t="shared" si="0"/>
        <v>0.95811341182839349</v>
      </c>
      <c r="R8" s="249">
        <f t="shared" si="1"/>
        <v>1.0770401948842874</v>
      </c>
      <c r="S8" s="249">
        <f t="shared" si="2"/>
        <v>0.77539585870889149</v>
      </c>
    </row>
    <row r="9" spans="2:19" x14ac:dyDescent="0.25">
      <c r="B9" s="208" t="s">
        <v>276</v>
      </c>
      <c r="C9" s="325">
        <v>0.94832912103341771</v>
      </c>
      <c r="D9" s="325">
        <v>1.1595057568098848</v>
      </c>
      <c r="E9" s="325">
        <v>0.97472620050547598</v>
      </c>
      <c r="F9" s="325">
        <v>1.1527660769446784</v>
      </c>
      <c r="G9" s="325">
        <v>1.481044650379107</v>
      </c>
      <c r="H9" s="325">
        <v>0.68772816624543665</v>
      </c>
      <c r="I9" s="325">
        <v>0.72648132547037358</v>
      </c>
      <c r="J9" s="325">
        <v>0.85593934288121321</v>
      </c>
      <c r="K9" s="325">
        <v>1.0176916596461669</v>
      </c>
      <c r="L9" s="336">
        <v>1.2589160348216792</v>
      </c>
      <c r="M9" s="325">
        <v>0.725358045492839</v>
      </c>
      <c r="N9" s="325">
        <v>0.83740522325189559</v>
      </c>
      <c r="O9" s="325">
        <v>0.57905082841898348</v>
      </c>
      <c r="P9" s="326">
        <v>0.77618646447627071</v>
      </c>
      <c r="Q9" s="249">
        <f t="shared" si="0"/>
        <v>1.0004680333239726</v>
      </c>
      <c r="R9" s="249">
        <f t="shared" si="1"/>
        <v>0.98694187026116287</v>
      </c>
      <c r="S9" s="249">
        <f t="shared" si="2"/>
        <v>0.83538331929233356</v>
      </c>
    </row>
    <row r="10" spans="2:19" x14ac:dyDescent="0.25">
      <c r="B10" s="208" t="s">
        <v>277</v>
      </c>
      <c r="C10" s="325">
        <v>0.89488298294327639</v>
      </c>
      <c r="D10" s="325">
        <v>1.0027766759222532</v>
      </c>
      <c r="E10" s="325">
        <v>0.8060293534311781</v>
      </c>
      <c r="F10" s="325">
        <v>1.4276080920269734</v>
      </c>
      <c r="G10" s="325">
        <v>1.4208647362157873</v>
      </c>
      <c r="H10" s="325">
        <v>0.63070210234034108</v>
      </c>
      <c r="I10" s="325">
        <v>0.78064260214200709</v>
      </c>
      <c r="J10" s="325">
        <v>0.9226497421658072</v>
      </c>
      <c r="K10" s="325">
        <v>1.138040460134867</v>
      </c>
      <c r="L10" s="336">
        <v>1.5731852439508129</v>
      </c>
      <c r="M10" s="325">
        <v>0.6616422054740182</v>
      </c>
      <c r="N10" s="325">
        <v>0.72867909559698529</v>
      </c>
      <c r="O10" s="325">
        <v>0.546211820706069</v>
      </c>
      <c r="P10" s="326">
        <v>0.61443871479571599</v>
      </c>
      <c r="Q10" s="249">
        <f t="shared" si="0"/>
        <v>1.0026885274802766</v>
      </c>
      <c r="R10" s="249">
        <f t="shared" si="1"/>
        <v>1.0534179558376304</v>
      </c>
      <c r="S10" s="249">
        <f t="shared" si="2"/>
        <v>0.82483141610472033</v>
      </c>
    </row>
    <row r="11" spans="2:19" x14ac:dyDescent="0.25">
      <c r="B11" s="208" t="s">
        <v>278</v>
      </c>
      <c r="C11" s="325">
        <v>0.79233449477351914</v>
      </c>
      <c r="D11" s="325">
        <v>1.0508710801393728</v>
      </c>
      <c r="E11" s="325">
        <v>0.7526132404181185</v>
      </c>
      <c r="F11" s="325">
        <v>1.5554006968641116</v>
      </c>
      <c r="G11" s="325">
        <v>1.3198606271777005</v>
      </c>
      <c r="H11" s="325">
        <v>0.54146341463414638</v>
      </c>
      <c r="I11" s="325">
        <v>0.82787456445993035</v>
      </c>
      <c r="J11" s="325">
        <v>0.76724738675958193</v>
      </c>
      <c r="K11" s="325">
        <v>1.2466898954703833</v>
      </c>
      <c r="L11" s="336">
        <v>1.6578397212543554</v>
      </c>
      <c r="M11" s="325">
        <v>0.71498257839721258</v>
      </c>
      <c r="N11" s="325">
        <v>0.51777003484320561</v>
      </c>
      <c r="O11" s="325">
        <v>0.45714285714285713</v>
      </c>
      <c r="P11" s="326">
        <v>0.61672473867595823</v>
      </c>
      <c r="Q11" s="249">
        <f t="shared" si="0"/>
        <v>0.9838172667440962</v>
      </c>
      <c r="R11" s="249">
        <f t="shared" si="1"/>
        <v>1.0430894308943091</v>
      </c>
      <c r="S11" s="249">
        <f t="shared" si="2"/>
        <v>0.79289198606271782</v>
      </c>
    </row>
    <row r="12" spans="2:19" ht="15" customHeight="1" x14ac:dyDescent="0.25">
      <c r="B12" s="208" t="s">
        <v>279</v>
      </c>
      <c r="C12" s="325">
        <v>0.84803921568627461</v>
      </c>
      <c r="D12" s="325">
        <v>1.0558823529411765</v>
      </c>
      <c r="E12" s="325">
        <v>0.89607843137254917</v>
      </c>
      <c r="F12" s="325">
        <v>1.1598039215686275</v>
      </c>
      <c r="G12" s="325">
        <v>1.4598039215686276</v>
      </c>
      <c r="H12" s="325">
        <v>0.63725490196078438</v>
      </c>
      <c r="I12" s="325">
        <v>0.75931372549019616</v>
      </c>
      <c r="J12" s="325">
        <v>0.87843137254901971</v>
      </c>
      <c r="K12" s="325">
        <v>0.95343137254901966</v>
      </c>
      <c r="L12" s="336">
        <v>1.3573529411764707</v>
      </c>
      <c r="M12" s="325">
        <v>0.59215686274509804</v>
      </c>
      <c r="N12" s="325">
        <v>0.81519607843137254</v>
      </c>
      <c r="O12" s="325">
        <v>0.6573529411764707</v>
      </c>
      <c r="P12" s="326">
        <v>0.82598039215686292</v>
      </c>
      <c r="Q12" s="249">
        <f t="shared" si="0"/>
        <v>0.96089324618736405</v>
      </c>
      <c r="R12" s="249">
        <f t="shared" si="1"/>
        <v>0.97467320261437917</v>
      </c>
      <c r="S12" s="249">
        <f t="shared" si="2"/>
        <v>0.8496078431372549</v>
      </c>
    </row>
    <row r="13" spans="2:19" x14ac:dyDescent="0.25">
      <c r="B13" s="208" t="s">
        <v>280</v>
      </c>
      <c r="C13" s="325">
        <v>0.40203193033381712</v>
      </c>
      <c r="D13" s="325">
        <v>1.1567489114658926</v>
      </c>
      <c r="E13" s="325">
        <v>0.90856313497822938</v>
      </c>
      <c r="F13" s="325">
        <v>2.3323657474600874</v>
      </c>
      <c r="G13" s="325">
        <v>1.111756168359942</v>
      </c>
      <c r="H13" s="325">
        <v>0.53701015965166909</v>
      </c>
      <c r="I13" s="325">
        <v>0.83889695210449933</v>
      </c>
      <c r="J13" s="325">
        <v>0.77358490566037741</v>
      </c>
      <c r="K13" s="325">
        <v>1.1872278664731495</v>
      </c>
      <c r="L13" s="336">
        <v>1.3715529753265603</v>
      </c>
      <c r="M13" s="325">
        <v>0.52394775036284469</v>
      </c>
      <c r="N13" s="325">
        <v>0.409288824383164</v>
      </c>
      <c r="O13" s="325">
        <v>0.53265602322206096</v>
      </c>
      <c r="P13" s="326">
        <v>0.72568940493468803</v>
      </c>
      <c r="Q13" s="249">
        <f t="shared" si="0"/>
        <v>1.0275761973875182</v>
      </c>
      <c r="R13" s="249">
        <f t="shared" si="1"/>
        <v>1.1301402999516208</v>
      </c>
      <c r="S13" s="249">
        <f t="shared" si="2"/>
        <v>0.71262699564586351</v>
      </c>
    </row>
    <row r="14" spans="2:19" ht="15.75" thickBot="1" x14ac:dyDescent="0.3">
      <c r="B14" s="209" t="s">
        <v>281</v>
      </c>
      <c r="C14" s="327">
        <v>0.22754491017964071</v>
      </c>
      <c r="D14" s="327">
        <v>1.0199600798403194</v>
      </c>
      <c r="E14" s="327">
        <v>0.86427145708582842</v>
      </c>
      <c r="F14" s="327">
        <v>2.5708582834331342</v>
      </c>
      <c r="G14" s="327">
        <v>0.66666666666666663</v>
      </c>
      <c r="H14" s="327">
        <v>0.44311377245508987</v>
      </c>
      <c r="I14" s="327">
        <v>1.0598802395209581</v>
      </c>
      <c r="J14" s="327">
        <v>0.79441117764471059</v>
      </c>
      <c r="K14" s="327">
        <v>1.345309381237525</v>
      </c>
      <c r="L14" s="337">
        <v>1.1037924151696608</v>
      </c>
      <c r="M14" s="327">
        <v>0.6706586826347305</v>
      </c>
      <c r="N14" s="327">
        <v>0.65069860279441116</v>
      </c>
      <c r="O14" s="327">
        <v>0.50099800399201599</v>
      </c>
      <c r="P14" s="328">
        <v>0.80638722554890219</v>
      </c>
      <c r="Q14" s="249">
        <f t="shared" si="0"/>
        <v>0.9991128853404303</v>
      </c>
      <c r="R14" s="249">
        <f t="shared" si="1"/>
        <v>1.1467065868263475</v>
      </c>
      <c r="S14" s="249">
        <f t="shared" si="2"/>
        <v>0.74650698602794407</v>
      </c>
    </row>
    <row r="15" spans="2:19" ht="16.5" thickTop="1" thickBot="1" x14ac:dyDescent="0.3">
      <c r="B15" s="210" t="s">
        <v>305</v>
      </c>
      <c r="C15" s="329">
        <v>0.83691183188670626</v>
      </c>
      <c r="D15" s="329">
        <v>1.1201461854728185</v>
      </c>
      <c r="E15" s="329">
        <v>0.90132480584741892</v>
      </c>
      <c r="F15" s="329">
        <v>1.3682046596619459</v>
      </c>
      <c r="G15" s="329">
        <v>1.3572407492005483</v>
      </c>
      <c r="H15" s="329">
        <v>0.66605756052992238</v>
      </c>
      <c r="I15" s="329">
        <v>0.82320694380995885</v>
      </c>
      <c r="J15" s="329">
        <v>0.82046596619460943</v>
      </c>
      <c r="K15" s="329">
        <v>1.1087254454088624</v>
      </c>
      <c r="L15" s="338">
        <v>1.3430790315212424</v>
      </c>
      <c r="M15" s="329">
        <v>0.75148469620831426</v>
      </c>
      <c r="N15" s="329">
        <v>0.76884422110552753</v>
      </c>
      <c r="O15" s="329">
        <v>0.55550479671082686</v>
      </c>
      <c r="P15" s="330">
        <v>0.77569666514390134</v>
      </c>
      <c r="Q15" s="249">
        <f t="shared" si="0"/>
        <v>1.0002537942236434</v>
      </c>
      <c r="R15" s="249">
        <f t="shared" si="1"/>
        <v>1.0239835541343079</v>
      </c>
      <c r="S15" s="249">
        <f t="shared" si="2"/>
        <v>0.83892188213796248</v>
      </c>
    </row>
    <row r="16" spans="2:19" ht="15" customHeight="1" thickTop="1" x14ac:dyDescent="0.25">
      <c r="B16" s="204"/>
      <c r="C16" s="331"/>
      <c r="D16" s="331"/>
      <c r="E16" s="331"/>
      <c r="F16" s="211" t="s">
        <v>306</v>
      </c>
      <c r="G16" s="249">
        <v>1.4000227849400408</v>
      </c>
      <c r="H16" s="249">
        <v>0.64969179655413167</v>
      </c>
      <c r="I16" s="249">
        <v>0.69447029083367429</v>
      </c>
      <c r="J16" s="249">
        <v>0.88062204944841138</v>
      </c>
      <c r="K16" s="249">
        <v>0.97634454635475798</v>
      </c>
      <c r="L16" s="249"/>
      <c r="M16" s="249"/>
      <c r="N16" s="249"/>
      <c r="O16" s="249"/>
      <c r="P16" s="249"/>
      <c r="Q16" s="249"/>
      <c r="R16" s="249"/>
      <c r="S16" s="249"/>
    </row>
    <row r="18" spans="2:13" x14ac:dyDescent="0.25">
      <c r="B18" s="344" t="s">
        <v>359</v>
      </c>
    </row>
    <row r="19" spans="2:13" x14ac:dyDescent="0.25">
      <c r="H19" s="340" t="s">
        <v>315</v>
      </c>
      <c r="I19" s="340" t="s">
        <v>350</v>
      </c>
      <c r="J19" s="340" t="s">
        <v>351</v>
      </c>
      <c r="K19" s="340" t="s">
        <v>352</v>
      </c>
      <c r="M19" s="339"/>
    </row>
    <row r="20" spans="2:13" customFormat="1" ht="15" customHeight="1" x14ac:dyDescent="0.2">
      <c r="C20" s="36" t="s">
        <v>347</v>
      </c>
      <c r="H20" s="214">
        <v>2011</v>
      </c>
      <c r="I20" s="341">
        <v>29.4</v>
      </c>
      <c r="J20" s="341">
        <v>248.1</v>
      </c>
      <c r="K20" s="343">
        <v>1.34</v>
      </c>
      <c r="M20" s="12" t="s">
        <v>356</v>
      </c>
    </row>
    <row r="21" spans="2:13" customFormat="1" ht="12.75" x14ac:dyDescent="0.2">
      <c r="C21" s="318" t="s">
        <v>354</v>
      </c>
      <c r="D21" s="318" t="s">
        <v>350</v>
      </c>
      <c r="E21" s="318" t="s">
        <v>351</v>
      </c>
      <c r="F21" s="332"/>
      <c r="H21" s="214">
        <v>2012</v>
      </c>
      <c r="I21" s="341">
        <v>16.5</v>
      </c>
      <c r="J21" s="341">
        <v>138.9</v>
      </c>
      <c r="K21" s="343">
        <v>0.75</v>
      </c>
      <c r="M21" s="12" t="s">
        <v>355</v>
      </c>
    </row>
    <row r="22" spans="2:13" customFormat="1" ht="12.75" x14ac:dyDescent="0.2">
      <c r="C22" s="319" t="s">
        <v>346</v>
      </c>
      <c r="D22" s="320">
        <v>23.5</v>
      </c>
      <c r="E22" s="320">
        <v>198.1</v>
      </c>
      <c r="F22" s="333"/>
      <c r="H22" s="214">
        <v>2013</v>
      </c>
      <c r="I22" s="341">
        <v>16.8</v>
      </c>
      <c r="J22" s="341">
        <v>142</v>
      </c>
      <c r="K22" s="343">
        <v>0.77</v>
      </c>
    </row>
    <row r="23" spans="2:13" customFormat="1" ht="12.75" x14ac:dyDescent="0.2">
      <c r="C23" s="319" t="s">
        <v>348</v>
      </c>
      <c r="D23" s="320">
        <v>23.4</v>
      </c>
      <c r="E23" s="320">
        <v>197.5</v>
      </c>
      <c r="F23" s="333"/>
      <c r="H23" s="214">
        <v>2014</v>
      </c>
      <c r="I23" s="341">
        <v>12.2</v>
      </c>
      <c r="J23" s="341">
        <v>102.6</v>
      </c>
      <c r="K23" s="343">
        <v>0.56000000000000005</v>
      </c>
    </row>
    <row r="24" spans="2:13" customFormat="1" ht="15" customHeight="1" x14ac:dyDescent="0.2">
      <c r="C24" s="319" t="s">
        <v>349</v>
      </c>
      <c r="D24" s="320">
        <v>21.9</v>
      </c>
      <c r="E24" s="320">
        <v>184.7</v>
      </c>
      <c r="F24" s="333"/>
      <c r="H24" s="214">
        <v>2015</v>
      </c>
      <c r="I24" s="341">
        <v>17</v>
      </c>
      <c r="J24" s="341">
        <v>143.30000000000001</v>
      </c>
      <c r="K24" s="343">
        <v>0.78</v>
      </c>
    </row>
    <row r="25" spans="2:13" customFormat="1" ht="12.75" x14ac:dyDescent="0.2"/>
    <row r="26" spans="2:13" x14ac:dyDescent="0.25">
      <c r="C26" s="339" t="s">
        <v>353</v>
      </c>
    </row>
    <row r="28" spans="2:13" ht="15" customHeight="1" x14ac:dyDescent="0.25"/>
    <row r="32" spans="2:13" ht="15" customHeight="1" x14ac:dyDescent="0.25"/>
    <row r="36" ht="15" customHeight="1" x14ac:dyDescent="0.25"/>
    <row r="40" ht="15" customHeight="1" x14ac:dyDescent="0.25"/>
    <row r="44" ht="15" customHeight="1" x14ac:dyDescent="0.25"/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102"/>
  <sheetViews>
    <sheetView tabSelected="1" topLeftCell="D1" zoomScale="75" zoomScaleNormal="75" workbookViewId="0">
      <selection activeCell="HE105" sqref="HE105"/>
    </sheetView>
  </sheetViews>
  <sheetFormatPr defaultRowHeight="12.75" x14ac:dyDescent="0.2"/>
  <cols>
    <col min="1" max="1" width="9.140625" style="85"/>
    <col min="2" max="2" width="14.85546875" style="25" bestFit="1" customWidth="1"/>
    <col min="3" max="6" width="11.5703125" style="25" customWidth="1"/>
    <col min="7" max="10" width="11.140625" style="25" customWidth="1"/>
    <col min="11" max="18" width="12" style="25" customWidth="1"/>
    <col min="19" max="22" width="12.85546875" style="25" customWidth="1"/>
    <col min="23" max="26" width="12.140625" style="25" customWidth="1"/>
    <col min="27" max="30" width="11.85546875" style="25" customWidth="1"/>
    <col min="31" max="58" width="9.140625" style="25"/>
    <col min="59" max="59" width="3.42578125" style="25" customWidth="1"/>
    <col min="60" max="71" width="9.140625" style="25"/>
    <col min="72" max="72" width="2.85546875" style="66" customWidth="1"/>
    <col min="73" max="73" width="9.140625" style="25"/>
    <col min="74" max="74" width="22.28515625" style="25" customWidth="1"/>
    <col min="75" max="78" width="11.5703125" style="25" customWidth="1"/>
    <col min="79" max="82" width="11.140625" style="25" customWidth="1"/>
    <col min="83" max="90" width="12" style="25" customWidth="1"/>
    <col min="91" max="94" width="12.85546875" style="25" customWidth="1"/>
    <col min="95" max="98" width="12.140625" style="25" customWidth="1"/>
    <col min="99" max="102" width="11.85546875" style="25" customWidth="1"/>
    <col min="103" max="130" width="9.140625" style="25"/>
    <col min="131" max="131" width="2.85546875" style="66" customWidth="1"/>
    <col min="132" max="143" width="9.140625" style="25"/>
    <col min="144" max="144" width="2.85546875" style="66" customWidth="1"/>
    <col min="145" max="145" width="6.42578125" style="66" customWidth="1"/>
    <col min="146" max="146" width="11.42578125" style="69" customWidth="1"/>
    <col min="147" max="147" width="9.140625" style="25"/>
    <col min="148" max="148" width="22.28515625" style="25" customWidth="1"/>
    <col min="149" max="152" width="11.5703125" style="25" customWidth="1"/>
    <col min="153" max="156" width="11.140625" style="25" customWidth="1"/>
    <col min="157" max="164" width="12" style="25" customWidth="1"/>
    <col min="165" max="168" width="12.85546875" style="25" customWidth="1"/>
    <col min="169" max="172" width="12.140625" style="25" customWidth="1"/>
    <col min="173" max="176" width="11.85546875" style="25" customWidth="1"/>
    <col min="177" max="177" width="9.140625" style="25"/>
    <col min="178" max="178" width="12.140625" style="25" customWidth="1"/>
    <col min="179" max="179" width="9.140625" style="25"/>
    <col min="180" max="180" width="11.28515625" style="25" customWidth="1"/>
    <col min="181" max="181" width="9.140625" style="25"/>
    <col min="182" max="182" width="11.85546875" style="25" customWidth="1"/>
    <col min="183" max="183" width="9.140625" style="25"/>
    <col min="184" max="184" width="12.85546875" style="25" customWidth="1"/>
    <col min="185" max="185" width="9.140625" style="25"/>
    <col min="186" max="186" width="11.85546875" style="25" customWidth="1"/>
    <col min="187" max="187" width="9.140625" style="25"/>
    <col min="188" max="188" width="12.85546875" style="25" customWidth="1"/>
    <col min="189" max="189" width="9.140625" style="25"/>
    <col min="190" max="190" width="11.85546875" style="25" customWidth="1"/>
    <col min="191" max="191" width="9.140625" style="25"/>
    <col min="192" max="192" width="12.85546875" style="25" customWidth="1"/>
    <col min="193" max="193" width="9.140625" style="25"/>
    <col min="194" max="194" width="11.85546875" style="25" customWidth="1"/>
    <col min="195" max="195" width="9.140625" style="25"/>
    <col min="196" max="196" width="12.85546875" style="25" customWidth="1"/>
    <col min="197" max="197" width="9.140625" style="25"/>
    <col min="198" max="198" width="11.85546875" style="25" customWidth="1"/>
    <col min="199" max="199" width="9.140625" style="25"/>
    <col min="200" max="200" width="12.85546875" style="25" customWidth="1"/>
    <col min="201" max="201" width="9.140625" style="25"/>
    <col min="202" max="202" width="11.85546875" style="25" customWidth="1"/>
    <col min="203" max="203" width="9.140625" style="25"/>
    <col min="204" max="204" width="12.85546875" style="25" customWidth="1"/>
    <col min="205" max="205" width="2.85546875" style="66" customWidth="1"/>
    <col min="206" max="206" width="9.140625" style="25"/>
    <col min="207" max="207" width="12.28515625" style="25" customWidth="1"/>
    <col min="208" max="208" width="9.140625" style="25"/>
    <col min="209" max="209" width="13" style="25" customWidth="1"/>
    <col min="210" max="210" width="9.140625" style="25"/>
    <col min="211" max="211" width="11.28515625" style="25" customWidth="1"/>
    <col min="212" max="212" width="9.140625" style="25"/>
    <col min="213" max="213" width="13.140625" style="25" customWidth="1"/>
    <col min="214" max="214" width="9.140625" style="25"/>
    <col min="215" max="215" width="11.28515625" style="25" customWidth="1"/>
    <col min="216" max="216" width="9.140625" style="25"/>
    <col min="217" max="217" width="13.140625" style="25" customWidth="1"/>
    <col min="218" max="218" width="2.85546875" style="66" customWidth="1"/>
    <col min="219" max="16384" width="9.140625" style="25"/>
  </cols>
  <sheetData>
    <row r="1" spans="1:218" s="20" customFormat="1" ht="12.75" customHeight="1" x14ac:dyDescent="0.2">
      <c r="A1" s="106" t="s">
        <v>221</v>
      </c>
      <c r="B1" s="107" t="s">
        <v>221</v>
      </c>
      <c r="C1" s="347">
        <v>2002</v>
      </c>
      <c r="D1" s="347"/>
      <c r="E1" s="347"/>
      <c r="F1" s="347"/>
      <c r="G1" s="347">
        <v>2003</v>
      </c>
      <c r="H1" s="347"/>
      <c r="I1" s="347"/>
      <c r="J1" s="347"/>
      <c r="K1" s="347">
        <v>2004</v>
      </c>
      <c r="L1" s="347"/>
      <c r="M1" s="347"/>
      <c r="N1" s="347"/>
      <c r="O1" s="347">
        <v>2005</v>
      </c>
      <c r="P1" s="347"/>
      <c r="Q1" s="347"/>
      <c r="R1" s="347"/>
      <c r="S1" s="347">
        <v>2006</v>
      </c>
      <c r="T1" s="347"/>
      <c r="U1" s="347"/>
      <c r="V1" s="347"/>
      <c r="W1" s="347">
        <v>2007</v>
      </c>
      <c r="X1" s="347"/>
      <c r="Y1" s="347"/>
      <c r="Z1" s="347"/>
      <c r="AA1" s="347">
        <v>2008</v>
      </c>
      <c r="AB1" s="347"/>
      <c r="AC1" s="347"/>
      <c r="AD1" s="347"/>
      <c r="AE1" s="347">
        <v>2009</v>
      </c>
      <c r="AF1" s="347"/>
      <c r="AG1" s="347"/>
      <c r="AH1" s="347"/>
      <c r="AI1" s="348">
        <v>2010</v>
      </c>
      <c r="AJ1" s="345"/>
      <c r="AK1" s="345"/>
      <c r="AL1" s="345"/>
      <c r="AM1" s="348">
        <v>2011</v>
      </c>
      <c r="AN1" s="345"/>
      <c r="AO1" s="345"/>
      <c r="AP1" s="345"/>
      <c r="AQ1" s="348">
        <v>2012</v>
      </c>
      <c r="AR1" s="345"/>
      <c r="AS1" s="345"/>
      <c r="AT1" s="345"/>
      <c r="AU1" s="348">
        <v>2013</v>
      </c>
      <c r="AV1" s="345"/>
      <c r="AW1" s="345"/>
      <c r="AX1" s="345"/>
      <c r="AY1" s="348">
        <v>2014</v>
      </c>
      <c r="AZ1" s="345"/>
      <c r="BA1" s="345"/>
      <c r="BB1" s="345"/>
      <c r="BC1" s="348">
        <v>2015</v>
      </c>
      <c r="BD1" s="345"/>
      <c r="BE1" s="345"/>
      <c r="BF1" s="345"/>
      <c r="BG1" s="372"/>
      <c r="BH1" s="345" t="s">
        <v>219</v>
      </c>
      <c r="BI1" s="345"/>
      <c r="BJ1" s="345"/>
      <c r="BK1" s="345"/>
      <c r="BL1" s="345" t="s">
        <v>220</v>
      </c>
      <c r="BM1" s="345"/>
      <c r="BN1" s="345"/>
      <c r="BO1" s="346"/>
      <c r="BP1" s="345" t="s">
        <v>345</v>
      </c>
      <c r="BQ1" s="345"/>
      <c r="BR1" s="345"/>
      <c r="BS1" s="346"/>
      <c r="BT1" s="81"/>
      <c r="BU1" s="79" t="s">
        <v>224</v>
      </c>
      <c r="BV1" s="50" t="s">
        <v>224</v>
      </c>
      <c r="BW1" s="347">
        <v>2002</v>
      </c>
      <c r="BX1" s="347"/>
      <c r="BY1" s="347"/>
      <c r="BZ1" s="347"/>
      <c r="CA1" s="347">
        <v>2003</v>
      </c>
      <c r="CB1" s="347"/>
      <c r="CC1" s="347"/>
      <c r="CD1" s="347"/>
      <c r="CE1" s="347">
        <v>2004</v>
      </c>
      <c r="CF1" s="347"/>
      <c r="CG1" s="347"/>
      <c r="CH1" s="347"/>
      <c r="CI1" s="347">
        <v>2005</v>
      </c>
      <c r="CJ1" s="347"/>
      <c r="CK1" s="347"/>
      <c r="CL1" s="347"/>
      <c r="CM1" s="347">
        <v>2006</v>
      </c>
      <c r="CN1" s="347"/>
      <c r="CO1" s="347"/>
      <c r="CP1" s="347"/>
      <c r="CQ1" s="347">
        <v>2007</v>
      </c>
      <c r="CR1" s="347"/>
      <c r="CS1" s="347"/>
      <c r="CT1" s="347"/>
      <c r="CU1" s="347">
        <v>2008</v>
      </c>
      <c r="CV1" s="347"/>
      <c r="CW1" s="347"/>
      <c r="CX1" s="347"/>
      <c r="CY1" s="347">
        <v>2009</v>
      </c>
      <c r="CZ1" s="347"/>
      <c r="DA1" s="347"/>
      <c r="DB1" s="347"/>
      <c r="DC1" s="348">
        <v>2010</v>
      </c>
      <c r="DD1" s="345"/>
      <c r="DE1" s="345"/>
      <c r="DF1" s="345"/>
      <c r="DG1" s="348">
        <v>2011</v>
      </c>
      <c r="DH1" s="345"/>
      <c r="DI1" s="345"/>
      <c r="DJ1" s="345"/>
      <c r="DK1" s="348">
        <v>2012</v>
      </c>
      <c r="DL1" s="345"/>
      <c r="DM1" s="345"/>
      <c r="DN1" s="345"/>
      <c r="DO1" s="348">
        <v>2013</v>
      </c>
      <c r="DP1" s="345"/>
      <c r="DQ1" s="345"/>
      <c r="DR1" s="345"/>
      <c r="DS1" s="348">
        <v>2014</v>
      </c>
      <c r="DT1" s="345"/>
      <c r="DU1" s="345"/>
      <c r="DV1" s="345"/>
      <c r="DW1" s="348">
        <v>2015</v>
      </c>
      <c r="DX1" s="345"/>
      <c r="DY1" s="345"/>
      <c r="DZ1" s="345"/>
      <c r="EA1" s="81"/>
      <c r="EB1" s="346" t="s">
        <v>219</v>
      </c>
      <c r="EC1" s="353"/>
      <c r="ED1" s="353"/>
      <c r="EE1" s="348"/>
      <c r="EF1" s="345" t="s">
        <v>220</v>
      </c>
      <c r="EG1" s="345"/>
      <c r="EH1" s="345"/>
      <c r="EI1" s="346"/>
      <c r="EJ1" s="345" t="s">
        <v>345</v>
      </c>
      <c r="EK1" s="345"/>
      <c r="EL1" s="345"/>
      <c r="EM1" s="346"/>
      <c r="EN1" s="81"/>
      <c r="EO1" s="116"/>
      <c r="EP1" s="67" t="s">
        <v>232</v>
      </c>
      <c r="EQ1" s="79" t="s">
        <v>224</v>
      </c>
      <c r="ER1" s="50" t="s">
        <v>224</v>
      </c>
      <c r="ES1" s="347">
        <v>2002</v>
      </c>
      <c r="ET1" s="347"/>
      <c r="EU1" s="347"/>
      <c r="EV1" s="347"/>
      <c r="EW1" s="347">
        <v>2003</v>
      </c>
      <c r="EX1" s="347"/>
      <c r="EY1" s="347"/>
      <c r="EZ1" s="347"/>
      <c r="FA1" s="347">
        <v>2004</v>
      </c>
      <c r="FB1" s="347"/>
      <c r="FC1" s="347"/>
      <c r="FD1" s="347"/>
      <c r="FE1" s="347">
        <v>2005</v>
      </c>
      <c r="FF1" s="347"/>
      <c r="FG1" s="347"/>
      <c r="FH1" s="347"/>
      <c r="FI1" s="347">
        <v>2006</v>
      </c>
      <c r="FJ1" s="347"/>
      <c r="FK1" s="347"/>
      <c r="FL1" s="347"/>
      <c r="FM1" s="347">
        <v>2007</v>
      </c>
      <c r="FN1" s="347"/>
      <c r="FO1" s="347"/>
      <c r="FP1" s="347"/>
      <c r="FQ1" s="347">
        <v>2008</v>
      </c>
      <c r="FR1" s="347"/>
      <c r="FS1" s="347"/>
      <c r="FT1" s="347"/>
      <c r="FU1" s="347">
        <v>2009</v>
      </c>
      <c r="FV1" s="347"/>
      <c r="FW1" s="347"/>
      <c r="FX1" s="347"/>
      <c r="FY1" s="388">
        <v>2010</v>
      </c>
      <c r="FZ1" s="353"/>
      <c r="GA1" s="353"/>
      <c r="GB1" s="348"/>
      <c r="GC1" s="388">
        <v>2011</v>
      </c>
      <c r="GD1" s="353"/>
      <c r="GE1" s="353"/>
      <c r="GF1" s="400"/>
      <c r="GG1" s="353">
        <v>2012</v>
      </c>
      <c r="GH1" s="353"/>
      <c r="GI1" s="353"/>
      <c r="GJ1" s="348"/>
      <c r="GK1" s="388">
        <v>2013</v>
      </c>
      <c r="GL1" s="353"/>
      <c r="GM1" s="353"/>
      <c r="GN1" s="348"/>
      <c r="GO1" s="388">
        <v>2014</v>
      </c>
      <c r="GP1" s="353"/>
      <c r="GQ1" s="353"/>
      <c r="GR1" s="348"/>
      <c r="GS1" s="388">
        <v>2015</v>
      </c>
      <c r="GT1" s="353"/>
      <c r="GU1" s="353"/>
      <c r="GV1" s="348"/>
      <c r="GW1" s="81"/>
      <c r="GX1" s="345" t="s">
        <v>219</v>
      </c>
      <c r="GY1" s="345"/>
      <c r="GZ1" s="345"/>
      <c r="HA1" s="345"/>
      <c r="HB1" s="345" t="s">
        <v>220</v>
      </c>
      <c r="HC1" s="345"/>
      <c r="HD1" s="345"/>
      <c r="HE1" s="346"/>
      <c r="HF1" s="345" t="s">
        <v>345</v>
      </c>
      <c r="HG1" s="345"/>
      <c r="HH1" s="345"/>
      <c r="HI1" s="346"/>
      <c r="HJ1" s="81"/>
    </row>
    <row r="2" spans="1:218" s="20" customFormat="1" ht="26.25" thickBot="1" x14ac:dyDescent="0.25">
      <c r="A2" s="108" t="s">
        <v>222</v>
      </c>
      <c r="B2" s="109" t="s">
        <v>223</v>
      </c>
      <c r="C2" s="103" t="s">
        <v>243</v>
      </c>
      <c r="D2" s="104" t="s">
        <v>244</v>
      </c>
      <c r="E2" s="104" t="s">
        <v>245</v>
      </c>
      <c r="F2" s="105" t="s">
        <v>0</v>
      </c>
      <c r="G2" s="103" t="s">
        <v>243</v>
      </c>
      <c r="H2" s="104" t="s">
        <v>244</v>
      </c>
      <c r="I2" s="104" t="s">
        <v>245</v>
      </c>
      <c r="J2" s="105" t="s">
        <v>0</v>
      </c>
      <c r="K2" s="103" t="s">
        <v>243</v>
      </c>
      <c r="L2" s="104" t="s">
        <v>244</v>
      </c>
      <c r="M2" s="104" t="s">
        <v>245</v>
      </c>
      <c r="N2" s="105" t="s">
        <v>0</v>
      </c>
      <c r="O2" s="103" t="s">
        <v>243</v>
      </c>
      <c r="P2" s="104" t="s">
        <v>244</v>
      </c>
      <c r="Q2" s="104" t="s">
        <v>245</v>
      </c>
      <c r="R2" s="105" t="s">
        <v>0</v>
      </c>
      <c r="S2" s="103" t="s">
        <v>243</v>
      </c>
      <c r="T2" s="104" t="s">
        <v>244</v>
      </c>
      <c r="U2" s="104" t="s">
        <v>245</v>
      </c>
      <c r="V2" s="105" t="s">
        <v>0</v>
      </c>
      <c r="W2" s="103" t="s">
        <v>243</v>
      </c>
      <c r="X2" s="104" t="s">
        <v>244</v>
      </c>
      <c r="Y2" s="104" t="s">
        <v>245</v>
      </c>
      <c r="Z2" s="105" t="s">
        <v>0</v>
      </c>
      <c r="AA2" s="103" t="s">
        <v>243</v>
      </c>
      <c r="AB2" s="104" t="s">
        <v>244</v>
      </c>
      <c r="AC2" s="104" t="s">
        <v>245</v>
      </c>
      <c r="AD2" s="105" t="s">
        <v>0</v>
      </c>
      <c r="AE2" s="103" t="s">
        <v>243</v>
      </c>
      <c r="AF2" s="104" t="s">
        <v>244</v>
      </c>
      <c r="AG2" s="104" t="s">
        <v>245</v>
      </c>
      <c r="AH2" s="105" t="s">
        <v>0</v>
      </c>
      <c r="AI2" s="103" t="s">
        <v>243</v>
      </c>
      <c r="AJ2" s="104" t="s">
        <v>244</v>
      </c>
      <c r="AK2" s="104" t="s">
        <v>245</v>
      </c>
      <c r="AL2" s="105" t="s">
        <v>0</v>
      </c>
      <c r="AM2" s="103" t="s">
        <v>243</v>
      </c>
      <c r="AN2" s="104" t="s">
        <v>244</v>
      </c>
      <c r="AO2" s="104" t="s">
        <v>245</v>
      </c>
      <c r="AP2" s="105" t="s">
        <v>0</v>
      </c>
      <c r="AQ2" s="103" t="s">
        <v>243</v>
      </c>
      <c r="AR2" s="104" t="s">
        <v>244</v>
      </c>
      <c r="AS2" s="104" t="s">
        <v>245</v>
      </c>
      <c r="AT2" s="105" t="s">
        <v>0</v>
      </c>
      <c r="AU2" s="103" t="s">
        <v>243</v>
      </c>
      <c r="AV2" s="104" t="s">
        <v>244</v>
      </c>
      <c r="AW2" s="104" t="s">
        <v>245</v>
      </c>
      <c r="AX2" s="105" t="s">
        <v>0</v>
      </c>
      <c r="AY2" s="103" t="s">
        <v>243</v>
      </c>
      <c r="AZ2" s="104" t="s">
        <v>244</v>
      </c>
      <c r="BA2" s="104" t="s">
        <v>245</v>
      </c>
      <c r="BB2" s="105" t="s">
        <v>0</v>
      </c>
      <c r="BC2" s="103" t="s">
        <v>243</v>
      </c>
      <c r="BD2" s="104" t="s">
        <v>244</v>
      </c>
      <c r="BE2" s="104" t="s">
        <v>245</v>
      </c>
      <c r="BF2" s="105" t="s">
        <v>0</v>
      </c>
      <c r="BG2" s="373"/>
      <c r="BH2" s="103" t="s">
        <v>243</v>
      </c>
      <c r="BI2" s="104" t="s">
        <v>244</v>
      </c>
      <c r="BJ2" s="104" t="s">
        <v>245</v>
      </c>
      <c r="BK2" s="105" t="s">
        <v>0</v>
      </c>
      <c r="BL2" s="103" t="s">
        <v>243</v>
      </c>
      <c r="BM2" s="104" t="s">
        <v>244</v>
      </c>
      <c r="BN2" s="104" t="s">
        <v>245</v>
      </c>
      <c r="BO2" s="105" t="s">
        <v>0</v>
      </c>
      <c r="BP2" s="103" t="s">
        <v>243</v>
      </c>
      <c r="BQ2" s="104" t="s">
        <v>244</v>
      </c>
      <c r="BR2" s="104" t="s">
        <v>245</v>
      </c>
      <c r="BS2" s="105" t="s">
        <v>0</v>
      </c>
      <c r="BT2" s="92"/>
      <c r="BU2" s="80" t="s">
        <v>222</v>
      </c>
      <c r="BV2" s="48" t="s">
        <v>223</v>
      </c>
      <c r="BW2" s="103" t="s">
        <v>243</v>
      </c>
      <c r="BX2" s="104" t="s">
        <v>244</v>
      </c>
      <c r="BY2" s="104" t="s">
        <v>245</v>
      </c>
      <c r="BZ2" s="105" t="s">
        <v>0</v>
      </c>
      <c r="CA2" s="103" t="s">
        <v>243</v>
      </c>
      <c r="CB2" s="104" t="s">
        <v>244</v>
      </c>
      <c r="CC2" s="104" t="s">
        <v>245</v>
      </c>
      <c r="CD2" s="105" t="s">
        <v>0</v>
      </c>
      <c r="CE2" s="103" t="s">
        <v>243</v>
      </c>
      <c r="CF2" s="104" t="s">
        <v>244</v>
      </c>
      <c r="CG2" s="104" t="s">
        <v>245</v>
      </c>
      <c r="CH2" s="105" t="s">
        <v>0</v>
      </c>
      <c r="CI2" s="103" t="s">
        <v>243</v>
      </c>
      <c r="CJ2" s="104" t="s">
        <v>244</v>
      </c>
      <c r="CK2" s="104" t="s">
        <v>245</v>
      </c>
      <c r="CL2" s="105" t="s">
        <v>0</v>
      </c>
      <c r="CM2" s="103" t="s">
        <v>243</v>
      </c>
      <c r="CN2" s="104" t="s">
        <v>244</v>
      </c>
      <c r="CO2" s="104" t="s">
        <v>245</v>
      </c>
      <c r="CP2" s="105" t="s">
        <v>0</v>
      </c>
      <c r="CQ2" s="103" t="s">
        <v>243</v>
      </c>
      <c r="CR2" s="104" t="s">
        <v>244</v>
      </c>
      <c r="CS2" s="104" t="s">
        <v>245</v>
      </c>
      <c r="CT2" s="105" t="s">
        <v>0</v>
      </c>
      <c r="CU2" s="103" t="s">
        <v>243</v>
      </c>
      <c r="CV2" s="104" t="s">
        <v>244</v>
      </c>
      <c r="CW2" s="104" t="s">
        <v>245</v>
      </c>
      <c r="CX2" s="105" t="s">
        <v>0</v>
      </c>
      <c r="CY2" s="103" t="s">
        <v>243</v>
      </c>
      <c r="CZ2" s="104" t="s">
        <v>244</v>
      </c>
      <c r="DA2" s="104" t="s">
        <v>245</v>
      </c>
      <c r="DB2" s="105" t="s">
        <v>0</v>
      </c>
      <c r="DC2" s="103" t="s">
        <v>243</v>
      </c>
      <c r="DD2" s="104" t="s">
        <v>244</v>
      </c>
      <c r="DE2" s="104" t="s">
        <v>245</v>
      </c>
      <c r="DF2" s="105" t="s">
        <v>0</v>
      </c>
      <c r="DG2" s="103" t="s">
        <v>243</v>
      </c>
      <c r="DH2" s="104" t="s">
        <v>244</v>
      </c>
      <c r="DI2" s="104" t="s">
        <v>245</v>
      </c>
      <c r="DJ2" s="105" t="s">
        <v>0</v>
      </c>
      <c r="DK2" s="103" t="s">
        <v>243</v>
      </c>
      <c r="DL2" s="104" t="s">
        <v>244</v>
      </c>
      <c r="DM2" s="104" t="s">
        <v>245</v>
      </c>
      <c r="DN2" s="105" t="s">
        <v>0</v>
      </c>
      <c r="DO2" s="103" t="s">
        <v>243</v>
      </c>
      <c r="DP2" s="104" t="s">
        <v>244</v>
      </c>
      <c r="DQ2" s="104" t="s">
        <v>245</v>
      </c>
      <c r="DR2" s="105" t="s">
        <v>0</v>
      </c>
      <c r="DS2" s="103" t="s">
        <v>243</v>
      </c>
      <c r="DT2" s="104" t="s">
        <v>244</v>
      </c>
      <c r="DU2" s="104" t="s">
        <v>245</v>
      </c>
      <c r="DV2" s="105" t="s">
        <v>0</v>
      </c>
      <c r="DW2" s="103" t="s">
        <v>243</v>
      </c>
      <c r="DX2" s="104" t="s">
        <v>244</v>
      </c>
      <c r="DY2" s="104" t="s">
        <v>245</v>
      </c>
      <c r="DZ2" s="105" t="s">
        <v>0</v>
      </c>
      <c r="EA2" s="82"/>
      <c r="EB2" s="103" t="s">
        <v>243</v>
      </c>
      <c r="EC2" s="104" t="s">
        <v>244</v>
      </c>
      <c r="ED2" s="104" t="s">
        <v>245</v>
      </c>
      <c r="EE2" s="105" t="s">
        <v>0</v>
      </c>
      <c r="EF2" s="103" t="s">
        <v>243</v>
      </c>
      <c r="EG2" s="104" t="s">
        <v>244</v>
      </c>
      <c r="EH2" s="104" t="s">
        <v>245</v>
      </c>
      <c r="EI2" s="105" t="s">
        <v>0</v>
      </c>
      <c r="EJ2" s="103" t="s">
        <v>243</v>
      </c>
      <c r="EK2" s="104" t="s">
        <v>244</v>
      </c>
      <c r="EL2" s="104" t="s">
        <v>245</v>
      </c>
      <c r="EM2" s="105" t="s">
        <v>0</v>
      </c>
      <c r="EN2" s="82"/>
      <c r="EO2" s="117"/>
      <c r="EP2" s="68" t="s">
        <v>233</v>
      </c>
      <c r="EQ2" s="80" t="s">
        <v>222</v>
      </c>
      <c r="ER2" s="48" t="s">
        <v>223</v>
      </c>
      <c r="ES2" s="103" t="s">
        <v>243</v>
      </c>
      <c r="ET2" s="104" t="s">
        <v>244</v>
      </c>
      <c r="EU2" s="104" t="s">
        <v>245</v>
      </c>
      <c r="EV2" s="105" t="s">
        <v>0</v>
      </c>
      <c r="EW2" s="103" t="s">
        <v>243</v>
      </c>
      <c r="EX2" s="104" t="s">
        <v>244</v>
      </c>
      <c r="EY2" s="104" t="s">
        <v>245</v>
      </c>
      <c r="EZ2" s="105" t="s">
        <v>0</v>
      </c>
      <c r="FA2" s="103" t="s">
        <v>243</v>
      </c>
      <c r="FB2" s="104" t="s">
        <v>244</v>
      </c>
      <c r="FC2" s="104" t="s">
        <v>245</v>
      </c>
      <c r="FD2" s="105" t="s">
        <v>0</v>
      </c>
      <c r="FE2" s="103" t="s">
        <v>243</v>
      </c>
      <c r="FF2" s="104" t="s">
        <v>244</v>
      </c>
      <c r="FG2" s="104" t="s">
        <v>245</v>
      </c>
      <c r="FH2" s="105" t="s">
        <v>0</v>
      </c>
      <c r="FI2" s="103" t="s">
        <v>243</v>
      </c>
      <c r="FJ2" s="104" t="s">
        <v>244</v>
      </c>
      <c r="FK2" s="104" t="s">
        <v>245</v>
      </c>
      <c r="FL2" s="105" t="s">
        <v>0</v>
      </c>
      <c r="FM2" s="103" t="s">
        <v>243</v>
      </c>
      <c r="FN2" s="104" t="s">
        <v>244</v>
      </c>
      <c r="FO2" s="104" t="s">
        <v>245</v>
      </c>
      <c r="FP2" s="105" t="s">
        <v>0</v>
      </c>
      <c r="FQ2" s="103" t="s">
        <v>243</v>
      </c>
      <c r="FR2" s="104" t="s">
        <v>244</v>
      </c>
      <c r="FS2" s="104" t="s">
        <v>245</v>
      </c>
      <c r="FT2" s="105" t="s">
        <v>0</v>
      </c>
      <c r="FU2" s="103" t="s">
        <v>243</v>
      </c>
      <c r="FV2" s="104" t="s">
        <v>244</v>
      </c>
      <c r="FW2" s="104" t="s">
        <v>245</v>
      </c>
      <c r="FX2" s="105" t="s">
        <v>0</v>
      </c>
      <c r="FY2" s="103" t="s">
        <v>243</v>
      </c>
      <c r="FZ2" s="104" t="s">
        <v>244</v>
      </c>
      <c r="GA2" s="104" t="s">
        <v>245</v>
      </c>
      <c r="GB2" s="105" t="s">
        <v>0</v>
      </c>
      <c r="GC2" s="103" t="s">
        <v>243</v>
      </c>
      <c r="GD2" s="104" t="s">
        <v>244</v>
      </c>
      <c r="GE2" s="104" t="s">
        <v>245</v>
      </c>
      <c r="GF2" s="105" t="s">
        <v>0</v>
      </c>
      <c r="GG2" s="394" t="s">
        <v>243</v>
      </c>
      <c r="GH2" s="104" t="s">
        <v>244</v>
      </c>
      <c r="GI2" s="104" t="s">
        <v>245</v>
      </c>
      <c r="GJ2" s="105" t="s">
        <v>0</v>
      </c>
      <c r="GK2" s="103" t="s">
        <v>243</v>
      </c>
      <c r="GL2" s="104" t="s">
        <v>244</v>
      </c>
      <c r="GM2" s="104" t="s">
        <v>245</v>
      </c>
      <c r="GN2" s="105" t="s">
        <v>0</v>
      </c>
      <c r="GO2" s="103" t="s">
        <v>243</v>
      </c>
      <c r="GP2" s="104" t="s">
        <v>244</v>
      </c>
      <c r="GQ2" s="104" t="s">
        <v>245</v>
      </c>
      <c r="GR2" s="105" t="s">
        <v>0</v>
      </c>
      <c r="GS2" s="103" t="s">
        <v>243</v>
      </c>
      <c r="GT2" s="104" t="s">
        <v>244</v>
      </c>
      <c r="GU2" s="104" t="s">
        <v>245</v>
      </c>
      <c r="GV2" s="105" t="s">
        <v>0</v>
      </c>
      <c r="GW2" s="82"/>
      <c r="GX2" s="103" t="s">
        <v>243</v>
      </c>
      <c r="GY2" s="104" t="s">
        <v>244</v>
      </c>
      <c r="GZ2" s="104" t="s">
        <v>245</v>
      </c>
      <c r="HA2" s="105" t="s">
        <v>0</v>
      </c>
      <c r="HB2" s="103" t="s">
        <v>243</v>
      </c>
      <c r="HC2" s="104" t="s">
        <v>244</v>
      </c>
      <c r="HD2" s="104" t="s">
        <v>245</v>
      </c>
      <c r="HE2" s="105" t="s">
        <v>0</v>
      </c>
      <c r="HF2" s="103" t="s">
        <v>243</v>
      </c>
      <c r="HG2" s="104" t="s">
        <v>244</v>
      </c>
      <c r="HH2" s="104" t="s">
        <v>245</v>
      </c>
      <c r="HI2" s="105" t="s">
        <v>0</v>
      </c>
      <c r="HJ2" s="82"/>
    </row>
    <row r="3" spans="1:218" ht="13.5" thickTop="1" x14ac:dyDescent="0.2">
      <c r="A3" s="84" t="s">
        <v>8</v>
      </c>
      <c r="B3" s="86" t="s">
        <v>9</v>
      </c>
      <c r="C3" s="89">
        <f>'2002_CO-PA_Sumary'!C2</f>
        <v>1.4</v>
      </c>
      <c r="D3" s="72">
        <f>'2002_CO-PA_Sumary'!D2</f>
        <v>31.200000000000003</v>
      </c>
      <c r="E3" s="72">
        <f>'2002_CO-PA_Sumary'!E2</f>
        <v>0</v>
      </c>
      <c r="F3" s="90">
        <f>'2002_CO-PA_Sumary'!F2</f>
        <v>32.6</v>
      </c>
      <c r="G3" s="89">
        <f>'2003_CO-PA_Sumary'!C2</f>
        <v>8.1</v>
      </c>
      <c r="H3" s="72">
        <f>'2003_CO-PA_Sumary'!D2</f>
        <v>29.200000000000003</v>
      </c>
      <c r="I3" s="72">
        <f>'2003_CO-PA_Sumary'!E2</f>
        <v>0</v>
      </c>
      <c r="J3" s="90">
        <f>'2003_CO-PA_Sumary'!F2</f>
        <v>37.300000000000004</v>
      </c>
      <c r="K3" s="89">
        <f>'2004_CO-PA_Sumary'!C2</f>
        <v>12.4</v>
      </c>
      <c r="L3" s="72">
        <f>'2004_CO-PA_Sumary'!D2</f>
        <v>24.4</v>
      </c>
      <c r="M3" s="72">
        <f>'2004_CO-PA_Sumary'!E2</f>
        <v>0</v>
      </c>
      <c r="N3" s="90">
        <f>'2004_CO-PA_Sumary'!F2</f>
        <v>36.799999999999997</v>
      </c>
      <c r="O3" s="89">
        <f>'2005_CO-PA_Sumary'!C2</f>
        <v>6.9</v>
      </c>
      <c r="P3" s="72">
        <f>'2005_CO-PA_Sumary'!D2</f>
        <v>64.5</v>
      </c>
      <c r="Q3" s="72">
        <f>'2005_CO-PA_Sumary'!E2</f>
        <v>0</v>
      </c>
      <c r="R3" s="90">
        <f>'2005_CO-PA_Sumary'!F2</f>
        <v>71.400000000000006</v>
      </c>
      <c r="S3" s="89">
        <f>'2006_CO-PA_Sumary'!C2</f>
        <v>6.3999999999999995</v>
      </c>
      <c r="T3" s="72">
        <f>'2006_CO-PA_Sumary'!D2</f>
        <v>34.700000000000003</v>
      </c>
      <c r="U3" s="72">
        <f>'2006_CO-PA_Sumary'!E2</f>
        <v>0</v>
      </c>
      <c r="V3" s="90">
        <f>'2006_CO-PA_Sumary'!F2</f>
        <v>41.1</v>
      </c>
      <c r="W3" s="89">
        <f>'2007_CO-PA_Sumary'!C2</f>
        <v>6.6</v>
      </c>
      <c r="X3" s="72">
        <f>'2007_CO-PA_Sumary'!D2</f>
        <v>32.299999999999997</v>
      </c>
      <c r="Y3" s="72">
        <f>'2007_CO-PA_Sumary'!E2</f>
        <v>0</v>
      </c>
      <c r="Z3" s="90">
        <f>'2007_CO-PA_Sumary'!F2</f>
        <v>38.9</v>
      </c>
      <c r="AA3" s="89">
        <f>'2008_CO-PA_Sumary'!C2</f>
        <v>1.9</v>
      </c>
      <c r="AB3" s="72">
        <f>'2008_CO-PA_Sumary'!D2</f>
        <v>21.7</v>
      </c>
      <c r="AC3" s="72">
        <f>'2008_CO-PA_Sumary'!E2</f>
        <v>0</v>
      </c>
      <c r="AD3" s="90">
        <f>'2008_CO-PA_Sumary'!F2</f>
        <v>23.599999999999998</v>
      </c>
      <c r="AE3" s="89">
        <f>'2009_CO-PA_Sumary'!C2</f>
        <v>4.3999999999999995</v>
      </c>
      <c r="AF3" s="72">
        <f>'2009_CO-PA_Sumary'!D2</f>
        <v>32</v>
      </c>
      <c r="AG3" s="72">
        <f>'2009_CO-PA_Sumary'!E2</f>
        <v>0</v>
      </c>
      <c r="AH3" s="90">
        <f>'2009_CO-PA_Sumary'!F2</f>
        <v>36.4</v>
      </c>
      <c r="AI3" s="89">
        <f>'2010_CO-PA_Sumary'!$C2</f>
        <v>8.5</v>
      </c>
      <c r="AJ3" s="72">
        <f>'2010_CO-PA_Sumary'!$D2</f>
        <v>30</v>
      </c>
      <c r="AK3" s="72">
        <f>'2010_CO-PA_Sumary'!$E2</f>
        <v>0</v>
      </c>
      <c r="AL3" s="76">
        <f>'2010_CO-PA_Sumary'!$F2</f>
        <v>38.5</v>
      </c>
      <c r="AM3" s="89">
        <f>'2011_CO-PA_Sumary'!$C2</f>
        <v>0.6</v>
      </c>
      <c r="AN3" s="72">
        <f>'2011_CO-PA_Sumary'!$D2</f>
        <v>51.099999999999994</v>
      </c>
      <c r="AO3" s="72">
        <f>'2011_CO-PA_Sumary'!$E2</f>
        <v>0</v>
      </c>
      <c r="AP3" s="76">
        <f>'2011_CO-PA_Sumary'!$F2</f>
        <v>51.699999999999996</v>
      </c>
      <c r="AQ3" s="89">
        <f>'2012_CO-PA_Sumary'!$C2</f>
        <v>6.8</v>
      </c>
      <c r="AR3" s="72">
        <f>'2012_CO-PA_Sumary'!$D2</f>
        <v>36.799999999999997</v>
      </c>
      <c r="AS3" s="72">
        <f>'2012_CO-PA_Sumary'!$E2</f>
        <v>0</v>
      </c>
      <c r="AT3" s="76">
        <f>'2012_CO-PA_Sumary'!$F2</f>
        <v>43.599999999999994</v>
      </c>
      <c r="AU3" s="89">
        <f>'2013_CO-PA_Sumary'!$C2</f>
        <v>1.7000000000000002</v>
      </c>
      <c r="AV3" s="72">
        <f>'2013_CO-PA_Sumary'!$D2</f>
        <v>39.4</v>
      </c>
      <c r="AW3" s="72">
        <f>'2013_CO-PA_Sumary'!$E2</f>
        <v>0</v>
      </c>
      <c r="AX3" s="76">
        <f>'2013_CO-PA_Sumary'!$F2</f>
        <v>41.1</v>
      </c>
      <c r="AY3" s="89">
        <f>'2014_CO-PA_Sumary'!$C2</f>
        <v>1.2000000000000002</v>
      </c>
      <c r="AZ3" s="72">
        <f>'2014_CO-PA_Sumary'!$D2</f>
        <v>64.3</v>
      </c>
      <c r="BA3" s="72">
        <f>'2014_CO-PA_Sumary'!$E2</f>
        <v>0</v>
      </c>
      <c r="BB3" s="76">
        <f>'2014_CO-PA_Sumary'!$F2</f>
        <v>65.5</v>
      </c>
      <c r="BC3" s="89">
        <f>'2015_CO-PA_Sumary'!$C2</f>
        <v>2</v>
      </c>
      <c r="BD3" s="72">
        <f>'2015_CO-PA_Sumary'!$D2</f>
        <v>64.099999999999994</v>
      </c>
      <c r="BE3" s="72">
        <f>'2015_CO-PA_Sumary'!$E2</f>
        <v>0</v>
      </c>
      <c r="BF3" s="76">
        <f>'2015_CO-PA_Sumary'!$F2</f>
        <v>66.099999999999994</v>
      </c>
      <c r="BG3" s="374"/>
      <c r="BH3" s="74">
        <f>(C3+G3+K3+O3+S3+W3+AA3+AE3+AI3)/9</f>
        <v>6.2888888888888879</v>
      </c>
      <c r="BI3" s="72">
        <f>(D3+H3+L3+P3+T3+X3+AB3+AF3+AJ3)/9</f>
        <v>33.333333333333336</v>
      </c>
      <c r="BJ3" s="72">
        <f>(E3+I3+M3+Q3+U3+Y3+AC3+AG3+AK3)/9</f>
        <v>0</v>
      </c>
      <c r="BK3" s="78">
        <f>(F3+J3+N3+R3+V3+Z3+AD3+AH3+AL3)/9</f>
        <v>39.622222222222227</v>
      </c>
      <c r="BL3" s="74">
        <f>(O3+S3+W3+AA3+AE3+AI3)/6</f>
        <v>5.7833333333333323</v>
      </c>
      <c r="BM3" s="72">
        <f>(P3+T3+X3+AB3+AF3+AJ3)/6</f>
        <v>35.866666666666667</v>
      </c>
      <c r="BN3" s="72">
        <f>(Q3+U3+Y3+AC3+AG3+AK3)/6</f>
        <v>0</v>
      </c>
      <c r="BO3" s="78">
        <f>(R3+V3+Z3+AD3+AH3+AL3)/6</f>
        <v>41.65</v>
      </c>
      <c r="BP3" s="74">
        <f>(AM3+AQ3+AU3+AY3+BC3)/5</f>
        <v>2.46</v>
      </c>
      <c r="BQ3" s="74">
        <f>(AN3+AR3+AV3+AZ3+BD3)/5</f>
        <v>51.139999999999993</v>
      </c>
      <c r="BR3" s="74">
        <f>(AO3+AS3+AW3+BA3+BE3)/5</f>
        <v>0</v>
      </c>
      <c r="BS3" s="78">
        <f>(AP3+AT3+AX3+BB3+BF3)/5</f>
        <v>53.6</v>
      </c>
      <c r="BT3" s="83"/>
      <c r="BU3" s="112">
        <v>101</v>
      </c>
      <c r="BV3" s="110" t="s">
        <v>147</v>
      </c>
      <c r="BW3" s="89">
        <f>'2002_CO-PA_Sumary'!U2</f>
        <v>187.9</v>
      </c>
      <c r="BX3" s="72">
        <f>'2002_CO-PA_Sumary'!V2</f>
        <v>7.5</v>
      </c>
      <c r="BY3" s="72">
        <f>'2002_CO-PA_Sumary'!W2</f>
        <v>2.2999999999999998</v>
      </c>
      <c r="BZ3" s="90">
        <f>'2002_CO-PA_Sumary'!X2</f>
        <v>197.70000000000002</v>
      </c>
      <c r="CA3" s="89">
        <f>'2003_CO-PA_Sumary'!U2</f>
        <v>168</v>
      </c>
      <c r="CB3" s="72">
        <f>'2003_CO-PA_Sumary'!V2</f>
        <v>7.8</v>
      </c>
      <c r="CC3" s="72">
        <f>'2003_CO-PA_Sumary'!W2</f>
        <v>2.5</v>
      </c>
      <c r="CD3" s="90">
        <f>'2003_CO-PA_Sumary'!X2</f>
        <v>178.3</v>
      </c>
      <c r="CE3" s="89">
        <f>'2004_CO-PA_Sumary'!U2</f>
        <v>172</v>
      </c>
      <c r="CF3" s="72">
        <f>'2004_CO-PA_Sumary'!V2</f>
        <v>7.9</v>
      </c>
      <c r="CG3" s="72">
        <f>'2004_CO-PA_Sumary'!W2</f>
        <v>3.3</v>
      </c>
      <c r="CH3" s="90">
        <f>'2004_CO-PA_Sumary'!X2</f>
        <v>183.20000000000002</v>
      </c>
      <c r="CI3" s="89">
        <f>'2005_CO-PA_Sumary'!U2</f>
        <v>153.20000000000002</v>
      </c>
      <c r="CJ3" s="72">
        <f>'2005_CO-PA_Sumary'!V2</f>
        <v>7.8</v>
      </c>
      <c r="CK3" s="72">
        <f>'2005_CO-PA_Sumary'!W2</f>
        <v>2.7</v>
      </c>
      <c r="CL3" s="90">
        <f>'2005_CO-PA_Sumary'!X2</f>
        <v>163.70000000000002</v>
      </c>
      <c r="CM3" s="89">
        <f>'2006_CO-PA_Sumary'!U2</f>
        <v>197.7</v>
      </c>
      <c r="CN3" s="72">
        <f>'2006_CO-PA_Sumary'!V2</f>
        <v>7.4</v>
      </c>
      <c r="CO3" s="72">
        <f>'2006_CO-PA_Sumary'!W2</f>
        <v>2.4</v>
      </c>
      <c r="CP3" s="90">
        <f>'2006_CO-PA_Sumary'!X2</f>
        <v>207.5</v>
      </c>
      <c r="CQ3" s="89">
        <f>'2007_CO-PA_Sumary'!U2</f>
        <v>196.9</v>
      </c>
      <c r="CR3" s="72">
        <f>'2007_CO-PA_Sumary'!V2</f>
        <v>7.7</v>
      </c>
      <c r="CS3" s="72">
        <f>'2007_CO-PA_Sumary'!W2</f>
        <v>2.5</v>
      </c>
      <c r="CT3" s="90">
        <f>'2007_CO-PA_Sumary'!X2</f>
        <v>207.1</v>
      </c>
      <c r="CU3" s="89">
        <f>'2008_CO-PA_Sumary'!U2</f>
        <v>188.5</v>
      </c>
      <c r="CV3" s="72">
        <f>'2008_CO-PA_Sumary'!V2</f>
        <v>6.2</v>
      </c>
      <c r="CW3" s="72">
        <f>'2008_CO-PA_Sumary'!W2</f>
        <v>2.5</v>
      </c>
      <c r="CX3" s="90">
        <f>'2008_CO-PA_Sumary'!X2</f>
        <v>197.2</v>
      </c>
      <c r="CY3" s="89">
        <f>'2009_CO-PA_Sumary'!U2</f>
        <v>168.2</v>
      </c>
      <c r="CZ3" s="72">
        <f>'2009_CO-PA_Sumary'!V2</f>
        <v>7.3</v>
      </c>
      <c r="DA3" s="72">
        <f>'2009_CO-PA_Sumary'!W2</f>
        <v>2.5</v>
      </c>
      <c r="DB3" s="90">
        <f>'2009_CO-PA_Sumary'!X2</f>
        <v>178</v>
      </c>
      <c r="DC3" s="89">
        <f>'2010_CO-PA_Sumary'!$U2</f>
        <v>190.8</v>
      </c>
      <c r="DD3" s="72">
        <f>'2010_CO-PA_Sumary'!$V2</f>
        <v>6.9</v>
      </c>
      <c r="DE3" s="72">
        <f>'2010_CO-PA_Sumary'!$W2</f>
        <v>2.5</v>
      </c>
      <c r="DF3" s="76">
        <f>'2010_CO-PA_Sumary'!$X2</f>
        <v>200.20000000000002</v>
      </c>
      <c r="DG3" s="89">
        <f>'2011_CO-PA_Sumary'!$U2</f>
        <v>128</v>
      </c>
      <c r="DH3" s="72">
        <f>'2011_CO-PA_Sumary'!$V2</f>
        <v>5.2</v>
      </c>
      <c r="DI3" s="72">
        <f>'2011_CO-PA_Sumary'!$W2</f>
        <v>2.2999999999999998</v>
      </c>
      <c r="DJ3" s="76">
        <f>'2011_CO-PA_Sumary'!$X2</f>
        <v>135.5</v>
      </c>
      <c r="DK3" s="89">
        <f>'2012_CO-PA_Sumary'!$U2</f>
        <v>165.5</v>
      </c>
      <c r="DL3" s="72">
        <f>'2012_CO-PA_Sumary'!$V2</f>
        <v>5.8999999999999995</v>
      </c>
      <c r="DM3" s="72">
        <f>'2012_CO-PA_Sumary'!$W2</f>
        <v>2.2999999999999998</v>
      </c>
      <c r="DN3" s="76">
        <f>'2012_CO-PA_Sumary'!$X2</f>
        <v>173.70000000000002</v>
      </c>
      <c r="DO3" s="89">
        <f>'2013_CO-PA_Sumary'!$U2</f>
        <v>161.39999999999998</v>
      </c>
      <c r="DP3" s="72">
        <f>'2013_CO-PA_Sumary'!$V2</f>
        <v>5.7</v>
      </c>
      <c r="DQ3" s="72">
        <f>'2013_CO-PA_Sumary'!$W2</f>
        <v>2.2999999999999998</v>
      </c>
      <c r="DR3" s="76">
        <f>'2013_CO-PA_Sumary'!$X2</f>
        <v>169.39999999999998</v>
      </c>
      <c r="DS3" s="89">
        <f>'2014_CO-PA_Sumary'!$U2</f>
        <v>154.39999999999998</v>
      </c>
      <c r="DT3" s="72">
        <f>'2014_CO-PA_Sumary'!$V2</f>
        <v>5.5</v>
      </c>
      <c r="DU3" s="72">
        <f>'2014_CO-PA_Sumary'!$W2</f>
        <v>0.6</v>
      </c>
      <c r="DV3" s="76">
        <f>'2014_CO-PA_Sumary'!$X2</f>
        <v>160.49999999999997</v>
      </c>
      <c r="DW3" s="89">
        <f>'2015_CO-PA_Sumary'!$U2</f>
        <v>140.19999999999999</v>
      </c>
      <c r="DX3" s="72">
        <f>'2015_CO-PA_Sumary'!$V2</f>
        <v>5</v>
      </c>
      <c r="DY3" s="72">
        <f>'2015_CO-PA_Sumary'!$W2</f>
        <v>0.6</v>
      </c>
      <c r="DZ3" s="76">
        <f>'2015_CO-PA_Sumary'!$X2</f>
        <v>145.79999999999998</v>
      </c>
      <c r="EA3" s="83"/>
      <c r="EB3" s="74">
        <f>(BW3+CA3+CE3+CI3+CM3+CQ3+CU3+CY3+DC3)/9</f>
        <v>180.35555555555555</v>
      </c>
      <c r="EC3" s="72">
        <f t="shared" ref="EC3:EC58" si="0">(BX3+CB3+CF3+CJ3+CN3+CR3+CV3+CZ3+DD3)/9</f>
        <v>7.3888888888888902</v>
      </c>
      <c r="ED3" s="72">
        <f t="shared" ref="ED3:ED58" si="1">(BY3+CC3+CG3+CK3+CO3+CS3+CW3+DA3+DE3)/9</f>
        <v>2.5777777777777779</v>
      </c>
      <c r="EE3" s="78">
        <f>(BZ3+CD3+CH3+CL3+CP3+CT3+CX3+DB3+DF3)/9</f>
        <v>190.32222222222222</v>
      </c>
      <c r="EF3" s="74">
        <f>(CI3+CM3+CQ3+CU3+CY3+DC3)/6</f>
        <v>182.54999999999998</v>
      </c>
      <c r="EG3" s="72">
        <f t="shared" ref="EG3:EG58" si="2">(CJ3+CN3+CR3+CV3+CZ3+DD3)/6</f>
        <v>7.2166666666666659</v>
      </c>
      <c r="EH3" s="72">
        <f t="shared" ref="EH3:EH58" si="3">(CK3+CO3+CS3+CW3+DA3+DE3)/6</f>
        <v>2.5166666666666666</v>
      </c>
      <c r="EI3" s="78">
        <f t="shared" ref="EI3:EI58" si="4">(CL3+CP3+CT3+CX3+DB3+DF3)/6</f>
        <v>192.28333333333333</v>
      </c>
      <c r="EJ3" s="74">
        <f>(DG3+DK3+DO3+DS3+DW3)/5</f>
        <v>149.9</v>
      </c>
      <c r="EK3" s="72">
        <f>(DH3+DL3+DP3+DT3+DX3)/5</f>
        <v>5.46</v>
      </c>
      <c r="EL3" s="72">
        <f>(DI3+DM3+DQ3+DU3+DY3)/5</f>
        <v>1.6199999999999999</v>
      </c>
      <c r="EM3" s="78">
        <f>(DJ3+DN3+DR3+DV3+DZ3)/5</f>
        <v>156.97999999999999</v>
      </c>
      <c r="EN3" s="83"/>
      <c r="EO3" s="114"/>
      <c r="EP3" s="69" t="s">
        <v>229</v>
      </c>
      <c r="EQ3" s="112">
        <v>101</v>
      </c>
      <c r="ER3" s="110" t="s">
        <v>147</v>
      </c>
      <c r="ES3" s="89">
        <f>BW3</f>
        <v>187.9</v>
      </c>
      <c r="ET3" s="72">
        <f>BX3</f>
        <v>7.5</v>
      </c>
      <c r="EU3" s="72">
        <f>BY3</f>
        <v>2.2999999999999998</v>
      </c>
      <c r="EV3" s="90">
        <f>BZ3</f>
        <v>197.70000000000002</v>
      </c>
      <c r="EW3" s="89">
        <f>CA3</f>
        <v>168</v>
      </c>
      <c r="EX3" s="72">
        <f>CB3</f>
        <v>7.8</v>
      </c>
      <c r="EY3" s="72">
        <f>CC3</f>
        <v>2.5</v>
      </c>
      <c r="EZ3" s="90">
        <f>CD3</f>
        <v>178.3</v>
      </c>
      <c r="FA3" s="89">
        <f>CE3</f>
        <v>172</v>
      </c>
      <c r="FB3" s="72">
        <f>CF3</f>
        <v>7.9</v>
      </c>
      <c r="FC3" s="72">
        <f>CG3</f>
        <v>3.3</v>
      </c>
      <c r="FD3" s="90">
        <f>CH3</f>
        <v>183.20000000000002</v>
      </c>
      <c r="FE3" s="89">
        <f>CI3</f>
        <v>153.20000000000002</v>
      </c>
      <c r="FF3" s="72">
        <f>CJ3</f>
        <v>7.8</v>
      </c>
      <c r="FG3" s="72">
        <f>CK3</f>
        <v>2.7</v>
      </c>
      <c r="FH3" s="90">
        <f>CL3</f>
        <v>163.70000000000002</v>
      </c>
      <c r="FI3" s="89">
        <f>CM3</f>
        <v>197.7</v>
      </c>
      <c r="FJ3" s="72">
        <f>CN3</f>
        <v>7.4</v>
      </c>
      <c r="FK3" s="72">
        <f>CO3</f>
        <v>2.4</v>
      </c>
      <c r="FL3" s="90">
        <f>CP3</f>
        <v>207.5</v>
      </c>
      <c r="FM3" s="89">
        <f>CQ3</f>
        <v>196.9</v>
      </c>
      <c r="FN3" s="72">
        <f>CR3</f>
        <v>7.7</v>
      </c>
      <c r="FO3" s="72">
        <f>CS3</f>
        <v>2.5</v>
      </c>
      <c r="FP3" s="90">
        <f>CT3</f>
        <v>207.1</v>
      </c>
      <c r="FQ3" s="89">
        <f>CU3</f>
        <v>188.5</v>
      </c>
      <c r="FR3" s="72">
        <f>CV3</f>
        <v>6.2</v>
      </c>
      <c r="FS3" s="72">
        <f>CW3</f>
        <v>2.5</v>
      </c>
      <c r="FT3" s="90">
        <f>CX3</f>
        <v>197.2</v>
      </c>
      <c r="FU3" s="89">
        <f>CY3</f>
        <v>168.2</v>
      </c>
      <c r="FV3" s="72">
        <f>CZ3</f>
        <v>7.3</v>
      </c>
      <c r="FW3" s="72">
        <f>DA3</f>
        <v>2.5</v>
      </c>
      <c r="FX3" s="90">
        <f>DB3</f>
        <v>178</v>
      </c>
      <c r="FY3" s="89">
        <f>DC3</f>
        <v>190.8</v>
      </c>
      <c r="FZ3" s="72">
        <f t="shared" ref="FZ3:GB6" si="5">DD3</f>
        <v>6.9</v>
      </c>
      <c r="GA3" s="72">
        <f t="shared" si="5"/>
        <v>2.5</v>
      </c>
      <c r="GB3" s="393">
        <f t="shared" si="5"/>
        <v>200.20000000000002</v>
      </c>
      <c r="GC3" s="89">
        <f>DG3</f>
        <v>128</v>
      </c>
      <c r="GD3" s="72">
        <f t="shared" ref="GD3:GD6" si="6">DH3</f>
        <v>5.2</v>
      </c>
      <c r="GE3" s="72">
        <f t="shared" ref="GE3:GE6" si="7">DI3</f>
        <v>2.2999999999999998</v>
      </c>
      <c r="GF3" s="393">
        <f t="shared" ref="GF3:GF6" si="8">DJ3</f>
        <v>135.5</v>
      </c>
      <c r="GG3" s="407">
        <f>DK3</f>
        <v>165.5</v>
      </c>
      <c r="GH3" s="408">
        <f t="shared" ref="GH3:GH6" si="9">DL3</f>
        <v>5.8999999999999995</v>
      </c>
      <c r="GI3" s="408">
        <f t="shared" ref="GI3:GI6" si="10">DM3</f>
        <v>2.2999999999999998</v>
      </c>
      <c r="GJ3" s="393">
        <f t="shared" ref="GJ3:GJ6" si="11">DN3</f>
        <v>173.70000000000002</v>
      </c>
      <c r="GK3" s="407">
        <f>DO3</f>
        <v>161.39999999999998</v>
      </c>
      <c r="GL3" s="408">
        <f t="shared" ref="GL3:GL6" si="12">DP3</f>
        <v>5.7</v>
      </c>
      <c r="GM3" s="408">
        <f t="shared" ref="GM3:GM6" si="13">DQ3</f>
        <v>2.2999999999999998</v>
      </c>
      <c r="GN3" s="393">
        <f t="shared" ref="GN3:GN6" si="14">DR3</f>
        <v>169.39999999999998</v>
      </c>
      <c r="GO3" s="407">
        <f>DS3</f>
        <v>154.39999999999998</v>
      </c>
      <c r="GP3" s="408">
        <f t="shared" ref="GP3:GP6" si="15">DT3</f>
        <v>5.5</v>
      </c>
      <c r="GQ3" s="408">
        <f t="shared" ref="GQ3:GQ6" si="16">DU3</f>
        <v>0.6</v>
      </c>
      <c r="GR3" s="393">
        <f t="shared" ref="GR3:GR6" si="17">DV3</f>
        <v>160.49999999999997</v>
      </c>
      <c r="GS3" s="74">
        <f>DW3</f>
        <v>140.19999999999999</v>
      </c>
      <c r="GT3" s="72">
        <f t="shared" ref="GT3:GT6" si="18">DX3</f>
        <v>5</v>
      </c>
      <c r="GU3" s="72">
        <f t="shared" ref="GU3:GU6" si="19">DY3</f>
        <v>0.6</v>
      </c>
      <c r="GV3" s="393">
        <f t="shared" ref="GV3:GV6" si="20">DZ3</f>
        <v>145.79999999999998</v>
      </c>
      <c r="GW3" s="83"/>
      <c r="GX3" s="74">
        <f t="shared" ref="GX3:GX7" si="21">(ES3+EW3+FA3+FE3+FI3+FM3+FQ3+FU3+GS3)/9</f>
        <v>174.73333333333335</v>
      </c>
      <c r="GY3" s="72">
        <f t="shared" ref="GY3:GY7" si="22">(ET3+EX3+FB3+FF3+FJ3+FN3+FR3+FV3+GT3)/9</f>
        <v>7.1777777777777789</v>
      </c>
      <c r="GZ3" s="72">
        <f t="shared" ref="GZ3:GZ7" si="23">(EU3+EY3+FC3+FG3+FK3+FO3+FS3+FW3+GU3)/9</f>
        <v>2.3666666666666671</v>
      </c>
      <c r="HA3" s="78">
        <f t="shared" ref="HA3:HA7" si="24">(EV3+EZ3+FD3+FH3+FL3+FP3+FT3+FX3+GV3)/9</f>
        <v>184.27777777777777</v>
      </c>
      <c r="HB3" s="74">
        <f t="shared" ref="HB3:HB7" si="25">(FA3+FE3+FI3+FM3+FQ3+FU3)/6</f>
        <v>179.41666666666666</v>
      </c>
      <c r="HC3" s="72">
        <f t="shared" ref="HC3:HC7" si="26">(FB3+FF3+FJ3+FN3+FR3+FV3)/6</f>
        <v>7.3833333333333329</v>
      </c>
      <c r="HD3" s="72">
        <f t="shared" ref="HD3:HD7" si="27">(FC3+FG3+FK3+FO3+FS3+FW3)/6</f>
        <v>2.65</v>
      </c>
      <c r="HE3" s="78">
        <f t="shared" ref="HE3:HE7" si="28">(FD3+FH3+FL3+FP3+FT3+FX3)/6</f>
        <v>189.45000000000002</v>
      </c>
      <c r="HF3" s="74">
        <f>(GC3+GG3+GK3+GO3+GS3)/5</f>
        <v>149.9</v>
      </c>
      <c r="HG3" s="72">
        <f>(GD3+GH3+GL3+GP3+GT3)/5</f>
        <v>5.46</v>
      </c>
      <c r="HH3" s="72">
        <f>(GE3+GI3+GM3+GQ3+GU3)/5</f>
        <v>1.6199999999999999</v>
      </c>
      <c r="HI3" s="78">
        <f>(GF3+GJ3+GN3+GR3+GV3)/5</f>
        <v>156.97999999999999</v>
      </c>
      <c r="HJ3" s="83"/>
    </row>
    <row r="4" spans="1:218" x14ac:dyDescent="0.2">
      <c r="A4" s="84" t="s">
        <v>10</v>
      </c>
      <c r="B4" s="87" t="s">
        <v>11</v>
      </c>
      <c r="C4" s="89">
        <f>'2002_CO-PA_Sumary'!C3</f>
        <v>0</v>
      </c>
      <c r="D4" s="72">
        <f>'2002_CO-PA_Sumary'!D3</f>
        <v>0.3</v>
      </c>
      <c r="E4" s="72">
        <f>'2002_CO-PA_Sumary'!E3</f>
        <v>0</v>
      </c>
      <c r="F4" s="90">
        <f>'2002_CO-PA_Sumary'!F3</f>
        <v>0.3</v>
      </c>
      <c r="G4" s="75">
        <f>'2003_CO-PA_Sumary'!C3</f>
        <v>0</v>
      </c>
      <c r="H4" s="70">
        <f>'2003_CO-PA_Sumary'!D3</f>
        <v>0.3</v>
      </c>
      <c r="I4" s="70">
        <f>'2003_CO-PA_Sumary'!E3</f>
        <v>0</v>
      </c>
      <c r="J4" s="90">
        <f>'2003_CO-PA_Sumary'!F3</f>
        <v>0.3</v>
      </c>
      <c r="K4" s="70">
        <f>'2004_CO-PA_Sumary'!C3</f>
        <v>0</v>
      </c>
      <c r="L4" s="70">
        <f>'2004_CO-PA_Sumary'!D3</f>
        <v>0.4</v>
      </c>
      <c r="M4" s="70">
        <f>'2004_CO-PA_Sumary'!E3</f>
        <v>0</v>
      </c>
      <c r="N4" s="91">
        <f>'2004_CO-PA_Sumary'!F3</f>
        <v>0.4</v>
      </c>
      <c r="O4" s="71">
        <f>'2005_CO-PA_Sumary'!C3</f>
        <v>0</v>
      </c>
      <c r="P4" s="71">
        <f>'2005_CO-PA_Sumary'!D3</f>
        <v>0</v>
      </c>
      <c r="Q4" s="71">
        <f>'2005_CO-PA_Sumary'!E3</f>
        <v>0</v>
      </c>
      <c r="R4" s="91">
        <f>'2005_CO-PA_Sumary'!F3</f>
        <v>0</v>
      </c>
      <c r="S4" s="70">
        <f>'2006_CO-PA_Sumary'!C3</f>
        <v>0</v>
      </c>
      <c r="T4" s="70">
        <f>'2006_CO-PA_Sumary'!D3</f>
        <v>0</v>
      </c>
      <c r="U4" s="70">
        <f>'2006_CO-PA_Sumary'!E3</f>
        <v>0</v>
      </c>
      <c r="V4" s="91">
        <f>'2006_CO-PA_Sumary'!F3</f>
        <v>0</v>
      </c>
      <c r="W4" s="70">
        <f>'2007_CO-PA_Sumary'!C3</f>
        <v>0</v>
      </c>
      <c r="X4" s="70">
        <f>'2007_CO-PA_Sumary'!D3</f>
        <v>0</v>
      </c>
      <c r="Y4" s="70">
        <f>'2007_CO-PA_Sumary'!E3</f>
        <v>0</v>
      </c>
      <c r="Z4" s="91">
        <f>'2007_CO-PA_Sumary'!F3</f>
        <v>0</v>
      </c>
      <c r="AA4" s="70">
        <f>'2008_CO-PA_Sumary'!C3</f>
        <v>0</v>
      </c>
      <c r="AB4" s="70">
        <f>'2008_CO-PA_Sumary'!D3</f>
        <v>0</v>
      </c>
      <c r="AC4" s="70">
        <f>'2008_CO-PA_Sumary'!E3</f>
        <v>0</v>
      </c>
      <c r="AD4" s="91">
        <f>'2008_CO-PA_Sumary'!F3</f>
        <v>0</v>
      </c>
      <c r="AE4" s="70">
        <f>'2009_CO-PA_Sumary'!C3</f>
        <v>0</v>
      </c>
      <c r="AF4" s="70">
        <f>'2009_CO-PA_Sumary'!D3</f>
        <v>0</v>
      </c>
      <c r="AG4" s="70">
        <f>'2009_CO-PA_Sumary'!E3</f>
        <v>0</v>
      </c>
      <c r="AH4" s="91">
        <f>'2009_CO-PA_Sumary'!Q3</f>
        <v>16.5</v>
      </c>
      <c r="AI4" s="89">
        <f>'2010_CO-PA_Sumary'!$C3</f>
        <v>0</v>
      </c>
      <c r="AJ4" s="72">
        <f>'2010_CO-PA_Sumary'!$D3</f>
        <v>0</v>
      </c>
      <c r="AK4" s="72">
        <f>'2010_CO-PA_Sumary'!$E3</f>
        <v>0</v>
      </c>
      <c r="AL4" s="76">
        <f>'2010_CO-PA_Sumary'!$F3</f>
        <v>0</v>
      </c>
      <c r="AM4" s="89">
        <f>'2011_CO-PA_Sumary'!$C3</f>
        <v>0</v>
      </c>
      <c r="AN4" s="72">
        <f>'2011_CO-PA_Sumary'!$D3</f>
        <v>0.1</v>
      </c>
      <c r="AO4" s="72">
        <f>'2011_CO-PA_Sumary'!$E3</f>
        <v>0</v>
      </c>
      <c r="AP4" s="76">
        <f>'2011_CO-PA_Sumary'!$F3</f>
        <v>0.1</v>
      </c>
      <c r="AQ4" s="89">
        <f>'2012_CO-PA_Sumary'!$C3</f>
        <v>0</v>
      </c>
      <c r="AR4" s="72">
        <f>'2012_CO-PA_Sumary'!$D3</f>
        <v>0</v>
      </c>
      <c r="AS4" s="72">
        <f>'2012_CO-PA_Sumary'!$E3</f>
        <v>0</v>
      </c>
      <c r="AT4" s="76">
        <f>'2012_CO-PA_Sumary'!$F3</f>
        <v>0</v>
      </c>
      <c r="AU4" s="89">
        <f>'2013_CO-PA_Sumary'!$C3</f>
        <v>0</v>
      </c>
      <c r="AV4" s="72">
        <f>'2013_CO-PA_Sumary'!$D3</f>
        <v>0.1</v>
      </c>
      <c r="AW4" s="72">
        <f>'2013_CO-PA_Sumary'!$E3</f>
        <v>0</v>
      </c>
      <c r="AX4" s="76">
        <f>'2013_CO-PA_Sumary'!$F3</f>
        <v>0.1</v>
      </c>
      <c r="AY4" s="89">
        <f>'2014_CO-PA_Sumary'!$C3</f>
        <v>0</v>
      </c>
      <c r="AZ4" s="72">
        <f>'2014_CO-PA_Sumary'!$D3</f>
        <v>0</v>
      </c>
      <c r="BA4" s="72">
        <f>'2014_CO-PA_Sumary'!$E3</f>
        <v>0</v>
      </c>
      <c r="BB4" s="76">
        <f>'2014_CO-PA_Sumary'!$F3</f>
        <v>0</v>
      </c>
      <c r="BC4" s="89">
        <f>'2015_CO-PA_Sumary'!$C3</f>
        <v>0</v>
      </c>
      <c r="BD4" s="72">
        <f>'2015_CO-PA_Sumary'!$D3</f>
        <v>0</v>
      </c>
      <c r="BE4" s="72">
        <f>'2015_CO-PA_Sumary'!$E3</f>
        <v>0</v>
      </c>
      <c r="BF4" s="76">
        <f>'2015_CO-PA_Sumary'!$F3</f>
        <v>0</v>
      </c>
      <c r="BG4" s="374"/>
      <c r="BH4" s="75">
        <f t="shared" ref="BH4:BH60" si="29">(C4+G4+K4+O4+S4+W4+AA4+AE4+AI4)/9</f>
        <v>0</v>
      </c>
      <c r="BI4" s="70">
        <f t="shared" ref="BI4:BI60" si="30">(D4+H4+L4+P4+T4+X4+AB4+AF4+AJ4)/9</f>
        <v>0.1111111111111111</v>
      </c>
      <c r="BJ4" s="70">
        <f t="shared" ref="BJ4:BJ60" si="31">(E4+I4+M4+Q4+U4+Y4+AC4+AG4+AK4)/9</f>
        <v>0</v>
      </c>
      <c r="BK4" s="77">
        <f t="shared" ref="BK4:BK60" si="32">(F4+J4+N4+R4+V4+Z4+AD4+AH4+AL4)/9</f>
        <v>1.9444444444444444</v>
      </c>
      <c r="BL4" s="75">
        <f t="shared" ref="BL4:BL60" si="33">(O4+S4+W4+AA4+AE4+AI4)/6</f>
        <v>0</v>
      </c>
      <c r="BM4" s="70">
        <f t="shared" ref="BM4:BM60" si="34">(P4+T4+X4+AB4+AF4+AJ4)/6</f>
        <v>0</v>
      </c>
      <c r="BN4" s="70">
        <f t="shared" ref="BN4:BN60" si="35">(Q4+U4+Y4+AC4+AG4+AK4)/6</f>
        <v>0</v>
      </c>
      <c r="BO4" s="77">
        <f t="shared" ref="BO4:BO60" si="36">(R4+V4+Z4+AD4+AH4+AL4)/6</f>
        <v>2.75</v>
      </c>
      <c r="BP4" s="74">
        <f t="shared" ref="BP4:BP60" si="37">(AM4+AQ4+AU4+AY4+BC4)/5</f>
        <v>0</v>
      </c>
      <c r="BQ4" s="74">
        <f t="shared" ref="BQ4:BQ60" si="38">(AN4+AR4+AV4+AZ4+BD4)/5</f>
        <v>0.04</v>
      </c>
      <c r="BR4" s="74">
        <f t="shared" ref="BR4:BR60" si="39">(AO4+AS4+AW4+BA4+BE4)/5</f>
        <v>0</v>
      </c>
      <c r="BS4" s="77">
        <f t="shared" ref="BS4:BS60" si="40">(AP4+AT4+AX4+BB4+BF4)/5</f>
        <v>0.04</v>
      </c>
      <c r="BT4" s="83"/>
      <c r="BU4" s="113">
        <v>102</v>
      </c>
      <c r="BV4" s="111" t="s">
        <v>148</v>
      </c>
      <c r="BW4" s="89">
        <f>'2002_CO-PA_Sumary'!U3</f>
        <v>14.8</v>
      </c>
      <c r="BX4" s="72">
        <f>'2002_CO-PA_Sumary'!V3</f>
        <v>5.7999999999999989</v>
      </c>
      <c r="BY4" s="72">
        <f>'2002_CO-PA_Sumary'!W3</f>
        <v>0</v>
      </c>
      <c r="BZ4" s="90">
        <f>'2002_CO-PA_Sumary'!X3</f>
        <v>20.6</v>
      </c>
      <c r="CA4" s="75">
        <f>'2003_CO-PA_Sumary'!U3</f>
        <v>16.5</v>
      </c>
      <c r="CB4" s="70">
        <f>'2003_CO-PA_Sumary'!V3</f>
        <v>5.8</v>
      </c>
      <c r="CC4" s="70">
        <f>'2003_CO-PA_Sumary'!W3</f>
        <v>0</v>
      </c>
      <c r="CD4" s="91">
        <f>'2003_CO-PA_Sumary'!X3</f>
        <v>22.3</v>
      </c>
      <c r="CE4" s="70">
        <f>'2004_CO-PA_Sumary'!U3</f>
        <v>16.2</v>
      </c>
      <c r="CF4" s="70">
        <f>'2004_CO-PA_Sumary'!V3</f>
        <v>6.6</v>
      </c>
      <c r="CG4" s="70">
        <f>'2004_CO-PA_Sumary'!W3</f>
        <v>0</v>
      </c>
      <c r="CH4" s="91">
        <f>'2004_CO-PA_Sumary'!X3</f>
        <v>22.799999999999997</v>
      </c>
      <c r="CI4" s="71">
        <f>'2005_CO-PA_Sumary'!U3</f>
        <v>9.6</v>
      </c>
      <c r="CJ4" s="71">
        <f>'2005_CO-PA_Sumary'!V3</f>
        <v>5.3000000000000007</v>
      </c>
      <c r="CK4" s="71">
        <f>'2005_CO-PA_Sumary'!W3</f>
        <v>0</v>
      </c>
      <c r="CL4" s="90">
        <f>'2005_CO-PA_Sumary'!X3</f>
        <v>14.9</v>
      </c>
      <c r="CM4" s="70">
        <f>'2006_CO-PA_Sumary'!U3</f>
        <v>7.6999999999999993</v>
      </c>
      <c r="CN4" s="70">
        <f>'2006_CO-PA_Sumary'!V3</f>
        <v>6.0000000000000009</v>
      </c>
      <c r="CO4" s="70">
        <f>'2006_CO-PA_Sumary'!W3</f>
        <v>0</v>
      </c>
      <c r="CP4" s="91">
        <f>'2006_CO-PA_Sumary'!X3</f>
        <v>13.7</v>
      </c>
      <c r="CQ4" s="70">
        <f>'2007_CO-PA_Sumary'!U3</f>
        <v>8.9</v>
      </c>
      <c r="CR4" s="70">
        <f>'2007_CO-PA_Sumary'!V3</f>
        <v>5.6000000000000005</v>
      </c>
      <c r="CS4" s="70">
        <f>'2007_CO-PA_Sumary'!W3</f>
        <v>0</v>
      </c>
      <c r="CT4" s="91">
        <f>'2007_CO-PA_Sumary'!X3</f>
        <v>14.5</v>
      </c>
      <c r="CU4" s="70">
        <f>'2008_CO-PA_Sumary'!U3</f>
        <v>9.6999999999999993</v>
      </c>
      <c r="CV4" s="70">
        <f>'2008_CO-PA_Sumary'!V3</f>
        <v>5.4</v>
      </c>
      <c r="CW4" s="70">
        <f>'2008_CO-PA_Sumary'!W3</f>
        <v>0</v>
      </c>
      <c r="CX4" s="91">
        <f>'2008_CO-PA_Sumary'!X3</f>
        <v>15.1</v>
      </c>
      <c r="CY4" s="70">
        <f>'2009_CO-PA_Sumary'!U3</f>
        <v>8</v>
      </c>
      <c r="CZ4" s="70">
        <f>'2009_CO-PA_Sumary'!V3</f>
        <v>5.3000000000000007</v>
      </c>
      <c r="DA4" s="70">
        <f>'2009_CO-PA_Sumary'!W3</f>
        <v>0</v>
      </c>
      <c r="DB4" s="91">
        <f>'2009_CO-PA_Sumary'!X3</f>
        <v>13.3</v>
      </c>
      <c r="DC4" s="89">
        <f>'2010_CO-PA_Sumary'!$U3</f>
        <v>5.0999999999999996</v>
      </c>
      <c r="DD4" s="72">
        <f>'2010_CO-PA_Sumary'!$V3</f>
        <v>7.6999999999999993</v>
      </c>
      <c r="DE4" s="72">
        <f>'2010_CO-PA_Sumary'!$W3</f>
        <v>0</v>
      </c>
      <c r="DF4" s="76">
        <f>'2010_CO-PA_Sumary'!$X3</f>
        <v>12.799999999999999</v>
      </c>
      <c r="DG4" s="89">
        <f>'2011_CO-PA_Sumary'!$U3</f>
        <v>26.299999999999997</v>
      </c>
      <c r="DH4" s="72">
        <f>'2011_CO-PA_Sumary'!$V3</f>
        <v>7.6999999999999993</v>
      </c>
      <c r="DI4" s="72">
        <f>'2011_CO-PA_Sumary'!$W3</f>
        <v>0</v>
      </c>
      <c r="DJ4" s="76">
        <f>'2011_CO-PA_Sumary'!$X3</f>
        <v>34</v>
      </c>
      <c r="DK4" s="89">
        <f>'2012_CO-PA_Sumary'!$U3</f>
        <v>26.599999999999998</v>
      </c>
      <c r="DL4" s="72">
        <f>'2012_CO-PA_Sumary'!$V3</f>
        <v>7.5</v>
      </c>
      <c r="DM4" s="72">
        <f>'2012_CO-PA_Sumary'!$W3</f>
        <v>0</v>
      </c>
      <c r="DN4" s="76">
        <f>'2012_CO-PA_Sumary'!$X3</f>
        <v>34.099999999999994</v>
      </c>
      <c r="DO4" s="89">
        <f>'2013_CO-PA_Sumary'!$U3</f>
        <v>28.900000000000002</v>
      </c>
      <c r="DP4" s="72">
        <f>'2013_CO-PA_Sumary'!$V3</f>
        <v>7.6</v>
      </c>
      <c r="DQ4" s="72">
        <f>'2013_CO-PA_Sumary'!$W3</f>
        <v>0</v>
      </c>
      <c r="DR4" s="76">
        <f>'2013_CO-PA_Sumary'!$X3</f>
        <v>36.5</v>
      </c>
      <c r="DS4" s="89">
        <f>'2014_CO-PA_Sumary'!$U3</f>
        <v>29.099999999999998</v>
      </c>
      <c r="DT4" s="72">
        <f>'2014_CO-PA_Sumary'!$V3</f>
        <v>7.3000000000000007</v>
      </c>
      <c r="DU4" s="72">
        <f>'2014_CO-PA_Sumary'!$W3</f>
        <v>0</v>
      </c>
      <c r="DV4" s="76">
        <f>'2014_CO-PA_Sumary'!$X3</f>
        <v>36.4</v>
      </c>
      <c r="DW4" s="89">
        <f>'2015_CO-PA_Sumary'!$U3</f>
        <v>26.6</v>
      </c>
      <c r="DX4" s="72">
        <f>'2015_CO-PA_Sumary'!$V3</f>
        <v>6.1</v>
      </c>
      <c r="DY4" s="72">
        <f>'2015_CO-PA_Sumary'!$W3</f>
        <v>0</v>
      </c>
      <c r="DZ4" s="76">
        <f>'2015_CO-PA_Sumary'!$X3</f>
        <v>32.700000000000003</v>
      </c>
      <c r="EA4" s="83"/>
      <c r="EB4" s="75">
        <f t="shared" ref="EB4:EB58" si="41">(BW4+CA4+CE4+CI4+CM4+CQ4+CU4+CY4+DC4)/9</f>
        <v>10.722222222222221</v>
      </c>
      <c r="EC4" s="70">
        <f t="shared" si="0"/>
        <v>5.9444444444444446</v>
      </c>
      <c r="ED4" s="70">
        <f t="shared" si="1"/>
        <v>0</v>
      </c>
      <c r="EE4" s="77">
        <f t="shared" ref="EE4:EE58" si="42">(BZ4+CD4+CH4+CL4+CP4+CT4+CX4+DB4+DF4)/9</f>
        <v>16.666666666666671</v>
      </c>
      <c r="EF4" s="75">
        <f t="shared" ref="EF4:EF58" si="43">(CI4+CM4+CQ4+CU4+CY4+DC4)/6</f>
        <v>8.1666666666666661</v>
      </c>
      <c r="EG4" s="70">
        <f t="shared" si="2"/>
        <v>5.8833333333333337</v>
      </c>
      <c r="EH4" s="70">
        <f t="shared" si="3"/>
        <v>0</v>
      </c>
      <c r="EI4" s="77">
        <f t="shared" si="4"/>
        <v>14.049999999999999</v>
      </c>
      <c r="EJ4" s="75">
        <f t="shared" ref="EJ4:EJ58" si="44">(DG4+DK4+DO4+DS4+DW4)/5</f>
        <v>27.5</v>
      </c>
      <c r="EK4" s="70">
        <f t="shared" ref="EK4:EK58" si="45">(DH4+DL4+DP4+DT4+DX4)/5</f>
        <v>7.2399999999999993</v>
      </c>
      <c r="EL4" s="70">
        <f t="shared" ref="EL4:EL58" si="46">(DI4+DM4+DQ4+DU4+DY4)/5</f>
        <v>0</v>
      </c>
      <c r="EM4" s="77">
        <f t="shared" ref="EM4:EM58" si="47">(DJ4+DN4+DR4+DV4+DZ4)/5</f>
        <v>34.739999999999995</v>
      </c>
      <c r="EN4" s="83"/>
      <c r="EO4" s="114"/>
      <c r="EQ4" s="113">
        <v>102</v>
      </c>
      <c r="ER4" s="111" t="s">
        <v>148</v>
      </c>
      <c r="ES4" s="89">
        <f>BW4</f>
        <v>14.8</v>
      </c>
      <c r="ET4" s="72">
        <f>BX4</f>
        <v>5.7999999999999989</v>
      </c>
      <c r="EU4" s="72">
        <f>BY4</f>
        <v>0</v>
      </c>
      <c r="EV4" s="90">
        <f>BZ4</f>
        <v>20.6</v>
      </c>
      <c r="EW4" s="75">
        <f>CA4</f>
        <v>16.5</v>
      </c>
      <c r="EX4" s="70">
        <f>CB4</f>
        <v>5.8</v>
      </c>
      <c r="EY4" s="70">
        <f>CC4</f>
        <v>0</v>
      </c>
      <c r="EZ4" s="91">
        <f>CD4</f>
        <v>22.3</v>
      </c>
      <c r="FA4" s="70">
        <f>CE4</f>
        <v>16.2</v>
      </c>
      <c r="FB4" s="70">
        <f>CF4</f>
        <v>6.6</v>
      </c>
      <c r="FC4" s="70">
        <f>CG4</f>
        <v>0</v>
      </c>
      <c r="FD4" s="91">
        <f>CH4</f>
        <v>22.799999999999997</v>
      </c>
      <c r="FE4" s="71">
        <f>CI4</f>
        <v>9.6</v>
      </c>
      <c r="FF4" s="71">
        <f>CJ4</f>
        <v>5.3000000000000007</v>
      </c>
      <c r="FG4" s="71">
        <f>CK4</f>
        <v>0</v>
      </c>
      <c r="FH4" s="91">
        <f>CL4</f>
        <v>14.9</v>
      </c>
      <c r="FI4" s="70">
        <f>CM4</f>
        <v>7.6999999999999993</v>
      </c>
      <c r="FJ4" s="70">
        <f>CN4</f>
        <v>6.0000000000000009</v>
      </c>
      <c r="FK4" s="70">
        <f>CO4</f>
        <v>0</v>
      </c>
      <c r="FL4" s="91">
        <f>CP4</f>
        <v>13.7</v>
      </c>
      <c r="FM4" s="70">
        <f>CQ4</f>
        <v>8.9</v>
      </c>
      <c r="FN4" s="70">
        <f>CR4</f>
        <v>5.6000000000000005</v>
      </c>
      <c r="FO4" s="70">
        <f>CS4</f>
        <v>0</v>
      </c>
      <c r="FP4" s="91">
        <f>CT4</f>
        <v>14.5</v>
      </c>
      <c r="FQ4" s="70">
        <f>CU4</f>
        <v>9.6999999999999993</v>
      </c>
      <c r="FR4" s="70">
        <f>CV4</f>
        <v>5.4</v>
      </c>
      <c r="FS4" s="70">
        <f>CW4</f>
        <v>0</v>
      </c>
      <c r="FT4" s="91">
        <f>CX4</f>
        <v>15.1</v>
      </c>
      <c r="FU4" s="70">
        <f>CY4</f>
        <v>8</v>
      </c>
      <c r="FV4" s="70">
        <f>CZ4</f>
        <v>5.3000000000000007</v>
      </c>
      <c r="FW4" s="70">
        <f>DA4</f>
        <v>0</v>
      </c>
      <c r="FX4" s="91">
        <f>DB4</f>
        <v>13.3</v>
      </c>
      <c r="FY4" s="70">
        <f>DC4</f>
        <v>5.0999999999999996</v>
      </c>
      <c r="FZ4" s="70">
        <f t="shared" si="5"/>
        <v>7.6999999999999993</v>
      </c>
      <c r="GA4" s="70">
        <f t="shared" si="5"/>
        <v>0</v>
      </c>
      <c r="GB4" s="91">
        <f t="shared" si="5"/>
        <v>12.799999999999999</v>
      </c>
      <c r="GC4" s="70">
        <f>DG4</f>
        <v>26.299999999999997</v>
      </c>
      <c r="GD4" s="70">
        <f t="shared" si="6"/>
        <v>7.6999999999999993</v>
      </c>
      <c r="GE4" s="70">
        <f t="shared" si="7"/>
        <v>0</v>
      </c>
      <c r="GF4" s="91">
        <f t="shared" si="8"/>
        <v>34</v>
      </c>
      <c r="GG4" s="409">
        <f>DK4</f>
        <v>26.599999999999998</v>
      </c>
      <c r="GH4" s="70">
        <f t="shared" si="9"/>
        <v>7.5</v>
      </c>
      <c r="GI4" s="70">
        <f t="shared" si="10"/>
        <v>0</v>
      </c>
      <c r="GJ4" s="91">
        <f t="shared" si="11"/>
        <v>34.099999999999994</v>
      </c>
      <c r="GK4" s="409">
        <f>DO4</f>
        <v>28.900000000000002</v>
      </c>
      <c r="GL4" s="70">
        <f t="shared" si="12"/>
        <v>7.6</v>
      </c>
      <c r="GM4" s="70">
        <f t="shared" si="13"/>
        <v>0</v>
      </c>
      <c r="GN4" s="91">
        <f t="shared" si="14"/>
        <v>36.5</v>
      </c>
      <c r="GO4" s="409">
        <f>DS4</f>
        <v>29.099999999999998</v>
      </c>
      <c r="GP4" s="70">
        <f t="shared" si="15"/>
        <v>7.3000000000000007</v>
      </c>
      <c r="GQ4" s="70">
        <f t="shared" si="16"/>
        <v>0</v>
      </c>
      <c r="GR4" s="91">
        <f t="shared" si="17"/>
        <v>36.4</v>
      </c>
      <c r="GS4" s="75">
        <f>DW4</f>
        <v>26.6</v>
      </c>
      <c r="GT4" s="70">
        <f t="shared" si="18"/>
        <v>6.1</v>
      </c>
      <c r="GU4" s="70">
        <f t="shared" si="19"/>
        <v>0</v>
      </c>
      <c r="GV4" s="91">
        <f t="shared" si="20"/>
        <v>32.700000000000003</v>
      </c>
      <c r="GW4" s="83"/>
      <c r="GX4" s="75">
        <f t="shared" si="21"/>
        <v>13.111111111111111</v>
      </c>
      <c r="GY4" s="70">
        <f t="shared" si="22"/>
        <v>5.7666666666666666</v>
      </c>
      <c r="GZ4" s="70">
        <f t="shared" si="23"/>
        <v>0</v>
      </c>
      <c r="HA4" s="77">
        <f t="shared" si="24"/>
        <v>18.87777777777778</v>
      </c>
      <c r="HB4" s="75">
        <f t="shared" si="25"/>
        <v>10.016666666666666</v>
      </c>
      <c r="HC4" s="70">
        <f t="shared" si="26"/>
        <v>5.7</v>
      </c>
      <c r="HD4" s="70">
        <f t="shared" si="27"/>
        <v>0</v>
      </c>
      <c r="HE4" s="77">
        <f t="shared" si="28"/>
        <v>15.716666666666663</v>
      </c>
      <c r="HF4" s="75">
        <f t="shared" ref="HF4:HF6" si="48">(GC4+GG4+GK4+GO4+GS4)/5</f>
        <v>27.5</v>
      </c>
      <c r="HG4" s="70">
        <f t="shared" ref="HG4:HG6" si="49">(GD4+GH4+GL4+GP4+GT4)/5</f>
        <v>7.2399999999999993</v>
      </c>
      <c r="HH4" s="70">
        <f t="shared" ref="HH4:HH6" si="50">(GE4+GI4+GM4+GQ4+GU4)/5</f>
        <v>0</v>
      </c>
      <c r="HI4" s="77">
        <f t="shared" ref="HI4:HI6" si="51">(GF4+GJ4+GN4+GR4+GV4)/5</f>
        <v>34.739999999999995</v>
      </c>
      <c r="HJ4" s="83"/>
    </row>
    <row r="5" spans="1:218" x14ac:dyDescent="0.2">
      <c r="A5" s="84" t="s">
        <v>12</v>
      </c>
      <c r="B5" s="87" t="s">
        <v>13</v>
      </c>
      <c r="C5" s="89">
        <f>'2002_CO-PA_Sumary'!C4</f>
        <v>4</v>
      </c>
      <c r="D5" s="72">
        <f>'2002_CO-PA_Sumary'!D4</f>
        <v>1.5</v>
      </c>
      <c r="E5" s="72">
        <f>'2002_CO-PA_Sumary'!E4</f>
        <v>0</v>
      </c>
      <c r="F5" s="90">
        <f>'2002_CO-PA_Sumary'!F4</f>
        <v>5.5</v>
      </c>
      <c r="G5" s="75">
        <f>'2003_CO-PA_Sumary'!C4</f>
        <v>3.5</v>
      </c>
      <c r="H5" s="70">
        <f>'2003_CO-PA_Sumary'!D4</f>
        <v>1.6</v>
      </c>
      <c r="I5" s="70">
        <f>'2003_CO-PA_Sumary'!E4</f>
        <v>0</v>
      </c>
      <c r="J5" s="90">
        <f>'2003_CO-PA_Sumary'!F4</f>
        <v>5.0999999999999996</v>
      </c>
      <c r="K5" s="70">
        <f>'2004_CO-PA_Sumary'!C4</f>
        <v>2.5</v>
      </c>
      <c r="L5" s="70">
        <f>'2004_CO-PA_Sumary'!D4</f>
        <v>1.7999999999999998</v>
      </c>
      <c r="M5" s="70">
        <f>'2004_CO-PA_Sumary'!E4</f>
        <v>0</v>
      </c>
      <c r="N5" s="91">
        <f>'2004_CO-PA_Sumary'!F4</f>
        <v>4.3</v>
      </c>
      <c r="O5" s="71">
        <f>'2005_CO-PA_Sumary'!C4</f>
        <v>1.8</v>
      </c>
      <c r="P5" s="71">
        <f>'2005_CO-PA_Sumary'!D4</f>
        <v>1.6</v>
      </c>
      <c r="Q5" s="71">
        <f>'2005_CO-PA_Sumary'!E4</f>
        <v>0</v>
      </c>
      <c r="R5" s="91">
        <f>'2005_CO-PA_Sumary'!F4</f>
        <v>3.4000000000000004</v>
      </c>
      <c r="S5" s="70">
        <f>'2006_CO-PA_Sumary'!C4</f>
        <v>1.2</v>
      </c>
      <c r="T5" s="70">
        <f>'2006_CO-PA_Sumary'!D4</f>
        <v>1.1000000000000001</v>
      </c>
      <c r="U5" s="70">
        <f>'2006_CO-PA_Sumary'!E4</f>
        <v>0</v>
      </c>
      <c r="V5" s="91">
        <f>'2006_CO-PA_Sumary'!F4</f>
        <v>2.2999999999999998</v>
      </c>
      <c r="W5" s="70">
        <f>'2007_CO-PA_Sumary'!C4</f>
        <v>0.7</v>
      </c>
      <c r="X5" s="70">
        <f>'2007_CO-PA_Sumary'!D4</f>
        <v>1.1000000000000001</v>
      </c>
      <c r="Y5" s="70">
        <f>'2007_CO-PA_Sumary'!E4</f>
        <v>0</v>
      </c>
      <c r="Z5" s="91">
        <f>'2007_CO-PA_Sumary'!F4</f>
        <v>1.8</v>
      </c>
      <c r="AA5" s="70">
        <f>'2008_CO-PA_Sumary'!C4</f>
        <v>7.3</v>
      </c>
      <c r="AB5" s="70">
        <f>'2008_CO-PA_Sumary'!D4</f>
        <v>1.6</v>
      </c>
      <c r="AC5" s="70">
        <f>'2008_CO-PA_Sumary'!E4</f>
        <v>0</v>
      </c>
      <c r="AD5" s="91">
        <f>'2008_CO-PA_Sumary'!F4</f>
        <v>8.9</v>
      </c>
      <c r="AE5" s="70">
        <f>'2009_CO-PA_Sumary'!C4</f>
        <v>5.2</v>
      </c>
      <c r="AF5" s="70">
        <f>'2009_CO-PA_Sumary'!D4</f>
        <v>2.2999999999999998</v>
      </c>
      <c r="AG5" s="70">
        <f>'2009_CO-PA_Sumary'!E4</f>
        <v>0</v>
      </c>
      <c r="AH5" s="91">
        <f>'2009_CO-PA_Sumary'!F4</f>
        <v>7.5</v>
      </c>
      <c r="AI5" s="89">
        <f>'2010_CO-PA_Sumary'!$C4</f>
        <v>4.8</v>
      </c>
      <c r="AJ5" s="72">
        <f>'2010_CO-PA_Sumary'!$D4</f>
        <v>1.8</v>
      </c>
      <c r="AK5" s="72">
        <f>'2010_CO-PA_Sumary'!$E4</f>
        <v>0</v>
      </c>
      <c r="AL5" s="76">
        <f>'2010_CO-PA_Sumary'!$F4</f>
        <v>6.6</v>
      </c>
      <c r="AM5" s="89">
        <f>'2011_CO-PA_Sumary'!$C4</f>
        <v>4.7</v>
      </c>
      <c r="AN5" s="72">
        <f>'2011_CO-PA_Sumary'!$D4</f>
        <v>1.6</v>
      </c>
      <c r="AO5" s="72">
        <f>'2011_CO-PA_Sumary'!$E4</f>
        <v>0</v>
      </c>
      <c r="AP5" s="76">
        <f>'2011_CO-PA_Sumary'!$F4</f>
        <v>6.3000000000000007</v>
      </c>
      <c r="AQ5" s="89">
        <f>'2012_CO-PA_Sumary'!$C4</f>
        <v>5.9</v>
      </c>
      <c r="AR5" s="72">
        <f>'2012_CO-PA_Sumary'!$D4</f>
        <v>2</v>
      </c>
      <c r="AS5" s="72">
        <f>'2012_CO-PA_Sumary'!$E4</f>
        <v>0</v>
      </c>
      <c r="AT5" s="76">
        <f>'2012_CO-PA_Sumary'!$F4</f>
        <v>7.9</v>
      </c>
      <c r="AU5" s="89">
        <f>'2013_CO-PA_Sumary'!$C4</f>
        <v>6</v>
      </c>
      <c r="AV5" s="72">
        <f>'2013_CO-PA_Sumary'!$D4</f>
        <v>2.5</v>
      </c>
      <c r="AW5" s="72">
        <f>'2013_CO-PA_Sumary'!$E4</f>
        <v>0</v>
      </c>
      <c r="AX5" s="76">
        <f>'2013_CO-PA_Sumary'!$F4</f>
        <v>8.5</v>
      </c>
      <c r="AY5" s="89">
        <f>'2014_CO-PA_Sumary'!$C4</f>
        <v>17.899999999999999</v>
      </c>
      <c r="AZ5" s="72">
        <f>'2014_CO-PA_Sumary'!$D4</f>
        <v>2.5</v>
      </c>
      <c r="BA5" s="72">
        <f>'2014_CO-PA_Sumary'!$E4</f>
        <v>0</v>
      </c>
      <c r="BB5" s="76">
        <f>'2014_CO-PA_Sumary'!$F4</f>
        <v>20.399999999999999</v>
      </c>
      <c r="BC5" s="89">
        <f>'2015_CO-PA_Sumary'!$C4</f>
        <v>10.6</v>
      </c>
      <c r="BD5" s="72">
        <f>'2015_CO-PA_Sumary'!$D4</f>
        <v>1.2000000000000002</v>
      </c>
      <c r="BE5" s="72">
        <f>'2015_CO-PA_Sumary'!$E4</f>
        <v>0</v>
      </c>
      <c r="BF5" s="76">
        <f>'2015_CO-PA_Sumary'!$F4</f>
        <v>11.8</v>
      </c>
      <c r="BG5" s="374"/>
      <c r="BH5" s="75">
        <f t="shared" si="29"/>
        <v>3.4444444444444446</v>
      </c>
      <c r="BI5" s="70">
        <f t="shared" si="30"/>
        <v>1.5999999999999999</v>
      </c>
      <c r="BJ5" s="70">
        <f t="shared" si="31"/>
        <v>0</v>
      </c>
      <c r="BK5" s="77">
        <f t="shared" si="32"/>
        <v>5.0444444444444443</v>
      </c>
      <c r="BL5" s="75">
        <f t="shared" si="33"/>
        <v>3.5</v>
      </c>
      <c r="BM5" s="70">
        <f t="shared" si="34"/>
        <v>1.5833333333333333</v>
      </c>
      <c r="BN5" s="70">
        <f t="shared" si="35"/>
        <v>0</v>
      </c>
      <c r="BO5" s="77">
        <f t="shared" si="36"/>
        <v>5.083333333333333</v>
      </c>
      <c r="BP5" s="74">
        <f t="shared" si="37"/>
        <v>9.02</v>
      </c>
      <c r="BQ5" s="74">
        <f t="shared" si="38"/>
        <v>1.9600000000000002</v>
      </c>
      <c r="BR5" s="74">
        <f t="shared" si="39"/>
        <v>0</v>
      </c>
      <c r="BS5" s="77">
        <f t="shared" si="40"/>
        <v>10.98</v>
      </c>
      <c r="BT5" s="83"/>
      <c r="BU5" s="113">
        <v>103</v>
      </c>
      <c r="BV5" s="111" t="s">
        <v>149</v>
      </c>
      <c r="BW5" s="89">
        <f>'2002_CO-PA_Sumary'!U4</f>
        <v>71.000000000000014</v>
      </c>
      <c r="BX5" s="72">
        <f>'2002_CO-PA_Sumary'!V4</f>
        <v>19.2</v>
      </c>
      <c r="BY5" s="72">
        <f>'2002_CO-PA_Sumary'!W4</f>
        <v>0</v>
      </c>
      <c r="BZ5" s="90">
        <f>'2002_CO-PA_Sumary'!X4</f>
        <v>90.200000000000017</v>
      </c>
      <c r="CA5" s="75">
        <f>'2003_CO-PA_Sumary'!U4</f>
        <v>66.500000000000014</v>
      </c>
      <c r="CB5" s="70">
        <f>'2003_CO-PA_Sumary'!V4</f>
        <v>20.5</v>
      </c>
      <c r="CC5" s="70">
        <f>'2003_CO-PA_Sumary'!W4</f>
        <v>0</v>
      </c>
      <c r="CD5" s="91">
        <f>'2003_CO-PA_Sumary'!X4</f>
        <v>87.000000000000014</v>
      </c>
      <c r="CE5" s="70">
        <f>'2004_CO-PA_Sumary'!U4</f>
        <v>84.3</v>
      </c>
      <c r="CF5" s="70">
        <f>'2004_CO-PA_Sumary'!V4</f>
        <v>20.3</v>
      </c>
      <c r="CG5" s="70">
        <f>'2004_CO-PA_Sumary'!W4</f>
        <v>0</v>
      </c>
      <c r="CH5" s="91">
        <f>'2004_CO-PA_Sumary'!X4</f>
        <v>104.6</v>
      </c>
      <c r="CI5" s="71">
        <f>'2005_CO-PA_Sumary'!U4</f>
        <v>43.800000000000004</v>
      </c>
      <c r="CJ5" s="71">
        <f>'2005_CO-PA_Sumary'!V4</f>
        <v>18.600000000000001</v>
      </c>
      <c r="CK5" s="71">
        <f>'2005_CO-PA_Sumary'!W4</f>
        <v>0</v>
      </c>
      <c r="CL5" s="90">
        <f>'2005_CO-PA_Sumary'!X4</f>
        <v>62.400000000000006</v>
      </c>
      <c r="CM5" s="70">
        <f>'2006_CO-PA_Sumary'!U4</f>
        <v>74.900000000000006</v>
      </c>
      <c r="CN5" s="70">
        <f>'2006_CO-PA_Sumary'!V4</f>
        <v>18.200000000000003</v>
      </c>
      <c r="CO5" s="70">
        <f>'2006_CO-PA_Sumary'!W4</f>
        <v>0</v>
      </c>
      <c r="CP5" s="91">
        <f>'2006_CO-PA_Sumary'!X4</f>
        <v>93.100000000000009</v>
      </c>
      <c r="CQ5" s="70">
        <f>'2007_CO-PA_Sumary'!U4</f>
        <v>76.59999999999998</v>
      </c>
      <c r="CR5" s="70">
        <f>'2007_CO-PA_Sumary'!V4</f>
        <v>19.400000000000002</v>
      </c>
      <c r="CS5" s="70">
        <f>'2007_CO-PA_Sumary'!W4</f>
        <v>0</v>
      </c>
      <c r="CT5" s="91">
        <f>'2007_CO-PA_Sumary'!X4</f>
        <v>95.999999999999986</v>
      </c>
      <c r="CU5" s="70">
        <f>'2008_CO-PA_Sumary'!U4</f>
        <v>75.700000000000017</v>
      </c>
      <c r="CV5" s="70">
        <f>'2008_CO-PA_Sumary'!V4</f>
        <v>17.700000000000003</v>
      </c>
      <c r="CW5" s="70">
        <f>'2008_CO-PA_Sumary'!W4</f>
        <v>0</v>
      </c>
      <c r="CX5" s="91">
        <f>'2008_CO-PA_Sumary'!X4</f>
        <v>93.40000000000002</v>
      </c>
      <c r="CY5" s="70">
        <f>'2009_CO-PA_Sumary'!U4</f>
        <v>72.899999999999991</v>
      </c>
      <c r="CZ5" s="70">
        <f>'2009_CO-PA_Sumary'!V4</f>
        <v>17.100000000000005</v>
      </c>
      <c r="DA5" s="70">
        <f>'2009_CO-PA_Sumary'!W4</f>
        <v>0</v>
      </c>
      <c r="DB5" s="91">
        <f>'2009_CO-PA_Sumary'!X4</f>
        <v>90</v>
      </c>
      <c r="DC5" s="89">
        <f>'2010_CO-PA_Sumary'!$U4</f>
        <v>39.299999999999997</v>
      </c>
      <c r="DD5" s="72">
        <f>'2010_CO-PA_Sumary'!$V4</f>
        <v>17.300000000000004</v>
      </c>
      <c r="DE5" s="72">
        <f>'2010_CO-PA_Sumary'!$W4</f>
        <v>0</v>
      </c>
      <c r="DF5" s="76">
        <f>'2010_CO-PA_Sumary'!$X4</f>
        <v>56.6</v>
      </c>
      <c r="DG5" s="89">
        <f>'2011_CO-PA_Sumary'!$U4</f>
        <v>73.7</v>
      </c>
      <c r="DH5" s="72">
        <f>'2011_CO-PA_Sumary'!$V4</f>
        <v>19.599999999999998</v>
      </c>
      <c r="DI5" s="72">
        <f>'2011_CO-PA_Sumary'!$W4</f>
        <v>0</v>
      </c>
      <c r="DJ5" s="76">
        <f>'2011_CO-PA_Sumary'!$X4</f>
        <v>93.3</v>
      </c>
      <c r="DK5" s="89">
        <f>'2012_CO-PA_Sumary'!$U4</f>
        <v>77.099999999999994</v>
      </c>
      <c r="DL5" s="72">
        <f>'2012_CO-PA_Sumary'!$V4</f>
        <v>17.099999999999998</v>
      </c>
      <c r="DM5" s="72">
        <f>'2012_CO-PA_Sumary'!$W4</f>
        <v>0</v>
      </c>
      <c r="DN5" s="76">
        <f>'2012_CO-PA_Sumary'!$X4</f>
        <v>94.199999999999989</v>
      </c>
      <c r="DO5" s="89">
        <f>'2013_CO-PA_Sumary'!$U4</f>
        <v>90.899999999999991</v>
      </c>
      <c r="DP5" s="72">
        <f>'2013_CO-PA_Sumary'!$V4</f>
        <v>18.299999999999997</v>
      </c>
      <c r="DQ5" s="72">
        <f>'2013_CO-PA_Sumary'!$W4</f>
        <v>0</v>
      </c>
      <c r="DR5" s="76">
        <f>'2013_CO-PA_Sumary'!$X4</f>
        <v>109.19999999999999</v>
      </c>
      <c r="DS5" s="89">
        <f>'2014_CO-PA_Sumary'!$U4</f>
        <v>94.9</v>
      </c>
      <c r="DT5" s="72">
        <f>'2014_CO-PA_Sumary'!$V4</f>
        <v>16.499999999999996</v>
      </c>
      <c r="DU5" s="72">
        <f>'2014_CO-PA_Sumary'!$W4</f>
        <v>0</v>
      </c>
      <c r="DV5" s="76">
        <f>'2014_CO-PA_Sumary'!$X4</f>
        <v>111.4</v>
      </c>
      <c r="DW5" s="89">
        <f>'2015_CO-PA_Sumary'!$U4</f>
        <v>89.1</v>
      </c>
      <c r="DX5" s="72">
        <f>'2015_CO-PA_Sumary'!$V4</f>
        <v>15.499999999999998</v>
      </c>
      <c r="DY5" s="72">
        <f>'2015_CO-PA_Sumary'!$W4</f>
        <v>0</v>
      </c>
      <c r="DZ5" s="76">
        <f>'2015_CO-PA_Sumary'!$X4</f>
        <v>104.6</v>
      </c>
      <c r="EA5" s="83"/>
      <c r="EB5" s="75">
        <f t="shared" si="41"/>
        <v>67.222222222222214</v>
      </c>
      <c r="EC5" s="70">
        <f t="shared" si="0"/>
        <v>18.700000000000003</v>
      </c>
      <c r="ED5" s="70">
        <f t="shared" si="1"/>
        <v>0</v>
      </c>
      <c r="EE5" s="77">
        <f t="shared" si="42"/>
        <v>85.922222222222231</v>
      </c>
      <c r="EF5" s="75">
        <f t="shared" si="43"/>
        <v>63.866666666666667</v>
      </c>
      <c r="EG5" s="70">
        <f t="shared" si="2"/>
        <v>18.05</v>
      </c>
      <c r="EH5" s="70">
        <f t="shared" si="3"/>
        <v>0</v>
      </c>
      <c r="EI5" s="77">
        <f t="shared" si="4"/>
        <v>81.916666666666671</v>
      </c>
      <c r="EJ5" s="75">
        <f t="shared" si="44"/>
        <v>85.140000000000015</v>
      </c>
      <c r="EK5" s="70">
        <f t="shared" si="45"/>
        <v>17.399999999999999</v>
      </c>
      <c r="EL5" s="70">
        <f t="shared" si="46"/>
        <v>0</v>
      </c>
      <c r="EM5" s="77">
        <f t="shared" si="47"/>
        <v>102.54</v>
      </c>
      <c r="EN5" s="83"/>
      <c r="EO5" s="114"/>
      <c r="EQ5" s="113">
        <v>103</v>
      </c>
      <c r="ER5" s="111" t="s">
        <v>149</v>
      </c>
      <c r="ES5" s="89">
        <f>BW5</f>
        <v>71.000000000000014</v>
      </c>
      <c r="ET5" s="72">
        <f>BX5</f>
        <v>19.2</v>
      </c>
      <c r="EU5" s="72">
        <f>BY5</f>
        <v>0</v>
      </c>
      <c r="EV5" s="90">
        <f>BZ5</f>
        <v>90.200000000000017</v>
      </c>
      <c r="EW5" s="75">
        <f>CA5</f>
        <v>66.500000000000014</v>
      </c>
      <c r="EX5" s="70">
        <f>CB5</f>
        <v>20.5</v>
      </c>
      <c r="EY5" s="70">
        <f>CC5</f>
        <v>0</v>
      </c>
      <c r="EZ5" s="91">
        <f>CD5</f>
        <v>87.000000000000014</v>
      </c>
      <c r="FA5" s="70">
        <f>CE5</f>
        <v>84.3</v>
      </c>
      <c r="FB5" s="70">
        <f>CF5</f>
        <v>20.3</v>
      </c>
      <c r="FC5" s="70">
        <f>CG5</f>
        <v>0</v>
      </c>
      <c r="FD5" s="91">
        <f>CH5</f>
        <v>104.6</v>
      </c>
      <c r="FE5" s="71">
        <f>CI5</f>
        <v>43.800000000000004</v>
      </c>
      <c r="FF5" s="71">
        <f>CJ5</f>
        <v>18.600000000000001</v>
      </c>
      <c r="FG5" s="71">
        <f>CK5</f>
        <v>0</v>
      </c>
      <c r="FH5" s="91">
        <f>CL5</f>
        <v>62.400000000000006</v>
      </c>
      <c r="FI5" s="70">
        <f>CM5</f>
        <v>74.900000000000006</v>
      </c>
      <c r="FJ5" s="70">
        <f>CN5</f>
        <v>18.200000000000003</v>
      </c>
      <c r="FK5" s="70">
        <f>CO5</f>
        <v>0</v>
      </c>
      <c r="FL5" s="91">
        <f>CP5</f>
        <v>93.100000000000009</v>
      </c>
      <c r="FM5" s="70">
        <f>CQ5</f>
        <v>76.59999999999998</v>
      </c>
      <c r="FN5" s="70">
        <f>CR5</f>
        <v>19.400000000000002</v>
      </c>
      <c r="FO5" s="70">
        <f>CS5</f>
        <v>0</v>
      </c>
      <c r="FP5" s="91">
        <f>CT5</f>
        <v>95.999999999999986</v>
      </c>
      <c r="FQ5" s="70">
        <f>CU5</f>
        <v>75.700000000000017</v>
      </c>
      <c r="FR5" s="70">
        <f>CV5</f>
        <v>17.700000000000003</v>
      </c>
      <c r="FS5" s="70">
        <f>CW5</f>
        <v>0</v>
      </c>
      <c r="FT5" s="91">
        <f>CX5</f>
        <v>93.40000000000002</v>
      </c>
      <c r="FU5" s="70">
        <f>CY5</f>
        <v>72.899999999999991</v>
      </c>
      <c r="FV5" s="70">
        <f>CZ5</f>
        <v>17.100000000000005</v>
      </c>
      <c r="FW5" s="70">
        <f>DA5</f>
        <v>0</v>
      </c>
      <c r="FX5" s="91">
        <f>DB5</f>
        <v>90</v>
      </c>
      <c r="FY5" s="70">
        <f>DC5</f>
        <v>39.299999999999997</v>
      </c>
      <c r="FZ5" s="70">
        <f t="shared" si="5"/>
        <v>17.300000000000004</v>
      </c>
      <c r="GA5" s="70">
        <f t="shared" si="5"/>
        <v>0</v>
      </c>
      <c r="GB5" s="91">
        <f t="shared" si="5"/>
        <v>56.6</v>
      </c>
      <c r="GC5" s="70">
        <f>DG5</f>
        <v>73.7</v>
      </c>
      <c r="GD5" s="70">
        <f t="shared" si="6"/>
        <v>19.599999999999998</v>
      </c>
      <c r="GE5" s="70">
        <f t="shared" si="7"/>
        <v>0</v>
      </c>
      <c r="GF5" s="91">
        <f t="shared" si="8"/>
        <v>93.3</v>
      </c>
      <c r="GG5" s="409">
        <f>DK5</f>
        <v>77.099999999999994</v>
      </c>
      <c r="GH5" s="70">
        <f t="shared" si="9"/>
        <v>17.099999999999998</v>
      </c>
      <c r="GI5" s="70">
        <f t="shared" si="10"/>
        <v>0</v>
      </c>
      <c r="GJ5" s="91">
        <f t="shared" si="11"/>
        <v>94.199999999999989</v>
      </c>
      <c r="GK5" s="409">
        <f>DO5</f>
        <v>90.899999999999991</v>
      </c>
      <c r="GL5" s="70">
        <f t="shared" si="12"/>
        <v>18.299999999999997</v>
      </c>
      <c r="GM5" s="70">
        <f t="shared" si="13"/>
        <v>0</v>
      </c>
      <c r="GN5" s="91">
        <f t="shared" si="14"/>
        <v>109.19999999999999</v>
      </c>
      <c r="GO5" s="409">
        <f>DS5</f>
        <v>94.9</v>
      </c>
      <c r="GP5" s="70">
        <f t="shared" si="15"/>
        <v>16.499999999999996</v>
      </c>
      <c r="GQ5" s="70">
        <f t="shared" si="16"/>
        <v>0</v>
      </c>
      <c r="GR5" s="91">
        <f t="shared" si="17"/>
        <v>111.4</v>
      </c>
      <c r="GS5" s="75">
        <f>DW5</f>
        <v>89.1</v>
      </c>
      <c r="GT5" s="70">
        <f t="shared" si="18"/>
        <v>15.499999999999998</v>
      </c>
      <c r="GU5" s="70">
        <f t="shared" si="19"/>
        <v>0</v>
      </c>
      <c r="GV5" s="91">
        <f t="shared" si="20"/>
        <v>104.6</v>
      </c>
      <c r="GW5" s="83"/>
      <c r="GX5" s="75">
        <f t="shared" si="21"/>
        <v>72.755555555555546</v>
      </c>
      <c r="GY5" s="70">
        <f t="shared" si="22"/>
        <v>18.5</v>
      </c>
      <c r="GZ5" s="70">
        <f t="shared" si="23"/>
        <v>0</v>
      </c>
      <c r="HA5" s="77">
        <f t="shared" si="24"/>
        <v>91.25555555555556</v>
      </c>
      <c r="HB5" s="75">
        <f t="shared" si="25"/>
        <v>71.36666666666666</v>
      </c>
      <c r="HC5" s="70">
        <f t="shared" si="26"/>
        <v>18.550000000000004</v>
      </c>
      <c r="HD5" s="70">
        <f t="shared" si="27"/>
        <v>0</v>
      </c>
      <c r="HE5" s="77">
        <f t="shared" si="28"/>
        <v>89.916666666666671</v>
      </c>
      <c r="HF5" s="75">
        <f t="shared" si="48"/>
        <v>85.140000000000015</v>
      </c>
      <c r="HG5" s="70">
        <f t="shared" si="49"/>
        <v>17.399999999999999</v>
      </c>
      <c r="HH5" s="70">
        <f t="shared" si="50"/>
        <v>0</v>
      </c>
      <c r="HI5" s="77">
        <f t="shared" si="51"/>
        <v>102.54</v>
      </c>
      <c r="HJ5" s="83"/>
    </row>
    <row r="6" spans="1:218" ht="13.5" thickBot="1" x14ac:dyDescent="0.25">
      <c r="A6" s="84" t="s">
        <v>14</v>
      </c>
      <c r="B6" s="87" t="s">
        <v>15</v>
      </c>
      <c r="C6" s="89">
        <f>'2002_CO-PA_Sumary'!C5</f>
        <v>370</v>
      </c>
      <c r="D6" s="72">
        <f>'2002_CO-PA_Sumary'!D5</f>
        <v>48.7</v>
      </c>
      <c r="E6" s="72">
        <f>'2002_CO-PA_Sumary'!E5</f>
        <v>9.4</v>
      </c>
      <c r="F6" s="90">
        <f>'2002_CO-PA_Sumary'!F5</f>
        <v>428.09999999999997</v>
      </c>
      <c r="G6" s="75">
        <f>'2003_CO-PA_Sumary'!C5</f>
        <v>307.39999999999992</v>
      </c>
      <c r="H6" s="70">
        <f>'2003_CO-PA_Sumary'!D5</f>
        <v>45.6</v>
      </c>
      <c r="I6" s="70">
        <f>'2003_CO-PA_Sumary'!E5</f>
        <v>9.2999999999999989</v>
      </c>
      <c r="J6" s="90">
        <f>'2003_CO-PA_Sumary'!F5</f>
        <v>362.29999999999995</v>
      </c>
      <c r="K6" s="70">
        <f>'2004_CO-PA_Sumary'!C5</f>
        <v>409.79999999999995</v>
      </c>
      <c r="L6" s="70">
        <f>'2004_CO-PA_Sumary'!D5</f>
        <v>42.7</v>
      </c>
      <c r="M6" s="70">
        <f>'2004_CO-PA_Sumary'!E5</f>
        <v>9.2999999999999989</v>
      </c>
      <c r="N6" s="91">
        <f>'2004_CO-PA_Sumary'!F5</f>
        <v>461.79999999999995</v>
      </c>
      <c r="O6" s="71">
        <f>'2005_CO-PA_Sumary'!C5</f>
        <v>328.8</v>
      </c>
      <c r="P6" s="71">
        <f>'2005_CO-PA_Sumary'!D5</f>
        <v>44</v>
      </c>
      <c r="Q6" s="71">
        <f>'2005_CO-PA_Sumary'!E5</f>
        <v>9.1999999999999993</v>
      </c>
      <c r="R6" s="91">
        <f>'2005_CO-PA_Sumary'!F5</f>
        <v>382</v>
      </c>
      <c r="S6" s="70">
        <f>'2006_CO-PA_Sumary'!C5</f>
        <v>366.4</v>
      </c>
      <c r="T6" s="70">
        <f>'2006_CO-PA_Sumary'!D5</f>
        <v>53.699999999999996</v>
      </c>
      <c r="U6" s="70">
        <f>'2006_CO-PA_Sumary'!E5</f>
        <v>9.6999999999999993</v>
      </c>
      <c r="V6" s="91">
        <f>'2006_CO-PA_Sumary'!F5</f>
        <v>429.79999999999995</v>
      </c>
      <c r="W6" s="70">
        <f>'2007_CO-PA_Sumary'!C5</f>
        <v>416.20000000000005</v>
      </c>
      <c r="X6" s="70">
        <f>'2007_CO-PA_Sumary'!D5</f>
        <v>54.300000000000004</v>
      </c>
      <c r="Y6" s="70">
        <f>'2007_CO-PA_Sumary'!E5</f>
        <v>8.6999999999999993</v>
      </c>
      <c r="Z6" s="91">
        <f>'2007_CO-PA_Sumary'!F5</f>
        <v>479.20000000000005</v>
      </c>
      <c r="AA6" s="70">
        <f>'2008_CO-PA_Sumary'!C5</f>
        <v>411.90000000000003</v>
      </c>
      <c r="AB6" s="70">
        <f>'2008_CO-PA_Sumary'!D5</f>
        <v>53.8</v>
      </c>
      <c r="AC6" s="70">
        <f>'2008_CO-PA_Sumary'!E5</f>
        <v>9.9</v>
      </c>
      <c r="AD6" s="91">
        <f>'2008_CO-PA_Sumary'!F5</f>
        <v>475.6</v>
      </c>
      <c r="AE6" s="70">
        <f>'2009_CO-PA_Sumary'!C5</f>
        <v>402.50000000000006</v>
      </c>
      <c r="AF6" s="70">
        <f>'2009_CO-PA_Sumary'!D5</f>
        <v>45.099999999999994</v>
      </c>
      <c r="AG6" s="70">
        <f>'2009_CO-PA_Sumary'!E5</f>
        <v>9.9</v>
      </c>
      <c r="AH6" s="91">
        <f>'2009_CO-PA_Sumary'!F5</f>
        <v>457.5</v>
      </c>
      <c r="AI6" s="89">
        <f>'2010_CO-PA_Sumary'!$C5</f>
        <v>280.39999999999998</v>
      </c>
      <c r="AJ6" s="72">
        <f>'2010_CO-PA_Sumary'!$D5</f>
        <v>54.8</v>
      </c>
      <c r="AK6" s="72">
        <f>'2010_CO-PA_Sumary'!$E5</f>
        <v>7</v>
      </c>
      <c r="AL6" s="76">
        <f>'2010_CO-PA_Sumary'!$F5</f>
        <v>342.2</v>
      </c>
      <c r="AM6" s="89">
        <f>'2011_CO-PA_Sumary'!$C5</f>
        <v>324.40000000000003</v>
      </c>
      <c r="AN6" s="72">
        <f>'2011_CO-PA_Sumary'!$D5</f>
        <v>56.5</v>
      </c>
      <c r="AO6" s="72">
        <f>'2011_CO-PA_Sumary'!$E5</f>
        <v>6.9</v>
      </c>
      <c r="AP6" s="76">
        <f>'2011_CO-PA_Sumary'!$F5</f>
        <v>387.8</v>
      </c>
      <c r="AQ6" s="89">
        <f>'2012_CO-PA_Sumary'!$C5</f>
        <v>360.4</v>
      </c>
      <c r="AR6" s="72">
        <f>'2012_CO-PA_Sumary'!$D5</f>
        <v>59.6</v>
      </c>
      <c r="AS6" s="72">
        <f>'2012_CO-PA_Sumary'!$E5</f>
        <v>7</v>
      </c>
      <c r="AT6" s="76">
        <f>'2012_CO-PA_Sumary'!$F5</f>
        <v>427</v>
      </c>
      <c r="AU6" s="89">
        <f>'2013_CO-PA_Sumary'!$C5</f>
        <v>391.9</v>
      </c>
      <c r="AV6" s="72">
        <f>'2013_CO-PA_Sumary'!$D5</f>
        <v>45.1</v>
      </c>
      <c r="AW6" s="72">
        <f>'2013_CO-PA_Sumary'!$E5</f>
        <v>5.3</v>
      </c>
      <c r="AX6" s="76">
        <f>'2013_CO-PA_Sumary'!$F5</f>
        <v>442.3</v>
      </c>
      <c r="AY6" s="89">
        <f>'2014_CO-PA_Sumary'!$C5</f>
        <v>338.50000000000006</v>
      </c>
      <c r="AZ6" s="72">
        <f>'2014_CO-PA_Sumary'!$D5</f>
        <v>43.5</v>
      </c>
      <c r="BA6" s="72">
        <f>'2014_CO-PA_Sumary'!$E5</f>
        <v>7.6</v>
      </c>
      <c r="BB6" s="76">
        <f>'2014_CO-PA_Sumary'!$F5</f>
        <v>389.60000000000008</v>
      </c>
      <c r="BC6" s="89">
        <f>'2015_CO-PA_Sumary'!$C5</f>
        <v>473.4</v>
      </c>
      <c r="BD6" s="72">
        <f>'2015_CO-PA_Sumary'!$D5</f>
        <v>43.6</v>
      </c>
      <c r="BE6" s="72">
        <f>'2015_CO-PA_Sumary'!$E5</f>
        <v>13.200000000000001</v>
      </c>
      <c r="BF6" s="76">
        <f>'2015_CO-PA_Sumary'!$F5</f>
        <v>530.20000000000005</v>
      </c>
      <c r="BG6" s="374"/>
      <c r="BH6" s="75">
        <f t="shared" si="29"/>
        <v>365.93333333333328</v>
      </c>
      <c r="BI6" s="70">
        <f t="shared" si="30"/>
        <v>49.18888888888889</v>
      </c>
      <c r="BJ6" s="70">
        <f t="shared" si="31"/>
        <v>9.1555555555555586</v>
      </c>
      <c r="BK6" s="77">
        <f t="shared" si="32"/>
        <v>424.27777777777771</v>
      </c>
      <c r="BL6" s="75">
        <f t="shared" si="33"/>
        <v>367.70000000000005</v>
      </c>
      <c r="BM6" s="70">
        <f t="shared" si="34"/>
        <v>50.949999999999996</v>
      </c>
      <c r="BN6" s="70">
        <f t="shared" si="35"/>
        <v>9.0666666666666664</v>
      </c>
      <c r="BO6" s="77">
        <f t="shared" si="36"/>
        <v>427.71666666666664</v>
      </c>
      <c r="BP6" s="74">
        <f t="shared" si="37"/>
        <v>377.71999999999997</v>
      </c>
      <c r="BQ6" s="74">
        <f t="shared" si="38"/>
        <v>49.66</v>
      </c>
      <c r="BR6" s="74">
        <f t="shared" si="39"/>
        <v>8</v>
      </c>
      <c r="BS6" s="77">
        <f t="shared" si="40"/>
        <v>435.38</v>
      </c>
      <c r="BT6" s="83"/>
      <c r="BU6" s="113">
        <v>104</v>
      </c>
      <c r="BV6" s="111" t="s">
        <v>150</v>
      </c>
      <c r="BW6" s="89">
        <f>'2002_CO-PA_Sumary'!U5</f>
        <v>45.3</v>
      </c>
      <c r="BX6" s="72">
        <f>'2002_CO-PA_Sumary'!V5</f>
        <v>32.299999999999997</v>
      </c>
      <c r="BY6" s="72">
        <f>'2002_CO-PA_Sumary'!W5</f>
        <v>0</v>
      </c>
      <c r="BZ6" s="90">
        <f>'2002_CO-PA_Sumary'!X5</f>
        <v>77.599999999999994</v>
      </c>
      <c r="CA6" s="75">
        <f>'2003_CO-PA_Sumary'!U5</f>
        <v>44</v>
      </c>
      <c r="CB6" s="70">
        <f>'2003_CO-PA_Sumary'!V5</f>
        <v>32.5</v>
      </c>
      <c r="CC6" s="70">
        <f>'2003_CO-PA_Sumary'!W5</f>
        <v>0</v>
      </c>
      <c r="CD6" s="91">
        <f>'2003_CO-PA_Sumary'!X5</f>
        <v>76.5</v>
      </c>
      <c r="CE6" s="70">
        <f>'2004_CO-PA_Sumary'!U5</f>
        <v>47.1</v>
      </c>
      <c r="CF6" s="70">
        <f>'2004_CO-PA_Sumary'!V5</f>
        <v>32.999999999999993</v>
      </c>
      <c r="CG6" s="70">
        <f>'2004_CO-PA_Sumary'!W5</f>
        <v>0</v>
      </c>
      <c r="CH6" s="91">
        <f>'2004_CO-PA_Sumary'!X5</f>
        <v>80.099999999999994</v>
      </c>
      <c r="CI6" s="71">
        <f>'2005_CO-PA_Sumary'!U5</f>
        <v>24.900000000000006</v>
      </c>
      <c r="CJ6" s="71">
        <f>'2005_CO-PA_Sumary'!V5</f>
        <v>32.299999999999997</v>
      </c>
      <c r="CK6" s="71">
        <f>'2005_CO-PA_Sumary'!W5</f>
        <v>0</v>
      </c>
      <c r="CL6" s="90">
        <f>'2005_CO-PA_Sumary'!X5</f>
        <v>57.2</v>
      </c>
      <c r="CM6" s="70">
        <f>'2006_CO-PA_Sumary'!U5</f>
        <v>50.599999999999994</v>
      </c>
      <c r="CN6" s="70">
        <f>'2006_CO-PA_Sumary'!V5</f>
        <v>23</v>
      </c>
      <c r="CO6" s="70">
        <f>'2006_CO-PA_Sumary'!W5</f>
        <v>0</v>
      </c>
      <c r="CP6" s="91">
        <f>'2006_CO-PA_Sumary'!X5</f>
        <v>73.599999999999994</v>
      </c>
      <c r="CQ6" s="70">
        <f>'2007_CO-PA_Sumary'!U5</f>
        <v>55.349999999999994</v>
      </c>
      <c r="CR6" s="70">
        <f>'2007_CO-PA_Sumary'!V5</f>
        <v>24.599999999999998</v>
      </c>
      <c r="CS6" s="70">
        <f>'2007_CO-PA_Sumary'!W5</f>
        <v>0</v>
      </c>
      <c r="CT6" s="91">
        <f>'2007_CO-PA_Sumary'!X5</f>
        <v>79.949999999999989</v>
      </c>
      <c r="CU6" s="70">
        <f>'2008_CO-PA_Sumary'!U5</f>
        <v>57.9</v>
      </c>
      <c r="CV6" s="70">
        <f>'2008_CO-PA_Sumary'!V5</f>
        <v>30.3</v>
      </c>
      <c r="CW6" s="70">
        <f>'2008_CO-PA_Sumary'!W5</f>
        <v>0</v>
      </c>
      <c r="CX6" s="91">
        <f>'2008_CO-PA_Sumary'!X5</f>
        <v>88.2</v>
      </c>
      <c r="CY6" s="70">
        <f>'2009_CO-PA_Sumary'!U5</f>
        <v>51.29999999999999</v>
      </c>
      <c r="CZ6" s="70">
        <f>'2009_CO-PA_Sumary'!V5</f>
        <v>30.799999999999997</v>
      </c>
      <c r="DA6" s="70">
        <f>'2009_CO-PA_Sumary'!W5</f>
        <v>0</v>
      </c>
      <c r="DB6" s="91">
        <f>'2009_CO-PA_Sumary'!X5</f>
        <v>82.1</v>
      </c>
      <c r="DC6" s="89">
        <f>'2010_CO-PA_Sumary'!$U5</f>
        <v>39.999999999999993</v>
      </c>
      <c r="DD6" s="72">
        <f>'2010_CO-PA_Sumary'!$V5</f>
        <v>33.699999999999996</v>
      </c>
      <c r="DE6" s="72">
        <f>'2010_CO-PA_Sumary'!$W5</f>
        <v>0</v>
      </c>
      <c r="DF6" s="76">
        <f>'2010_CO-PA_Sumary'!$X5</f>
        <v>73.699999999999989</v>
      </c>
      <c r="DG6" s="89">
        <f>'2011_CO-PA_Sumary'!$U5</f>
        <v>65.7</v>
      </c>
      <c r="DH6" s="72">
        <f>'2011_CO-PA_Sumary'!$V5</f>
        <v>31.600000000000005</v>
      </c>
      <c r="DI6" s="72">
        <f>'2011_CO-PA_Sumary'!$W5</f>
        <v>0</v>
      </c>
      <c r="DJ6" s="76">
        <f>'2011_CO-PA_Sumary'!$X5</f>
        <v>97.300000000000011</v>
      </c>
      <c r="DK6" s="89">
        <f>'2012_CO-PA_Sumary'!$U5</f>
        <v>74.400000000000006</v>
      </c>
      <c r="DL6" s="72">
        <f>'2012_CO-PA_Sumary'!$V5</f>
        <v>32.300000000000004</v>
      </c>
      <c r="DM6" s="72">
        <f>'2012_CO-PA_Sumary'!$W5</f>
        <v>0</v>
      </c>
      <c r="DN6" s="76">
        <f>'2012_CO-PA_Sumary'!$X5</f>
        <v>106.70000000000002</v>
      </c>
      <c r="DO6" s="89">
        <f>'2013_CO-PA_Sumary'!$U5</f>
        <v>74.8</v>
      </c>
      <c r="DP6" s="72">
        <f>'2013_CO-PA_Sumary'!$V5</f>
        <v>35.099999999999994</v>
      </c>
      <c r="DQ6" s="72">
        <f>'2013_CO-PA_Sumary'!$W5</f>
        <v>0</v>
      </c>
      <c r="DR6" s="76">
        <f>'2013_CO-PA_Sumary'!$X5</f>
        <v>109.89999999999999</v>
      </c>
      <c r="DS6" s="89">
        <f>'2014_CO-PA_Sumary'!$U5</f>
        <v>89.800000000000011</v>
      </c>
      <c r="DT6" s="72">
        <f>'2014_CO-PA_Sumary'!$V5</f>
        <v>30.599999999999998</v>
      </c>
      <c r="DU6" s="72">
        <f>'2014_CO-PA_Sumary'!$W5</f>
        <v>0</v>
      </c>
      <c r="DV6" s="76">
        <f>'2014_CO-PA_Sumary'!$X5</f>
        <v>120.4</v>
      </c>
      <c r="DW6" s="89">
        <f>'2015_CO-PA_Sumary'!$U5</f>
        <v>86.7</v>
      </c>
      <c r="DX6" s="72">
        <f>'2015_CO-PA_Sumary'!$V5</f>
        <v>22.099999999999994</v>
      </c>
      <c r="DY6" s="72">
        <f>'2015_CO-PA_Sumary'!$W5</f>
        <v>0</v>
      </c>
      <c r="DZ6" s="76">
        <f>'2015_CO-PA_Sumary'!$X5</f>
        <v>108.8</v>
      </c>
      <c r="EA6" s="83"/>
      <c r="EB6" s="75">
        <f t="shared" si="41"/>
        <v>46.272222222222219</v>
      </c>
      <c r="EC6" s="70">
        <f t="shared" si="0"/>
        <v>30.277777777777771</v>
      </c>
      <c r="ED6" s="70">
        <f t="shared" si="1"/>
        <v>0</v>
      </c>
      <c r="EE6" s="77">
        <f t="shared" si="42"/>
        <v>76.550000000000011</v>
      </c>
      <c r="EF6" s="75">
        <f t="shared" si="43"/>
        <v>46.67499999999999</v>
      </c>
      <c r="EG6" s="70">
        <f t="shared" si="2"/>
        <v>29.116666666666664</v>
      </c>
      <c r="EH6" s="70">
        <f t="shared" si="3"/>
        <v>0</v>
      </c>
      <c r="EI6" s="77">
        <f t="shared" si="4"/>
        <v>75.791666666666657</v>
      </c>
      <c r="EJ6" s="75">
        <f t="shared" si="44"/>
        <v>78.28</v>
      </c>
      <c r="EK6" s="70">
        <f t="shared" si="45"/>
        <v>30.339999999999996</v>
      </c>
      <c r="EL6" s="70">
        <f t="shared" si="46"/>
        <v>0</v>
      </c>
      <c r="EM6" s="77">
        <f t="shared" si="47"/>
        <v>108.62</v>
      </c>
      <c r="EN6" s="83"/>
      <c r="EO6" s="114"/>
      <c r="EQ6" s="121">
        <v>104</v>
      </c>
      <c r="ER6" s="122" t="s">
        <v>150</v>
      </c>
      <c r="ES6" s="123">
        <f>BW6</f>
        <v>45.3</v>
      </c>
      <c r="ET6" s="124">
        <f>BX6</f>
        <v>32.299999999999997</v>
      </c>
      <c r="EU6" s="124">
        <f>BY6</f>
        <v>0</v>
      </c>
      <c r="EV6" s="125">
        <f>BZ6</f>
        <v>77.599999999999994</v>
      </c>
      <c r="EW6" s="126">
        <f>CA6</f>
        <v>44</v>
      </c>
      <c r="EX6" s="124">
        <f>CB6</f>
        <v>32.5</v>
      </c>
      <c r="EY6" s="124">
        <f>CC6</f>
        <v>0</v>
      </c>
      <c r="EZ6" s="125">
        <f>CD6</f>
        <v>76.5</v>
      </c>
      <c r="FA6" s="124">
        <f>CE6</f>
        <v>47.1</v>
      </c>
      <c r="FB6" s="124">
        <f>CF6</f>
        <v>32.999999999999993</v>
      </c>
      <c r="FC6" s="124">
        <f>CG6</f>
        <v>0</v>
      </c>
      <c r="FD6" s="125">
        <f>CH6</f>
        <v>80.099999999999994</v>
      </c>
      <c r="FE6" s="127">
        <f>CI6</f>
        <v>24.900000000000006</v>
      </c>
      <c r="FF6" s="127">
        <f>CJ6</f>
        <v>32.299999999999997</v>
      </c>
      <c r="FG6" s="127">
        <f>CK6</f>
        <v>0</v>
      </c>
      <c r="FH6" s="125">
        <f>CL6</f>
        <v>57.2</v>
      </c>
      <c r="FI6" s="124">
        <f>CM6</f>
        <v>50.599999999999994</v>
      </c>
      <c r="FJ6" s="124">
        <f>CN6</f>
        <v>23</v>
      </c>
      <c r="FK6" s="124">
        <f>CO6</f>
        <v>0</v>
      </c>
      <c r="FL6" s="125">
        <f>CP6</f>
        <v>73.599999999999994</v>
      </c>
      <c r="FM6" s="124">
        <f>CQ6</f>
        <v>55.349999999999994</v>
      </c>
      <c r="FN6" s="124">
        <f>CR6</f>
        <v>24.599999999999998</v>
      </c>
      <c r="FO6" s="124">
        <f>CS6</f>
        <v>0</v>
      </c>
      <c r="FP6" s="125">
        <f>CT6</f>
        <v>79.949999999999989</v>
      </c>
      <c r="FQ6" s="124">
        <f>CU6</f>
        <v>57.9</v>
      </c>
      <c r="FR6" s="124">
        <f>CV6</f>
        <v>30.3</v>
      </c>
      <c r="FS6" s="124">
        <f>CW6</f>
        <v>0</v>
      </c>
      <c r="FT6" s="125">
        <f>CX6</f>
        <v>88.2</v>
      </c>
      <c r="FU6" s="124">
        <f>CY6</f>
        <v>51.29999999999999</v>
      </c>
      <c r="FV6" s="124">
        <f>CZ6</f>
        <v>30.799999999999997</v>
      </c>
      <c r="FW6" s="124">
        <f>DA6</f>
        <v>0</v>
      </c>
      <c r="FX6" s="125">
        <f>DB6</f>
        <v>82.1</v>
      </c>
      <c r="FY6" s="124">
        <f>DC6</f>
        <v>39.999999999999993</v>
      </c>
      <c r="FZ6" s="124">
        <f t="shared" si="5"/>
        <v>33.699999999999996</v>
      </c>
      <c r="GA6" s="124">
        <f t="shared" si="5"/>
        <v>0</v>
      </c>
      <c r="GB6" s="125">
        <f t="shared" si="5"/>
        <v>73.699999999999989</v>
      </c>
      <c r="GC6" s="124">
        <f>DG6</f>
        <v>65.7</v>
      </c>
      <c r="GD6" s="124">
        <f t="shared" si="6"/>
        <v>31.600000000000005</v>
      </c>
      <c r="GE6" s="124">
        <f t="shared" si="7"/>
        <v>0</v>
      </c>
      <c r="GF6" s="125">
        <f t="shared" si="8"/>
        <v>97.300000000000011</v>
      </c>
      <c r="GG6" s="123">
        <f>DK6</f>
        <v>74.400000000000006</v>
      </c>
      <c r="GH6" s="124">
        <f t="shared" si="9"/>
        <v>32.300000000000004</v>
      </c>
      <c r="GI6" s="124">
        <f t="shared" si="10"/>
        <v>0</v>
      </c>
      <c r="GJ6" s="125">
        <f t="shared" si="11"/>
        <v>106.70000000000002</v>
      </c>
      <c r="GK6" s="123">
        <f>DO6</f>
        <v>74.8</v>
      </c>
      <c r="GL6" s="124">
        <f t="shared" si="12"/>
        <v>35.099999999999994</v>
      </c>
      <c r="GM6" s="124">
        <f t="shared" si="13"/>
        <v>0</v>
      </c>
      <c r="GN6" s="125">
        <f t="shared" si="14"/>
        <v>109.89999999999999</v>
      </c>
      <c r="GO6" s="123">
        <f>DS6</f>
        <v>89.800000000000011</v>
      </c>
      <c r="GP6" s="124">
        <f t="shared" si="15"/>
        <v>30.599999999999998</v>
      </c>
      <c r="GQ6" s="124">
        <f t="shared" si="16"/>
        <v>0</v>
      </c>
      <c r="GR6" s="125">
        <f t="shared" si="17"/>
        <v>120.4</v>
      </c>
      <c r="GS6" s="126">
        <f>DW6</f>
        <v>86.7</v>
      </c>
      <c r="GT6" s="124">
        <f t="shared" si="18"/>
        <v>22.099999999999994</v>
      </c>
      <c r="GU6" s="124">
        <f t="shared" si="19"/>
        <v>0</v>
      </c>
      <c r="GV6" s="125">
        <f t="shared" si="20"/>
        <v>108.8</v>
      </c>
      <c r="GW6" s="83"/>
      <c r="GX6" s="126">
        <f t="shared" si="21"/>
        <v>51.461111111111109</v>
      </c>
      <c r="GY6" s="124">
        <f t="shared" si="22"/>
        <v>28.988888888888887</v>
      </c>
      <c r="GZ6" s="124">
        <f t="shared" si="23"/>
        <v>0</v>
      </c>
      <c r="HA6" s="128">
        <f t="shared" si="24"/>
        <v>80.449999999999989</v>
      </c>
      <c r="HB6" s="126">
        <f t="shared" si="25"/>
        <v>47.858333333333327</v>
      </c>
      <c r="HC6" s="124">
        <f t="shared" si="26"/>
        <v>29</v>
      </c>
      <c r="HD6" s="124">
        <f t="shared" si="27"/>
        <v>0</v>
      </c>
      <c r="HE6" s="128">
        <f t="shared" si="28"/>
        <v>76.858333333333334</v>
      </c>
      <c r="HF6" s="126">
        <f t="shared" si="48"/>
        <v>78.28</v>
      </c>
      <c r="HG6" s="124">
        <f t="shared" si="49"/>
        <v>30.339999999999996</v>
      </c>
      <c r="HH6" s="124">
        <f t="shared" si="50"/>
        <v>0</v>
      </c>
      <c r="HI6" s="128">
        <f t="shared" si="51"/>
        <v>108.62</v>
      </c>
      <c r="HJ6" s="83"/>
    </row>
    <row r="7" spans="1:218" ht="13.5" thickTop="1" x14ac:dyDescent="0.2">
      <c r="A7" s="84" t="s">
        <v>16</v>
      </c>
      <c r="B7" s="87" t="s">
        <v>17</v>
      </c>
      <c r="C7" s="89">
        <f>'2002_CO-PA_Sumary'!C6</f>
        <v>0.7</v>
      </c>
      <c r="D7" s="72">
        <f>'2002_CO-PA_Sumary'!D6</f>
        <v>0.7</v>
      </c>
      <c r="E7" s="72">
        <f>'2002_CO-PA_Sumary'!E6</f>
        <v>0</v>
      </c>
      <c r="F7" s="90">
        <f>'2002_CO-PA_Sumary'!F6</f>
        <v>1.4</v>
      </c>
      <c r="G7" s="75">
        <f>'2003_CO-PA_Sumary'!C6</f>
        <v>0.8</v>
      </c>
      <c r="H7" s="70">
        <f>'2003_CO-PA_Sumary'!D6</f>
        <v>0.4</v>
      </c>
      <c r="I7" s="70">
        <f>'2003_CO-PA_Sumary'!E6</f>
        <v>0</v>
      </c>
      <c r="J7" s="90">
        <f>'2003_CO-PA_Sumary'!F6</f>
        <v>1.2000000000000002</v>
      </c>
      <c r="K7" s="70">
        <f>'2004_CO-PA_Sumary'!C6</f>
        <v>0.7</v>
      </c>
      <c r="L7" s="70">
        <f>'2004_CO-PA_Sumary'!D6</f>
        <v>0.4</v>
      </c>
      <c r="M7" s="70">
        <f>'2004_CO-PA_Sumary'!E6</f>
        <v>0</v>
      </c>
      <c r="N7" s="91">
        <f>'2004_CO-PA_Sumary'!F6</f>
        <v>1.1000000000000001</v>
      </c>
      <c r="O7" s="71">
        <f>'2005_CO-PA_Sumary'!C6</f>
        <v>0.8</v>
      </c>
      <c r="P7" s="71">
        <f>'2005_CO-PA_Sumary'!D6</f>
        <v>0.4</v>
      </c>
      <c r="Q7" s="71">
        <f>'2005_CO-PA_Sumary'!E6</f>
        <v>0</v>
      </c>
      <c r="R7" s="91">
        <f>'2005_CO-PA_Sumary'!F6</f>
        <v>1.2000000000000002</v>
      </c>
      <c r="S7" s="70">
        <f>'2006_CO-PA_Sumary'!C6</f>
        <v>1.3</v>
      </c>
      <c r="T7" s="70">
        <f>'2006_CO-PA_Sumary'!D6</f>
        <v>2</v>
      </c>
      <c r="U7" s="70">
        <f>'2006_CO-PA_Sumary'!E6</f>
        <v>0</v>
      </c>
      <c r="V7" s="91">
        <f>'2006_CO-PA_Sumary'!F6</f>
        <v>3.3</v>
      </c>
      <c r="W7" s="70">
        <f>'2007_CO-PA_Sumary'!C6</f>
        <v>1.8</v>
      </c>
      <c r="X7" s="70">
        <f>'2007_CO-PA_Sumary'!D6</f>
        <v>2</v>
      </c>
      <c r="Y7" s="70">
        <f>'2007_CO-PA_Sumary'!E6</f>
        <v>0</v>
      </c>
      <c r="Z7" s="91">
        <f>'2007_CO-PA_Sumary'!F6</f>
        <v>3.8</v>
      </c>
      <c r="AA7" s="70">
        <f>'2008_CO-PA_Sumary'!C6</f>
        <v>2.2999999999999998</v>
      </c>
      <c r="AB7" s="70">
        <f>'2008_CO-PA_Sumary'!D6</f>
        <v>1.2</v>
      </c>
      <c r="AC7" s="70">
        <f>'2008_CO-PA_Sumary'!E6</f>
        <v>0</v>
      </c>
      <c r="AD7" s="91">
        <f>'2008_CO-PA_Sumary'!F6</f>
        <v>3.5</v>
      </c>
      <c r="AE7" s="70">
        <f>'2009_CO-PA_Sumary'!C6</f>
        <v>0.79999999999999993</v>
      </c>
      <c r="AF7" s="70">
        <f>'2009_CO-PA_Sumary'!D6</f>
        <v>2.1</v>
      </c>
      <c r="AG7" s="70">
        <f>'2009_CO-PA_Sumary'!E6</f>
        <v>0</v>
      </c>
      <c r="AH7" s="91">
        <f>'2009_CO-PA_Sumary'!F6</f>
        <v>2.9</v>
      </c>
      <c r="AI7" s="89">
        <f>'2010_CO-PA_Sumary'!$C6</f>
        <v>0.6</v>
      </c>
      <c r="AJ7" s="72">
        <f>'2010_CO-PA_Sumary'!$D6</f>
        <v>1.7</v>
      </c>
      <c r="AK7" s="72">
        <f>'2010_CO-PA_Sumary'!$E6</f>
        <v>0</v>
      </c>
      <c r="AL7" s="76">
        <f>'2010_CO-PA_Sumary'!$F6</f>
        <v>2.2999999999999998</v>
      </c>
      <c r="AM7" s="89">
        <f>'2011_CO-PA_Sumary'!$C6</f>
        <v>0</v>
      </c>
      <c r="AN7" s="72">
        <f>'2011_CO-PA_Sumary'!$D6</f>
        <v>1.1000000000000001</v>
      </c>
      <c r="AO7" s="72">
        <f>'2011_CO-PA_Sumary'!$E6</f>
        <v>0</v>
      </c>
      <c r="AP7" s="76">
        <f>'2011_CO-PA_Sumary'!$F6</f>
        <v>1.1000000000000001</v>
      </c>
      <c r="AQ7" s="89">
        <f>'2012_CO-PA_Sumary'!$C6</f>
        <v>0</v>
      </c>
      <c r="AR7" s="72">
        <f>'2012_CO-PA_Sumary'!$D6</f>
        <v>3.1</v>
      </c>
      <c r="AS7" s="72">
        <f>'2012_CO-PA_Sumary'!$E6</f>
        <v>0</v>
      </c>
      <c r="AT7" s="76">
        <f>'2012_CO-PA_Sumary'!$F6</f>
        <v>3.1</v>
      </c>
      <c r="AU7" s="89">
        <f>'2013_CO-PA_Sumary'!$C6</f>
        <v>0</v>
      </c>
      <c r="AV7" s="72">
        <f>'2013_CO-PA_Sumary'!$D6</f>
        <v>1.6</v>
      </c>
      <c r="AW7" s="72">
        <f>'2013_CO-PA_Sumary'!$E6</f>
        <v>0</v>
      </c>
      <c r="AX7" s="76">
        <f>'2013_CO-PA_Sumary'!$F6</f>
        <v>1.6</v>
      </c>
      <c r="AY7" s="89">
        <f>'2014_CO-PA_Sumary'!$C6</f>
        <v>2.9</v>
      </c>
      <c r="AZ7" s="72">
        <f>'2014_CO-PA_Sumary'!$D6</f>
        <v>0.4</v>
      </c>
      <c r="BA7" s="72">
        <f>'2014_CO-PA_Sumary'!$E6</f>
        <v>0</v>
      </c>
      <c r="BB7" s="76">
        <f>'2014_CO-PA_Sumary'!$F6</f>
        <v>3.3</v>
      </c>
      <c r="BC7" s="89">
        <f>'2015_CO-PA_Sumary'!$C6</f>
        <v>1.2</v>
      </c>
      <c r="BD7" s="72">
        <f>'2015_CO-PA_Sumary'!$D6</f>
        <v>0.30000000000000004</v>
      </c>
      <c r="BE7" s="72">
        <f>'2015_CO-PA_Sumary'!$E6</f>
        <v>0</v>
      </c>
      <c r="BF7" s="76">
        <f>'2015_CO-PA_Sumary'!$F6</f>
        <v>1.5</v>
      </c>
      <c r="BG7" s="374"/>
      <c r="BH7" s="75">
        <f t="shared" si="29"/>
        <v>1.0888888888888888</v>
      </c>
      <c r="BI7" s="70">
        <f t="shared" si="30"/>
        <v>1.2111111111111112</v>
      </c>
      <c r="BJ7" s="70">
        <f t="shared" si="31"/>
        <v>0</v>
      </c>
      <c r="BK7" s="77">
        <f t="shared" si="32"/>
        <v>2.2999999999999998</v>
      </c>
      <c r="BL7" s="75">
        <f t="shared" si="33"/>
        <v>1.2666666666666666</v>
      </c>
      <c r="BM7" s="70">
        <f t="shared" si="34"/>
        <v>1.5666666666666667</v>
      </c>
      <c r="BN7" s="70">
        <f t="shared" si="35"/>
        <v>0</v>
      </c>
      <c r="BO7" s="77">
        <f t="shared" si="36"/>
        <v>2.8333333333333335</v>
      </c>
      <c r="BP7" s="74">
        <f t="shared" si="37"/>
        <v>0.82</v>
      </c>
      <c r="BQ7" s="74">
        <f t="shared" si="38"/>
        <v>1.3000000000000003</v>
      </c>
      <c r="BR7" s="74">
        <f t="shared" si="39"/>
        <v>0</v>
      </c>
      <c r="BS7" s="77">
        <f t="shared" si="40"/>
        <v>2.12</v>
      </c>
      <c r="BT7" s="83"/>
      <c r="BU7" s="113">
        <v>201</v>
      </c>
      <c r="BV7" s="111" t="s">
        <v>151</v>
      </c>
      <c r="BW7" s="89">
        <f>'2002_CO-PA_Sumary'!U6</f>
        <v>55.499999999999993</v>
      </c>
      <c r="BX7" s="72">
        <f>'2002_CO-PA_Sumary'!V6</f>
        <v>16.700000000000003</v>
      </c>
      <c r="BY7" s="72">
        <f>'2002_CO-PA_Sumary'!W6</f>
        <v>0</v>
      </c>
      <c r="BZ7" s="90">
        <f>'2002_CO-PA_Sumary'!X6</f>
        <v>72.199999999999989</v>
      </c>
      <c r="CA7" s="75">
        <f>'2003_CO-PA_Sumary'!U6</f>
        <v>51.6</v>
      </c>
      <c r="CB7" s="70">
        <f>'2003_CO-PA_Sumary'!V6</f>
        <v>15.900000000000002</v>
      </c>
      <c r="CC7" s="70">
        <f>'2003_CO-PA_Sumary'!W6</f>
        <v>0</v>
      </c>
      <c r="CD7" s="91">
        <f>'2003_CO-PA_Sumary'!X6</f>
        <v>67.5</v>
      </c>
      <c r="CE7" s="70">
        <f>'2004_CO-PA_Sumary'!U6</f>
        <v>63.8</v>
      </c>
      <c r="CF7" s="70">
        <f>'2004_CO-PA_Sumary'!V6</f>
        <v>15.299999999999999</v>
      </c>
      <c r="CG7" s="70">
        <f>'2004_CO-PA_Sumary'!W6</f>
        <v>0</v>
      </c>
      <c r="CH7" s="91">
        <f>'2004_CO-PA_Sumary'!X6</f>
        <v>79.099999999999994</v>
      </c>
      <c r="CI7" s="71">
        <f>'2005_CO-PA_Sumary'!U6</f>
        <v>28.099999999999998</v>
      </c>
      <c r="CJ7" s="71">
        <f>'2005_CO-PA_Sumary'!V6</f>
        <v>13.3</v>
      </c>
      <c r="CK7" s="71">
        <f>'2005_CO-PA_Sumary'!W6</f>
        <v>0</v>
      </c>
      <c r="CL7" s="90">
        <f>'2005_CO-PA_Sumary'!X6</f>
        <v>41.4</v>
      </c>
      <c r="CM7" s="70">
        <f>'2006_CO-PA_Sumary'!U6</f>
        <v>57.600000000000009</v>
      </c>
      <c r="CN7" s="70">
        <f>'2006_CO-PA_Sumary'!V6</f>
        <v>16.7</v>
      </c>
      <c r="CO7" s="70">
        <f>'2006_CO-PA_Sumary'!W6</f>
        <v>0</v>
      </c>
      <c r="CP7" s="91">
        <f>'2006_CO-PA_Sumary'!X6</f>
        <v>74.300000000000011</v>
      </c>
      <c r="CQ7" s="70">
        <f>'2007_CO-PA_Sumary'!U6</f>
        <v>69.600000000000009</v>
      </c>
      <c r="CR7" s="70">
        <f>'2007_CO-PA_Sumary'!V6</f>
        <v>27.5</v>
      </c>
      <c r="CS7" s="70">
        <f>'2007_CO-PA_Sumary'!W6</f>
        <v>0</v>
      </c>
      <c r="CT7" s="91">
        <f>'2007_CO-PA_Sumary'!X6</f>
        <v>97.100000000000009</v>
      </c>
      <c r="CU7" s="70">
        <f>'2008_CO-PA_Sumary'!U6</f>
        <v>74.7</v>
      </c>
      <c r="CV7" s="70">
        <f>'2008_CO-PA_Sumary'!V6</f>
        <v>25.300000000000004</v>
      </c>
      <c r="CW7" s="70">
        <f>'2008_CO-PA_Sumary'!W6</f>
        <v>0</v>
      </c>
      <c r="CX7" s="91">
        <f>'2008_CO-PA_Sumary'!X6</f>
        <v>100</v>
      </c>
      <c r="CY7" s="70">
        <f>'2009_CO-PA_Sumary'!U6</f>
        <v>58</v>
      </c>
      <c r="CZ7" s="70">
        <f>'2009_CO-PA_Sumary'!V6</f>
        <v>30.700000000000003</v>
      </c>
      <c r="DA7" s="70">
        <f>'2009_CO-PA_Sumary'!W6</f>
        <v>0</v>
      </c>
      <c r="DB7" s="91">
        <f>'2009_CO-PA_Sumary'!X6</f>
        <v>88.7</v>
      </c>
      <c r="DC7" s="89">
        <f>'2010_CO-PA_Sumary'!$U6</f>
        <v>40.4</v>
      </c>
      <c r="DD7" s="72">
        <f>'2010_CO-PA_Sumary'!$V6</f>
        <v>29.499999999999996</v>
      </c>
      <c r="DE7" s="72">
        <f>'2010_CO-PA_Sumary'!$W6</f>
        <v>0</v>
      </c>
      <c r="DF7" s="76">
        <f>'2010_CO-PA_Sumary'!$X6</f>
        <v>69.899999999999991</v>
      </c>
      <c r="DG7" s="89">
        <f>'2011_CO-PA_Sumary'!$U6</f>
        <v>69.899999999999991</v>
      </c>
      <c r="DH7" s="72">
        <f>'2011_CO-PA_Sumary'!$V6</f>
        <v>19</v>
      </c>
      <c r="DI7" s="72">
        <f>'2011_CO-PA_Sumary'!$W6</f>
        <v>0</v>
      </c>
      <c r="DJ7" s="76">
        <f>'2011_CO-PA_Sumary'!$X6</f>
        <v>88.899999999999991</v>
      </c>
      <c r="DK7" s="89">
        <f>'2012_CO-PA_Sumary'!$U6</f>
        <v>63.800000000000004</v>
      </c>
      <c r="DL7" s="72">
        <f>'2012_CO-PA_Sumary'!$V6</f>
        <v>20.7</v>
      </c>
      <c r="DM7" s="72">
        <f>'2012_CO-PA_Sumary'!$W6</f>
        <v>0</v>
      </c>
      <c r="DN7" s="76">
        <f>'2012_CO-PA_Sumary'!$X6</f>
        <v>84.5</v>
      </c>
      <c r="DO7" s="89">
        <f>'2013_CO-PA_Sumary'!$U6</f>
        <v>81.699999999999989</v>
      </c>
      <c r="DP7" s="72">
        <f>'2013_CO-PA_Sumary'!$V6</f>
        <v>15.599999999999998</v>
      </c>
      <c r="DQ7" s="72">
        <f>'2013_CO-PA_Sumary'!$W6</f>
        <v>0</v>
      </c>
      <c r="DR7" s="76">
        <f>'2013_CO-PA_Sumary'!$X6</f>
        <v>97.299999999999983</v>
      </c>
      <c r="DS7" s="89">
        <f>'2014_CO-PA_Sumary'!$U6</f>
        <v>61.1</v>
      </c>
      <c r="DT7" s="72">
        <f>'2014_CO-PA_Sumary'!$V6</f>
        <v>14.399999999999999</v>
      </c>
      <c r="DU7" s="72">
        <f>'2014_CO-PA_Sumary'!$W6</f>
        <v>0</v>
      </c>
      <c r="DV7" s="76">
        <f>'2014_CO-PA_Sumary'!$X6</f>
        <v>75.5</v>
      </c>
      <c r="DW7" s="89">
        <f>'2015_CO-PA_Sumary'!$U6</f>
        <v>96.2</v>
      </c>
      <c r="DX7" s="72">
        <f>'2015_CO-PA_Sumary'!$V6</f>
        <v>11.899999999999999</v>
      </c>
      <c r="DY7" s="72">
        <f>'2015_CO-PA_Sumary'!$W6</f>
        <v>0</v>
      </c>
      <c r="DZ7" s="76">
        <f>'2015_CO-PA_Sumary'!$X6</f>
        <v>108.1</v>
      </c>
      <c r="EA7" s="83"/>
      <c r="EB7" s="75">
        <f t="shared" si="41"/>
        <v>55.477777777777774</v>
      </c>
      <c r="EC7" s="70">
        <f t="shared" si="0"/>
        <v>21.211111111111116</v>
      </c>
      <c r="ED7" s="70">
        <f t="shared" si="1"/>
        <v>0</v>
      </c>
      <c r="EE7" s="77">
        <f t="shared" si="42"/>
        <v>76.688888888888897</v>
      </c>
      <c r="EF7" s="75">
        <f t="shared" si="43"/>
        <v>54.733333333333327</v>
      </c>
      <c r="EG7" s="70">
        <f t="shared" si="2"/>
        <v>23.833333333333332</v>
      </c>
      <c r="EH7" s="70">
        <f t="shared" si="3"/>
        <v>0</v>
      </c>
      <c r="EI7" s="77">
        <f t="shared" si="4"/>
        <v>78.566666666666663</v>
      </c>
      <c r="EJ7" s="75">
        <f t="shared" si="44"/>
        <v>74.539999999999992</v>
      </c>
      <c r="EK7" s="70">
        <f t="shared" si="45"/>
        <v>16.32</v>
      </c>
      <c r="EL7" s="70">
        <f t="shared" si="46"/>
        <v>0</v>
      </c>
      <c r="EM7" s="77">
        <f t="shared" si="47"/>
        <v>90.859999999999985</v>
      </c>
      <c r="EN7" s="83"/>
      <c r="EO7" s="114"/>
      <c r="EQ7" s="119"/>
      <c r="ER7" s="120" t="s">
        <v>246</v>
      </c>
      <c r="ES7" s="89">
        <f>SUM(ES3:ES6)</f>
        <v>319.00000000000006</v>
      </c>
      <c r="ET7" s="72">
        <f t="shared" ref="ET7:GV7" si="52">SUM(ET3:ET6)</f>
        <v>64.8</v>
      </c>
      <c r="EU7" s="72">
        <f t="shared" si="52"/>
        <v>2.2999999999999998</v>
      </c>
      <c r="EV7" s="90">
        <f t="shared" si="52"/>
        <v>386.1</v>
      </c>
      <c r="EW7" s="74">
        <f t="shared" si="52"/>
        <v>295</v>
      </c>
      <c r="EX7" s="72">
        <f t="shared" si="52"/>
        <v>66.599999999999994</v>
      </c>
      <c r="EY7" s="72">
        <f t="shared" si="52"/>
        <v>2.5</v>
      </c>
      <c r="EZ7" s="90">
        <f t="shared" si="52"/>
        <v>364.1</v>
      </c>
      <c r="FA7" s="72">
        <f t="shared" si="52"/>
        <v>319.60000000000002</v>
      </c>
      <c r="FB7" s="72">
        <f t="shared" si="52"/>
        <v>67.799999999999983</v>
      </c>
      <c r="FC7" s="72">
        <f t="shared" si="52"/>
        <v>3.3</v>
      </c>
      <c r="FD7" s="90">
        <f t="shared" si="52"/>
        <v>390.70000000000005</v>
      </c>
      <c r="FE7" s="73">
        <f t="shared" si="52"/>
        <v>231.50000000000003</v>
      </c>
      <c r="FF7" s="73">
        <f t="shared" si="52"/>
        <v>64</v>
      </c>
      <c r="FG7" s="73">
        <f t="shared" si="52"/>
        <v>2.7</v>
      </c>
      <c r="FH7" s="90">
        <f t="shared" si="52"/>
        <v>298.20000000000005</v>
      </c>
      <c r="FI7" s="72">
        <f t="shared" si="52"/>
        <v>330.9</v>
      </c>
      <c r="FJ7" s="72">
        <f t="shared" si="52"/>
        <v>54.600000000000009</v>
      </c>
      <c r="FK7" s="72">
        <f t="shared" si="52"/>
        <v>2.4</v>
      </c>
      <c r="FL7" s="90">
        <f t="shared" si="52"/>
        <v>387.9</v>
      </c>
      <c r="FM7" s="72">
        <f t="shared" si="52"/>
        <v>337.75</v>
      </c>
      <c r="FN7" s="72">
        <f t="shared" si="52"/>
        <v>57.3</v>
      </c>
      <c r="FO7" s="72">
        <f t="shared" si="52"/>
        <v>2.5</v>
      </c>
      <c r="FP7" s="90">
        <f t="shared" si="52"/>
        <v>397.54999999999995</v>
      </c>
      <c r="FQ7" s="72">
        <f t="shared" si="52"/>
        <v>331.79999999999995</v>
      </c>
      <c r="FR7" s="72">
        <f t="shared" si="52"/>
        <v>59.600000000000009</v>
      </c>
      <c r="FS7" s="72">
        <f t="shared" si="52"/>
        <v>2.5</v>
      </c>
      <c r="FT7" s="90">
        <f t="shared" si="52"/>
        <v>393.9</v>
      </c>
      <c r="FU7" s="72">
        <f t="shared" si="52"/>
        <v>300.39999999999998</v>
      </c>
      <c r="FV7" s="72">
        <f t="shared" si="52"/>
        <v>60.5</v>
      </c>
      <c r="FW7" s="72">
        <f t="shared" si="52"/>
        <v>2.5</v>
      </c>
      <c r="FX7" s="90">
        <f t="shared" si="52"/>
        <v>363.4</v>
      </c>
      <c r="FY7" s="74">
        <f t="shared" ref="FY7:GF7" si="53">SUM(FY3:FY6)</f>
        <v>275.2</v>
      </c>
      <c r="FZ7" s="72">
        <f t="shared" ref="FZ7:GC7" si="54">SUM(FZ3:FZ6)</f>
        <v>65.599999999999994</v>
      </c>
      <c r="GA7" s="72">
        <f t="shared" si="54"/>
        <v>2.5</v>
      </c>
      <c r="GB7" s="90">
        <f t="shared" si="54"/>
        <v>343.3</v>
      </c>
      <c r="GC7" s="74">
        <f t="shared" si="54"/>
        <v>293.7</v>
      </c>
      <c r="GD7" s="72">
        <f t="shared" ref="GD7:GG7" si="55">SUM(GD3:GD6)</f>
        <v>64.100000000000009</v>
      </c>
      <c r="GE7" s="72">
        <f t="shared" si="55"/>
        <v>2.2999999999999998</v>
      </c>
      <c r="GF7" s="90">
        <f t="shared" si="55"/>
        <v>360.1</v>
      </c>
      <c r="GG7" s="89">
        <f t="shared" si="55"/>
        <v>343.6</v>
      </c>
      <c r="GH7" s="72">
        <f t="shared" ref="GH7:GV7" si="56">SUM(GH3:GH6)</f>
        <v>62.8</v>
      </c>
      <c r="GI7" s="72">
        <f t="shared" si="56"/>
        <v>2.2999999999999998</v>
      </c>
      <c r="GJ7" s="90">
        <f t="shared" si="56"/>
        <v>408.70000000000005</v>
      </c>
      <c r="GK7" s="89">
        <f t="shared" si="56"/>
        <v>356</v>
      </c>
      <c r="GL7" s="72">
        <f t="shared" si="56"/>
        <v>66.699999999999989</v>
      </c>
      <c r="GM7" s="72">
        <f t="shared" si="56"/>
        <v>2.2999999999999998</v>
      </c>
      <c r="GN7" s="90">
        <f t="shared" si="56"/>
        <v>424.99999999999994</v>
      </c>
      <c r="GO7" s="89">
        <f t="shared" si="56"/>
        <v>368.2</v>
      </c>
      <c r="GP7" s="72">
        <f t="shared" si="56"/>
        <v>59.899999999999991</v>
      </c>
      <c r="GQ7" s="72">
        <f t="shared" si="56"/>
        <v>0.6</v>
      </c>
      <c r="GR7" s="90">
        <f t="shared" si="56"/>
        <v>428.69999999999993</v>
      </c>
      <c r="GS7" s="74">
        <f t="shared" si="56"/>
        <v>342.59999999999997</v>
      </c>
      <c r="GT7" s="72">
        <f t="shared" si="56"/>
        <v>48.699999999999989</v>
      </c>
      <c r="GU7" s="72">
        <f t="shared" si="56"/>
        <v>0.6</v>
      </c>
      <c r="GV7" s="90">
        <f t="shared" si="56"/>
        <v>391.90000000000003</v>
      </c>
      <c r="GW7" s="83"/>
      <c r="GX7" s="74">
        <f t="shared" si="21"/>
        <v>312.06111111111113</v>
      </c>
      <c r="GY7" s="72">
        <f t="shared" si="22"/>
        <v>60.43333333333333</v>
      </c>
      <c r="GZ7" s="72">
        <f t="shared" si="23"/>
        <v>2.3666666666666671</v>
      </c>
      <c r="HA7" s="76">
        <f t="shared" si="24"/>
        <v>374.86111111111114</v>
      </c>
      <c r="HB7" s="74">
        <f t="shared" si="25"/>
        <v>308.6583333333333</v>
      </c>
      <c r="HC7" s="72">
        <f t="shared" si="26"/>
        <v>60.633333333333333</v>
      </c>
      <c r="HD7" s="72">
        <f t="shared" si="27"/>
        <v>2.65</v>
      </c>
      <c r="HE7" s="76">
        <f t="shared" si="28"/>
        <v>371.94166666666666</v>
      </c>
      <c r="HF7" s="74">
        <f>(GC7+GG7+GK7+GO7+GS7)/5</f>
        <v>340.82</v>
      </c>
      <c r="HG7" s="72">
        <f>(GD7+GH7+GL7+GP7+GT7)/5</f>
        <v>60.44</v>
      </c>
      <c r="HH7" s="72">
        <f>(GE7+GI7+GM7+GQ7+GU7)/5</f>
        <v>1.6199999999999999</v>
      </c>
      <c r="HI7" s="76">
        <f>(GF7+GJ7+GN7+GR7+GV7)/5</f>
        <v>402.88</v>
      </c>
      <c r="HJ7" s="83"/>
    </row>
    <row r="8" spans="1:218" ht="13.5" thickBot="1" x14ac:dyDescent="0.25">
      <c r="A8" s="84" t="s">
        <v>18</v>
      </c>
      <c r="B8" s="87" t="s">
        <v>19</v>
      </c>
      <c r="C8" s="89">
        <f>'2002_CO-PA_Sumary'!C7</f>
        <v>174.29999999999998</v>
      </c>
      <c r="D8" s="72">
        <f>'2002_CO-PA_Sumary'!D7</f>
        <v>8.1999999999999993</v>
      </c>
      <c r="E8" s="72">
        <f>'2002_CO-PA_Sumary'!E7</f>
        <v>7.7</v>
      </c>
      <c r="F8" s="90">
        <f>'2002_CO-PA_Sumary'!F7</f>
        <v>190.19999999999996</v>
      </c>
      <c r="G8" s="75">
        <f>'2003_CO-PA_Sumary'!C7</f>
        <v>146.5</v>
      </c>
      <c r="H8" s="70">
        <f>'2003_CO-PA_Sumary'!D7</f>
        <v>6.1</v>
      </c>
      <c r="I8" s="70">
        <f>'2003_CO-PA_Sumary'!E7</f>
        <v>7.6</v>
      </c>
      <c r="J8" s="90">
        <f>'2003_CO-PA_Sumary'!F7</f>
        <v>160.19999999999999</v>
      </c>
      <c r="K8" s="70">
        <f>'2004_CO-PA_Sumary'!C7</f>
        <v>194.5</v>
      </c>
      <c r="L8" s="70">
        <f>'2004_CO-PA_Sumary'!D7</f>
        <v>6.8</v>
      </c>
      <c r="M8" s="70">
        <f>'2004_CO-PA_Sumary'!E7</f>
        <v>7.7</v>
      </c>
      <c r="N8" s="91">
        <f>'2004_CO-PA_Sumary'!F7</f>
        <v>209</v>
      </c>
      <c r="O8" s="71">
        <f>'2005_CO-PA_Sumary'!C7</f>
        <v>158.5</v>
      </c>
      <c r="P8" s="71">
        <f>'2005_CO-PA_Sumary'!D7</f>
        <v>6.1</v>
      </c>
      <c r="Q8" s="71">
        <f>'2005_CO-PA_Sumary'!E7</f>
        <v>7.3</v>
      </c>
      <c r="R8" s="91">
        <f>'2005_CO-PA_Sumary'!F7</f>
        <v>171.9</v>
      </c>
      <c r="S8" s="70">
        <f>'2006_CO-PA_Sumary'!C7</f>
        <v>161.70000000000002</v>
      </c>
      <c r="T8" s="70">
        <f>'2006_CO-PA_Sumary'!D7</f>
        <v>7.6999999999999993</v>
      </c>
      <c r="U8" s="70">
        <f>'2006_CO-PA_Sumary'!E7</f>
        <v>7.4</v>
      </c>
      <c r="V8" s="91">
        <f>'2006_CO-PA_Sumary'!F7</f>
        <v>176.8</v>
      </c>
      <c r="W8" s="70">
        <f>'2007_CO-PA_Sumary'!C7</f>
        <v>216.8</v>
      </c>
      <c r="X8" s="70">
        <f>'2007_CO-PA_Sumary'!D7</f>
        <v>8.6999999999999993</v>
      </c>
      <c r="Y8" s="70">
        <f>'2007_CO-PA_Sumary'!E7</f>
        <v>7.9</v>
      </c>
      <c r="Z8" s="91">
        <f>'2007_CO-PA_Sumary'!F7</f>
        <v>233.4</v>
      </c>
      <c r="AA8" s="70">
        <f>'2008_CO-PA_Sumary'!C7</f>
        <v>304.09999999999997</v>
      </c>
      <c r="AB8" s="70">
        <f>'2008_CO-PA_Sumary'!D7</f>
        <v>8.6</v>
      </c>
      <c r="AC8" s="70">
        <f>'2008_CO-PA_Sumary'!E7</f>
        <v>7.8</v>
      </c>
      <c r="AD8" s="91">
        <f>'2008_CO-PA_Sumary'!F7</f>
        <v>320.5</v>
      </c>
      <c r="AE8" s="70">
        <f>'2009_CO-PA_Sumary'!C7</f>
        <v>322.10000000000002</v>
      </c>
      <c r="AF8" s="70">
        <f>'2009_CO-PA_Sumary'!D7</f>
        <v>8.1</v>
      </c>
      <c r="AG8" s="70">
        <f>'2009_CO-PA_Sumary'!E7</f>
        <v>8.1</v>
      </c>
      <c r="AH8" s="91">
        <f>'2009_CO-PA_Sumary'!F7</f>
        <v>338.30000000000007</v>
      </c>
      <c r="AI8" s="89">
        <f>'2010_CO-PA_Sumary'!$C7</f>
        <v>226.6</v>
      </c>
      <c r="AJ8" s="72">
        <f>'2010_CO-PA_Sumary'!$D7</f>
        <v>8</v>
      </c>
      <c r="AK8" s="72">
        <f>'2010_CO-PA_Sumary'!$E7</f>
        <v>7.5</v>
      </c>
      <c r="AL8" s="76">
        <f>'2010_CO-PA_Sumary'!$F7</f>
        <v>242.1</v>
      </c>
      <c r="AM8" s="89">
        <f>'2011_CO-PA_Sumary'!$C7</f>
        <v>198.1</v>
      </c>
      <c r="AN8" s="72">
        <f>'2011_CO-PA_Sumary'!$D7</f>
        <v>5.8000000000000007</v>
      </c>
      <c r="AO8" s="72">
        <f>'2011_CO-PA_Sumary'!$E7</f>
        <v>6.5</v>
      </c>
      <c r="AP8" s="76">
        <f>'2011_CO-PA_Sumary'!$F7</f>
        <v>210.4</v>
      </c>
      <c r="AQ8" s="89">
        <f>'2012_CO-PA_Sumary'!$C7</f>
        <v>240.20000000000002</v>
      </c>
      <c r="AR8" s="72">
        <f>'2012_CO-PA_Sumary'!$D7</f>
        <v>6</v>
      </c>
      <c r="AS8" s="72">
        <f>'2012_CO-PA_Sumary'!$E7</f>
        <v>7.3</v>
      </c>
      <c r="AT8" s="76">
        <f>'2012_CO-PA_Sumary'!$F7</f>
        <v>253.50000000000003</v>
      </c>
      <c r="AU8" s="89">
        <f>'2013_CO-PA_Sumary'!$C7</f>
        <v>248.5</v>
      </c>
      <c r="AV8" s="72">
        <f>'2013_CO-PA_Sumary'!$D7</f>
        <v>6.3</v>
      </c>
      <c r="AW8" s="72">
        <f>'2013_CO-PA_Sumary'!$E7</f>
        <v>7.1</v>
      </c>
      <c r="AX8" s="76">
        <f>'2013_CO-PA_Sumary'!$F7</f>
        <v>261.90000000000003</v>
      </c>
      <c r="AY8" s="89">
        <f>'2014_CO-PA_Sumary'!$C7</f>
        <v>269.8</v>
      </c>
      <c r="AZ8" s="72">
        <f>'2014_CO-PA_Sumary'!$D7</f>
        <v>6.1999999999999993</v>
      </c>
      <c r="BA8" s="72">
        <f>'2014_CO-PA_Sumary'!$E7</f>
        <v>7.5</v>
      </c>
      <c r="BB8" s="76">
        <f>'2014_CO-PA_Sumary'!$F7</f>
        <v>283.5</v>
      </c>
      <c r="BC8" s="89">
        <f>'2015_CO-PA_Sumary'!$C7</f>
        <v>250.4</v>
      </c>
      <c r="BD8" s="72">
        <f>'2015_CO-PA_Sumary'!$D7</f>
        <v>4.8</v>
      </c>
      <c r="BE8" s="72">
        <f>'2015_CO-PA_Sumary'!$E7</f>
        <v>7.3</v>
      </c>
      <c r="BF8" s="76">
        <f>'2015_CO-PA_Sumary'!$F7</f>
        <v>262.5</v>
      </c>
      <c r="BG8" s="374"/>
      <c r="BH8" s="75">
        <f t="shared" si="29"/>
        <v>211.67777777777778</v>
      </c>
      <c r="BI8" s="70">
        <f t="shared" si="30"/>
        <v>7.5888888888888886</v>
      </c>
      <c r="BJ8" s="70">
        <f t="shared" si="31"/>
        <v>7.666666666666667</v>
      </c>
      <c r="BK8" s="77">
        <f t="shared" si="32"/>
        <v>226.93333333333334</v>
      </c>
      <c r="BL8" s="75">
        <f t="shared" si="33"/>
        <v>231.6333333333333</v>
      </c>
      <c r="BM8" s="70">
        <f t="shared" si="34"/>
        <v>7.8666666666666671</v>
      </c>
      <c r="BN8" s="70">
        <f t="shared" si="35"/>
        <v>7.666666666666667</v>
      </c>
      <c r="BO8" s="77">
        <f t="shared" si="36"/>
        <v>247.16666666666666</v>
      </c>
      <c r="BP8" s="74">
        <f t="shared" si="37"/>
        <v>241.4</v>
      </c>
      <c r="BQ8" s="74">
        <f t="shared" si="38"/>
        <v>5.82</v>
      </c>
      <c r="BR8" s="74">
        <f t="shared" si="39"/>
        <v>7.1399999999999988</v>
      </c>
      <c r="BS8" s="77">
        <f t="shared" si="40"/>
        <v>254.36000000000004</v>
      </c>
      <c r="BT8" s="83"/>
      <c r="BU8" s="113">
        <v>202</v>
      </c>
      <c r="BV8" s="111" t="s">
        <v>152</v>
      </c>
      <c r="BW8" s="89">
        <f>'2002_CO-PA_Sumary'!U7</f>
        <v>19.299999999999997</v>
      </c>
      <c r="BX8" s="72">
        <f>'2002_CO-PA_Sumary'!V7</f>
        <v>158.4</v>
      </c>
      <c r="BY8" s="72">
        <f>'2002_CO-PA_Sumary'!W7</f>
        <v>0</v>
      </c>
      <c r="BZ8" s="90">
        <f>'2002_CO-PA_Sumary'!X7</f>
        <v>177.7</v>
      </c>
      <c r="CA8" s="75">
        <f>'2003_CO-PA_Sumary'!U7</f>
        <v>29</v>
      </c>
      <c r="CB8" s="70">
        <f>'2003_CO-PA_Sumary'!V7</f>
        <v>167.8</v>
      </c>
      <c r="CC8" s="70">
        <f>'2003_CO-PA_Sumary'!W7</f>
        <v>0</v>
      </c>
      <c r="CD8" s="91">
        <f>'2003_CO-PA_Sumary'!X7</f>
        <v>196.8</v>
      </c>
      <c r="CE8" s="70">
        <f>'2004_CO-PA_Sumary'!U7</f>
        <v>33.800000000000004</v>
      </c>
      <c r="CF8" s="70">
        <f>'2004_CO-PA_Sumary'!V7</f>
        <v>151.19999999999999</v>
      </c>
      <c r="CG8" s="70">
        <f>'2004_CO-PA_Sumary'!W7</f>
        <v>0</v>
      </c>
      <c r="CH8" s="91">
        <f>'2004_CO-PA_Sumary'!X7</f>
        <v>185</v>
      </c>
      <c r="CI8" s="71">
        <f>'2005_CO-PA_Sumary'!U7</f>
        <v>24.299999999999997</v>
      </c>
      <c r="CJ8" s="71">
        <f>'2005_CO-PA_Sumary'!V7</f>
        <v>185.2</v>
      </c>
      <c r="CK8" s="71">
        <f>'2005_CO-PA_Sumary'!W7</f>
        <v>0</v>
      </c>
      <c r="CL8" s="90">
        <f>'2005_CO-PA_Sumary'!X7</f>
        <v>209.5</v>
      </c>
      <c r="CM8" s="70">
        <f>'2006_CO-PA_Sumary'!U7</f>
        <v>20.900000000000006</v>
      </c>
      <c r="CN8" s="70">
        <f>'2006_CO-PA_Sumary'!V7</f>
        <v>151.89999999999998</v>
      </c>
      <c r="CO8" s="70">
        <f>'2006_CO-PA_Sumary'!W7</f>
        <v>0</v>
      </c>
      <c r="CP8" s="91">
        <f>'2006_CO-PA_Sumary'!X7</f>
        <v>172.79999999999998</v>
      </c>
      <c r="CQ8" s="70">
        <f>'2007_CO-PA_Sumary'!U7</f>
        <v>21.900000000000002</v>
      </c>
      <c r="CR8" s="70">
        <f>'2007_CO-PA_Sumary'!V7</f>
        <v>148.5</v>
      </c>
      <c r="CS8" s="70">
        <f>'2007_CO-PA_Sumary'!W7</f>
        <v>0</v>
      </c>
      <c r="CT8" s="91">
        <f>'2007_CO-PA_Sumary'!X7</f>
        <v>170.4</v>
      </c>
      <c r="CU8" s="70">
        <f>'2008_CO-PA_Sumary'!U7</f>
        <v>19.400000000000009</v>
      </c>
      <c r="CV8" s="70">
        <f>'2008_CO-PA_Sumary'!V7</f>
        <v>161.09999999999997</v>
      </c>
      <c r="CW8" s="70">
        <f>'2008_CO-PA_Sumary'!W7</f>
        <v>0</v>
      </c>
      <c r="CX8" s="91">
        <f>'2008_CO-PA_Sumary'!X7</f>
        <v>180.49999999999997</v>
      </c>
      <c r="CY8" s="70">
        <f>'2009_CO-PA_Sumary'!U7</f>
        <v>19.000000000000004</v>
      </c>
      <c r="CZ8" s="70">
        <f>'2009_CO-PA_Sumary'!V7</f>
        <v>164.7</v>
      </c>
      <c r="DA8" s="70">
        <f>'2009_CO-PA_Sumary'!W7</f>
        <v>0</v>
      </c>
      <c r="DB8" s="91">
        <f>'2009_CO-PA_Sumary'!X7</f>
        <v>183.7</v>
      </c>
      <c r="DC8" s="89">
        <f>'2010_CO-PA_Sumary'!$U7</f>
        <v>22.6</v>
      </c>
      <c r="DD8" s="72">
        <f>'2010_CO-PA_Sumary'!$V7</f>
        <v>146.30000000000001</v>
      </c>
      <c r="DE8" s="72">
        <f>'2010_CO-PA_Sumary'!$W7</f>
        <v>0</v>
      </c>
      <c r="DF8" s="76">
        <f>'2010_CO-PA_Sumary'!$X7</f>
        <v>168.9</v>
      </c>
      <c r="DG8" s="89">
        <f>'2011_CO-PA_Sumary'!$U7</f>
        <v>5</v>
      </c>
      <c r="DH8" s="72">
        <f>'2011_CO-PA_Sumary'!$V7</f>
        <v>144.1</v>
      </c>
      <c r="DI8" s="72">
        <f>'2011_CO-PA_Sumary'!$W7</f>
        <v>0</v>
      </c>
      <c r="DJ8" s="76">
        <f>'2011_CO-PA_Sumary'!$X7</f>
        <v>149.1</v>
      </c>
      <c r="DK8" s="89">
        <f>'2012_CO-PA_Sumary'!$U7</f>
        <v>16.2</v>
      </c>
      <c r="DL8" s="72">
        <f>'2012_CO-PA_Sumary'!$V7</f>
        <v>178.6</v>
      </c>
      <c r="DM8" s="72">
        <f>'2012_CO-PA_Sumary'!$W7</f>
        <v>0</v>
      </c>
      <c r="DN8" s="76">
        <f>'2012_CO-PA_Sumary'!$X7</f>
        <v>194.79999999999998</v>
      </c>
      <c r="DO8" s="89">
        <f>'2013_CO-PA_Sumary'!$U7</f>
        <v>10.899999999999999</v>
      </c>
      <c r="DP8" s="72">
        <f>'2013_CO-PA_Sumary'!$V7</f>
        <v>141.49999999999997</v>
      </c>
      <c r="DQ8" s="72">
        <f>'2013_CO-PA_Sumary'!$W7</f>
        <v>0</v>
      </c>
      <c r="DR8" s="76">
        <f>'2013_CO-PA_Sumary'!$X7</f>
        <v>152.39999999999998</v>
      </c>
      <c r="DS8" s="89">
        <f>'2014_CO-PA_Sumary'!$U7</f>
        <v>10.1</v>
      </c>
      <c r="DT8" s="72">
        <f>'2014_CO-PA_Sumary'!$V7</f>
        <v>188.4</v>
      </c>
      <c r="DU8" s="72">
        <f>'2014_CO-PA_Sumary'!$W7</f>
        <v>0</v>
      </c>
      <c r="DV8" s="76">
        <f>'2014_CO-PA_Sumary'!$X7</f>
        <v>198.5</v>
      </c>
      <c r="DW8" s="89">
        <f>'2015_CO-PA_Sumary'!$U7</f>
        <v>10.4</v>
      </c>
      <c r="DX8" s="72">
        <f>'2015_CO-PA_Sumary'!$V7</f>
        <v>185.7</v>
      </c>
      <c r="DY8" s="72">
        <f>'2015_CO-PA_Sumary'!$W7</f>
        <v>0</v>
      </c>
      <c r="DZ8" s="76">
        <f>'2015_CO-PA_Sumary'!$X7</f>
        <v>196.1</v>
      </c>
      <c r="EA8" s="83"/>
      <c r="EB8" s="75">
        <f t="shared" si="41"/>
        <v>23.355555555555554</v>
      </c>
      <c r="EC8" s="70">
        <f t="shared" si="0"/>
        <v>159.45555555555555</v>
      </c>
      <c r="ED8" s="70">
        <f t="shared" si="1"/>
        <v>0</v>
      </c>
      <c r="EE8" s="77">
        <f t="shared" si="42"/>
        <v>182.81111111111113</v>
      </c>
      <c r="EF8" s="75">
        <f t="shared" si="43"/>
        <v>21.350000000000005</v>
      </c>
      <c r="EG8" s="70">
        <f t="shared" si="2"/>
        <v>159.61666666666665</v>
      </c>
      <c r="EH8" s="70">
        <f t="shared" si="3"/>
        <v>0</v>
      </c>
      <c r="EI8" s="77">
        <f t="shared" si="4"/>
        <v>180.96666666666667</v>
      </c>
      <c r="EJ8" s="75">
        <f t="shared" si="44"/>
        <v>10.52</v>
      </c>
      <c r="EK8" s="70">
        <f t="shared" si="45"/>
        <v>167.66</v>
      </c>
      <c r="EL8" s="70">
        <f t="shared" si="46"/>
        <v>0</v>
      </c>
      <c r="EM8" s="77">
        <f t="shared" si="47"/>
        <v>178.18</v>
      </c>
      <c r="EN8" s="83"/>
      <c r="EO8" s="114"/>
      <c r="EQ8" s="135"/>
      <c r="ER8" s="136"/>
      <c r="ES8" s="137"/>
      <c r="ET8" s="138"/>
      <c r="EU8" s="138"/>
      <c r="EV8" s="139"/>
      <c r="EW8" s="140"/>
      <c r="EX8" s="141"/>
      <c r="EY8" s="141"/>
      <c r="EZ8" s="142"/>
      <c r="FA8" s="141"/>
      <c r="FB8" s="141"/>
      <c r="FC8" s="141"/>
      <c r="FD8" s="142"/>
      <c r="FE8" s="143"/>
      <c r="FF8" s="143"/>
      <c r="FG8" s="143"/>
      <c r="FH8" s="142"/>
      <c r="FI8" s="141"/>
      <c r="FJ8" s="141"/>
      <c r="FK8" s="141"/>
      <c r="FL8" s="142"/>
      <c r="FM8" s="141"/>
      <c r="FN8" s="141"/>
      <c r="FO8" s="141"/>
      <c r="FP8" s="142"/>
      <c r="FQ8" s="141"/>
      <c r="FR8" s="141"/>
      <c r="FS8" s="141"/>
      <c r="FT8" s="142"/>
      <c r="FU8" s="141"/>
      <c r="FV8" s="141"/>
      <c r="FW8" s="141"/>
      <c r="FX8" s="142"/>
      <c r="FY8" s="140"/>
      <c r="FZ8" s="141"/>
      <c r="GA8" s="141"/>
      <c r="GB8" s="142"/>
      <c r="GC8" s="140"/>
      <c r="GD8" s="140"/>
      <c r="GE8" s="140"/>
      <c r="GF8" s="401"/>
      <c r="GG8" s="410"/>
      <c r="GH8" s="140"/>
      <c r="GI8" s="140"/>
      <c r="GJ8" s="401"/>
      <c r="GK8" s="410"/>
      <c r="GL8" s="140"/>
      <c r="GM8" s="140"/>
      <c r="GN8" s="401"/>
      <c r="GO8" s="410"/>
      <c r="GP8" s="140"/>
      <c r="GQ8" s="140"/>
      <c r="GR8" s="401"/>
      <c r="GS8" s="140"/>
      <c r="GT8" s="140"/>
      <c r="GU8" s="140"/>
      <c r="GV8" s="398"/>
      <c r="GW8" s="83"/>
      <c r="GX8" s="140"/>
      <c r="GY8" s="141"/>
      <c r="GZ8" s="141"/>
      <c r="HA8" s="144"/>
      <c r="HB8" s="140"/>
      <c r="HC8" s="141"/>
      <c r="HD8" s="141"/>
      <c r="HE8" s="144"/>
      <c r="HF8" s="140"/>
      <c r="HG8" s="141"/>
      <c r="HH8" s="141"/>
      <c r="HI8" s="144"/>
      <c r="HJ8" s="83"/>
    </row>
    <row r="9" spans="1:218" ht="16.5" customHeight="1" x14ac:dyDescent="0.2">
      <c r="A9" s="84" t="s">
        <v>20</v>
      </c>
      <c r="B9" s="87" t="s">
        <v>21</v>
      </c>
      <c r="C9" s="89">
        <f>'2002_CO-PA_Sumary'!C8</f>
        <v>0.60000000000000009</v>
      </c>
      <c r="D9" s="72">
        <f>'2002_CO-PA_Sumary'!D8</f>
        <v>3.1</v>
      </c>
      <c r="E9" s="72">
        <f>'2002_CO-PA_Sumary'!E8</f>
        <v>0</v>
      </c>
      <c r="F9" s="90">
        <f>'2002_CO-PA_Sumary'!F8</f>
        <v>3.7</v>
      </c>
      <c r="G9" s="75">
        <f>'2003_CO-PA_Sumary'!C8</f>
        <v>0.4</v>
      </c>
      <c r="H9" s="70">
        <f>'2003_CO-PA_Sumary'!D8</f>
        <v>11.5</v>
      </c>
      <c r="I9" s="70">
        <f>'2003_CO-PA_Sumary'!E8</f>
        <v>0</v>
      </c>
      <c r="J9" s="90">
        <f>'2003_CO-PA_Sumary'!F8</f>
        <v>11.9</v>
      </c>
      <c r="K9" s="70">
        <f>'2004_CO-PA_Sumary'!C8</f>
        <v>2.4000000000000004</v>
      </c>
      <c r="L9" s="70">
        <f>'2004_CO-PA_Sumary'!D8</f>
        <v>19.900000000000002</v>
      </c>
      <c r="M9" s="70">
        <f>'2004_CO-PA_Sumary'!E8</f>
        <v>0</v>
      </c>
      <c r="N9" s="91">
        <f>'2004_CO-PA_Sumary'!F8</f>
        <v>22.300000000000004</v>
      </c>
      <c r="O9" s="71">
        <f>'2005_CO-PA_Sumary'!C8</f>
        <v>3.3000000000000003</v>
      </c>
      <c r="P9" s="71">
        <f>'2005_CO-PA_Sumary'!D8</f>
        <v>22.4</v>
      </c>
      <c r="Q9" s="71">
        <f>'2005_CO-PA_Sumary'!E8</f>
        <v>0</v>
      </c>
      <c r="R9" s="91">
        <f>'2005_CO-PA_Sumary'!F8</f>
        <v>25.7</v>
      </c>
      <c r="S9" s="70">
        <f>'2006_CO-PA_Sumary'!C8</f>
        <v>0.30000000000000004</v>
      </c>
      <c r="T9" s="70">
        <f>'2006_CO-PA_Sumary'!D8</f>
        <v>13.700000000000001</v>
      </c>
      <c r="U9" s="70">
        <f>'2006_CO-PA_Sumary'!E8</f>
        <v>0</v>
      </c>
      <c r="V9" s="91">
        <f>'2006_CO-PA_Sumary'!F8</f>
        <v>14.000000000000002</v>
      </c>
      <c r="W9" s="70">
        <f>'2007_CO-PA_Sumary'!C8</f>
        <v>0.5</v>
      </c>
      <c r="X9" s="70">
        <f>'2007_CO-PA_Sumary'!D8</f>
        <v>18.299999999999997</v>
      </c>
      <c r="Y9" s="70">
        <f>'2007_CO-PA_Sumary'!E8</f>
        <v>0</v>
      </c>
      <c r="Z9" s="91">
        <f>'2007_CO-PA_Sumary'!F8</f>
        <v>18.799999999999997</v>
      </c>
      <c r="AA9" s="70">
        <f>'2008_CO-PA_Sumary'!C8</f>
        <v>0.30000000000000004</v>
      </c>
      <c r="AB9" s="70">
        <f>'2008_CO-PA_Sumary'!D8</f>
        <v>23.299999999999997</v>
      </c>
      <c r="AC9" s="70">
        <f>'2008_CO-PA_Sumary'!E8</f>
        <v>0</v>
      </c>
      <c r="AD9" s="91">
        <f>'2008_CO-PA_Sumary'!F8</f>
        <v>23.599999999999998</v>
      </c>
      <c r="AE9" s="70">
        <f>'2009_CO-PA_Sumary'!C8</f>
        <v>0.30000000000000004</v>
      </c>
      <c r="AF9" s="70">
        <f>'2009_CO-PA_Sumary'!D8</f>
        <v>31.5</v>
      </c>
      <c r="AG9" s="70">
        <f>'2009_CO-PA_Sumary'!E8</f>
        <v>0</v>
      </c>
      <c r="AH9" s="91">
        <f>'2009_CO-PA_Sumary'!F8</f>
        <v>31.8</v>
      </c>
      <c r="AI9" s="89">
        <f>'2010_CO-PA_Sumary'!$C8</f>
        <v>0.30000000000000004</v>
      </c>
      <c r="AJ9" s="72">
        <f>'2010_CO-PA_Sumary'!$D8</f>
        <v>40.099999999999994</v>
      </c>
      <c r="AK9" s="72">
        <f>'2010_CO-PA_Sumary'!$E8</f>
        <v>0</v>
      </c>
      <c r="AL9" s="76">
        <f>'2010_CO-PA_Sumary'!$F8</f>
        <v>40.399999999999991</v>
      </c>
      <c r="AM9" s="89">
        <f>'2011_CO-PA_Sumary'!$C8</f>
        <v>0</v>
      </c>
      <c r="AN9" s="72">
        <f>'2011_CO-PA_Sumary'!$D8</f>
        <v>14.7</v>
      </c>
      <c r="AO9" s="72">
        <f>'2011_CO-PA_Sumary'!$E8</f>
        <v>0</v>
      </c>
      <c r="AP9" s="76">
        <f>'2011_CO-PA_Sumary'!$F8</f>
        <v>14.7</v>
      </c>
      <c r="AQ9" s="89">
        <f>'2012_CO-PA_Sumary'!$C8</f>
        <v>0</v>
      </c>
      <c r="AR9" s="72">
        <f>'2012_CO-PA_Sumary'!$D8</f>
        <v>14.9</v>
      </c>
      <c r="AS9" s="72">
        <f>'2012_CO-PA_Sumary'!$E8</f>
        <v>0</v>
      </c>
      <c r="AT9" s="76">
        <f>'2012_CO-PA_Sumary'!$F8</f>
        <v>14.9</v>
      </c>
      <c r="AU9" s="89">
        <f>'2013_CO-PA_Sumary'!$C8</f>
        <v>1.1000000000000001</v>
      </c>
      <c r="AV9" s="72">
        <f>'2013_CO-PA_Sumary'!$D8</f>
        <v>16.899999999999999</v>
      </c>
      <c r="AW9" s="72">
        <f>'2013_CO-PA_Sumary'!$E8</f>
        <v>0</v>
      </c>
      <c r="AX9" s="76">
        <f>'2013_CO-PA_Sumary'!$F8</f>
        <v>18</v>
      </c>
      <c r="AY9" s="89">
        <f>'2014_CO-PA_Sumary'!$C8</f>
        <v>1.1000000000000001</v>
      </c>
      <c r="AZ9" s="72">
        <f>'2014_CO-PA_Sumary'!$D8</f>
        <v>16.899999999999999</v>
      </c>
      <c r="BA9" s="72">
        <f>'2014_CO-PA_Sumary'!$E8</f>
        <v>0</v>
      </c>
      <c r="BB9" s="76">
        <f>'2014_CO-PA_Sumary'!$F8</f>
        <v>18</v>
      </c>
      <c r="BC9" s="89">
        <f>'2015_CO-PA_Sumary'!$C8</f>
        <v>1.1000000000000001</v>
      </c>
      <c r="BD9" s="72">
        <f>'2015_CO-PA_Sumary'!$D8</f>
        <v>12.9</v>
      </c>
      <c r="BE9" s="72">
        <f>'2015_CO-PA_Sumary'!$E8</f>
        <v>0</v>
      </c>
      <c r="BF9" s="76">
        <f>'2015_CO-PA_Sumary'!$F8</f>
        <v>14</v>
      </c>
      <c r="BG9" s="374"/>
      <c r="BH9" s="75">
        <f t="shared" si="29"/>
        <v>0.93333333333333357</v>
      </c>
      <c r="BI9" s="70">
        <f t="shared" si="30"/>
        <v>20.422222222222221</v>
      </c>
      <c r="BJ9" s="70">
        <f t="shared" si="31"/>
        <v>0</v>
      </c>
      <c r="BK9" s="77">
        <f t="shared" si="32"/>
        <v>21.355555555555554</v>
      </c>
      <c r="BL9" s="75">
        <f t="shared" si="33"/>
        <v>0.83333333333333337</v>
      </c>
      <c r="BM9" s="70">
        <f t="shared" si="34"/>
        <v>24.883333333333329</v>
      </c>
      <c r="BN9" s="70">
        <f t="shared" si="35"/>
        <v>0</v>
      </c>
      <c r="BO9" s="77">
        <f t="shared" si="36"/>
        <v>25.716666666666665</v>
      </c>
      <c r="BP9" s="74">
        <f t="shared" si="37"/>
        <v>0.66</v>
      </c>
      <c r="BQ9" s="74">
        <f t="shared" si="38"/>
        <v>15.26</v>
      </c>
      <c r="BR9" s="74">
        <f t="shared" si="39"/>
        <v>0</v>
      </c>
      <c r="BS9" s="77">
        <f t="shared" si="40"/>
        <v>15.919999999999998</v>
      </c>
      <c r="BT9" s="83"/>
      <c r="BU9" s="113">
        <v>301</v>
      </c>
      <c r="BV9" s="111" t="s">
        <v>153</v>
      </c>
      <c r="BW9" s="89">
        <f>'2002_CO-PA_Sumary'!U8</f>
        <v>623.4</v>
      </c>
      <c r="BX9" s="72">
        <f>'2002_CO-PA_Sumary'!V8</f>
        <v>115.79999999999998</v>
      </c>
      <c r="BY9" s="72">
        <f>'2002_CO-PA_Sumary'!W8</f>
        <v>0</v>
      </c>
      <c r="BZ9" s="90">
        <f>'2002_CO-PA_Sumary'!X8</f>
        <v>739.19999999999993</v>
      </c>
      <c r="CA9" s="75">
        <f>'2003_CO-PA_Sumary'!U8</f>
        <v>562.49999999999989</v>
      </c>
      <c r="CB9" s="70">
        <f>'2003_CO-PA_Sumary'!V8</f>
        <v>124.69999999999996</v>
      </c>
      <c r="CC9" s="70">
        <f>'2003_CO-PA_Sumary'!W8</f>
        <v>0</v>
      </c>
      <c r="CD9" s="91">
        <f>'2003_CO-PA_Sumary'!X8</f>
        <v>687.19999999999982</v>
      </c>
      <c r="CE9" s="70">
        <f>'2004_CO-PA_Sumary'!U8</f>
        <v>667.89999999999986</v>
      </c>
      <c r="CF9" s="70">
        <f>'2004_CO-PA_Sumary'!V8</f>
        <v>121.4</v>
      </c>
      <c r="CG9" s="70">
        <f>'2004_CO-PA_Sumary'!W8</f>
        <v>0</v>
      </c>
      <c r="CH9" s="91">
        <f>'2004_CO-PA_Sumary'!X8</f>
        <v>789.29999999999984</v>
      </c>
      <c r="CI9" s="71">
        <f>'2005_CO-PA_Sumary'!U8</f>
        <v>494.4</v>
      </c>
      <c r="CJ9" s="71">
        <f>'2005_CO-PA_Sumary'!V8</f>
        <v>104.70000000000002</v>
      </c>
      <c r="CK9" s="71">
        <f>'2005_CO-PA_Sumary'!W8</f>
        <v>0</v>
      </c>
      <c r="CL9" s="90">
        <f>'2005_CO-PA_Sumary'!X8</f>
        <v>599.1</v>
      </c>
      <c r="CM9" s="70">
        <f>'2006_CO-PA_Sumary'!U8</f>
        <v>455.79999999999995</v>
      </c>
      <c r="CN9" s="70">
        <f>'2006_CO-PA_Sumary'!V8</f>
        <v>153.5</v>
      </c>
      <c r="CO9" s="70">
        <f>'2006_CO-PA_Sumary'!W8</f>
        <v>0</v>
      </c>
      <c r="CP9" s="91">
        <f>'2006_CO-PA_Sumary'!X8</f>
        <v>609.29999999999995</v>
      </c>
      <c r="CQ9" s="70">
        <f>'2007_CO-PA_Sumary'!U8</f>
        <v>660.59999999999991</v>
      </c>
      <c r="CR9" s="70">
        <f>'2007_CO-PA_Sumary'!V8</f>
        <v>160.1</v>
      </c>
      <c r="CS9" s="70">
        <f>'2007_CO-PA_Sumary'!W8</f>
        <v>0</v>
      </c>
      <c r="CT9" s="91">
        <f>'2007_CO-PA_Sumary'!X8</f>
        <v>820.69999999999993</v>
      </c>
      <c r="CU9" s="70">
        <f>'2008_CO-PA_Sumary'!U8</f>
        <v>632.4000000000002</v>
      </c>
      <c r="CV9" s="70">
        <f>'2008_CO-PA_Sumary'!V8</f>
        <v>116.90000000000002</v>
      </c>
      <c r="CW9" s="70">
        <f>'2008_CO-PA_Sumary'!W8</f>
        <v>0</v>
      </c>
      <c r="CX9" s="91">
        <f>'2008_CO-PA_Sumary'!X8</f>
        <v>749.30000000000018</v>
      </c>
      <c r="CY9" s="70">
        <f>'2009_CO-PA_Sumary'!U8</f>
        <v>607.9</v>
      </c>
      <c r="CZ9" s="70">
        <f>'2009_CO-PA_Sumary'!V8</f>
        <v>122.50000000000001</v>
      </c>
      <c r="DA9" s="70">
        <f>'2009_CO-PA_Sumary'!W8</f>
        <v>0</v>
      </c>
      <c r="DB9" s="91">
        <f>'2009_CO-PA_Sumary'!X8</f>
        <v>730.4</v>
      </c>
      <c r="DC9" s="89">
        <f>'2010_CO-PA_Sumary'!$U8</f>
        <v>450.40000000000015</v>
      </c>
      <c r="DD9" s="72">
        <f>'2010_CO-PA_Sumary'!$V8</f>
        <v>134.29999999999998</v>
      </c>
      <c r="DE9" s="72">
        <f>'2010_CO-PA_Sumary'!$W8</f>
        <v>0</v>
      </c>
      <c r="DF9" s="76">
        <f>'2010_CO-PA_Sumary'!$X8</f>
        <v>584.70000000000016</v>
      </c>
      <c r="DG9" s="89">
        <f>'2011_CO-PA_Sumary'!$U8</f>
        <v>487.6</v>
      </c>
      <c r="DH9" s="72">
        <f>'2011_CO-PA_Sumary'!$V8</f>
        <v>100.49999999999999</v>
      </c>
      <c r="DI9" s="72">
        <f>'2011_CO-PA_Sumary'!$W8</f>
        <v>0</v>
      </c>
      <c r="DJ9" s="76">
        <f>'2011_CO-PA_Sumary'!$X8</f>
        <v>588.1</v>
      </c>
      <c r="DK9" s="89">
        <f>'2012_CO-PA_Sumary'!$U8</f>
        <v>536.4</v>
      </c>
      <c r="DL9" s="72">
        <f>'2012_CO-PA_Sumary'!$V8</f>
        <v>111.99999999999997</v>
      </c>
      <c r="DM9" s="72">
        <f>'2012_CO-PA_Sumary'!$W8</f>
        <v>0</v>
      </c>
      <c r="DN9" s="76">
        <f>'2012_CO-PA_Sumary'!$X8</f>
        <v>648.4</v>
      </c>
      <c r="DO9" s="89">
        <f>'2013_CO-PA_Sumary'!$U8</f>
        <v>618.30000000000007</v>
      </c>
      <c r="DP9" s="72">
        <f>'2013_CO-PA_Sumary'!$V8</f>
        <v>105.19999999999997</v>
      </c>
      <c r="DQ9" s="72">
        <f>'2013_CO-PA_Sumary'!$W8</f>
        <v>0</v>
      </c>
      <c r="DR9" s="76">
        <f>'2013_CO-PA_Sumary'!$X8</f>
        <v>723.5</v>
      </c>
      <c r="DS9" s="89">
        <f>'2014_CO-PA_Sumary'!$U8</f>
        <v>591.30000000000007</v>
      </c>
      <c r="DT9" s="72">
        <f>'2014_CO-PA_Sumary'!$V8</f>
        <v>105.69999999999999</v>
      </c>
      <c r="DU9" s="72">
        <f>'2014_CO-PA_Sumary'!$W8</f>
        <v>0</v>
      </c>
      <c r="DV9" s="76">
        <f>'2014_CO-PA_Sumary'!$X8</f>
        <v>697</v>
      </c>
      <c r="DW9" s="89">
        <f>'2015_CO-PA_Sumary'!$U8</f>
        <v>595.29999999999995</v>
      </c>
      <c r="DX9" s="72">
        <f>'2015_CO-PA_Sumary'!$V8</f>
        <v>85.999999999999986</v>
      </c>
      <c r="DY9" s="72">
        <f>'2015_CO-PA_Sumary'!$W8</f>
        <v>0</v>
      </c>
      <c r="DZ9" s="76">
        <f>'2015_CO-PA_Sumary'!$X8</f>
        <v>681.3</v>
      </c>
      <c r="EA9" s="83"/>
      <c r="EB9" s="75">
        <f t="shared" si="41"/>
        <v>572.81111111111113</v>
      </c>
      <c r="EC9" s="70">
        <f t="shared" si="0"/>
        <v>128.21111111111111</v>
      </c>
      <c r="ED9" s="70">
        <f t="shared" si="1"/>
        <v>0</v>
      </c>
      <c r="EE9" s="77">
        <f t="shared" si="42"/>
        <v>701.02222222222213</v>
      </c>
      <c r="EF9" s="75">
        <f t="shared" si="43"/>
        <v>550.25</v>
      </c>
      <c r="EG9" s="70">
        <f t="shared" si="2"/>
        <v>132</v>
      </c>
      <c r="EH9" s="70">
        <f t="shared" si="3"/>
        <v>0</v>
      </c>
      <c r="EI9" s="77">
        <f t="shared" si="4"/>
        <v>682.25000000000011</v>
      </c>
      <c r="EJ9" s="75">
        <f t="shared" si="44"/>
        <v>565.78000000000009</v>
      </c>
      <c r="EK9" s="70">
        <f t="shared" si="45"/>
        <v>101.87999999999998</v>
      </c>
      <c r="EL9" s="70">
        <f t="shared" si="46"/>
        <v>0</v>
      </c>
      <c r="EM9" s="77">
        <f t="shared" si="47"/>
        <v>667.66000000000008</v>
      </c>
      <c r="EN9" s="83"/>
      <c r="EO9" s="114"/>
      <c r="EQ9" s="145"/>
      <c r="ER9" s="146"/>
      <c r="ES9" s="179"/>
      <c r="ET9" s="180"/>
      <c r="EU9" s="180"/>
      <c r="EV9" s="181"/>
      <c r="EW9" s="179"/>
      <c r="EX9" s="180"/>
      <c r="EY9" s="180"/>
      <c r="EZ9" s="181"/>
      <c r="FA9" s="179"/>
      <c r="FB9" s="180"/>
      <c r="FC9" s="180"/>
      <c r="FD9" s="181"/>
      <c r="FE9" s="179"/>
      <c r="FF9" s="180"/>
      <c r="FG9" s="180"/>
      <c r="FH9" s="181"/>
      <c r="FI9" s="179"/>
      <c r="FJ9" s="180"/>
      <c r="FK9" s="180"/>
      <c r="FL9" s="181"/>
      <c r="FM9" s="179"/>
      <c r="FN9" s="180"/>
      <c r="FO9" s="180"/>
      <c r="FP9" s="181"/>
      <c r="FQ9" s="179"/>
      <c r="FR9" s="180"/>
      <c r="FS9" s="180"/>
      <c r="FT9" s="181"/>
      <c r="FU9" s="179"/>
      <c r="FV9" s="180"/>
      <c r="FW9" s="180"/>
      <c r="FX9" s="181"/>
      <c r="FY9" s="179"/>
      <c r="FZ9" s="180"/>
      <c r="GA9" s="180"/>
      <c r="GB9" s="181"/>
      <c r="GC9" s="392"/>
      <c r="GD9" s="392"/>
      <c r="GE9" s="392"/>
      <c r="GF9" s="402"/>
      <c r="GG9" s="179"/>
      <c r="GH9" s="392"/>
      <c r="GI9" s="392"/>
      <c r="GJ9" s="402"/>
      <c r="GK9" s="179"/>
      <c r="GL9" s="392"/>
      <c r="GM9" s="392"/>
      <c r="GN9" s="402"/>
      <c r="GO9" s="179"/>
      <c r="GP9" s="392"/>
      <c r="GQ9" s="392"/>
      <c r="GR9" s="402"/>
      <c r="GS9" s="392"/>
      <c r="GT9" s="392"/>
      <c r="GU9" s="392"/>
      <c r="GV9" s="399"/>
      <c r="GW9" s="83"/>
      <c r="GX9" s="179"/>
      <c r="GY9" s="180"/>
      <c r="GZ9" s="180"/>
      <c r="HA9" s="181"/>
      <c r="HB9" s="179"/>
      <c r="HC9" s="180"/>
      <c r="HD9" s="180"/>
      <c r="HE9" s="181"/>
      <c r="HF9" s="179"/>
      <c r="HG9" s="180"/>
      <c r="HH9" s="180"/>
      <c r="HI9" s="181"/>
      <c r="HJ9" s="83"/>
    </row>
    <row r="10" spans="1:218" x14ac:dyDescent="0.2">
      <c r="A10" s="84" t="s">
        <v>22</v>
      </c>
      <c r="B10" s="87" t="s">
        <v>23</v>
      </c>
      <c r="C10" s="89">
        <f>'2002_CO-PA_Sumary'!C9</f>
        <v>8.6</v>
      </c>
      <c r="D10" s="72">
        <f>'2002_CO-PA_Sumary'!D9</f>
        <v>1.5</v>
      </c>
      <c r="E10" s="72">
        <f>'2002_CO-PA_Sumary'!E9</f>
        <v>0</v>
      </c>
      <c r="F10" s="90">
        <f>'2002_CO-PA_Sumary'!F9</f>
        <v>10.1</v>
      </c>
      <c r="G10" s="75">
        <f>'2003_CO-PA_Sumary'!C9</f>
        <v>11.3</v>
      </c>
      <c r="H10" s="70">
        <f>'2003_CO-PA_Sumary'!D9</f>
        <v>1.6</v>
      </c>
      <c r="I10" s="70">
        <f>'2003_CO-PA_Sumary'!E9</f>
        <v>0</v>
      </c>
      <c r="J10" s="90">
        <f>'2003_CO-PA_Sumary'!F9</f>
        <v>12.9</v>
      </c>
      <c r="K10" s="70">
        <f>'2004_CO-PA_Sumary'!C9</f>
        <v>10.3</v>
      </c>
      <c r="L10" s="70">
        <f>'2004_CO-PA_Sumary'!D9</f>
        <v>2</v>
      </c>
      <c r="M10" s="70">
        <f>'2004_CO-PA_Sumary'!E9</f>
        <v>0</v>
      </c>
      <c r="N10" s="91">
        <f>'2004_CO-PA_Sumary'!F9</f>
        <v>12.3</v>
      </c>
      <c r="O10" s="71">
        <f>'2005_CO-PA_Sumary'!C9</f>
        <v>5.8999999999999995</v>
      </c>
      <c r="P10" s="71">
        <f>'2005_CO-PA_Sumary'!D9</f>
        <v>1.5</v>
      </c>
      <c r="Q10" s="71">
        <f>'2005_CO-PA_Sumary'!E9</f>
        <v>0</v>
      </c>
      <c r="R10" s="91">
        <f>'2005_CO-PA_Sumary'!F9</f>
        <v>7.3999999999999995</v>
      </c>
      <c r="S10" s="70">
        <f>'2006_CO-PA_Sumary'!C9</f>
        <v>4.5999999999999996</v>
      </c>
      <c r="T10" s="70">
        <f>'2006_CO-PA_Sumary'!D9</f>
        <v>1.4</v>
      </c>
      <c r="U10" s="70">
        <f>'2006_CO-PA_Sumary'!E9</f>
        <v>0</v>
      </c>
      <c r="V10" s="91">
        <f>'2006_CO-PA_Sumary'!F9</f>
        <v>6</v>
      </c>
      <c r="W10" s="70">
        <f>'2007_CO-PA_Sumary'!C9</f>
        <v>4.9000000000000004</v>
      </c>
      <c r="X10" s="70">
        <f>'2007_CO-PA_Sumary'!D9</f>
        <v>1.2</v>
      </c>
      <c r="Y10" s="70">
        <f>'2007_CO-PA_Sumary'!E9</f>
        <v>0</v>
      </c>
      <c r="Z10" s="91">
        <f>'2007_CO-PA_Sumary'!F9</f>
        <v>6.1000000000000005</v>
      </c>
      <c r="AA10" s="70">
        <f>'2008_CO-PA_Sumary'!C9</f>
        <v>5.8</v>
      </c>
      <c r="AB10" s="70">
        <f>'2008_CO-PA_Sumary'!D9</f>
        <v>1.4</v>
      </c>
      <c r="AC10" s="70">
        <f>'2008_CO-PA_Sumary'!E9</f>
        <v>0</v>
      </c>
      <c r="AD10" s="91">
        <f>'2008_CO-PA_Sumary'!F9</f>
        <v>7.1999999999999993</v>
      </c>
      <c r="AE10" s="70">
        <f>'2009_CO-PA_Sumary'!C9</f>
        <v>4.5</v>
      </c>
      <c r="AF10" s="70">
        <f>'2009_CO-PA_Sumary'!D9</f>
        <v>1.4</v>
      </c>
      <c r="AG10" s="70">
        <f>'2009_CO-PA_Sumary'!E9</f>
        <v>0</v>
      </c>
      <c r="AH10" s="91">
        <f>'2009_CO-PA_Sumary'!F9</f>
        <v>5.9</v>
      </c>
      <c r="AI10" s="89">
        <f>'2010_CO-PA_Sumary'!$C9</f>
        <v>1.9</v>
      </c>
      <c r="AJ10" s="72">
        <f>'2010_CO-PA_Sumary'!$D9</f>
        <v>3.5</v>
      </c>
      <c r="AK10" s="72">
        <f>'2010_CO-PA_Sumary'!$E9</f>
        <v>0</v>
      </c>
      <c r="AL10" s="76">
        <f>'2010_CO-PA_Sumary'!$F9</f>
        <v>5.4</v>
      </c>
      <c r="AM10" s="89">
        <f>'2011_CO-PA_Sumary'!$C9</f>
        <v>21.8</v>
      </c>
      <c r="AN10" s="72">
        <f>'2011_CO-PA_Sumary'!$D9</f>
        <v>3.5999999999999996</v>
      </c>
      <c r="AO10" s="72">
        <f>'2011_CO-PA_Sumary'!$E9</f>
        <v>0</v>
      </c>
      <c r="AP10" s="76">
        <f>'2011_CO-PA_Sumary'!$F9</f>
        <v>25.4</v>
      </c>
      <c r="AQ10" s="89">
        <f>'2012_CO-PA_Sumary'!$C9</f>
        <v>21.4</v>
      </c>
      <c r="AR10" s="72">
        <f>'2012_CO-PA_Sumary'!$D9</f>
        <v>3.5</v>
      </c>
      <c r="AS10" s="72">
        <f>'2012_CO-PA_Sumary'!$E9</f>
        <v>0</v>
      </c>
      <c r="AT10" s="76">
        <f>'2012_CO-PA_Sumary'!$F9</f>
        <v>24.9</v>
      </c>
      <c r="AU10" s="89">
        <f>'2013_CO-PA_Sumary'!$C9</f>
        <v>23.3</v>
      </c>
      <c r="AV10" s="72">
        <f>'2013_CO-PA_Sumary'!$D9</f>
        <v>3.6</v>
      </c>
      <c r="AW10" s="72">
        <f>'2013_CO-PA_Sumary'!$E9</f>
        <v>0</v>
      </c>
      <c r="AX10" s="76">
        <f>'2013_CO-PA_Sumary'!$F9</f>
        <v>26.900000000000002</v>
      </c>
      <c r="AY10" s="89">
        <f>'2014_CO-PA_Sumary'!$C9</f>
        <v>23.3</v>
      </c>
      <c r="AZ10" s="72">
        <f>'2014_CO-PA_Sumary'!$D9</f>
        <v>3.8000000000000003</v>
      </c>
      <c r="BA10" s="72">
        <f>'2014_CO-PA_Sumary'!$E9</f>
        <v>0</v>
      </c>
      <c r="BB10" s="76">
        <f>'2014_CO-PA_Sumary'!$F9</f>
        <v>27.1</v>
      </c>
      <c r="BC10" s="89">
        <f>'2015_CO-PA_Sumary'!$C9</f>
        <v>21</v>
      </c>
      <c r="BD10" s="72">
        <f>'2015_CO-PA_Sumary'!$D9</f>
        <v>3.1</v>
      </c>
      <c r="BE10" s="72">
        <f>'2015_CO-PA_Sumary'!$E9</f>
        <v>0</v>
      </c>
      <c r="BF10" s="76">
        <f>'2015_CO-PA_Sumary'!$F9</f>
        <v>24.1</v>
      </c>
      <c r="BG10" s="374"/>
      <c r="BH10" s="75">
        <f t="shared" si="29"/>
        <v>6.4222222222222216</v>
      </c>
      <c r="BI10" s="70">
        <f t="shared" si="30"/>
        <v>1.7222222222222223</v>
      </c>
      <c r="BJ10" s="70">
        <f t="shared" si="31"/>
        <v>0</v>
      </c>
      <c r="BK10" s="77">
        <f t="shared" si="32"/>
        <v>8.1444444444444457</v>
      </c>
      <c r="BL10" s="75">
        <f t="shared" si="33"/>
        <v>4.5999999999999996</v>
      </c>
      <c r="BM10" s="70">
        <f t="shared" si="34"/>
        <v>1.7333333333333334</v>
      </c>
      <c r="BN10" s="70">
        <f t="shared" si="35"/>
        <v>0</v>
      </c>
      <c r="BO10" s="77">
        <f t="shared" si="36"/>
        <v>6.333333333333333</v>
      </c>
      <c r="BP10" s="74">
        <f t="shared" si="37"/>
        <v>22.16</v>
      </c>
      <c r="BQ10" s="74">
        <f t="shared" si="38"/>
        <v>3.5200000000000005</v>
      </c>
      <c r="BR10" s="74">
        <f t="shared" si="39"/>
        <v>0</v>
      </c>
      <c r="BS10" s="77">
        <f t="shared" si="40"/>
        <v>25.68</v>
      </c>
      <c r="BT10" s="83"/>
      <c r="BU10" s="113">
        <v>302</v>
      </c>
      <c r="BV10" s="111" t="s">
        <v>154</v>
      </c>
      <c r="BW10" s="89">
        <f>'2002_CO-PA_Sumary'!U9</f>
        <v>452.1</v>
      </c>
      <c r="BX10" s="72">
        <f>'2002_CO-PA_Sumary'!V9</f>
        <v>69.389999999999986</v>
      </c>
      <c r="BY10" s="72">
        <f>'2002_CO-PA_Sumary'!W9</f>
        <v>0</v>
      </c>
      <c r="BZ10" s="90">
        <f>'2002_CO-PA_Sumary'!X9</f>
        <v>521.49</v>
      </c>
      <c r="CA10" s="75">
        <f>'2003_CO-PA_Sumary'!U9</f>
        <v>294.00000000000011</v>
      </c>
      <c r="CB10" s="70">
        <f>'2003_CO-PA_Sumary'!V9</f>
        <v>83.4</v>
      </c>
      <c r="CC10" s="70">
        <f>'2003_CO-PA_Sumary'!W9</f>
        <v>0</v>
      </c>
      <c r="CD10" s="91">
        <f>'2003_CO-PA_Sumary'!X9</f>
        <v>377.40000000000009</v>
      </c>
      <c r="CE10" s="70">
        <f>'2004_CO-PA_Sumary'!U9</f>
        <v>441</v>
      </c>
      <c r="CF10" s="70">
        <f>'2004_CO-PA_Sumary'!V9</f>
        <v>79.000000000000014</v>
      </c>
      <c r="CG10" s="70">
        <f>'2004_CO-PA_Sumary'!W9</f>
        <v>0</v>
      </c>
      <c r="CH10" s="91">
        <f>'2004_CO-PA_Sumary'!X9</f>
        <v>520</v>
      </c>
      <c r="CI10" s="71">
        <f>'2005_CO-PA_Sumary'!U9</f>
        <v>303.8</v>
      </c>
      <c r="CJ10" s="71">
        <f>'2005_CO-PA_Sumary'!V9</f>
        <v>73.8</v>
      </c>
      <c r="CK10" s="71">
        <f>'2005_CO-PA_Sumary'!W9</f>
        <v>0</v>
      </c>
      <c r="CL10" s="90">
        <f>'2005_CO-PA_Sumary'!X9</f>
        <v>377.6</v>
      </c>
      <c r="CM10" s="70">
        <f>'2006_CO-PA_Sumary'!U9</f>
        <v>249.4</v>
      </c>
      <c r="CN10" s="70">
        <f>'2006_CO-PA_Sumary'!V9</f>
        <v>72.3</v>
      </c>
      <c r="CO10" s="70">
        <f>'2006_CO-PA_Sumary'!W9</f>
        <v>0</v>
      </c>
      <c r="CP10" s="91">
        <f>'2006_CO-PA_Sumary'!X9</f>
        <v>321.7</v>
      </c>
      <c r="CQ10" s="70">
        <f>'2007_CO-PA_Sumary'!U9</f>
        <v>464.59999999999997</v>
      </c>
      <c r="CR10" s="70">
        <f>'2007_CO-PA_Sumary'!V9</f>
        <v>87.699999999999989</v>
      </c>
      <c r="CS10" s="70">
        <f>'2007_CO-PA_Sumary'!W9</f>
        <v>0</v>
      </c>
      <c r="CT10" s="91">
        <f>'2007_CO-PA_Sumary'!X9</f>
        <v>552.29999999999995</v>
      </c>
      <c r="CU10" s="70">
        <f>'2008_CO-PA_Sumary'!U9</f>
        <v>407.09999999999997</v>
      </c>
      <c r="CV10" s="70">
        <f>'2008_CO-PA_Sumary'!V9</f>
        <v>88.799999999999983</v>
      </c>
      <c r="CW10" s="70">
        <f>'2008_CO-PA_Sumary'!W9</f>
        <v>0</v>
      </c>
      <c r="CX10" s="91">
        <f>'2008_CO-PA_Sumary'!X9</f>
        <v>495.9</v>
      </c>
      <c r="CY10" s="70">
        <f>'2009_CO-PA_Sumary'!U9</f>
        <v>375</v>
      </c>
      <c r="CZ10" s="70">
        <f>'2009_CO-PA_Sumary'!V9</f>
        <v>86</v>
      </c>
      <c r="DA10" s="70">
        <f>'2009_CO-PA_Sumary'!W9</f>
        <v>0</v>
      </c>
      <c r="DB10" s="91">
        <f>'2009_CO-PA_Sumary'!X9</f>
        <v>461</v>
      </c>
      <c r="DC10" s="89">
        <f>'2010_CO-PA_Sumary'!$U9</f>
        <v>335.3</v>
      </c>
      <c r="DD10" s="72">
        <f>'2010_CO-PA_Sumary'!$V9</f>
        <v>79.400000000000006</v>
      </c>
      <c r="DE10" s="72">
        <f>'2010_CO-PA_Sumary'!$W9</f>
        <v>0</v>
      </c>
      <c r="DF10" s="76">
        <f>'2010_CO-PA_Sumary'!$X9</f>
        <v>414.70000000000005</v>
      </c>
      <c r="DG10" s="89">
        <f>'2011_CO-PA_Sumary'!$U9</f>
        <v>352.69999999999993</v>
      </c>
      <c r="DH10" s="72">
        <f>'2011_CO-PA_Sumary'!$V9</f>
        <v>61.900000000000006</v>
      </c>
      <c r="DI10" s="72">
        <f>'2011_CO-PA_Sumary'!$W9</f>
        <v>0</v>
      </c>
      <c r="DJ10" s="76">
        <f>'2011_CO-PA_Sumary'!$X9</f>
        <v>414.59999999999991</v>
      </c>
      <c r="DK10" s="89">
        <f>'2012_CO-PA_Sumary'!$U9</f>
        <v>390.19999999999993</v>
      </c>
      <c r="DL10" s="72">
        <f>'2012_CO-PA_Sumary'!$V9</f>
        <v>72.099999999999994</v>
      </c>
      <c r="DM10" s="72">
        <f>'2012_CO-PA_Sumary'!$W9</f>
        <v>0</v>
      </c>
      <c r="DN10" s="76">
        <f>'2012_CO-PA_Sumary'!$X9</f>
        <v>462.29999999999995</v>
      </c>
      <c r="DO10" s="89">
        <f>'2013_CO-PA_Sumary'!$U9</f>
        <v>578.70000000000005</v>
      </c>
      <c r="DP10" s="72">
        <f>'2013_CO-PA_Sumary'!$V9</f>
        <v>78.7</v>
      </c>
      <c r="DQ10" s="72">
        <f>'2013_CO-PA_Sumary'!$W9</f>
        <v>0</v>
      </c>
      <c r="DR10" s="76">
        <f>'2013_CO-PA_Sumary'!$X9</f>
        <v>657.40000000000009</v>
      </c>
      <c r="DS10" s="89">
        <f>'2014_CO-PA_Sumary'!$U9</f>
        <v>620.80000000000007</v>
      </c>
      <c r="DT10" s="72">
        <f>'2014_CO-PA_Sumary'!$V9</f>
        <v>85.5</v>
      </c>
      <c r="DU10" s="72">
        <f>'2014_CO-PA_Sumary'!$W9</f>
        <v>0</v>
      </c>
      <c r="DV10" s="76">
        <f>'2014_CO-PA_Sumary'!$X9</f>
        <v>706.30000000000007</v>
      </c>
      <c r="DW10" s="89">
        <f>'2015_CO-PA_Sumary'!$U9</f>
        <v>434.69999999999993</v>
      </c>
      <c r="DX10" s="72">
        <f>'2015_CO-PA_Sumary'!$V9</f>
        <v>73.399999999999991</v>
      </c>
      <c r="DY10" s="72">
        <f>'2015_CO-PA_Sumary'!$W9</f>
        <v>0</v>
      </c>
      <c r="DZ10" s="76">
        <f>'2015_CO-PA_Sumary'!$X9</f>
        <v>508.09999999999991</v>
      </c>
      <c r="EA10" s="83"/>
      <c r="EB10" s="75">
        <f t="shared" si="41"/>
        <v>369.14444444444445</v>
      </c>
      <c r="EC10" s="70">
        <f t="shared" si="0"/>
        <v>79.976666666666659</v>
      </c>
      <c r="ED10" s="70">
        <f t="shared" si="1"/>
        <v>0</v>
      </c>
      <c r="EE10" s="77">
        <f t="shared" si="42"/>
        <v>449.12111111111113</v>
      </c>
      <c r="EF10" s="75">
        <f t="shared" si="43"/>
        <v>355.86666666666662</v>
      </c>
      <c r="EG10" s="70">
        <f t="shared" si="2"/>
        <v>81.333333333333329</v>
      </c>
      <c r="EH10" s="70">
        <f t="shared" si="3"/>
        <v>0</v>
      </c>
      <c r="EI10" s="77">
        <f t="shared" si="4"/>
        <v>437.2</v>
      </c>
      <c r="EJ10" s="75">
        <f t="shared" si="44"/>
        <v>475.41999999999996</v>
      </c>
      <c r="EK10" s="70">
        <f t="shared" si="45"/>
        <v>74.319999999999993</v>
      </c>
      <c r="EL10" s="70">
        <f t="shared" si="46"/>
        <v>0</v>
      </c>
      <c r="EM10" s="77">
        <f t="shared" si="47"/>
        <v>549.74</v>
      </c>
      <c r="EN10" s="83"/>
      <c r="EO10" s="114"/>
      <c r="EP10" s="69" t="s">
        <v>230</v>
      </c>
      <c r="EQ10" s="113">
        <v>201</v>
      </c>
      <c r="ER10" s="111" t="s">
        <v>151</v>
      </c>
      <c r="ES10" s="89">
        <f>BW7</f>
        <v>55.499999999999993</v>
      </c>
      <c r="ET10" s="72">
        <f>BX7</f>
        <v>16.700000000000003</v>
      </c>
      <c r="EU10" s="72">
        <f>BY7</f>
        <v>0</v>
      </c>
      <c r="EV10" s="90">
        <f>BZ7</f>
        <v>72.199999999999989</v>
      </c>
      <c r="EW10" s="74">
        <f>CA7</f>
        <v>51.6</v>
      </c>
      <c r="EX10" s="72">
        <f>CB7</f>
        <v>15.900000000000002</v>
      </c>
      <c r="EY10" s="72">
        <f>CC7</f>
        <v>0</v>
      </c>
      <c r="EZ10" s="90">
        <f>CD7</f>
        <v>67.5</v>
      </c>
      <c r="FA10" s="72">
        <f>CE7</f>
        <v>63.8</v>
      </c>
      <c r="FB10" s="72">
        <f>CF7</f>
        <v>15.299999999999999</v>
      </c>
      <c r="FC10" s="72">
        <f>CG7</f>
        <v>0</v>
      </c>
      <c r="FD10" s="90">
        <f>CH7</f>
        <v>79.099999999999994</v>
      </c>
      <c r="FE10" s="73">
        <f>CI7</f>
        <v>28.099999999999998</v>
      </c>
      <c r="FF10" s="73">
        <f>CJ7</f>
        <v>13.3</v>
      </c>
      <c r="FG10" s="73">
        <f>CK7</f>
        <v>0</v>
      </c>
      <c r="FH10" s="90">
        <f>CL7</f>
        <v>41.4</v>
      </c>
      <c r="FI10" s="72">
        <f>CM7</f>
        <v>57.600000000000009</v>
      </c>
      <c r="FJ10" s="72">
        <f>CN7</f>
        <v>16.7</v>
      </c>
      <c r="FK10" s="72">
        <f>CO7</f>
        <v>0</v>
      </c>
      <c r="FL10" s="90">
        <f>CP7</f>
        <v>74.300000000000011</v>
      </c>
      <c r="FM10" s="72">
        <f>CQ7</f>
        <v>69.600000000000009</v>
      </c>
      <c r="FN10" s="72">
        <f>CR7</f>
        <v>27.5</v>
      </c>
      <c r="FO10" s="72">
        <f>CS7</f>
        <v>0</v>
      </c>
      <c r="FP10" s="90">
        <f>CT7</f>
        <v>97.100000000000009</v>
      </c>
      <c r="FQ10" s="72">
        <f>CU7</f>
        <v>74.7</v>
      </c>
      <c r="FR10" s="72">
        <f>CV7</f>
        <v>25.300000000000004</v>
      </c>
      <c r="FS10" s="72">
        <f>CW7</f>
        <v>0</v>
      </c>
      <c r="FT10" s="90">
        <f>CX7</f>
        <v>100</v>
      </c>
      <c r="FU10" s="72">
        <f>CY7</f>
        <v>58</v>
      </c>
      <c r="FV10" s="72">
        <f>CZ7</f>
        <v>30.700000000000003</v>
      </c>
      <c r="FW10" s="72">
        <f>DA7</f>
        <v>0</v>
      </c>
      <c r="FX10" s="90">
        <f>DB7</f>
        <v>88.7</v>
      </c>
      <c r="FY10" s="72">
        <f>DC7</f>
        <v>40.4</v>
      </c>
      <c r="FZ10" s="72">
        <f t="shared" ref="FZ10:GB10" si="57">DD7</f>
        <v>29.499999999999996</v>
      </c>
      <c r="GA10" s="90">
        <f t="shared" si="57"/>
        <v>0</v>
      </c>
      <c r="GB10" s="90">
        <f t="shared" si="57"/>
        <v>69.899999999999991</v>
      </c>
      <c r="GC10" s="72">
        <f>DG7</f>
        <v>69.899999999999991</v>
      </c>
      <c r="GD10" s="72">
        <f t="shared" ref="GD10:GD11" si="58">DH7</f>
        <v>19</v>
      </c>
      <c r="GE10" s="90">
        <f t="shared" ref="GE10:GE11" si="59">DI7</f>
        <v>0</v>
      </c>
      <c r="GF10" s="90">
        <f t="shared" ref="GF10:GF11" si="60">DJ7</f>
        <v>88.899999999999991</v>
      </c>
      <c r="GG10" s="89">
        <f>DK7</f>
        <v>63.800000000000004</v>
      </c>
      <c r="GH10" s="72">
        <f t="shared" ref="GH10:GH11" si="61">DL7</f>
        <v>20.7</v>
      </c>
      <c r="GI10" s="90">
        <f t="shared" ref="GI10:GI11" si="62">DM7</f>
        <v>0</v>
      </c>
      <c r="GJ10" s="90">
        <f t="shared" ref="GJ10:GJ11" si="63">DN7</f>
        <v>84.5</v>
      </c>
      <c r="GK10" s="89">
        <f>DO7</f>
        <v>81.699999999999989</v>
      </c>
      <c r="GL10" s="72">
        <f t="shared" ref="GL10:GL11" si="64">DP7</f>
        <v>15.599999999999998</v>
      </c>
      <c r="GM10" s="90">
        <f t="shared" ref="GM10:GM11" si="65">DQ7</f>
        <v>0</v>
      </c>
      <c r="GN10" s="90">
        <f t="shared" ref="GN10:GN11" si="66">DR7</f>
        <v>97.299999999999983</v>
      </c>
      <c r="GO10" s="89">
        <f>DS7</f>
        <v>61.1</v>
      </c>
      <c r="GP10" s="72">
        <f t="shared" ref="GP10:GP11" si="67">DT7</f>
        <v>14.399999999999999</v>
      </c>
      <c r="GQ10" s="90">
        <f t="shared" ref="GQ10:GQ11" si="68">DU7</f>
        <v>0</v>
      </c>
      <c r="GR10" s="90">
        <f t="shared" ref="GR10:GR11" si="69">DV7</f>
        <v>75.5</v>
      </c>
      <c r="GS10" s="74">
        <f>DW7</f>
        <v>96.2</v>
      </c>
      <c r="GT10" s="72">
        <f t="shared" ref="GT10:GT11" si="70">DX7</f>
        <v>11.899999999999999</v>
      </c>
      <c r="GU10" s="90">
        <f t="shared" ref="GU10:GU11" si="71">DY7</f>
        <v>0</v>
      </c>
      <c r="GV10" s="90">
        <f t="shared" ref="GV10:GV11" si="72">DZ7</f>
        <v>108.1</v>
      </c>
      <c r="GW10" s="83"/>
      <c r="GX10" s="74">
        <f t="shared" ref="GX10:GX12" si="73">(ES10+EW10+FA10+FE10+FI10+FM10+FQ10+FU10+GS10)/9</f>
        <v>61.677777777777777</v>
      </c>
      <c r="GY10" s="72">
        <f t="shared" ref="GY10:GY12" si="74">(ET10+EX10+FB10+FF10+FJ10+FN10+FR10+FV10+GT10)/9</f>
        <v>19.25555555555556</v>
      </c>
      <c r="GZ10" s="72">
        <f t="shared" ref="GZ10:GZ12" si="75">(EU10+EY10+FC10+FG10+FK10+FO10+FS10+FW10+GU10)/9</f>
        <v>0</v>
      </c>
      <c r="HA10" s="76">
        <f t="shared" ref="HA10:HA12" si="76">(EV10+EZ10+FD10+FH10+FL10+FP10+FT10+FX10+GV10)/9</f>
        <v>80.933333333333337</v>
      </c>
      <c r="HB10" s="74">
        <f t="shared" ref="HB10:HB12" si="77">(FA10+FE10+FI10+FM10+FQ10+FU10)/6</f>
        <v>58.633333333333333</v>
      </c>
      <c r="HC10" s="72">
        <f t="shared" ref="HC10:HC12" si="78">(FB10+FF10+FJ10+FN10+FR10+FV10)/6</f>
        <v>21.466666666666669</v>
      </c>
      <c r="HD10" s="72">
        <f t="shared" ref="HD10:HD12" si="79">(FC10+FG10+FK10+FO10+FS10+FW10)/6</f>
        <v>0</v>
      </c>
      <c r="HE10" s="76">
        <f t="shared" ref="HE10:HE12" si="80">(FD10+FH10+FL10+FP10+FT10+FX10)/6</f>
        <v>80.100000000000009</v>
      </c>
      <c r="HF10" s="74">
        <f t="shared" ref="HF10:HF12" si="81">(GC10+GG10+GK10+GO10+GS10)/5</f>
        <v>74.539999999999992</v>
      </c>
      <c r="HG10" s="72">
        <f t="shared" ref="HG10:HG12" si="82">(GD10+GH10+GL10+GP10+GT10)/5</f>
        <v>16.32</v>
      </c>
      <c r="HH10" s="72">
        <f t="shared" ref="HH10:HH12" si="83">(GE10+GI10+GM10+GQ10+GU10)/5</f>
        <v>0</v>
      </c>
      <c r="HI10" s="76">
        <f t="shared" ref="HI10:HI12" si="84">(GF10+GJ10+GN10+GR10+GV10)/5</f>
        <v>90.859999999999985</v>
      </c>
      <c r="HJ10" s="83"/>
    </row>
    <row r="11" spans="1:218" ht="13.5" thickBot="1" x14ac:dyDescent="0.25">
      <c r="A11" s="84" t="s">
        <v>24</v>
      </c>
      <c r="B11" s="87" t="s">
        <v>25</v>
      </c>
      <c r="C11" s="89">
        <f>'2002_CO-PA_Sumary'!C10</f>
        <v>0.4</v>
      </c>
      <c r="D11" s="72">
        <f>'2002_CO-PA_Sumary'!D10</f>
        <v>9.8000000000000007</v>
      </c>
      <c r="E11" s="72">
        <f>'2002_CO-PA_Sumary'!E10</f>
        <v>0</v>
      </c>
      <c r="F11" s="90">
        <f>'2002_CO-PA_Sumary'!F10</f>
        <v>10.200000000000001</v>
      </c>
      <c r="G11" s="75">
        <f>'2003_CO-PA_Sumary'!C10</f>
        <v>0</v>
      </c>
      <c r="H11" s="70">
        <f>'2003_CO-PA_Sumary'!D10</f>
        <v>9.1</v>
      </c>
      <c r="I11" s="70">
        <f>'2003_CO-PA_Sumary'!E10</f>
        <v>0</v>
      </c>
      <c r="J11" s="90">
        <f>'2003_CO-PA_Sumary'!F10</f>
        <v>9.1</v>
      </c>
      <c r="K11" s="70">
        <f>'2004_CO-PA_Sumary'!C10</f>
        <v>1.5</v>
      </c>
      <c r="L11" s="70">
        <f>'2004_CO-PA_Sumary'!D10</f>
        <v>11.4</v>
      </c>
      <c r="M11" s="70">
        <f>'2004_CO-PA_Sumary'!E10</f>
        <v>0</v>
      </c>
      <c r="N11" s="91">
        <f>'2004_CO-PA_Sumary'!F10</f>
        <v>12.9</v>
      </c>
      <c r="O11" s="71">
        <f>'2005_CO-PA_Sumary'!C10</f>
        <v>0</v>
      </c>
      <c r="P11" s="71">
        <f>'2005_CO-PA_Sumary'!D10</f>
        <v>9.6</v>
      </c>
      <c r="Q11" s="71">
        <f>'2005_CO-PA_Sumary'!E10</f>
        <v>0</v>
      </c>
      <c r="R11" s="91">
        <f>'2005_CO-PA_Sumary'!F10</f>
        <v>9.6</v>
      </c>
      <c r="S11" s="70">
        <f>'2006_CO-PA_Sumary'!C10</f>
        <v>0.4</v>
      </c>
      <c r="T11" s="70">
        <f>'2006_CO-PA_Sumary'!D10</f>
        <v>9.2999999999999989</v>
      </c>
      <c r="U11" s="70">
        <f>'2006_CO-PA_Sumary'!E10</f>
        <v>0</v>
      </c>
      <c r="V11" s="91">
        <f>'2006_CO-PA_Sumary'!F10</f>
        <v>9.6999999999999993</v>
      </c>
      <c r="W11" s="70">
        <f>'2007_CO-PA_Sumary'!C10</f>
        <v>0.4</v>
      </c>
      <c r="X11" s="70">
        <f>'2007_CO-PA_Sumary'!D10</f>
        <v>9</v>
      </c>
      <c r="Y11" s="70">
        <f>'2007_CO-PA_Sumary'!E10</f>
        <v>0</v>
      </c>
      <c r="Z11" s="91">
        <f>'2007_CO-PA_Sumary'!F10</f>
        <v>9.4</v>
      </c>
      <c r="AA11" s="70">
        <f>'2008_CO-PA_Sumary'!C10</f>
        <v>0</v>
      </c>
      <c r="AB11" s="70">
        <f>'2008_CO-PA_Sumary'!D10</f>
        <v>8.5</v>
      </c>
      <c r="AC11" s="70">
        <f>'2008_CO-PA_Sumary'!E10</f>
        <v>0</v>
      </c>
      <c r="AD11" s="91">
        <f>'2008_CO-PA_Sumary'!F10</f>
        <v>8.5</v>
      </c>
      <c r="AE11" s="70">
        <f>'2009_CO-PA_Sumary'!C10</f>
        <v>0</v>
      </c>
      <c r="AF11" s="70">
        <f>'2009_CO-PA_Sumary'!D10</f>
        <v>9.1000000000000014</v>
      </c>
      <c r="AG11" s="70">
        <f>'2009_CO-PA_Sumary'!E10</f>
        <v>0</v>
      </c>
      <c r="AH11" s="91">
        <f>'2009_CO-PA_Sumary'!F10</f>
        <v>9.1000000000000014</v>
      </c>
      <c r="AI11" s="89">
        <f>'2010_CO-PA_Sumary'!$C10</f>
        <v>2.7</v>
      </c>
      <c r="AJ11" s="72">
        <f>'2010_CO-PA_Sumary'!$D10</f>
        <v>8.1999999999999993</v>
      </c>
      <c r="AK11" s="72">
        <f>'2010_CO-PA_Sumary'!$E10</f>
        <v>0</v>
      </c>
      <c r="AL11" s="76">
        <f>'2010_CO-PA_Sumary'!$F10</f>
        <v>10.899999999999999</v>
      </c>
      <c r="AM11" s="89">
        <f>'2011_CO-PA_Sumary'!$C10</f>
        <v>1.1000000000000001</v>
      </c>
      <c r="AN11" s="72">
        <f>'2011_CO-PA_Sumary'!$D10</f>
        <v>12</v>
      </c>
      <c r="AO11" s="72">
        <f>'2011_CO-PA_Sumary'!$E10</f>
        <v>0</v>
      </c>
      <c r="AP11" s="76">
        <f>'2011_CO-PA_Sumary'!$F10</f>
        <v>13.1</v>
      </c>
      <c r="AQ11" s="89">
        <f>'2012_CO-PA_Sumary'!$C10</f>
        <v>0.8</v>
      </c>
      <c r="AR11" s="72">
        <f>'2012_CO-PA_Sumary'!$D10</f>
        <v>13.4</v>
      </c>
      <c r="AS11" s="72">
        <f>'2012_CO-PA_Sumary'!$E10</f>
        <v>0</v>
      </c>
      <c r="AT11" s="76">
        <f>'2012_CO-PA_Sumary'!$F10</f>
        <v>14.200000000000001</v>
      </c>
      <c r="AU11" s="89">
        <f>'2013_CO-PA_Sumary'!$C10</f>
        <v>0.1</v>
      </c>
      <c r="AV11" s="72">
        <f>'2013_CO-PA_Sumary'!$D10</f>
        <v>11.7</v>
      </c>
      <c r="AW11" s="72">
        <f>'2013_CO-PA_Sumary'!$E10</f>
        <v>0</v>
      </c>
      <c r="AX11" s="76">
        <f>'2013_CO-PA_Sumary'!$F10</f>
        <v>11.799999999999999</v>
      </c>
      <c r="AY11" s="89">
        <f>'2014_CO-PA_Sumary'!$C10</f>
        <v>1.3</v>
      </c>
      <c r="AZ11" s="72">
        <f>'2014_CO-PA_Sumary'!$D10</f>
        <v>9.6000000000000014</v>
      </c>
      <c r="BA11" s="72">
        <f>'2014_CO-PA_Sumary'!$E10</f>
        <v>0</v>
      </c>
      <c r="BB11" s="76">
        <f>'2014_CO-PA_Sumary'!$F10</f>
        <v>10.900000000000002</v>
      </c>
      <c r="BC11" s="89">
        <f>'2015_CO-PA_Sumary'!$C10</f>
        <v>1.4</v>
      </c>
      <c r="BD11" s="72">
        <f>'2015_CO-PA_Sumary'!$D10</f>
        <v>10.899999999999999</v>
      </c>
      <c r="BE11" s="72">
        <f>'2015_CO-PA_Sumary'!$E10</f>
        <v>0</v>
      </c>
      <c r="BF11" s="76">
        <f>'2015_CO-PA_Sumary'!$F10</f>
        <v>12.299999999999999</v>
      </c>
      <c r="BG11" s="374"/>
      <c r="BH11" s="75">
        <f t="shared" si="29"/>
        <v>0.60000000000000009</v>
      </c>
      <c r="BI11" s="70">
        <f t="shared" si="30"/>
        <v>9.3333333333333321</v>
      </c>
      <c r="BJ11" s="70">
        <f t="shared" si="31"/>
        <v>0</v>
      </c>
      <c r="BK11" s="77">
        <f t="shared" si="32"/>
        <v>9.9333333333333336</v>
      </c>
      <c r="BL11" s="75">
        <f t="shared" si="33"/>
        <v>0.58333333333333337</v>
      </c>
      <c r="BM11" s="70">
        <f t="shared" si="34"/>
        <v>8.9500000000000011</v>
      </c>
      <c r="BN11" s="70">
        <f t="shared" si="35"/>
        <v>0</v>
      </c>
      <c r="BO11" s="77">
        <f t="shared" si="36"/>
        <v>9.5333333333333332</v>
      </c>
      <c r="BP11" s="74">
        <f t="shared" si="37"/>
        <v>0.93999999999999984</v>
      </c>
      <c r="BQ11" s="74">
        <f t="shared" si="38"/>
        <v>11.52</v>
      </c>
      <c r="BR11" s="74">
        <f t="shared" si="39"/>
        <v>0</v>
      </c>
      <c r="BS11" s="77">
        <f t="shared" si="40"/>
        <v>12.459999999999999</v>
      </c>
      <c r="BT11" s="83"/>
      <c r="BU11" s="113">
        <v>401</v>
      </c>
      <c r="BV11" s="111" t="s">
        <v>93</v>
      </c>
      <c r="BW11" s="89">
        <f>'2002_CO-PA_Sumary'!U10</f>
        <v>186.10000000000002</v>
      </c>
      <c r="BX11" s="72">
        <f>'2002_CO-PA_Sumary'!V10</f>
        <v>70.400000000000006</v>
      </c>
      <c r="BY11" s="72">
        <f>'2002_CO-PA_Sumary'!W10</f>
        <v>0</v>
      </c>
      <c r="BZ11" s="90">
        <f>'2002_CO-PA_Sumary'!X10</f>
        <v>256.5</v>
      </c>
      <c r="CA11" s="75">
        <f>'2003_CO-PA_Sumary'!U10</f>
        <v>148.29999999999998</v>
      </c>
      <c r="CB11" s="70">
        <f>'2003_CO-PA_Sumary'!V10</f>
        <v>90.199999999999989</v>
      </c>
      <c r="CC11" s="70">
        <f>'2003_CO-PA_Sumary'!W10</f>
        <v>0</v>
      </c>
      <c r="CD11" s="91">
        <f>'2003_CO-PA_Sumary'!X10</f>
        <v>238.49999999999997</v>
      </c>
      <c r="CE11" s="70">
        <f>'2004_CO-PA_Sumary'!U10</f>
        <v>109.8</v>
      </c>
      <c r="CF11" s="70">
        <f>'2004_CO-PA_Sumary'!V10</f>
        <v>55.900000000000006</v>
      </c>
      <c r="CG11" s="70">
        <f>'2004_CO-PA_Sumary'!W10</f>
        <v>0</v>
      </c>
      <c r="CH11" s="91">
        <f>'2004_CO-PA_Sumary'!X10</f>
        <v>165.7</v>
      </c>
      <c r="CI11" s="71">
        <f>'2005_CO-PA_Sumary'!U10</f>
        <v>2.2000000000000002</v>
      </c>
      <c r="CJ11" s="71">
        <f>'2005_CO-PA_Sumary'!V10</f>
        <v>50.8</v>
      </c>
      <c r="CK11" s="71">
        <f>'2005_CO-PA_Sumary'!W10</f>
        <v>0</v>
      </c>
      <c r="CL11" s="90">
        <f>'2005_CO-PA_Sumary'!X10</f>
        <v>53</v>
      </c>
      <c r="CM11" s="70">
        <f>'2006_CO-PA_Sumary'!U10</f>
        <v>193.00000000000003</v>
      </c>
      <c r="CN11" s="70">
        <f>'2006_CO-PA_Sumary'!V10</f>
        <v>38.6</v>
      </c>
      <c r="CO11" s="70">
        <f>'2006_CO-PA_Sumary'!W10</f>
        <v>0</v>
      </c>
      <c r="CP11" s="91">
        <f>'2006_CO-PA_Sumary'!X10</f>
        <v>231.60000000000002</v>
      </c>
      <c r="CQ11" s="70">
        <f>'2007_CO-PA_Sumary'!U10</f>
        <v>266.89999999999998</v>
      </c>
      <c r="CR11" s="70">
        <f>'2007_CO-PA_Sumary'!V10</f>
        <v>48.4</v>
      </c>
      <c r="CS11" s="70">
        <f>'2007_CO-PA_Sumary'!W10</f>
        <v>0</v>
      </c>
      <c r="CT11" s="91">
        <f>'2007_CO-PA_Sumary'!X10</f>
        <v>315.29999999999995</v>
      </c>
      <c r="CU11" s="70">
        <f>'2008_CO-PA_Sumary'!U10</f>
        <v>296.5</v>
      </c>
      <c r="CV11" s="70">
        <f>'2008_CO-PA_Sumary'!V10</f>
        <v>64.7</v>
      </c>
      <c r="CW11" s="70">
        <f>'2008_CO-PA_Sumary'!W10</f>
        <v>0</v>
      </c>
      <c r="CX11" s="91">
        <f>'2008_CO-PA_Sumary'!X10</f>
        <v>361.2</v>
      </c>
      <c r="CY11" s="70">
        <f>'2009_CO-PA_Sumary'!U10</f>
        <v>308.59999999999997</v>
      </c>
      <c r="CZ11" s="70">
        <f>'2009_CO-PA_Sumary'!V10</f>
        <v>95.2</v>
      </c>
      <c r="DA11" s="70">
        <f>'2009_CO-PA_Sumary'!W10</f>
        <v>0</v>
      </c>
      <c r="DB11" s="91">
        <f>'2009_CO-PA_Sumary'!X10</f>
        <v>403.79999999999995</v>
      </c>
      <c r="DC11" s="89">
        <f>'2010_CO-PA_Sumary'!$U10</f>
        <v>240.9</v>
      </c>
      <c r="DD11" s="72">
        <f>'2010_CO-PA_Sumary'!$V10</f>
        <v>49.3</v>
      </c>
      <c r="DE11" s="72">
        <f>'2010_CO-PA_Sumary'!$W10</f>
        <v>0</v>
      </c>
      <c r="DF11" s="76">
        <f>'2010_CO-PA_Sumary'!$X10</f>
        <v>290.2</v>
      </c>
      <c r="DG11" s="89">
        <f>'2011_CO-PA_Sumary'!$U10</f>
        <v>264</v>
      </c>
      <c r="DH11" s="72">
        <f>'2011_CO-PA_Sumary'!$V10</f>
        <v>41.599999999999994</v>
      </c>
      <c r="DI11" s="72">
        <f>'2011_CO-PA_Sumary'!$W10</f>
        <v>0</v>
      </c>
      <c r="DJ11" s="76">
        <f>'2011_CO-PA_Sumary'!$X10</f>
        <v>305.60000000000002</v>
      </c>
      <c r="DK11" s="89">
        <f>'2012_CO-PA_Sumary'!$U10</f>
        <v>242.79999999999998</v>
      </c>
      <c r="DL11" s="72">
        <f>'2012_CO-PA_Sumary'!$V10</f>
        <v>70.7</v>
      </c>
      <c r="DM11" s="72">
        <f>'2012_CO-PA_Sumary'!$W10</f>
        <v>0</v>
      </c>
      <c r="DN11" s="76">
        <f>'2012_CO-PA_Sumary'!$X10</f>
        <v>313.5</v>
      </c>
      <c r="DO11" s="89">
        <f>'2013_CO-PA_Sumary'!$U10</f>
        <v>396.6</v>
      </c>
      <c r="DP11" s="72">
        <f>'2013_CO-PA_Sumary'!$V10</f>
        <v>63.8</v>
      </c>
      <c r="DQ11" s="72">
        <f>'2013_CO-PA_Sumary'!$W10</f>
        <v>0</v>
      </c>
      <c r="DR11" s="76">
        <f>'2013_CO-PA_Sumary'!$X10</f>
        <v>460.40000000000003</v>
      </c>
      <c r="DS11" s="89">
        <f>'2014_CO-PA_Sumary'!$U10</f>
        <v>460.09999999999997</v>
      </c>
      <c r="DT11" s="72">
        <f>'2014_CO-PA_Sumary'!$V10</f>
        <v>100.8</v>
      </c>
      <c r="DU11" s="72">
        <f>'2014_CO-PA_Sumary'!$W10</f>
        <v>0</v>
      </c>
      <c r="DV11" s="76">
        <f>'2014_CO-PA_Sumary'!$X10</f>
        <v>560.9</v>
      </c>
      <c r="DW11" s="89">
        <f>'2015_CO-PA_Sumary'!$U10</f>
        <v>305.60000000000002</v>
      </c>
      <c r="DX11" s="72">
        <f>'2015_CO-PA_Sumary'!$V10</f>
        <v>71.699999999999989</v>
      </c>
      <c r="DY11" s="72">
        <f>'2015_CO-PA_Sumary'!$W10</f>
        <v>0</v>
      </c>
      <c r="DZ11" s="76">
        <f>'2015_CO-PA_Sumary'!$X10</f>
        <v>377.3</v>
      </c>
      <c r="EA11" s="83"/>
      <c r="EB11" s="75">
        <f t="shared" si="41"/>
        <v>194.7</v>
      </c>
      <c r="EC11" s="70">
        <f t="shared" si="0"/>
        <v>62.611111111111114</v>
      </c>
      <c r="ED11" s="70">
        <f t="shared" si="1"/>
        <v>0</v>
      </c>
      <c r="EE11" s="77">
        <f t="shared" si="42"/>
        <v>257.31111111111107</v>
      </c>
      <c r="EF11" s="75">
        <f t="shared" si="43"/>
        <v>218.01666666666668</v>
      </c>
      <c r="EG11" s="70">
        <f t="shared" si="2"/>
        <v>57.833333333333336</v>
      </c>
      <c r="EH11" s="70">
        <f t="shared" si="3"/>
        <v>0</v>
      </c>
      <c r="EI11" s="77">
        <f t="shared" si="4"/>
        <v>275.84999999999997</v>
      </c>
      <c r="EJ11" s="75">
        <f t="shared" si="44"/>
        <v>333.82</v>
      </c>
      <c r="EK11" s="70">
        <f t="shared" si="45"/>
        <v>69.72</v>
      </c>
      <c r="EL11" s="70">
        <f t="shared" si="46"/>
        <v>0</v>
      </c>
      <c r="EM11" s="77">
        <f t="shared" si="47"/>
        <v>403.54</v>
      </c>
      <c r="EN11" s="83"/>
      <c r="EO11" s="114"/>
      <c r="EQ11" s="121">
        <v>202</v>
      </c>
      <c r="ER11" s="122" t="s">
        <v>152</v>
      </c>
      <c r="ES11" s="123">
        <f>BW8</f>
        <v>19.299999999999997</v>
      </c>
      <c r="ET11" s="124">
        <f>BX8</f>
        <v>158.4</v>
      </c>
      <c r="EU11" s="124">
        <f>BY8</f>
        <v>0</v>
      </c>
      <c r="EV11" s="125">
        <f>BZ8</f>
        <v>177.7</v>
      </c>
      <c r="EW11" s="126">
        <f>CA8</f>
        <v>29</v>
      </c>
      <c r="EX11" s="124">
        <f>CB8</f>
        <v>167.8</v>
      </c>
      <c r="EY11" s="124">
        <f>CC8</f>
        <v>0</v>
      </c>
      <c r="EZ11" s="125">
        <f>CD8</f>
        <v>196.8</v>
      </c>
      <c r="FA11" s="124">
        <f>CE8</f>
        <v>33.800000000000004</v>
      </c>
      <c r="FB11" s="124">
        <f>CF8</f>
        <v>151.19999999999999</v>
      </c>
      <c r="FC11" s="124">
        <f>CG8</f>
        <v>0</v>
      </c>
      <c r="FD11" s="125">
        <f>CH8</f>
        <v>185</v>
      </c>
      <c r="FE11" s="127">
        <f>CI8</f>
        <v>24.299999999999997</v>
      </c>
      <c r="FF11" s="127">
        <f>CJ8</f>
        <v>185.2</v>
      </c>
      <c r="FG11" s="127">
        <f>CK8</f>
        <v>0</v>
      </c>
      <c r="FH11" s="125">
        <f>CL8</f>
        <v>209.5</v>
      </c>
      <c r="FI11" s="124">
        <f>CM8</f>
        <v>20.900000000000006</v>
      </c>
      <c r="FJ11" s="124">
        <f>CN8</f>
        <v>151.89999999999998</v>
      </c>
      <c r="FK11" s="124">
        <f>CO8</f>
        <v>0</v>
      </c>
      <c r="FL11" s="125">
        <f>CP8</f>
        <v>172.79999999999998</v>
      </c>
      <c r="FM11" s="124">
        <f>CQ8</f>
        <v>21.900000000000002</v>
      </c>
      <c r="FN11" s="124">
        <f>CR8</f>
        <v>148.5</v>
      </c>
      <c r="FO11" s="124">
        <f>CS8</f>
        <v>0</v>
      </c>
      <c r="FP11" s="125">
        <f>CT8</f>
        <v>170.4</v>
      </c>
      <c r="FQ11" s="124">
        <f>CU8</f>
        <v>19.400000000000009</v>
      </c>
      <c r="FR11" s="124">
        <f>CV8</f>
        <v>161.09999999999997</v>
      </c>
      <c r="FS11" s="124">
        <f>CW8</f>
        <v>0</v>
      </c>
      <c r="FT11" s="125">
        <f>CX8</f>
        <v>180.49999999999997</v>
      </c>
      <c r="FU11" s="124">
        <f>CY8</f>
        <v>19.000000000000004</v>
      </c>
      <c r="FV11" s="124">
        <f>CZ8</f>
        <v>164.7</v>
      </c>
      <c r="FW11" s="124">
        <f>DA8</f>
        <v>0</v>
      </c>
      <c r="FX11" s="125">
        <f>DB8</f>
        <v>183.7</v>
      </c>
      <c r="FY11" s="124">
        <f>DC8</f>
        <v>22.6</v>
      </c>
      <c r="FZ11" s="124">
        <f t="shared" ref="FZ11:GB11" si="85">DD8</f>
        <v>146.30000000000001</v>
      </c>
      <c r="GA11" s="125">
        <f t="shared" si="85"/>
        <v>0</v>
      </c>
      <c r="GB11" s="125">
        <f t="shared" si="85"/>
        <v>168.9</v>
      </c>
      <c r="GC11" s="124">
        <f>DG8</f>
        <v>5</v>
      </c>
      <c r="GD11" s="124">
        <f t="shared" si="58"/>
        <v>144.1</v>
      </c>
      <c r="GE11" s="125">
        <f t="shared" si="59"/>
        <v>0</v>
      </c>
      <c r="GF11" s="125">
        <f t="shared" si="60"/>
        <v>149.1</v>
      </c>
      <c r="GG11" s="123">
        <f>DK8</f>
        <v>16.2</v>
      </c>
      <c r="GH11" s="124">
        <f t="shared" si="61"/>
        <v>178.6</v>
      </c>
      <c r="GI11" s="125">
        <f t="shared" si="62"/>
        <v>0</v>
      </c>
      <c r="GJ11" s="125">
        <f t="shared" si="63"/>
        <v>194.79999999999998</v>
      </c>
      <c r="GK11" s="123">
        <f>DO8</f>
        <v>10.899999999999999</v>
      </c>
      <c r="GL11" s="124">
        <f t="shared" si="64"/>
        <v>141.49999999999997</v>
      </c>
      <c r="GM11" s="125">
        <f t="shared" si="65"/>
        <v>0</v>
      </c>
      <c r="GN11" s="125">
        <f t="shared" si="66"/>
        <v>152.39999999999998</v>
      </c>
      <c r="GO11" s="123">
        <f>DS8</f>
        <v>10.1</v>
      </c>
      <c r="GP11" s="124">
        <f t="shared" si="67"/>
        <v>188.4</v>
      </c>
      <c r="GQ11" s="125">
        <f t="shared" si="68"/>
        <v>0</v>
      </c>
      <c r="GR11" s="125">
        <f t="shared" si="69"/>
        <v>198.5</v>
      </c>
      <c r="GS11" s="126">
        <f>DW8</f>
        <v>10.4</v>
      </c>
      <c r="GT11" s="124">
        <f t="shared" si="70"/>
        <v>185.7</v>
      </c>
      <c r="GU11" s="125">
        <f t="shared" si="71"/>
        <v>0</v>
      </c>
      <c r="GV11" s="125">
        <f t="shared" si="72"/>
        <v>196.1</v>
      </c>
      <c r="GW11" s="83"/>
      <c r="GX11" s="126">
        <f t="shared" si="73"/>
        <v>22</v>
      </c>
      <c r="GY11" s="124">
        <f t="shared" si="74"/>
        <v>163.83333333333334</v>
      </c>
      <c r="GZ11" s="124">
        <f t="shared" si="75"/>
        <v>0</v>
      </c>
      <c r="HA11" s="128">
        <f t="shared" si="76"/>
        <v>185.83333333333334</v>
      </c>
      <c r="HB11" s="126">
        <f t="shared" si="77"/>
        <v>23.216666666666669</v>
      </c>
      <c r="HC11" s="124">
        <f t="shared" si="78"/>
        <v>160.43333333333331</v>
      </c>
      <c r="HD11" s="124">
        <f t="shared" si="79"/>
        <v>0</v>
      </c>
      <c r="HE11" s="128">
        <f t="shared" si="80"/>
        <v>183.64999999999998</v>
      </c>
      <c r="HF11" s="126">
        <f t="shared" si="81"/>
        <v>10.52</v>
      </c>
      <c r="HG11" s="124">
        <f t="shared" si="82"/>
        <v>167.66</v>
      </c>
      <c r="HH11" s="124">
        <f t="shared" si="83"/>
        <v>0</v>
      </c>
      <c r="HI11" s="128">
        <f t="shared" si="84"/>
        <v>178.18</v>
      </c>
      <c r="HJ11" s="83"/>
    </row>
    <row r="12" spans="1:218" ht="13.5" thickTop="1" x14ac:dyDescent="0.2">
      <c r="A12" s="84" t="s">
        <v>26</v>
      </c>
      <c r="B12" s="87" t="s">
        <v>27</v>
      </c>
      <c r="C12" s="89">
        <f>'2002_CO-PA_Sumary'!C11</f>
        <v>1682.8</v>
      </c>
      <c r="D12" s="72">
        <f>'2002_CO-PA_Sumary'!D11</f>
        <v>244</v>
      </c>
      <c r="E12" s="72">
        <f>'2002_CO-PA_Sumary'!E11</f>
        <v>36.799999999999997</v>
      </c>
      <c r="F12" s="90">
        <f>'2002_CO-PA_Sumary'!F11</f>
        <v>1963.6</v>
      </c>
      <c r="G12" s="75">
        <f>'2003_CO-PA_Sumary'!C11</f>
        <v>1328.3999999999999</v>
      </c>
      <c r="H12" s="70">
        <f>'2003_CO-PA_Sumary'!D11</f>
        <v>311.00000000000006</v>
      </c>
      <c r="I12" s="70">
        <f>'2003_CO-PA_Sumary'!E11</f>
        <v>17.8</v>
      </c>
      <c r="J12" s="90">
        <f>'2003_CO-PA_Sumary'!F11</f>
        <v>1657.1999999999998</v>
      </c>
      <c r="K12" s="70">
        <f>'2004_CO-PA_Sumary'!C11</f>
        <v>1663.9</v>
      </c>
      <c r="L12" s="70">
        <f>'2004_CO-PA_Sumary'!D11</f>
        <v>320.29999999999995</v>
      </c>
      <c r="M12" s="70">
        <f>'2004_CO-PA_Sumary'!E11</f>
        <v>28.5</v>
      </c>
      <c r="N12" s="91">
        <f>'2004_CO-PA_Sumary'!F11</f>
        <v>2012.7</v>
      </c>
      <c r="O12" s="71">
        <f>'2005_CO-PA_Sumary'!C11</f>
        <v>762.19999999999993</v>
      </c>
      <c r="P12" s="71">
        <f>'2005_CO-PA_Sumary'!D11</f>
        <v>252.10000000000002</v>
      </c>
      <c r="Q12" s="71">
        <f>'2005_CO-PA_Sumary'!E11</f>
        <v>0</v>
      </c>
      <c r="R12" s="91">
        <f>'2005_CO-PA_Sumary'!F11</f>
        <v>1014.3</v>
      </c>
      <c r="S12" s="70">
        <f>'2006_CO-PA_Sumary'!C11</f>
        <v>897.9</v>
      </c>
      <c r="T12" s="70">
        <f>'2006_CO-PA_Sumary'!D11</f>
        <v>266.10000000000002</v>
      </c>
      <c r="U12" s="70">
        <f>'2006_CO-PA_Sumary'!E11</f>
        <v>3.6</v>
      </c>
      <c r="V12" s="91">
        <f>'2006_CO-PA_Sumary'!F11</f>
        <v>1167.5999999999999</v>
      </c>
      <c r="W12" s="70">
        <f>'2007_CO-PA_Sumary'!C11</f>
        <v>2070.2000000000003</v>
      </c>
      <c r="X12" s="70">
        <f>'2007_CO-PA_Sumary'!D11</f>
        <v>308.29999999999995</v>
      </c>
      <c r="Y12" s="70">
        <f>'2007_CO-PA_Sumary'!E11</f>
        <v>0</v>
      </c>
      <c r="Z12" s="91">
        <f>'2007_CO-PA_Sumary'!F11</f>
        <v>2378.5</v>
      </c>
      <c r="AA12" s="70">
        <f>'2008_CO-PA_Sumary'!C11</f>
        <v>2148.3000000000006</v>
      </c>
      <c r="AB12" s="70">
        <f>'2008_CO-PA_Sumary'!D11</f>
        <v>286.20000000000005</v>
      </c>
      <c r="AC12" s="70">
        <f>'2008_CO-PA_Sumary'!E11</f>
        <v>0.8</v>
      </c>
      <c r="AD12" s="91">
        <f>'2008_CO-PA_Sumary'!F11</f>
        <v>2435.3000000000011</v>
      </c>
      <c r="AE12" s="70">
        <f>'2009_CO-PA_Sumary'!C11</f>
        <v>2647.8999999999992</v>
      </c>
      <c r="AF12" s="70">
        <f>'2009_CO-PA_Sumary'!D11</f>
        <v>282.00000000000006</v>
      </c>
      <c r="AG12" s="70">
        <f>'2009_CO-PA_Sumary'!E11</f>
        <v>0.7</v>
      </c>
      <c r="AH12" s="91">
        <f>'2009_CO-PA_Sumary'!F11</f>
        <v>2930.599999999999</v>
      </c>
      <c r="AI12" s="89">
        <f>'2010_CO-PA_Sumary'!$C11</f>
        <v>1418.8000000000002</v>
      </c>
      <c r="AJ12" s="72">
        <f>'2010_CO-PA_Sumary'!$D11</f>
        <v>239.39999999999998</v>
      </c>
      <c r="AK12" s="72">
        <f>'2010_CO-PA_Sumary'!$E11</f>
        <v>1.3</v>
      </c>
      <c r="AL12" s="76">
        <f>'2010_CO-PA_Sumary'!$F11</f>
        <v>1659.5000000000002</v>
      </c>
      <c r="AM12" s="89">
        <f>'2011_CO-PA_Sumary'!$C11</f>
        <v>1339.9000000000003</v>
      </c>
      <c r="AN12" s="72">
        <f>'2011_CO-PA_Sumary'!$D11</f>
        <v>161.80000000000001</v>
      </c>
      <c r="AO12" s="72">
        <f>'2011_CO-PA_Sumary'!$E11</f>
        <v>0</v>
      </c>
      <c r="AP12" s="76">
        <f>'2011_CO-PA_Sumary'!$F11</f>
        <v>1501.7000000000003</v>
      </c>
      <c r="AQ12" s="89">
        <f>'2012_CO-PA_Sumary'!$C11</f>
        <v>2623.3999999999996</v>
      </c>
      <c r="AR12" s="72">
        <f>'2012_CO-PA_Sumary'!$D11</f>
        <v>185.4</v>
      </c>
      <c r="AS12" s="72">
        <f>'2012_CO-PA_Sumary'!$E11</f>
        <v>0</v>
      </c>
      <c r="AT12" s="76">
        <f>'2012_CO-PA_Sumary'!$F11</f>
        <v>2808.7999999999997</v>
      </c>
      <c r="AU12" s="89">
        <f>'2013_CO-PA_Sumary'!$C11</f>
        <v>2783.1</v>
      </c>
      <c r="AV12" s="72">
        <f>'2013_CO-PA_Sumary'!$D11</f>
        <v>203.8</v>
      </c>
      <c r="AW12" s="72">
        <f>'2013_CO-PA_Sumary'!$E11</f>
        <v>1.6</v>
      </c>
      <c r="AX12" s="76">
        <f>'2013_CO-PA_Sumary'!$F11</f>
        <v>2988.5</v>
      </c>
      <c r="AY12" s="89">
        <f>'2014_CO-PA_Sumary'!$C11</f>
        <v>3073.2999999999993</v>
      </c>
      <c r="AZ12" s="72">
        <f>'2014_CO-PA_Sumary'!$D11</f>
        <v>223.4</v>
      </c>
      <c r="BA12" s="72">
        <f>'2014_CO-PA_Sumary'!$E11</f>
        <v>12.4</v>
      </c>
      <c r="BB12" s="76">
        <f>'2014_CO-PA_Sumary'!$F11</f>
        <v>3309.0999999999995</v>
      </c>
      <c r="BC12" s="89">
        <f>'2015_CO-PA_Sumary'!$C11</f>
        <v>3321.8999999999996</v>
      </c>
      <c r="BD12" s="72">
        <f>'2015_CO-PA_Sumary'!$D11</f>
        <v>156.60000000000002</v>
      </c>
      <c r="BE12" s="72">
        <f>'2015_CO-PA_Sumary'!$E11</f>
        <v>9.1999999999999993</v>
      </c>
      <c r="BF12" s="76">
        <f>'2015_CO-PA_Sumary'!$F11</f>
        <v>3487.6999999999994</v>
      </c>
      <c r="BG12" s="374"/>
      <c r="BH12" s="75">
        <f t="shared" si="29"/>
        <v>1624.4888888888891</v>
      </c>
      <c r="BI12" s="70">
        <f t="shared" si="30"/>
        <v>278.82222222222225</v>
      </c>
      <c r="BJ12" s="70">
        <f t="shared" si="31"/>
        <v>9.9444444444444429</v>
      </c>
      <c r="BK12" s="77">
        <f t="shared" si="32"/>
        <v>1913.2555555555555</v>
      </c>
      <c r="BL12" s="75">
        <f t="shared" si="33"/>
        <v>1657.55</v>
      </c>
      <c r="BM12" s="70">
        <f t="shared" si="34"/>
        <v>272.34999999999997</v>
      </c>
      <c r="BN12" s="70">
        <f t="shared" si="35"/>
        <v>1.0666666666666667</v>
      </c>
      <c r="BO12" s="77">
        <f t="shared" si="36"/>
        <v>1930.9666666666665</v>
      </c>
      <c r="BP12" s="74">
        <f t="shared" si="37"/>
        <v>2628.3199999999997</v>
      </c>
      <c r="BQ12" s="74">
        <f t="shared" si="38"/>
        <v>186.2</v>
      </c>
      <c r="BR12" s="74">
        <f t="shared" si="39"/>
        <v>4.6399999999999997</v>
      </c>
      <c r="BS12" s="77">
        <f t="shared" si="40"/>
        <v>2819.1599999999994</v>
      </c>
      <c r="BT12" s="83"/>
      <c r="BU12" s="113">
        <v>402</v>
      </c>
      <c r="BV12" s="111" t="s">
        <v>155</v>
      </c>
      <c r="BW12" s="89">
        <f>'2002_CO-PA_Sumary'!U11</f>
        <v>4.2</v>
      </c>
      <c r="BX12" s="72">
        <f>'2002_CO-PA_Sumary'!V11</f>
        <v>594.79999999999995</v>
      </c>
      <c r="BY12" s="72">
        <f>'2002_CO-PA_Sumary'!W11</f>
        <v>0</v>
      </c>
      <c r="BZ12" s="90">
        <f>'2002_CO-PA_Sumary'!X11</f>
        <v>599</v>
      </c>
      <c r="CA12" s="75">
        <f>'2003_CO-PA_Sumary'!U11</f>
        <v>2.0999999999999996</v>
      </c>
      <c r="CB12" s="70">
        <f>'2003_CO-PA_Sumary'!V11</f>
        <v>650.40000000000009</v>
      </c>
      <c r="CC12" s="70">
        <f>'2003_CO-PA_Sumary'!W11</f>
        <v>0</v>
      </c>
      <c r="CD12" s="91">
        <f>'2003_CO-PA_Sumary'!X11</f>
        <v>652.50000000000011</v>
      </c>
      <c r="CE12" s="70">
        <f>'2004_CO-PA_Sumary'!U11</f>
        <v>3.5999999999999996</v>
      </c>
      <c r="CF12" s="70">
        <f>'2004_CO-PA_Sumary'!V11</f>
        <v>635.90000000000009</v>
      </c>
      <c r="CG12" s="70">
        <f>'2004_CO-PA_Sumary'!W11</f>
        <v>0</v>
      </c>
      <c r="CH12" s="91">
        <f>'2004_CO-PA_Sumary'!X11</f>
        <v>639.50000000000011</v>
      </c>
      <c r="CI12" s="71">
        <f>'2005_CO-PA_Sumary'!U11</f>
        <v>2.8</v>
      </c>
      <c r="CJ12" s="71">
        <f>'2005_CO-PA_Sumary'!V11</f>
        <v>604.6</v>
      </c>
      <c r="CK12" s="71">
        <f>'2005_CO-PA_Sumary'!W11</f>
        <v>0</v>
      </c>
      <c r="CL12" s="90">
        <f>'2005_CO-PA_Sumary'!X11</f>
        <v>607.4</v>
      </c>
      <c r="CM12" s="70">
        <f>'2006_CO-PA_Sumary'!U11</f>
        <v>2.2000000000000002</v>
      </c>
      <c r="CN12" s="70">
        <f>'2006_CO-PA_Sumary'!V11</f>
        <v>679.9</v>
      </c>
      <c r="CO12" s="70">
        <f>'2006_CO-PA_Sumary'!W11</f>
        <v>0</v>
      </c>
      <c r="CP12" s="91">
        <f>'2006_CO-PA_Sumary'!X11</f>
        <v>682.1</v>
      </c>
      <c r="CQ12" s="70">
        <f>'2007_CO-PA_Sumary'!U11</f>
        <v>4.0999999999999996</v>
      </c>
      <c r="CR12" s="70">
        <f>'2007_CO-PA_Sumary'!V11</f>
        <v>683.30000000000018</v>
      </c>
      <c r="CS12" s="70">
        <f>'2007_CO-PA_Sumary'!W11</f>
        <v>0</v>
      </c>
      <c r="CT12" s="91">
        <f>'2007_CO-PA_Sumary'!X11</f>
        <v>687.4000000000002</v>
      </c>
      <c r="CU12" s="70">
        <f>'2008_CO-PA_Sumary'!U11</f>
        <v>3.2</v>
      </c>
      <c r="CV12" s="70">
        <f>'2008_CO-PA_Sumary'!V11</f>
        <v>614</v>
      </c>
      <c r="CW12" s="70">
        <f>'2008_CO-PA_Sumary'!W11</f>
        <v>0</v>
      </c>
      <c r="CX12" s="91">
        <f>'2008_CO-PA_Sumary'!X11</f>
        <v>617.20000000000005</v>
      </c>
      <c r="CY12" s="70">
        <f>'2009_CO-PA_Sumary'!U11</f>
        <v>2.9000000000000004</v>
      </c>
      <c r="CZ12" s="70">
        <f>'2009_CO-PA_Sumary'!V11</f>
        <v>645.4</v>
      </c>
      <c r="DA12" s="70">
        <f>'2009_CO-PA_Sumary'!W11</f>
        <v>0</v>
      </c>
      <c r="DB12" s="91">
        <f>'2009_CO-PA_Sumary'!X11</f>
        <v>648.29999999999995</v>
      </c>
      <c r="DC12" s="89">
        <f>'2010_CO-PA_Sumary'!$U11</f>
        <v>2.7</v>
      </c>
      <c r="DD12" s="72">
        <f>'2010_CO-PA_Sumary'!$V11</f>
        <v>574.9</v>
      </c>
      <c r="DE12" s="72">
        <f>'2010_CO-PA_Sumary'!$W11</f>
        <v>0</v>
      </c>
      <c r="DF12" s="76">
        <f>'2010_CO-PA_Sumary'!$X11</f>
        <v>577.6</v>
      </c>
      <c r="DG12" s="89">
        <f>'2011_CO-PA_Sumary'!$U11</f>
        <v>4.5999999999999996</v>
      </c>
      <c r="DH12" s="72">
        <f>'2011_CO-PA_Sumary'!$V11</f>
        <v>408.6</v>
      </c>
      <c r="DI12" s="72">
        <f>'2011_CO-PA_Sumary'!$W11</f>
        <v>0</v>
      </c>
      <c r="DJ12" s="76">
        <f>'2011_CO-PA_Sumary'!$X11</f>
        <v>413.20000000000005</v>
      </c>
      <c r="DK12" s="89">
        <f>'2012_CO-PA_Sumary'!$U11</f>
        <v>2.8</v>
      </c>
      <c r="DL12" s="72">
        <f>'2012_CO-PA_Sumary'!$V11</f>
        <v>527.69999999999993</v>
      </c>
      <c r="DM12" s="72">
        <f>'2012_CO-PA_Sumary'!$W11</f>
        <v>0</v>
      </c>
      <c r="DN12" s="76">
        <f>'2012_CO-PA_Sumary'!$X11</f>
        <v>530.49999999999989</v>
      </c>
      <c r="DO12" s="89">
        <f>'2013_CO-PA_Sumary'!$U11</f>
        <v>3.8</v>
      </c>
      <c r="DP12" s="72">
        <f>'2013_CO-PA_Sumary'!$V11</f>
        <v>544.1</v>
      </c>
      <c r="DQ12" s="72">
        <f>'2013_CO-PA_Sumary'!$W11</f>
        <v>0</v>
      </c>
      <c r="DR12" s="76">
        <f>'2013_CO-PA_Sumary'!$X11</f>
        <v>547.9</v>
      </c>
      <c r="DS12" s="89">
        <f>'2014_CO-PA_Sumary'!$U11</f>
        <v>4.0999999999999996</v>
      </c>
      <c r="DT12" s="72">
        <f>'2014_CO-PA_Sumary'!$V11</f>
        <v>629.00000000000011</v>
      </c>
      <c r="DU12" s="72">
        <f>'2014_CO-PA_Sumary'!$W11</f>
        <v>0</v>
      </c>
      <c r="DV12" s="76">
        <f>'2014_CO-PA_Sumary'!$X11</f>
        <v>633.10000000000014</v>
      </c>
      <c r="DW12" s="89">
        <f>'2015_CO-PA_Sumary'!$U11</f>
        <v>3.3</v>
      </c>
      <c r="DX12" s="72">
        <f>'2015_CO-PA_Sumary'!$V11</f>
        <v>434.50000000000011</v>
      </c>
      <c r="DY12" s="72">
        <f>'2015_CO-PA_Sumary'!$W11</f>
        <v>0</v>
      </c>
      <c r="DZ12" s="76">
        <f>'2015_CO-PA_Sumary'!$X11</f>
        <v>437.80000000000013</v>
      </c>
      <c r="EA12" s="83"/>
      <c r="EB12" s="75">
        <f t="shared" si="41"/>
        <v>3.088888888888889</v>
      </c>
      <c r="EC12" s="70">
        <f t="shared" si="0"/>
        <v>631.4666666666667</v>
      </c>
      <c r="ED12" s="70">
        <f t="shared" si="1"/>
        <v>0</v>
      </c>
      <c r="EE12" s="77">
        <f t="shared" si="42"/>
        <v>634.55555555555566</v>
      </c>
      <c r="EF12" s="75">
        <f t="shared" si="43"/>
        <v>2.9833333333333338</v>
      </c>
      <c r="EG12" s="70">
        <f t="shared" si="2"/>
        <v>633.68333333333339</v>
      </c>
      <c r="EH12" s="70">
        <f t="shared" si="3"/>
        <v>0</v>
      </c>
      <c r="EI12" s="77">
        <f t="shared" si="4"/>
        <v>636.66666666666674</v>
      </c>
      <c r="EJ12" s="75">
        <f t="shared" si="44"/>
        <v>3.7199999999999998</v>
      </c>
      <c r="EK12" s="70">
        <f t="shared" si="45"/>
        <v>508.78000000000003</v>
      </c>
      <c r="EL12" s="70">
        <f t="shared" si="46"/>
        <v>0</v>
      </c>
      <c r="EM12" s="77">
        <f t="shared" si="47"/>
        <v>512.5</v>
      </c>
      <c r="EN12" s="83"/>
      <c r="EO12" s="114"/>
      <c r="EQ12" s="113"/>
      <c r="ER12" s="118" t="s">
        <v>246</v>
      </c>
      <c r="ES12" s="89">
        <f>SUM(ES10:ES11)</f>
        <v>74.799999999999983</v>
      </c>
      <c r="ET12" s="72">
        <f t="shared" ref="ET12:GV12" si="86">SUM(ET10:ET11)</f>
        <v>175.10000000000002</v>
      </c>
      <c r="EU12" s="72">
        <f t="shared" si="86"/>
        <v>0</v>
      </c>
      <c r="EV12" s="90">
        <f t="shared" si="86"/>
        <v>249.89999999999998</v>
      </c>
      <c r="EW12" s="74">
        <f t="shared" si="86"/>
        <v>80.599999999999994</v>
      </c>
      <c r="EX12" s="72">
        <f t="shared" si="86"/>
        <v>183.70000000000002</v>
      </c>
      <c r="EY12" s="72">
        <f t="shared" si="86"/>
        <v>0</v>
      </c>
      <c r="EZ12" s="90">
        <f t="shared" si="86"/>
        <v>264.3</v>
      </c>
      <c r="FA12" s="72">
        <f t="shared" si="86"/>
        <v>97.6</v>
      </c>
      <c r="FB12" s="72">
        <f t="shared" si="86"/>
        <v>166.5</v>
      </c>
      <c r="FC12" s="72">
        <f t="shared" si="86"/>
        <v>0</v>
      </c>
      <c r="FD12" s="90">
        <f t="shared" si="86"/>
        <v>264.10000000000002</v>
      </c>
      <c r="FE12" s="73">
        <f t="shared" si="86"/>
        <v>52.399999999999991</v>
      </c>
      <c r="FF12" s="73">
        <f t="shared" si="86"/>
        <v>198.5</v>
      </c>
      <c r="FG12" s="73">
        <f t="shared" si="86"/>
        <v>0</v>
      </c>
      <c r="FH12" s="90">
        <f t="shared" si="86"/>
        <v>250.9</v>
      </c>
      <c r="FI12" s="72">
        <f t="shared" si="86"/>
        <v>78.500000000000014</v>
      </c>
      <c r="FJ12" s="72">
        <f t="shared" si="86"/>
        <v>168.59999999999997</v>
      </c>
      <c r="FK12" s="72">
        <f t="shared" si="86"/>
        <v>0</v>
      </c>
      <c r="FL12" s="90">
        <f t="shared" si="86"/>
        <v>247.1</v>
      </c>
      <c r="FM12" s="72">
        <f t="shared" si="86"/>
        <v>91.500000000000014</v>
      </c>
      <c r="FN12" s="72">
        <f t="shared" si="86"/>
        <v>176</v>
      </c>
      <c r="FO12" s="72">
        <f t="shared" si="86"/>
        <v>0</v>
      </c>
      <c r="FP12" s="90">
        <f t="shared" si="86"/>
        <v>267.5</v>
      </c>
      <c r="FQ12" s="72">
        <f t="shared" si="86"/>
        <v>94.100000000000009</v>
      </c>
      <c r="FR12" s="72">
        <f t="shared" si="86"/>
        <v>186.39999999999998</v>
      </c>
      <c r="FS12" s="72">
        <f t="shared" si="86"/>
        <v>0</v>
      </c>
      <c r="FT12" s="90">
        <f t="shared" si="86"/>
        <v>280.5</v>
      </c>
      <c r="FU12" s="72">
        <f t="shared" si="86"/>
        <v>77</v>
      </c>
      <c r="FV12" s="72">
        <f t="shared" si="86"/>
        <v>195.39999999999998</v>
      </c>
      <c r="FW12" s="72">
        <f t="shared" si="86"/>
        <v>0</v>
      </c>
      <c r="FX12" s="90">
        <f t="shared" si="86"/>
        <v>272.39999999999998</v>
      </c>
      <c r="FY12" s="74">
        <f t="shared" ref="FY12:GF12" si="87">SUM(FY10:FY11)</f>
        <v>63</v>
      </c>
      <c r="FZ12" s="72">
        <f t="shared" ref="FZ12:GC12" si="88">SUM(FZ10:FZ11)</f>
        <v>175.8</v>
      </c>
      <c r="GA12" s="72">
        <f t="shared" si="88"/>
        <v>0</v>
      </c>
      <c r="GB12" s="90">
        <f t="shared" si="88"/>
        <v>238.8</v>
      </c>
      <c r="GC12" s="74">
        <f t="shared" si="88"/>
        <v>74.899999999999991</v>
      </c>
      <c r="GD12" s="72">
        <f t="shared" ref="GD12:GG12" si="89">SUM(GD10:GD11)</f>
        <v>163.1</v>
      </c>
      <c r="GE12" s="72">
        <f t="shared" si="89"/>
        <v>0</v>
      </c>
      <c r="GF12" s="90">
        <f t="shared" si="89"/>
        <v>238</v>
      </c>
      <c r="GG12" s="89">
        <f t="shared" si="89"/>
        <v>80</v>
      </c>
      <c r="GH12" s="72">
        <f t="shared" ref="GH12:GV12" si="90">SUM(GH10:GH11)</f>
        <v>199.29999999999998</v>
      </c>
      <c r="GI12" s="72">
        <f t="shared" si="90"/>
        <v>0</v>
      </c>
      <c r="GJ12" s="90">
        <f t="shared" si="90"/>
        <v>279.29999999999995</v>
      </c>
      <c r="GK12" s="89">
        <f t="shared" si="90"/>
        <v>92.6</v>
      </c>
      <c r="GL12" s="72">
        <f t="shared" si="90"/>
        <v>157.09999999999997</v>
      </c>
      <c r="GM12" s="72">
        <f t="shared" si="90"/>
        <v>0</v>
      </c>
      <c r="GN12" s="90">
        <f t="shared" si="90"/>
        <v>249.69999999999996</v>
      </c>
      <c r="GO12" s="89">
        <f t="shared" si="90"/>
        <v>71.2</v>
      </c>
      <c r="GP12" s="72">
        <f t="shared" si="90"/>
        <v>202.8</v>
      </c>
      <c r="GQ12" s="72">
        <f t="shared" si="90"/>
        <v>0</v>
      </c>
      <c r="GR12" s="90">
        <f t="shared" si="90"/>
        <v>274</v>
      </c>
      <c r="GS12" s="74">
        <f t="shared" si="90"/>
        <v>106.60000000000001</v>
      </c>
      <c r="GT12" s="72">
        <f t="shared" si="90"/>
        <v>197.6</v>
      </c>
      <c r="GU12" s="72">
        <f t="shared" si="90"/>
        <v>0</v>
      </c>
      <c r="GV12" s="90">
        <f t="shared" si="90"/>
        <v>304.2</v>
      </c>
      <c r="GW12" s="83"/>
      <c r="GX12" s="74">
        <f t="shared" si="73"/>
        <v>83.677777777777777</v>
      </c>
      <c r="GY12" s="72">
        <f t="shared" si="74"/>
        <v>183.0888888888889</v>
      </c>
      <c r="GZ12" s="72">
        <f t="shared" si="75"/>
        <v>0</v>
      </c>
      <c r="HA12" s="76">
        <f t="shared" si="76"/>
        <v>266.76666666666665</v>
      </c>
      <c r="HB12" s="74">
        <f t="shared" si="77"/>
        <v>81.850000000000009</v>
      </c>
      <c r="HC12" s="72">
        <f t="shared" si="78"/>
        <v>181.89999999999998</v>
      </c>
      <c r="HD12" s="72">
        <f t="shared" si="79"/>
        <v>0</v>
      </c>
      <c r="HE12" s="76">
        <f t="shared" si="80"/>
        <v>263.75</v>
      </c>
      <c r="HF12" s="74">
        <f t="shared" si="81"/>
        <v>85.06</v>
      </c>
      <c r="HG12" s="72">
        <f t="shared" si="82"/>
        <v>183.98</v>
      </c>
      <c r="HH12" s="72">
        <f t="shared" si="83"/>
        <v>0</v>
      </c>
      <c r="HI12" s="76">
        <f t="shared" si="84"/>
        <v>269.04000000000002</v>
      </c>
      <c r="HJ12" s="83"/>
    </row>
    <row r="13" spans="1:218" ht="13.5" thickBot="1" x14ac:dyDescent="0.25">
      <c r="A13" s="84" t="s">
        <v>28</v>
      </c>
      <c r="B13" s="87" t="s">
        <v>29</v>
      </c>
      <c r="C13" s="89">
        <f>'2002_CO-PA_Sumary'!C12</f>
        <v>314.09999999999997</v>
      </c>
      <c r="D13" s="72">
        <f>'2002_CO-PA_Sumary'!D12</f>
        <v>10.6</v>
      </c>
      <c r="E13" s="72">
        <f>'2002_CO-PA_Sumary'!E12</f>
        <v>5.9</v>
      </c>
      <c r="F13" s="90">
        <f>'2002_CO-PA_Sumary'!F12</f>
        <v>330.59999999999997</v>
      </c>
      <c r="G13" s="75">
        <f>'2003_CO-PA_Sumary'!C12</f>
        <v>254.00000000000003</v>
      </c>
      <c r="H13" s="70">
        <f>'2003_CO-PA_Sumary'!D12</f>
        <v>9.4999999999999982</v>
      </c>
      <c r="I13" s="70">
        <f>'2003_CO-PA_Sumary'!E12</f>
        <v>5.8</v>
      </c>
      <c r="J13" s="90">
        <f>'2003_CO-PA_Sumary'!F12</f>
        <v>269.3</v>
      </c>
      <c r="K13" s="70">
        <f>'2004_CO-PA_Sumary'!C12</f>
        <v>320.90000000000003</v>
      </c>
      <c r="L13" s="70">
        <f>'2004_CO-PA_Sumary'!D12</f>
        <v>11</v>
      </c>
      <c r="M13" s="70">
        <f>'2004_CO-PA_Sumary'!E12</f>
        <v>5.8000000000000007</v>
      </c>
      <c r="N13" s="91">
        <f>'2004_CO-PA_Sumary'!F12</f>
        <v>337.70000000000005</v>
      </c>
      <c r="O13" s="71">
        <f>'2005_CO-PA_Sumary'!C12</f>
        <v>251.6</v>
      </c>
      <c r="P13" s="71">
        <f>'2005_CO-PA_Sumary'!D12</f>
        <v>9.1999999999999993</v>
      </c>
      <c r="Q13" s="71">
        <f>'2005_CO-PA_Sumary'!E12</f>
        <v>5.6</v>
      </c>
      <c r="R13" s="91">
        <f>'2005_CO-PA_Sumary'!F12</f>
        <v>266.40000000000003</v>
      </c>
      <c r="S13" s="70">
        <f>'2006_CO-PA_Sumary'!C12</f>
        <v>227</v>
      </c>
      <c r="T13" s="70">
        <f>'2006_CO-PA_Sumary'!D12</f>
        <v>8.6</v>
      </c>
      <c r="U13" s="70">
        <f>'2006_CO-PA_Sumary'!E12</f>
        <v>2.7</v>
      </c>
      <c r="V13" s="91">
        <f>'2006_CO-PA_Sumary'!F12</f>
        <v>238.29999999999998</v>
      </c>
      <c r="W13" s="70">
        <f>'2007_CO-PA_Sumary'!C12</f>
        <v>300.60000000000002</v>
      </c>
      <c r="X13" s="70">
        <f>'2007_CO-PA_Sumary'!D12</f>
        <v>10.299999999999999</v>
      </c>
      <c r="Y13" s="70">
        <f>'2007_CO-PA_Sumary'!E12</f>
        <v>3.0999999999999996</v>
      </c>
      <c r="Z13" s="91">
        <f>'2007_CO-PA_Sumary'!F12</f>
        <v>314.00000000000006</v>
      </c>
      <c r="AA13" s="70">
        <f>'2008_CO-PA_Sumary'!C12</f>
        <v>278.79999999999995</v>
      </c>
      <c r="AB13" s="70">
        <f>'2008_CO-PA_Sumary'!D12</f>
        <v>10.7</v>
      </c>
      <c r="AC13" s="70">
        <f>'2008_CO-PA_Sumary'!E12</f>
        <v>2.9</v>
      </c>
      <c r="AD13" s="91">
        <f>'2008_CO-PA_Sumary'!F12</f>
        <v>292.39999999999992</v>
      </c>
      <c r="AE13" s="70">
        <f>'2009_CO-PA_Sumary'!C12</f>
        <v>355.5</v>
      </c>
      <c r="AF13" s="70">
        <f>'2009_CO-PA_Sumary'!D12</f>
        <v>10.299999999999999</v>
      </c>
      <c r="AG13" s="70">
        <f>'2009_CO-PA_Sumary'!E12</f>
        <v>2.9</v>
      </c>
      <c r="AH13" s="91">
        <f>'2009_CO-PA_Sumary'!F12</f>
        <v>368.7</v>
      </c>
      <c r="AI13" s="89">
        <f>'2010_CO-PA_Sumary'!$C12</f>
        <v>251.6</v>
      </c>
      <c r="AJ13" s="72">
        <f>'2010_CO-PA_Sumary'!$D12</f>
        <v>16.600000000000001</v>
      </c>
      <c r="AK13" s="72">
        <f>'2010_CO-PA_Sumary'!$E12</f>
        <v>2.7</v>
      </c>
      <c r="AL13" s="76">
        <f>'2010_CO-PA_Sumary'!$F12</f>
        <v>270.89999999999998</v>
      </c>
      <c r="AM13" s="89">
        <f>'2011_CO-PA_Sumary'!$C12</f>
        <v>275.10000000000002</v>
      </c>
      <c r="AN13" s="72">
        <f>'2011_CO-PA_Sumary'!$D12</f>
        <v>7.2</v>
      </c>
      <c r="AO13" s="72">
        <f>'2011_CO-PA_Sumary'!$E12</f>
        <v>2.5</v>
      </c>
      <c r="AP13" s="76">
        <f>'2011_CO-PA_Sumary'!$F12</f>
        <v>284.8</v>
      </c>
      <c r="AQ13" s="89">
        <f>'2012_CO-PA_Sumary'!$C12</f>
        <v>334.09999999999997</v>
      </c>
      <c r="AR13" s="72">
        <f>'2012_CO-PA_Sumary'!$D12</f>
        <v>7.6</v>
      </c>
      <c r="AS13" s="72">
        <f>'2012_CO-PA_Sumary'!$E12</f>
        <v>2.8</v>
      </c>
      <c r="AT13" s="76">
        <f>'2012_CO-PA_Sumary'!$F12</f>
        <v>344.5</v>
      </c>
      <c r="AU13" s="89">
        <f>'2013_CO-PA_Sumary'!$C12</f>
        <v>350.90000000000003</v>
      </c>
      <c r="AV13" s="72">
        <f>'2013_CO-PA_Sumary'!$D12</f>
        <v>7.9999999999999991</v>
      </c>
      <c r="AW13" s="72">
        <f>'2013_CO-PA_Sumary'!$E12</f>
        <v>2.7</v>
      </c>
      <c r="AX13" s="76">
        <f>'2013_CO-PA_Sumary'!$F12</f>
        <v>361.6</v>
      </c>
      <c r="AY13" s="89">
        <f>'2014_CO-PA_Sumary'!$C12</f>
        <v>354.50000000000006</v>
      </c>
      <c r="AZ13" s="72">
        <f>'2014_CO-PA_Sumary'!$D12</f>
        <v>7.2999999999999989</v>
      </c>
      <c r="BA13" s="72">
        <f>'2014_CO-PA_Sumary'!$E12</f>
        <v>2.8</v>
      </c>
      <c r="BB13" s="76">
        <f>'2014_CO-PA_Sumary'!$F12</f>
        <v>364.60000000000008</v>
      </c>
      <c r="BC13" s="89">
        <f>'2015_CO-PA_Sumary'!$C12</f>
        <v>388.70000000000005</v>
      </c>
      <c r="BD13" s="72">
        <f>'2015_CO-PA_Sumary'!$D12</f>
        <v>6.3000000000000007</v>
      </c>
      <c r="BE13" s="72">
        <f>'2015_CO-PA_Sumary'!$E12</f>
        <v>2.7</v>
      </c>
      <c r="BF13" s="76">
        <f>'2015_CO-PA_Sumary'!$F12</f>
        <v>397.70000000000005</v>
      </c>
      <c r="BG13" s="374"/>
      <c r="BH13" s="75">
        <f t="shared" si="29"/>
        <v>283.78888888888889</v>
      </c>
      <c r="BI13" s="70">
        <f t="shared" si="30"/>
        <v>10.755555555555553</v>
      </c>
      <c r="BJ13" s="70">
        <f t="shared" si="31"/>
        <v>4.155555555555555</v>
      </c>
      <c r="BK13" s="77">
        <f t="shared" si="32"/>
        <v>298.7</v>
      </c>
      <c r="BL13" s="75">
        <f t="shared" si="33"/>
        <v>277.51666666666665</v>
      </c>
      <c r="BM13" s="70">
        <f t="shared" si="34"/>
        <v>10.949999999999998</v>
      </c>
      <c r="BN13" s="70">
        <f t="shared" si="35"/>
        <v>3.3166666666666664</v>
      </c>
      <c r="BO13" s="77">
        <f t="shared" si="36"/>
        <v>291.7833333333333</v>
      </c>
      <c r="BP13" s="74">
        <f t="shared" si="37"/>
        <v>340.66</v>
      </c>
      <c r="BQ13" s="74">
        <f t="shared" si="38"/>
        <v>7.2800000000000011</v>
      </c>
      <c r="BR13" s="74">
        <f t="shared" si="39"/>
        <v>2.7</v>
      </c>
      <c r="BS13" s="77">
        <f t="shared" si="40"/>
        <v>350.64</v>
      </c>
      <c r="BT13" s="83"/>
      <c r="BU13" s="113">
        <v>403</v>
      </c>
      <c r="BV13" s="111" t="s">
        <v>156</v>
      </c>
      <c r="BW13" s="89">
        <f>'2002_CO-PA_Sumary'!U12</f>
        <v>174.89999999999998</v>
      </c>
      <c r="BX13" s="72">
        <f>'2002_CO-PA_Sumary'!V12</f>
        <v>797.10000000000014</v>
      </c>
      <c r="BY13" s="72">
        <f>'2002_CO-PA_Sumary'!W12</f>
        <v>0</v>
      </c>
      <c r="BZ13" s="90">
        <f>'2002_CO-PA_Sumary'!X12</f>
        <v>972.00000000000011</v>
      </c>
      <c r="CA13" s="75">
        <f>'2003_CO-PA_Sumary'!U12</f>
        <v>147.4</v>
      </c>
      <c r="CB13" s="70">
        <f>'2003_CO-PA_Sumary'!V12</f>
        <v>432.8</v>
      </c>
      <c r="CC13" s="70">
        <f>'2003_CO-PA_Sumary'!W12</f>
        <v>0.4</v>
      </c>
      <c r="CD13" s="91">
        <f>'2003_CO-PA_Sumary'!X12</f>
        <v>580.6</v>
      </c>
      <c r="CE13" s="70">
        <f>'2004_CO-PA_Sumary'!U12</f>
        <v>170.7</v>
      </c>
      <c r="CF13" s="70">
        <f>'2004_CO-PA_Sumary'!V12</f>
        <v>439.4</v>
      </c>
      <c r="CG13" s="70">
        <f>'2004_CO-PA_Sumary'!W12</f>
        <v>0</v>
      </c>
      <c r="CH13" s="91">
        <f>'2004_CO-PA_Sumary'!X12</f>
        <v>610.09999999999991</v>
      </c>
      <c r="CI13" s="71">
        <f>'2005_CO-PA_Sumary'!U12</f>
        <v>114.89999999999999</v>
      </c>
      <c r="CJ13" s="71">
        <f>'2005_CO-PA_Sumary'!V12</f>
        <v>372.59999999999997</v>
      </c>
      <c r="CK13" s="71">
        <f>'2005_CO-PA_Sumary'!W12</f>
        <v>0</v>
      </c>
      <c r="CL13" s="90">
        <f>'2005_CO-PA_Sumary'!X12</f>
        <v>487.49999999999994</v>
      </c>
      <c r="CM13" s="70">
        <f>'2006_CO-PA_Sumary'!U12</f>
        <v>130.30000000000001</v>
      </c>
      <c r="CN13" s="70">
        <f>'2006_CO-PA_Sumary'!V12</f>
        <v>626.10000000000014</v>
      </c>
      <c r="CO13" s="70">
        <f>'2006_CO-PA_Sumary'!W12</f>
        <v>0</v>
      </c>
      <c r="CP13" s="91">
        <f>'2006_CO-PA_Sumary'!X12</f>
        <v>756.40000000000009</v>
      </c>
      <c r="CQ13" s="70">
        <f>'2007_CO-PA_Sumary'!U12</f>
        <v>166.8</v>
      </c>
      <c r="CR13" s="70">
        <f>'2007_CO-PA_Sumary'!V12</f>
        <v>564.29999999999995</v>
      </c>
      <c r="CS13" s="70">
        <f>'2007_CO-PA_Sumary'!W12</f>
        <v>0</v>
      </c>
      <c r="CT13" s="91">
        <f>'2007_CO-PA_Sumary'!X12</f>
        <v>731.09999999999991</v>
      </c>
      <c r="CU13" s="70">
        <f>'2008_CO-PA_Sumary'!U12</f>
        <v>135.1</v>
      </c>
      <c r="CV13" s="70">
        <f>'2008_CO-PA_Sumary'!V12</f>
        <v>524.1</v>
      </c>
      <c r="CW13" s="70">
        <f>'2008_CO-PA_Sumary'!W12</f>
        <v>0</v>
      </c>
      <c r="CX13" s="91">
        <f>'2008_CO-PA_Sumary'!X12</f>
        <v>659.2</v>
      </c>
      <c r="CY13" s="70">
        <f>'2009_CO-PA_Sumary'!U12</f>
        <v>123.89999999999999</v>
      </c>
      <c r="CZ13" s="70">
        <f>'2009_CO-PA_Sumary'!V12</f>
        <v>506.9</v>
      </c>
      <c r="DA13" s="70">
        <f>'2009_CO-PA_Sumary'!W12</f>
        <v>0</v>
      </c>
      <c r="DB13" s="91">
        <f>'2009_CO-PA_Sumary'!X12</f>
        <v>630.79999999999995</v>
      </c>
      <c r="DC13" s="89">
        <f>'2010_CO-PA_Sumary'!$U12</f>
        <v>111.9</v>
      </c>
      <c r="DD13" s="72">
        <f>'2010_CO-PA_Sumary'!$V12</f>
        <v>362.7</v>
      </c>
      <c r="DE13" s="72">
        <f>'2010_CO-PA_Sumary'!$W12</f>
        <v>0</v>
      </c>
      <c r="DF13" s="76">
        <f>'2010_CO-PA_Sumary'!$X12</f>
        <v>474.6</v>
      </c>
      <c r="DG13" s="89">
        <f>'2011_CO-PA_Sumary'!$U12</f>
        <v>131.89999999999998</v>
      </c>
      <c r="DH13" s="72">
        <f>'2011_CO-PA_Sumary'!$V12</f>
        <v>415</v>
      </c>
      <c r="DI13" s="72">
        <f>'2011_CO-PA_Sumary'!$W12</f>
        <v>0.2</v>
      </c>
      <c r="DJ13" s="76">
        <f>'2011_CO-PA_Sumary'!$X12</f>
        <v>547.1</v>
      </c>
      <c r="DK13" s="89">
        <f>'2012_CO-PA_Sumary'!$U12</f>
        <v>150.6</v>
      </c>
      <c r="DL13" s="72">
        <f>'2012_CO-PA_Sumary'!$V12</f>
        <v>430.3</v>
      </c>
      <c r="DM13" s="72">
        <f>'2012_CO-PA_Sumary'!$W12</f>
        <v>0.2</v>
      </c>
      <c r="DN13" s="76">
        <f>'2012_CO-PA_Sumary'!$X12</f>
        <v>581.1</v>
      </c>
      <c r="DO13" s="89">
        <f>'2013_CO-PA_Sumary'!$U12</f>
        <v>205.6</v>
      </c>
      <c r="DP13" s="72">
        <f>'2013_CO-PA_Sumary'!$V12</f>
        <v>544.29999999999995</v>
      </c>
      <c r="DQ13" s="72">
        <f>'2013_CO-PA_Sumary'!$W12</f>
        <v>0.2</v>
      </c>
      <c r="DR13" s="76">
        <f>'2013_CO-PA_Sumary'!$X12</f>
        <v>750.1</v>
      </c>
      <c r="DS13" s="89">
        <f>'2014_CO-PA_Sumary'!$U12</f>
        <v>212</v>
      </c>
      <c r="DT13" s="72">
        <f>'2014_CO-PA_Sumary'!$V12</f>
        <v>514</v>
      </c>
      <c r="DU13" s="72">
        <f>'2014_CO-PA_Sumary'!$W12</f>
        <v>0.2</v>
      </c>
      <c r="DV13" s="76">
        <f>'2014_CO-PA_Sumary'!$X12</f>
        <v>726.2</v>
      </c>
      <c r="DW13" s="89">
        <f>'2015_CO-PA_Sumary'!$U12</f>
        <v>150.5</v>
      </c>
      <c r="DX13" s="72">
        <f>'2015_CO-PA_Sumary'!$V12</f>
        <v>441.1</v>
      </c>
      <c r="DY13" s="72">
        <f>'2015_CO-PA_Sumary'!$W12</f>
        <v>0.2</v>
      </c>
      <c r="DZ13" s="76">
        <f>'2015_CO-PA_Sumary'!$X12</f>
        <v>591.80000000000007</v>
      </c>
      <c r="EA13" s="83"/>
      <c r="EB13" s="75">
        <f t="shared" si="41"/>
        <v>141.76666666666668</v>
      </c>
      <c r="EC13" s="70">
        <f t="shared" si="0"/>
        <v>514</v>
      </c>
      <c r="ED13" s="70">
        <f t="shared" si="1"/>
        <v>4.4444444444444446E-2</v>
      </c>
      <c r="EE13" s="77">
        <f t="shared" si="42"/>
        <v>655.81111111111113</v>
      </c>
      <c r="EF13" s="75">
        <f t="shared" si="43"/>
        <v>130.48333333333332</v>
      </c>
      <c r="EG13" s="70">
        <f t="shared" si="2"/>
        <v>492.7833333333333</v>
      </c>
      <c r="EH13" s="70">
        <f t="shared" si="3"/>
        <v>0</v>
      </c>
      <c r="EI13" s="77">
        <f t="shared" si="4"/>
        <v>623.26666666666665</v>
      </c>
      <c r="EJ13" s="75">
        <f t="shared" si="44"/>
        <v>170.12</v>
      </c>
      <c r="EK13" s="70">
        <f t="shared" si="45"/>
        <v>468.93999999999994</v>
      </c>
      <c r="EL13" s="70">
        <f t="shared" si="46"/>
        <v>0.2</v>
      </c>
      <c r="EM13" s="77">
        <f t="shared" si="47"/>
        <v>639.26</v>
      </c>
      <c r="EN13" s="83"/>
      <c r="EO13" s="114"/>
      <c r="EQ13" s="113"/>
      <c r="ER13" s="111"/>
      <c r="ES13" s="89"/>
      <c r="ET13" s="72"/>
      <c r="EU13" s="72"/>
      <c r="EV13" s="90"/>
      <c r="EW13" s="75"/>
      <c r="EX13" s="70"/>
      <c r="EY13" s="70"/>
      <c r="EZ13" s="91"/>
      <c r="FA13" s="70"/>
      <c r="FB13" s="70"/>
      <c r="FC13" s="70"/>
      <c r="FD13" s="91"/>
      <c r="FE13" s="71"/>
      <c r="FF13" s="71"/>
      <c r="FG13" s="71"/>
      <c r="FH13" s="91"/>
      <c r="FI13" s="70"/>
      <c r="FJ13" s="70"/>
      <c r="FK13" s="70"/>
      <c r="FL13" s="91"/>
      <c r="FM13" s="70"/>
      <c r="FN13" s="70"/>
      <c r="FO13" s="70"/>
      <c r="FP13" s="91"/>
      <c r="FQ13" s="70"/>
      <c r="FR13" s="70"/>
      <c r="FS13" s="70"/>
      <c r="FT13" s="91"/>
      <c r="FU13" s="70"/>
      <c r="FV13" s="70"/>
      <c r="FW13" s="70"/>
      <c r="FX13" s="91"/>
      <c r="FY13" s="75"/>
      <c r="FZ13" s="70"/>
      <c r="GA13" s="70"/>
      <c r="GB13" s="91"/>
      <c r="GC13" s="75"/>
      <c r="GD13" s="75"/>
      <c r="GE13" s="75"/>
      <c r="GF13" s="403"/>
      <c r="GG13" s="409"/>
      <c r="GH13" s="75"/>
      <c r="GI13" s="75"/>
      <c r="GJ13" s="403"/>
      <c r="GK13" s="409"/>
      <c r="GL13" s="75"/>
      <c r="GM13" s="75"/>
      <c r="GN13" s="403"/>
      <c r="GO13" s="409"/>
      <c r="GP13" s="75"/>
      <c r="GQ13" s="75"/>
      <c r="GR13" s="403"/>
      <c r="GS13" s="75"/>
      <c r="GT13" s="75"/>
      <c r="GU13" s="75"/>
      <c r="GV13" s="397"/>
      <c r="GW13" s="83"/>
      <c r="GX13" s="75"/>
      <c r="GY13" s="70"/>
      <c r="GZ13" s="70"/>
      <c r="HA13" s="77"/>
      <c r="HB13" s="75"/>
      <c r="HC13" s="70"/>
      <c r="HD13" s="70"/>
      <c r="HE13" s="77"/>
      <c r="HF13" s="75"/>
      <c r="HG13" s="70"/>
      <c r="HH13" s="70"/>
      <c r="HI13" s="77"/>
      <c r="HJ13" s="83"/>
    </row>
    <row r="14" spans="1:218" x14ac:dyDescent="0.2">
      <c r="A14" s="84" t="s">
        <v>30</v>
      </c>
      <c r="B14" s="87" t="s">
        <v>31</v>
      </c>
      <c r="C14" s="89">
        <f>'2002_CO-PA_Sumary'!C13</f>
        <v>62.400000000000006</v>
      </c>
      <c r="D14" s="72">
        <f>'2002_CO-PA_Sumary'!D13</f>
        <v>18.399999999999999</v>
      </c>
      <c r="E14" s="72">
        <f>'2002_CO-PA_Sumary'!E13</f>
        <v>0</v>
      </c>
      <c r="F14" s="90">
        <f>'2002_CO-PA_Sumary'!F13</f>
        <v>80.800000000000011</v>
      </c>
      <c r="G14" s="75">
        <f>'2003_CO-PA_Sumary'!C13</f>
        <v>58.100000000000009</v>
      </c>
      <c r="H14" s="70">
        <f>'2003_CO-PA_Sumary'!D13</f>
        <v>19.600000000000001</v>
      </c>
      <c r="I14" s="70">
        <f>'2003_CO-PA_Sumary'!E13</f>
        <v>0</v>
      </c>
      <c r="J14" s="90">
        <f>'2003_CO-PA_Sumary'!F13</f>
        <v>77.700000000000017</v>
      </c>
      <c r="K14" s="70">
        <f>'2004_CO-PA_Sumary'!C13</f>
        <v>74.7</v>
      </c>
      <c r="L14" s="70">
        <f>'2004_CO-PA_Sumary'!D13</f>
        <v>19.600000000000001</v>
      </c>
      <c r="M14" s="70">
        <f>'2004_CO-PA_Sumary'!E13</f>
        <v>0</v>
      </c>
      <c r="N14" s="91">
        <f>'2004_CO-PA_Sumary'!F13</f>
        <v>94.300000000000011</v>
      </c>
      <c r="O14" s="71">
        <f>'2005_CO-PA_Sumary'!C13</f>
        <v>38.200000000000003</v>
      </c>
      <c r="P14" s="71">
        <f>'2005_CO-PA_Sumary'!D13</f>
        <v>17.399999999999999</v>
      </c>
      <c r="Q14" s="71">
        <f>'2005_CO-PA_Sumary'!E13</f>
        <v>0</v>
      </c>
      <c r="R14" s="91">
        <f>'2005_CO-PA_Sumary'!F13</f>
        <v>55.6</v>
      </c>
      <c r="S14" s="70">
        <f>'2006_CO-PA_Sumary'!C13</f>
        <v>68.800000000000011</v>
      </c>
      <c r="T14" s="70">
        <f>'2006_CO-PA_Sumary'!D13</f>
        <v>18.399999999999999</v>
      </c>
      <c r="U14" s="70">
        <f>'2006_CO-PA_Sumary'!E13</f>
        <v>0</v>
      </c>
      <c r="V14" s="91">
        <f>'2006_CO-PA_Sumary'!F13</f>
        <v>87.200000000000017</v>
      </c>
      <c r="W14" s="70">
        <f>'2007_CO-PA_Sumary'!C13</f>
        <v>70.5</v>
      </c>
      <c r="X14" s="70">
        <f>'2007_CO-PA_Sumary'!D13</f>
        <v>18.799999999999997</v>
      </c>
      <c r="Y14" s="70">
        <f>'2007_CO-PA_Sumary'!E13</f>
        <v>0</v>
      </c>
      <c r="Z14" s="91">
        <f>'2007_CO-PA_Sumary'!F13</f>
        <v>89.3</v>
      </c>
      <c r="AA14" s="70">
        <f>'2008_CO-PA_Sumary'!C13</f>
        <v>70.5</v>
      </c>
      <c r="AB14" s="70">
        <f>'2008_CO-PA_Sumary'!D13</f>
        <v>17.799999999999997</v>
      </c>
      <c r="AC14" s="70">
        <f>'2008_CO-PA_Sumary'!E13</f>
        <v>0</v>
      </c>
      <c r="AD14" s="91">
        <f>'2008_CO-PA_Sumary'!F13</f>
        <v>88.3</v>
      </c>
      <c r="AE14" s="70">
        <f>'2009_CO-PA_Sumary'!C13</f>
        <v>68</v>
      </c>
      <c r="AF14" s="70">
        <f>'2009_CO-PA_Sumary'!D13</f>
        <v>17.200000000000003</v>
      </c>
      <c r="AG14" s="70">
        <f>'2009_CO-PA_Sumary'!E13</f>
        <v>0</v>
      </c>
      <c r="AH14" s="91">
        <f>'2009_CO-PA_Sumary'!F13</f>
        <v>85.2</v>
      </c>
      <c r="AI14" s="89">
        <f>'2010_CO-PA_Sumary'!$C13</f>
        <v>35.200000000000003</v>
      </c>
      <c r="AJ14" s="72">
        <f>'2010_CO-PA_Sumary'!$D13</f>
        <v>17.699999999999996</v>
      </c>
      <c r="AK14" s="72">
        <f>'2010_CO-PA_Sumary'!$E13</f>
        <v>0</v>
      </c>
      <c r="AL14" s="76">
        <f>'2010_CO-PA_Sumary'!$F13</f>
        <v>52.9</v>
      </c>
      <c r="AM14" s="89">
        <f>'2011_CO-PA_Sumary'!$C13</f>
        <v>66.900000000000006</v>
      </c>
      <c r="AN14" s="72">
        <f>'2011_CO-PA_Sumary'!$D13</f>
        <v>19.2</v>
      </c>
      <c r="AO14" s="72">
        <f>'2011_CO-PA_Sumary'!$E13</f>
        <v>0</v>
      </c>
      <c r="AP14" s="76">
        <f>'2011_CO-PA_Sumary'!$F13</f>
        <v>86.100000000000009</v>
      </c>
      <c r="AQ14" s="89">
        <f>'2012_CO-PA_Sumary'!$C13</f>
        <v>69.400000000000006</v>
      </c>
      <c r="AR14" s="72">
        <f>'2012_CO-PA_Sumary'!$D13</f>
        <v>16.399999999999999</v>
      </c>
      <c r="AS14" s="72">
        <f>'2012_CO-PA_Sumary'!$E13</f>
        <v>0</v>
      </c>
      <c r="AT14" s="76">
        <f>'2012_CO-PA_Sumary'!$F13</f>
        <v>85.800000000000011</v>
      </c>
      <c r="AU14" s="89">
        <f>'2013_CO-PA_Sumary'!$C13</f>
        <v>83.2</v>
      </c>
      <c r="AV14" s="72">
        <f>'2013_CO-PA_Sumary'!$D13</f>
        <v>17.100000000000001</v>
      </c>
      <c r="AW14" s="72">
        <f>'2013_CO-PA_Sumary'!$E13</f>
        <v>0</v>
      </c>
      <c r="AX14" s="76">
        <f>'2013_CO-PA_Sumary'!$F13</f>
        <v>100.30000000000001</v>
      </c>
      <c r="AY14" s="89">
        <f>'2014_CO-PA_Sumary'!$C13</f>
        <v>88</v>
      </c>
      <c r="AZ14" s="72">
        <f>'2014_CO-PA_Sumary'!$D13</f>
        <v>15.5</v>
      </c>
      <c r="BA14" s="72">
        <f>'2014_CO-PA_Sumary'!$E13</f>
        <v>0</v>
      </c>
      <c r="BB14" s="76">
        <f>'2014_CO-PA_Sumary'!$F13</f>
        <v>103.5</v>
      </c>
      <c r="BC14" s="89">
        <f>'2015_CO-PA_Sumary'!$C13</f>
        <v>81.300000000000011</v>
      </c>
      <c r="BD14" s="72">
        <f>'2015_CO-PA_Sumary'!$D13</f>
        <v>13.7</v>
      </c>
      <c r="BE14" s="72">
        <f>'2015_CO-PA_Sumary'!$E13</f>
        <v>0</v>
      </c>
      <c r="BF14" s="76">
        <f>'2015_CO-PA_Sumary'!$F13</f>
        <v>95.000000000000014</v>
      </c>
      <c r="BG14" s="374"/>
      <c r="BH14" s="75">
        <f t="shared" si="29"/>
        <v>60.711111111111123</v>
      </c>
      <c r="BI14" s="70">
        <f t="shared" si="30"/>
        <v>18.322222222222219</v>
      </c>
      <c r="BJ14" s="70">
        <f t="shared" si="31"/>
        <v>0</v>
      </c>
      <c r="BK14" s="77">
        <f t="shared" si="32"/>
        <v>79.033333333333346</v>
      </c>
      <c r="BL14" s="75">
        <f t="shared" si="33"/>
        <v>58.533333333333331</v>
      </c>
      <c r="BM14" s="70">
        <f t="shared" si="34"/>
        <v>17.883333333333329</v>
      </c>
      <c r="BN14" s="70">
        <f t="shared" si="35"/>
        <v>0</v>
      </c>
      <c r="BO14" s="77">
        <f t="shared" si="36"/>
        <v>76.416666666666671</v>
      </c>
      <c r="BP14" s="74">
        <f t="shared" si="37"/>
        <v>77.760000000000005</v>
      </c>
      <c r="BQ14" s="74">
        <f t="shared" si="38"/>
        <v>16.38</v>
      </c>
      <c r="BR14" s="74">
        <f t="shared" si="39"/>
        <v>0</v>
      </c>
      <c r="BS14" s="77">
        <f t="shared" si="40"/>
        <v>94.140000000000015</v>
      </c>
      <c r="BT14" s="83"/>
      <c r="BU14" s="113">
        <v>404</v>
      </c>
      <c r="BV14" s="111" t="s">
        <v>81</v>
      </c>
      <c r="BW14" s="89">
        <f>'2002_CO-PA_Sumary'!U13</f>
        <v>9.6</v>
      </c>
      <c r="BX14" s="72">
        <f>'2002_CO-PA_Sumary'!V13</f>
        <v>60.5</v>
      </c>
      <c r="BY14" s="72">
        <f>'2002_CO-PA_Sumary'!W13</f>
        <v>0</v>
      </c>
      <c r="BZ14" s="90">
        <f>'2002_CO-PA_Sumary'!X13</f>
        <v>70.099999999999994</v>
      </c>
      <c r="CA14" s="75">
        <f>'2003_CO-PA_Sumary'!U13</f>
        <v>32.299999999999997</v>
      </c>
      <c r="CB14" s="70">
        <f>'2003_CO-PA_Sumary'!V13</f>
        <v>39.200000000000003</v>
      </c>
      <c r="CC14" s="70">
        <f>'2003_CO-PA_Sumary'!W13</f>
        <v>0</v>
      </c>
      <c r="CD14" s="91">
        <f>'2003_CO-PA_Sumary'!X13</f>
        <v>71.5</v>
      </c>
      <c r="CE14" s="70">
        <f>'2004_CO-PA_Sumary'!U13</f>
        <v>11.1</v>
      </c>
      <c r="CF14" s="70">
        <f>'2004_CO-PA_Sumary'!V13</f>
        <v>49.9</v>
      </c>
      <c r="CG14" s="70">
        <f>'2004_CO-PA_Sumary'!W13</f>
        <v>0</v>
      </c>
      <c r="CH14" s="91">
        <f>'2004_CO-PA_Sumary'!X13</f>
        <v>61</v>
      </c>
      <c r="CI14" s="71">
        <f>'2005_CO-PA_Sumary'!U13</f>
        <v>17.2</v>
      </c>
      <c r="CJ14" s="71">
        <f>'2005_CO-PA_Sumary'!V13</f>
        <v>72.5</v>
      </c>
      <c r="CK14" s="71">
        <f>'2005_CO-PA_Sumary'!W13</f>
        <v>0</v>
      </c>
      <c r="CL14" s="90">
        <f>'2005_CO-PA_Sumary'!X13</f>
        <v>89.7</v>
      </c>
      <c r="CM14" s="70">
        <f>'2006_CO-PA_Sumary'!U13</f>
        <v>38.300000000000004</v>
      </c>
      <c r="CN14" s="70">
        <f>'2006_CO-PA_Sumary'!V13</f>
        <v>31.5</v>
      </c>
      <c r="CO14" s="70">
        <f>'2006_CO-PA_Sumary'!W13</f>
        <v>0</v>
      </c>
      <c r="CP14" s="91">
        <f>'2006_CO-PA_Sumary'!X13</f>
        <v>69.800000000000011</v>
      </c>
      <c r="CQ14" s="70">
        <f>'2007_CO-PA_Sumary'!U13</f>
        <v>45.599999999999994</v>
      </c>
      <c r="CR14" s="70">
        <f>'2007_CO-PA_Sumary'!V13</f>
        <v>23</v>
      </c>
      <c r="CS14" s="70">
        <f>'2007_CO-PA_Sumary'!W13</f>
        <v>0</v>
      </c>
      <c r="CT14" s="91">
        <f>'2007_CO-PA_Sumary'!X13</f>
        <v>68.599999999999994</v>
      </c>
      <c r="CU14" s="70">
        <f>'2008_CO-PA_Sumary'!U13</f>
        <v>34.1</v>
      </c>
      <c r="CV14" s="70">
        <f>'2008_CO-PA_Sumary'!V13</f>
        <v>25.4</v>
      </c>
      <c r="CW14" s="70">
        <f>'2008_CO-PA_Sumary'!W13</f>
        <v>0</v>
      </c>
      <c r="CX14" s="91">
        <f>'2008_CO-PA_Sumary'!X13</f>
        <v>59.5</v>
      </c>
      <c r="CY14" s="70">
        <f>'2009_CO-PA_Sumary'!U13</f>
        <v>35.900000000000006</v>
      </c>
      <c r="CZ14" s="70">
        <f>'2009_CO-PA_Sumary'!V13</f>
        <v>25.700000000000003</v>
      </c>
      <c r="DA14" s="70">
        <f>'2009_CO-PA_Sumary'!W13</f>
        <v>0</v>
      </c>
      <c r="DB14" s="91">
        <f>'2009_CO-PA_Sumary'!X13</f>
        <v>61.600000000000009</v>
      </c>
      <c r="DC14" s="89">
        <f>'2010_CO-PA_Sumary'!$U13</f>
        <v>32.4</v>
      </c>
      <c r="DD14" s="72">
        <f>'2010_CO-PA_Sumary'!$V13</f>
        <v>33.4</v>
      </c>
      <c r="DE14" s="72">
        <f>'2010_CO-PA_Sumary'!$W13</f>
        <v>0</v>
      </c>
      <c r="DF14" s="76">
        <f>'2010_CO-PA_Sumary'!$X13</f>
        <v>65.8</v>
      </c>
      <c r="DG14" s="89">
        <f>'2011_CO-PA_Sumary'!$U13</f>
        <v>38</v>
      </c>
      <c r="DH14" s="72">
        <f>'2011_CO-PA_Sumary'!$V13</f>
        <v>47.099999999999994</v>
      </c>
      <c r="DI14" s="72">
        <f>'2011_CO-PA_Sumary'!$W13</f>
        <v>0</v>
      </c>
      <c r="DJ14" s="76">
        <f>'2011_CO-PA_Sumary'!$X13</f>
        <v>85.1</v>
      </c>
      <c r="DK14" s="89">
        <f>'2012_CO-PA_Sumary'!$U13</f>
        <v>36.9</v>
      </c>
      <c r="DL14" s="72">
        <f>'2012_CO-PA_Sumary'!$V13</f>
        <v>22.299999999999997</v>
      </c>
      <c r="DM14" s="72">
        <f>'2012_CO-PA_Sumary'!$W13</f>
        <v>0</v>
      </c>
      <c r="DN14" s="76">
        <f>'2012_CO-PA_Sumary'!$X13</f>
        <v>59.199999999999996</v>
      </c>
      <c r="DO14" s="89">
        <f>'2013_CO-PA_Sumary'!$U13</f>
        <v>36.700000000000003</v>
      </c>
      <c r="DP14" s="72">
        <f>'2013_CO-PA_Sumary'!$V13</f>
        <v>29.300000000000004</v>
      </c>
      <c r="DQ14" s="72">
        <f>'2013_CO-PA_Sumary'!$W13</f>
        <v>0</v>
      </c>
      <c r="DR14" s="76">
        <f>'2013_CO-PA_Sumary'!$X13</f>
        <v>66</v>
      </c>
      <c r="DS14" s="89">
        <f>'2014_CO-PA_Sumary'!$U13</f>
        <v>33</v>
      </c>
      <c r="DT14" s="72">
        <f>'2014_CO-PA_Sumary'!$V13</f>
        <v>33.1</v>
      </c>
      <c r="DU14" s="72">
        <f>'2014_CO-PA_Sumary'!$W13</f>
        <v>0</v>
      </c>
      <c r="DV14" s="76">
        <f>'2014_CO-PA_Sumary'!$X13</f>
        <v>66.099999999999994</v>
      </c>
      <c r="DW14" s="89">
        <f>'2015_CO-PA_Sumary'!$U13</f>
        <v>28.1</v>
      </c>
      <c r="DX14" s="72">
        <f>'2015_CO-PA_Sumary'!$V13</f>
        <v>27.4</v>
      </c>
      <c r="DY14" s="72">
        <f>'2015_CO-PA_Sumary'!$W13</f>
        <v>0</v>
      </c>
      <c r="DZ14" s="76">
        <f>'2015_CO-PA_Sumary'!$X13</f>
        <v>55.5</v>
      </c>
      <c r="EA14" s="83"/>
      <c r="EB14" s="75">
        <f t="shared" si="41"/>
        <v>28.5</v>
      </c>
      <c r="EC14" s="70">
        <f t="shared" si="0"/>
        <v>40.12222222222222</v>
      </c>
      <c r="ED14" s="70">
        <f t="shared" si="1"/>
        <v>0</v>
      </c>
      <c r="EE14" s="77">
        <f t="shared" si="42"/>
        <v>68.62222222222222</v>
      </c>
      <c r="EF14" s="75">
        <f t="shared" si="43"/>
        <v>33.916666666666664</v>
      </c>
      <c r="EG14" s="70">
        <f t="shared" si="2"/>
        <v>35.250000000000007</v>
      </c>
      <c r="EH14" s="70">
        <f t="shared" si="3"/>
        <v>0</v>
      </c>
      <c r="EI14" s="77">
        <f t="shared" si="4"/>
        <v>69.166666666666671</v>
      </c>
      <c r="EJ14" s="75">
        <f t="shared" si="44"/>
        <v>34.540000000000006</v>
      </c>
      <c r="EK14" s="70">
        <f t="shared" si="45"/>
        <v>31.839999999999996</v>
      </c>
      <c r="EL14" s="70">
        <f t="shared" si="46"/>
        <v>0</v>
      </c>
      <c r="EM14" s="77">
        <f t="shared" si="47"/>
        <v>66.38</v>
      </c>
      <c r="EN14" s="83"/>
      <c r="EO14" s="114"/>
      <c r="EQ14" s="145"/>
      <c r="ER14" s="146"/>
      <c r="ES14" s="179"/>
      <c r="ET14" s="180"/>
      <c r="EU14" s="180"/>
      <c r="EV14" s="181"/>
      <c r="EW14" s="179"/>
      <c r="EX14" s="180"/>
      <c r="EY14" s="180"/>
      <c r="EZ14" s="181"/>
      <c r="FA14" s="179"/>
      <c r="FB14" s="180"/>
      <c r="FC14" s="180"/>
      <c r="FD14" s="181"/>
      <c r="FE14" s="179"/>
      <c r="FF14" s="180"/>
      <c r="FG14" s="180"/>
      <c r="FH14" s="181"/>
      <c r="FI14" s="179"/>
      <c r="FJ14" s="180"/>
      <c r="FK14" s="180"/>
      <c r="FL14" s="181"/>
      <c r="FM14" s="179"/>
      <c r="FN14" s="180"/>
      <c r="FO14" s="180"/>
      <c r="FP14" s="181"/>
      <c r="FQ14" s="179"/>
      <c r="FR14" s="180"/>
      <c r="FS14" s="180"/>
      <c r="FT14" s="181"/>
      <c r="FU14" s="179"/>
      <c r="FV14" s="180"/>
      <c r="FW14" s="180"/>
      <c r="FX14" s="181"/>
      <c r="FY14" s="179"/>
      <c r="FZ14" s="180"/>
      <c r="GA14" s="180"/>
      <c r="GB14" s="181"/>
      <c r="GC14" s="392"/>
      <c r="GD14" s="392"/>
      <c r="GE14" s="392"/>
      <c r="GF14" s="402"/>
      <c r="GG14" s="179"/>
      <c r="GH14" s="392"/>
      <c r="GI14" s="392"/>
      <c r="GJ14" s="402"/>
      <c r="GK14" s="179"/>
      <c r="GL14" s="392"/>
      <c r="GM14" s="392"/>
      <c r="GN14" s="402"/>
      <c r="GO14" s="179"/>
      <c r="GP14" s="392"/>
      <c r="GQ14" s="392"/>
      <c r="GR14" s="402"/>
      <c r="GS14" s="392"/>
      <c r="GT14" s="392"/>
      <c r="GU14" s="392"/>
      <c r="GV14" s="399"/>
      <c r="GW14" s="83"/>
      <c r="GX14" s="179"/>
      <c r="GY14" s="180"/>
      <c r="GZ14" s="180"/>
      <c r="HA14" s="181"/>
      <c r="HB14" s="179"/>
      <c r="HC14" s="180"/>
      <c r="HD14" s="180"/>
      <c r="HE14" s="181"/>
      <c r="HF14" s="179"/>
      <c r="HG14" s="180"/>
      <c r="HH14" s="180"/>
      <c r="HI14" s="181"/>
      <c r="HJ14" s="83"/>
    </row>
    <row r="15" spans="1:218" x14ac:dyDescent="0.2">
      <c r="A15" s="84" t="s">
        <v>32</v>
      </c>
      <c r="B15" s="87" t="s">
        <v>33</v>
      </c>
      <c r="C15" s="89">
        <f>'2002_CO-PA_Sumary'!C14</f>
        <v>22.599999999999998</v>
      </c>
      <c r="D15" s="72">
        <f>'2002_CO-PA_Sumary'!D14</f>
        <v>2.1</v>
      </c>
      <c r="E15" s="72">
        <f>'2002_CO-PA_Sumary'!E14</f>
        <v>0</v>
      </c>
      <c r="F15" s="90">
        <f>'2002_CO-PA_Sumary'!F14</f>
        <v>24.7</v>
      </c>
      <c r="G15" s="75">
        <f>'2003_CO-PA_Sumary'!C14</f>
        <v>0</v>
      </c>
      <c r="H15" s="70">
        <f>'2003_CO-PA_Sumary'!D14</f>
        <v>1.5000000000000002</v>
      </c>
      <c r="I15" s="70">
        <f>'2003_CO-PA_Sumary'!E14</f>
        <v>0</v>
      </c>
      <c r="J15" s="90">
        <f>'2003_CO-PA_Sumary'!F14</f>
        <v>1.5000000000000002</v>
      </c>
      <c r="K15" s="70">
        <f>'2004_CO-PA_Sumary'!C14</f>
        <v>0</v>
      </c>
      <c r="L15" s="70">
        <f>'2004_CO-PA_Sumary'!D14</f>
        <v>1</v>
      </c>
      <c r="M15" s="70">
        <f>'2004_CO-PA_Sumary'!E14</f>
        <v>0</v>
      </c>
      <c r="N15" s="91">
        <f>'2004_CO-PA_Sumary'!F14</f>
        <v>1</v>
      </c>
      <c r="O15" s="71">
        <f>'2005_CO-PA_Sumary'!C14</f>
        <v>0</v>
      </c>
      <c r="P15" s="71">
        <f>'2005_CO-PA_Sumary'!D14</f>
        <v>0.8</v>
      </c>
      <c r="Q15" s="71">
        <f>'2005_CO-PA_Sumary'!E14</f>
        <v>0</v>
      </c>
      <c r="R15" s="91">
        <f>'2005_CO-PA_Sumary'!F14</f>
        <v>0.8</v>
      </c>
      <c r="S15" s="70">
        <f>'2006_CO-PA_Sumary'!C14</f>
        <v>0</v>
      </c>
      <c r="T15" s="70">
        <f>'2006_CO-PA_Sumary'!D14</f>
        <v>0.9</v>
      </c>
      <c r="U15" s="70">
        <f>'2006_CO-PA_Sumary'!E14</f>
        <v>0</v>
      </c>
      <c r="V15" s="91">
        <f>'2006_CO-PA_Sumary'!F14</f>
        <v>0.9</v>
      </c>
      <c r="W15" s="70">
        <f>'2007_CO-PA_Sumary'!C14</f>
        <v>0</v>
      </c>
      <c r="X15" s="70">
        <f>'2007_CO-PA_Sumary'!D14</f>
        <v>1</v>
      </c>
      <c r="Y15" s="70">
        <f>'2007_CO-PA_Sumary'!E14</f>
        <v>0</v>
      </c>
      <c r="Z15" s="91">
        <f>'2007_CO-PA_Sumary'!F14</f>
        <v>1</v>
      </c>
      <c r="AA15" s="70">
        <f>'2008_CO-PA_Sumary'!C14</f>
        <v>0</v>
      </c>
      <c r="AB15" s="70">
        <f>'2008_CO-PA_Sumary'!D14</f>
        <v>1.4000000000000004</v>
      </c>
      <c r="AC15" s="70">
        <f>'2008_CO-PA_Sumary'!E14</f>
        <v>0</v>
      </c>
      <c r="AD15" s="91">
        <f>'2008_CO-PA_Sumary'!F14</f>
        <v>1.4000000000000004</v>
      </c>
      <c r="AE15" s="70">
        <f>'2009_CO-PA_Sumary'!C14</f>
        <v>0</v>
      </c>
      <c r="AF15" s="70">
        <f>'2009_CO-PA_Sumary'!D14</f>
        <v>1.3000000000000003</v>
      </c>
      <c r="AG15" s="70">
        <f>'2009_CO-PA_Sumary'!E14</f>
        <v>0</v>
      </c>
      <c r="AH15" s="91">
        <f>'2009_CO-PA_Sumary'!F14</f>
        <v>1.3000000000000003</v>
      </c>
      <c r="AI15" s="89">
        <f>'2010_CO-PA_Sumary'!$C14</f>
        <v>0</v>
      </c>
      <c r="AJ15" s="72">
        <f>'2010_CO-PA_Sumary'!$D14</f>
        <v>1.3000000000000003</v>
      </c>
      <c r="AK15" s="72">
        <f>'2010_CO-PA_Sumary'!$E14</f>
        <v>0</v>
      </c>
      <c r="AL15" s="76">
        <f>'2010_CO-PA_Sumary'!$F14</f>
        <v>1.3000000000000003</v>
      </c>
      <c r="AM15" s="89">
        <f>'2011_CO-PA_Sumary'!$C14</f>
        <v>0</v>
      </c>
      <c r="AN15" s="72">
        <f>'2011_CO-PA_Sumary'!$D14</f>
        <v>0.9</v>
      </c>
      <c r="AO15" s="72">
        <f>'2011_CO-PA_Sumary'!$E14</f>
        <v>0</v>
      </c>
      <c r="AP15" s="76">
        <f>'2011_CO-PA_Sumary'!$F14</f>
        <v>0.9</v>
      </c>
      <c r="AQ15" s="89">
        <f>'2012_CO-PA_Sumary'!$C14</f>
        <v>0</v>
      </c>
      <c r="AR15" s="72">
        <f>'2012_CO-PA_Sumary'!$D14</f>
        <v>0.9</v>
      </c>
      <c r="AS15" s="72">
        <f>'2012_CO-PA_Sumary'!$E14</f>
        <v>0</v>
      </c>
      <c r="AT15" s="76">
        <f>'2012_CO-PA_Sumary'!$F14</f>
        <v>0.9</v>
      </c>
      <c r="AU15" s="89">
        <f>'2013_CO-PA_Sumary'!$C14</f>
        <v>0</v>
      </c>
      <c r="AV15" s="72">
        <f>'2013_CO-PA_Sumary'!$D14</f>
        <v>0.9</v>
      </c>
      <c r="AW15" s="72">
        <f>'2013_CO-PA_Sumary'!$E14</f>
        <v>0</v>
      </c>
      <c r="AX15" s="76">
        <f>'2013_CO-PA_Sumary'!$F14</f>
        <v>0.9</v>
      </c>
      <c r="AY15" s="89">
        <f>'2014_CO-PA_Sumary'!$C14</f>
        <v>0</v>
      </c>
      <c r="AZ15" s="72">
        <f>'2014_CO-PA_Sumary'!$D14</f>
        <v>1</v>
      </c>
      <c r="BA15" s="72">
        <f>'2014_CO-PA_Sumary'!$E14</f>
        <v>0</v>
      </c>
      <c r="BB15" s="76">
        <f>'2014_CO-PA_Sumary'!$F14</f>
        <v>1</v>
      </c>
      <c r="BC15" s="89">
        <f>'2015_CO-PA_Sumary'!$C14</f>
        <v>0</v>
      </c>
      <c r="BD15" s="72">
        <f>'2015_CO-PA_Sumary'!$D14</f>
        <v>0.9</v>
      </c>
      <c r="BE15" s="72">
        <f>'2015_CO-PA_Sumary'!$E14</f>
        <v>0</v>
      </c>
      <c r="BF15" s="76">
        <f>'2015_CO-PA_Sumary'!$F14</f>
        <v>0.9</v>
      </c>
      <c r="BG15" s="374"/>
      <c r="BH15" s="75">
        <f t="shared" si="29"/>
        <v>2.5111111111111111</v>
      </c>
      <c r="BI15" s="70">
        <f t="shared" si="30"/>
        <v>1.2555555555555558</v>
      </c>
      <c r="BJ15" s="70">
        <f t="shared" si="31"/>
        <v>0</v>
      </c>
      <c r="BK15" s="77">
        <f t="shared" si="32"/>
        <v>3.7666666666666657</v>
      </c>
      <c r="BL15" s="75">
        <f t="shared" si="33"/>
        <v>0</v>
      </c>
      <c r="BM15" s="70">
        <f t="shared" si="34"/>
        <v>1.1166666666666669</v>
      </c>
      <c r="BN15" s="70">
        <f t="shared" si="35"/>
        <v>0</v>
      </c>
      <c r="BO15" s="77">
        <f t="shared" si="36"/>
        <v>1.1166666666666669</v>
      </c>
      <c r="BP15" s="74">
        <f t="shared" si="37"/>
        <v>0</v>
      </c>
      <c r="BQ15" s="74">
        <f t="shared" si="38"/>
        <v>0.92000000000000015</v>
      </c>
      <c r="BR15" s="74">
        <f t="shared" si="39"/>
        <v>0</v>
      </c>
      <c r="BS15" s="77">
        <f t="shared" si="40"/>
        <v>0.92000000000000015</v>
      </c>
      <c r="BT15" s="83"/>
      <c r="BU15" s="113">
        <v>501</v>
      </c>
      <c r="BV15" s="111" t="s">
        <v>157</v>
      </c>
      <c r="BW15" s="89">
        <f>'2002_CO-PA_Sumary'!U14</f>
        <v>85</v>
      </c>
      <c r="BX15" s="72">
        <f>'2002_CO-PA_Sumary'!V14</f>
        <v>12.2</v>
      </c>
      <c r="BY15" s="72">
        <f>'2002_CO-PA_Sumary'!W14</f>
        <v>0</v>
      </c>
      <c r="BZ15" s="90">
        <f>'2002_CO-PA_Sumary'!X14</f>
        <v>97.2</v>
      </c>
      <c r="CA15" s="75">
        <f>'2003_CO-PA_Sumary'!U14</f>
        <v>75.699999999999989</v>
      </c>
      <c r="CB15" s="70">
        <f>'2003_CO-PA_Sumary'!V14</f>
        <v>11</v>
      </c>
      <c r="CC15" s="70">
        <f>'2003_CO-PA_Sumary'!W14</f>
        <v>0</v>
      </c>
      <c r="CD15" s="91">
        <f>'2003_CO-PA_Sumary'!X14</f>
        <v>86.699999999999989</v>
      </c>
      <c r="CE15" s="70">
        <f>'2004_CO-PA_Sumary'!U14</f>
        <v>82</v>
      </c>
      <c r="CF15" s="70">
        <f>'2004_CO-PA_Sumary'!V14</f>
        <v>12.299999999999999</v>
      </c>
      <c r="CG15" s="70">
        <f>'2004_CO-PA_Sumary'!W14</f>
        <v>0</v>
      </c>
      <c r="CH15" s="91">
        <f>'2004_CO-PA_Sumary'!X14</f>
        <v>94.3</v>
      </c>
      <c r="CI15" s="71">
        <f>'2005_CO-PA_Sumary'!U14</f>
        <v>70.399999999999991</v>
      </c>
      <c r="CJ15" s="71">
        <f>'2005_CO-PA_Sumary'!V14</f>
        <v>11.5</v>
      </c>
      <c r="CK15" s="71">
        <f>'2005_CO-PA_Sumary'!W14</f>
        <v>0</v>
      </c>
      <c r="CL15" s="90">
        <f>'2005_CO-PA_Sumary'!X14</f>
        <v>81.899999999999991</v>
      </c>
      <c r="CM15" s="70">
        <f>'2006_CO-PA_Sumary'!U14</f>
        <v>84.1</v>
      </c>
      <c r="CN15" s="70">
        <f>'2006_CO-PA_Sumary'!V14</f>
        <v>11.5</v>
      </c>
      <c r="CO15" s="70">
        <f>'2006_CO-PA_Sumary'!W14</f>
        <v>0</v>
      </c>
      <c r="CP15" s="91">
        <f>'2006_CO-PA_Sumary'!X14</f>
        <v>95.6</v>
      </c>
      <c r="CQ15" s="70">
        <f>'2007_CO-PA_Sumary'!U14</f>
        <v>93.199999999999989</v>
      </c>
      <c r="CR15" s="70">
        <f>'2007_CO-PA_Sumary'!V14</f>
        <v>11.399999999999999</v>
      </c>
      <c r="CS15" s="70">
        <f>'2007_CO-PA_Sumary'!W14</f>
        <v>0</v>
      </c>
      <c r="CT15" s="91">
        <f>'2007_CO-PA_Sumary'!X14</f>
        <v>104.6</v>
      </c>
      <c r="CU15" s="70">
        <f>'2008_CO-PA_Sumary'!U14</f>
        <v>88.3</v>
      </c>
      <c r="CV15" s="70">
        <f>'2008_CO-PA_Sumary'!V14</f>
        <v>11.1</v>
      </c>
      <c r="CW15" s="70">
        <f>'2008_CO-PA_Sumary'!W14</f>
        <v>0</v>
      </c>
      <c r="CX15" s="91">
        <f>'2008_CO-PA_Sumary'!X14</f>
        <v>99.399999999999991</v>
      </c>
      <c r="CY15" s="70">
        <f>'2009_CO-PA_Sumary'!U14</f>
        <v>84.899999999999991</v>
      </c>
      <c r="CZ15" s="70">
        <f>'2009_CO-PA_Sumary'!V14</f>
        <v>11</v>
      </c>
      <c r="DA15" s="70">
        <f>'2009_CO-PA_Sumary'!W14</f>
        <v>0</v>
      </c>
      <c r="DB15" s="91">
        <f>'2009_CO-PA_Sumary'!X14</f>
        <v>95.899999999999991</v>
      </c>
      <c r="DC15" s="89">
        <f>'2010_CO-PA_Sumary'!$U14</f>
        <v>78.3</v>
      </c>
      <c r="DD15" s="72">
        <f>'2010_CO-PA_Sumary'!$V14</f>
        <v>11.2</v>
      </c>
      <c r="DE15" s="72">
        <f>'2010_CO-PA_Sumary'!$W14</f>
        <v>0</v>
      </c>
      <c r="DF15" s="76">
        <f>'2010_CO-PA_Sumary'!$X14</f>
        <v>89.5</v>
      </c>
      <c r="DG15" s="89">
        <f>'2011_CO-PA_Sumary'!$U14</f>
        <v>56.400000000000006</v>
      </c>
      <c r="DH15" s="72">
        <f>'2011_CO-PA_Sumary'!$V14</f>
        <v>10.6</v>
      </c>
      <c r="DI15" s="72">
        <f>'2011_CO-PA_Sumary'!$W14</f>
        <v>0.7</v>
      </c>
      <c r="DJ15" s="76">
        <f>'2011_CO-PA_Sumary'!$X14</f>
        <v>67.7</v>
      </c>
      <c r="DK15" s="89">
        <f>'2012_CO-PA_Sumary'!$U14</f>
        <v>71.8</v>
      </c>
      <c r="DL15" s="72">
        <f>'2012_CO-PA_Sumary'!$V14</f>
        <v>11.1</v>
      </c>
      <c r="DM15" s="72">
        <f>'2012_CO-PA_Sumary'!$W14</f>
        <v>0.7</v>
      </c>
      <c r="DN15" s="76">
        <f>'2012_CO-PA_Sumary'!$X14</f>
        <v>83.6</v>
      </c>
      <c r="DO15" s="89">
        <f>'2013_CO-PA_Sumary'!$U14</f>
        <v>77.899999999999991</v>
      </c>
      <c r="DP15" s="72">
        <f>'2013_CO-PA_Sumary'!$V14</f>
        <v>11.600000000000001</v>
      </c>
      <c r="DQ15" s="72">
        <f>'2013_CO-PA_Sumary'!$W14</f>
        <v>0.7</v>
      </c>
      <c r="DR15" s="76">
        <f>'2013_CO-PA_Sumary'!$X14</f>
        <v>90.2</v>
      </c>
      <c r="DS15" s="89">
        <f>'2014_CO-PA_Sumary'!$U14</f>
        <v>80.899999999999991</v>
      </c>
      <c r="DT15" s="72">
        <f>'2014_CO-PA_Sumary'!$V14</f>
        <v>10.199999999999999</v>
      </c>
      <c r="DU15" s="72">
        <f>'2014_CO-PA_Sumary'!$W14</f>
        <v>0.7</v>
      </c>
      <c r="DV15" s="76">
        <f>'2014_CO-PA_Sumary'!$X14</f>
        <v>91.8</v>
      </c>
      <c r="DW15" s="89">
        <f>'2015_CO-PA_Sumary'!$U14</f>
        <v>71.600000000000009</v>
      </c>
      <c r="DX15" s="72">
        <f>'2015_CO-PA_Sumary'!$V14</f>
        <v>11.100000000000001</v>
      </c>
      <c r="DY15" s="72">
        <f>'2015_CO-PA_Sumary'!$W14</f>
        <v>0.7</v>
      </c>
      <c r="DZ15" s="76">
        <f>'2015_CO-PA_Sumary'!$X14</f>
        <v>83.40000000000002</v>
      </c>
      <c r="EA15" s="83"/>
      <c r="EB15" s="75">
        <f t="shared" si="41"/>
        <v>82.433333333333323</v>
      </c>
      <c r="EC15" s="70">
        <f t="shared" si="0"/>
        <v>11.466666666666667</v>
      </c>
      <c r="ED15" s="70">
        <f t="shared" si="1"/>
        <v>0</v>
      </c>
      <c r="EE15" s="77">
        <f t="shared" si="42"/>
        <v>93.899999999999991</v>
      </c>
      <c r="EF15" s="75">
        <f t="shared" si="43"/>
        <v>83.2</v>
      </c>
      <c r="EG15" s="70">
        <f t="shared" si="2"/>
        <v>11.283333333333333</v>
      </c>
      <c r="EH15" s="70">
        <f t="shared" si="3"/>
        <v>0</v>
      </c>
      <c r="EI15" s="77">
        <f t="shared" si="4"/>
        <v>94.483333333333334</v>
      </c>
      <c r="EJ15" s="75">
        <f t="shared" si="44"/>
        <v>71.72</v>
      </c>
      <c r="EK15" s="70">
        <f t="shared" si="45"/>
        <v>10.92</v>
      </c>
      <c r="EL15" s="70">
        <f t="shared" si="46"/>
        <v>0.7</v>
      </c>
      <c r="EM15" s="77">
        <f t="shared" si="47"/>
        <v>83.34</v>
      </c>
      <c r="EN15" s="83"/>
      <c r="EO15" s="114"/>
      <c r="EP15" s="69" t="s">
        <v>231</v>
      </c>
      <c r="EQ15" s="113">
        <v>301</v>
      </c>
      <c r="ER15" s="111" t="s">
        <v>153</v>
      </c>
      <c r="ES15" s="89">
        <f>BW9</f>
        <v>623.4</v>
      </c>
      <c r="ET15" s="72">
        <f>BX9</f>
        <v>115.79999999999998</v>
      </c>
      <c r="EU15" s="72">
        <f>BY9</f>
        <v>0</v>
      </c>
      <c r="EV15" s="90">
        <f>BZ9</f>
        <v>739.19999999999993</v>
      </c>
      <c r="EW15" s="75">
        <f>CA9</f>
        <v>562.49999999999989</v>
      </c>
      <c r="EX15" s="70">
        <f>CB9</f>
        <v>124.69999999999996</v>
      </c>
      <c r="EY15" s="70">
        <f>CC9</f>
        <v>0</v>
      </c>
      <c r="EZ15" s="91">
        <f>CD9</f>
        <v>687.19999999999982</v>
      </c>
      <c r="FA15" s="70">
        <f>CE9</f>
        <v>667.89999999999986</v>
      </c>
      <c r="FB15" s="70">
        <f>CF9</f>
        <v>121.4</v>
      </c>
      <c r="FC15" s="70">
        <f>CG9</f>
        <v>0</v>
      </c>
      <c r="FD15" s="91">
        <f>CH9</f>
        <v>789.29999999999984</v>
      </c>
      <c r="FE15" s="71">
        <f>CI9</f>
        <v>494.4</v>
      </c>
      <c r="FF15" s="71">
        <f>CJ9</f>
        <v>104.70000000000002</v>
      </c>
      <c r="FG15" s="71">
        <f>CK9</f>
        <v>0</v>
      </c>
      <c r="FH15" s="91">
        <f>CL9</f>
        <v>599.1</v>
      </c>
      <c r="FI15" s="70">
        <f>CM9</f>
        <v>455.79999999999995</v>
      </c>
      <c r="FJ15" s="70">
        <f>CN9</f>
        <v>153.5</v>
      </c>
      <c r="FK15" s="70">
        <f>CO9</f>
        <v>0</v>
      </c>
      <c r="FL15" s="91">
        <f>CP9</f>
        <v>609.29999999999995</v>
      </c>
      <c r="FM15" s="70">
        <f>CQ9</f>
        <v>660.59999999999991</v>
      </c>
      <c r="FN15" s="70">
        <f>CR9</f>
        <v>160.1</v>
      </c>
      <c r="FO15" s="70">
        <f>CS9</f>
        <v>0</v>
      </c>
      <c r="FP15" s="91">
        <f>CT9</f>
        <v>820.69999999999993</v>
      </c>
      <c r="FQ15" s="70">
        <f>CU9</f>
        <v>632.4000000000002</v>
      </c>
      <c r="FR15" s="70">
        <f>CV9</f>
        <v>116.90000000000002</v>
      </c>
      <c r="FS15" s="70">
        <f>CW9</f>
        <v>0</v>
      </c>
      <c r="FT15" s="91">
        <f>CX9</f>
        <v>749.30000000000018</v>
      </c>
      <c r="FU15" s="70">
        <f>CY9</f>
        <v>607.9</v>
      </c>
      <c r="FV15" s="70">
        <f>CZ9</f>
        <v>122.50000000000001</v>
      </c>
      <c r="FW15" s="70">
        <f>DA9</f>
        <v>0</v>
      </c>
      <c r="FX15" s="91">
        <f>DB9</f>
        <v>730.4</v>
      </c>
      <c r="FY15" s="70">
        <f>DC9</f>
        <v>450.40000000000015</v>
      </c>
      <c r="FZ15" s="70">
        <f t="shared" ref="FZ15:GB15" si="91">DD9</f>
        <v>134.29999999999998</v>
      </c>
      <c r="GA15" s="91">
        <f t="shared" si="91"/>
        <v>0</v>
      </c>
      <c r="GB15" s="91">
        <f t="shared" si="91"/>
        <v>584.70000000000016</v>
      </c>
      <c r="GC15" s="70">
        <f>DG9</f>
        <v>487.6</v>
      </c>
      <c r="GD15" s="70">
        <f t="shared" ref="GD15:GD16" si="92">DH9</f>
        <v>100.49999999999999</v>
      </c>
      <c r="GE15" s="91">
        <f t="shared" ref="GE15:GE16" si="93">DI9</f>
        <v>0</v>
      </c>
      <c r="GF15" s="91">
        <f t="shared" ref="GF15:GF16" si="94">DJ9</f>
        <v>588.1</v>
      </c>
      <c r="GG15" s="409">
        <f>DK9</f>
        <v>536.4</v>
      </c>
      <c r="GH15" s="70">
        <f t="shared" ref="GH15:GH16" si="95">DL9</f>
        <v>111.99999999999997</v>
      </c>
      <c r="GI15" s="91">
        <f t="shared" ref="GI15:GI16" si="96">DM9</f>
        <v>0</v>
      </c>
      <c r="GJ15" s="91">
        <f t="shared" ref="GJ15:GJ16" si="97">DN9</f>
        <v>648.4</v>
      </c>
      <c r="GK15" s="409">
        <f>DO9</f>
        <v>618.30000000000007</v>
      </c>
      <c r="GL15" s="70">
        <f t="shared" ref="GL15:GL16" si="98">DP9</f>
        <v>105.19999999999997</v>
      </c>
      <c r="GM15" s="91">
        <f t="shared" ref="GM15:GM16" si="99">DQ9</f>
        <v>0</v>
      </c>
      <c r="GN15" s="91">
        <f t="shared" ref="GN15:GN16" si="100">DR9</f>
        <v>723.5</v>
      </c>
      <c r="GO15" s="409">
        <f>DS9</f>
        <v>591.30000000000007</v>
      </c>
      <c r="GP15" s="70">
        <f t="shared" ref="GP15:GP16" si="101">DT9</f>
        <v>105.69999999999999</v>
      </c>
      <c r="GQ15" s="91">
        <f t="shared" ref="GQ15:GQ16" si="102">DU9</f>
        <v>0</v>
      </c>
      <c r="GR15" s="91">
        <f t="shared" ref="GR15:GR16" si="103">DV9</f>
        <v>697</v>
      </c>
      <c r="GS15" s="75">
        <f>DW9</f>
        <v>595.29999999999995</v>
      </c>
      <c r="GT15" s="70">
        <f t="shared" ref="GT15:GT16" si="104">DX9</f>
        <v>85.999999999999986</v>
      </c>
      <c r="GU15" s="91">
        <f t="shared" ref="GU15:GU16" si="105">DY9</f>
        <v>0</v>
      </c>
      <c r="GV15" s="91">
        <f t="shared" ref="GV15:GV16" si="106">DZ9</f>
        <v>681.3</v>
      </c>
      <c r="GW15" s="83"/>
      <c r="GX15" s="75">
        <f t="shared" ref="GX15:GX17" si="107">(ES15+EW15+FA15+FE15+FI15+FM15+FQ15+FU15+GS15)/9</f>
        <v>588.91111111111104</v>
      </c>
      <c r="GY15" s="70">
        <f t="shared" ref="GY15:GY17" si="108">(ET15+EX15+FB15+FF15+FJ15+FN15+FR15+FV15+GT15)/9</f>
        <v>122.84444444444443</v>
      </c>
      <c r="GZ15" s="70">
        <f t="shared" ref="GZ15:GZ17" si="109">(EU15+EY15+FC15+FG15+FK15+FO15+FS15+FW15+GU15)/9</f>
        <v>0</v>
      </c>
      <c r="HA15" s="77">
        <f t="shared" ref="HA15:HA17" si="110">(EV15+EZ15+FD15+FH15+FL15+FP15+FT15+FX15+GV15)/9</f>
        <v>711.75555555555547</v>
      </c>
      <c r="HB15" s="75">
        <f t="shared" ref="HB15:HB17" si="111">(FA15+FE15+FI15+FM15+FQ15+FU15)/6</f>
        <v>586.5</v>
      </c>
      <c r="HC15" s="70">
        <f t="shared" ref="HC15:HC17" si="112">(FB15+FF15+FJ15+FN15+FR15+FV15)/6</f>
        <v>129.85</v>
      </c>
      <c r="HD15" s="70">
        <f t="shared" ref="HD15:HD17" si="113">(FC15+FG15+FK15+FO15+FS15+FW15)/6</f>
        <v>0</v>
      </c>
      <c r="HE15" s="77">
        <f t="shared" ref="HE15:HE17" si="114">(FD15+FH15+FL15+FP15+FT15+FX15)/6</f>
        <v>716.34999999999991</v>
      </c>
      <c r="HF15" s="75">
        <f t="shared" ref="HF15:HF17" si="115">(GC15+GG15+GK15+GO15+GS15)/5</f>
        <v>565.78000000000009</v>
      </c>
      <c r="HG15" s="70">
        <f t="shared" ref="HG15:HG17" si="116">(GD15+GH15+GL15+GP15+GT15)/5</f>
        <v>101.87999999999998</v>
      </c>
      <c r="HH15" s="70">
        <f t="shared" ref="HH15:HH17" si="117">(GE15+GI15+GM15+GQ15+GU15)/5</f>
        <v>0</v>
      </c>
      <c r="HI15" s="77">
        <f t="shared" ref="HI15:HI17" si="118">(GF15+GJ15+GN15+GR15+GV15)/5</f>
        <v>667.66000000000008</v>
      </c>
      <c r="HJ15" s="83"/>
    </row>
    <row r="16" spans="1:218" ht="13.5" thickBot="1" x14ac:dyDescent="0.25">
      <c r="A16" s="84" t="s">
        <v>34</v>
      </c>
      <c r="B16" s="87" t="s">
        <v>35</v>
      </c>
      <c r="C16" s="89">
        <f>'2002_CO-PA_Sumary'!C15</f>
        <v>63</v>
      </c>
      <c r="D16" s="72">
        <f>'2002_CO-PA_Sumary'!D15</f>
        <v>12.399999999999999</v>
      </c>
      <c r="E16" s="72">
        <f>'2002_CO-PA_Sumary'!E15</f>
        <v>0</v>
      </c>
      <c r="F16" s="90">
        <f>'2002_CO-PA_Sumary'!F15</f>
        <v>75.400000000000006</v>
      </c>
      <c r="G16" s="75">
        <f>'2003_CO-PA_Sumary'!C15</f>
        <v>47.6</v>
      </c>
      <c r="H16" s="70">
        <f>'2003_CO-PA_Sumary'!D15</f>
        <v>10.499999999999996</v>
      </c>
      <c r="I16" s="70">
        <f>'2003_CO-PA_Sumary'!E15</f>
        <v>0</v>
      </c>
      <c r="J16" s="90">
        <f>'2003_CO-PA_Sumary'!F15</f>
        <v>58.099999999999994</v>
      </c>
      <c r="K16" s="70">
        <f>'2004_CO-PA_Sumary'!C15</f>
        <v>58.1</v>
      </c>
      <c r="L16" s="70">
        <f>'2004_CO-PA_Sumary'!D15</f>
        <v>12.099999999999998</v>
      </c>
      <c r="M16" s="70">
        <f>'2004_CO-PA_Sumary'!E15</f>
        <v>0</v>
      </c>
      <c r="N16" s="91">
        <f>'2004_CO-PA_Sumary'!F15</f>
        <v>70.2</v>
      </c>
      <c r="O16" s="71">
        <f>'2005_CO-PA_Sumary'!C15</f>
        <v>43.6</v>
      </c>
      <c r="P16" s="71">
        <f>'2005_CO-PA_Sumary'!D15</f>
        <v>9.4999999999999982</v>
      </c>
      <c r="Q16" s="71">
        <f>'2005_CO-PA_Sumary'!E15</f>
        <v>0</v>
      </c>
      <c r="R16" s="91">
        <f>'2005_CO-PA_Sumary'!F15</f>
        <v>53.1</v>
      </c>
      <c r="S16" s="70">
        <f>'2006_CO-PA_Sumary'!C15</f>
        <v>49.6</v>
      </c>
      <c r="T16" s="70">
        <f>'2006_CO-PA_Sumary'!D15</f>
        <v>11.499999999999996</v>
      </c>
      <c r="U16" s="70">
        <f>'2006_CO-PA_Sumary'!E15</f>
        <v>0</v>
      </c>
      <c r="V16" s="91">
        <f>'2006_CO-PA_Sumary'!F15</f>
        <v>61.099999999999994</v>
      </c>
      <c r="W16" s="70">
        <f>'2007_CO-PA_Sumary'!C15</f>
        <v>71.5</v>
      </c>
      <c r="X16" s="70">
        <f>'2007_CO-PA_Sumary'!D15</f>
        <v>11.699999999999998</v>
      </c>
      <c r="Y16" s="70">
        <f>'2007_CO-PA_Sumary'!E15</f>
        <v>0</v>
      </c>
      <c r="Z16" s="91">
        <f>'2007_CO-PA_Sumary'!F15</f>
        <v>83.2</v>
      </c>
      <c r="AA16" s="70">
        <f>'2008_CO-PA_Sumary'!C15</f>
        <v>65.100000000000009</v>
      </c>
      <c r="AB16" s="70">
        <f>'2008_CO-PA_Sumary'!D15</f>
        <v>11.799999999999997</v>
      </c>
      <c r="AC16" s="70">
        <f>'2008_CO-PA_Sumary'!E15</f>
        <v>0</v>
      </c>
      <c r="AD16" s="91">
        <f>'2008_CO-PA_Sumary'!F15</f>
        <v>76.900000000000006</v>
      </c>
      <c r="AE16" s="70">
        <f>'2009_CO-PA_Sumary'!C15</f>
        <v>69.299999999999983</v>
      </c>
      <c r="AF16" s="70">
        <f>'2009_CO-PA_Sumary'!D15</f>
        <v>11.599999999999998</v>
      </c>
      <c r="AG16" s="70">
        <f>'2009_CO-PA_Sumary'!E15</f>
        <v>0</v>
      </c>
      <c r="AH16" s="91">
        <f>'2009_CO-PA_Sumary'!F15</f>
        <v>80.899999999999977</v>
      </c>
      <c r="AI16" s="89">
        <f>'2010_CO-PA_Sumary'!$C15</f>
        <v>57.300000000000004</v>
      </c>
      <c r="AJ16" s="72">
        <f>'2010_CO-PA_Sumary'!$D15</f>
        <v>10.599999999999998</v>
      </c>
      <c r="AK16" s="72">
        <f>'2010_CO-PA_Sumary'!$E15</f>
        <v>0</v>
      </c>
      <c r="AL16" s="76">
        <f>'2010_CO-PA_Sumary'!$F15</f>
        <v>67.900000000000006</v>
      </c>
      <c r="AM16" s="89">
        <f>'2011_CO-PA_Sumary'!$C15</f>
        <v>59.099999999999994</v>
      </c>
      <c r="AN16" s="72">
        <f>'2011_CO-PA_Sumary'!$D15</f>
        <v>11.999999999999998</v>
      </c>
      <c r="AO16" s="72">
        <f>'2011_CO-PA_Sumary'!$E15</f>
        <v>0</v>
      </c>
      <c r="AP16" s="76">
        <f>'2011_CO-PA_Sumary'!$F15</f>
        <v>71.099999999999994</v>
      </c>
      <c r="AQ16" s="89">
        <f>'2012_CO-PA_Sumary'!$C15</f>
        <v>63.8</v>
      </c>
      <c r="AR16" s="72">
        <f>'2012_CO-PA_Sumary'!$D15</f>
        <v>12.099999999999996</v>
      </c>
      <c r="AS16" s="72">
        <f>'2012_CO-PA_Sumary'!$E15</f>
        <v>0</v>
      </c>
      <c r="AT16" s="76">
        <f>'2012_CO-PA_Sumary'!$F15</f>
        <v>75.899999999999991</v>
      </c>
      <c r="AU16" s="89">
        <f>'2013_CO-PA_Sumary'!$C15</f>
        <v>84.59999999999998</v>
      </c>
      <c r="AV16" s="72">
        <f>'2013_CO-PA_Sumary'!$D15</f>
        <v>11.499999999999998</v>
      </c>
      <c r="AW16" s="72">
        <f>'2013_CO-PA_Sumary'!$E15</f>
        <v>0</v>
      </c>
      <c r="AX16" s="76">
        <f>'2013_CO-PA_Sumary'!$F15</f>
        <v>96.09999999999998</v>
      </c>
      <c r="AY16" s="89">
        <f>'2014_CO-PA_Sumary'!$C15</f>
        <v>80.499999999999972</v>
      </c>
      <c r="AZ16" s="72">
        <f>'2014_CO-PA_Sumary'!$D15</f>
        <v>11.299999999999999</v>
      </c>
      <c r="BA16" s="72">
        <f>'2014_CO-PA_Sumary'!$E15</f>
        <v>0</v>
      </c>
      <c r="BB16" s="76">
        <f>'2014_CO-PA_Sumary'!$F15</f>
        <v>91.799999999999969</v>
      </c>
      <c r="BC16" s="89">
        <f>'2015_CO-PA_Sumary'!$C15</f>
        <v>61.7</v>
      </c>
      <c r="BD16" s="72">
        <f>'2015_CO-PA_Sumary'!$D15</f>
        <v>8.9999999999999982</v>
      </c>
      <c r="BE16" s="72">
        <f>'2015_CO-PA_Sumary'!$E15</f>
        <v>0</v>
      </c>
      <c r="BF16" s="76">
        <f>'2015_CO-PA_Sumary'!$F15</f>
        <v>70.7</v>
      </c>
      <c r="BG16" s="374"/>
      <c r="BH16" s="75">
        <f t="shared" si="29"/>
        <v>58.344444444444434</v>
      </c>
      <c r="BI16" s="70">
        <f t="shared" si="30"/>
        <v>11.299999999999997</v>
      </c>
      <c r="BJ16" s="70">
        <f t="shared" si="31"/>
        <v>0</v>
      </c>
      <c r="BK16" s="77">
        <f t="shared" si="32"/>
        <v>69.644444444444446</v>
      </c>
      <c r="BL16" s="75">
        <f t="shared" si="33"/>
        <v>59.400000000000006</v>
      </c>
      <c r="BM16" s="70">
        <f t="shared" si="34"/>
        <v>11.116666666666662</v>
      </c>
      <c r="BN16" s="70">
        <f t="shared" si="35"/>
        <v>0</v>
      </c>
      <c r="BO16" s="77">
        <f t="shared" si="36"/>
        <v>70.516666666666652</v>
      </c>
      <c r="BP16" s="74">
        <f t="shared" si="37"/>
        <v>69.939999999999984</v>
      </c>
      <c r="BQ16" s="74">
        <f t="shared" si="38"/>
        <v>11.179999999999998</v>
      </c>
      <c r="BR16" s="74">
        <f t="shared" si="39"/>
        <v>0</v>
      </c>
      <c r="BS16" s="77">
        <f t="shared" si="40"/>
        <v>81.119999999999976</v>
      </c>
      <c r="BT16" s="83"/>
      <c r="BU16" s="113">
        <v>502</v>
      </c>
      <c r="BV16" s="111" t="s">
        <v>158</v>
      </c>
      <c r="BW16" s="89">
        <f>'2002_CO-PA_Sumary'!U15</f>
        <v>1.1000000000000001</v>
      </c>
      <c r="BX16" s="72">
        <f>'2002_CO-PA_Sumary'!V15</f>
        <v>0.6</v>
      </c>
      <c r="BY16" s="72">
        <f>'2002_CO-PA_Sumary'!W15</f>
        <v>0</v>
      </c>
      <c r="BZ16" s="90">
        <f>'2002_CO-PA_Sumary'!X15</f>
        <v>1.7000000000000002</v>
      </c>
      <c r="CA16" s="75">
        <f>'2003_CO-PA_Sumary'!U15</f>
        <v>1.7</v>
      </c>
      <c r="CB16" s="70">
        <f>'2003_CO-PA_Sumary'!V15</f>
        <v>0.4</v>
      </c>
      <c r="CC16" s="70">
        <f>'2003_CO-PA_Sumary'!W15</f>
        <v>0</v>
      </c>
      <c r="CD16" s="91">
        <f>'2003_CO-PA_Sumary'!X15</f>
        <v>2.1</v>
      </c>
      <c r="CE16" s="70">
        <f>'2004_CO-PA_Sumary'!U15</f>
        <v>1.6</v>
      </c>
      <c r="CF16" s="70">
        <f>'2004_CO-PA_Sumary'!V15</f>
        <v>0.4</v>
      </c>
      <c r="CG16" s="70">
        <f>'2004_CO-PA_Sumary'!W15</f>
        <v>0</v>
      </c>
      <c r="CH16" s="91">
        <f>'2004_CO-PA_Sumary'!X15</f>
        <v>2</v>
      </c>
      <c r="CI16" s="71">
        <f>'2005_CO-PA_Sumary'!U15</f>
        <v>1.3</v>
      </c>
      <c r="CJ16" s="71">
        <f>'2005_CO-PA_Sumary'!V15</f>
        <v>0.4</v>
      </c>
      <c r="CK16" s="71">
        <f>'2005_CO-PA_Sumary'!W15</f>
        <v>0</v>
      </c>
      <c r="CL16" s="90">
        <f>'2005_CO-PA_Sumary'!X15</f>
        <v>1.7000000000000002</v>
      </c>
      <c r="CM16" s="70">
        <f>'2006_CO-PA_Sumary'!U15</f>
        <v>1.3</v>
      </c>
      <c r="CN16" s="70">
        <f>'2006_CO-PA_Sumary'!V15</f>
        <v>0.4</v>
      </c>
      <c r="CO16" s="70">
        <f>'2006_CO-PA_Sumary'!W15</f>
        <v>0</v>
      </c>
      <c r="CP16" s="91">
        <f>'2006_CO-PA_Sumary'!X15</f>
        <v>1.7000000000000002</v>
      </c>
      <c r="CQ16" s="70">
        <f>'2007_CO-PA_Sumary'!U15</f>
        <v>1.6</v>
      </c>
      <c r="CR16" s="70">
        <f>'2007_CO-PA_Sumary'!V15</f>
        <v>0.4</v>
      </c>
      <c r="CS16" s="70">
        <f>'2007_CO-PA_Sumary'!W15</f>
        <v>0</v>
      </c>
      <c r="CT16" s="91">
        <f>'2007_CO-PA_Sumary'!X15</f>
        <v>2</v>
      </c>
      <c r="CU16" s="70">
        <f>'2008_CO-PA_Sumary'!U15</f>
        <v>5.9</v>
      </c>
      <c r="CV16" s="70">
        <f>'2008_CO-PA_Sumary'!V15</f>
        <v>0.4</v>
      </c>
      <c r="CW16" s="70">
        <f>'2008_CO-PA_Sumary'!W15</f>
        <v>0</v>
      </c>
      <c r="CX16" s="91">
        <f>'2008_CO-PA_Sumary'!X15</f>
        <v>6.3000000000000007</v>
      </c>
      <c r="CY16" s="70">
        <f>'2009_CO-PA_Sumary'!U15</f>
        <v>5</v>
      </c>
      <c r="CZ16" s="70">
        <f>'2009_CO-PA_Sumary'!V15</f>
        <v>0.4</v>
      </c>
      <c r="DA16" s="70">
        <f>'2009_CO-PA_Sumary'!W15</f>
        <v>0</v>
      </c>
      <c r="DB16" s="91">
        <f>'2009_CO-PA_Sumary'!X15</f>
        <v>5.4</v>
      </c>
      <c r="DC16" s="89">
        <f>'2010_CO-PA_Sumary'!$U15</f>
        <v>4.5</v>
      </c>
      <c r="DD16" s="72">
        <f>'2010_CO-PA_Sumary'!$V15</f>
        <v>0.4</v>
      </c>
      <c r="DE16" s="72">
        <f>'2010_CO-PA_Sumary'!$W15</f>
        <v>0</v>
      </c>
      <c r="DF16" s="76">
        <f>'2010_CO-PA_Sumary'!$X15</f>
        <v>4.9000000000000004</v>
      </c>
      <c r="DG16" s="89">
        <f>'2011_CO-PA_Sumary'!$U15</f>
        <v>0.7</v>
      </c>
      <c r="DH16" s="72">
        <f>'2011_CO-PA_Sumary'!$V15</f>
        <v>0.4</v>
      </c>
      <c r="DI16" s="72">
        <f>'2011_CO-PA_Sumary'!$W15</f>
        <v>0</v>
      </c>
      <c r="DJ16" s="76">
        <f>'2011_CO-PA_Sumary'!$X15</f>
        <v>1.1000000000000001</v>
      </c>
      <c r="DK16" s="89">
        <f>'2012_CO-PA_Sumary'!$U15</f>
        <v>1</v>
      </c>
      <c r="DL16" s="72">
        <f>'2012_CO-PA_Sumary'!$V15</f>
        <v>0.4</v>
      </c>
      <c r="DM16" s="72">
        <f>'2012_CO-PA_Sumary'!$W15</f>
        <v>0</v>
      </c>
      <c r="DN16" s="76">
        <f>'2012_CO-PA_Sumary'!$X15</f>
        <v>1.4</v>
      </c>
      <c r="DO16" s="89">
        <f>'2013_CO-PA_Sumary'!$U15</f>
        <v>0.89999999999999991</v>
      </c>
      <c r="DP16" s="72">
        <f>'2013_CO-PA_Sumary'!$V15</f>
        <v>0.4</v>
      </c>
      <c r="DQ16" s="72">
        <f>'2013_CO-PA_Sumary'!$W15</f>
        <v>0</v>
      </c>
      <c r="DR16" s="76">
        <f>'2013_CO-PA_Sumary'!$X15</f>
        <v>1.2999999999999998</v>
      </c>
      <c r="DS16" s="89">
        <f>'2014_CO-PA_Sumary'!$U15</f>
        <v>0.7</v>
      </c>
      <c r="DT16" s="72">
        <f>'2014_CO-PA_Sumary'!$V15</f>
        <v>0.2</v>
      </c>
      <c r="DU16" s="72">
        <f>'2014_CO-PA_Sumary'!$W15</f>
        <v>0</v>
      </c>
      <c r="DV16" s="76">
        <f>'2014_CO-PA_Sumary'!$X15</f>
        <v>0.89999999999999991</v>
      </c>
      <c r="DW16" s="89">
        <f>'2015_CO-PA_Sumary'!$U15</f>
        <v>0.4</v>
      </c>
      <c r="DX16" s="72">
        <f>'2015_CO-PA_Sumary'!$V15</f>
        <v>0.30000000000000004</v>
      </c>
      <c r="DY16" s="72">
        <f>'2015_CO-PA_Sumary'!$W15</f>
        <v>0</v>
      </c>
      <c r="DZ16" s="76">
        <f>'2015_CO-PA_Sumary'!$X15</f>
        <v>0.70000000000000007</v>
      </c>
      <c r="EA16" s="83"/>
      <c r="EB16" s="75">
        <f t="shared" si="41"/>
        <v>2.6666666666666665</v>
      </c>
      <c r="EC16" s="70">
        <f t="shared" si="0"/>
        <v>0.42222222222222217</v>
      </c>
      <c r="ED16" s="70">
        <f t="shared" si="1"/>
        <v>0</v>
      </c>
      <c r="EE16" s="77">
        <f t="shared" si="42"/>
        <v>3.0888888888888886</v>
      </c>
      <c r="EF16" s="75">
        <f t="shared" si="43"/>
        <v>3.2666666666666671</v>
      </c>
      <c r="EG16" s="70">
        <f t="shared" si="2"/>
        <v>0.39999999999999997</v>
      </c>
      <c r="EH16" s="70">
        <f t="shared" si="3"/>
        <v>0</v>
      </c>
      <c r="EI16" s="77">
        <f t="shared" si="4"/>
        <v>3.6666666666666665</v>
      </c>
      <c r="EJ16" s="75">
        <f t="shared" si="44"/>
        <v>0.74</v>
      </c>
      <c r="EK16" s="70">
        <f t="shared" si="45"/>
        <v>0.34</v>
      </c>
      <c r="EL16" s="70">
        <f t="shared" si="46"/>
        <v>0</v>
      </c>
      <c r="EM16" s="77">
        <f t="shared" si="47"/>
        <v>1.0799999999999998</v>
      </c>
      <c r="EN16" s="83"/>
      <c r="EO16" s="114"/>
      <c r="EQ16" s="121">
        <v>302</v>
      </c>
      <c r="ER16" s="122" t="s">
        <v>154</v>
      </c>
      <c r="ES16" s="123">
        <f>BW10</f>
        <v>452.1</v>
      </c>
      <c r="ET16" s="124">
        <f>BX10</f>
        <v>69.389999999999986</v>
      </c>
      <c r="EU16" s="124">
        <f>BY10</f>
        <v>0</v>
      </c>
      <c r="EV16" s="125">
        <f>BZ10</f>
        <v>521.49</v>
      </c>
      <c r="EW16" s="126">
        <f>CA10</f>
        <v>294.00000000000011</v>
      </c>
      <c r="EX16" s="124">
        <f>CB10</f>
        <v>83.4</v>
      </c>
      <c r="EY16" s="124">
        <f>CC10</f>
        <v>0</v>
      </c>
      <c r="EZ16" s="125">
        <f>CD10</f>
        <v>377.40000000000009</v>
      </c>
      <c r="FA16" s="124">
        <f>CE10</f>
        <v>441</v>
      </c>
      <c r="FB16" s="124">
        <f>CF10</f>
        <v>79.000000000000014</v>
      </c>
      <c r="FC16" s="124">
        <f>CG10</f>
        <v>0</v>
      </c>
      <c r="FD16" s="125">
        <f>CH10</f>
        <v>520</v>
      </c>
      <c r="FE16" s="127">
        <f>CI10</f>
        <v>303.8</v>
      </c>
      <c r="FF16" s="127">
        <f>CJ10</f>
        <v>73.8</v>
      </c>
      <c r="FG16" s="127">
        <f>CK10</f>
        <v>0</v>
      </c>
      <c r="FH16" s="125">
        <f>CL10</f>
        <v>377.6</v>
      </c>
      <c r="FI16" s="124">
        <f>CM10</f>
        <v>249.4</v>
      </c>
      <c r="FJ16" s="124">
        <f>CN10</f>
        <v>72.3</v>
      </c>
      <c r="FK16" s="124">
        <f>CO10</f>
        <v>0</v>
      </c>
      <c r="FL16" s="125">
        <f>CP10</f>
        <v>321.7</v>
      </c>
      <c r="FM16" s="124">
        <f>CQ10</f>
        <v>464.59999999999997</v>
      </c>
      <c r="FN16" s="124">
        <f>CR10</f>
        <v>87.699999999999989</v>
      </c>
      <c r="FO16" s="124">
        <f>CS10</f>
        <v>0</v>
      </c>
      <c r="FP16" s="125">
        <f>CT10</f>
        <v>552.29999999999995</v>
      </c>
      <c r="FQ16" s="124">
        <f>CU10</f>
        <v>407.09999999999997</v>
      </c>
      <c r="FR16" s="124">
        <f>CV10</f>
        <v>88.799999999999983</v>
      </c>
      <c r="FS16" s="124">
        <f>CW10</f>
        <v>0</v>
      </c>
      <c r="FT16" s="125">
        <f>CX10</f>
        <v>495.9</v>
      </c>
      <c r="FU16" s="124">
        <f>CY10</f>
        <v>375</v>
      </c>
      <c r="FV16" s="124">
        <f>CZ10</f>
        <v>86</v>
      </c>
      <c r="FW16" s="124">
        <f>DA10</f>
        <v>0</v>
      </c>
      <c r="FX16" s="125">
        <f>DB10</f>
        <v>461</v>
      </c>
      <c r="FY16" s="124">
        <f>DC10</f>
        <v>335.3</v>
      </c>
      <c r="FZ16" s="124">
        <f t="shared" ref="FZ16:GB16" si="119">DD10</f>
        <v>79.400000000000006</v>
      </c>
      <c r="GA16" s="125">
        <f t="shared" si="119"/>
        <v>0</v>
      </c>
      <c r="GB16" s="125">
        <f t="shared" si="119"/>
        <v>414.70000000000005</v>
      </c>
      <c r="GC16" s="124">
        <f>DG10</f>
        <v>352.69999999999993</v>
      </c>
      <c r="GD16" s="124">
        <f t="shared" si="92"/>
        <v>61.900000000000006</v>
      </c>
      <c r="GE16" s="125">
        <f t="shared" si="93"/>
        <v>0</v>
      </c>
      <c r="GF16" s="125">
        <f t="shared" si="94"/>
        <v>414.59999999999991</v>
      </c>
      <c r="GG16" s="123">
        <f>DK10</f>
        <v>390.19999999999993</v>
      </c>
      <c r="GH16" s="124">
        <f t="shared" si="95"/>
        <v>72.099999999999994</v>
      </c>
      <c r="GI16" s="125">
        <f t="shared" si="96"/>
        <v>0</v>
      </c>
      <c r="GJ16" s="125">
        <f t="shared" si="97"/>
        <v>462.29999999999995</v>
      </c>
      <c r="GK16" s="123">
        <f>DO10</f>
        <v>578.70000000000005</v>
      </c>
      <c r="GL16" s="124">
        <f t="shared" si="98"/>
        <v>78.7</v>
      </c>
      <c r="GM16" s="125">
        <f t="shared" si="99"/>
        <v>0</v>
      </c>
      <c r="GN16" s="125">
        <f t="shared" si="100"/>
        <v>657.40000000000009</v>
      </c>
      <c r="GO16" s="123">
        <f>DS10</f>
        <v>620.80000000000007</v>
      </c>
      <c r="GP16" s="124">
        <f t="shared" si="101"/>
        <v>85.5</v>
      </c>
      <c r="GQ16" s="125">
        <f t="shared" si="102"/>
        <v>0</v>
      </c>
      <c r="GR16" s="125">
        <f t="shared" si="103"/>
        <v>706.30000000000007</v>
      </c>
      <c r="GS16" s="126">
        <f>DW10</f>
        <v>434.69999999999993</v>
      </c>
      <c r="GT16" s="124">
        <f t="shared" si="104"/>
        <v>73.399999999999991</v>
      </c>
      <c r="GU16" s="125">
        <f t="shared" si="105"/>
        <v>0</v>
      </c>
      <c r="GV16" s="125">
        <f t="shared" si="106"/>
        <v>508.09999999999991</v>
      </c>
      <c r="GW16" s="83"/>
      <c r="GX16" s="126">
        <f t="shared" si="107"/>
        <v>380.18888888888887</v>
      </c>
      <c r="GY16" s="124">
        <f t="shared" si="108"/>
        <v>79.31</v>
      </c>
      <c r="GZ16" s="124">
        <f t="shared" si="109"/>
        <v>0</v>
      </c>
      <c r="HA16" s="128">
        <f t="shared" si="110"/>
        <v>459.49888888888887</v>
      </c>
      <c r="HB16" s="126">
        <f t="shared" si="111"/>
        <v>373.48333333333329</v>
      </c>
      <c r="HC16" s="124">
        <f t="shared" si="112"/>
        <v>81.266666666666666</v>
      </c>
      <c r="HD16" s="124">
        <f t="shared" si="113"/>
        <v>0</v>
      </c>
      <c r="HE16" s="128">
        <f t="shared" si="114"/>
        <v>454.75</v>
      </c>
      <c r="HF16" s="126">
        <f t="shared" si="115"/>
        <v>475.41999999999996</v>
      </c>
      <c r="HG16" s="124">
        <f t="shared" si="116"/>
        <v>74.319999999999993</v>
      </c>
      <c r="HH16" s="124">
        <f t="shared" si="117"/>
        <v>0</v>
      </c>
      <c r="HI16" s="128">
        <f t="shared" si="118"/>
        <v>549.74</v>
      </c>
      <c r="HJ16" s="83"/>
    </row>
    <row r="17" spans="1:218" ht="13.5" thickTop="1" x14ac:dyDescent="0.2">
      <c r="A17" s="84" t="s">
        <v>36</v>
      </c>
      <c r="B17" s="87" t="s">
        <v>37</v>
      </c>
      <c r="C17" s="89">
        <f>'2002_CO-PA_Sumary'!C16</f>
        <v>1840.4</v>
      </c>
      <c r="D17" s="72">
        <f>'2002_CO-PA_Sumary'!D16</f>
        <v>220.89999999999998</v>
      </c>
      <c r="E17" s="72">
        <f>'2002_CO-PA_Sumary'!E16</f>
        <v>25.5</v>
      </c>
      <c r="F17" s="90">
        <f>'2002_CO-PA_Sumary'!F16</f>
        <v>2086.8000000000002</v>
      </c>
      <c r="G17" s="75">
        <f>'2003_CO-PA_Sumary'!C16</f>
        <v>1660.2000000000003</v>
      </c>
      <c r="H17" s="70">
        <f>'2003_CO-PA_Sumary'!D16</f>
        <v>197.89999999999998</v>
      </c>
      <c r="I17" s="70">
        <f>'2003_CO-PA_Sumary'!E16</f>
        <v>24.3</v>
      </c>
      <c r="J17" s="90">
        <f>'2003_CO-PA_Sumary'!F16</f>
        <v>1882.4000000000003</v>
      </c>
      <c r="K17" s="70">
        <f>'2004_CO-PA_Sumary'!C16</f>
        <v>1890.6</v>
      </c>
      <c r="L17" s="70">
        <f>'2004_CO-PA_Sumary'!D16</f>
        <v>200.70000000000002</v>
      </c>
      <c r="M17" s="70">
        <f>'2004_CO-PA_Sumary'!E16</f>
        <v>23.6</v>
      </c>
      <c r="N17" s="91">
        <f>'2004_CO-PA_Sumary'!F16</f>
        <v>2114.8999999999996</v>
      </c>
      <c r="O17" s="71">
        <f>'2005_CO-PA_Sumary'!C16</f>
        <v>870.90000000000009</v>
      </c>
      <c r="P17" s="71">
        <f>'2005_CO-PA_Sumary'!D16</f>
        <v>161.4</v>
      </c>
      <c r="Q17" s="71">
        <f>'2005_CO-PA_Sumary'!E16</f>
        <v>23.1</v>
      </c>
      <c r="R17" s="91">
        <f>'2005_CO-PA_Sumary'!F16</f>
        <v>1055.4000000000001</v>
      </c>
      <c r="S17" s="70">
        <f>'2006_CO-PA_Sumary'!C16</f>
        <v>717.4</v>
      </c>
      <c r="T17" s="70">
        <f>'2006_CO-PA_Sumary'!D16</f>
        <v>161.39999999999998</v>
      </c>
      <c r="U17" s="70">
        <f>'2006_CO-PA_Sumary'!E16</f>
        <v>22.2</v>
      </c>
      <c r="V17" s="91">
        <f>'2006_CO-PA_Sumary'!F16</f>
        <v>901</v>
      </c>
      <c r="W17" s="70">
        <f>'2007_CO-PA_Sumary'!C16</f>
        <v>1732.3000000000002</v>
      </c>
      <c r="X17" s="70">
        <f>'2007_CO-PA_Sumary'!D16</f>
        <v>194.5</v>
      </c>
      <c r="Y17" s="70">
        <f>'2007_CO-PA_Sumary'!E16</f>
        <v>23.9</v>
      </c>
      <c r="Z17" s="91">
        <f>'2007_CO-PA_Sumary'!F16</f>
        <v>1950.7000000000003</v>
      </c>
      <c r="AA17" s="70">
        <f>'2008_CO-PA_Sumary'!C16</f>
        <v>2205.8000000000002</v>
      </c>
      <c r="AB17" s="70">
        <f>'2008_CO-PA_Sumary'!D16</f>
        <v>223.9</v>
      </c>
      <c r="AC17" s="70">
        <f>'2008_CO-PA_Sumary'!E16</f>
        <v>30.1</v>
      </c>
      <c r="AD17" s="91">
        <f>'2008_CO-PA_Sumary'!F16</f>
        <v>2459.8000000000002</v>
      </c>
      <c r="AE17" s="70">
        <f>'2009_CO-PA_Sumary'!C16</f>
        <v>2257.7000000000007</v>
      </c>
      <c r="AF17" s="70">
        <f>'2009_CO-PA_Sumary'!D16</f>
        <v>200</v>
      </c>
      <c r="AG17" s="70">
        <f>'2009_CO-PA_Sumary'!E16</f>
        <v>24</v>
      </c>
      <c r="AH17" s="91">
        <f>'2009_CO-PA_Sumary'!F16</f>
        <v>2481.7000000000007</v>
      </c>
      <c r="AI17" s="89">
        <f>'2010_CO-PA_Sumary'!$C16</f>
        <v>1510.9999999999998</v>
      </c>
      <c r="AJ17" s="72">
        <f>'2010_CO-PA_Sumary'!$D16</f>
        <v>172.2</v>
      </c>
      <c r="AK17" s="72">
        <f>'2010_CO-PA_Sumary'!$E16</f>
        <v>24.6</v>
      </c>
      <c r="AL17" s="76">
        <f>'2010_CO-PA_Sumary'!$F16</f>
        <v>1707.7999999999997</v>
      </c>
      <c r="AM17" s="89">
        <f>'2011_CO-PA_Sumary'!$C16</f>
        <v>749.80000000000007</v>
      </c>
      <c r="AN17" s="72">
        <f>'2011_CO-PA_Sumary'!$D16</f>
        <v>139.6</v>
      </c>
      <c r="AO17" s="72">
        <f>'2011_CO-PA_Sumary'!$E16</f>
        <v>22.4</v>
      </c>
      <c r="AP17" s="76">
        <f>'2011_CO-PA_Sumary'!$F16</f>
        <v>911.80000000000007</v>
      </c>
      <c r="AQ17" s="89">
        <f>'2012_CO-PA_Sumary'!$C16</f>
        <v>1799.6999999999998</v>
      </c>
      <c r="AR17" s="72">
        <f>'2012_CO-PA_Sumary'!$D16</f>
        <v>197.79999999999998</v>
      </c>
      <c r="AS17" s="72">
        <f>'2012_CO-PA_Sumary'!$E16</f>
        <v>42.7</v>
      </c>
      <c r="AT17" s="76">
        <f>'2012_CO-PA_Sumary'!$F16</f>
        <v>2040.1999999999998</v>
      </c>
      <c r="AU17" s="89">
        <f>'2013_CO-PA_Sumary'!$C16</f>
        <v>2556.5000000000005</v>
      </c>
      <c r="AV17" s="72">
        <f>'2013_CO-PA_Sumary'!$D16</f>
        <v>145.80000000000001</v>
      </c>
      <c r="AW17" s="72">
        <f>'2013_CO-PA_Sumary'!$E16</f>
        <v>36.200000000000003</v>
      </c>
      <c r="AX17" s="76">
        <f>'2013_CO-PA_Sumary'!$F16</f>
        <v>2738.5000000000005</v>
      </c>
      <c r="AY17" s="89">
        <f>'2014_CO-PA_Sumary'!$C16</f>
        <v>3346</v>
      </c>
      <c r="AZ17" s="72">
        <f>'2014_CO-PA_Sumary'!$D16</f>
        <v>196.79999999999998</v>
      </c>
      <c r="BA17" s="72">
        <f>'2014_CO-PA_Sumary'!$E16</f>
        <v>47.9</v>
      </c>
      <c r="BB17" s="76">
        <f>'2014_CO-PA_Sumary'!$F16</f>
        <v>3590.7000000000003</v>
      </c>
      <c r="BC17" s="89">
        <f>'2015_CO-PA_Sumary'!$C16</f>
        <v>3129.4000000000005</v>
      </c>
      <c r="BD17" s="72">
        <f>'2015_CO-PA_Sumary'!$D16</f>
        <v>160.69999999999999</v>
      </c>
      <c r="BE17" s="72">
        <f>'2015_CO-PA_Sumary'!$E16</f>
        <v>51.1</v>
      </c>
      <c r="BF17" s="76">
        <f>'2015_CO-PA_Sumary'!$F16</f>
        <v>3341.2000000000003</v>
      </c>
      <c r="BG17" s="374"/>
      <c r="BH17" s="75">
        <f t="shared" si="29"/>
        <v>1631.8111111111111</v>
      </c>
      <c r="BI17" s="70">
        <f t="shared" si="30"/>
        <v>192.54444444444445</v>
      </c>
      <c r="BJ17" s="70">
        <f t="shared" si="31"/>
        <v>24.588888888888889</v>
      </c>
      <c r="BK17" s="77">
        <f t="shared" si="32"/>
        <v>1848.9444444444443</v>
      </c>
      <c r="BL17" s="75">
        <f t="shared" si="33"/>
        <v>1549.1833333333334</v>
      </c>
      <c r="BM17" s="70">
        <f t="shared" si="34"/>
        <v>185.56666666666663</v>
      </c>
      <c r="BN17" s="70">
        <f t="shared" si="35"/>
        <v>24.649999999999995</v>
      </c>
      <c r="BO17" s="77">
        <f t="shared" si="36"/>
        <v>1759.4000000000003</v>
      </c>
      <c r="BP17" s="74">
        <f t="shared" si="37"/>
        <v>2316.2800000000002</v>
      </c>
      <c r="BQ17" s="74">
        <f t="shared" si="38"/>
        <v>168.14000000000001</v>
      </c>
      <c r="BR17" s="74">
        <f t="shared" si="39"/>
        <v>40.059999999999995</v>
      </c>
      <c r="BS17" s="77">
        <f t="shared" si="40"/>
        <v>2524.4800000000005</v>
      </c>
      <c r="BT17" s="83"/>
      <c r="BU17" s="113">
        <v>503</v>
      </c>
      <c r="BV17" s="111" t="s">
        <v>159</v>
      </c>
      <c r="BW17" s="89">
        <f>'2002_CO-PA_Sumary'!U16</f>
        <v>278.7</v>
      </c>
      <c r="BX17" s="72">
        <f>'2002_CO-PA_Sumary'!V16</f>
        <v>47.1</v>
      </c>
      <c r="BY17" s="72">
        <f>'2002_CO-PA_Sumary'!W16</f>
        <v>0</v>
      </c>
      <c r="BZ17" s="90">
        <f>'2002_CO-PA_Sumary'!X16</f>
        <v>325.8</v>
      </c>
      <c r="CA17" s="75">
        <f>'2003_CO-PA_Sumary'!U16</f>
        <v>212.8</v>
      </c>
      <c r="CB17" s="70">
        <f>'2003_CO-PA_Sumary'!V16</f>
        <v>45.8</v>
      </c>
      <c r="CC17" s="70">
        <f>'2003_CO-PA_Sumary'!W16</f>
        <v>0</v>
      </c>
      <c r="CD17" s="91">
        <f>'2003_CO-PA_Sumary'!X16</f>
        <v>258.60000000000002</v>
      </c>
      <c r="CE17" s="70">
        <f>'2004_CO-PA_Sumary'!U16</f>
        <v>299.10000000000002</v>
      </c>
      <c r="CF17" s="70">
        <f>'2004_CO-PA_Sumary'!V16</f>
        <v>47.7</v>
      </c>
      <c r="CG17" s="70">
        <f>'2004_CO-PA_Sumary'!W16</f>
        <v>0</v>
      </c>
      <c r="CH17" s="91">
        <f>'2004_CO-PA_Sumary'!X16</f>
        <v>346.8</v>
      </c>
      <c r="CI17" s="71">
        <f>'2005_CO-PA_Sumary'!U16</f>
        <v>225.7</v>
      </c>
      <c r="CJ17" s="71">
        <f>'2005_CO-PA_Sumary'!V16</f>
        <v>44.9</v>
      </c>
      <c r="CK17" s="71">
        <f>'2005_CO-PA_Sumary'!W16</f>
        <v>0</v>
      </c>
      <c r="CL17" s="90">
        <f>'2005_CO-PA_Sumary'!X16</f>
        <v>270.59999999999997</v>
      </c>
      <c r="CM17" s="70">
        <f>'2006_CO-PA_Sumary'!U16</f>
        <v>208.5</v>
      </c>
      <c r="CN17" s="70">
        <f>'2006_CO-PA_Sumary'!V16</f>
        <v>45.099999999999994</v>
      </c>
      <c r="CO17" s="70">
        <f>'2006_CO-PA_Sumary'!W16</f>
        <v>0</v>
      </c>
      <c r="CP17" s="91">
        <f>'2006_CO-PA_Sumary'!X16</f>
        <v>253.6</v>
      </c>
      <c r="CQ17" s="70">
        <f>'2007_CO-PA_Sumary'!U16</f>
        <v>263.7</v>
      </c>
      <c r="CR17" s="70">
        <f>'2007_CO-PA_Sumary'!V16</f>
        <v>46</v>
      </c>
      <c r="CS17" s="70">
        <f>'2007_CO-PA_Sumary'!W16</f>
        <v>0</v>
      </c>
      <c r="CT17" s="91">
        <f>'2007_CO-PA_Sumary'!X16</f>
        <v>309.7</v>
      </c>
      <c r="CU17" s="70">
        <f>'2008_CO-PA_Sumary'!U16</f>
        <v>265.39999999999998</v>
      </c>
      <c r="CV17" s="70">
        <f>'2008_CO-PA_Sumary'!V16</f>
        <v>46.400000000000006</v>
      </c>
      <c r="CW17" s="70">
        <f>'2008_CO-PA_Sumary'!W16</f>
        <v>0</v>
      </c>
      <c r="CX17" s="91">
        <f>'2008_CO-PA_Sumary'!X16</f>
        <v>311.79999999999995</v>
      </c>
      <c r="CY17" s="70">
        <f>'2009_CO-PA_Sumary'!U16</f>
        <v>274.2</v>
      </c>
      <c r="CZ17" s="70">
        <f>'2009_CO-PA_Sumary'!V16</f>
        <v>52.6</v>
      </c>
      <c r="DA17" s="70">
        <f>'2009_CO-PA_Sumary'!W16</f>
        <v>0</v>
      </c>
      <c r="DB17" s="91">
        <f>'2009_CO-PA_Sumary'!X16</f>
        <v>326.8</v>
      </c>
      <c r="DC17" s="89">
        <f>'2010_CO-PA_Sumary'!$U16</f>
        <v>192.6</v>
      </c>
      <c r="DD17" s="72">
        <f>'2010_CO-PA_Sumary'!$V16</f>
        <v>52.600000000000009</v>
      </c>
      <c r="DE17" s="72">
        <f>'2010_CO-PA_Sumary'!$W16</f>
        <v>0</v>
      </c>
      <c r="DF17" s="76">
        <f>'2010_CO-PA_Sumary'!$X16</f>
        <v>245.2</v>
      </c>
      <c r="DG17" s="89">
        <f>'2011_CO-PA_Sumary'!$U16</f>
        <v>228.1</v>
      </c>
      <c r="DH17" s="72">
        <f>'2011_CO-PA_Sumary'!$V16</f>
        <v>23.6</v>
      </c>
      <c r="DI17" s="72">
        <f>'2011_CO-PA_Sumary'!$W16</f>
        <v>0</v>
      </c>
      <c r="DJ17" s="76">
        <f>'2011_CO-PA_Sumary'!$X16</f>
        <v>251.7</v>
      </c>
      <c r="DK17" s="89">
        <f>'2012_CO-PA_Sumary'!$U16</f>
        <v>298.60000000000002</v>
      </c>
      <c r="DL17" s="72">
        <f>'2012_CO-PA_Sumary'!$V16</f>
        <v>23.2</v>
      </c>
      <c r="DM17" s="72">
        <f>'2012_CO-PA_Sumary'!$W16</f>
        <v>0</v>
      </c>
      <c r="DN17" s="76">
        <f>'2012_CO-PA_Sumary'!$X16</f>
        <v>321.8</v>
      </c>
      <c r="DO17" s="89">
        <f>'2013_CO-PA_Sumary'!$U16</f>
        <v>327</v>
      </c>
      <c r="DP17" s="72">
        <f>'2013_CO-PA_Sumary'!$V16</f>
        <v>28.299999999999997</v>
      </c>
      <c r="DQ17" s="72">
        <f>'2013_CO-PA_Sumary'!$W16</f>
        <v>0</v>
      </c>
      <c r="DR17" s="76">
        <f>'2013_CO-PA_Sumary'!$X16</f>
        <v>355.3</v>
      </c>
      <c r="DS17" s="89">
        <f>'2014_CO-PA_Sumary'!$U16</f>
        <v>332.4</v>
      </c>
      <c r="DT17" s="72">
        <f>'2014_CO-PA_Sumary'!$V16</f>
        <v>22.7</v>
      </c>
      <c r="DU17" s="72">
        <f>'2014_CO-PA_Sumary'!$W16</f>
        <v>0</v>
      </c>
      <c r="DV17" s="76">
        <f>'2014_CO-PA_Sumary'!$X16</f>
        <v>355.09999999999997</v>
      </c>
      <c r="DW17" s="89">
        <f>'2015_CO-PA_Sumary'!$U16</f>
        <v>328</v>
      </c>
      <c r="DX17" s="72">
        <f>'2015_CO-PA_Sumary'!$V16</f>
        <v>22.9</v>
      </c>
      <c r="DY17" s="72">
        <f>'2015_CO-PA_Sumary'!$W16</f>
        <v>0</v>
      </c>
      <c r="DZ17" s="76">
        <f>'2015_CO-PA_Sumary'!$X16</f>
        <v>350.9</v>
      </c>
      <c r="EA17" s="83"/>
      <c r="EB17" s="75">
        <f t="shared" si="41"/>
        <v>246.74444444444447</v>
      </c>
      <c r="EC17" s="70">
        <f t="shared" si="0"/>
        <v>47.577777777777783</v>
      </c>
      <c r="ED17" s="70">
        <f t="shared" si="1"/>
        <v>0</v>
      </c>
      <c r="EE17" s="77">
        <f t="shared" si="42"/>
        <v>294.32222222222219</v>
      </c>
      <c r="EF17" s="75">
        <f t="shared" si="43"/>
        <v>238.35</v>
      </c>
      <c r="EG17" s="70">
        <f t="shared" si="2"/>
        <v>47.933333333333337</v>
      </c>
      <c r="EH17" s="70">
        <f t="shared" si="3"/>
        <v>0</v>
      </c>
      <c r="EI17" s="77">
        <f t="shared" si="4"/>
        <v>286.2833333333333</v>
      </c>
      <c r="EJ17" s="75">
        <f t="shared" si="44"/>
        <v>302.82</v>
      </c>
      <c r="EK17" s="70">
        <f t="shared" si="45"/>
        <v>24.139999999999997</v>
      </c>
      <c r="EL17" s="70">
        <f t="shared" si="46"/>
        <v>0</v>
      </c>
      <c r="EM17" s="77">
        <f t="shared" si="47"/>
        <v>326.95999999999992</v>
      </c>
      <c r="EN17" s="83"/>
      <c r="EO17" s="114"/>
      <c r="EQ17" s="113"/>
      <c r="ER17" s="118" t="s">
        <v>246</v>
      </c>
      <c r="ES17" s="89">
        <f>SUM(ES15:ES16)</f>
        <v>1075.5</v>
      </c>
      <c r="ET17" s="72">
        <f t="shared" ref="ET17:GV17" si="120">SUM(ET15:ET16)</f>
        <v>185.18999999999997</v>
      </c>
      <c r="EU17" s="72">
        <f t="shared" si="120"/>
        <v>0</v>
      </c>
      <c r="EV17" s="90">
        <f t="shared" si="120"/>
        <v>1260.69</v>
      </c>
      <c r="EW17" s="75">
        <f t="shared" si="120"/>
        <v>856.5</v>
      </c>
      <c r="EX17" s="70">
        <f t="shared" si="120"/>
        <v>208.09999999999997</v>
      </c>
      <c r="EY17" s="70">
        <f t="shared" si="120"/>
        <v>0</v>
      </c>
      <c r="EZ17" s="91">
        <f t="shared" si="120"/>
        <v>1064.5999999999999</v>
      </c>
      <c r="FA17" s="70">
        <f t="shared" si="120"/>
        <v>1108.8999999999999</v>
      </c>
      <c r="FB17" s="70">
        <f t="shared" si="120"/>
        <v>200.40000000000003</v>
      </c>
      <c r="FC17" s="70">
        <f t="shared" si="120"/>
        <v>0</v>
      </c>
      <c r="FD17" s="91">
        <f t="shared" si="120"/>
        <v>1309.2999999999997</v>
      </c>
      <c r="FE17" s="71">
        <f t="shared" si="120"/>
        <v>798.2</v>
      </c>
      <c r="FF17" s="71">
        <f t="shared" si="120"/>
        <v>178.5</v>
      </c>
      <c r="FG17" s="71">
        <f t="shared" si="120"/>
        <v>0</v>
      </c>
      <c r="FH17" s="91">
        <f t="shared" si="120"/>
        <v>976.7</v>
      </c>
      <c r="FI17" s="70">
        <f t="shared" si="120"/>
        <v>705.19999999999993</v>
      </c>
      <c r="FJ17" s="70">
        <f t="shared" si="120"/>
        <v>225.8</v>
      </c>
      <c r="FK17" s="70">
        <f t="shared" si="120"/>
        <v>0</v>
      </c>
      <c r="FL17" s="91">
        <f t="shared" si="120"/>
        <v>931</v>
      </c>
      <c r="FM17" s="70">
        <f t="shared" si="120"/>
        <v>1125.1999999999998</v>
      </c>
      <c r="FN17" s="70">
        <f t="shared" si="120"/>
        <v>247.79999999999998</v>
      </c>
      <c r="FO17" s="70">
        <f t="shared" si="120"/>
        <v>0</v>
      </c>
      <c r="FP17" s="91">
        <f t="shared" si="120"/>
        <v>1373</v>
      </c>
      <c r="FQ17" s="70">
        <f t="shared" si="120"/>
        <v>1039.5000000000002</v>
      </c>
      <c r="FR17" s="70">
        <f t="shared" si="120"/>
        <v>205.7</v>
      </c>
      <c r="FS17" s="70">
        <f t="shared" si="120"/>
        <v>0</v>
      </c>
      <c r="FT17" s="91">
        <f t="shared" si="120"/>
        <v>1245.2000000000003</v>
      </c>
      <c r="FU17" s="70">
        <f t="shared" si="120"/>
        <v>982.9</v>
      </c>
      <c r="FV17" s="70">
        <f t="shared" si="120"/>
        <v>208.5</v>
      </c>
      <c r="FW17" s="70">
        <f t="shared" si="120"/>
        <v>0</v>
      </c>
      <c r="FX17" s="91">
        <f t="shared" si="120"/>
        <v>1191.4000000000001</v>
      </c>
      <c r="FY17" s="75">
        <f t="shared" ref="FY17:GF17" si="121">SUM(FY15:FY16)</f>
        <v>785.70000000000016</v>
      </c>
      <c r="FZ17" s="70">
        <f t="shared" ref="FZ17:GC17" si="122">SUM(FZ15:FZ16)</f>
        <v>213.7</v>
      </c>
      <c r="GA17" s="70">
        <f t="shared" si="122"/>
        <v>0</v>
      </c>
      <c r="GB17" s="91">
        <f t="shared" si="122"/>
        <v>999.4000000000002</v>
      </c>
      <c r="GC17" s="75">
        <f t="shared" si="122"/>
        <v>840.3</v>
      </c>
      <c r="GD17" s="70">
        <f t="shared" ref="GD17:GG17" si="123">SUM(GD15:GD16)</f>
        <v>162.39999999999998</v>
      </c>
      <c r="GE17" s="70">
        <f t="shared" si="123"/>
        <v>0</v>
      </c>
      <c r="GF17" s="91">
        <f t="shared" si="123"/>
        <v>1002.6999999999999</v>
      </c>
      <c r="GG17" s="409">
        <f t="shared" si="123"/>
        <v>926.59999999999991</v>
      </c>
      <c r="GH17" s="70">
        <f t="shared" ref="GH17:GV17" si="124">SUM(GH15:GH16)</f>
        <v>184.09999999999997</v>
      </c>
      <c r="GI17" s="70">
        <f t="shared" si="124"/>
        <v>0</v>
      </c>
      <c r="GJ17" s="91">
        <f t="shared" si="124"/>
        <v>1110.6999999999998</v>
      </c>
      <c r="GK17" s="409">
        <f t="shared" si="124"/>
        <v>1197</v>
      </c>
      <c r="GL17" s="70">
        <f t="shared" si="124"/>
        <v>183.89999999999998</v>
      </c>
      <c r="GM17" s="70">
        <f t="shared" si="124"/>
        <v>0</v>
      </c>
      <c r="GN17" s="91">
        <f t="shared" si="124"/>
        <v>1380.9</v>
      </c>
      <c r="GO17" s="409">
        <f t="shared" si="124"/>
        <v>1212.1000000000001</v>
      </c>
      <c r="GP17" s="70">
        <f t="shared" si="124"/>
        <v>191.2</v>
      </c>
      <c r="GQ17" s="70">
        <f t="shared" si="124"/>
        <v>0</v>
      </c>
      <c r="GR17" s="91">
        <f t="shared" si="124"/>
        <v>1403.3000000000002</v>
      </c>
      <c r="GS17" s="75">
        <f t="shared" si="124"/>
        <v>1030</v>
      </c>
      <c r="GT17" s="70">
        <f t="shared" si="124"/>
        <v>159.39999999999998</v>
      </c>
      <c r="GU17" s="70">
        <f t="shared" si="124"/>
        <v>0</v>
      </c>
      <c r="GV17" s="91">
        <f t="shared" si="124"/>
        <v>1189.3999999999999</v>
      </c>
      <c r="GW17" s="83"/>
      <c r="GX17" s="75">
        <f t="shared" si="107"/>
        <v>969.0999999999998</v>
      </c>
      <c r="GY17" s="70">
        <f t="shared" si="108"/>
        <v>202.15444444444444</v>
      </c>
      <c r="GZ17" s="70">
        <f t="shared" si="109"/>
        <v>0</v>
      </c>
      <c r="HA17" s="77">
        <f t="shared" si="110"/>
        <v>1171.2544444444443</v>
      </c>
      <c r="HB17" s="75">
        <f t="shared" si="111"/>
        <v>959.98333333333323</v>
      </c>
      <c r="HC17" s="70">
        <f t="shared" si="112"/>
        <v>211.11666666666667</v>
      </c>
      <c r="HD17" s="70">
        <f t="shared" si="113"/>
        <v>0</v>
      </c>
      <c r="HE17" s="77">
        <f t="shared" si="114"/>
        <v>1171.1000000000001</v>
      </c>
      <c r="HF17" s="75">
        <f t="shared" si="115"/>
        <v>1041.2</v>
      </c>
      <c r="HG17" s="70">
        <f t="shared" si="116"/>
        <v>176.2</v>
      </c>
      <c r="HH17" s="70">
        <f t="shared" si="117"/>
        <v>0</v>
      </c>
      <c r="HI17" s="77">
        <f t="shared" si="118"/>
        <v>1217.4000000000001</v>
      </c>
      <c r="HJ17" s="83"/>
    </row>
    <row r="18" spans="1:218" x14ac:dyDescent="0.2">
      <c r="A18" s="84" t="s">
        <v>38</v>
      </c>
      <c r="B18" s="87" t="s">
        <v>39</v>
      </c>
      <c r="C18" s="89">
        <f>'2002_CO-PA_Sumary'!C17</f>
        <v>1136.7</v>
      </c>
      <c r="D18" s="72">
        <f>'2002_CO-PA_Sumary'!D17</f>
        <v>36.299999999999997</v>
      </c>
      <c r="E18" s="72">
        <f>'2002_CO-PA_Sumary'!E17</f>
        <v>0</v>
      </c>
      <c r="F18" s="90">
        <f>'2002_CO-PA_Sumary'!F17</f>
        <v>1173</v>
      </c>
      <c r="G18" s="75">
        <f>'2003_CO-PA_Sumary'!C17</f>
        <v>1019.1999999999999</v>
      </c>
      <c r="H18" s="70">
        <f>'2003_CO-PA_Sumary'!D17</f>
        <v>40.4</v>
      </c>
      <c r="I18" s="70">
        <f>'2003_CO-PA_Sumary'!E17</f>
        <v>0</v>
      </c>
      <c r="J18" s="90">
        <f>'2003_CO-PA_Sumary'!F17</f>
        <v>1059.5999999999999</v>
      </c>
      <c r="K18" s="70">
        <f>'2004_CO-PA_Sumary'!C17</f>
        <v>1054.3</v>
      </c>
      <c r="L18" s="70">
        <f>'2004_CO-PA_Sumary'!D17</f>
        <v>42.499999999999993</v>
      </c>
      <c r="M18" s="70">
        <f>'2004_CO-PA_Sumary'!E17</f>
        <v>0</v>
      </c>
      <c r="N18" s="91">
        <f>'2004_CO-PA_Sumary'!F17</f>
        <v>1096.8</v>
      </c>
      <c r="O18" s="71">
        <f>'2005_CO-PA_Sumary'!C17</f>
        <v>570.40000000000009</v>
      </c>
      <c r="P18" s="71">
        <f>'2005_CO-PA_Sumary'!D17</f>
        <v>37.1</v>
      </c>
      <c r="Q18" s="71">
        <f>'2005_CO-PA_Sumary'!E17</f>
        <v>0</v>
      </c>
      <c r="R18" s="91">
        <f>'2005_CO-PA_Sumary'!F17</f>
        <v>607.50000000000011</v>
      </c>
      <c r="S18" s="70">
        <f>'2006_CO-PA_Sumary'!C17</f>
        <v>594.4</v>
      </c>
      <c r="T18" s="70">
        <f>'2006_CO-PA_Sumary'!D17</f>
        <v>38.199999999999996</v>
      </c>
      <c r="U18" s="70">
        <f>'2006_CO-PA_Sumary'!E17</f>
        <v>0</v>
      </c>
      <c r="V18" s="91">
        <f>'2006_CO-PA_Sumary'!F17</f>
        <v>632.6</v>
      </c>
      <c r="W18" s="70">
        <f>'2007_CO-PA_Sumary'!C17</f>
        <v>949.5</v>
      </c>
      <c r="X18" s="70">
        <f>'2007_CO-PA_Sumary'!D17</f>
        <v>44.2</v>
      </c>
      <c r="Y18" s="70">
        <f>'2007_CO-PA_Sumary'!E17</f>
        <v>0</v>
      </c>
      <c r="Z18" s="91">
        <f>'2007_CO-PA_Sumary'!F17</f>
        <v>993.7</v>
      </c>
      <c r="AA18" s="70">
        <f>'2008_CO-PA_Sumary'!C17</f>
        <v>1378.1</v>
      </c>
      <c r="AB18" s="70">
        <f>'2008_CO-PA_Sumary'!D17</f>
        <v>40.1</v>
      </c>
      <c r="AC18" s="70">
        <f>'2008_CO-PA_Sumary'!E17</f>
        <v>0</v>
      </c>
      <c r="AD18" s="91">
        <f>'2008_CO-PA_Sumary'!F17</f>
        <v>1418.1999999999998</v>
      </c>
      <c r="AE18" s="70">
        <f>'2009_CO-PA_Sumary'!C17</f>
        <v>1288.1999999999998</v>
      </c>
      <c r="AF18" s="70">
        <f>'2009_CO-PA_Sumary'!D17</f>
        <v>40.4</v>
      </c>
      <c r="AG18" s="70">
        <f>'2009_CO-PA_Sumary'!E17</f>
        <v>0</v>
      </c>
      <c r="AH18" s="91">
        <f>'2009_CO-PA_Sumary'!F17</f>
        <v>1328.6</v>
      </c>
      <c r="AI18" s="89">
        <f>'2010_CO-PA_Sumary'!$C17</f>
        <v>857.90000000000009</v>
      </c>
      <c r="AJ18" s="72">
        <f>'2010_CO-PA_Sumary'!$D17</f>
        <v>37.700000000000003</v>
      </c>
      <c r="AK18" s="72">
        <f>'2010_CO-PA_Sumary'!$E17</f>
        <v>0</v>
      </c>
      <c r="AL18" s="76">
        <f>'2010_CO-PA_Sumary'!$F17</f>
        <v>895.60000000000014</v>
      </c>
      <c r="AM18" s="89">
        <f>'2011_CO-PA_Sumary'!$C17</f>
        <v>604.9</v>
      </c>
      <c r="AN18" s="72">
        <f>'2011_CO-PA_Sumary'!$D17</f>
        <v>27.900000000000002</v>
      </c>
      <c r="AO18" s="72">
        <f>'2011_CO-PA_Sumary'!$E17</f>
        <v>0</v>
      </c>
      <c r="AP18" s="76">
        <f>'2011_CO-PA_Sumary'!$F17</f>
        <v>632.79999999999995</v>
      </c>
      <c r="AQ18" s="89">
        <f>'2012_CO-PA_Sumary'!$C17</f>
        <v>1093.8</v>
      </c>
      <c r="AR18" s="72">
        <f>'2012_CO-PA_Sumary'!$D17</f>
        <v>31.300000000000004</v>
      </c>
      <c r="AS18" s="72">
        <f>'2012_CO-PA_Sumary'!$E17</f>
        <v>0</v>
      </c>
      <c r="AT18" s="76">
        <f>'2012_CO-PA_Sumary'!$F17</f>
        <v>1125.0999999999999</v>
      </c>
      <c r="AU18" s="89">
        <f>'2013_CO-PA_Sumary'!$C17</f>
        <v>1358.2</v>
      </c>
      <c r="AV18" s="72">
        <f>'2013_CO-PA_Sumary'!$D17</f>
        <v>30.699999999999996</v>
      </c>
      <c r="AW18" s="72">
        <f>'2013_CO-PA_Sumary'!$E17</f>
        <v>0</v>
      </c>
      <c r="AX18" s="76">
        <f>'2013_CO-PA_Sumary'!$F17</f>
        <v>1388.9</v>
      </c>
      <c r="AY18" s="89">
        <f>'2014_CO-PA_Sumary'!$C17</f>
        <v>1203.9000000000001</v>
      </c>
      <c r="AZ18" s="72">
        <f>'2014_CO-PA_Sumary'!$D17</f>
        <v>29.8</v>
      </c>
      <c r="BA18" s="72">
        <f>'2014_CO-PA_Sumary'!$E17</f>
        <v>0</v>
      </c>
      <c r="BB18" s="76">
        <f>'2014_CO-PA_Sumary'!$F17</f>
        <v>1233.7</v>
      </c>
      <c r="BC18" s="89">
        <f>'2015_CO-PA_Sumary'!$C17</f>
        <v>1205.5000000000002</v>
      </c>
      <c r="BD18" s="72">
        <f>'2015_CO-PA_Sumary'!$D17</f>
        <v>25.299999999999997</v>
      </c>
      <c r="BE18" s="72">
        <f>'2015_CO-PA_Sumary'!$E17</f>
        <v>0</v>
      </c>
      <c r="BF18" s="76">
        <f>'2015_CO-PA_Sumary'!$F17</f>
        <v>1230.8000000000002</v>
      </c>
      <c r="BG18" s="374"/>
      <c r="BH18" s="75">
        <f t="shared" si="29"/>
        <v>983.18888888888898</v>
      </c>
      <c r="BI18" s="70">
        <f t="shared" si="30"/>
        <v>39.655555555555551</v>
      </c>
      <c r="BJ18" s="70">
        <f t="shared" si="31"/>
        <v>0</v>
      </c>
      <c r="BK18" s="77">
        <f t="shared" si="32"/>
        <v>1022.8444444444444</v>
      </c>
      <c r="BL18" s="75">
        <f t="shared" si="33"/>
        <v>939.75</v>
      </c>
      <c r="BM18" s="70">
        <f t="shared" si="34"/>
        <v>39.616666666666667</v>
      </c>
      <c r="BN18" s="70">
        <f t="shared" si="35"/>
        <v>0</v>
      </c>
      <c r="BO18" s="77">
        <f t="shared" si="36"/>
        <v>979.36666666666679</v>
      </c>
      <c r="BP18" s="74">
        <f t="shared" si="37"/>
        <v>1093.2599999999998</v>
      </c>
      <c r="BQ18" s="74">
        <f t="shared" si="38"/>
        <v>29</v>
      </c>
      <c r="BR18" s="74">
        <f t="shared" si="39"/>
        <v>0</v>
      </c>
      <c r="BS18" s="77">
        <f t="shared" si="40"/>
        <v>1122.26</v>
      </c>
      <c r="BT18" s="83"/>
      <c r="BU18" s="113">
        <v>504</v>
      </c>
      <c r="BV18" s="111" t="s">
        <v>160</v>
      </c>
      <c r="BW18" s="89">
        <f>'2002_CO-PA_Sumary'!U17</f>
        <v>164.89999999999998</v>
      </c>
      <c r="BX18" s="72">
        <f>'2002_CO-PA_Sumary'!V17</f>
        <v>46.600000000000009</v>
      </c>
      <c r="BY18" s="72">
        <f>'2002_CO-PA_Sumary'!W17</f>
        <v>0</v>
      </c>
      <c r="BZ18" s="90">
        <f>'2002_CO-PA_Sumary'!X17</f>
        <v>211.5</v>
      </c>
      <c r="CA18" s="75">
        <f>'2003_CO-PA_Sumary'!U17</f>
        <v>141</v>
      </c>
      <c r="CB18" s="70">
        <f>'2003_CO-PA_Sumary'!V17</f>
        <v>41</v>
      </c>
      <c r="CC18" s="70">
        <f>'2003_CO-PA_Sumary'!W17</f>
        <v>0</v>
      </c>
      <c r="CD18" s="91">
        <f>'2003_CO-PA_Sumary'!X17</f>
        <v>182</v>
      </c>
      <c r="CE18" s="70">
        <f>'2004_CO-PA_Sumary'!U17</f>
        <v>199.5</v>
      </c>
      <c r="CF18" s="70">
        <f>'2004_CO-PA_Sumary'!V17</f>
        <v>33.300000000000004</v>
      </c>
      <c r="CG18" s="70">
        <f>'2004_CO-PA_Sumary'!W17</f>
        <v>0</v>
      </c>
      <c r="CH18" s="91">
        <f>'2004_CO-PA_Sumary'!X17</f>
        <v>232.8</v>
      </c>
      <c r="CI18" s="71">
        <f>'2005_CO-PA_Sumary'!U17</f>
        <v>152.70000000000002</v>
      </c>
      <c r="CJ18" s="71">
        <f>'2005_CO-PA_Sumary'!V17</f>
        <v>40.300000000000004</v>
      </c>
      <c r="CK18" s="71">
        <f>'2005_CO-PA_Sumary'!W17</f>
        <v>0</v>
      </c>
      <c r="CL18" s="90">
        <f>'2005_CO-PA_Sumary'!X17</f>
        <v>193.00000000000003</v>
      </c>
      <c r="CM18" s="70">
        <f>'2006_CO-PA_Sumary'!U17</f>
        <v>170.6</v>
      </c>
      <c r="CN18" s="70">
        <f>'2006_CO-PA_Sumary'!V17</f>
        <v>42.1</v>
      </c>
      <c r="CO18" s="70">
        <f>'2006_CO-PA_Sumary'!W17</f>
        <v>0</v>
      </c>
      <c r="CP18" s="91">
        <f>'2006_CO-PA_Sumary'!X17</f>
        <v>212.7</v>
      </c>
      <c r="CQ18" s="70">
        <f>'2007_CO-PA_Sumary'!U17</f>
        <v>199.9</v>
      </c>
      <c r="CR18" s="70">
        <f>'2007_CO-PA_Sumary'!V17</f>
        <v>42.2</v>
      </c>
      <c r="CS18" s="70">
        <f>'2007_CO-PA_Sumary'!W17</f>
        <v>0</v>
      </c>
      <c r="CT18" s="91">
        <f>'2007_CO-PA_Sumary'!X17</f>
        <v>242.10000000000002</v>
      </c>
      <c r="CU18" s="70">
        <f>'2008_CO-PA_Sumary'!U17</f>
        <v>199.1</v>
      </c>
      <c r="CV18" s="70">
        <f>'2008_CO-PA_Sumary'!V17</f>
        <v>40.800000000000004</v>
      </c>
      <c r="CW18" s="70">
        <f>'2008_CO-PA_Sumary'!W17</f>
        <v>0</v>
      </c>
      <c r="CX18" s="91">
        <f>'2008_CO-PA_Sumary'!X17</f>
        <v>239.9</v>
      </c>
      <c r="CY18" s="70">
        <f>'2009_CO-PA_Sumary'!U17</f>
        <v>194.60000000000002</v>
      </c>
      <c r="CZ18" s="70">
        <f>'2009_CO-PA_Sumary'!V17</f>
        <v>35.600000000000009</v>
      </c>
      <c r="DA18" s="70">
        <f>'2009_CO-PA_Sumary'!W17</f>
        <v>0</v>
      </c>
      <c r="DB18" s="91">
        <f>'2009_CO-PA_Sumary'!X17</f>
        <v>230.20000000000005</v>
      </c>
      <c r="DC18" s="89">
        <f>'2010_CO-PA_Sumary'!$U17</f>
        <v>134.70000000000002</v>
      </c>
      <c r="DD18" s="72">
        <f>'2010_CO-PA_Sumary'!$V17</f>
        <v>47.9</v>
      </c>
      <c r="DE18" s="72">
        <f>'2010_CO-PA_Sumary'!$W17</f>
        <v>0</v>
      </c>
      <c r="DF18" s="76">
        <f>'2010_CO-PA_Sumary'!$X17</f>
        <v>182.60000000000002</v>
      </c>
      <c r="DG18" s="89">
        <f>'2011_CO-PA_Sumary'!$U17</f>
        <v>180.4</v>
      </c>
      <c r="DH18" s="72">
        <f>'2011_CO-PA_Sumary'!$V17</f>
        <v>46.3</v>
      </c>
      <c r="DI18" s="72">
        <f>'2011_CO-PA_Sumary'!$W17</f>
        <v>0</v>
      </c>
      <c r="DJ18" s="76">
        <f>'2011_CO-PA_Sumary'!$X17</f>
        <v>226.7</v>
      </c>
      <c r="DK18" s="89">
        <f>'2012_CO-PA_Sumary'!$U17</f>
        <v>202.89999999999998</v>
      </c>
      <c r="DL18" s="72">
        <f>'2012_CO-PA_Sumary'!$V17</f>
        <v>48.1</v>
      </c>
      <c r="DM18" s="72">
        <f>'2012_CO-PA_Sumary'!$W17</f>
        <v>0</v>
      </c>
      <c r="DN18" s="76">
        <f>'2012_CO-PA_Sumary'!$X17</f>
        <v>250.99999999999997</v>
      </c>
      <c r="DO18" s="89">
        <f>'2013_CO-PA_Sumary'!$U17</f>
        <v>226</v>
      </c>
      <c r="DP18" s="72">
        <f>'2013_CO-PA_Sumary'!$V17</f>
        <v>34.299999999999997</v>
      </c>
      <c r="DQ18" s="72">
        <f>'2013_CO-PA_Sumary'!$W17</f>
        <v>0</v>
      </c>
      <c r="DR18" s="76">
        <f>'2013_CO-PA_Sumary'!$X17</f>
        <v>260.3</v>
      </c>
      <c r="DS18" s="89">
        <f>'2014_CO-PA_Sumary'!$U17</f>
        <v>216.8</v>
      </c>
      <c r="DT18" s="72">
        <f>'2014_CO-PA_Sumary'!$V17</f>
        <v>34.400000000000006</v>
      </c>
      <c r="DU18" s="72">
        <f>'2014_CO-PA_Sumary'!$W17</f>
        <v>0</v>
      </c>
      <c r="DV18" s="76">
        <f>'2014_CO-PA_Sumary'!$X17</f>
        <v>251.20000000000002</v>
      </c>
      <c r="DW18" s="89">
        <f>'2015_CO-PA_Sumary'!$U17</f>
        <v>221.9</v>
      </c>
      <c r="DX18" s="72">
        <f>'2015_CO-PA_Sumary'!$V17</f>
        <v>37.700000000000003</v>
      </c>
      <c r="DY18" s="72">
        <f>'2015_CO-PA_Sumary'!$W17</f>
        <v>0</v>
      </c>
      <c r="DZ18" s="76">
        <f>'2015_CO-PA_Sumary'!$X17</f>
        <v>259.60000000000002</v>
      </c>
      <c r="EA18" s="83"/>
      <c r="EB18" s="75">
        <f t="shared" si="41"/>
        <v>173.00000000000003</v>
      </c>
      <c r="EC18" s="70">
        <f t="shared" si="0"/>
        <v>41.088888888888889</v>
      </c>
      <c r="ED18" s="70">
        <f t="shared" si="1"/>
        <v>0</v>
      </c>
      <c r="EE18" s="77">
        <f t="shared" si="42"/>
        <v>214.0888888888889</v>
      </c>
      <c r="EF18" s="75">
        <f t="shared" si="43"/>
        <v>175.26666666666668</v>
      </c>
      <c r="EG18" s="70">
        <f t="shared" si="2"/>
        <v>41.483333333333334</v>
      </c>
      <c r="EH18" s="70">
        <f t="shared" si="3"/>
        <v>0</v>
      </c>
      <c r="EI18" s="77">
        <f t="shared" si="4"/>
        <v>216.75</v>
      </c>
      <c r="EJ18" s="75">
        <f t="shared" si="44"/>
        <v>209.6</v>
      </c>
      <c r="EK18" s="70">
        <f t="shared" si="45"/>
        <v>40.160000000000004</v>
      </c>
      <c r="EL18" s="70">
        <f t="shared" si="46"/>
        <v>0</v>
      </c>
      <c r="EM18" s="77">
        <f t="shared" si="47"/>
        <v>249.76000000000005</v>
      </c>
      <c r="EN18" s="83"/>
      <c r="EO18" s="114"/>
      <c r="EQ18" s="113"/>
      <c r="ER18" s="111"/>
      <c r="ES18" s="89"/>
      <c r="ET18" s="72"/>
      <c r="EU18" s="72"/>
      <c r="EV18" s="90"/>
      <c r="EW18" s="75"/>
      <c r="EX18" s="70"/>
      <c r="EY18" s="70"/>
      <c r="EZ18" s="91"/>
      <c r="FA18" s="70"/>
      <c r="FB18" s="70"/>
      <c r="FC18" s="70"/>
      <c r="FD18" s="91"/>
      <c r="FE18" s="71"/>
      <c r="FF18" s="71"/>
      <c r="FG18" s="71"/>
      <c r="FH18" s="91"/>
      <c r="FI18" s="70"/>
      <c r="FJ18" s="70"/>
      <c r="FK18" s="70"/>
      <c r="FL18" s="91"/>
      <c r="FM18" s="70"/>
      <c r="FN18" s="70"/>
      <c r="FO18" s="70"/>
      <c r="FP18" s="91"/>
      <c r="FQ18" s="70"/>
      <c r="FR18" s="70"/>
      <c r="FS18" s="70"/>
      <c r="FT18" s="91"/>
      <c r="FU18" s="70"/>
      <c r="FV18" s="70"/>
      <c r="FW18" s="70"/>
      <c r="FX18" s="91"/>
      <c r="FY18" s="75"/>
      <c r="FZ18" s="70"/>
      <c r="GA18" s="70"/>
      <c r="GB18" s="91"/>
      <c r="GC18" s="75"/>
      <c r="GD18" s="75"/>
      <c r="GE18" s="75"/>
      <c r="GF18" s="403"/>
      <c r="GG18" s="409"/>
      <c r="GH18" s="75"/>
      <c r="GI18" s="75"/>
      <c r="GJ18" s="403"/>
      <c r="GK18" s="409"/>
      <c r="GL18" s="75"/>
      <c r="GM18" s="75"/>
      <c r="GN18" s="403"/>
      <c r="GO18" s="409"/>
      <c r="GP18" s="75"/>
      <c r="GQ18" s="75"/>
      <c r="GR18" s="403"/>
      <c r="GS18" s="75"/>
      <c r="GT18" s="75"/>
      <c r="GU18" s="75"/>
      <c r="GV18" s="397"/>
      <c r="GW18" s="83"/>
      <c r="GX18" s="75"/>
      <c r="GY18" s="70"/>
      <c r="GZ18" s="70"/>
      <c r="HA18" s="77"/>
      <c r="HB18" s="75"/>
      <c r="HC18" s="70"/>
      <c r="HD18" s="70"/>
      <c r="HE18" s="77"/>
      <c r="HF18" s="75"/>
      <c r="HG18" s="70"/>
      <c r="HH18" s="70"/>
      <c r="HI18" s="77"/>
      <c r="HJ18" s="83"/>
    </row>
    <row r="19" spans="1:218" x14ac:dyDescent="0.2">
      <c r="A19" s="84" t="s">
        <v>40</v>
      </c>
      <c r="B19" s="87" t="s">
        <v>41</v>
      </c>
      <c r="C19" s="89">
        <f>'2002_CO-PA_Sumary'!C18</f>
        <v>40.4</v>
      </c>
      <c r="D19" s="72">
        <f>'2002_CO-PA_Sumary'!D18</f>
        <v>6.4</v>
      </c>
      <c r="E19" s="72">
        <f>'2002_CO-PA_Sumary'!E18</f>
        <v>0</v>
      </c>
      <c r="F19" s="90">
        <f>'2002_CO-PA_Sumary'!F18</f>
        <v>46.8</v>
      </c>
      <c r="G19" s="75">
        <f>'2003_CO-PA_Sumary'!C18</f>
        <v>33.4</v>
      </c>
      <c r="H19" s="70">
        <f>'2003_CO-PA_Sumary'!D18</f>
        <v>6.1</v>
      </c>
      <c r="I19" s="70">
        <f>'2003_CO-PA_Sumary'!E18</f>
        <v>0</v>
      </c>
      <c r="J19" s="90">
        <f>'2003_CO-PA_Sumary'!F18</f>
        <v>39.5</v>
      </c>
      <c r="K19" s="70">
        <f>'2004_CO-PA_Sumary'!C18</f>
        <v>41.800000000000004</v>
      </c>
      <c r="L19" s="70">
        <f>'2004_CO-PA_Sumary'!D18</f>
        <v>5.8000000000000007</v>
      </c>
      <c r="M19" s="70">
        <f>'2004_CO-PA_Sumary'!E18</f>
        <v>0</v>
      </c>
      <c r="N19" s="91">
        <f>'2004_CO-PA_Sumary'!F18</f>
        <v>47.600000000000009</v>
      </c>
      <c r="O19" s="71">
        <f>'2005_CO-PA_Sumary'!C18</f>
        <v>32.9</v>
      </c>
      <c r="P19" s="71">
        <f>'2005_CO-PA_Sumary'!D18</f>
        <v>5.6</v>
      </c>
      <c r="Q19" s="71">
        <f>'2005_CO-PA_Sumary'!E18</f>
        <v>0</v>
      </c>
      <c r="R19" s="91">
        <f>'2005_CO-PA_Sumary'!F18</f>
        <v>38.5</v>
      </c>
      <c r="S19" s="70">
        <f>'2006_CO-PA_Sumary'!C18</f>
        <v>34.5</v>
      </c>
      <c r="T19" s="70">
        <f>'2006_CO-PA_Sumary'!D18</f>
        <v>4.5</v>
      </c>
      <c r="U19" s="70">
        <f>'2006_CO-PA_Sumary'!E18</f>
        <v>0</v>
      </c>
      <c r="V19" s="91">
        <f>'2006_CO-PA_Sumary'!F18</f>
        <v>39</v>
      </c>
      <c r="W19" s="70">
        <f>'2007_CO-PA_Sumary'!C18</f>
        <v>37.700000000000003</v>
      </c>
      <c r="X19" s="70">
        <f>'2007_CO-PA_Sumary'!D18</f>
        <v>3.9</v>
      </c>
      <c r="Y19" s="70">
        <f>'2007_CO-PA_Sumary'!E18</f>
        <v>0</v>
      </c>
      <c r="Z19" s="91">
        <f>'2007_CO-PA_Sumary'!F18</f>
        <v>41.6</v>
      </c>
      <c r="AA19" s="70">
        <f>'2008_CO-PA_Sumary'!C18</f>
        <v>36.700000000000003</v>
      </c>
      <c r="AB19" s="70">
        <f>'2008_CO-PA_Sumary'!D18</f>
        <v>4</v>
      </c>
      <c r="AC19" s="70">
        <f>'2008_CO-PA_Sumary'!E18</f>
        <v>0</v>
      </c>
      <c r="AD19" s="91">
        <f>'2008_CO-PA_Sumary'!F18</f>
        <v>40.700000000000003</v>
      </c>
      <c r="AE19" s="70">
        <f>'2009_CO-PA_Sumary'!C18</f>
        <v>36.6</v>
      </c>
      <c r="AF19" s="70">
        <f>'2009_CO-PA_Sumary'!D18</f>
        <v>3.8</v>
      </c>
      <c r="AG19" s="70">
        <f>'2009_CO-PA_Sumary'!E18</f>
        <v>0</v>
      </c>
      <c r="AH19" s="91">
        <f>'2009_CO-PA_Sumary'!F18</f>
        <v>40.4</v>
      </c>
      <c r="AI19" s="89">
        <f>'2010_CO-PA_Sumary'!$C18</f>
        <v>40.299999999999997</v>
      </c>
      <c r="AJ19" s="72">
        <f>'2010_CO-PA_Sumary'!$D18</f>
        <v>5.5</v>
      </c>
      <c r="AK19" s="72">
        <f>'2010_CO-PA_Sumary'!$E18</f>
        <v>0</v>
      </c>
      <c r="AL19" s="76">
        <f>'2010_CO-PA_Sumary'!$F18</f>
        <v>45.8</v>
      </c>
      <c r="AM19" s="89">
        <f>'2011_CO-PA_Sumary'!$C18</f>
        <v>34</v>
      </c>
      <c r="AN19" s="72">
        <f>'2011_CO-PA_Sumary'!$D18</f>
        <v>4.9000000000000004</v>
      </c>
      <c r="AO19" s="72">
        <f>'2011_CO-PA_Sumary'!$E18</f>
        <v>0</v>
      </c>
      <c r="AP19" s="76">
        <f>'2011_CO-PA_Sumary'!$F18</f>
        <v>38.9</v>
      </c>
      <c r="AQ19" s="89">
        <f>'2012_CO-PA_Sumary'!$C18</f>
        <v>44.800000000000004</v>
      </c>
      <c r="AR19" s="72">
        <f>'2012_CO-PA_Sumary'!$D18</f>
        <v>4.5999999999999996</v>
      </c>
      <c r="AS19" s="72">
        <f>'2012_CO-PA_Sumary'!$E18</f>
        <v>0</v>
      </c>
      <c r="AT19" s="76">
        <f>'2012_CO-PA_Sumary'!$F18</f>
        <v>49.400000000000006</v>
      </c>
      <c r="AU19" s="89">
        <f>'2013_CO-PA_Sumary'!$C18</f>
        <v>49.7</v>
      </c>
      <c r="AV19" s="72">
        <f>'2013_CO-PA_Sumary'!$D18</f>
        <v>4.5999999999999996</v>
      </c>
      <c r="AW19" s="72">
        <f>'2013_CO-PA_Sumary'!$E18</f>
        <v>0</v>
      </c>
      <c r="AX19" s="76">
        <f>'2013_CO-PA_Sumary'!$F18</f>
        <v>54.300000000000004</v>
      </c>
      <c r="AY19" s="89">
        <f>'2014_CO-PA_Sumary'!$C18</f>
        <v>48</v>
      </c>
      <c r="AZ19" s="72">
        <f>'2014_CO-PA_Sumary'!$D18</f>
        <v>4.2</v>
      </c>
      <c r="BA19" s="72">
        <f>'2014_CO-PA_Sumary'!$E18</f>
        <v>0</v>
      </c>
      <c r="BB19" s="76">
        <f>'2014_CO-PA_Sumary'!$F18</f>
        <v>52.2</v>
      </c>
      <c r="BC19" s="89">
        <f>'2015_CO-PA_Sumary'!$C18</f>
        <v>47.699999999999996</v>
      </c>
      <c r="BD19" s="72">
        <f>'2015_CO-PA_Sumary'!$D18</f>
        <v>4</v>
      </c>
      <c r="BE19" s="72">
        <f>'2015_CO-PA_Sumary'!$E18</f>
        <v>0</v>
      </c>
      <c r="BF19" s="76">
        <f>'2015_CO-PA_Sumary'!$F18</f>
        <v>51.699999999999996</v>
      </c>
      <c r="BG19" s="374"/>
      <c r="BH19" s="75">
        <f t="shared" si="29"/>
        <v>37.144444444444446</v>
      </c>
      <c r="BI19" s="70">
        <f t="shared" si="30"/>
        <v>5.0666666666666664</v>
      </c>
      <c r="BJ19" s="70">
        <f t="shared" si="31"/>
        <v>0</v>
      </c>
      <c r="BK19" s="77">
        <f t="shared" si="32"/>
        <v>42.211111111111109</v>
      </c>
      <c r="BL19" s="75">
        <f t="shared" si="33"/>
        <v>36.449999999999996</v>
      </c>
      <c r="BM19" s="70">
        <f t="shared" si="34"/>
        <v>4.55</v>
      </c>
      <c r="BN19" s="70">
        <f t="shared" si="35"/>
        <v>0</v>
      </c>
      <c r="BO19" s="77">
        <f t="shared" si="36"/>
        <v>41</v>
      </c>
      <c r="BP19" s="74">
        <f t="shared" si="37"/>
        <v>44.839999999999996</v>
      </c>
      <c r="BQ19" s="74">
        <f t="shared" si="38"/>
        <v>4.46</v>
      </c>
      <c r="BR19" s="74">
        <f t="shared" si="39"/>
        <v>0</v>
      </c>
      <c r="BS19" s="77">
        <f t="shared" si="40"/>
        <v>49.3</v>
      </c>
      <c r="BT19" s="83"/>
      <c r="BU19" s="113">
        <v>505</v>
      </c>
      <c r="BV19" s="111" t="s">
        <v>161</v>
      </c>
      <c r="BW19" s="89">
        <f>'2002_CO-PA_Sumary'!U18</f>
        <v>45.3</v>
      </c>
      <c r="BX19" s="72">
        <f>'2002_CO-PA_Sumary'!V18</f>
        <v>6.8000000000000007</v>
      </c>
      <c r="BY19" s="72">
        <f>'2002_CO-PA_Sumary'!W18</f>
        <v>0</v>
      </c>
      <c r="BZ19" s="90">
        <f>'2002_CO-PA_Sumary'!X18</f>
        <v>52.099999999999994</v>
      </c>
      <c r="CA19" s="75">
        <f>'2003_CO-PA_Sumary'!U18</f>
        <v>38.1</v>
      </c>
      <c r="CB19" s="70">
        <f>'2003_CO-PA_Sumary'!V18</f>
        <v>6.5</v>
      </c>
      <c r="CC19" s="70">
        <f>'2003_CO-PA_Sumary'!W18</f>
        <v>0</v>
      </c>
      <c r="CD19" s="91">
        <f>'2003_CO-PA_Sumary'!X18</f>
        <v>44.6</v>
      </c>
      <c r="CE19" s="70">
        <f>'2004_CO-PA_Sumary'!U18</f>
        <v>48.100000000000009</v>
      </c>
      <c r="CF19" s="70">
        <f>'2004_CO-PA_Sumary'!V18</f>
        <v>6.0000000000000009</v>
      </c>
      <c r="CG19" s="70">
        <f>'2004_CO-PA_Sumary'!W18</f>
        <v>0</v>
      </c>
      <c r="CH19" s="91">
        <f>'2004_CO-PA_Sumary'!X18</f>
        <v>54.100000000000009</v>
      </c>
      <c r="CI19" s="71">
        <f>'2005_CO-PA_Sumary'!U18</f>
        <v>35.900000000000006</v>
      </c>
      <c r="CJ19" s="71">
        <f>'2005_CO-PA_Sumary'!V18</f>
        <v>6</v>
      </c>
      <c r="CK19" s="71">
        <f>'2005_CO-PA_Sumary'!W18</f>
        <v>0</v>
      </c>
      <c r="CL19" s="90">
        <f>'2005_CO-PA_Sumary'!X18</f>
        <v>41.900000000000006</v>
      </c>
      <c r="CM19" s="70">
        <f>'2006_CO-PA_Sumary'!U18</f>
        <v>39.6</v>
      </c>
      <c r="CN19" s="70">
        <f>'2006_CO-PA_Sumary'!V18</f>
        <v>5.0999999999999996</v>
      </c>
      <c r="CO19" s="70">
        <f>'2006_CO-PA_Sumary'!W18</f>
        <v>0</v>
      </c>
      <c r="CP19" s="91">
        <f>'2006_CO-PA_Sumary'!X18</f>
        <v>44.7</v>
      </c>
      <c r="CQ19" s="70">
        <f>'2007_CO-PA_Sumary'!U18</f>
        <v>43.6</v>
      </c>
      <c r="CR19" s="70">
        <f>'2007_CO-PA_Sumary'!V18</f>
        <v>4.4000000000000004</v>
      </c>
      <c r="CS19" s="70">
        <f>'2007_CO-PA_Sumary'!W18</f>
        <v>0</v>
      </c>
      <c r="CT19" s="91">
        <f>'2007_CO-PA_Sumary'!X18</f>
        <v>48</v>
      </c>
      <c r="CU19" s="70">
        <f>'2008_CO-PA_Sumary'!U18</f>
        <v>44.400000000000006</v>
      </c>
      <c r="CV19" s="70">
        <f>'2008_CO-PA_Sumary'!V18</f>
        <v>4.5999999999999996</v>
      </c>
      <c r="CW19" s="70">
        <f>'2008_CO-PA_Sumary'!W18</f>
        <v>0</v>
      </c>
      <c r="CX19" s="91">
        <f>'2008_CO-PA_Sumary'!X18</f>
        <v>49.000000000000007</v>
      </c>
      <c r="CY19" s="70">
        <f>'2009_CO-PA_Sumary'!U18</f>
        <v>41.3</v>
      </c>
      <c r="CZ19" s="70">
        <f>'2009_CO-PA_Sumary'!V18</f>
        <v>4.3999999999999995</v>
      </c>
      <c r="DA19" s="70">
        <f>'2009_CO-PA_Sumary'!W18</f>
        <v>0</v>
      </c>
      <c r="DB19" s="91">
        <f>'2009_CO-PA_Sumary'!X18</f>
        <v>45.699999999999996</v>
      </c>
      <c r="DC19" s="89">
        <f>'2010_CO-PA_Sumary'!$U18</f>
        <v>47.599999999999994</v>
      </c>
      <c r="DD19" s="72">
        <f>'2010_CO-PA_Sumary'!$V18</f>
        <v>5.9</v>
      </c>
      <c r="DE19" s="72">
        <f>'2010_CO-PA_Sumary'!$W18</f>
        <v>0</v>
      </c>
      <c r="DF19" s="76">
        <f>'2010_CO-PA_Sumary'!$X18</f>
        <v>53.499999999999993</v>
      </c>
      <c r="DG19" s="89">
        <f>'2011_CO-PA_Sumary'!$U18</f>
        <v>44.300000000000004</v>
      </c>
      <c r="DH19" s="72">
        <f>'2011_CO-PA_Sumary'!$V18</f>
        <v>5.2</v>
      </c>
      <c r="DI19" s="72">
        <f>'2011_CO-PA_Sumary'!$W18</f>
        <v>0</v>
      </c>
      <c r="DJ19" s="76">
        <f>'2011_CO-PA_Sumary'!$X18</f>
        <v>49.500000000000007</v>
      </c>
      <c r="DK19" s="89">
        <f>'2012_CO-PA_Sumary'!$U18</f>
        <v>58.100000000000009</v>
      </c>
      <c r="DL19" s="72">
        <f>'2012_CO-PA_Sumary'!$V18</f>
        <v>5</v>
      </c>
      <c r="DM19" s="72">
        <f>'2012_CO-PA_Sumary'!$W18</f>
        <v>0</v>
      </c>
      <c r="DN19" s="76">
        <f>'2012_CO-PA_Sumary'!$X18</f>
        <v>63.100000000000009</v>
      </c>
      <c r="DO19" s="89">
        <f>'2013_CO-PA_Sumary'!$U18</f>
        <v>59</v>
      </c>
      <c r="DP19" s="72">
        <f>'2013_CO-PA_Sumary'!$V18</f>
        <v>4.8999999999999995</v>
      </c>
      <c r="DQ19" s="72">
        <f>'2013_CO-PA_Sumary'!$W18</f>
        <v>0</v>
      </c>
      <c r="DR19" s="76">
        <f>'2013_CO-PA_Sumary'!$X18</f>
        <v>63.9</v>
      </c>
      <c r="DS19" s="89">
        <f>'2014_CO-PA_Sumary'!$U18</f>
        <v>59.1</v>
      </c>
      <c r="DT19" s="72">
        <f>'2014_CO-PA_Sumary'!$V18</f>
        <v>4.4000000000000004</v>
      </c>
      <c r="DU19" s="72">
        <f>'2014_CO-PA_Sumary'!$W18</f>
        <v>0</v>
      </c>
      <c r="DV19" s="76">
        <f>'2014_CO-PA_Sumary'!$X18</f>
        <v>63.5</v>
      </c>
      <c r="DW19" s="89">
        <f>'2015_CO-PA_Sumary'!$U18</f>
        <v>58.5</v>
      </c>
      <c r="DX19" s="72">
        <f>'2015_CO-PA_Sumary'!$V18</f>
        <v>4.2</v>
      </c>
      <c r="DY19" s="72">
        <f>'2015_CO-PA_Sumary'!$W18</f>
        <v>0</v>
      </c>
      <c r="DZ19" s="76">
        <f>'2015_CO-PA_Sumary'!$X18</f>
        <v>62.7</v>
      </c>
      <c r="EA19" s="83"/>
      <c r="EB19" s="75">
        <f t="shared" si="41"/>
        <v>42.655555555555551</v>
      </c>
      <c r="EC19" s="70">
        <f t="shared" si="0"/>
        <v>5.5222222222222221</v>
      </c>
      <c r="ED19" s="70">
        <f t="shared" si="1"/>
        <v>0</v>
      </c>
      <c r="EE19" s="77">
        <f t="shared" si="42"/>
        <v>48.177777777777777</v>
      </c>
      <c r="EF19" s="75">
        <f t="shared" si="43"/>
        <v>42.06666666666667</v>
      </c>
      <c r="EG19" s="70">
        <f t="shared" si="2"/>
        <v>5.0666666666666664</v>
      </c>
      <c r="EH19" s="70">
        <f t="shared" si="3"/>
        <v>0</v>
      </c>
      <c r="EI19" s="77">
        <f t="shared" si="4"/>
        <v>47.133333333333333</v>
      </c>
      <c r="EJ19" s="75">
        <f t="shared" si="44"/>
        <v>55.8</v>
      </c>
      <c r="EK19" s="70">
        <f t="shared" si="45"/>
        <v>4.74</v>
      </c>
      <c r="EL19" s="70">
        <f t="shared" si="46"/>
        <v>0</v>
      </c>
      <c r="EM19" s="77">
        <f t="shared" si="47"/>
        <v>60.540000000000006</v>
      </c>
      <c r="EN19" s="83"/>
      <c r="EO19" s="114"/>
      <c r="EQ19" s="113"/>
      <c r="ER19" s="111"/>
      <c r="ES19" s="89"/>
      <c r="ET19" s="72"/>
      <c r="EU19" s="72"/>
      <c r="EV19" s="90"/>
      <c r="EW19" s="75"/>
      <c r="EX19" s="70"/>
      <c r="EY19" s="70"/>
      <c r="EZ19" s="91"/>
      <c r="FA19" s="70"/>
      <c r="FB19" s="70"/>
      <c r="FC19" s="70"/>
      <c r="FD19" s="91"/>
      <c r="FE19" s="71"/>
      <c r="FF19" s="71"/>
      <c r="FG19" s="71"/>
      <c r="FH19" s="91"/>
      <c r="FI19" s="70"/>
      <c r="FJ19" s="70"/>
      <c r="FK19" s="70"/>
      <c r="FL19" s="91"/>
      <c r="FM19" s="70"/>
      <c r="FN19" s="70"/>
      <c r="FO19" s="70"/>
      <c r="FP19" s="91"/>
      <c r="FQ19" s="70"/>
      <c r="FR19" s="70"/>
      <c r="FS19" s="70"/>
      <c r="FT19" s="91"/>
      <c r="FU19" s="70"/>
      <c r="FV19" s="70"/>
      <c r="FW19" s="70"/>
      <c r="FX19" s="91"/>
      <c r="FY19" s="75"/>
      <c r="FZ19" s="70"/>
      <c r="GA19" s="70"/>
      <c r="GB19" s="91"/>
      <c r="GC19" s="75"/>
      <c r="GD19" s="75"/>
      <c r="GE19" s="75"/>
      <c r="GF19" s="403"/>
      <c r="GG19" s="409"/>
      <c r="GH19" s="75"/>
      <c r="GI19" s="75"/>
      <c r="GJ19" s="403"/>
      <c r="GK19" s="409"/>
      <c r="GL19" s="75"/>
      <c r="GM19" s="75"/>
      <c r="GN19" s="403"/>
      <c r="GO19" s="409"/>
      <c r="GP19" s="75"/>
      <c r="GQ19" s="75"/>
      <c r="GR19" s="403"/>
      <c r="GS19" s="75"/>
      <c r="GT19" s="75"/>
      <c r="GU19" s="75"/>
      <c r="GV19" s="397"/>
      <c r="GW19" s="83"/>
      <c r="GX19" s="75"/>
      <c r="GY19" s="70"/>
      <c r="GZ19" s="70"/>
      <c r="HA19" s="77"/>
      <c r="HB19" s="75"/>
      <c r="HC19" s="70"/>
      <c r="HD19" s="70"/>
      <c r="HE19" s="77"/>
      <c r="HF19" s="75"/>
      <c r="HG19" s="70"/>
      <c r="HH19" s="70"/>
      <c r="HI19" s="77"/>
      <c r="HJ19" s="83"/>
    </row>
    <row r="20" spans="1:218" x14ac:dyDescent="0.2">
      <c r="A20" s="84" t="s">
        <v>42</v>
      </c>
      <c r="B20" s="87" t="s">
        <v>43</v>
      </c>
      <c r="C20" s="89">
        <f>'2002_CO-PA_Sumary'!C19</f>
        <v>96.399999999999991</v>
      </c>
      <c r="D20" s="72">
        <f>'2002_CO-PA_Sumary'!D19</f>
        <v>17.700000000000003</v>
      </c>
      <c r="E20" s="72">
        <f>'2002_CO-PA_Sumary'!E19</f>
        <v>6.3</v>
      </c>
      <c r="F20" s="90">
        <f>'2002_CO-PA_Sumary'!F19</f>
        <v>120.39999999999999</v>
      </c>
      <c r="G20" s="75">
        <f>'2003_CO-PA_Sumary'!C19</f>
        <v>88.5</v>
      </c>
      <c r="H20" s="70">
        <f>'2003_CO-PA_Sumary'!D19</f>
        <v>17.200000000000003</v>
      </c>
      <c r="I20" s="70">
        <f>'2003_CO-PA_Sumary'!E19</f>
        <v>6.3</v>
      </c>
      <c r="J20" s="90">
        <f>'2003_CO-PA_Sumary'!F19</f>
        <v>112</v>
      </c>
      <c r="K20" s="70">
        <f>'2004_CO-PA_Sumary'!C19</f>
        <v>83.1</v>
      </c>
      <c r="L20" s="70">
        <f>'2004_CO-PA_Sumary'!D19</f>
        <v>17.200000000000003</v>
      </c>
      <c r="M20" s="70">
        <f>'2004_CO-PA_Sumary'!E19</f>
        <v>7</v>
      </c>
      <c r="N20" s="91">
        <f>'2004_CO-PA_Sumary'!F19</f>
        <v>107.3</v>
      </c>
      <c r="O20" s="71">
        <f>'2005_CO-PA_Sumary'!C19</f>
        <v>77.300000000000011</v>
      </c>
      <c r="P20" s="71">
        <f>'2005_CO-PA_Sumary'!D19</f>
        <v>16.8</v>
      </c>
      <c r="Q20" s="71">
        <f>'2005_CO-PA_Sumary'!E19</f>
        <v>6.3</v>
      </c>
      <c r="R20" s="91">
        <f>'2005_CO-PA_Sumary'!F19</f>
        <v>100.4</v>
      </c>
      <c r="S20" s="70">
        <f>'2006_CO-PA_Sumary'!C19</f>
        <v>97.699999999999989</v>
      </c>
      <c r="T20" s="70">
        <f>'2006_CO-PA_Sumary'!D19</f>
        <v>19.100000000000001</v>
      </c>
      <c r="U20" s="70">
        <f>'2006_CO-PA_Sumary'!E19</f>
        <v>11.6</v>
      </c>
      <c r="V20" s="91">
        <f>'2006_CO-PA_Sumary'!F19</f>
        <v>128.39999999999998</v>
      </c>
      <c r="W20" s="70">
        <f>'2007_CO-PA_Sumary'!C19</f>
        <v>111.4</v>
      </c>
      <c r="X20" s="70">
        <f>'2007_CO-PA_Sumary'!D19</f>
        <v>18.700000000000003</v>
      </c>
      <c r="Y20" s="70">
        <f>'2007_CO-PA_Sumary'!E19</f>
        <v>11.6</v>
      </c>
      <c r="Z20" s="91">
        <f>'2007_CO-PA_Sumary'!F19</f>
        <v>141.70000000000002</v>
      </c>
      <c r="AA20" s="70">
        <f>'2008_CO-PA_Sumary'!C19</f>
        <v>100.79999999999998</v>
      </c>
      <c r="AB20" s="70">
        <f>'2008_CO-PA_Sumary'!D19</f>
        <v>19.200000000000003</v>
      </c>
      <c r="AC20" s="70">
        <f>'2008_CO-PA_Sumary'!E19</f>
        <v>11.6</v>
      </c>
      <c r="AD20" s="91">
        <f>'2008_CO-PA_Sumary'!F19</f>
        <v>131.6</v>
      </c>
      <c r="AE20" s="70">
        <f>'2009_CO-PA_Sumary'!C19</f>
        <v>105.1</v>
      </c>
      <c r="AF20" s="70">
        <f>'2009_CO-PA_Sumary'!D19</f>
        <v>18.900000000000002</v>
      </c>
      <c r="AG20" s="70">
        <f>'2009_CO-PA_Sumary'!E19</f>
        <v>11.6</v>
      </c>
      <c r="AH20" s="91">
        <f>'2009_CO-PA_Sumary'!F19</f>
        <v>135.6</v>
      </c>
      <c r="AI20" s="89">
        <f>'2010_CO-PA_Sumary'!$C19</f>
        <v>102.7</v>
      </c>
      <c r="AJ20" s="72">
        <f>'2010_CO-PA_Sumary'!$D19</f>
        <v>19.700000000000003</v>
      </c>
      <c r="AK20" s="72">
        <f>'2010_CO-PA_Sumary'!$E19</f>
        <v>11.6</v>
      </c>
      <c r="AL20" s="76">
        <f>'2010_CO-PA_Sumary'!$F19</f>
        <v>134</v>
      </c>
      <c r="AM20" s="89">
        <f>'2011_CO-PA_Sumary'!$C19</f>
        <v>46.5</v>
      </c>
      <c r="AN20" s="72">
        <f>'2011_CO-PA_Sumary'!$D19</f>
        <v>6.7999999999999989</v>
      </c>
      <c r="AO20" s="72">
        <f>'2011_CO-PA_Sumary'!$E19</f>
        <v>6.5</v>
      </c>
      <c r="AP20" s="76">
        <f>'2011_CO-PA_Sumary'!$F19</f>
        <v>59.8</v>
      </c>
      <c r="AQ20" s="89">
        <f>'2012_CO-PA_Sumary'!$C19</f>
        <v>60.2</v>
      </c>
      <c r="AR20" s="72">
        <f>'2012_CO-PA_Sumary'!$D19</f>
        <v>6.6</v>
      </c>
      <c r="AS20" s="72">
        <f>'2012_CO-PA_Sumary'!$E19</f>
        <v>6.6999999999999993</v>
      </c>
      <c r="AT20" s="76">
        <f>'2012_CO-PA_Sumary'!$F19</f>
        <v>73.5</v>
      </c>
      <c r="AU20" s="89">
        <f>'2013_CO-PA_Sumary'!$C19</f>
        <v>58.1</v>
      </c>
      <c r="AV20" s="72">
        <f>'2013_CO-PA_Sumary'!$D19</f>
        <v>8.7000000000000011</v>
      </c>
      <c r="AW20" s="72">
        <f>'2013_CO-PA_Sumary'!$E19</f>
        <v>7.6999999999999993</v>
      </c>
      <c r="AX20" s="76">
        <f>'2013_CO-PA_Sumary'!$F19</f>
        <v>74.5</v>
      </c>
      <c r="AY20" s="89">
        <f>'2014_CO-PA_Sumary'!$C19</f>
        <v>60.5</v>
      </c>
      <c r="AZ20" s="72">
        <f>'2014_CO-PA_Sumary'!$D19</f>
        <v>8.1</v>
      </c>
      <c r="BA20" s="72">
        <f>'2014_CO-PA_Sumary'!$E19</f>
        <v>8</v>
      </c>
      <c r="BB20" s="76">
        <f>'2014_CO-PA_Sumary'!$F19</f>
        <v>76.599999999999994</v>
      </c>
      <c r="BC20" s="89">
        <f>'2015_CO-PA_Sumary'!$C19</f>
        <v>52.9</v>
      </c>
      <c r="BD20" s="72">
        <f>'2015_CO-PA_Sumary'!$D19</f>
        <v>4.5999999999999996</v>
      </c>
      <c r="BE20" s="72">
        <f>'2015_CO-PA_Sumary'!$E19</f>
        <v>7.9</v>
      </c>
      <c r="BF20" s="76">
        <f>'2015_CO-PA_Sumary'!$F19</f>
        <v>65.400000000000006</v>
      </c>
      <c r="BG20" s="374"/>
      <c r="BH20" s="75">
        <f t="shared" si="29"/>
        <v>95.888888888888886</v>
      </c>
      <c r="BI20" s="70">
        <f t="shared" si="30"/>
        <v>18.277777777777779</v>
      </c>
      <c r="BJ20" s="70">
        <f t="shared" si="31"/>
        <v>9.3222222222222211</v>
      </c>
      <c r="BK20" s="77">
        <f t="shared" si="32"/>
        <v>123.48888888888889</v>
      </c>
      <c r="BL20" s="75">
        <f t="shared" si="33"/>
        <v>99.166666666666671</v>
      </c>
      <c r="BM20" s="70">
        <f t="shared" si="34"/>
        <v>18.733333333333338</v>
      </c>
      <c r="BN20" s="70">
        <f t="shared" si="35"/>
        <v>10.716666666666667</v>
      </c>
      <c r="BO20" s="77">
        <f t="shared" si="36"/>
        <v>128.61666666666667</v>
      </c>
      <c r="BP20" s="74">
        <f t="shared" si="37"/>
        <v>55.64</v>
      </c>
      <c r="BQ20" s="74">
        <f t="shared" si="38"/>
        <v>6.9600000000000009</v>
      </c>
      <c r="BR20" s="74">
        <f t="shared" si="39"/>
        <v>7.3599999999999994</v>
      </c>
      <c r="BS20" s="77">
        <f t="shared" si="40"/>
        <v>69.959999999999994</v>
      </c>
      <c r="BT20" s="83"/>
      <c r="BU20" s="113">
        <v>506</v>
      </c>
      <c r="BV20" s="111" t="s">
        <v>162</v>
      </c>
      <c r="BW20" s="89">
        <f>'2002_CO-PA_Sumary'!U19</f>
        <v>429.7</v>
      </c>
      <c r="BX20" s="72">
        <f>'2002_CO-PA_Sumary'!V19</f>
        <v>14.700000000000001</v>
      </c>
      <c r="BY20" s="72">
        <f>'2002_CO-PA_Sumary'!W19</f>
        <v>9.2000000000000011</v>
      </c>
      <c r="BZ20" s="90">
        <f>'2002_CO-PA_Sumary'!X19</f>
        <v>453.59999999999997</v>
      </c>
      <c r="CA20" s="75">
        <f>'2003_CO-PA_Sumary'!U19</f>
        <v>421.80000000000007</v>
      </c>
      <c r="CB20" s="70">
        <f>'2003_CO-PA_Sumary'!V19</f>
        <v>12.4</v>
      </c>
      <c r="CC20" s="70">
        <f>'2003_CO-PA_Sumary'!W19</f>
        <v>9.1</v>
      </c>
      <c r="CD20" s="91">
        <f>'2003_CO-PA_Sumary'!X19</f>
        <v>443.30000000000007</v>
      </c>
      <c r="CE20" s="70">
        <f>'2004_CO-PA_Sumary'!U19</f>
        <v>461.79999999999995</v>
      </c>
      <c r="CF20" s="70">
        <f>'2004_CO-PA_Sumary'!V19</f>
        <v>12.900000000000002</v>
      </c>
      <c r="CG20" s="70">
        <f>'2004_CO-PA_Sumary'!W19</f>
        <v>9.1</v>
      </c>
      <c r="CH20" s="91">
        <f>'2004_CO-PA_Sumary'!X19</f>
        <v>483.79999999999995</v>
      </c>
      <c r="CI20" s="71">
        <f>'2005_CO-PA_Sumary'!U19</f>
        <v>443.09999999999997</v>
      </c>
      <c r="CJ20" s="71">
        <f>'2005_CO-PA_Sumary'!V19</f>
        <v>12.1</v>
      </c>
      <c r="CK20" s="71">
        <f>'2005_CO-PA_Sumary'!W19</f>
        <v>8.7000000000000011</v>
      </c>
      <c r="CL20" s="90">
        <f>'2005_CO-PA_Sumary'!X19</f>
        <v>463.9</v>
      </c>
      <c r="CM20" s="70">
        <f>'2006_CO-PA_Sumary'!U19</f>
        <v>392.7</v>
      </c>
      <c r="CN20" s="70">
        <f>'2006_CO-PA_Sumary'!V19</f>
        <v>13.400000000000002</v>
      </c>
      <c r="CO20" s="70">
        <f>'2006_CO-PA_Sumary'!W19</f>
        <v>8.8000000000000007</v>
      </c>
      <c r="CP20" s="91">
        <f>'2006_CO-PA_Sumary'!X19</f>
        <v>414.9</v>
      </c>
      <c r="CQ20" s="70">
        <f>'2007_CO-PA_Sumary'!U19</f>
        <v>548.79999999999995</v>
      </c>
      <c r="CR20" s="70">
        <f>'2007_CO-PA_Sumary'!V19</f>
        <v>15.500000000000002</v>
      </c>
      <c r="CS20" s="70">
        <f>'2007_CO-PA_Sumary'!W19</f>
        <v>9.6</v>
      </c>
      <c r="CT20" s="91">
        <f>'2007_CO-PA_Sumary'!X19</f>
        <v>573.9</v>
      </c>
      <c r="CU20" s="70">
        <f>'2008_CO-PA_Sumary'!U19</f>
        <v>618.79999999999995</v>
      </c>
      <c r="CV20" s="70">
        <f>'2008_CO-PA_Sumary'!V19</f>
        <v>15.2</v>
      </c>
      <c r="CW20" s="70">
        <f>'2008_CO-PA_Sumary'!W19</f>
        <v>9.3000000000000007</v>
      </c>
      <c r="CX20" s="91">
        <f>'2008_CO-PA_Sumary'!X19</f>
        <v>643.29999999999995</v>
      </c>
      <c r="CY20" s="70">
        <f>'2009_CO-PA_Sumary'!U19</f>
        <v>516.5</v>
      </c>
      <c r="CZ20" s="70">
        <f>'2009_CO-PA_Sumary'!V19</f>
        <v>13.6</v>
      </c>
      <c r="DA20" s="70">
        <f>'2009_CO-PA_Sumary'!W19</f>
        <v>9.6</v>
      </c>
      <c r="DB20" s="91">
        <f>'2009_CO-PA_Sumary'!X19</f>
        <v>539.70000000000005</v>
      </c>
      <c r="DC20" s="89">
        <f>'2010_CO-PA_Sumary'!$U19</f>
        <v>472.5</v>
      </c>
      <c r="DD20" s="72">
        <f>'2010_CO-PA_Sumary'!$V19</f>
        <v>13.999999999999998</v>
      </c>
      <c r="DE20" s="72">
        <f>'2010_CO-PA_Sumary'!$W19</f>
        <v>8.9</v>
      </c>
      <c r="DF20" s="76">
        <f>'2010_CO-PA_Sumary'!$X19</f>
        <v>495.4</v>
      </c>
      <c r="DG20" s="89">
        <f>'2011_CO-PA_Sumary'!$U19</f>
        <v>453.90000000000009</v>
      </c>
      <c r="DH20" s="72">
        <f>'2011_CO-PA_Sumary'!$V19</f>
        <v>9.7000000000000011</v>
      </c>
      <c r="DI20" s="72">
        <f>'2011_CO-PA_Sumary'!$W19</f>
        <v>7.8000000000000007</v>
      </c>
      <c r="DJ20" s="76">
        <f>'2011_CO-PA_Sumary'!$X19</f>
        <v>471.40000000000009</v>
      </c>
      <c r="DK20" s="89">
        <f>'2012_CO-PA_Sumary'!$U19</f>
        <v>521.29999999999995</v>
      </c>
      <c r="DL20" s="72">
        <f>'2012_CO-PA_Sumary'!$V19</f>
        <v>10.6</v>
      </c>
      <c r="DM20" s="72">
        <f>'2012_CO-PA_Sumary'!$W19</f>
        <v>8.8000000000000007</v>
      </c>
      <c r="DN20" s="76">
        <f>'2012_CO-PA_Sumary'!$X19</f>
        <v>540.69999999999993</v>
      </c>
      <c r="DO20" s="89">
        <f>'2013_CO-PA_Sumary'!$U19</f>
        <v>567.1</v>
      </c>
      <c r="DP20" s="72">
        <f>'2013_CO-PA_Sumary'!$V19</f>
        <v>10.8</v>
      </c>
      <c r="DQ20" s="72">
        <f>'2013_CO-PA_Sumary'!$W19</f>
        <v>8.5</v>
      </c>
      <c r="DR20" s="76">
        <f>'2013_CO-PA_Sumary'!$X19</f>
        <v>586.4</v>
      </c>
      <c r="DS20" s="89">
        <f>'2014_CO-PA_Sumary'!$U19</f>
        <v>534.1</v>
      </c>
      <c r="DT20" s="72">
        <f>'2014_CO-PA_Sumary'!$V19</f>
        <v>10.8</v>
      </c>
      <c r="DU20" s="72">
        <f>'2014_CO-PA_Sumary'!$W19</f>
        <v>9</v>
      </c>
      <c r="DV20" s="76">
        <f>'2014_CO-PA_Sumary'!$X19</f>
        <v>553.9</v>
      </c>
      <c r="DW20" s="89">
        <f>'2015_CO-PA_Sumary'!$U19</f>
        <v>541.70000000000005</v>
      </c>
      <c r="DX20" s="72">
        <f>'2015_CO-PA_Sumary'!$V19</f>
        <v>8.5</v>
      </c>
      <c r="DY20" s="72">
        <f>'2015_CO-PA_Sumary'!$W19</f>
        <v>8.7000000000000011</v>
      </c>
      <c r="DZ20" s="76">
        <f>'2015_CO-PA_Sumary'!$X19</f>
        <v>558.90000000000009</v>
      </c>
      <c r="EA20" s="83"/>
      <c r="EB20" s="75">
        <f t="shared" si="41"/>
        <v>478.4111111111111</v>
      </c>
      <c r="EC20" s="70">
        <f t="shared" si="0"/>
        <v>13.755555555555555</v>
      </c>
      <c r="ED20" s="70">
        <f t="shared" si="1"/>
        <v>9.1444444444444457</v>
      </c>
      <c r="EE20" s="77">
        <f t="shared" si="42"/>
        <v>501.31111111111102</v>
      </c>
      <c r="EF20" s="75">
        <f t="shared" si="43"/>
        <v>498.73333333333329</v>
      </c>
      <c r="EG20" s="70">
        <f t="shared" si="2"/>
        <v>13.966666666666667</v>
      </c>
      <c r="EH20" s="70">
        <f t="shared" si="3"/>
        <v>9.15</v>
      </c>
      <c r="EI20" s="77">
        <f t="shared" si="4"/>
        <v>521.85</v>
      </c>
      <c r="EJ20" s="75">
        <f t="shared" si="44"/>
        <v>523.62000000000012</v>
      </c>
      <c r="EK20" s="70">
        <f t="shared" si="45"/>
        <v>10.080000000000002</v>
      </c>
      <c r="EL20" s="70">
        <f t="shared" si="46"/>
        <v>8.56</v>
      </c>
      <c r="EM20" s="77">
        <f t="shared" si="47"/>
        <v>542.26</v>
      </c>
      <c r="EN20" s="83"/>
      <c r="EO20" s="114"/>
      <c r="EP20" s="69" t="s">
        <v>234</v>
      </c>
      <c r="EQ20" s="113">
        <v>401</v>
      </c>
      <c r="ER20" s="111" t="s">
        <v>93</v>
      </c>
      <c r="ES20" s="89">
        <f>BW11</f>
        <v>186.10000000000002</v>
      </c>
      <c r="ET20" s="72">
        <f>BX11</f>
        <v>70.400000000000006</v>
      </c>
      <c r="EU20" s="72">
        <f>BY11</f>
        <v>0</v>
      </c>
      <c r="EV20" s="90">
        <f>BZ11</f>
        <v>256.5</v>
      </c>
      <c r="EW20" s="75">
        <f>CA11</f>
        <v>148.29999999999998</v>
      </c>
      <c r="EX20" s="70">
        <f>CB11</f>
        <v>90.199999999999989</v>
      </c>
      <c r="EY20" s="70">
        <f>CC11</f>
        <v>0</v>
      </c>
      <c r="EZ20" s="91">
        <f>CD11</f>
        <v>238.49999999999997</v>
      </c>
      <c r="FA20" s="70">
        <f>CE11</f>
        <v>109.8</v>
      </c>
      <c r="FB20" s="70">
        <f>CF11</f>
        <v>55.900000000000006</v>
      </c>
      <c r="FC20" s="70">
        <f>CG11</f>
        <v>0</v>
      </c>
      <c r="FD20" s="91">
        <f>CH11</f>
        <v>165.7</v>
      </c>
      <c r="FE20" s="71">
        <f>CI11</f>
        <v>2.2000000000000002</v>
      </c>
      <c r="FF20" s="71">
        <f>CJ11</f>
        <v>50.8</v>
      </c>
      <c r="FG20" s="71">
        <f>CK11</f>
        <v>0</v>
      </c>
      <c r="FH20" s="91">
        <f>CL11</f>
        <v>53</v>
      </c>
      <c r="FI20" s="70">
        <f>CM11</f>
        <v>193.00000000000003</v>
      </c>
      <c r="FJ20" s="70">
        <f>CN11</f>
        <v>38.6</v>
      </c>
      <c r="FK20" s="70">
        <f>CO11</f>
        <v>0</v>
      </c>
      <c r="FL20" s="91">
        <f>CP11</f>
        <v>231.60000000000002</v>
      </c>
      <c r="FM20" s="70">
        <f>CQ11</f>
        <v>266.89999999999998</v>
      </c>
      <c r="FN20" s="70">
        <f>CR11</f>
        <v>48.4</v>
      </c>
      <c r="FO20" s="70">
        <f>CS11</f>
        <v>0</v>
      </c>
      <c r="FP20" s="91">
        <f>CT11</f>
        <v>315.29999999999995</v>
      </c>
      <c r="FQ20" s="70">
        <f>CU11</f>
        <v>296.5</v>
      </c>
      <c r="FR20" s="70">
        <f>CV11</f>
        <v>64.7</v>
      </c>
      <c r="FS20" s="70">
        <f>CW11</f>
        <v>0</v>
      </c>
      <c r="FT20" s="91">
        <f>CX11</f>
        <v>361.2</v>
      </c>
      <c r="FU20" s="70">
        <f>CY11</f>
        <v>308.59999999999997</v>
      </c>
      <c r="FV20" s="70">
        <f>CZ11</f>
        <v>95.2</v>
      </c>
      <c r="FW20" s="70">
        <f>DA11</f>
        <v>0</v>
      </c>
      <c r="FX20" s="91">
        <f>DB11</f>
        <v>403.79999999999995</v>
      </c>
      <c r="FY20" s="70">
        <f>DC11</f>
        <v>240.9</v>
      </c>
      <c r="FZ20" s="70">
        <f t="shared" ref="FZ20:GB20" si="125">DD11</f>
        <v>49.3</v>
      </c>
      <c r="GA20" s="70">
        <f t="shared" si="125"/>
        <v>0</v>
      </c>
      <c r="GB20" s="91">
        <f t="shared" si="125"/>
        <v>290.2</v>
      </c>
      <c r="GC20" s="70">
        <f>DG11</f>
        <v>264</v>
      </c>
      <c r="GD20" s="70">
        <f t="shared" ref="GD20:GD23" si="126">DH11</f>
        <v>41.599999999999994</v>
      </c>
      <c r="GE20" s="70">
        <f t="shared" ref="GE20:GE23" si="127">DI11</f>
        <v>0</v>
      </c>
      <c r="GF20" s="91">
        <f t="shared" ref="GF20:GF23" si="128">DJ11</f>
        <v>305.60000000000002</v>
      </c>
      <c r="GG20" s="409">
        <f>DK11</f>
        <v>242.79999999999998</v>
      </c>
      <c r="GH20" s="70">
        <f t="shared" ref="GH20:GH23" si="129">DL11</f>
        <v>70.7</v>
      </c>
      <c r="GI20" s="70">
        <f t="shared" ref="GI20:GI23" si="130">DM11</f>
        <v>0</v>
      </c>
      <c r="GJ20" s="91">
        <f t="shared" ref="GJ20:GJ23" si="131">DN11</f>
        <v>313.5</v>
      </c>
      <c r="GK20" s="409">
        <f>DO11</f>
        <v>396.6</v>
      </c>
      <c r="GL20" s="70">
        <f t="shared" ref="GL20:GL23" si="132">DP11</f>
        <v>63.8</v>
      </c>
      <c r="GM20" s="70">
        <f t="shared" ref="GM20:GM23" si="133">DQ11</f>
        <v>0</v>
      </c>
      <c r="GN20" s="91">
        <f t="shared" ref="GN20:GN23" si="134">DR11</f>
        <v>460.40000000000003</v>
      </c>
      <c r="GO20" s="409">
        <f>DS11</f>
        <v>460.09999999999997</v>
      </c>
      <c r="GP20" s="70">
        <f t="shared" ref="GP20:GP23" si="135">DT11</f>
        <v>100.8</v>
      </c>
      <c r="GQ20" s="70">
        <f t="shared" ref="GQ20:GQ23" si="136">DU11</f>
        <v>0</v>
      </c>
      <c r="GR20" s="91">
        <f t="shared" ref="GR20:GR23" si="137">DV11</f>
        <v>560.9</v>
      </c>
      <c r="GS20" s="75">
        <f>DW11</f>
        <v>305.60000000000002</v>
      </c>
      <c r="GT20" s="70">
        <f t="shared" ref="GT20:GT23" si="138">DX11</f>
        <v>71.699999999999989</v>
      </c>
      <c r="GU20" s="70">
        <f t="shared" ref="GU20:GU23" si="139">DY11</f>
        <v>0</v>
      </c>
      <c r="GV20" s="91">
        <f t="shared" ref="GV20:GV23" si="140">DZ11</f>
        <v>377.3</v>
      </c>
      <c r="GW20" s="83"/>
      <c r="GX20" s="75">
        <f t="shared" ref="GX20:GX24" si="141">(ES20+EW20+FA20+FE20+FI20+FM20+FQ20+FU20+GS20)/9</f>
        <v>201.88888888888889</v>
      </c>
      <c r="GY20" s="70">
        <f t="shared" ref="GY20:GY24" si="142">(ET20+EX20+FB20+FF20+FJ20+FN20+FR20+FV20+GT20)/9</f>
        <v>65.100000000000009</v>
      </c>
      <c r="GZ20" s="70">
        <f t="shared" ref="GZ20:GZ24" si="143">(EU20+EY20+FC20+FG20+FK20+FO20+FS20+FW20+GU20)/9</f>
        <v>0</v>
      </c>
      <c r="HA20" s="77">
        <f t="shared" ref="HA20:HA24" si="144">(EV20+EZ20+FD20+FH20+FL20+FP20+FT20+FX20+GV20)/9</f>
        <v>266.98888888888888</v>
      </c>
      <c r="HB20" s="75">
        <f t="shared" ref="HB20:HB24" si="145">(FA20+FE20+FI20+FM20+FQ20+FU20)/6</f>
        <v>196.16666666666666</v>
      </c>
      <c r="HC20" s="70">
        <f t="shared" ref="HC20:HC24" si="146">(FB20+FF20+FJ20+FN20+FR20+FV20)/6</f>
        <v>58.933333333333337</v>
      </c>
      <c r="HD20" s="70">
        <f t="shared" ref="HD20:HD24" si="147">(FC20+FG20+FK20+FO20+FS20+FW20)/6</f>
        <v>0</v>
      </c>
      <c r="HE20" s="77">
        <f t="shared" ref="HE20:HE24" si="148">(FD20+FH20+FL20+FP20+FT20+FX20)/6</f>
        <v>255.1</v>
      </c>
      <c r="HF20" s="75">
        <f t="shared" ref="HF20:HF24" si="149">(GC20+GG20+GK20+GO20+GS20)/5</f>
        <v>333.82</v>
      </c>
      <c r="HG20" s="70">
        <f t="shared" ref="HG20:HG24" si="150">(GD20+GH20+GL20+GP20+GT20)/5</f>
        <v>69.72</v>
      </c>
      <c r="HH20" s="70">
        <f t="shared" ref="HH20:HH24" si="151">(GE20+GI20+GM20+GQ20+GU20)/5</f>
        <v>0</v>
      </c>
      <c r="HI20" s="77">
        <f t="shared" ref="HI20:HI24" si="152">(GF20+GJ20+GN20+GR20+GV20)/5</f>
        <v>403.54</v>
      </c>
      <c r="HJ20" s="83"/>
    </row>
    <row r="21" spans="1:218" x14ac:dyDescent="0.2">
      <c r="A21" s="84" t="s">
        <v>44</v>
      </c>
      <c r="B21" s="87" t="s">
        <v>45</v>
      </c>
      <c r="C21" s="89">
        <f>'2002_CO-PA_Sumary'!C20</f>
        <v>64.599999999999994</v>
      </c>
      <c r="D21" s="72">
        <f>'2002_CO-PA_Sumary'!D20</f>
        <v>644.39999999999986</v>
      </c>
      <c r="E21" s="72">
        <f>'2002_CO-PA_Sumary'!E20</f>
        <v>0</v>
      </c>
      <c r="F21" s="90">
        <f>'2002_CO-PA_Sumary'!F20</f>
        <v>708.99999999999989</v>
      </c>
      <c r="G21" s="75">
        <f>'2003_CO-PA_Sumary'!C20</f>
        <v>67.8</v>
      </c>
      <c r="H21" s="70">
        <f>'2003_CO-PA_Sumary'!D20</f>
        <v>701.9</v>
      </c>
      <c r="I21" s="70">
        <f>'2003_CO-PA_Sumary'!E20</f>
        <v>0</v>
      </c>
      <c r="J21" s="90">
        <f>'2003_CO-PA_Sumary'!F20</f>
        <v>769.69999999999993</v>
      </c>
      <c r="K21" s="70">
        <f>'2004_CO-PA_Sumary'!C20</f>
        <v>67.2</v>
      </c>
      <c r="L21" s="70">
        <f>'2004_CO-PA_Sumary'!D20</f>
        <v>681.9</v>
      </c>
      <c r="M21" s="70">
        <f>'2004_CO-PA_Sumary'!E20</f>
        <v>0</v>
      </c>
      <c r="N21" s="91">
        <f>'2004_CO-PA_Sumary'!F20</f>
        <v>749.1</v>
      </c>
      <c r="O21" s="71">
        <f>'2005_CO-PA_Sumary'!C20</f>
        <v>57.5</v>
      </c>
      <c r="P21" s="71">
        <f>'2005_CO-PA_Sumary'!D20</f>
        <v>633.20000000000005</v>
      </c>
      <c r="Q21" s="71">
        <f>'2005_CO-PA_Sumary'!E20</f>
        <v>0</v>
      </c>
      <c r="R21" s="91">
        <f>'2005_CO-PA_Sumary'!F20</f>
        <v>690.7</v>
      </c>
      <c r="S21" s="70">
        <f>'2006_CO-PA_Sumary'!C20</f>
        <v>42.5</v>
      </c>
      <c r="T21" s="70">
        <f>'2006_CO-PA_Sumary'!D20</f>
        <v>740.79999999999984</v>
      </c>
      <c r="U21" s="70">
        <f>'2006_CO-PA_Sumary'!E20</f>
        <v>0</v>
      </c>
      <c r="V21" s="91">
        <f>'2006_CO-PA_Sumary'!F20</f>
        <v>783.29999999999984</v>
      </c>
      <c r="W21" s="70">
        <f>'2007_CO-PA_Sumary'!C20</f>
        <v>61.8</v>
      </c>
      <c r="X21" s="70">
        <f>'2007_CO-PA_Sumary'!D20</f>
        <v>744.60000000000014</v>
      </c>
      <c r="Y21" s="70">
        <f>'2007_CO-PA_Sumary'!E20</f>
        <v>0</v>
      </c>
      <c r="Z21" s="91">
        <f>'2007_CO-PA_Sumary'!F20</f>
        <v>806.40000000000009</v>
      </c>
      <c r="AA21" s="70">
        <f>'2008_CO-PA_Sumary'!C20</f>
        <v>57</v>
      </c>
      <c r="AB21" s="70">
        <f>'2008_CO-PA_Sumary'!D20</f>
        <v>729.30000000000007</v>
      </c>
      <c r="AC21" s="70">
        <f>'2008_CO-PA_Sumary'!E20</f>
        <v>0</v>
      </c>
      <c r="AD21" s="91">
        <f>'2008_CO-PA_Sumary'!F20</f>
        <v>786.30000000000007</v>
      </c>
      <c r="AE21" s="70">
        <f>'2009_CO-PA_Sumary'!C20</f>
        <v>55.3</v>
      </c>
      <c r="AF21" s="70">
        <f>'2009_CO-PA_Sumary'!D20</f>
        <v>750.40000000000009</v>
      </c>
      <c r="AG21" s="70">
        <f>'2009_CO-PA_Sumary'!E20</f>
        <v>0</v>
      </c>
      <c r="AH21" s="91">
        <f>'2009_CO-PA_Sumary'!F20</f>
        <v>805.7</v>
      </c>
      <c r="AI21" s="89">
        <f>'2010_CO-PA_Sumary'!$C20</f>
        <v>52.6</v>
      </c>
      <c r="AJ21" s="72">
        <f>'2010_CO-PA_Sumary'!$D20</f>
        <v>621.80000000000007</v>
      </c>
      <c r="AK21" s="72">
        <f>'2010_CO-PA_Sumary'!$E20</f>
        <v>0</v>
      </c>
      <c r="AL21" s="76">
        <f>'2010_CO-PA_Sumary'!$F20</f>
        <v>674.40000000000009</v>
      </c>
      <c r="AM21" s="89">
        <f>'2011_CO-PA_Sumary'!$C20</f>
        <v>29.4</v>
      </c>
      <c r="AN21" s="72">
        <f>'2011_CO-PA_Sumary'!$D20</f>
        <v>457.09999999999997</v>
      </c>
      <c r="AO21" s="72">
        <f>'2011_CO-PA_Sumary'!$E20</f>
        <v>0</v>
      </c>
      <c r="AP21" s="76">
        <f>'2011_CO-PA_Sumary'!$F20</f>
        <v>486.49999999999994</v>
      </c>
      <c r="AQ21" s="89">
        <f>'2012_CO-PA_Sumary'!$C20</f>
        <v>31.2</v>
      </c>
      <c r="AR21" s="72">
        <f>'2012_CO-PA_Sumary'!$D20</f>
        <v>566.49999999999989</v>
      </c>
      <c r="AS21" s="72">
        <f>'2012_CO-PA_Sumary'!$E20</f>
        <v>0</v>
      </c>
      <c r="AT21" s="76">
        <f>'2012_CO-PA_Sumary'!$F20</f>
        <v>597.69999999999993</v>
      </c>
      <c r="AU21" s="89">
        <f>'2013_CO-PA_Sumary'!$C20</f>
        <v>64.5</v>
      </c>
      <c r="AV21" s="72">
        <f>'2013_CO-PA_Sumary'!$D20</f>
        <v>576.80000000000007</v>
      </c>
      <c r="AW21" s="72">
        <f>'2013_CO-PA_Sumary'!$E20</f>
        <v>0</v>
      </c>
      <c r="AX21" s="76">
        <f>'2013_CO-PA_Sumary'!$F20</f>
        <v>641.30000000000007</v>
      </c>
      <c r="AY21" s="89">
        <f>'2014_CO-PA_Sumary'!$C20</f>
        <v>65.099999999999994</v>
      </c>
      <c r="AZ21" s="72">
        <f>'2014_CO-PA_Sumary'!$D20</f>
        <v>740.59999999999991</v>
      </c>
      <c r="BA21" s="72">
        <f>'2014_CO-PA_Sumary'!$E20</f>
        <v>0</v>
      </c>
      <c r="BB21" s="76">
        <f>'2014_CO-PA_Sumary'!$F20</f>
        <v>805.69999999999993</v>
      </c>
      <c r="BC21" s="89">
        <f>'2015_CO-PA_Sumary'!$C20</f>
        <v>47.8</v>
      </c>
      <c r="BD21" s="72">
        <f>'2015_CO-PA_Sumary'!$D20</f>
        <v>503.80000000000013</v>
      </c>
      <c r="BE21" s="72">
        <f>'2015_CO-PA_Sumary'!$E20</f>
        <v>0</v>
      </c>
      <c r="BF21" s="76">
        <f>'2015_CO-PA_Sumary'!$F20</f>
        <v>551.60000000000014</v>
      </c>
      <c r="BG21" s="374"/>
      <c r="BH21" s="75">
        <f t="shared" si="29"/>
        <v>58.477777777777774</v>
      </c>
      <c r="BI21" s="70">
        <f t="shared" si="30"/>
        <v>694.25555555555559</v>
      </c>
      <c r="BJ21" s="70">
        <f t="shared" si="31"/>
        <v>0</v>
      </c>
      <c r="BK21" s="77">
        <f t="shared" si="32"/>
        <v>752.73333333333335</v>
      </c>
      <c r="BL21" s="75">
        <f t="shared" si="33"/>
        <v>54.45000000000001</v>
      </c>
      <c r="BM21" s="70">
        <f t="shared" si="34"/>
        <v>703.35</v>
      </c>
      <c r="BN21" s="70">
        <f t="shared" si="35"/>
        <v>0</v>
      </c>
      <c r="BO21" s="77">
        <f t="shared" si="36"/>
        <v>757.80000000000018</v>
      </c>
      <c r="BP21" s="74">
        <f t="shared" si="37"/>
        <v>47.6</v>
      </c>
      <c r="BQ21" s="74">
        <f t="shared" si="38"/>
        <v>568.96</v>
      </c>
      <c r="BR21" s="74">
        <f t="shared" si="39"/>
        <v>0</v>
      </c>
      <c r="BS21" s="77">
        <f t="shared" si="40"/>
        <v>616.56000000000006</v>
      </c>
      <c r="BT21" s="83"/>
      <c r="BU21" s="113">
        <v>507</v>
      </c>
      <c r="BV21" s="111" t="s">
        <v>163</v>
      </c>
      <c r="BW21" s="89">
        <f>'2002_CO-PA_Sumary'!U20</f>
        <v>411.09999999999997</v>
      </c>
      <c r="BX21" s="72">
        <f>'2002_CO-PA_Sumary'!V20</f>
        <v>46.8</v>
      </c>
      <c r="BY21" s="72">
        <f>'2002_CO-PA_Sumary'!W20</f>
        <v>13.799999999999999</v>
      </c>
      <c r="BZ21" s="90">
        <f>'2002_CO-PA_Sumary'!X20</f>
        <v>471.7</v>
      </c>
      <c r="CA21" s="75">
        <f>'2003_CO-PA_Sumary'!U20</f>
        <v>474.70000000000005</v>
      </c>
      <c r="CB21" s="70">
        <f>'2003_CO-PA_Sumary'!V20</f>
        <v>56.3</v>
      </c>
      <c r="CC21" s="70">
        <f>'2003_CO-PA_Sumary'!W20</f>
        <v>13.6</v>
      </c>
      <c r="CD21" s="91">
        <f>'2003_CO-PA_Sumary'!X20</f>
        <v>544.6</v>
      </c>
      <c r="CE21" s="70">
        <f>'2004_CO-PA_Sumary'!U20</f>
        <v>559.6</v>
      </c>
      <c r="CF21" s="70">
        <f>'2004_CO-PA_Sumary'!V20</f>
        <v>46.2</v>
      </c>
      <c r="CG21" s="70">
        <f>'2004_CO-PA_Sumary'!W20</f>
        <v>13.700000000000001</v>
      </c>
      <c r="CH21" s="91">
        <f>'2004_CO-PA_Sumary'!X20</f>
        <v>619.50000000000011</v>
      </c>
      <c r="CI21" s="71">
        <f>'2005_CO-PA_Sumary'!U20</f>
        <v>465.70000000000005</v>
      </c>
      <c r="CJ21" s="71">
        <f>'2005_CO-PA_Sumary'!V20</f>
        <v>44.4</v>
      </c>
      <c r="CK21" s="71">
        <f>'2005_CO-PA_Sumary'!W20</f>
        <v>13.4</v>
      </c>
      <c r="CL21" s="90">
        <f>'2005_CO-PA_Sumary'!X20</f>
        <v>523.5</v>
      </c>
      <c r="CM21" s="70">
        <f>'2006_CO-PA_Sumary'!U20</f>
        <v>455.69999999999993</v>
      </c>
      <c r="CN21" s="70">
        <f>'2006_CO-PA_Sumary'!V20</f>
        <v>49.8</v>
      </c>
      <c r="CO21" s="70">
        <f>'2006_CO-PA_Sumary'!W20</f>
        <v>11</v>
      </c>
      <c r="CP21" s="91">
        <f>'2006_CO-PA_Sumary'!X20</f>
        <v>516.5</v>
      </c>
      <c r="CQ21" s="70">
        <f>'2007_CO-PA_Sumary'!U20</f>
        <v>562.9</v>
      </c>
      <c r="CR21" s="70">
        <f>'2007_CO-PA_Sumary'!V20</f>
        <v>49.5</v>
      </c>
      <c r="CS21" s="70">
        <f>'2007_CO-PA_Sumary'!W20</f>
        <v>10.1</v>
      </c>
      <c r="CT21" s="91">
        <f>'2007_CO-PA_Sumary'!X20</f>
        <v>622.5</v>
      </c>
      <c r="CU21" s="70">
        <f>'2008_CO-PA_Sumary'!U20</f>
        <v>547.5</v>
      </c>
      <c r="CV21" s="70">
        <f>'2008_CO-PA_Sumary'!V20</f>
        <v>52.699999999999996</v>
      </c>
      <c r="CW21" s="70">
        <f>'2008_CO-PA_Sumary'!W20</f>
        <v>11.299999999999999</v>
      </c>
      <c r="CX21" s="91">
        <f>'2008_CO-PA_Sumary'!X20</f>
        <v>611.5</v>
      </c>
      <c r="CY21" s="70">
        <f>'2009_CO-PA_Sumary'!U20</f>
        <v>529.9</v>
      </c>
      <c r="CZ21" s="70">
        <f>'2009_CO-PA_Sumary'!V20</f>
        <v>44.599999999999994</v>
      </c>
      <c r="DA21" s="70">
        <f>'2009_CO-PA_Sumary'!W20</f>
        <v>11.299999999999999</v>
      </c>
      <c r="DB21" s="91">
        <f>'2009_CO-PA_Sumary'!X20</f>
        <v>585.79999999999995</v>
      </c>
      <c r="DC21" s="89">
        <f>'2010_CO-PA_Sumary'!$U20</f>
        <v>487.9</v>
      </c>
      <c r="DD21" s="72">
        <f>'2010_CO-PA_Sumary'!$V20</f>
        <v>42.300000000000004</v>
      </c>
      <c r="DE21" s="72">
        <f>'2010_CO-PA_Sumary'!$W20</f>
        <v>8.3000000000000007</v>
      </c>
      <c r="DF21" s="76">
        <f>'2010_CO-PA_Sumary'!$X20</f>
        <v>538.49999999999989</v>
      </c>
      <c r="DG21" s="89">
        <f>'2011_CO-PA_Sumary'!$U20</f>
        <v>448.79999999999995</v>
      </c>
      <c r="DH21" s="72">
        <f>'2011_CO-PA_Sumary'!$V20</f>
        <v>40.400000000000006</v>
      </c>
      <c r="DI21" s="72">
        <f>'2011_CO-PA_Sumary'!$W20</f>
        <v>8.1</v>
      </c>
      <c r="DJ21" s="76">
        <f>'2011_CO-PA_Sumary'!$X20</f>
        <v>497.29999999999995</v>
      </c>
      <c r="DK21" s="89">
        <f>'2012_CO-PA_Sumary'!$U20</f>
        <v>522.29999999999995</v>
      </c>
      <c r="DL21" s="72">
        <f>'2012_CO-PA_Sumary'!$V20</f>
        <v>40.700000000000003</v>
      </c>
      <c r="DM21" s="72">
        <f>'2012_CO-PA_Sumary'!$W20</f>
        <v>8.2999999999999989</v>
      </c>
      <c r="DN21" s="76">
        <f>'2012_CO-PA_Sumary'!$X20</f>
        <v>571.29999999999995</v>
      </c>
      <c r="DO21" s="89">
        <f>'2013_CO-PA_Sumary'!$U20</f>
        <v>557.1</v>
      </c>
      <c r="DP21" s="72">
        <f>'2013_CO-PA_Sumary'!$V20</f>
        <v>42.7</v>
      </c>
      <c r="DQ21" s="72">
        <f>'2013_CO-PA_Sumary'!$W20</f>
        <v>6.6</v>
      </c>
      <c r="DR21" s="76">
        <f>'2013_CO-PA_Sumary'!$X20</f>
        <v>606.40000000000009</v>
      </c>
      <c r="DS21" s="89">
        <f>'2014_CO-PA_Sumary'!$U20</f>
        <v>619.5</v>
      </c>
      <c r="DT21" s="72">
        <f>'2014_CO-PA_Sumary'!$V20</f>
        <v>39.5</v>
      </c>
      <c r="DU21" s="72">
        <f>'2014_CO-PA_Sumary'!$W20</f>
        <v>8.9</v>
      </c>
      <c r="DV21" s="76">
        <f>'2014_CO-PA_Sumary'!$X20</f>
        <v>667.9</v>
      </c>
      <c r="DW21" s="89">
        <f>'2015_CO-PA_Sumary'!$U20</f>
        <v>776.10000000000014</v>
      </c>
      <c r="DX21" s="72">
        <f>'2015_CO-PA_Sumary'!$V20</f>
        <v>31.8</v>
      </c>
      <c r="DY21" s="72">
        <f>'2015_CO-PA_Sumary'!$W20</f>
        <v>14.5</v>
      </c>
      <c r="DZ21" s="76">
        <f>'2015_CO-PA_Sumary'!$X20</f>
        <v>822.40000000000009</v>
      </c>
      <c r="EA21" s="83"/>
      <c r="EB21" s="75">
        <f t="shared" si="41"/>
        <v>499.44444444444446</v>
      </c>
      <c r="EC21" s="70">
        <f t="shared" si="0"/>
        <v>48.066666666666663</v>
      </c>
      <c r="ED21" s="70">
        <f t="shared" si="1"/>
        <v>11.833333333333332</v>
      </c>
      <c r="EE21" s="77">
        <f t="shared" si="42"/>
        <v>559.34444444444443</v>
      </c>
      <c r="EF21" s="75">
        <f t="shared" si="43"/>
        <v>508.26666666666665</v>
      </c>
      <c r="EG21" s="70">
        <f t="shared" si="2"/>
        <v>47.216666666666661</v>
      </c>
      <c r="EH21" s="70">
        <f t="shared" si="3"/>
        <v>10.899999999999999</v>
      </c>
      <c r="EI21" s="77">
        <f t="shared" si="4"/>
        <v>566.38333333333333</v>
      </c>
      <c r="EJ21" s="75">
        <f t="shared" si="44"/>
        <v>584.76</v>
      </c>
      <c r="EK21" s="70">
        <f t="shared" si="45"/>
        <v>39.020000000000003</v>
      </c>
      <c r="EL21" s="70">
        <f t="shared" si="46"/>
        <v>9.2799999999999994</v>
      </c>
      <c r="EM21" s="77">
        <f t="shared" si="47"/>
        <v>633.06000000000006</v>
      </c>
      <c r="EN21" s="83"/>
      <c r="EO21" s="114"/>
      <c r="EQ21" s="113">
        <v>402</v>
      </c>
      <c r="ER21" s="111" t="s">
        <v>155</v>
      </c>
      <c r="ES21" s="89">
        <f>BW12</f>
        <v>4.2</v>
      </c>
      <c r="ET21" s="72">
        <f>BX12</f>
        <v>594.79999999999995</v>
      </c>
      <c r="EU21" s="72">
        <f>BY12</f>
        <v>0</v>
      </c>
      <c r="EV21" s="90">
        <f>BZ12</f>
        <v>599</v>
      </c>
      <c r="EW21" s="75">
        <f>CA12</f>
        <v>2.0999999999999996</v>
      </c>
      <c r="EX21" s="70">
        <f>CB12</f>
        <v>650.40000000000009</v>
      </c>
      <c r="EY21" s="70">
        <f>CC12</f>
        <v>0</v>
      </c>
      <c r="EZ21" s="91">
        <f>CD12</f>
        <v>652.50000000000011</v>
      </c>
      <c r="FA21" s="70">
        <f>CE12</f>
        <v>3.5999999999999996</v>
      </c>
      <c r="FB21" s="70">
        <f>CF12</f>
        <v>635.90000000000009</v>
      </c>
      <c r="FC21" s="70">
        <f>CG12</f>
        <v>0</v>
      </c>
      <c r="FD21" s="91">
        <f>CH12</f>
        <v>639.50000000000011</v>
      </c>
      <c r="FE21" s="71">
        <f>CI12</f>
        <v>2.8</v>
      </c>
      <c r="FF21" s="71">
        <f>CJ12</f>
        <v>604.6</v>
      </c>
      <c r="FG21" s="71">
        <f>CK12</f>
        <v>0</v>
      </c>
      <c r="FH21" s="91">
        <f>CL12</f>
        <v>607.4</v>
      </c>
      <c r="FI21" s="70">
        <f>CM12</f>
        <v>2.2000000000000002</v>
      </c>
      <c r="FJ21" s="70">
        <f>CN12</f>
        <v>679.9</v>
      </c>
      <c r="FK21" s="70">
        <f>CO12</f>
        <v>0</v>
      </c>
      <c r="FL21" s="91">
        <f>CP12</f>
        <v>682.1</v>
      </c>
      <c r="FM21" s="70">
        <f>CQ12</f>
        <v>4.0999999999999996</v>
      </c>
      <c r="FN21" s="70">
        <f>CR12</f>
        <v>683.30000000000018</v>
      </c>
      <c r="FO21" s="70">
        <f>CS12</f>
        <v>0</v>
      </c>
      <c r="FP21" s="91">
        <f>CT12</f>
        <v>687.4000000000002</v>
      </c>
      <c r="FQ21" s="70">
        <f>CU12</f>
        <v>3.2</v>
      </c>
      <c r="FR21" s="70">
        <f>CV12</f>
        <v>614</v>
      </c>
      <c r="FS21" s="70">
        <f>CW12</f>
        <v>0</v>
      </c>
      <c r="FT21" s="91">
        <f>CX12</f>
        <v>617.20000000000005</v>
      </c>
      <c r="FU21" s="70">
        <f>CY12</f>
        <v>2.9000000000000004</v>
      </c>
      <c r="FV21" s="70">
        <f>CZ12</f>
        <v>645.4</v>
      </c>
      <c r="FW21" s="70">
        <f>DA12</f>
        <v>0</v>
      </c>
      <c r="FX21" s="91">
        <f>DB12</f>
        <v>648.29999999999995</v>
      </c>
      <c r="FY21" s="70">
        <f>DC12</f>
        <v>2.7</v>
      </c>
      <c r="FZ21" s="70">
        <f t="shared" ref="FZ21:GB21" si="153">DD12</f>
        <v>574.9</v>
      </c>
      <c r="GA21" s="70">
        <f t="shared" si="153"/>
        <v>0</v>
      </c>
      <c r="GB21" s="91">
        <f t="shared" si="153"/>
        <v>577.6</v>
      </c>
      <c r="GC21" s="70">
        <f>DG12</f>
        <v>4.5999999999999996</v>
      </c>
      <c r="GD21" s="70">
        <f t="shared" si="126"/>
        <v>408.6</v>
      </c>
      <c r="GE21" s="70">
        <f t="shared" si="127"/>
        <v>0</v>
      </c>
      <c r="GF21" s="91">
        <f t="shared" si="128"/>
        <v>413.20000000000005</v>
      </c>
      <c r="GG21" s="409">
        <f>DK12</f>
        <v>2.8</v>
      </c>
      <c r="GH21" s="70">
        <f t="shared" si="129"/>
        <v>527.69999999999993</v>
      </c>
      <c r="GI21" s="70">
        <f t="shared" si="130"/>
        <v>0</v>
      </c>
      <c r="GJ21" s="91">
        <f t="shared" si="131"/>
        <v>530.49999999999989</v>
      </c>
      <c r="GK21" s="409">
        <f>DO12</f>
        <v>3.8</v>
      </c>
      <c r="GL21" s="70">
        <f t="shared" si="132"/>
        <v>544.1</v>
      </c>
      <c r="GM21" s="70">
        <f t="shared" si="133"/>
        <v>0</v>
      </c>
      <c r="GN21" s="91">
        <f t="shared" si="134"/>
        <v>547.9</v>
      </c>
      <c r="GO21" s="409">
        <f>DS12</f>
        <v>4.0999999999999996</v>
      </c>
      <c r="GP21" s="70">
        <f t="shared" si="135"/>
        <v>629.00000000000011</v>
      </c>
      <c r="GQ21" s="70">
        <f t="shared" si="136"/>
        <v>0</v>
      </c>
      <c r="GR21" s="91">
        <f t="shared" si="137"/>
        <v>633.10000000000014</v>
      </c>
      <c r="GS21" s="75">
        <f>DW12</f>
        <v>3.3</v>
      </c>
      <c r="GT21" s="70">
        <f t="shared" si="138"/>
        <v>434.50000000000011</v>
      </c>
      <c r="GU21" s="70">
        <f t="shared" si="139"/>
        <v>0</v>
      </c>
      <c r="GV21" s="91">
        <f t="shared" si="140"/>
        <v>437.80000000000013</v>
      </c>
      <c r="GW21" s="83"/>
      <c r="GX21" s="75">
        <f t="shared" si="141"/>
        <v>3.1555555555555559</v>
      </c>
      <c r="GY21" s="70">
        <f t="shared" si="142"/>
        <v>615.86666666666667</v>
      </c>
      <c r="GZ21" s="70">
        <f t="shared" si="143"/>
        <v>0</v>
      </c>
      <c r="HA21" s="77">
        <f t="shared" si="144"/>
        <v>619.02222222222235</v>
      </c>
      <c r="HB21" s="75">
        <f t="shared" si="145"/>
        <v>3.1333333333333329</v>
      </c>
      <c r="HC21" s="70">
        <f t="shared" si="146"/>
        <v>643.85</v>
      </c>
      <c r="HD21" s="70">
        <f t="shared" si="147"/>
        <v>0</v>
      </c>
      <c r="HE21" s="77">
        <f t="shared" si="148"/>
        <v>646.98333333333346</v>
      </c>
      <c r="HF21" s="75">
        <f t="shared" si="149"/>
        <v>3.7199999999999998</v>
      </c>
      <c r="HG21" s="70">
        <f t="shared" si="150"/>
        <v>508.78000000000003</v>
      </c>
      <c r="HH21" s="70">
        <f t="shared" si="151"/>
        <v>0</v>
      </c>
      <c r="HI21" s="77">
        <f t="shared" si="152"/>
        <v>512.5</v>
      </c>
      <c r="HJ21" s="83"/>
    </row>
    <row r="22" spans="1:218" x14ac:dyDescent="0.2">
      <c r="A22" s="84" t="s">
        <v>46</v>
      </c>
      <c r="B22" s="87" t="s">
        <v>47</v>
      </c>
      <c r="C22" s="89">
        <f>'2002_CO-PA_Sumary'!C21</f>
        <v>805.8</v>
      </c>
      <c r="D22" s="72">
        <f>'2002_CO-PA_Sumary'!D21</f>
        <v>44.000000000000007</v>
      </c>
      <c r="E22" s="72">
        <f>'2002_CO-PA_Sumary'!E21</f>
        <v>0</v>
      </c>
      <c r="F22" s="90">
        <f>'2002_CO-PA_Sumary'!F21</f>
        <v>849.8</v>
      </c>
      <c r="G22" s="75">
        <f>'2003_CO-PA_Sumary'!C21</f>
        <v>648.4</v>
      </c>
      <c r="H22" s="70">
        <f>'2003_CO-PA_Sumary'!D21</f>
        <v>46</v>
      </c>
      <c r="I22" s="70">
        <f>'2003_CO-PA_Sumary'!E21</f>
        <v>0</v>
      </c>
      <c r="J22" s="90">
        <f>'2003_CO-PA_Sumary'!F21</f>
        <v>694.4</v>
      </c>
      <c r="K22" s="70">
        <f>'2004_CO-PA_Sumary'!C21</f>
        <v>833.1</v>
      </c>
      <c r="L22" s="70">
        <f>'2004_CO-PA_Sumary'!D21</f>
        <v>45.9</v>
      </c>
      <c r="M22" s="70">
        <f>'2004_CO-PA_Sumary'!E21</f>
        <v>0</v>
      </c>
      <c r="N22" s="91">
        <f>'2004_CO-PA_Sumary'!F21</f>
        <v>879</v>
      </c>
      <c r="O22" s="71">
        <f>'2005_CO-PA_Sumary'!C21</f>
        <v>477.70000000000005</v>
      </c>
      <c r="P22" s="71">
        <f>'2005_CO-PA_Sumary'!D21</f>
        <v>41.4</v>
      </c>
      <c r="Q22" s="71">
        <f>'2005_CO-PA_Sumary'!E21</f>
        <v>0</v>
      </c>
      <c r="R22" s="91">
        <f>'2005_CO-PA_Sumary'!F21</f>
        <v>519.1</v>
      </c>
      <c r="S22" s="70">
        <f>'2006_CO-PA_Sumary'!C21</f>
        <v>496.9</v>
      </c>
      <c r="T22" s="70">
        <f>'2006_CO-PA_Sumary'!D21</f>
        <v>40.299999999999997</v>
      </c>
      <c r="U22" s="70">
        <f>'2006_CO-PA_Sumary'!E21</f>
        <v>0</v>
      </c>
      <c r="V22" s="91">
        <f>'2006_CO-PA_Sumary'!F21</f>
        <v>537.19999999999993</v>
      </c>
      <c r="W22" s="70">
        <f>'2007_CO-PA_Sumary'!C21</f>
        <v>797.7</v>
      </c>
      <c r="X22" s="70">
        <f>'2007_CO-PA_Sumary'!D21</f>
        <v>41.4</v>
      </c>
      <c r="Y22" s="70">
        <f>'2007_CO-PA_Sumary'!E21</f>
        <v>0</v>
      </c>
      <c r="Z22" s="91">
        <f>'2007_CO-PA_Sumary'!F21</f>
        <v>839.1</v>
      </c>
      <c r="AA22" s="70">
        <f>'2008_CO-PA_Sumary'!C21</f>
        <v>815.6</v>
      </c>
      <c r="AB22" s="70">
        <f>'2008_CO-PA_Sumary'!D21</f>
        <v>43</v>
      </c>
      <c r="AC22" s="70">
        <f>'2008_CO-PA_Sumary'!E21</f>
        <v>0</v>
      </c>
      <c r="AD22" s="91">
        <f>'2008_CO-PA_Sumary'!F21</f>
        <v>858.6</v>
      </c>
      <c r="AE22" s="70">
        <f>'2009_CO-PA_Sumary'!C21</f>
        <v>945.1</v>
      </c>
      <c r="AF22" s="70">
        <f>'2009_CO-PA_Sumary'!D21</f>
        <v>40.099999999999994</v>
      </c>
      <c r="AG22" s="70">
        <f>'2009_CO-PA_Sumary'!E21</f>
        <v>0</v>
      </c>
      <c r="AH22" s="91">
        <f>'2009_CO-PA_Sumary'!F21</f>
        <v>985.2</v>
      </c>
      <c r="AI22" s="89">
        <f>'2010_CO-PA_Sumary'!$C21</f>
        <v>505.3</v>
      </c>
      <c r="AJ22" s="72">
        <f>'2010_CO-PA_Sumary'!$D21</f>
        <v>37.900000000000006</v>
      </c>
      <c r="AK22" s="72">
        <f>'2010_CO-PA_Sumary'!$E21</f>
        <v>0</v>
      </c>
      <c r="AL22" s="76">
        <f>'2010_CO-PA_Sumary'!$F21</f>
        <v>543.20000000000005</v>
      </c>
      <c r="AM22" s="89">
        <f>'2011_CO-PA_Sumary'!$C21</f>
        <v>532.4</v>
      </c>
      <c r="AN22" s="72">
        <f>'2011_CO-PA_Sumary'!$D21</f>
        <v>30.5</v>
      </c>
      <c r="AO22" s="72">
        <f>'2011_CO-PA_Sumary'!$E21</f>
        <v>0</v>
      </c>
      <c r="AP22" s="76">
        <f>'2011_CO-PA_Sumary'!$F21</f>
        <v>562.9</v>
      </c>
      <c r="AQ22" s="89">
        <f>'2012_CO-PA_Sumary'!$C21</f>
        <v>825.1</v>
      </c>
      <c r="AR22" s="72">
        <f>'2012_CO-PA_Sumary'!$D21</f>
        <v>30.700000000000003</v>
      </c>
      <c r="AS22" s="72">
        <f>'2012_CO-PA_Sumary'!$E21</f>
        <v>0</v>
      </c>
      <c r="AT22" s="76">
        <f>'2012_CO-PA_Sumary'!$F21</f>
        <v>855.80000000000007</v>
      </c>
      <c r="AU22" s="89">
        <f>'2013_CO-PA_Sumary'!$C21</f>
        <v>969.4</v>
      </c>
      <c r="AV22" s="72">
        <f>'2013_CO-PA_Sumary'!$D21</f>
        <v>30.4</v>
      </c>
      <c r="AW22" s="72">
        <f>'2013_CO-PA_Sumary'!$E21</f>
        <v>0</v>
      </c>
      <c r="AX22" s="76">
        <f>'2013_CO-PA_Sumary'!$F21</f>
        <v>999.8</v>
      </c>
      <c r="AY22" s="89">
        <f>'2014_CO-PA_Sumary'!$C21</f>
        <v>1117.8000000000002</v>
      </c>
      <c r="AZ22" s="72">
        <f>'2014_CO-PA_Sumary'!$D21</f>
        <v>29.5</v>
      </c>
      <c r="BA22" s="72">
        <f>'2014_CO-PA_Sumary'!$E21</f>
        <v>0</v>
      </c>
      <c r="BB22" s="76">
        <f>'2014_CO-PA_Sumary'!$F21</f>
        <v>1147.3000000000002</v>
      </c>
      <c r="BC22" s="89">
        <f>'2015_CO-PA_Sumary'!$C21</f>
        <v>1122</v>
      </c>
      <c r="BD22" s="72">
        <f>'2015_CO-PA_Sumary'!$D21</f>
        <v>24.5</v>
      </c>
      <c r="BE22" s="72">
        <f>'2015_CO-PA_Sumary'!$E21</f>
        <v>0</v>
      </c>
      <c r="BF22" s="76">
        <f>'2015_CO-PA_Sumary'!$F21</f>
        <v>1146.5</v>
      </c>
      <c r="BG22" s="374"/>
      <c r="BH22" s="75">
        <f t="shared" si="29"/>
        <v>702.84444444444455</v>
      </c>
      <c r="BI22" s="70">
        <f t="shared" si="30"/>
        <v>42.222222222222221</v>
      </c>
      <c r="BJ22" s="70">
        <f t="shared" si="31"/>
        <v>0</v>
      </c>
      <c r="BK22" s="77">
        <f t="shared" si="32"/>
        <v>745.06666666666661</v>
      </c>
      <c r="BL22" s="75">
        <f t="shared" si="33"/>
        <v>673.05000000000007</v>
      </c>
      <c r="BM22" s="70">
        <f t="shared" si="34"/>
        <v>40.68333333333333</v>
      </c>
      <c r="BN22" s="70">
        <f t="shared" si="35"/>
        <v>0</v>
      </c>
      <c r="BO22" s="77">
        <f t="shared" si="36"/>
        <v>713.73333333333323</v>
      </c>
      <c r="BP22" s="74">
        <f t="shared" si="37"/>
        <v>913.34000000000015</v>
      </c>
      <c r="BQ22" s="74">
        <f t="shared" si="38"/>
        <v>29.119999999999997</v>
      </c>
      <c r="BR22" s="74">
        <f t="shared" si="39"/>
        <v>0</v>
      </c>
      <c r="BS22" s="77">
        <f t="shared" si="40"/>
        <v>942.46</v>
      </c>
      <c r="BT22" s="83"/>
      <c r="BU22" s="113">
        <v>508</v>
      </c>
      <c r="BV22" s="111" t="s">
        <v>164</v>
      </c>
      <c r="BW22" s="89">
        <f>'2002_CO-PA_Sumary'!U21</f>
        <v>22.500000000000004</v>
      </c>
      <c r="BX22" s="72">
        <f>'2002_CO-PA_Sumary'!V21</f>
        <v>23.04</v>
      </c>
      <c r="BY22" s="72">
        <f>'2002_CO-PA_Sumary'!W21</f>
        <v>0</v>
      </c>
      <c r="BZ22" s="90">
        <f>'2002_CO-PA_Sumary'!X21</f>
        <v>45.540000000000006</v>
      </c>
      <c r="CA22" s="75">
        <f>'2003_CO-PA_Sumary'!U21</f>
        <v>40.800000000000004</v>
      </c>
      <c r="CB22" s="70">
        <f>'2003_CO-PA_Sumary'!V21</f>
        <v>22.599999999999994</v>
      </c>
      <c r="CC22" s="70">
        <f>'2003_CO-PA_Sumary'!W21</f>
        <v>0</v>
      </c>
      <c r="CD22" s="91">
        <f>'2003_CO-PA_Sumary'!X21</f>
        <v>63.4</v>
      </c>
      <c r="CE22" s="70">
        <f>'2004_CO-PA_Sumary'!U21</f>
        <v>37.599999999999994</v>
      </c>
      <c r="CF22" s="70">
        <f>'2004_CO-PA_Sumary'!V21</f>
        <v>24.799999999999994</v>
      </c>
      <c r="CG22" s="70">
        <f>'2004_CO-PA_Sumary'!W21</f>
        <v>0</v>
      </c>
      <c r="CH22" s="91">
        <f>'2004_CO-PA_Sumary'!X21</f>
        <v>62.399999999999991</v>
      </c>
      <c r="CI22" s="71">
        <f>'2005_CO-PA_Sumary'!U21</f>
        <v>39.899999999999991</v>
      </c>
      <c r="CJ22" s="71">
        <f>'2005_CO-PA_Sumary'!V21</f>
        <v>21.099999999999998</v>
      </c>
      <c r="CK22" s="71">
        <f>'2005_CO-PA_Sumary'!W21</f>
        <v>0</v>
      </c>
      <c r="CL22" s="90">
        <f>'2005_CO-PA_Sumary'!X21</f>
        <v>60.999999999999986</v>
      </c>
      <c r="CM22" s="70">
        <f>'2006_CO-PA_Sumary'!U21</f>
        <v>42.8</v>
      </c>
      <c r="CN22" s="70">
        <f>'2006_CO-PA_Sumary'!V21</f>
        <v>23.799999999999997</v>
      </c>
      <c r="CO22" s="70">
        <f>'2006_CO-PA_Sumary'!W21</f>
        <v>0</v>
      </c>
      <c r="CP22" s="91">
        <f>'2006_CO-PA_Sumary'!X21</f>
        <v>66.599999999999994</v>
      </c>
      <c r="CQ22" s="70">
        <f>'2007_CO-PA_Sumary'!U21</f>
        <v>38.700000000000003</v>
      </c>
      <c r="CR22" s="70">
        <f>'2007_CO-PA_Sumary'!V21</f>
        <v>25.7</v>
      </c>
      <c r="CS22" s="70">
        <f>'2007_CO-PA_Sumary'!W21</f>
        <v>0</v>
      </c>
      <c r="CT22" s="91">
        <f>'2007_CO-PA_Sumary'!X21</f>
        <v>64.400000000000006</v>
      </c>
      <c r="CU22" s="70">
        <f>'2008_CO-PA_Sumary'!U21</f>
        <v>42.6</v>
      </c>
      <c r="CV22" s="70">
        <f>'2008_CO-PA_Sumary'!V21</f>
        <v>23.9</v>
      </c>
      <c r="CW22" s="70">
        <f>'2008_CO-PA_Sumary'!W21</f>
        <v>0</v>
      </c>
      <c r="CX22" s="91">
        <f>'2008_CO-PA_Sumary'!X21</f>
        <v>66.5</v>
      </c>
      <c r="CY22" s="70">
        <f>'2009_CO-PA_Sumary'!U21</f>
        <v>50.8</v>
      </c>
      <c r="CZ22" s="70">
        <f>'2009_CO-PA_Sumary'!V21</f>
        <v>22.8</v>
      </c>
      <c r="DA22" s="70">
        <f>'2009_CO-PA_Sumary'!W21</f>
        <v>0</v>
      </c>
      <c r="DB22" s="91">
        <f>'2009_CO-PA_Sumary'!X21</f>
        <v>73.599999999999994</v>
      </c>
      <c r="DC22" s="89">
        <f>'2010_CO-PA_Sumary'!$U21</f>
        <v>49.2</v>
      </c>
      <c r="DD22" s="72">
        <f>'2010_CO-PA_Sumary'!$V21</f>
        <v>22.6</v>
      </c>
      <c r="DE22" s="72">
        <f>'2010_CO-PA_Sumary'!$W21</f>
        <v>0</v>
      </c>
      <c r="DF22" s="76">
        <f>'2010_CO-PA_Sumary'!$X21</f>
        <v>71.800000000000011</v>
      </c>
      <c r="DG22" s="89">
        <f>'2011_CO-PA_Sumary'!$U21</f>
        <v>17.399999999999999</v>
      </c>
      <c r="DH22" s="72">
        <f>'2011_CO-PA_Sumary'!$V21</f>
        <v>15.899999999999999</v>
      </c>
      <c r="DI22" s="72">
        <f>'2011_CO-PA_Sumary'!$W21</f>
        <v>0</v>
      </c>
      <c r="DJ22" s="76">
        <f>'2011_CO-PA_Sumary'!$X21</f>
        <v>33.299999999999997</v>
      </c>
      <c r="DK22" s="89">
        <f>'2012_CO-PA_Sumary'!$U21</f>
        <v>22.099999999999998</v>
      </c>
      <c r="DL22" s="72">
        <f>'2012_CO-PA_Sumary'!$V21</f>
        <v>20.9</v>
      </c>
      <c r="DM22" s="72">
        <f>'2012_CO-PA_Sumary'!$W21</f>
        <v>0</v>
      </c>
      <c r="DN22" s="76">
        <f>'2012_CO-PA_Sumary'!$X21</f>
        <v>43</v>
      </c>
      <c r="DO22" s="89">
        <f>'2013_CO-PA_Sumary'!$U21</f>
        <v>22.400000000000002</v>
      </c>
      <c r="DP22" s="72">
        <f>'2013_CO-PA_Sumary'!$V21</f>
        <v>20</v>
      </c>
      <c r="DQ22" s="72">
        <f>'2013_CO-PA_Sumary'!$W21</f>
        <v>0</v>
      </c>
      <c r="DR22" s="76">
        <f>'2013_CO-PA_Sumary'!$X21</f>
        <v>42.400000000000006</v>
      </c>
      <c r="DS22" s="89">
        <f>'2014_CO-PA_Sumary'!$U21</f>
        <v>21.7</v>
      </c>
      <c r="DT22" s="72">
        <f>'2014_CO-PA_Sumary'!$V21</f>
        <v>17.7</v>
      </c>
      <c r="DU22" s="72">
        <f>'2014_CO-PA_Sumary'!$W21</f>
        <v>0</v>
      </c>
      <c r="DV22" s="76">
        <f>'2014_CO-PA_Sumary'!$X21</f>
        <v>39.4</v>
      </c>
      <c r="DW22" s="89">
        <f>'2015_CO-PA_Sumary'!$U21</f>
        <v>23.6</v>
      </c>
      <c r="DX22" s="72">
        <f>'2015_CO-PA_Sumary'!$V21</f>
        <v>14.299999999999997</v>
      </c>
      <c r="DY22" s="72">
        <f>'2015_CO-PA_Sumary'!$W21</f>
        <v>0</v>
      </c>
      <c r="DZ22" s="76">
        <f>'2015_CO-PA_Sumary'!$X21</f>
        <v>37.9</v>
      </c>
      <c r="EA22" s="83"/>
      <c r="EB22" s="75">
        <f t="shared" si="41"/>
        <v>40.544444444444451</v>
      </c>
      <c r="EC22" s="70">
        <f t="shared" si="0"/>
        <v>23.371111111111109</v>
      </c>
      <c r="ED22" s="70">
        <f t="shared" si="1"/>
        <v>0</v>
      </c>
      <c r="EE22" s="77">
        <f t="shared" si="42"/>
        <v>63.915555555555557</v>
      </c>
      <c r="EF22" s="75">
        <f t="shared" si="43"/>
        <v>44</v>
      </c>
      <c r="EG22" s="70">
        <f t="shared" si="2"/>
        <v>23.316666666666666</v>
      </c>
      <c r="EH22" s="70">
        <f t="shared" si="3"/>
        <v>0</v>
      </c>
      <c r="EI22" s="77">
        <f t="shared" si="4"/>
        <v>67.316666666666677</v>
      </c>
      <c r="EJ22" s="75">
        <f t="shared" si="44"/>
        <v>21.440000000000005</v>
      </c>
      <c r="EK22" s="70">
        <f t="shared" si="45"/>
        <v>17.759999999999998</v>
      </c>
      <c r="EL22" s="70">
        <f t="shared" si="46"/>
        <v>0</v>
      </c>
      <c r="EM22" s="77">
        <f t="shared" si="47"/>
        <v>39.200000000000003</v>
      </c>
      <c r="EN22" s="83"/>
      <c r="EO22" s="114"/>
      <c r="EQ22" s="113">
        <v>403</v>
      </c>
      <c r="ER22" s="111" t="s">
        <v>156</v>
      </c>
      <c r="ES22" s="89">
        <f>BW13</f>
        <v>174.89999999999998</v>
      </c>
      <c r="ET22" s="72">
        <f>BX13</f>
        <v>797.10000000000014</v>
      </c>
      <c r="EU22" s="72">
        <f>BY13</f>
        <v>0</v>
      </c>
      <c r="EV22" s="90">
        <f>BZ13</f>
        <v>972.00000000000011</v>
      </c>
      <c r="EW22" s="75">
        <f>CA13</f>
        <v>147.4</v>
      </c>
      <c r="EX22" s="70">
        <f>CB13</f>
        <v>432.8</v>
      </c>
      <c r="EY22" s="70">
        <f>CC13</f>
        <v>0.4</v>
      </c>
      <c r="EZ22" s="91">
        <f>CD13</f>
        <v>580.6</v>
      </c>
      <c r="FA22" s="70">
        <f>CE13</f>
        <v>170.7</v>
      </c>
      <c r="FB22" s="70">
        <f>CF13</f>
        <v>439.4</v>
      </c>
      <c r="FC22" s="70">
        <f>CG13</f>
        <v>0</v>
      </c>
      <c r="FD22" s="91">
        <f>CH13</f>
        <v>610.09999999999991</v>
      </c>
      <c r="FE22" s="71">
        <f>CI13</f>
        <v>114.89999999999999</v>
      </c>
      <c r="FF22" s="71">
        <f>CJ13</f>
        <v>372.59999999999997</v>
      </c>
      <c r="FG22" s="71">
        <f>CK13</f>
        <v>0</v>
      </c>
      <c r="FH22" s="91">
        <f>CL13</f>
        <v>487.49999999999994</v>
      </c>
      <c r="FI22" s="70">
        <f>CM13</f>
        <v>130.30000000000001</v>
      </c>
      <c r="FJ22" s="70">
        <f>CN13</f>
        <v>626.10000000000014</v>
      </c>
      <c r="FK22" s="70">
        <f>CO13</f>
        <v>0</v>
      </c>
      <c r="FL22" s="91">
        <f>CP13</f>
        <v>756.40000000000009</v>
      </c>
      <c r="FM22" s="70">
        <f>CQ13</f>
        <v>166.8</v>
      </c>
      <c r="FN22" s="70">
        <f>CR13</f>
        <v>564.29999999999995</v>
      </c>
      <c r="FO22" s="70">
        <f>CS13</f>
        <v>0</v>
      </c>
      <c r="FP22" s="91">
        <f>CT13</f>
        <v>731.09999999999991</v>
      </c>
      <c r="FQ22" s="70">
        <f>CU13</f>
        <v>135.1</v>
      </c>
      <c r="FR22" s="70">
        <f>CV13</f>
        <v>524.1</v>
      </c>
      <c r="FS22" s="70">
        <f>CW13</f>
        <v>0</v>
      </c>
      <c r="FT22" s="91">
        <f>CX13</f>
        <v>659.2</v>
      </c>
      <c r="FU22" s="70">
        <f>CY13</f>
        <v>123.89999999999999</v>
      </c>
      <c r="FV22" s="70">
        <f>CZ13</f>
        <v>506.9</v>
      </c>
      <c r="FW22" s="70">
        <f>DA13</f>
        <v>0</v>
      </c>
      <c r="FX22" s="91">
        <f>DB13</f>
        <v>630.79999999999995</v>
      </c>
      <c r="FY22" s="70">
        <f>DC13</f>
        <v>111.9</v>
      </c>
      <c r="FZ22" s="70">
        <f t="shared" ref="FZ22:GB22" si="154">DD13</f>
        <v>362.7</v>
      </c>
      <c r="GA22" s="70">
        <f t="shared" si="154"/>
        <v>0</v>
      </c>
      <c r="GB22" s="91">
        <f t="shared" si="154"/>
        <v>474.6</v>
      </c>
      <c r="GC22" s="70">
        <f>DG13</f>
        <v>131.89999999999998</v>
      </c>
      <c r="GD22" s="70">
        <f t="shared" si="126"/>
        <v>415</v>
      </c>
      <c r="GE22" s="70">
        <f t="shared" si="127"/>
        <v>0.2</v>
      </c>
      <c r="GF22" s="91">
        <f t="shared" si="128"/>
        <v>547.1</v>
      </c>
      <c r="GG22" s="409">
        <f>DK13</f>
        <v>150.6</v>
      </c>
      <c r="GH22" s="70">
        <f t="shared" si="129"/>
        <v>430.3</v>
      </c>
      <c r="GI22" s="70">
        <f t="shared" si="130"/>
        <v>0.2</v>
      </c>
      <c r="GJ22" s="91">
        <f t="shared" si="131"/>
        <v>581.1</v>
      </c>
      <c r="GK22" s="409">
        <f>DO13</f>
        <v>205.6</v>
      </c>
      <c r="GL22" s="70">
        <f t="shared" si="132"/>
        <v>544.29999999999995</v>
      </c>
      <c r="GM22" s="70">
        <f t="shared" si="133"/>
        <v>0.2</v>
      </c>
      <c r="GN22" s="91">
        <f t="shared" si="134"/>
        <v>750.1</v>
      </c>
      <c r="GO22" s="409">
        <f>DS13</f>
        <v>212</v>
      </c>
      <c r="GP22" s="70">
        <f t="shared" si="135"/>
        <v>514</v>
      </c>
      <c r="GQ22" s="70">
        <f t="shared" si="136"/>
        <v>0.2</v>
      </c>
      <c r="GR22" s="91">
        <f t="shared" si="137"/>
        <v>726.2</v>
      </c>
      <c r="GS22" s="75">
        <f>DW13</f>
        <v>150.5</v>
      </c>
      <c r="GT22" s="70">
        <f t="shared" si="138"/>
        <v>441.1</v>
      </c>
      <c r="GU22" s="70">
        <f t="shared" si="139"/>
        <v>0.2</v>
      </c>
      <c r="GV22" s="91">
        <f t="shared" si="140"/>
        <v>591.80000000000007</v>
      </c>
      <c r="GW22" s="83"/>
      <c r="GX22" s="75">
        <f t="shared" si="141"/>
        <v>146.05555555555554</v>
      </c>
      <c r="GY22" s="70">
        <f t="shared" si="142"/>
        <v>522.71111111111122</v>
      </c>
      <c r="GZ22" s="70">
        <f t="shared" si="143"/>
        <v>6.666666666666668E-2</v>
      </c>
      <c r="HA22" s="77">
        <f t="shared" si="144"/>
        <v>668.83333333333337</v>
      </c>
      <c r="HB22" s="75">
        <f t="shared" si="145"/>
        <v>140.28333333333333</v>
      </c>
      <c r="HC22" s="70">
        <f t="shared" si="146"/>
        <v>505.56666666666666</v>
      </c>
      <c r="HD22" s="70">
        <f t="shared" si="147"/>
        <v>0</v>
      </c>
      <c r="HE22" s="77">
        <f t="shared" si="148"/>
        <v>645.85</v>
      </c>
      <c r="HF22" s="75">
        <f t="shared" si="149"/>
        <v>170.12</v>
      </c>
      <c r="HG22" s="70">
        <f t="shared" si="150"/>
        <v>468.93999999999994</v>
      </c>
      <c r="HH22" s="70">
        <f t="shared" si="151"/>
        <v>0.2</v>
      </c>
      <c r="HI22" s="77">
        <f t="shared" si="152"/>
        <v>639.26</v>
      </c>
      <c r="HJ22" s="83"/>
    </row>
    <row r="23" spans="1:218" ht="13.5" thickBot="1" x14ac:dyDescent="0.25">
      <c r="A23" s="84" t="s">
        <v>48</v>
      </c>
      <c r="B23" s="87" t="s">
        <v>49</v>
      </c>
      <c r="C23" s="89">
        <f>'2002_CO-PA_Sumary'!C22</f>
        <v>2.5</v>
      </c>
      <c r="D23" s="72">
        <f>'2002_CO-PA_Sumary'!D22</f>
        <v>0.6</v>
      </c>
      <c r="E23" s="72">
        <f>'2002_CO-PA_Sumary'!E22</f>
        <v>0</v>
      </c>
      <c r="F23" s="90">
        <f>'2002_CO-PA_Sumary'!F22</f>
        <v>3.1</v>
      </c>
      <c r="G23" s="75">
        <f>'2003_CO-PA_Sumary'!C22</f>
        <v>2</v>
      </c>
      <c r="H23" s="70">
        <f>'2003_CO-PA_Sumary'!D22</f>
        <v>0.5</v>
      </c>
      <c r="I23" s="70">
        <f>'2003_CO-PA_Sumary'!E22</f>
        <v>0</v>
      </c>
      <c r="J23" s="90">
        <f>'2003_CO-PA_Sumary'!F22</f>
        <v>2.5</v>
      </c>
      <c r="K23" s="70">
        <f>'2004_CO-PA_Sumary'!C22</f>
        <v>4.9000000000000004</v>
      </c>
      <c r="L23" s="70">
        <f>'2004_CO-PA_Sumary'!D22</f>
        <v>1</v>
      </c>
      <c r="M23" s="70">
        <f>'2004_CO-PA_Sumary'!E22</f>
        <v>0</v>
      </c>
      <c r="N23" s="91">
        <f>'2004_CO-PA_Sumary'!F22</f>
        <v>5.9</v>
      </c>
      <c r="O23" s="71">
        <f>'2005_CO-PA_Sumary'!C22</f>
        <v>1</v>
      </c>
      <c r="P23" s="71">
        <f>'2005_CO-PA_Sumary'!D22</f>
        <v>0.4</v>
      </c>
      <c r="Q23" s="71">
        <f>'2005_CO-PA_Sumary'!E22</f>
        <v>0</v>
      </c>
      <c r="R23" s="91">
        <f>'2005_CO-PA_Sumary'!F22</f>
        <v>1.4</v>
      </c>
      <c r="S23" s="70">
        <f>'2006_CO-PA_Sumary'!C22</f>
        <v>3</v>
      </c>
      <c r="T23" s="70">
        <f>'2006_CO-PA_Sumary'!D22</f>
        <v>1.1000000000000001</v>
      </c>
      <c r="U23" s="70">
        <f>'2006_CO-PA_Sumary'!E22</f>
        <v>0</v>
      </c>
      <c r="V23" s="91">
        <f>'2006_CO-PA_Sumary'!F22</f>
        <v>4.0999999999999996</v>
      </c>
      <c r="W23" s="70">
        <f>'2007_CO-PA_Sumary'!C22</f>
        <v>4.5</v>
      </c>
      <c r="X23" s="70">
        <f>'2007_CO-PA_Sumary'!D22</f>
        <v>1.1000000000000001</v>
      </c>
      <c r="Y23" s="70">
        <f>'2007_CO-PA_Sumary'!E22</f>
        <v>0</v>
      </c>
      <c r="Z23" s="91">
        <f>'2007_CO-PA_Sumary'!F22</f>
        <v>5.6</v>
      </c>
      <c r="AA23" s="70">
        <f>'2008_CO-PA_Sumary'!C22</f>
        <v>3.7</v>
      </c>
      <c r="AB23" s="70">
        <f>'2008_CO-PA_Sumary'!D22</f>
        <v>1.1000000000000001</v>
      </c>
      <c r="AC23" s="70">
        <f>'2008_CO-PA_Sumary'!E22</f>
        <v>0</v>
      </c>
      <c r="AD23" s="91">
        <f>'2008_CO-PA_Sumary'!F22</f>
        <v>4.8000000000000007</v>
      </c>
      <c r="AE23" s="70">
        <f>'2009_CO-PA_Sumary'!C22</f>
        <v>3.1</v>
      </c>
      <c r="AF23" s="70">
        <f>'2009_CO-PA_Sumary'!D22</f>
        <v>1</v>
      </c>
      <c r="AG23" s="70">
        <f>'2009_CO-PA_Sumary'!E22</f>
        <v>0</v>
      </c>
      <c r="AH23" s="91">
        <f>'2009_CO-PA_Sumary'!F22</f>
        <v>4.0999999999999996</v>
      </c>
      <c r="AI23" s="89">
        <f>'2010_CO-PA_Sumary'!$C22</f>
        <v>3.1</v>
      </c>
      <c r="AJ23" s="72">
        <f>'2010_CO-PA_Sumary'!$D22</f>
        <v>1</v>
      </c>
      <c r="AK23" s="72">
        <f>'2010_CO-PA_Sumary'!$E22</f>
        <v>0</v>
      </c>
      <c r="AL23" s="76">
        <f>'2010_CO-PA_Sumary'!$F22</f>
        <v>4.0999999999999996</v>
      </c>
      <c r="AM23" s="89">
        <f>'2011_CO-PA_Sumary'!$C22</f>
        <v>5.0999999999999996</v>
      </c>
      <c r="AN23" s="72">
        <f>'2011_CO-PA_Sumary'!$D22</f>
        <v>0.60000000000000009</v>
      </c>
      <c r="AO23" s="72">
        <f>'2011_CO-PA_Sumary'!$E22</f>
        <v>0</v>
      </c>
      <c r="AP23" s="76">
        <f>'2011_CO-PA_Sumary'!$F22</f>
        <v>5.6999999999999993</v>
      </c>
      <c r="AQ23" s="89">
        <f>'2012_CO-PA_Sumary'!$C22</f>
        <v>6</v>
      </c>
      <c r="AR23" s="72">
        <f>'2012_CO-PA_Sumary'!$D22</f>
        <v>0.9</v>
      </c>
      <c r="AS23" s="72">
        <f>'2012_CO-PA_Sumary'!$E22</f>
        <v>0</v>
      </c>
      <c r="AT23" s="76">
        <f>'2012_CO-PA_Sumary'!$F22</f>
        <v>6.9</v>
      </c>
      <c r="AU23" s="89">
        <f>'2013_CO-PA_Sumary'!$C22</f>
        <v>8.3000000000000007</v>
      </c>
      <c r="AV23" s="72">
        <f>'2013_CO-PA_Sumary'!$D22</f>
        <v>0.4</v>
      </c>
      <c r="AW23" s="72">
        <f>'2013_CO-PA_Sumary'!$E22</f>
        <v>0</v>
      </c>
      <c r="AX23" s="76">
        <f>'2013_CO-PA_Sumary'!$F22</f>
        <v>8.7000000000000011</v>
      </c>
      <c r="AY23" s="89">
        <f>'2014_CO-PA_Sumary'!$C22</f>
        <v>6.8000000000000007</v>
      </c>
      <c r="AZ23" s="72">
        <f>'2014_CO-PA_Sumary'!$D22</f>
        <v>0.4</v>
      </c>
      <c r="BA23" s="72">
        <f>'2014_CO-PA_Sumary'!$E22</f>
        <v>0</v>
      </c>
      <c r="BB23" s="76">
        <f>'2014_CO-PA_Sumary'!$F22</f>
        <v>7.2000000000000011</v>
      </c>
      <c r="BC23" s="89">
        <f>'2015_CO-PA_Sumary'!$C22</f>
        <v>9.5</v>
      </c>
      <c r="BD23" s="72">
        <f>'2015_CO-PA_Sumary'!$D22</f>
        <v>0.60000000000000009</v>
      </c>
      <c r="BE23" s="72">
        <f>'2015_CO-PA_Sumary'!$E22</f>
        <v>0</v>
      </c>
      <c r="BF23" s="76">
        <f>'2015_CO-PA_Sumary'!$F22</f>
        <v>10.1</v>
      </c>
      <c r="BG23" s="374"/>
      <c r="BH23" s="75">
        <f t="shared" si="29"/>
        <v>3.088888888888889</v>
      </c>
      <c r="BI23" s="70">
        <f t="shared" si="30"/>
        <v>0.8666666666666667</v>
      </c>
      <c r="BJ23" s="70">
        <f t="shared" si="31"/>
        <v>0</v>
      </c>
      <c r="BK23" s="77">
        <f t="shared" si="32"/>
        <v>3.9555555555555557</v>
      </c>
      <c r="BL23" s="75">
        <f t="shared" si="33"/>
        <v>3.0666666666666664</v>
      </c>
      <c r="BM23" s="70">
        <f t="shared" si="34"/>
        <v>0.95000000000000007</v>
      </c>
      <c r="BN23" s="70">
        <f t="shared" si="35"/>
        <v>0</v>
      </c>
      <c r="BO23" s="77">
        <f t="shared" si="36"/>
        <v>4.0166666666666666</v>
      </c>
      <c r="BP23" s="74">
        <f t="shared" si="37"/>
        <v>7.1400000000000006</v>
      </c>
      <c r="BQ23" s="74">
        <f t="shared" si="38"/>
        <v>0.57999999999999996</v>
      </c>
      <c r="BR23" s="74">
        <f t="shared" si="39"/>
        <v>0</v>
      </c>
      <c r="BS23" s="77">
        <f t="shared" si="40"/>
        <v>7.7200000000000006</v>
      </c>
      <c r="BT23" s="83"/>
      <c r="BU23" s="113">
        <v>509</v>
      </c>
      <c r="BV23" s="111" t="s">
        <v>165</v>
      </c>
      <c r="BW23" s="89">
        <f>'2002_CO-PA_Sumary'!U22</f>
        <v>429.3</v>
      </c>
      <c r="BX23" s="72">
        <f>'2002_CO-PA_Sumary'!V22</f>
        <v>43.5</v>
      </c>
      <c r="BY23" s="72">
        <f>'2002_CO-PA_Sumary'!W22</f>
        <v>0</v>
      </c>
      <c r="BZ23" s="90">
        <f>'2002_CO-PA_Sumary'!X22</f>
        <v>472.8</v>
      </c>
      <c r="CA23" s="75">
        <f>'2003_CO-PA_Sumary'!U22</f>
        <v>392.7</v>
      </c>
      <c r="CB23" s="70">
        <f>'2003_CO-PA_Sumary'!V22</f>
        <v>50.199999999999996</v>
      </c>
      <c r="CC23" s="70">
        <f>'2003_CO-PA_Sumary'!W22</f>
        <v>0</v>
      </c>
      <c r="CD23" s="91">
        <f>'2003_CO-PA_Sumary'!X22</f>
        <v>442.9</v>
      </c>
      <c r="CE23" s="70">
        <f>'2004_CO-PA_Sumary'!U22</f>
        <v>562.9</v>
      </c>
      <c r="CF23" s="70">
        <f>'2004_CO-PA_Sumary'!V22</f>
        <v>9.1999999999999993</v>
      </c>
      <c r="CG23" s="70">
        <f>'2004_CO-PA_Sumary'!W22</f>
        <v>0</v>
      </c>
      <c r="CH23" s="91">
        <f>'2004_CO-PA_Sumary'!X22</f>
        <v>572.1</v>
      </c>
      <c r="CI23" s="71">
        <f>'2005_CO-PA_Sumary'!U22</f>
        <v>406.9</v>
      </c>
      <c r="CJ23" s="71">
        <f>'2005_CO-PA_Sumary'!V22</f>
        <v>31.4</v>
      </c>
      <c r="CK23" s="71">
        <f>'2005_CO-PA_Sumary'!W22</f>
        <v>0</v>
      </c>
      <c r="CL23" s="90">
        <f>'2005_CO-PA_Sumary'!X22</f>
        <v>438.29999999999995</v>
      </c>
      <c r="CM23" s="70">
        <f>'2006_CO-PA_Sumary'!U22</f>
        <v>434.40000000000003</v>
      </c>
      <c r="CN23" s="70">
        <f>'2006_CO-PA_Sumary'!V22</f>
        <v>53</v>
      </c>
      <c r="CO23" s="70">
        <f>'2006_CO-PA_Sumary'!W22</f>
        <v>0</v>
      </c>
      <c r="CP23" s="91">
        <f>'2006_CO-PA_Sumary'!X22</f>
        <v>487.40000000000003</v>
      </c>
      <c r="CQ23" s="70">
        <f>'2007_CO-PA_Sumary'!U22</f>
        <v>473.8</v>
      </c>
      <c r="CR23" s="70">
        <f>'2007_CO-PA_Sumary'!V22</f>
        <v>47.7</v>
      </c>
      <c r="CS23" s="70">
        <f>'2007_CO-PA_Sumary'!W22</f>
        <v>0</v>
      </c>
      <c r="CT23" s="91">
        <f>'2007_CO-PA_Sumary'!X22</f>
        <v>521.5</v>
      </c>
      <c r="CU23" s="70">
        <f>'2008_CO-PA_Sumary'!U22</f>
        <v>561.40000000000009</v>
      </c>
      <c r="CV23" s="70">
        <f>'2008_CO-PA_Sumary'!V22</f>
        <v>53.5</v>
      </c>
      <c r="CW23" s="70">
        <f>'2008_CO-PA_Sumary'!W22</f>
        <v>0</v>
      </c>
      <c r="CX23" s="91">
        <f>'2008_CO-PA_Sumary'!X22</f>
        <v>614.90000000000009</v>
      </c>
      <c r="CY23" s="70">
        <f>'2009_CO-PA_Sumary'!U22</f>
        <v>549.59999999999991</v>
      </c>
      <c r="CZ23" s="70">
        <f>'2009_CO-PA_Sumary'!V22</f>
        <v>48.9</v>
      </c>
      <c r="DA23" s="70">
        <f>'2009_CO-PA_Sumary'!W22</f>
        <v>0</v>
      </c>
      <c r="DB23" s="91">
        <f>'2009_CO-PA_Sumary'!X22</f>
        <v>598.49999999999989</v>
      </c>
      <c r="DC23" s="89">
        <f>'2010_CO-PA_Sumary'!$U22</f>
        <v>411.9</v>
      </c>
      <c r="DD23" s="72">
        <f>'2010_CO-PA_Sumary'!$V22</f>
        <v>47.2</v>
      </c>
      <c r="DE23" s="72">
        <f>'2010_CO-PA_Sumary'!$W22</f>
        <v>0</v>
      </c>
      <c r="DF23" s="76">
        <f>'2010_CO-PA_Sumary'!$X22</f>
        <v>459.09999999999997</v>
      </c>
      <c r="DG23" s="89">
        <f>'2011_CO-PA_Sumary'!$U22</f>
        <v>181.8</v>
      </c>
      <c r="DH23" s="72">
        <f>'2011_CO-PA_Sumary'!$V22</f>
        <v>42.400000000000006</v>
      </c>
      <c r="DI23" s="72">
        <f>'2011_CO-PA_Sumary'!$W22</f>
        <v>0</v>
      </c>
      <c r="DJ23" s="76">
        <f>'2011_CO-PA_Sumary'!$X22</f>
        <v>224.20000000000002</v>
      </c>
      <c r="DK23" s="89">
        <f>'2012_CO-PA_Sumary'!$U22</f>
        <v>210.7</v>
      </c>
      <c r="DL23" s="72">
        <f>'2012_CO-PA_Sumary'!$V22</f>
        <v>46</v>
      </c>
      <c r="DM23" s="72">
        <f>'2012_CO-PA_Sumary'!$W22</f>
        <v>0</v>
      </c>
      <c r="DN23" s="76">
        <f>'2012_CO-PA_Sumary'!$X22</f>
        <v>256.7</v>
      </c>
      <c r="DO23" s="89">
        <f>'2013_CO-PA_Sumary'!$U22</f>
        <v>360.20000000000005</v>
      </c>
      <c r="DP23" s="72">
        <f>'2013_CO-PA_Sumary'!$V22</f>
        <v>50.4</v>
      </c>
      <c r="DQ23" s="72">
        <f>'2013_CO-PA_Sumary'!$W22</f>
        <v>0</v>
      </c>
      <c r="DR23" s="76">
        <f>'2013_CO-PA_Sumary'!$X22</f>
        <v>410.6</v>
      </c>
      <c r="DS23" s="89">
        <f>'2014_CO-PA_Sumary'!$U22</f>
        <v>348.2</v>
      </c>
      <c r="DT23" s="72">
        <f>'2014_CO-PA_Sumary'!$V22</f>
        <v>42.600000000000009</v>
      </c>
      <c r="DU23" s="72">
        <f>'2014_CO-PA_Sumary'!$W22</f>
        <v>0</v>
      </c>
      <c r="DV23" s="76">
        <f>'2014_CO-PA_Sumary'!$X22</f>
        <v>390.8</v>
      </c>
      <c r="DW23" s="89">
        <f>'2015_CO-PA_Sumary'!$U22</f>
        <v>460.2</v>
      </c>
      <c r="DX23" s="72">
        <f>'2015_CO-PA_Sumary'!$V22</f>
        <v>28.900000000000002</v>
      </c>
      <c r="DY23" s="72">
        <f>'2015_CO-PA_Sumary'!$W22</f>
        <v>0</v>
      </c>
      <c r="DZ23" s="76">
        <f>'2015_CO-PA_Sumary'!$X22</f>
        <v>489.09999999999997</v>
      </c>
      <c r="EA23" s="83"/>
      <c r="EB23" s="75">
        <f t="shared" si="41"/>
        <v>469.21111111111117</v>
      </c>
      <c r="EC23" s="70">
        <f t="shared" si="0"/>
        <v>42.733333333333327</v>
      </c>
      <c r="ED23" s="70">
        <f t="shared" si="1"/>
        <v>0</v>
      </c>
      <c r="EE23" s="77">
        <f t="shared" si="42"/>
        <v>511.94444444444446</v>
      </c>
      <c r="EF23" s="75">
        <f t="shared" si="43"/>
        <v>473</v>
      </c>
      <c r="EG23" s="70">
        <f t="shared" si="2"/>
        <v>46.95000000000001</v>
      </c>
      <c r="EH23" s="70">
        <f t="shared" si="3"/>
        <v>0</v>
      </c>
      <c r="EI23" s="77">
        <f t="shared" si="4"/>
        <v>519.95000000000005</v>
      </c>
      <c r="EJ23" s="75">
        <f t="shared" si="44"/>
        <v>312.22000000000003</v>
      </c>
      <c r="EK23" s="70">
        <f t="shared" si="45"/>
        <v>42.060000000000009</v>
      </c>
      <c r="EL23" s="70">
        <f t="shared" si="46"/>
        <v>0</v>
      </c>
      <c r="EM23" s="77">
        <f t="shared" si="47"/>
        <v>354.28</v>
      </c>
      <c r="EN23" s="83"/>
      <c r="EO23" s="114"/>
      <c r="EQ23" s="121">
        <v>404</v>
      </c>
      <c r="ER23" s="122" t="s">
        <v>81</v>
      </c>
      <c r="ES23" s="123">
        <f>BW14</f>
        <v>9.6</v>
      </c>
      <c r="ET23" s="124">
        <f>BX14</f>
        <v>60.5</v>
      </c>
      <c r="EU23" s="124">
        <f>BY14</f>
        <v>0</v>
      </c>
      <c r="EV23" s="125">
        <f>BZ14</f>
        <v>70.099999999999994</v>
      </c>
      <c r="EW23" s="126">
        <f>CA14</f>
        <v>32.299999999999997</v>
      </c>
      <c r="EX23" s="124">
        <f>CB14</f>
        <v>39.200000000000003</v>
      </c>
      <c r="EY23" s="124">
        <f>CC14</f>
        <v>0</v>
      </c>
      <c r="EZ23" s="125">
        <f>CD14</f>
        <v>71.5</v>
      </c>
      <c r="FA23" s="124">
        <f>CE14</f>
        <v>11.1</v>
      </c>
      <c r="FB23" s="124">
        <f>CF14</f>
        <v>49.9</v>
      </c>
      <c r="FC23" s="124">
        <f>CG14</f>
        <v>0</v>
      </c>
      <c r="FD23" s="125">
        <f>CH14</f>
        <v>61</v>
      </c>
      <c r="FE23" s="127">
        <f>CI14</f>
        <v>17.2</v>
      </c>
      <c r="FF23" s="127">
        <f>CJ14</f>
        <v>72.5</v>
      </c>
      <c r="FG23" s="127">
        <f>CK14</f>
        <v>0</v>
      </c>
      <c r="FH23" s="125">
        <f>CL14</f>
        <v>89.7</v>
      </c>
      <c r="FI23" s="124">
        <f>CM14</f>
        <v>38.300000000000004</v>
      </c>
      <c r="FJ23" s="124">
        <f>CN14</f>
        <v>31.5</v>
      </c>
      <c r="FK23" s="124">
        <f>CO14</f>
        <v>0</v>
      </c>
      <c r="FL23" s="125">
        <f>CP14</f>
        <v>69.800000000000011</v>
      </c>
      <c r="FM23" s="124">
        <f>CQ14</f>
        <v>45.599999999999994</v>
      </c>
      <c r="FN23" s="124">
        <f>CR14</f>
        <v>23</v>
      </c>
      <c r="FO23" s="124">
        <f>CS14</f>
        <v>0</v>
      </c>
      <c r="FP23" s="125">
        <f>CT14</f>
        <v>68.599999999999994</v>
      </c>
      <c r="FQ23" s="124">
        <f>CU14</f>
        <v>34.1</v>
      </c>
      <c r="FR23" s="124">
        <f>CV14</f>
        <v>25.4</v>
      </c>
      <c r="FS23" s="124">
        <f>CW14</f>
        <v>0</v>
      </c>
      <c r="FT23" s="125">
        <f>CX14</f>
        <v>59.5</v>
      </c>
      <c r="FU23" s="124">
        <f>CY14</f>
        <v>35.900000000000006</v>
      </c>
      <c r="FV23" s="124">
        <f>CZ14</f>
        <v>25.700000000000003</v>
      </c>
      <c r="FW23" s="124">
        <f>DA14</f>
        <v>0</v>
      </c>
      <c r="FX23" s="125">
        <f>DB14</f>
        <v>61.600000000000009</v>
      </c>
      <c r="FY23" s="124">
        <f>DC14</f>
        <v>32.4</v>
      </c>
      <c r="FZ23" s="124">
        <f t="shared" ref="FZ23:GB23" si="155">DD14</f>
        <v>33.4</v>
      </c>
      <c r="GA23" s="124">
        <f t="shared" si="155"/>
        <v>0</v>
      </c>
      <c r="GB23" s="125">
        <f t="shared" si="155"/>
        <v>65.8</v>
      </c>
      <c r="GC23" s="124">
        <f>DG14</f>
        <v>38</v>
      </c>
      <c r="GD23" s="124">
        <f t="shared" si="126"/>
        <v>47.099999999999994</v>
      </c>
      <c r="GE23" s="124">
        <f t="shared" si="127"/>
        <v>0</v>
      </c>
      <c r="GF23" s="125">
        <f t="shared" si="128"/>
        <v>85.1</v>
      </c>
      <c r="GG23" s="123">
        <f>DK14</f>
        <v>36.9</v>
      </c>
      <c r="GH23" s="124">
        <f t="shared" si="129"/>
        <v>22.299999999999997</v>
      </c>
      <c r="GI23" s="124">
        <f t="shared" si="130"/>
        <v>0</v>
      </c>
      <c r="GJ23" s="125">
        <f t="shared" si="131"/>
        <v>59.199999999999996</v>
      </c>
      <c r="GK23" s="123">
        <f>DO14</f>
        <v>36.700000000000003</v>
      </c>
      <c r="GL23" s="124">
        <f t="shared" si="132"/>
        <v>29.300000000000004</v>
      </c>
      <c r="GM23" s="124">
        <f t="shared" si="133"/>
        <v>0</v>
      </c>
      <c r="GN23" s="125">
        <f t="shared" si="134"/>
        <v>66</v>
      </c>
      <c r="GO23" s="123">
        <f>DS14</f>
        <v>33</v>
      </c>
      <c r="GP23" s="124">
        <f t="shared" si="135"/>
        <v>33.1</v>
      </c>
      <c r="GQ23" s="124">
        <f t="shared" si="136"/>
        <v>0</v>
      </c>
      <c r="GR23" s="125">
        <f t="shared" si="137"/>
        <v>66.099999999999994</v>
      </c>
      <c r="GS23" s="126">
        <f>DW14</f>
        <v>28.1</v>
      </c>
      <c r="GT23" s="124">
        <f t="shared" si="138"/>
        <v>27.4</v>
      </c>
      <c r="GU23" s="124">
        <f t="shared" si="139"/>
        <v>0</v>
      </c>
      <c r="GV23" s="125">
        <f t="shared" si="140"/>
        <v>55.5</v>
      </c>
      <c r="GW23" s="83"/>
      <c r="GX23" s="126">
        <f t="shared" si="141"/>
        <v>28.022222222222222</v>
      </c>
      <c r="GY23" s="124">
        <f t="shared" si="142"/>
        <v>39.455555555555549</v>
      </c>
      <c r="GZ23" s="124">
        <f t="shared" si="143"/>
        <v>0</v>
      </c>
      <c r="HA23" s="128">
        <f t="shared" si="144"/>
        <v>67.477777777777789</v>
      </c>
      <c r="HB23" s="126">
        <f t="shared" si="145"/>
        <v>30.366666666666664</v>
      </c>
      <c r="HC23" s="124">
        <f t="shared" si="146"/>
        <v>38</v>
      </c>
      <c r="HD23" s="124">
        <f t="shared" si="147"/>
        <v>0</v>
      </c>
      <c r="HE23" s="128">
        <f t="shared" si="148"/>
        <v>68.366666666666674</v>
      </c>
      <c r="HF23" s="126">
        <f t="shared" si="149"/>
        <v>34.540000000000006</v>
      </c>
      <c r="HG23" s="124">
        <f t="shared" si="150"/>
        <v>31.839999999999996</v>
      </c>
      <c r="HH23" s="124">
        <f t="shared" si="151"/>
        <v>0</v>
      </c>
      <c r="HI23" s="128">
        <f t="shared" si="152"/>
        <v>66.38</v>
      </c>
      <c r="HJ23" s="83"/>
    </row>
    <row r="24" spans="1:218" ht="13.5" thickTop="1" x14ac:dyDescent="0.2">
      <c r="A24" s="84" t="s">
        <v>50</v>
      </c>
      <c r="B24" s="87" t="s">
        <v>51</v>
      </c>
      <c r="C24" s="89">
        <f>'2002_CO-PA_Sumary'!C23</f>
        <v>5</v>
      </c>
      <c r="D24" s="72">
        <f>'2002_CO-PA_Sumary'!D23</f>
        <v>6.3999999999999995</v>
      </c>
      <c r="E24" s="72">
        <f>'2002_CO-PA_Sumary'!E23</f>
        <v>0</v>
      </c>
      <c r="F24" s="90">
        <f>'2002_CO-PA_Sumary'!F23</f>
        <v>11.399999999999999</v>
      </c>
      <c r="G24" s="75">
        <f>'2003_CO-PA_Sumary'!C23</f>
        <v>1.9</v>
      </c>
      <c r="H24" s="70">
        <f>'2003_CO-PA_Sumary'!D23</f>
        <v>6.4999999999999991</v>
      </c>
      <c r="I24" s="70">
        <f>'2003_CO-PA_Sumary'!E23</f>
        <v>0</v>
      </c>
      <c r="J24" s="90">
        <f>'2003_CO-PA_Sumary'!F23</f>
        <v>8.3999999999999986</v>
      </c>
      <c r="K24" s="70">
        <f>'2004_CO-PA_Sumary'!C23</f>
        <v>2.6</v>
      </c>
      <c r="L24" s="70">
        <f>'2004_CO-PA_Sumary'!D23</f>
        <v>6.4999999999999991</v>
      </c>
      <c r="M24" s="70">
        <f>'2004_CO-PA_Sumary'!E23</f>
        <v>0</v>
      </c>
      <c r="N24" s="91">
        <f>'2004_CO-PA_Sumary'!F23</f>
        <v>9.1</v>
      </c>
      <c r="O24" s="71">
        <f>'2005_CO-PA_Sumary'!C23</f>
        <v>2.2999999999999998</v>
      </c>
      <c r="P24" s="71">
        <f>'2005_CO-PA_Sumary'!D23</f>
        <v>4.5999999999999996</v>
      </c>
      <c r="Q24" s="71">
        <f>'2005_CO-PA_Sumary'!E23</f>
        <v>0</v>
      </c>
      <c r="R24" s="91">
        <f>'2005_CO-PA_Sumary'!F23</f>
        <v>6.8999999999999995</v>
      </c>
      <c r="S24" s="70">
        <f>'2006_CO-PA_Sumary'!C23</f>
        <v>3.3</v>
      </c>
      <c r="T24" s="70">
        <f>'2006_CO-PA_Sumary'!D23</f>
        <v>4.4000000000000004</v>
      </c>
      <c r="U24" s="70">
        <f>'2006_CO-PA_Sumary'!E23</f>
        <v>0</v>
      </c>
      <c r="V24" s="91">
        <f>'2006_CO-PA_Sumary'!F23</f>
        <v>7.7</v>
      </c>
      <c r="W24" s="70">
        <f>'2007_CO-PA_Sumary'!C23</f>
        <v>3.1</v>
      </c>
      <c r="X24" s="70">
        <f>'2007_CO-PA_Sumary'!D23</f>
        <v>5.1999999999999993</v>
      </c>
      <c r="Y24" s="70">
        <f>'2007_CO-PA_Sumary'!E23</f>
        <v>0</v>
      </c>
      <c r="Z24" s="91">
        <f>'2007_CO-PA_Sumary'!F23</f>
        <v>8.2999999999999989</v>
      </c>
      <c r="AA24" s="70">
        <f>'2008_CO-PA_Sumary'!C23</f>
        <v>3.8</v>
      </c>
      <c r="AB24" s="70">
        <f>'2008_CO-PA_Sumary'!D23</f>
        <v>4.5999999999999996</v>
      </c>
      <c r="AC24" s="70">
        <f>'2008_CO-PA_Sumary'!E23</f>
        <v>0</v>
      </c>
      <c r="AD24" s="91">
        <f>'2008_CO-PA_Sumary'!F23</f>
        <v>8.3999999999999986</v>
      </c>
      <c r="AE24" s="70">
        <f>'2009_CO-PA_Sumary'!C23</f>
        <v>3.1</v>
      </c>
      <c r="AF24" s="70">
        <f>'2009_CO-PA_Sumary'!D23</f>
        <v>4.5</v>
      </c>
      <c r="AG24" s="70">
        <f>'2009_CO-PA_Sumary'!E23</f>
        <v>0</v>
      </c>
      <c r="AH24" s="91">
        <f>'2009_CO-PA_Sumary'!F23</f>
        <v>7.6</v>
      </c>
      <c r="AI24" s="89">
        <f>'2010_CO-PA_Sumary'!$C23</f>
        <v>3</v>
      </c>
      <c r="AJ24" s="72">
        <f>'2010_CO-PA_Sumary'!$D23</f>
        <v>4.3999999999999995</v>
      </c>
      <c r="AK24" s="72">
        <f>'2010_CO-PA_Sumary'!$E23</f>
        <v>0</v>
      </c>
      <c r="AL24" s="76">
        <f>'2010_CO-PA_Sumary'!$F23</f>
        <v>7.3999999999999995</v>
      </c>
      <c r="AM24" s="89">
        <f>'2011_CO-PA_Sumary'!$C23</f>
        <v>3.9</v>
      </c>
      <c r="AN24" s="72">
        <f>'2011_CO-PA_Sumary'!$D23</f>
        <v>3.4000000000000004</v>
      </c>
      <c r="AO24" s="72">
        <f>'2011_CO-PA_Sumary'!$E23</f>
        <v>0</v>
      </c>
      <c r="AP24" s="76">
        <f>'2011_CO-PA_Sumary'!$F23</f>
        <v>7.3000000000000007</v>
      </c>
      <c r="AQ24" s="89">
        <f>'2012_CO-PA_Sumary'!$C23</f>
        <v>4.0999999999999996</v>
      </c>
      <c r="AR24" s="72">
        <f>'2012_CO-PA_Sumary'!$D23</f>
        <v>3.3000000000000003</v>
      </c>
      <c r="AS24" s="72">
        <f>'2012_CO-PA_Sumary'!$E23</f>
        <v>0</v>
      </c>
      <c r="AT24" s="76">
        <f>'2012_CO-PA_Sumary'!$F23</f>
        <v>7.4</v>
      </c>
      <c r="AU24" s="89">
        <f>'2013_CO-PA_Sumary'!$C23</f>
        <v>4.0999999999999996</v>
      </c>
      <c r="AV24" s="72">
        <f>'2013_CO-PA_Sumary'!$D23</f>
        <v>3.4000000000000004</v>
      </c>
      <c r="AW24" s="72">
        <f>'2013_CO-PA_Sumary'!$E23</f>
        <v>0</v>
      </c>
      <c r="AX24" s="76">
        <f>'2013_CO-PA_Sumary'!$F23</f>
        <v>7.5</v>
      </c>
      <c r="AY24" s="89">
        <f>'2014_CO-PA_Sumary'!$C23</f>
        <v>4.7</v>
      </c>
      <c r="AZ24" s="72">
        <f>'2014_CO-PA_Sumary'!$D23</f>
        <v>3</v>
      </c>
      <c r="BA24" s="72">
        <f>'2014_CO-PA_Sumary'!$E23</f>
        <v>0</v>
      </c>
      <c r="BB24" s="76">
        <f>'2014_CO-PA_Sumary'!$F23</f>
        <v>7.7</v>
      </c>
      <c r="BC24" s="89">
        <f>'2015_CO-PA_Sumary'!$C23</f>
        <v>4.7</v>
      </c>
      <c r="BD24" s="72">
        <f>'2015_CO-PA_Sumary'!$D23</f>
        <v>3.1</v>
      </c>
      <c r="BE24" s="72">
        <f>'2015_CO-PA_Sumary'!$E23</f>
        <v>0</v>
      </c>
      <c r="BF24" s="76">
        <f>'2015_CO-PA_Sumary'!$F23</f>
        <v>7.8000000000000007</v>
      </c>
      <c r="BG24" s="374"/>
      <c r="BH24" s="75">
        <f t="shared" si="29"/>
        <v>3.1222222222222227</v>
      </c>
      <c r="BI24" s="70">
        <f t="shared" si="30"/>
        <v>5.2333333333333325</v>
      </c>
      <c r="BJ24" s="70">
        <f t="shared" si="31"/>
        <v>0</v>
      </c>
      <c r="BK24" s="77">
        <f t="shared" si="32"/>
        <v>8.3555555555555561</v>
      </c>
      <c r="BL24" s="75">
        <f t="shared" si="33"/>
        <v>3.1</v>
      </c>
      <c r="BM24" s="70">
        <f t="shared" si="34"/>
        <v>4.6166666666666663</v>
      </c>
      <c r="BN24" s="70">
        <f t="shared" si="35"/>
        <v>0</v>
      </c>
      <c r="BO24" s="77">
        <f t="shared" si="36"/>
        <v>7.7166666666666659</v>
      </c>
      <c r="BP24" s="74">
        <f t="shared" si="37"/>
        <v>4.3</v>
      </c>
      <c r="BQ24" s="74">
        <f t="shared" si="38"/>
        <v>3.2400000000000007</v>
      </c>
      <c r="BR24" s="74">
        <f t="shared" si="39"/>
        <v>0</v>
      </c>
      <c r="BS24" s="77">
        <f t="shared" si="40"/>
        <v>7.5400000000000009</v>
      </c>
      <c r="BT24" s="83"/>
      <c r="BU24" s="113">
        <v>510</v>
      </c>
      <c r="BV24" s="111" t="s">
        <v>166</v>
      </c>
      <c r="BW24" s="89">
        <f>'2002_CO-PA_Sumary'!U23</f>
        <v>23</v>
      </c>
      <c r="BX24" s="72">
        <f>'2002_CO-PA_Sumary'!V23</f>
        <v>5.6000000000000005</v>
      </c>
      <c r="BY24" s="72">
        <f>'2002_CO-PA_Sumary'!W23</f>
        <v>0</v>
      </c>
      <c r="BZ24" s="90">
        <f>'2002_CO-PA_Sumary'!X23</f>
        <v>28.6</v>
      </c>
      <c r="CA24" s="75">
        <f>'2003_CO-PA_Sumary'!U23</f>
        <v>23</v>
      </c>
      <c r="CB24" s="70">
        <f>'2003_CO-PA_Sumary'!V23</f>
        <v>1.8</v>
      </c>
      <c r="CC24" s="70">
        <f>'2003_CO-PA_Sumary'!W23</f>
        <v>0</v>
      </c>
      <c r="CD24" s="91">
        <f>'2003_CO-PA_Sumary'!X23</f>
        <v>24.8</v>
      </c>
      <c r="CE24" s="70">
        <f>'2004_CO-PA_Sumary'!U23</f>
        <v>14.799999999999999</v>
      </c>
      <c r="CF24" s="70">
        <f>'2004_CO-PA_Sumary'!V23</f>
        <v>6.5</v>
      </c>
      <c r="CG24" s="70">
        <f>'2004_CO-PA_Sumary'!W23</f>
        <v>0</v>
      </c>
      <c r="CH24" s="91">
        <f>'2004_CO-PA_Sumary'!X23</f>
        <v>21.299999999999997</v>
      </c>
      <c r="CI24" s="71">
        <f>'2005_CO-PA_Sumary'!U23</f>
        <v>14.1</v>
      </c>
      <c r="CJ24" s="71">
        <f>'2005_CO-PA_Sumary'!V23</f>
        <v>2.1</v>
      </c>
      <c r="CK24" s="71">
        <f>'2005_CO-PA_Sumary'!W23</f>
        <v>0</v>
      </c>
      <c r="CL24" s="90">
        <f>'2005_CO-PA_Sumary'!X23</f>
        <v>16.2</v>
      </c>
      <c r="CM24" s="70">
        <f>'2006_CO-PA_Sumary'!U23</f>
        <v>18.100000000000001</v>
      </c>
      <c r="CN24" s="70">
        <f>'2006_CO-PA_Sumary'!V23</f>
        <v>1.5</v>
      </c>
      <c r="CO24" s="70">
        <f>'2006_CO-PA_Sumary'!W23</f>
        <v>0</v>
      </c>
      <c r="CP24" s="91">
        <f>'2006_CO-PA_Sumary'!X23</f>
        <v>19.600000000000001</v>
      </c>
      <c r="CQ24" s="70">
        <f>'2007_CO-PA_Sumary'!U23</f>
        <v>23</v>
      </c>
      <c r="CR24" s="70">
        <f>'2007_CO-PA_Sumary'!V23</f>
        <v>2.6999999999999997</v>
      </c>
      <c r="CS24" s="70">
        <f>'2007_CO-PA_Sumary'!W23</f>
        <v>0</v>
      </c>
      <c r="CT24" s="91">
        <f>'2007_CO-PA_Sumary'!X23</f>
        <v>25.7</v>
      </c>
      <c r="CU24" s="70">
        <f>'2008_CO-PA_Sumary'!U23</f>
        <v>22.4</v>
      </c>
      <c r="CV24" s="70">
        <f>'2008_CO-PA_Sumary'!V23</f>
        <v>9.5</v>
      </c>
      <c r="CW24" s="70">
        <f>'2008_CO-PA_Sumary'!W23</f>
        <v>0</v>
      </c>
      <c r="CX24" s="91">
        <f>'2008_CO-PA_Sumary'!X23</f>
        <v>31.9</v>
      </c>
      <c r="CY24" s="70">
        <f>'2009_CO-PA_Sumary'!U23</f>
        <v>21.9</v>
      </c>
      <c r="CZ24" s="70">
        <f>'2009_CO-PA_Sumary'!V23</f>
        <v>6</v>
      </c>
      <c r="DA24" s="70">
        <f>'2009_CO-PA_Sumary'!W23</f>
        <v>0</v>
      </c>
      <c r="DB24" s="91">
        <f>'2009_CO-PA_Sumary'!X23</f>
        <v>27.9</v>
      </c>
      <c r="DC24" s="89">
        <f>'2010_CO-PA_Sumary'!$U23</f>
        <v>17.7</v>
      </c>
      <c r="DD24" s="72">
        <f>'2010_CO-PA_Sumary'!$V23</f>
        <v>6</v>
      </c>
      <c r="DE24" s="72">
        <f>'2010_CO-PA_Sumary'!$W23</f>
        <v>0</v>
      </c>
      <c r="DF24" s="76">
        <f>'2010_CO-PA_Sumary'!$X23</f>
        <v>23.7</v>
      </c>
      <c r="DG24" s="89">
        <f>'2011_CO-PA_Sumary'!$U23</f>
        <v>25.8</v>
      </c>
      <c r="DH24" s="72">
        <f>'2011_CO-PA_Sumary'!$V23</f>
        <v>3.4999999999999996</v>
      </c>
      <c r="DI24" s="72">
        <f>'2011_CO-PA_Sumary'!$W23</f>
        <v>0</v>
      </c>
      <c r="DJ24" s="76">
        <f>'2011_CO-PA_Sumary'!$X23</f>
        <v>29.3</v>
      </c>
      <c r="DK24" s="89">
        <f>'2012_CO-PA_Sumary'!$U23</f>
        <v>67.7</v>
      </c>
      <c r="DL24" s="72">
        <f>'2012_CO-PA_Sumary'!$V23</f>
        <v>2.7</v>
      </c>
      <c r="DM24" s="72">
        <f>'2012_CO-PA_Sumary'!$W23</f>
        <v>0</v>
      </c>
      <c r="DN24" s="76">
        <f>'2012_CO-PA_Sumary'!$X23</f>
        <v>70.400000000000006</v>
      </c>
      <c r="DO24" s="89">
        <f>'2013_CO-PA_Sumary'!$U23</f>
        <v>33.800000000000004</v>
      </c>
      <c r="DP24" s="72">
        <f>'2013_CO-PA_Sumary'!$V23</f>
        <v>2</v>
      </c>
      <c r="DQ24" s="72">
        <f>'2013_CO-PA_Sumary'!$W23</f>
        <v>0</v>
      </c>
      <c r="DR24" s="76">
        <f>'2013_CO-PA_Sumary'!$X23</f>
        <v>35.800000000000004</v>
      </c>
      <c r="DS24" s="89">
        <f>'2014_CO-PA_Sumary'!$U23</f>
        <v>72.2</v>
      </c>
      <c r="DT24" s="72">
        <f>'2014_CO-PA_Sumary'!$V23</f>
        <v>7.7</v>
      </c>
      <c r="DU24" s="72">
        <f>'2014_CO-PA_Sumary'!$W23</f>
        <v>0</v>
      </c>
      <c r="DV24" s="76">
        <f>'2014_CO-PA_Sumary'!$X23</f>
        <v>79.900000000000006</v>
      </c>
      <c r="DW24" s="89">
        <f>'2015_CO-PA_Sumary'!$U23</f>
        <v>55.4</v>
      </c>
      <c r="DX24" s="72">
        <f>'2015_CO-PA_Sumary'!$V23</f>
        <v>4.6000000000000005</v>
      </c>
      <c r="DY24" s="72">
        <f>'2015_CO-PA_Sumary'!$W23</f>
        <v>0</v>
      </c>
      <c r="DZ24" s="76">
        <f>'2015_CO-PA_Sumary'!$X23</f>
        <v>60</v>
      </c>
      <c r="EA24" s="83"/>
      <c r="EB24" s="75">
        <f t="shared" si="41"/>
        <v>19.777777777777779</v>
      </c>
      <c r="EC24" s="70">
        <f t="shared" si="0"/>
        <v>4.6333333333333337</v>
      </c>
      <c r="ED24" s="70">
        <f t="shared" si="1"/>
        <v>0</v>
      </c>
      <c r="EE24" s="77">
        <f t="shared" si="42"/>
        <v>24.411111111111111</v>
      </c>
      <c r="EF24" s="75">
        <f t="shared" si="43"/>
        <v>19.533333333333335</v>
      </c>
      <c r="EG24" s="70">
        <f t="shared" si="2"/>
        <v>4.6333333333333337</v>
      </c>
      <c r="EH24" s="70">
        <f t="shared" si="3"/>
        <v>0</v>
      </c>
      <c r="EI24" s="77">
        <f t="shared" si="4"/>
        <v>24.166666666666668</v>
      </c>
      <c r="EJ24" s="75">
        <f t="shared" si="44"/>
        <v>50.980000000000004</v>
      </c>
      <c r="EK24" s="70">
        <f t="shared" si="45"/>
        <v>4.0999999999999996</v>
      </c>
      <c r="EL24" s="70">
        <f t="shared" si="46"/>
        <v>0</v>
      </c>
      <c r="EM24" s="77">
        <f t="shared" si="47"/>
        <v>55.08</v>
      </c>
      <c r="EN24" s="83"/>
      <c r="EO24" s="114"/>
      <c r="EQ24" s="113"/>
      <c r="ER24" s="118" t="s">
        <v>246</v>
      </c>
      <c r="ES24" s="89">
        <f>SUM(ES20:ES23)</f>
        <v>374.8</v>
      </c>
      <c r="ET24" s="72">
        <f t="shared" ref="ET24:GV24" si="156">SUM(ET20:ET23)</f>
        <v>1522.8000000000002</v>
      </c>
      <c r="EU24" s="72">
        <f t="shared" si="156"/>
        <v>0</v>
      </c>
      <c r="EV24" s="90">
        <f t="shared" si="156"/>
        <v>1897.6</v>
      </c>
      <c r="EW24" s="75">
        <f t="shared" si="156"/>
        <v>330.09999999999997</v>
      </c>
      <c r="EX24" s="70">
        <f t="shared" si="156"/>
        <v>1212.6000000000001</v>
      </c>
      <c r="EY24" s="70">
        <f t="shared" si="156"/>
        <v>0.4</v>
      </c>
      <c r="EZ24" s="91">
        <f t="shared" si="156"/>
        <v>1543.1000000000001</v>
      </c>
      <c r="FA24" s="70">
        <f t="shared" si="156"/>
        <v>295.2</v>
      </c>
      <c r="FB24" s="70">
        <f t="shared" si="156"/>
        <v>1181.1000000000001</v>
      </c>
      <c r="FC24" s="70">
        <f t="shared" si="156"/>
        <v>0</v>
      </c>
      <c r="FD24" s="91">
        <f t="shared" si="156"/>
        <v>1476.3</v>
      </c>
      <c r="FE24" s="71">
        <f t="shared" si="156"/>
        <v>137.1</v>
      </c>
      <c r="FF24" s="71">
        <f t="shared" si="156"/>
        <v>1100.5</v>
      </c>
      <c r="FG24" s="71">
        <f t="shared" si="156"/>
        <v>0</v>
      </c>
      <c r="FH24" s="91">
        <f t="shared" si="156"/>
        <v>1237.5999999999999</v>
      </c>
      <c r="FI24" s="70">
        <f t="shared" si="156"/>
        <v>363.8</v>
      </c>
      <c r="FJ24" s="70">
        <f t="shared" si="156"/>
        <v>1376.1000000000001</v>
      </c>
      <c r="FK24" s="70">
        <f t="shared" si="156"/>
        <v>0</v>
      </c>
      <c r="FL24" s="91">
        <f t="shared" si="156"/>
        <v>1739.9</v>
      </c>
      <c r="FM24" s="70">
        <f t="shared" si="156"/>
        <v>483.4</v>
      </c>
      <c r="FN24" s="70">
        <f t="shared" si="156"/>
        <v>1319</v>
      </c>
      <c r="FO24" s="70">
        <f t="shared" si="156"/>
        <v>0</v>
      </c>
      <c r="FP24" s="91">
        <f t="shared" si="156"/>
        <v>1802.4</v>
      </c>
      <c r="FQ24" s="70">
        <f t="shared" si="156"/>
        <v>468.9</v>
      </c>
      <c r="FR24" s="70">
        <f t="shared" si="156"/>
        <v>1228.2000000000003</v>
      </c>
      <c r="FS24" s="70">
        <f t="shared" si="156"/>
        <v>0</v>
      </c>
      <c r="FT24" s="91">
        <f t="shared" si="156"/>
        <v>1697.1000000000001</v>
      </c>
      <c r="FU24" s="70">
        <f t="shared" si="156"/>
        <v>471.29999999999995</v>
      </c>
      <c r="FV24" s="70">
        <f t="shared" si="156"/>
        <v>1273.2</v>
      </c>
      <c r="FW24" s="70">
        <f t="shared" si="156"/>
        <v>0</v>
      </c>
      <c r="FX24" s="91">
        <f t="shared" si="156"/>
        <v>1744.4999999999998</v>
      </c>
      <c r="FY24" s="75">
        <f t="shared" ref="FY24:GF24" si="157">SUM(FY20:FY23)</f>
        <v>387.9</v>
      </c>
      <c r="FZ24" s="70">
        <f t="shared" ref="FZ24:GC24" si="158">SUM(FZ20:FZ23)</f>
        <v>1020.2999999999998</v>
      </c>
      <c r="GA24" s="70">
        <f t="shared" si="158"/>
        <v>0</v>
      </c>
      <c r="GB24" s="91">
        <f t="shared" si="158"/>
        <v>1408.2</v>
      </c>
      <c r="GC24" s="75">
        <f t="shared" si="158"/>
        <v>438.5</v>
      </c>
      <c r="GD24" s="70">
        <f t="shared" ref="GD24:GG24" si="159">SUM(GD20:GD23)</f>
        <v>912.30000000000007</v>
      </c>
      <c r="GE24" s="70">
        <f t="shared" si="159"/>
        <v>0.2</v>
      </c>
      <c r="GF24" s="91">
        <f t="shared" si="159"/>
        <v>1351</v>
      </c>
      <c r="GG24" s="409">
        <f t="shared" si="159"/>
        <v>433.09999999999997</v>
      </c>
      <c r="GH24" s="70">
        <f t="shared" ref="GH24:GV24" si="160">SUM(GH20:GH23)</f>
        <v>1051</v>
      </c>
      <c r="GI24" s="70">
        <f t="shared" si="160"/>
        <v>0.2</v>
      </c>
      <c r="GJ24" s="91">
        <f t="shared" si="160"/>
        <v>1484.3</v>
      </c>
      <c r="GK24" s="409">
        <f t="shared" si="160"/>
        <v>642.70000000000005</v>
      </c>
      <c r="GL24" s="70">
        <f t="shared" si="160"/>
        <v>1181.4999999999998</v>
      </c>
      <c r="GM24" s="70">
        <f t="shared" si="160"/>
        <v>0.2</v>
      </c>
      <c r="GN24" s="91">
        <f t="shared" si="160"/>
        <v>1824.4</v>
      </c>
      <c r="GO24" s="409">
        <f t="shared" si="160"/>
        <v>709.2</v>
      </c>
      <c r="GP24" s="70">
        <f t="shared" si="160"/>
        <v>1276.9000000000001</v>
      </c>
      <c r="GQ24" s="70">
        <f t="shared" si="160"/>
        <v>0.2</v>
      </c>
      <c r="GR24" s="91">
        <f t="shared" si="160"/>
        <v>1986.3</v>
      </c>
      <c r="GS24" s="75">
        <f t="shared" si="160"/>
        <v>487.50000000000006</v>
      </c>
      <c r="GT24" s="70">
        <f t="shared" si="160"/>
        <v>974.70000000000016</v>
      </c>
      <c r="GU24" s="70">
        <f t="shared" si="160"/>
        <v>0.2</v>
      </c>
      <c r="GV24" s="91">
        <f t="shared" si="160"/>
        <v>1462.4</v>
      </c>
      <c r="GW24" s="83"/>
      <c r="GX24" s="75">
        <f t="shared" si="141"/>
        <v>379.12222222222215</v>
      </c>
      <c r="GY24" s="70">
        <f t="shared" si="142"/>
        <v>1243.1333333333337</v>
      </c>
      <c r="GZ24" s="70">
        <f t="shared" si="143"/>
        <v>6.666666666666668E-2</v>
      </c>
      <c r="HA24" s="77">
        <f t="shared" si="144"/>
        <v>1622.3222222222221</v>
      </c>
      <c r="HB24" s="75">
        <f t="shared" si="145"/>
        <v>369.95</v>
      </c>
      <c r="HC24" s="70">
        <f t="shared" si="146"/>
        <v>1246.3500000000001</v>
      </c>
      <c r="HD24" s="70">
        <f t="shared" si="147"/>
        <v>0</v>
      </c>
      <c r="HE24" s="77">
        <f t="shared" si="148"/>
        <v>1616.3</v>
      </c>
      <c r="HF24" s="75">
        <f t="shared" si="149"/>
        <v>542.20000000000005</v>
      </c>
      <c r="HG24" s="70">
        <f t="shared" si="150"/>
        <v>1079.2800000000002</v>
      </c>
      <c r="HH24" s="70">
        <f t="shared" si="151"/>
        <v>0.2</v>
      </c>
      <c r="HI24" s="77">
        <f t="shared" si="152"/>
        <v>1621.6800000000003</v>
      </c>
      <c r="HJ24" s="83"/>
    </row>
    <row r="25" spans="1:218" ht="13.5" thickBot="1" x14ac:dyDescent="0.25">
      <c r="A25" s="84" t="s">
        <v>52</v>
      </c>
      <c r="B25" s="87" t="s">
        <v>53</v>
      </c>
      <c r="C25" s="89">
        <f>'2002_CO-PA_Sumary'!C24</f>
        <v>22</v>
      </c>
      <c r="D25" s="72">
        <f>'2002_CO-PA_Sumary'!D24</f>
        <v>7.2</v>
      </c>
      <c r="E25" s="72">
        <f>'2002_CO-PA_Sumary'!E24</f>
        <v>0</v>
      </c>
      <c r="F25" s="90">
        <f>'2002_CO-PA_Sumary'!F24</f>
        <v>29.2</v>
      </c>
      <c r="G25" s="75">
        <f>'2003_CO-PA_Sumary'!C24</f>
        <v>22.1</v>
      </c>
      <c r="H25" s="70">
        <f>'2003_CO-PA_Sumary'!D24</f>
        <v>7.4</v>
      </c>
      <c r="I25" s="70">
        <f>'2003_CO-PA_Sumary'!E24</f>
        <v>0</v>
      </c>
      <c r="J25" s="90">
        <f>'2003_CO-PA_Sumary'!F24</f>
        <v>29.5</v>
      </c>
      <c r="K25" s="70">
        <f>'2004_CO-PA_Sumary'!C24</f>
        <v>22.5</v>
      </c>
      <c r="L25" s="70">
        <f>'2004_CO-PA_Sumary'!D24</f>
        <v>7.3000000000000007</v>
      </c>
      <c r="M25" s="70">
        <f>'2004_CO-PA_Sumary'!E24</f>
        <v>0</v>
      </c>
      <c r="N25" s="91">
        <f>'2004_CO-PA_Sumary'!F24</f>
        <v>29.8</v>
      </c>
      <c r="O25" s="71">
        <f>'2005_CO-PA_Sumary'!C24</f>
        <v>13.3</v>
      </c>
      <c r="P25" s="71">
        <f>'2005_CO-PA_Sumary'!D24</f>
        <v>7.8000000000000007</v>
      </c>
      <c r="Q25" s="71">
        <f>'2005_CO-PA_Sumary'!E24</f>
        <v>0</v>
      </c>
      <c r="R25" s="91">
        <f>'2005_CO-PA_Sumary'!F24</f>
        <v>21.1</v>
      </c>
      <c r="S25" s="70">
        <f>'2006_CO-PA_Sumary'!C24</f>
        <v>25.099999999999998</v>
      </c>
      <c r="T25" s="70">
        <f>'2006_CO-PA_Sumary'!D24</f>
        <v>7.2999999999999989</v>
      </c>
      <c r="U25" s="70">
        <f>'2006_CO-PA_Sumary'!E24</f>
        <v>0</v>
      </c>
      <c r="V25" s="91">
        <f>'2006_CO-PA_Sumary'!F24</f>
        <v>32.4</v>
      </c>
      <c r="W25" s="70">
        <f>'2007_CO-PA_Sumary'!C24</f>
        <v>26.299999999999997</v>
      </c>
      <c r="X25" s="70">
        <f>'2007_CO-PA_Sumary'!D24</f>
        <v>8</v>
      </c>
      <c r="Y25" s="70">
        <f>'2007_CO-PA_Sumary'!E24</f>
        <v>0</v>
      </c>
      <c r="Z25" s="91">
        <f>'2007_CO-PA_Sumary'!F24</f>
        <v>34.299999999999997</v>
      </c>
      <c r="AA25" s="70">
        <f>'2008_CO-PA_Sumary'!C24</f>
        <v>31.700000000000003</v>
      </c>
      <c r="AB25" s="70">
        <f>'2008_CO-PA_Sumary'!D24</f>
        <v>8.1</v>
      </c>
      <c r="AC25" s="70">
        <f>'2008_CO-PA_Sumary'!E24</f>
        <v>0</v>
      </c>
      <c r="AD25" s="91">
        <f>'2008_CO-PA_Sumary'!F24</f>
        <v>39.800000000000004</v>
      </c>
      <c r="AE25" s="70">
        <f>'2009_CO-PA_Sumary'!C24</f>
        <v>28.1</v>
      </c>
      <c r="AF25" s="70">
        <f>'2009_CO-PA_Sumary'!D24</f>
        <v>6.6000000000000005</v>
      </c>
      <c r="AG25" s="70">
        <f>'2009_CO-PA_Sumary'!E24</f>
        <v>0</v>
      </c>
      <c r="AH25" s="91">
        <f>'2009_CO-PA_Sumary'!F24</f>
        <v>34.700000000000003</v>
      </c>
      <c r="AI25" s="89">
        <f>'2010_CO-PA_Sumary'!$C24</f>
        <v>21.3</v>
      </c>
      <c r="AJ25" s="72">
        <f>'2010_CO-PA_Sumary'!$D24</f>
        <v>6.8</v>
      </c>
      <c r="AK25" s="72">
        <f>'2010_CO-PA_Sumary'!$E24</f>
        <v>0</v>
      </c>
      <c r="AL25" s="76">
        <f>'2010_CO-PA_Sumary'!$F24</f>
        <v>28.1</v>
      </c>
      <c r="AM25" s="89">
        <f>'2011_CO-PA_Sumary'!$C24</f>
        <v>22.999999999999996</v>
      </c>
      <c r="AN25" s="72">
        <f>'2011_CO-PA_Sumary'!$D24</f>
        <v>6.4</v>
      </c>
      <c r="AO25" s="72">
        <f>'2011_CO-PA_Sumary'!$E24</f>
        <v>0</v>
      </c>
      <c r="AP25" s="76">
        <f>'2011_CO-PA_Sumary'!$F24</f>
        <v>29.4</v>
      </c>
      <c r="AQ25" s="89">
        <f>'2012_CO-PA_Sumary'!$C24</f>
        <v>27.4</v>
      </c>
      <c r="AR25" s="72">
        <f>'2012_CO-PA_Sumary'!$D24</f>
        <v>7.3000000000000007</v>
      </c>
      <c r="AS25" s="72">
        <f>'2012_CO-PA_Sumary'!$E24</f>
        <v>0</v>
      </c>
      <c r="AT25" s="76">
        <f>'2012_CO-PA_Sumary'!$F24</f>
        <v>34.700000000000003</v>
      </c>
      <c r="AU25" s="89">
        <f>'2013_CO-PA_Sumary'!$C24</f>
        <v>25.599999999999998</v>
      </c>
      <c r="AV25" s="72">
        <f>'2013_CO-PA_Sumary'!$D24</f>
        <v>6.6</v>
      </c>
      <c r="AW25" s="72">
        <f>'2013_CO-PA_Sumary'!$E24</f>
        <v>0</v>
      </c>
      <c r="AX25" s="76">
        <f>'2013_CO-PA_Sumary'!$F24</f>
        <v>32.199999999999996</v>
      </c>
      <c r="AY25" s="89">
        <f>'2014_CO-PA_Sumary'!$C24</f>
        <v>25.500000000000004</v>
      </c>
      <c r="AZ25" s="72">
        <f>'2014_CO-PA_Sumary'!$D24</f>
        <v>5.6</v>
      </c>
      <c r="BA25" s="72">
        <f>'2014_CO-PA_Sumary'!$E24</f>
        <v>0</v>
      </c>
      <c r="BB25" s="76">
        <f>'2014_CO-PA_Sumary'!$F24</f>
        <v>31.1</v>
      </c>
      <c r="BC25" s="89">
        <f>'2015_CO-PA_Sumary'!$C24</f>
        <v>26.999999999999996</v>
      </c>
      <c r="BD25" s="72">
        <f>'2015_CO-PA_Sumary'!$D24</f>
        <v>7</v>
      </c>
      <c r="BE25" s="72">
        <f>'2015_CO-PA_Sumary'!$E24</f>
        <v>0</v>
      </c>
      <c r="BF25" s="76">
        <f>'2015_CO-PA_Sumary'!$F24</f>
        <v>34</v>
      </c>
      <c r="BG25" s="374"/>
      <c r="BH25" s="75">
        <f t="shared" si="29"/>
        <v>23.6</v>
      </c>
      <c r="BI25" s="70">
        <f t="shared" si="30"/>
        <v>7.3888888888888893</v>
      </c>
      <c r="BJ25" s="70">
        <f t="shared" si="31"/>
        <v>0</v>
      </c>
      <c r="BK25" s="77">
        <f t="shared" si="32"/>
        <v>30.988888888888894</v>
      </c>
      <c r="BL25" s="75">
        <f t="shared" si="33"/>
        <v>24.3</v>
      </c>
      <c r="BM25" s="70">
        <f t="shared" si="34"/>
        <v>7.4333333333333336</v>
      </c>
      <c r="BN25" s="70">
        <f t="shared" si="35"/>
        <v>0</v>
      </c>
      <c r="BO25" s="77">
        <f t="shared" si="36"/>
        <v>31.733333333333334</v>
      </c>
      <c r="BP25" s="74">
        <f t="shared" si="37"/>
        <v>25.699999999999996</v>
      </c>
      <c r="BQ25" s="74">
        <f t="shared" si="38"/>
        <v>6.58</v>
      </c>
      <c r="BR25" s="74">
        <f t="shared" si="39"/>
        <v>0</v>
      </c>
      <c r="BS25" s="77">
        <f t="shared" si="40"/>
        <v>32.279999999999994</v>
      </c>
      <c r="BT25" s="83"/>
      <c r="BU25" s="113">
        <v>511</v>
      </c>
      <c r="BV25" s="111" t="s">
        <v>167</v>
      </c>
      <c r="BW25" s="89">
        <f>'2002_CO-PA_Sumary'!U24</f>
        <v>202.39999999999998</v>
      </c>
      <c r="BX25" s="72">
        <f>'2002_CO-PA_Sumary'!V24</f>
        <v>206.7</v>
      </c>
      <c r="BY25" s="72">
        <f>'2002_CO-PA_Sumary'!W24</f>
        <v>0</v>
      </c>
      <c r="BZ25" s="90">
        <f>'2002_CO-PA_Sumary'!X24</f>
        <v>409.09999999999997</v>
      </c>
      <c r="CA25" s="75">
        <f>'2003_CO-PA_Sumary'!U24</f>
        <v>188.3</v>
      </c>
      <c r="CB25" s="70">
        <f>'2003_CO-PA_Sumary'!V24</f>
        <v>191.7</v>
      </c>
      <c r="CC25" s="70">
        <f>'2003_CO-PA_Sumary'!W24</f>
        <v>0</v>
      </c>
      <c r="CD25" s="91">
        <f>'2003_CO-PA_Sumary'!X24</f>
        <v>380</v>
      </c>
      <c r="CE25" s="70">
        <f>'2004_CO-PA_Sumary'!U24</f>
        <v>266.8</v>
      </c>
      <c r="CF25" s="70">
        <f>'2004_CO-PA_Sumary'!V24</f>
        <v>167.8</v>
      </c>
      <c r="CG25" s="70">
        <f>'2004_CO-PA_Sumary'!W24</f>
        <v>0</v>
      </c>
      <c r="CH25" s="91">
        <f>'2004_CO-PA_Sumary'!X24</f>
        <v>434.6</v>
      </c>
      <c r="CI25" s="71">
        <f>'2005_CO-PA_Sumary'!U24</f>
        <v>187.29999999999998</v>
      </c>
      <c r="CJ25" s="71">
        <f>'2005_CO-PA_Sumary'!V24</f>
        <v>166.39999999999998</v>
      </c>
      <c r="CK25" s="71">
        <f>'2005_CO-PA_Sumary'!W24</f>
        <v>0</v>
      </c>
      <c r="CL25" s="90">
        <f>'2005_CO-PA_Sumary'!X24</f>
        <v>353.69999999999993</v>
      </c>
      <c r="CM25" s="70">
        <f>'2006_CO-PA_Sumary'!U24</f>
        <v>188.8</v>
      </c>
      <c r="CN25" s="70">
        <f>'2006_CO-PA_Sumary'!V24</f>
        <v>175.5</v>
      </c>
      <c r="CO25" s="70">
        <f>'2006_CO-PA_Sumary'!W24</f>
        <v>0</v>
      </c>
      <c r="CP25" s="91">
        <f>'2006_CO-PA_Sumary'!X24</f>
        <v>364.3</v>
      </c>
      <c r="CQ25" s="70">
        <f>'2007_CO-PA_Sumary'!U24</f>
        <v>235.2</v>
      </c>
      <c r="CR25" s="70">
        <f>'2007_CO-PA_Sumary'!V24</f>
        <v>211</v>
      </c>
      <c r="CS25" s="70">
        <f>'2007_CO-PA_Sumary'!W24</f>
        <v>0</v>
      </c>
      <c r="CT25" s="91">
        <f>'2007_CO-PA_Sumary'!X24</f>
        <v>446.2</v>
      </c>
      <c r="CU25" s="70">
        <f>'2008_CO-PA_Sumary'!U24</f>
        <v>230.3</v>
      </c>
      <c r="CV25" s="70">
        <f>'2008_CO-PA_Sumary'!V24</f>
        <v>164.4</v>
      </c>
      <c r="CW25" s="70">
        <f>'2008_CO-PA_Sumary'!W24</f>
        <v>0</v>
      </c>
      <c r="CX25" s="91">
        <f>'2008_CO-PA_Sumary'!X24</f>
        <v>394.70000000000005</v>
      </c>
      <c r="CY25" s="70">
        <f>'2009_CO-PA_Sumary'!U24</f>
        <v>217.8</v>
      </c>
      <c r="CZ25" s="70">
        <f>'2009_CO-PA_Sumary'!V24</f>
        <v>171.8</v>
      </c>
      <c r="DA25" s="70">
        <f>'2009_CO-PA_Sumary'!W24</f>
        <v>0</v>
      </c>
      <c r="DB25" s="91">
        <f>'2009_CO-PA_Sumary'!X24</f>
        <v>389.6</v>
      </c>
      <c r="DC25" s="89">
        <f>'2010_CO-PA_Sumary'!$U24</f>
        <v>191.60000000000002</v>
      </c>
      <c r="DD25" s="72">
        <f>'2010_CO-PA_Sumary'!$V24</f>
        <v>229.20000000000005</v>
      </c>
      <c r="DE25" s="72">
        <f>'2010_CO-PA_Sumary'!$W24</f>
        <v>0</v>
      </c>
      <c r="DF25" s="76">
        <f>'2010_CO-PA_Sumary'!$X24</f>
        <v>420.80000000000007</v>
      </c>
      <c r="DG25" s="89">
        <f>'2011_CO-PA_Sumary'!$U24</f>
        <v>155.1</v>
      </c>
      <c r="DH25" s="72">
        <f>'2011_CO-PA_Sumary'!$V24</f>
        <v>143.19999999999999</v>
      </c>
      <c r="DI25" s="72">
        <f>'2011_CO-PA_Sumary'!$W24</f>
        <v>0.5</v>
      </c>
      <c r="DJ25" s="76">
        <f>'2011_CO-PA_Sumary'!$X24</f>
        <v>298.79999999999995</v>
      </c>
      <c r="DK25" s="89">
        <f>'2012_CO-PA_Sumary'!$U24</f>
        <v>187.5</v>
      </c>
      <c r="DL25" s="72">
        <f>'2012_CO-PA_Sumary'!$V24</f>
        <v>165.5</v>
      </c>
      <c r="DM25" s="72">
        <f>'2012_CO-PA_Sumary'!$W24</f>
        <v>0.5</v>
      </c>
      <c r="DN25" s="76">
        <f>'2012_CO-PA_Sumary'!$X24</f>
        <v>353.5</v>
      </c>
      <c r="DO25" s="89">
        <f>'2013_CO-PA_Sumary'!$U24</f>
        <v>183.4</v>
      </c>
      <c r="DP25" s="72">
        <f>'2013_CO-PA_Sumary'!$V24</f>
        <v>158.5</v>
      </c>
      <c r="DQ25" s="72">
        <f>'2013_CO-PA_Sumary'!$W24</f>
        <v>0.5</v>
      </c>
      <c r="DR25" s="76">
        <f>'2013_CO-PA_Sumary'!$X24</f>
        <v>342.4</v>
      </c>
      <c r="DS25" s="89">
        <f>'2014_CO-PA_Sumary'!$U24</f>
        <v>184.4</v>
      </c>
      <c r="DT25" s="72">
        <f>'2014_CO-PA_Sumary'!$V24</f>
        <v>155.9</v>
      </c>
      <c r="DU25" s="72">
        <f>'2014_CO-PA_Sumary'!$W24</f>
        <v>0.5</v>
      </c>
      <c r="DV25" s="76">
        <f>'2014_CO-PA_Sumary'!$X24</f>
        <v>340.8</v>
      </c>
      <c r="DW25" s="89">
        <f>'2015_CO-PA_Sumary'!$U24</f>
        <v>220.5</v>
      </c>
      <c r="DX25" s="72">
        <f>'2015_CO-PA_Sumary'!$V24</f>
        <v>144.80000000000001</v>
      </c>
      <c r="DY25" s="72">
        <f>'2015_CO-PA_Sumary'!$W24</f>
        <v>0.5</v>
      </c>
      <c r="DZ25" s="76">
        <f>'2015_CO-PA_Sumary'!$X24</f>
        <v>365.8</v>
      </c>
      <c r="EA25" s="83"/>
      <c r="EB25" s="75">
        <f t="shared" si="41"/>
        <v>212.05555555555554</v>
      </c>
      <c r="EC25" s="70">
        <f t="shared" si="0"/>
        <v>187.16666666666666</v>
      </c>
      <c r="ED25" s="70">
        <f t="shared" si="1"/>
        <v>0</v>
      </c>
      <c r="EE25" s="77">
        <f t="shared" si="42"/>
        <v>399.22222222222217</v>
      </c>
      <c r="EF25" s="75">
        <f t="shared" si="43"/>
        <v>208.5</v>
      </c>
      <c r="EG25" s="70">
        <f t="shared" si="2"/>
        <v>186.38333333333333</v>
      </c>
      <c r="EH25" s="70">
        <f t="shared" si="3"/>
        <v>0</v>
      </c>
      <c r="EI25" s="77">
        <f t="shared" si="4"/>
        <v>394.88333333333338</v>
      </c>
      <c r="EJ25" s="75">
        <f t="shared" si="44"/>
        <v>186.18</v>
      </c>
      <c r="EK25" s="70">
        <f t="shared" si="45"/>
        <v>153.58000000000001</v>
      </c>
      <c r="EL25" s="70">
        <f t="shared" si="46"/>
        <v>0.5</v>
      </c>
      <c r="EM25" s="77">
        <f t="shared" si="47"/>
        <v>340.26</v>
      </c>
      <c r="EN25" s="83"/>
      <c r="EO25" s="114"/>
      <c r="EQ25" s="113"/>
      <c r="ER25" s="111"/>
      <c r="ES25" s="89"/>
      <c r="ET25" s="72"/>
      <c r="EU25" s="72"/>
      <c r="EV25" s="90"/>
      <c r="EW25" s="75"/>
      <c r="EX25" s="70"/>
      <c r="EY25" s="70"/>
      <c r="EZ25" s="91"/>
      <c r="FA25" s="70"/>
      <c r="FB25" s="70"/>
      <c r="FC25" s="70"/>
      <c r="FD25" s="91"/>
      <c r="FE25" s="71"/>
      <c r="FF25" s="71"/>
      <c r="FG25" s="71"/>
      <c r="FH25" s="91"/>
      <c r="FI25" s="70"/>
      <c r="FJ25" s="70"/>
      <c r="FK25" s="70"/>
      <c r="FL25" s="91"/>
      <c r="FM25" s="70"/>
      <c r="FN25" s="70"/>
      <c r="FO25" s="70"/>
      <c r="FP25" s="91"/>
      <c r="FQ25" s="70"/>
      <c r="FR25" s="70"/>
      <c r="FS25" s="70"/>
      <c r="FT25" s="91"/>
      <c r="FU25" s="70"/>
      <c r="FV25" s="70"/>
      <c r="FW25" s="70"/>
      <c r="FX25" s="91"/>
      <c r="FY25" s="75"/>
      <c r="FZ25" s="70"/>
      <c r="GA25" s="70"/>
      <c r="GB25" s="91"/>
      <c r="GC25" s="75"/>
      <c r="GD25" s="75"/>
      <c r="GE25" s="75"/>
      <c r="GF25" s="403"/>
      <c r="GG25" s="409"/>
      <c r="GH25" s="75"/>
      <c r="GI25" s="75"/>
      <c r="GJ25" s="403"/>
      <c r="GK25" s="409"/>
      <c r="GL25" s="75"/>
      <c r="GM25" s="75"/>
      <c r="GN25" s="403"/>
      <c r="GO25" s="409"/>
      <c r="GP25" s="75"/>
      <c r="GQ25" s="75"/>
      <c r="GR25" s="403"/>
      <c r="GS25" s="75"/>
      <c r="GT25" s="75"/>
      <c r="GU25" s="75"/>
      <c r="GV25" s="397"/>
      <c r="GW25" s="83"/>
      <c r="GX25" s="75"/>
      <c r="GY25" s="70"/>
      <c r="GZ25" s="70"/>
      <c r="HA25" s="77"/>
      <c r="HB25" s="75"/>
      <c r="HC25" s="70"/>
      <c r="HD25" s="70"/>
      <c r="HE25" s="77"/>
      <c r="HF25" s="75"/>
      <c r="HG25" s="70"/>
      <c r="HH25" s="70"/>
      <c r="HI25" s="77"/>
      <c r="HJ25" s="83"/>
    </row>
    <row r="26" spans="1:218" x14ac:dyDescent="0.2">
      <c r="A26" s="84" t="s">
        <v>54</v>
      </c>
      <c r="B26" s="87" t="s">
        <v>55</v>
      </c>
      <c r="C26" s="89">
        <f>'2002_CO-PA_Sumary'!C25</f>
        <v>705.3</v>
      </c>
      <c r="D26" s="72">
        <f>'2002_CO-PA_Sumary'!D25</f>
        <v>87</v>
      </c>
      <c r="E26" s="72">
        <f>'2002_CO-PA_Sumary'!E25</f>
        <v>207.7</v>
      </c>
      <c r="F26" s="90">
        <f>'2002_CO-PA_Sumary'!F25</f>
        <v>1000</v>
      </c>
      <c r="G26" s="75">
        <f>'2003_CO-PA_Sumary'!C25</f>
        <v>670.2</v>
      </c>
      <c r="H26" s="70">
        <f>'2003_CO-PA_Sumary'!D25</f>
        <v>85.5</v>
      </c>
      <c r="I26" s="70">
        <f>'2003_CO-PA_Sumary'!E25</f>
        <v>135.70000000000002</v>
      </c>
      <c r="J26" s="90">
        <f>'2003_CO-PA_Sumary'!F25</f>
        <v>891.40000000000009</v>
      </c>
      <c r="K26" s="70">
        <f>'2004_CO-PA_Sumary'!C25</f>
        <v>765.40000000000009</v>
      </c>
      <c r="L26" s="70">
        <f>'2004_CO-PA_Sumary'!D25</f>
        <v>85.300000000000011</v>
      </c>
      <c r="M26" s="70">
        <f>'2004_CO-PA_Sumary'!E25</f>
        <v>135.1</v>
      </c>
      <c r="N26" s="91">
        <f>'2004_CO-PA_Sumary'!F25</f>
        <v>985.80000000000007</v>
      </c>
      <c r="O26" s="71">
        <f>'2005_CO-PA_Sumary'!C25</f>
        <v>530.29999999999995</v>
      </c>
      <c r="P26" s="71">
        <f>'2005_CO-PA_Sumary'!D25</f>
        <v>81.2</v>
      </c>
      <c r="Q26" s="71">
        <f>'2005_CO-PA_Sumary'!E25</f>
        <v>186.5</v>
      </c>
      <c r="R26" s="91">
        <f>'2005_CO-PA_Sumary'!F25</f>
        <v>798</v>
      </c>
      <c r="S26" s="70">
        <f>'2006_CO-PA_Sumary'!C25</f>
        <v>682.59999999999991</v>
      </c>
      <c r="T26" s="70">
        <f>'2006_CO-PA_Sumary'!D25</f>
        <v>82.4</v>
      </c>
      <c r="U26" s="70">
        <f>'2006_CO-PA_Sumary'!E25</f>
        <v>145.1</v>
      </c>
      <c r="V26" s="91">
        <f>'2006_CO-PA_Sumary'!F25</f>
        <v>910.09999999999991</v>
      </c>
      <c r="W26" s="70">
        <f>'2007_CO-PA_Sumary'!C25</f>
        <v>794.8</v>
      </c>
      <c r="X26" s="70">
        <f>'2007_CO-PA_Sumary'!D25</f>
        <v>89</v>
      </c>
      <c r="Y26" s="70">
        <f>'2007_CO-PA_Sumary'!E25</f>
        <v>197</v>
      </c>
      <c r="Z26" s="91">
        <f>'2007_CO-PA_Sumary'!F25</f>
        <v>1080.8</v>
      </c>
      <c r="AA26" s="70">
        <f>'2008_CO-PA_Sumary'!C25</f>
        <v>1075.7</v>
      </c>
      <c r="AB26" s="70">
        <f>'2008_CO-PA_Sumary'!D25</f>
        <v>86.899999999999991</v>
      </c>
      <c r="AC26" s="70">
        <f>'2008_CO-PA_Sumary'!E25</f>
        <v>207.8</v>
      </c>
      <c r="AD26" s="91">
        <f>'2008_CO-PA_Sumary'!F25</f>
        <v>1370.4</v>
      </c>
      <c r="AE26" s="70">
        <f>'2009_CO-PA_Sumary'!C25</f>
        <v>909.7</v>
      </c>
      <c r="AF26" s="70">
        <f>'2009_CO-PA_Sumary'!D25</f>
        <v>86.100000000000009</v>
      </c>
      <c r="AG26" s="70">
        <f>'2009_CO-PA_Sumary'!E25</f>
        <v>197</v>
      </c>
      <c r="AH26" s="91">
        <f>'2009_CO-PA_Sumary'!F25</f>
        <v>1192.8000000000002</v>
      </c>
      <c r="AI26" s="89">
        <f>'2010_CO-PA_Sumary'!$C25</f>
        <v>594.4</v>
      </c>
      <c r="AJ26" s="72">
        <f>'2010_CO-PA_Sumary'!$D25</f>
        <v>81.8</v>
      </c>
      <c r="AK26" s="72">
        <f>'2010_CO-PA_Sumary'!$E25</f>
        <v>201.5</v>
      </c>
      <c r="AL26" s="76">
        <f>'2010_CO-PA_Sumary'!$F25</f>
        <v>877.69999999999993</v>
      </c>
      <c r="AM26" s="89">
        <f>'2011_CO-PA_Sumary'!$C25</f>
        <v>452.70000000000005</v>
      </c>
      <c r="AN26" s="72">
        <f>'2011_CO-PA_Sumary'!$D25</f>
        <v>63.3</v>
      </c>
      <c r="AO26" s="72">
        <f>'2011_CO-PA_Sumary'!$E25</f>
        <v>151.6</v>
      </c>
      <c r="AP26" s="76">
        <f>'2011_CO-PA_Sumary'!$F25</f>
        <v>667.6</v>
      </c>
      <c r="AQ26" s="89">
        <f>'2012_CO-PA_Sumary'!$C25</f>
        <v>673.5</v>
      </c>
      <c r="AR26" s="72">
        <f>'2012_CO-PA_Sumary'!$D25</f>
        <v>76.599999999999994</v>
      </c>
      <c r="AS26" s="72">
        <f>'2012_CO-PA_Sumary'!$E25</f>
        <v>196.9</v>
      </c>
      <c r="AT26" s="76">
        <f>'2012_CO-PA_Sumary'!$F25</f>
        <v>947</v>
      </c>
      <c r="AU26" s="89">
        <f>'2013_CO-PA_Sumary'!$C25</f>
        <v>746.6</v>
      </c>
      <c r="AV26" s="72">
        <f>'2013_CO-PA_Sumary'!$D25</f>
        <v>72.400000000000006</v>
      </c>
      <c r="AW26" s="72">
        <f>'2013_CO-PA_Sumary'!$E25</f>
        <v>218.2</v>
      </c>
      <c r="AX26" s="76">
        <f>'2013_CO-PA_Sumary'!$F25</f>
        <v>1037.2</v>
      </c>
      <c r="AY26" s="89">
        <f>'2014_CO-PA_Sumary'!$C25</f>
        <v>1106.3</v>
      </c>
      <c r="AZ26" s="72">
        <f>'2014_CO-PA_Sumary'!$D25</f>
        <v>69.100000000000009</v>
      </c>
      <c r="BA26" s="72">
        <f>'2014_CO-PA_Sumary'!$E25</f>
        <v>324.2</v>
      </c>
      <c r="BB26" s="76">
        <f>'2014_CO-PA_Sumary'!$F25</f>
        <v>1499.6</v>
      </c>
      <c r="BC26" s="89">
        <f>'2015_CO-PA_Sumary'!$C25</f>
        <v>1410.7</v>
      </c>
      <c r="BD26" s="72">
        <f>'2015_CO-PA_Sumary'!$D25</f>
        <v>51.399999999999991</v>
      </c>
      <c r="BE26" s="72">
        <f>'2015_CO-PA_Sumary'!$E25</f>
        <v>303.2</v>
      </c>
      <c r="BF26" s="76">
        <f>'2015_CO-PA_Sumary'!$F25</f>
        <v>1765.3000000000002</v>
      </c>
      <c r="BG26" s="374"/>
      <c r="BH26" s="75">
        <f t="shared" si="29"/>
        <v>747.59999999999991</v>
      </c>
      <c r="BI26" s="70">
        <f t="shared" si="30"/>
        <v>85.022222222222211</v>
      </c>
      <c r="BJ26" s="70">
        <f t="shared" si="31"/>
        <v>179.26666666666668</v>
      </c>
      <c r="BK26" s="77">
        <f t="shared" si="32"/>
        <v>1011.8888888888889</v>
      </c>
      <c r="BL26" s="75">
        <f t="shared" si="33"/>
        <v>764.58333333333314</v>
      </c>
      <c r="BM26" s="70">
        <f t="shared" si="34"/>
        <v>84.566666666666677</v>
      </c>
      <c r="BN26" s="70">
        <f t="shared" si="35"/>
        <v>189.15</v>
      </c>
      <c r="BO26" s="77">
        <f t="shared" si="36"/>
        <v>1038.3</v>
      </c>
      <c r="BP26" s="74">
        <f t="shared" si="37"/>
        <v>877.96</v>
      </c>
      <c r="BQ26" s="74">
        <f t="shared" si="38"/>
        <v>66.559999999999988</v>
      </c>
      <c r="BR26" s="74">
        <f t="shared" si="39"/>
        <v>238.82000000000002</v>
      </c>
      <c r="BS26" s="77">
        <f t="shared" si="40"/>
        <v>1183.3399999999999</v>
      </c>
      <c r="BT26" s="83"/>
      <c r="BU26" s="113">
        <v>601</v>
      </c>
      <c r="BV26" s="111" t="s">
        <v>168</v>
      </c>
      <c r="BW26" s="89">
        <f>'2002_CO-PA_Sumary'!U25</f>
        <v>17.600000000000001</v>
      </c>
      <c r="BX26" s="72">
        <f>'2002_CO-PA_Sumary'!V25</f>
        <v>0.6</v>
      </c>
      <c r="BY26" s="72">
        <f>'2002_CO-PA_Sumary'!W25</f>
        <v>0</v>
      </c>
      <c r="BZ26" s="90">
        <f>'2002_CO-PA_Sumary'!X25</f>
        <v>18.200000000000003</v>
      </c>
      <c r="CA26" s="75">
        <f>'2003_CO-PA_Sumary'!U25</f>
        <v>17.399999999999999</v>
      </c>
      <c r="CB26" s="70">
        <f>'2003_CO-PA_Sumary'!V25</f>
        <v>1.2</v>
      </c>
      <c r="CC26" s="70">
        <f>'2003_CO-PA_Sumary'!W25</f>
        <v>0</v>
      </c>
      <c r="CD26" s="91">
        <f>'2003_CO-PA_Sumary'!X25</f>
        <v>18.599999999999998</v>
      </c>
      <c r="CE26" s="70">
        <f>'2004_CO-PA_Sumary'!U25</f>
        <v>5.8</v>
      </c>
      <c r="CF26" s="70">
        <f>'2004_CO-PA_Sumary'!V25</f>
        <v>13.9</v>
      </c>
      <c r="CG26" s="70">
        <f>'2004_CO-PA_Sumary'!W25</f>
        <v>0</v>
      </c>
      <c r="CH26" s="91">
        <f>'2004_CO-PA_Sumary'!X25</f>
        <v>19.7</v>
      </c>
      <c r="CI26" s="71">
        <f>'2005_CO-PA_Sumary'!U25</f>
        <v>20.3</v>
      </c>
      <c r="CJ26" s="71">
        <f>'2005_CO-PA_Sumary'!V25</f>
        <v>15.6</v>
      </c>
      <c r="CK26" s="71">
        <f>'2005_CO-PA_Sumary'!W25</f>
        <v>0</v>
      </c>
      <c r="CL26" s="90">
        <f>'2005_CO-PA_Sumary'!X25</f>
        <v>35.9</v>
      </c>
      <c r="CM26" s="70">
        <f>'2006_CO-PA_Sumary'!U25</f>
        <v>3.1</v>
      </c>
      <c r="CN26" s="70">
        <f>'2006_CO-PA_Sumary'!V25</f>
        <v>1.6</v>
      </c>
      <c r="CO26" s="70">
        <f>'2006_CO-PA_Sumary'!W25</f>
        <v>0</v>
      </c>
      <c r="CP26" s="91">
        <f>'2006_CO-PA_Sumary'!X25</f>
        <v>4.7</v>
      </c>
      <c r="CQ26" s="70">
        <f>'2007_CO-PA_Sumary'!U25</f>
        <v>1.1000000000000001</v>
      </c>
      <c r="CR26" s="70">
        <f>'2007_CO-PA_Sumary'!V25</f>
        <v>2.4</v>
      </c>
      <c r="CS26" s="70">
        <f>'2007_CO-PA_Sumary'!W25</f>
        <v>0</v>
      </c>
      <c r="CT26" s="91">
        <f>'2007_CO-PA_Sumary'!X25</f>
        <v>3.5</v>
      </c>
      <c r="CU26" s="70">
        <f>'2008_CO-PA_Sumary'!U25</f>
        <v>4.3</v>
      </c>
      <c r="CV26" s="70">
        <f>'2008_CO-PA_Sumary'!V25</f>
        <v>3.5</v>
      </c>
      <c r="CW26" s="70">
        <f>'2008_CO-PA_Sumary'!W25</f>
        <v>0</v>
      </c>
      <c r="CX26" s="91">
        <f>'2008_CO-PA_Sumary'!X25</f>
        <v>7.8</v>
      </c>
      <c r="CY26" s="70">
        <f>'2009_CO-PA_Sumary'!U25</f>
        <v>1.9</v>
      </c>
      <c r="CZ26" s="70">
        <f>'2009_CO-PA_Sumary'!V25</f>
        <v>11.8</v>
      </c>
      <c r="DA26" s="70">
        <f>'2009_CO-PA_Sumary'!W25</f>
        <v>0</v>
      </c>
      <c r="DB26" s="91">
        <f>'2009_CO-PA_Sumary'!X25</f>
        <v>13.700000000000001</v>
      </c>
      <c r="DC26" s="89">
        <f>'2010_CO-PA_Sumary'!$U25</f>
        <v>1.4</v>
      </c>
      <c r="DD26" s="72">
        <f>'2010_CO-PA_Sumary'!$V25</f>
        <v>9.6999999999999993</v>
      </c>
      <c r="DE26" s="72">
        <f>'2010_CO-PA_Sumary'!$W25</f>
        <v>0</v>
      </c>
      <c r="DF26" s="76">
        <f>'2010_CO-PA_Sumary'!$X25</f>
        <v>11.1</v>
      </c>
      <c r="DG26" s="89">
        <f>'2011_CO-PA_Sumary'!$U25</f>
        <v>0</v>
      </c>
      <c r="DH26" s="72">
        <f>'2011_CO-PA_Sumary'!$V25</f>
        <v>2</v>
      </c>
      <c r="DI26" s="72">
        <f>'2011_CO-PA_Sumary'!$W25</f>
        <v>0</v>
      </c>
      <c r="DJ26" s="76">
        <f>'2011_CO-PA_Sumary'!$X25</f>
        <v>2</v>
      </c>
      <c r="DK26" s="89">
        <f>'2012_CO-PA_Sumary'!$U25</f>
        <v>0</v>
      </c>
      <c r="DL26" s="72">
        <f>'2012_CO-PA_Sumary'!$V25</f>
        <v>1</v>
      </c>
      <c r="DM26" s="72">
        <f>'2012_CO-PA_Sumary'!$W25</f>
        <v>0</v>
      </c>
      <c r="DN26" s="76">
        <f>'2012_CO-PA_Sumary'!$X25</f>
        <v>1</v>
      </c>
      <c r="DO26" s="89">
        <f>'2013_CO-PA_Sumary'!$U25</f>
        <v>1.1000000000000001</v>
      </c>
      <c r="DP26" s="72">
        <f>'2013_CO-PA_Sumary'!$V25</f>
        <v>1.7000000000000002</v>
      </c>
      <c r="DQ26" s="72">
        <f>'2013_CO-PA_Sumary'!$W25</f>
        <v>0</v>
      </c>
      <c r="DR26" s="76">
        <f>'2013_CO-PA_Sumary'!$X25</f>
        <v>2.8000000000000003</v>
      </c>
      <c r="DS26" s="89">
        <f>'2014_CO-PA_Sumary'!$U25</f>
        <v>1.2000000000000002</v>
      </c>
      <c r="DT26" s="72">
        <f>'2014_CO-PA_Sumary'!$V25</f>
        <v>2.7</v>
      </c>
      <c r="DU26" s="72">
        <f>'2014_CO-PA_Sumary'!$W25</f>
        <v>0</v>
      </c>
      <c r="DV26" s="76">
        <f>'2014_CO-PA_Sumary'!$X25</f>
        <v>3.9000000000000004</v>
      </c>
      <c r="DW26" s="89">
        <f>'2015_CO-PA_Sumary'!$U25</f>
        <v>9.6999999999999993</v>
      </c>
      <c r="DX26" s="72">
        <f>'2015_CO-PA_Sumary'!$V25</f>
        <v>1.4000000000000001</v>
      </c>
      <c r="DY26" s="72">
        <f>'2015_CO-PA_Sumary'!$W25</f>
        <v>0</v>
      </c>
      <c r="DZ26" s="76">
        <f>'2015_CO-PA_Sumary'!$X25</f>
        <v>11.1</v>
      </c>
      <c r="EA26" s="83"/>
      <c r="EB26" s="75">
        <f t="shared" si="41"/>
        <v>8.1</v>
      </c>
      <c r="EC26" s="70">
        <f t="shared" si="0"/>
        <v>6.6999999999999993</v>
      </c>
      <c r="ED26" s="70">
        <f t="shared" si="1"/>
        <v>0</v>
      </c>
      <c r="EE26" s="77">
        <f t="shared" si="42"/>
        <v>14.800000000000002</v>
      </c>
      <c r="EF26" s="75">
        <f t="shared" si="43"/>
        <v>5.3500000000000005</v>
      </c>
      <c r="EG26" s="70">
        <f t="shared" si="2"/>
        <v>7.4333333333333327</v>
      </c>
      <c r="EH26" s="70">
        <f t="shared" si="3"/>
        <v>0</v>
      </c>
      <c r="EI26" s="77">
        <f t="shared" si="4"/>
        <v>12.783333333333331</v>
      </c>
      <c r="EJ26" s="75">
        <f t="shared" si="44"/>
        <v>2.4</v>
      </c>
      <c r="EK26" s="70">
        <f t="shared" si="45"/>
        <v>1.7600000000000002</v>
      </c>
      <c r="EL26" s="70">
        <f t="shared" si="46"/>
        <v>0</v>
      </c>
      <c r="EM26" s="77">
        <f t="shared" si="47"/>
        <v>4.16</v>
      </c>
      <c r="EN26" s="83"/>
      <c r="EO26" s="114"/>
      <c r="EQ26" s="145"/>
      <c r="ER26" s="146"/>
      <c r="ES26" s="179"/>
      <c r="ET26" s="180"/>
      <c r="EU26" s="180"/>
      <c r="EV26" s="181"/>
      <c r="EW26" s="179"/>
      <c r="EX26" s="180"/>
      <c r="EY26" s="180"/>
      <c r="EZ26" s="181"/>
      <c r="FA26" s="179"/>
      <c r="FB26" s="180"/>
      <c r="FC26" s="180"/>
      <c r="FD26" s="181"/>
      <c r="FE26" s="179"/>
      <c r="FF26" s="180"/>
      <c r="FG26" s="180"/>
      <c r="FH26" s="181"/>
      <c r="FI26" s="179"/>
      <c r="FJ26" s="180"/>
      <c r="FK26" s="180"/>
      <c r="FL26" s="181"/>
      <c r="FM26" s="179"/>
      <c r="FN26" s="180"/>
      <c r="FO26" s="180"/>
      <c r="FP26" s="181"/>
      <c r="FQ26" s="179"/>
      <c r="FR26" s="180"/>
      <c r="FS26" s="180"/>
      <c r="FT26" s="181"/>
      <c r="FU26" s="179"/>
      <c r="FV26" s="180"/>
      <c r="FW26" s="180"/>
      <c r="FX26" s="181"/>
      <c r="FY26" s="179"/>
      <c r="FZ26" s="180"/>
      <c r="GA26" s="180"/>
      <c r="GB26" s="181"/>
      <c r="GC26" s="392"/>
      <c r="GD26" s="392"/>
      <c r="GE26" s="392"/>
      <c r="GF26" s="402"/>
      <c r="GG26" s="179"/>
      <c r="GH26" s="392"/>
      <c r="GI26" s="392"/>
      <c r="GJ26" s="402"/>
      <c r="GK26" s="179"/>
      <c r="GL26" s="392"/>
      <c r="GM26" s="392"/>
      <c r="GN26" s="402"/>
      <c r="GO26" s="179"/>
      <c r="GP26" s="392"/>
      <c r="GQ26" s="392"/>
      <c r="GR26" s="402"/>
      <c r="GS26" s="392"/>
      <c r="GT26" s="392"/>
      <c r="GU26" s="392"/>
      <c r="GV26" s="399"/>
      <c r="GW26" s="83"/>
      <c r="GX26" s="179"/>
      <c r="GY26" s="180"/>
      <c r="GZ26" s="180"/>
      <c r="HA26" s="181"/>
      <c r="HB26" s="179"/>
      <c r="HC26" s="180"/>
      <c r="HD26" s="180"/>
      <c r="HE26" s="181"/>
      <c r="HF26" s="179"/>
      <c r="HG26" s="180"/>
      <c r="HH26" s="180"/>
      <c r="HI26" s="181"/>
      <c r="HJ26" s="83"/>
    </row>
    <row r="27" spans="1:218" x14ac:dyDescent="0.2">
      <c r="A27" s="84" t="s">
        <v>56</v>
      </c>
      <c r="B27" s="88" t="s">
        <v>57</v>
      </c>
      <c r="C27" s="89">
        <f>'2002_CO-PA_Sumary'!C26</f>
        <v>97.1</v>
      </c>
      <c r="D27" s="72">
        <f>'2002_CO-PA_Sumary'!D26</f>
        <v>3</v>
      </c>
      <c r="E27" s="72">
        <f>'2002_CO-PA_Sumary'!E26</f>
        <v>0</v>
      </c>
      <c r="F27" s="90">
        <f>'2002_CO-PA_Sumary'!F26</f>
        <v>100.1</v>
      </c>
      <c r="G27" s="75">
        <f>'2003_CO-PA_Sumary'!C26</f>
        <v>84</v>
      </c>
      <c r="H27" s="70">
        <f>'2003_CO-PA_Sumary'!D26</f>
        <v>3</v>
      </c>
      <c r="I27" s="70">
        <f>'2003_CO-PA_Sumary'!E26</f>
        <v>0</v>
      </c>
      <c r="J27" s="90">
        <f>'2003_CO-PA_Sumary'!F26</f>
        <v>87</v>
      </c>
      <c r="K27" s="70">
        <f>'2004_CO-PA_Sumary'!C26</f>
        <v>92.9</v>
      </c>
      <c r="L27" s="70">
        <f>'2004_CO-PA_Sumary'!D26</f>
        <v>3</v>
      </c>
      <c r="M27" s="70">
        <f>'2004_CO-PA_Sumary'!E26</f>
        <v>0</v>
      </c>
      <c r="N27" s="91">
        <f>'2004_CO-PA_Sumary'!F26</f>
        <v>95.9</v>
      </c>
      <c r="O27" s="71">
        <f>'2005_CO-PA_Sumary'!C26</f>
        <v>81.2</v>
      </c>
      <c r="P27" s="71">
        <f>'2005_CO-PA_Sumary'!D26</f>
        <v>2.9</v>
      </c>
      <c r="Q27" s="71">
        <f>'2005_CO-PA_Sumary'!E26</f>
        <v>0</v>
      </c>
      <c r="R27" s="91">
        <f>'2005_CO-PA_Sumary'!F26</f>
        <v>84.100000000000009</v>
      </c>
      <c r="S27" s="70">
        <f>'2006_CO-PA_Sumary'!C26</f>
        <v>91</v>
      </c>
      <c r="T27" s="70">
        <f>'2006_CO-PA_Sumary'!D26</f>
        <v>3.0999999999999996</v>
      </c>
      <c r="U27" s="70">
        <f>'2006_CO-PA_Sumary'!E26</f>
        <v>0</v>
      </c>
      <c r="V27" s="91">
        <f>'2006_CO-PA_Sumary'!F26</f>
        <v>94.1</v>
      </c>
      <c r="W27" s="70">
        <f>'2007_CO-PA_Sumary'!C26</f>
        <v>101.2</v>
      </c>
      <c r="X27" s="70">
        <f>'2007_CO-PA_Sumary'!D26</f>
        <v>3.0999999999999996</v>
      </c>
      <c r="Y27" s="70">
        <f>'2007_CO-PA_Sumary'!E26</f>
        <v>0</v>
      </c>
      <c r="Z27" s="91">
        <f>'2007_CO-PA_Sumary'!F26</f>
        <v>104.3</v>
      </c>
      <c r="AA27" s="70">
        <f>'2008_CO-PA_Sumary'!C26</f>
        <v>88.800000000000011</v>
      </c>
      <c r="AB27" s="70">
        <f>'2008_CO-PA_Sumary'!D26</f>
        <v>3.0999999999999996</v>
      </c>
      <c r="AC27" s="70">
        <f>'2008_CO-PA_Sumary'!E26</f>
        <v>0</v>
      </c>
      <c r="AD27" s="91">
        <f>'2008_CO-PA_Sumary'!F26</f>
        <v>91.9</v>
      </c>
      <c r="AE27" s="70">
        <f>'2009_CO-PA_Sumary'!C26</f>
        <v>94</v>
      </c>
      <c r="AF27" s="70">
        <f>'2009_CO-PA_Sumary'!D26</f>
        <v>2.9000000000000004</v>
      </c>
      <c r="AG27" s="70">
        <f>'2009_CO-PA_Sumary'!E26</f>
        <v>0</v>
      </c>
      <c r="AH27" s="91">
        <f>'2009_CO-PA_Sumary'!F26</f>
        <v>96.9</v>
      </c>
      <c r="AI27" s="89">
        <f>'2010_CO-PA_Sumary'!$C26</f>
        <v>89.2</v>
      </c>
      <c r="AJ27" s="72">
        <f>'2010_CO-PA_Sumary'!$D26</f>
        <v>2.8</v>
      </c>
      <c r="AK27" s="72">
        <f>'2010_CO-PA_Sumary'!$E26</f>
        <v>0</v>
      </c>
      <c r="AL27" s="76">
        <f>'2010_CO-PA_Sumary'!$F26</f>
        <v>92</v>
      </c>
      <c r="AM27" s="89">
        <f>'2011_CO-PA_Sumary'!$C26</f>
        <v>59.2</v>
      </c>
      <c r="AN27" s="72">
        <f>'2011_CO-PA_Sumary'!$D26</f>
        <v>3.3</v>
      </c>
      <c r="AO27" s="72">
        <f>'2011_CO-PA_Sumary'!$E26</f>
        <v>0.2</v>
      </c>
      <c r="AP27" s="76">
        <f>'2011_CO-PA_Sumary'!$F26</f>
        <v>62.7</v>
      </c>
      <c r="AQ27" s="89">
        <f>'2012_CO-PA_Sumary'!$C26</f>
        <v>69.2</v>
      </c>
      <c r="AR27" s="72">
        <f>'2012_CO-PA_Sumary'!$D26</f>
        <v>3.5</v>
      </c>
      <c r="AS27" s="72">
        <f>'2012_CO-PA_Sumary'!$E26</f>
        <v>0.2</v>
      </c>
      <c r="AT27" s="76">
        <f>'2012_CO-PA_Sumary'!$F26</f>
        <v>72.900000000000006</v>
      </c>
      <c r="AU27" s="89">
        <f>'2013_CO-PA_Sumary'!$C26</f>
        <v>75.7</v>
      </c>
      <c r="AV27" s="72">
        <f>'2013_CO-PA_Sumary'!$D26</f>
        <v>3.6000000000000005</v>
      </c>
      <c r="AW27" s="72">
        <f>'2013_CO-PA_Sumary'!$E26</f>
        <v>0.2</v>
      </c>
      <c r="AX27" s="76">
        <f>'2013_CO-PA_Sumary'!$F26</f>
        <v>79.5</v>
      </c>
      <c r="AY27" s="89">
        <f>'2014_CO-PA_Sumary'!$C26</f>
        <v>82.1</v>
      </c>
      <c r="AZ27" s="72">
        <f>'2014_CO-PA_Sumary'!$D26</f>
        <v>3.4000000000000004</v>
      </c>
      <c r="BA27" s="72">
        <f>'2014_CO-PA_Sumary'!$E26</f>
        <v>0.4</v>
      </c>
      <c r="BB27" s="76">
        <f>'2014_CO-PA_Sumary'!$F26</f>
        <v>85.9</v>
      </c>
      <c r="BC27" s="89">
        <f>'2015_CO-PA_Sumary'!$C26</f>
        <v>69.8</v>
      </c>
      <c r="BD27" s="72">
        <f>'2015_CO-PA_Sumary'!$D26</f>
        <v>3.3000000000000003</v>
      </c>
      <c r="BE27" s="72">
        <f>'2015_CO-PA_Sumary'!$E26</f>
        <v>0.4</v>
      </c>
      <c r="BF27" s="76">
        <f>'2015_CO-PA_Sumary'!$F26</f>
        <v>73.5</v>
      </c>
      <c r="BG27" s="374"/>
      <c r="BH27" s="75">
        <f t="shared" si="29"/>
        <v>91.044444444444451</v>
      </c>
      <c r="BI27" s="70">
        <f t="shared" si="30"/>
        <v>2.9888888888888889</v>
      </c>
      <c r="BJ27" s="70">
        <f t="shared" si="31"/>
        <v>0</v>
      </c>
      <c r="BK27" s="77">
        <f t="shared" si="32"/>
        <v>94.033333333333331</v>
      </c>
      <c r="BL27" s="75">
        <f t="shared" si="33"/>
        <v>90.899999999999991</v>
      </c>
      <c r="BM27" s="70">
        <f t="shared" si="34"/>
        <v>2.9833333333333329</v>
      </c>
      <c r="BN27" s="70">
        <f t="shared" si="35"/>
        <v>0</v>
      </c>
      <c r="BO27" s="77">
        <f t="shared" si="36"/>
        <v>93.883333333333326</v>
      </c>
      <c r="BP27" s="74">
        <f t="shared" si="37"/>
        <v>71.200000000000017</v>
      </c>
      <c r="BQ27" s="74">
        <f t="shared" si="38"/>
        <v>3.4200000000000004</v>
      </c>
      <c r="BR27" s="74">
        <f t="shared" si="39"/>
        <v>0.27999999999999997</v>
      </c>
      <c r="BS27" s="77">
        <f t="shared" si="40"/>
        <v>74.900000000000006</v>
      </c>
      <c r="BT27" s="83"/>
      <c r="BU27" s="113">
        <v>602</v>
      </c>
      <c r="BV27" s="111" t="s">
        <v>169</v>
      </c>
      <c r="BW27" s="89">
        <f>'2002_CO-PA_Sumary'!U26</f>
        <v>0</v>
      </c>
      <c r="BX27" s="72">
        <f>'2002_CO-PA_Sumary'!V26</f>
        <v>16.7</v>
      </c>
      <c r="BY27" s="72">
        <f>'2002_CO-PA_Sumary'!W26</f>
        <v>0</v>
      </c>
      <c r="BZ27" s="90">
        <f>'2002_CO-PA_Sumary'!X26</f>
        <v>16.7</v>
      </c>
      <c r="CA27" s="75">
        <f>'2003_CO-PA_Sumary'!U26</f>
        <v>0</v>
      </c>
      <c r="CB27" s="70">
        <f>'2003_CO-PA_Sumary'!V26</f>
        <v>13.9</v>
      </c>
      <c r="CC27" s="70">
        <f>'2003_CO-PA_Sumary'!W26</f>
        <v>0</v>
      </c>
      <c r="CD27" s="91">
        <f>'2003_CO-PA_Sumary'!X26</f>
        <v>13.9</v>
      </c>
      <c r="CE27" s="70">
        <f>'2004_CO-PA_Sumary'!U26</f>
        <v>0</v>
      </c>
      <c r="CF27" s="70">
        <f>'2004_CO-PA_Sumary'!V26</f>
        <v>18.3</v>
      </c>
      <c r="CG27" s="70">
        <f>'2004_CO-PA_Sumary'!W26</f>
        <v>0</v>
      </c>
      <c r="CH27" s="91">
        <f>'2004_CO-PA_Sumary'!X26</f>
        <v>18.3</v>
      </c>
      <c r="CI27" s="71">
        <f>'2005_CO-PA_Sumary'!U26</f>
        <v>0</v>
      </c>
      <c r="CJ27" s="71">
        <f>'2005_CO-PA_Sumary'!V26</f>
        <v>33.1</v>
      </c>
      <c r="CK27" s="71">
        <f>'2005_CO-PA_Sumary'!W26</f>
        <v>0</v>
      </c>
      <c r="CL27" s="90">
        <f>'2005_CO-PA_Sumary'!X26</f>
        <v>33.1</v>
      </c>
      <c r="CM27" s="70">
        <f>'2006_CO-PA_Sumary'!U26</f>
        <v>0.7</v>
      </c>
      <c r="CN27" s="70">
        <f>'2006_CO-PA_Sumary'!V26</f>
        <v>41.900000000000006</v>
      </c>
      <c r="CO27" s="70">
        <f>'2006_CO-PA_Sumary'!W26</f>
        <v>0</v>
      </c>
      <c r="CP27" s="91">
        <f>'2006_CO-PA_Sumary'!X26</f>
        <v>42.600000000000009</v>
      </c>
      <c r="CQ27" s="70">
        <f>'2007_CO-PA_Sumary'!U26</f>
        <v>1.3</v>
      </c>
      <c r="CR27" s="70">
        <f>'2007_CO-PA_Sumary'!V26</f>
        <v>30.8</v>
      </c>
      <c r="CS27" s="70">
        <f>'2007_CO-PA_Sumary'!W26</f>
        <v>0</v>
      </c>
      <c r="CT27" s="91">
        <f>'2007_CO-PA_Sumary'!X26</f>
        <v>32.1</v>
      </c>
      <c r="CU27" s="70">
        <f>'2008_CO-PA_Sumary'!U26</f>
        <v>1.2</v>
      </c>
      <c r="CV27" s="70">
        <f>'2008_CO-PA_Sumary'!V26</f>
        <v>51.800000000000004</v>
      </c>
      <c r="CW27" s="70">
        <f>'2008_CO-PA_Sumary'!W26</f>
        <v>0</v>
      </c>
      <c r="CX27" s="91">
        <f>'2008_CO-PA_Sumary'!X26</f>
        <v>53.000000000000007</v>
      </c>
      <c r="CY27" s="70">
        <f>'2009_CO-PA_Sumary'!U26</f>
        <v>0.6</v>
      </c>
      <c r="CZ27" s="70">
        <f>'2009_CO-PA_Sumary'!V26</f>
        <v>25</v>
      </c>
      <c r="DA27" s="70">
        <f>'2009_CO-PA_Sumary'!W26</f>
        <v>0</v>
      </c>
      <c r="DB27" s="91">
        <f>'2009_CO-PA_Sumary'!X26</f>
        <v>25.6</v>
      </c>
      <c r="DC27" s="89">
        <f>'2010_CO-PA_Sumary'!$U26</f>
        <v>1</v>
      </c>
      <c r="DD27" s="72">
        <f>'2010_CO-PA_Sumary'!$V26</f>
        <v>44</v>
      </c>
      <c r="DE27" s="72">
        <f>'2010_CO-PA_Sumary'!$W26</f>
        <v>0</v>
      </c>
      <c r="DF27" s="76">
        <f>'2010_CO-PA_Sumary'!$X26</f>
        <v>45</v>
      </c>
      <c r="DG27" s="89">
        <f>'2011_CO-PA_Sumary'!$U26</f>
        <v>0</v>
      </c>
      <c r="DH27" s="72">
        <f>'2011_CO-PA_Sumary'!$V26</f>
        <v>34.200000000000003</v>
      </c>
      <c r="DI27" s="72">
        <f>'2011_CO-PA_Sumary'!$W26</f>
        <v>0</v>
      </c>
      <c r="DJ27" s="76">
        <f>'2011_CO-PA_Sumary'!$X26</f>
        <v>34.200000000000003</v>
      </c>
      <c r="DK27" s="89">
        <f>'2012_CO-PA_Sumary'!$U26</f>
        <v>0</v>
      </c>
      <c r="DL27" s="72">
        <f>'2012_CO-PA_Sumary'!$V26</f>
        <v>27.9</v>
      </c>
      <c r="DM27" s="72">
        <f>'2012_CO-PA_Sumary'!$W26</f>
        <v>0</v>
      </c>
      <c r="DN27" s="76">
        <f>'2012_CO-PA_Sumary'!$X26</f>
        <v>27.9</v>
      </c>
      <c r="DO27" s="89">
        <f>'2013_CO-PA_Sumary'!$U26</f>
        <v>0</v>
      </c>
      <c r="DP27" s="72">
        <f>'2013_CO-PA_Sumary'!$V26</f>
        <v>35.799999999999997</v>
      </c>
      <c r="DQ27" s="72">
        <f>'2013_CO-PA_Sumary'!$W26</f>
        <v>0</v>
      </c>
      <c r="DR27" s="76">
        <f>'2013_CO-PA_Sumary'!$X26</f>
        <v>35.799999999999997</v>
      </c>
      <c r="DS27" s="89">
        <f>'2014_CO-PA_Sumary'!$U26</f>
        <v>0</v>
      </c>
      <c r="DT27" s="72">
        <f>'2014_CO-PA_Sumary'!$V26</f>
        <v>35</v>
      </c>
      <c r="DU27" s="72">
        <f>'2014_CO-PA_Sumary'!$W26</f>
        <v>0</v>
      </c>
      <c r="DV27" s="76">
        <f>'2014_CO-PA_Sumary'!$X26</f>
        <v>35</v>
      </c>
      <c r="DW27" s="89">
        <f>'2015_CO-PA_Sumary'!$U26</f>
        <v>0</v>
      </c>
      <c r="DX27" s="72">
        <f>'2015_CO-PA_Sumary'!$V26</f>
        <v>31.4</v>
      </c>
      <c r="DY27" s="72">
        <f>'2015_CO-PA_Sumary'!$W26</f>
        <v>0</v>
      </c>
      <c r="DZ27" s="76">
        <f>'2015_CO-PA_Sumary'!$X26</f>
        <v>31.4</v>
      </c>
      <c r="EA27" s="83"/>
      <c r="EB27" s="75">
        <f t="shared" si="41"/>
        <v>0.53333333333333344</v>
      </c>
      <c r="EC27" s="70">
        <f t="shared" si="0"/>
        <v>30.611111111111111</v>
      </c>
      <c r="ED27" s="70">
        <f t="shared" si="1"/>
        <v>0</v>
      </c>
      <c r="EE27" s="77">
        <f t="shared" si="42"/>
        <v>31.144444444444446</v>
      </c>
      <c r="EF27" s="75">
        <f t="shared" si="43"/>
        <v>0.80000000000000016</v>
      </c>
      <c r="EG27" s="70">
        <f t="shared" si="2"/>
        <v>37.766666666666666</v>
      </c>
      <c r="EH27" s="70">
        <f t="shared" si="3"/>
        <v>0</v>
      </c>
      <c r="EI27" s="77">
        <f t="shared" si="4"/>
        <v>38.56666666666667</v>
      </c>
      <c r="EJ27" s="75">
        <f t="shared" si="44"/>
        <v>0</v>
      </c>
      <c r="EK27" s="70">
        <f t="shared" si="45"/>
        <v>32.86</v>
      </c>
      <c r="EL27" s="70">
        <f t="shared" si="46"/>
        <v>0</v>
      </c>
      <c r="EM27" s="77">
        <f t="shared" si="47"/>
        <v>32.86</v>
      </c>
      <c r="EN27" s="83"/>
      <c r="EO27" s="114"/>
      <c r="EP27" s="69" t="s">
        <v>235</v>
      </c>
      <c r="EQ27" s="113">
        <v>501</v>
      </c>
      <c r="ER27" s="111" t="s">
        <v>157</v>
      </c>
      <c r="ES27" s="89">
        <f>BW15</f>
        <v>85</v>
      </c>
      <c r="ET27" s="72">
        <f>BX15</f>
        <v>12.2</v>
      </c>
      <c r="EU27" s="72">
        <f>BY15</f>
        <v>0</v>
      </c>
      <c r="EV27" s="90">
        <f>BZ15</f>
        <v>97.2</v>
      </c>
      <c r="EW27" s="75">
        <f>CA15</f>
        <v>75.699999999999989</v>
      </c>
      <c r="EX27" s="70">
        <f>CB15</f>
        <v>11</v>
      </c>
      <c r="EY27" s="70">
        <f>CC15</f>
        <v>0</v>
      </c>
      <c r="EZ27" s="91">
        <f>CD15</f>
        <v>86.699999999999989</v>
      </c>
      <c r="FA27" s="70">
        <f>CE15</f>
        <v>82</v>
      </c>
      <c r="FB27" s="70">
        <f>CF15</f>
        <v>12.299999999999999</v>
      </c>
      <c r="FC27" s="70">
        <f>CG15</f>
        <v>0</v>
      </c>
      <c r="FD27" s="91">
        <f>CH15</f>
        <v>94.3</v>
      </c>
      <c r="FE27" s="71">
        <f>CI15</f>
        <v>70.399999999999991</v>
      </c>
      <c r="FF27" s="71">
        <f>CJ15</f>
        <v>11.5</v>
      </c>
      <c r="FG27" s="71">
        <f>CK15</f>
        <v>0</v>
      </c>
      <c r="FH27" s="91">
        <f>CL15</f>
        <v>81.899999999999991</v>
      </c>
      <c r="FI27" s="70">
        <f>CM15</f>
        <v>84.1</v>
      </c>
      <c r="FJ27" s="70">
        <f>CN15</f>
        <v>11.5</v>
      </c>
      <c r="FK27" s="70">
        <f>CO15</f>
        <v>0</v>
      </c>
      <c r="FL27" s="91">
        <f>CP15</f>
        <v>95.6</v>
      </c>
      <c r="FM27" s="70">
        <f>CQ15</f>
        <v>93.199999999999989</v>
      </c>
      <c r="FN27" s="70">
        <f>CR15</f>
        <v>11.399999999999999</v>
      </c>
      <c r="FO27" s="70">
        <f>CS15</f>
        <v>0</v>
      </c>
      <c r="FP27" s="91">
        <f>CT15</f>
        <v>104.6</v>
      </c>
      <c r="FQ27" s="70">
        <f>CU15</f>
        <v>88.3</v>
      </c>
      <c r="FR27" s="70">
        <f>CV15</f>
        <v>11.1</v>
      </c>
      <c r="FS27" s="70">
        <f>CW15</f>
        <v>0</v>
      </c>
      <c r="FT27" s="91">
        <f>CX15</f>
        <v>99.399999999999991</v>
      </c>
      <c r="FU27" s="70">
        <f>CY15</f>
        <v>84.899999999999991</v>
      </c>
      <c r="FV27" s="70">
        <f>CZ15</f>
        <v>11</v>
      </c>
      <c r="FW27" s="70">
        <f>DA15</f>
        <v>0</v>
      </c>
      <c r="FX27" s="91">
        <f>DB15</f>
        <v>95.899999999999991</v>
      </c>
      <c r="FY27" s="70">
        <f>DC15</f>
        <v>78.3</v>
      </c>
      <c r="FZ27" s="70">
        <f t="shared" ref="FZ27:GB27" si="161">DD15</f>
        <v>11.2</v>
      </c>
      <c r="GA27" s="70">
        <f t="shared" si="161"/>
        <v>0</v>
      </c>
      <c r="GB27" s="91">
        <f t="shared" si="161"/>
        <v>89.5</v>
      </c>
      <c r="GC27" s="70">
        <f>DG15</f>
        <v>56.400000000000006</v>
      </c>
      <c r="GD27" s="70">
        <f t="shared" ref="GD27:GD37" si="162">DH15</f>
        <v>10.6</v>
      </c>
      <c r="GE27" s="70">
        <f t="shared" ref="GE27:GE37" si="163">DI15</f>
        <v>0.7</v>
      </c>
      <c r="GF27" s="91">
        <f t="shared" ref="GF27:GF37" si="164">DJ15</f>
        <v>67.7</v>
      </c>
      <c r="GG27" s="409">
        <f>DK15</f>
        <v>71.8</v>
      </c>
      <c r="GH27" s="70">
        <f t="shared" ref="GH27:GH37" si="165">DL15</f>
        <v>11.1</v>
      </c>
      <c r="GI27" s="70">
        <f t="shared" ref="GI27:GI37" si="166">DM15</f>
        <v>0.7</v>
      </c>
      <c r="GJ27" s="91">
        <f t="shared" ref="GJ27:GJ37" si="167">DN15</f>
        <v>83.6</v>
      </c>
      <c r="GK27" s="409">
        <f>DO15</f>
        <v>77.899999999999991</v>
      </c>
      <c r="GL27" s="70">
        <f t="shared" ref="GL27:GL37" si="168">DP15</f>
        <v>11.600000000000001</v>
      </c>
      <c r="GM27" s="70">
        <f t="shared" ref="GM27:GM37" si="169">DQ15</f>
        <v>0.7</v>
      </c>
      <c r="GN27" s="91">
        <f t="shared" ref="GN27:GN37" si="170">DR15</f>
        <v>90.2</v>
      </c>
      <c r="GO27" s="409">
        <f>DS15</f>
        <v>80.899999999999991</v>
      </c>
      <c r="GP27" s="70">
        <f t="shared" ref="GP27:GP37" si="171">DT15</f>
        <v>10.199999999999999</v>
      </c>
      <c r="GQ27" s="70">
        <f t="shared" ref="GQ27:GQ37" si="172">DU15</f>
        <v>0.7</v>
      </c>
      <c r="GR27" s="91">
        <f t="shared" ref="GR27:GR37" si="173">DV15</f>
        <v>91.8</v>
      </c>
      <c r="GS27" s="75">
        <f>DW15</f>
        <v>71.600000000000009</v>
      </c>
      <c r="GT27" s="70">
        <f t="shared" ref="GT27:GT37" si="174">DX15</f>
        <v>11.100000000000001</v>
      </c>
      <c r="GU27" s="70">
        <f t="shared" ref="GU27:GU37" si="175">DY15</f>
        <v>0.7</v>
      </c>
      <c r="GV27" s="91">
        <f t="shared" ref="GV27:GV37" si="176">DZ15</f>
        <v>83.40000000000002</v>
      </c>
      <c r="GW27" s="83"/>
      <c r="GX27" s="75">
        <f t="shared" ref="GX27:GX38" si="177">(ES27+EW27+FA27+FE27+FI27+FM27+FQ27+FU27+GS27)/9</f>
        <v>81.688888888888883</v>
      </c>
      <c r="GY27" s="70">
        <f t="shared" ref="GY27:GY38" si="178">(ET27+EX27+FB27+FF27+FJ27+FN27+FR27+FV27+GT27)/9</f>
        <v>11.455555555555556</v>
      </c>
      <c r="GZ27" s="70">
        <f t="shared" ref="GZ27:GZ38" si="179">(EU27+EY27+FC27+FG27+FK27+FO27+FS27+FW27+GU27)/9</f>
        <v>7.7777777777777779E-2</v>
      </c>
      <c r="HA27" s="77">
        <f t="shared" ref="HA27:HA38" si="180">(EV27+EZ27+FD27+FH27+FL27+FP27+FT27+FX27+GV27)/9</f>
        <v>93.222222222222214</v>
      </c>
      <c r="HB27" s="75">
        <f t="shared" ref="HB27:HB38" si="181">(FA27+FE27+FI27+FM27+FQ27+FU27)/6</f>
        <v>83.816666666666649</v>
      </c>
      <c r="HC27" s="70">
        <f t="shared" ref="HC27:HC38" si="182">(FB27+FF27+FJ27+FN27+FR27+FV27)/6</f>
        <v>11.466666666666667</v>
      </c>
      <c r="HD27" s="70">
        <f t="shared" ref="HD27:HD38" si="183">(FC27+FG27+FK27+FO27+FS27+FW27)/6</f>
        <v>0</v>
      </c>
      <c r="HE27" s="77">
        <f t="shared" ref="HE27:HE38" si="184">(FD27+FH27+FL27+FP27+FT27+FX27)/6</f>
        <v>95.283333333333317</v>
      </c>
      <c r="HF27" s="75">
        <f t="shared" ref="HF27:HF38" si="185">(GC27+GG27+GK27+GO27+GS27)/5</f>
        <v>71.72</v>
      </c>
      <c r="HG27" s="70">
        <f t="shared" ref="HG27:HG38" si="186">(GD27+GH27+GL27+GP27+GT27)/5</f>
        <v>10.92</v>
      </c>
      <c r="HH27" s="70">
        <f t="shared" ref="HH27:HH38" si="187">(GE27+GI27+GM27+GQ27+GU27)/5</f>
        <v>0.7</v>
      </c>
      <c r="HI27" s="77">
        <f t="shared" ref="HI27:HI38" si="188">(GF27+GJ27+GN27+GR27+GV27)/5</f>
        <v>83.34</v>
      </c>
      <c r="HJ27" s="83"/>
    </row>
    <row r="28" spans="1:218" x14ac:dyDescent="0.2">
      <c r="A28" s="84" t="s">
        <v>58</v>
      </c>
      <c r="B28" s="87" t="s">
        <v>59</v>
      </c>
      <c r="C28" s="89">
        <f>'2002_CO-PA_Sumary'!C27</f>
        <v>78.400000000000006</v>
      </c>
      <c r="D28" s="72">
        <f>'2002_CO-PA_Sumary'!D27</f>
        <v>5</v>
      </c>
      <c r="E28" s="72">
        <f>'2002_CO-PA_Sumary'!E27</f>
        <v>0</v>
      </c>
      <c r="F28" s="90">
        <f>'2002_CO-PA_Sumary'!F27</f>
        <v>83.4</v>
      </c>
      <c r="G28" s="75">
        <f>'2003_CO-PA_Sumary'!C27</f>
        <v>78.8</v>
      </c>
      <c r="H28" s="70">
        <f>'2003_CO-PA_Sumary'!D27</f>
        <v>3.8000000000000003</v>
      </c>
      <c r="I28" s="70">
        <f>'2003_CO-PA_Sumary'!E27</f>
        <v>0</v>
      </c>
      <c r="J28" s="90">
        <f>'2003_CO-PA_Sumary'!F27</f>
        <v>82.6</v>
      </c>
      <c r="K28" s="70">
        <f>'2004_CO-PA_Sumary'!C27</f>
        <v>81.099999999999994</v>
      </c>
      <c r="L28" s="70">
        <f>'2004_CO-PA_Sumary'!D27</f>
        <v>3.2</v>
      </c>
      <c r="M28" s="70">
        <f>'2004_CO-PA_Sumary'!E27</f>
        <v>0</v>
      </c>
      <c r="N28" s="91">
        <f>'2004_CO-PA_Sumary'!F27</f>
        <v>84.3</v>
      </c>
      <c r="O28" s="71">
        <f>'2005_CO-PA_Sumary'!C27</f>
        <v>63.5</v>
      </c>
      <c r="P28" s="71">
        <f>'2005_CO-PA_Sumary'!D27</f>
        <v>3.4</v>
      </c>
      <c r="Q28" s="71">
        <f>'2005_CO-PA_Sumary'!E27</f>
        <v>0</v>
      </c>
      <c r="R28" s="91">
        <f>'2005_CO-PA_Sumary'!F27</f>
        <v>66.900000000000006</v>
      </c>
      <c r="S28" s="70">
        <f>'2006_CO-PA_Sumary'!C27</f>
        <v>80.400000000000006</v>
      </c>
      <c r="T28" s="70">
        <f>'2006_CO-PA_Sumary'!D27</f>
        <v>3.5</v>
      </c>
      <c r="U28" s="70">
        <f>'2006_CO-PA_Sumary'!E27</f>
        <v>0</v>
      </c>
      <c r="V28" s="91">
        <f>'2006_CO-PA_Sumary'!F27</f>
        <v>83.9</v>
      </c>
      <c r="W28" s="70">
        <f>'2007_CO-PA_Sumary'!C27</f>
        <v>93.5</v>
      </c>
      <c r="X28" s="70">
        <f>'2007_CO-PA_Sumary'!D27</f>
        <v>3.5</v>
      </c>
      <c r="Y28" s="70">
        <f>'2007_CO-PA_Sumary'!E27</f>
        <v>0</v>
      </c>
      <c r="Z28" s="91">
        <f>'2007_CO-PA_Sumary'!F27</f>
        <v>97</v>
      </c>
      <c r="AA28" s="70">
        <f>'2008_CO-PA_Sumary'!C27</f>
        <v>86.9</v>
      </c>
      <c r="AB28" s="70">
        <f>'2008_CO-PA_Sumary'!D27</f>
        <v>3.6</v>
      </c>
      <c r="AC28" s="70">
        <f>'2008_CO-PA_Sumary'!E27</f>
        <v>0</v>
      </c>
      <c r="AD28" s="91">
        <f>'2008_CO-PA_Sumary'!F27</f>
        <v>90.5</v>
      </c>
      <c r="AE28" s="70">
        <f>'2009_CO-PA_Sumary'!C27</f>
        <v>91.4</v>
      </c>
      <c r="AF28" s="70">
        <f>'2009_CO-PA_Sumary'!D27</f>
        <v>3.4</v>
      </c>
      <c r="AG28" s="70">
        <f>'2009_CO-PA_Sumary'!E27</f>
        <v>0</v>
      </c>
      <c r="AH28" s="91">
        <f>'2009_CO-PA_Sumary'!F27</f>
        <v>94.800000000000011</v>
      </c>
      <c r="AI28" s="89">
        <f>'2010_CO-PA_Sumary'!$C27</f>
        <v>81.599999999999994</v>
      </c>
      <c r="AJ28" s="72">
        <f>'2010_CO-PA_Sumary'!$D27</f>
        <v>2.8000000000000003</v>
      </c>
      <c r="AK28" s="72">
        <f>'2010_CO-PA_Sumary'!$E27</f>
        <v>0</v>
      </c>
      <c r="AL28" s="76">
        <f>'2010_CO-PA_Sumary'!$F27</f>
        <v>84.399999999999991</v>
      </c>
      <c r="AM28" s="89">
        <f>'2011_CO-PA_Sumary'!$C27</f>
        <v>68.699999999999989</v>
      </c>
      <c r="AN28" s="72">
        <f>'2011_CO-PA_Sumary'!$D27</f>
        <v>3.4000000000000004</v>
      </c>
      <c r="AO28" s="72">
        <f>'2011_CO-PA_Sumary'!$E27</f>
        <v>0</v>
      </c>
      <c r="AP28" s="76">
        <f>'2011_CO-PA_Sumary'!$F27</f>
        <v>72.099999999999994</v>
      </c>
      <c r="AQ28" s="89">
        <f>'2012_CO-PA_Sumary'!$C27</f>
        <v>72.5</v>
      </c>
      <c r="AR28" s="72">
        <f>'2012_CO-PA_Sumary'!$D27</f>
        <v>3.6</v>
      </c>
      <c r="AS28" s="72">
        <f>'2012_CO-PA_Sumary'!$E27</f>
        <v>0</v>
      </c>
      <c r="AT28" s="76">
        <f>'2012_CO-PA_Sumary'!$F27</f>
        <v>76.099999999999994</v>
      </c>
      <c r="AU28" s="89">
        <f>'2013_CO-PA_Sumary'!$C27</f>
        <v>90.800000000000011</v>
      </c>
      <c r="AV28" s="72">
        <f>'2013_CO-PA_Sumary'!$D27</f>
        <v>3.4000000000000004</v>
      </c>
      <c r="AW28" s="72">
        <f>'2013_CO-PA_Sumary'!$E27</f>
        <v>0</v>
      </c>
      <c r="AX28" s="76">
        <f>'2013_CO-PA_Sumary'!$F27</f>
        <v>94.200000000000017</v>
      </c>
      <c r="AY28" s="89">
        <f>'2014_CO-PA_Sumary'!$C27</f>
        <v>91.7</v>
      </c>
      <c r="AZ28" s="72">
        <f>'2014_CO-PA_Sumary'!$D27</f>
        <v>3.3</v>
      </c>
      <c r="BA28" s="72">
        <f>'2014_CO-PA_Sumary'!$E27</f>
        <v>0</v>
      </c>
      <c r="BB28" s="76">
        <f>'2014_CO-PA_Sumary'!$F27</f>
        <v>95</v>
      </c>
      <c r="BC28" s="89">
        <f>'2015_CO-PA_Sumary'!$C27</f>
        <v>68.099999999999994</v>
      </c>
      <c r="BD28" s="72">
        <f>'2015_CO-PA_Sumary'!$D27</f>
        <v>2.4</v>
      </c>
      <c r="BE28" s="72">
        <f>'2015_CO-PA_Sumary'!$E27</f>
        <v>0</v>
      </c>
      <c r="BF28" s="76">
        <f>'2015_CO-PA_Sumary'!$F27</f>
        <v>70.5</v>
      </c>
      <c r="BG28" s="374"/>
      <c r="BH28" s="75">
        <f t="shared" si="29"/>
        <v>81.73333333333332</v>
      </c>
      <c r="BI28" s="70">
        <f t="shared" si="30"/>
        <v>3.5777777777777775</v>
      </c>
      <c r="BJ28" s="70">
        <f t="shared" si="31"/>
        <v>0</v>
      </c>
      <c r="BK28" s="77">
        <f t="shared" si="32"/>
        <v>85.311111111111117</v>
      </c>
      <c r="BL28" s="75">
        <f t="shared" si="33"/>
        <v>82.88333333333334</v>
      </c>
      <c r="BM28" s="70">
        <f t="shared" si="34"/>
        <v>3.3666666666666667</v>
      </c>
      <c r="BN28" s="70">
        <f t="shared" si="35"/>
        <v>0</v>
      </c>
      <c r="BO28" s="77">
        <f t="shared" si="36"/>
        <v>86.25</v>
      </c>
      <c r="BP28" s="74">
        <f t="shared" si="37"/>
        <v>78.359999999999985</v>
      </c>
      <c r="BQ28" s="74">
        <f t="shared" si="38"/>
        <v>3.2199999999999998</v>
      </c>
      <c r="BR28" s="74">
        <f t="shared" si="39"/>
        <v>0</v>
      </c>
      <c r="BS28" s="77">
        <f t="shared" si="40"/>
        <v>81.58</v>
      </c>
      <c r="BT28" s="83"/>
      <c r="BU28" s="113">
        <v>603</v>
      </c>
      <c r="BV28" s="111" t="s">
        <v>170</v>
      </c>
      <c r="BW28" s="89">
        <f>'2002_CO-PA_Sumary'!U27</f>
        <v>346.6</v>
      </c>
      <c r="BX28" s="72">
        <f>'2002_CO-PA_Sumary'!V27</f>
        <v>57.8</v>
      </c>
      <c r="BY28" s="72">
        <f>'2002_CO-PA_Sumary'!W27</f>
        <v>0.8</v>
      </c>
      <c r="BZ28" s="90">
        <f>'2002_CO-PA_Sumary'!X27</f>
        <v>405.20000000000005</v>
      </c>
      <c r="CA28" s="75">
        <f>'2003_CO-PA_Sumary'!U27</f>
        <v>316</v>
      </c>
      <c r="CB28" s="70">
        <f>'2003_CO-PA_Sumary'!V27</f>
        <v>58.1</v>
      </c>
      <c r="CC28" s="70">
        <f>'2003_CO-PA_Sumary'!W27</f>
        <v>0.8</v>
      </c>
      <c r="CD28" s="91">
        <f>'2003_CO-PA_Sumary'!X27</f>
        <v>374.90000000000003</v>
      </c>
      <c r="CE28" s="70">
        <f>'2004_CO-PA_Sumary'!U27</f>
        <v>355.5</v>
      </c>
      <c r="CF28" s="70">
        <f>'2004_CO-PA_Sumary'!V27</f>
        <v>67.900000000000006</v>
      </c>
      <c r="CG28" s="70">
        <f>'2004_CO-PA_Sumary'!W27</f>
        <v>0.8</v>
      </c>
      <c r="CH28" s="91">
        <f>'2004_CO-PA_Sumary'!X27</f>
        <v>424.2</v>
      </c>
      <c r="CI28" s="71">
        <f>'2005_CO-PA_Sumary'!U27</f>
        <v>312.5</v>
      </c>
      <c r="CJ28" s="71">
        <f>'2005_CO-PA_Sumary'!V27</f>
        <v>63.4</v>
      </c>
      <c r="CK28" s="71">
        <f>'2005_CO-PA_Sumary'!W27</f>
        <v>0.8</v>
      </c>
      <c r="CL28" s="90">
        <f>'2005_CO-PA_Sumary'!X27</f>
        <v>376.7</v>
      </c>
      <c r="CM28" s="70">
        <f>'2006_CO-PA_Sumary'!U27</f>
        <v>560.19999999999993</v>
      </c>
      <c r="CN28" s="70">
        <f>'2006_CO-PA_Sumary'!V27</f>
        <v>60.2</v>
      </c>
      <c r="CO28" s="70">
        <f>'2006_CO-PA_Sumary'!W27</f>
        <v>0</v>
      </c>
      <c r="CP28" s="91">
        <f>'2006_CO-PA_Sumary'!X27</f>
        <v>620.4</v>
      </c>
      <c r="CQ28" s="70">
        <f>'2007_CO-PA_Sumary'!U27</f>
        <v>694.80000000000007</v>
      </c>
      <c r="CR28" s="70">
        <f>'2007_CO-PA_Sumary'!V27</f>
        <v>57.9</v>
      </c>
      <c r="CS28" s="70">
        <f>'2007_CO-PA_Sumary'!W27</f>
        <v>0</v>
      </c>
      <c r="CT28" s="91">
        <f>'2007_CO-PA_Sumary'!X27</f>
        <v>752.7</v>
      </c>
      <c r="CU28" s="70">
        <f>'2008_CO-PA_Sumary'!U27</f>
        <v>469.29999999999995</v>
      </c>
      <c r="CV28" s="70">
        <f>'2008_CO-PA_Sumary'!V27</f>
        <v>37.4</v>
      </c>
      <c r="CW28" s="70">
        <f>'2008_CO-PA_Sumary'!W27</f>
        <v>0</v>
      </c>
      <c r="CX28" s="91">
        <f>'2008_CO-PA_Sumary'!X27</f>
        <v>506.69999999999993</v>
      </c>
      <c r="CY28" s="70">
        <f>'2009_CO-PA_Sumary'!U27</f>
        <v>272.5</v>
      </c>
      <c r="CZ28" s="70">
        <f>'2009_CO-PA_Sumary'!V27</f>
        <v>51.2</v>
      </c>
      <c r="DA28" s="70">
        <f>'2009_CO-PA_Sumary'!W27</f>
        <v>0</v>
      </c>
      <c r="DB28" s="91">
        <f>'2009_CO-PA_Sumary'!X27</f>
        <v>323.7</v>
      </c>
      <c r="DC28" s="89">
        <f>'2010_CO-PA_Sumary'!$U27</f>
        <v>254</v>
      </c>
      <c r="DD28" s="72">
        <f>'2010_CO-PA_Sumary'!$V27</f>
        <v>40.200000000000003</v>
      </c>
      <c r="DE28" s="72">
        <f>'2010_CO-PA_Sumary'!$W27</f>
        <v>0</v>
      </c>
      <c r="DF28" s="76">
        <f>'2010_CO-PA_Sumary'!$X27</f>
        <v>294.2</v>
      </c>
      <c r="DG28" s="89">
        <f>'2011_CO-PA_Sumary'!$U27</f>
        <v>379</v>
      </c>
      <c r="DH28" s="72">
        <f>'2011_CO-PA_Sumary'!$V27</f>
        <v>44.1</v>
      </c>
      <c r="DI28" s="72">
        <f>'2011_CO-PA_Sumary'!$W27</f>
        <v>0</v>
      </c>
      <c r="DJ28" s="76">
        <f>'2011_CO-PA_Sumary'!$X27</f>
        <v>423.1</v>
      </c>
      <c r="DK28" s="89">
        <f>'2012_CO-PA_Sumary'!$U27</f>
        <v>733.80000000000007</v>
      </c>
      <c r="DL28" s="72">
        <f>'2012_CO-PA_Sumary'!$V27</f>
        <v>39.9</v>
      </c>
      <c r="DM28" s="72">
        <f>'2012_CO-PA_Sumary'!$W27</f>
        <v>0</v>
      </c>
      <c r="DN28" s="76">
        <f>'2012_CO-PA_Sumary'!$X27</f>
        <v>773.7</v>
      </c>
      <c r="DO28" s="89">
        <f>'2013_CO-PA_Sumary'!$U27</f>
        <v>686.4</v>
      </c>
      <c r="DP28" s="72">
        <f>'2013_CO-PA_Sumary'!$V27</f>
        <v>36.5</v>
      </c>
      <c r="DQ28" s="72">
        <f>'2013_CO-PA_Sumary'!$W27</f>
        <v>0</v>
      </c>
      <c r="DR28" s="76">
        <f>'2013_CO-PA_Sumary'!$X27</f>
        <v>722.9</v>
      </c>
      <c r="DS28" s="89">
        <f>'2014_CO-PA_Sumary'!$U27</f>
        <v>769.1</v>
      </c>
      <c r="DT28" s="72">
        <f>'2014_CO-PA_Sumary'!$V27</f>
        <v>45.9</v>
      </c>
      <c r="DU28" s="72">
        <f>'2014_CO-PA_Sumary'!$W27</f>
        <v>0</v>
      </c>
      <c r="DV28" s="76">
        <f>'2014_CO-PA_Sumary'!$X27</f>
        <v>815</v>
      </c>
      <c r="DW28" s="89">
        <f>'2015_CO-PA_Sumary'!$U27</f>
        <v>810.2</v>
      </c>
      <c r="DX28" s="72">
        <f>'2015_CO-PA_Sumary'!$V27</f>
        <v>37.9</v>
      </c>
      <c r="DY28" s="72">
        <f>'2015_CO-PA_Sumary'!$W27</f>
        <v>0</v>
      </c>
      <c r="DZ28" s="76">
        <f>'2015_CO-PA_Sumary'!$X27</f>
        <v>848.1</v>
      </c>
      <c r="EA28" s="83"/>
      <c r="EB28" s="75">
        <f t="shared" si="41"/>
        <v>397.93333333333328</v>
      </c>
      <c r="EC28" s="70">
        <f t="shared" si="0"/>
        <v>54.9</v>
      </c>
      <c r="ED28" s="70">
        <f t="shared" si="1"/>
        <v>0.35555555555555557</v>
      </c>
      <c r="EE28" s="77">
        <f t="shared" si="42"/>
        <v>453.18888888888887</v>
      </c>
      <c r="EF28" s="75">
        <f t="shared" si="43"/>
        <v>427.2166666666667</v>
      </c>
      <c r="EG28" s="70">
        <f t="shared" si="2"/>
        <v>51.716666666666669</v>
      </c>
      <c r="EH28" s="70">
        <f t="shared" si="3"/>
        <v>0.13333333333333333</v>
      </c>
      <c r="EI28" s="77">
        <f t="shared" si="4"/>
        <v>479.06666666666661</v>
      </c>
      <c r="EJ28" s="75">
        <f t="shared" si="44"/>
        <v>675.7</v>
      </c>
      <c r="EK28" s="70">
        <f t="shared" si="45"/>
        <v>40.86</v>
      </c>
      <c r="EL28" s="70">
        <f t="shared" si="46"/>
        <v>0</v>
      </c>
      <c r="EM28" s="77">
        <f t="shared" si="47"/>
        <v>716.56000000000006</v>
      </c>
      <c r="EN28" s="83"/>
      <c r="EO28" s="114"/>
      <c r="EQ28" s="113">
        <v>502</v>
      </c>
      <c r="ER28" s="111" t="s">
        <v>158</v>
      </c>
      <c r="ES28" s="89">
        <f t="shared" ref="ES28:ES37" si="189">BW16</f>
        <v>1.1000000000000001</v>
      </c>
      <c r="ET28" s="72">
        <f>BX16</f>
        <v>0.6</v>
      </c>
      <c r="EU28" s="72">
        <f>BY16</f>
        <v>0</v>
      </c>
      <c r="EV28" s="90">
        <f>BZ16</f>
        <v>1.7000000000000002</v>
      </c>
      <c r="EW28" s="75">
        <f>CA16</f>
        <v>1.7</v>
      </c>
      <c r="EX28" s="70">
        <f>CB16</f>
        <v>0.4</v>
      </c>
      <c r="EY28" s="70">
        <f>CC16</f>
        <v>0</v>
      </c>
      <c r="EZ28" s="91">
        <f>CD16</f>
        <v>2.1</v>
      </c>
      <c r="FA28" s="70">
        <f>CE16</f>
        <v>1.6</v>
      </c>
      <c r="FB28" s="70">
        <f>CF16</f>
        <v>0.4</v>
      </c>
      <c r="FC28" s="70">
        <f>CG16</f>
        <v>0</v>
      </c>
      <c r="FD28" s="91">
        <f>CH16</f>
        <v>2</v>
      </c>
      <c r="FE28" s="71">
        <f>CI16</f>
        <v>1.3</v>
      </c>
      <c r="FF28" s="71">
        <f>CJ16</f>
        <v>0.4</v>
      </c>
      <c r="FG28" s="71">
        <f>CK16</f>
        <v>0</v>
      </c>
      <c r="FH28" s="91">
        <f>CL16</f>
        <v>1.7000000000000002</v>
      </c>
      <c r="FI28" s="70">
        <f>CM16</f>
        <v>1.3</v>
      </c>
      <c r="FJ28" s="70">
        <f>CN16</f>
        <v>0.4</v>
      </c>
      <c r="FK28" s="70">
        <f>CO16</f>
        <v>0</v>
      </c>
      <c r="FL28" s="91">
        <f>CP16</f>
        <v>1.7000000000000002</v>
      </c>
      <c r="FM28" s="70">
        <f>CQ16</f>
        <v>1.6</v>
      </c>
      <c r="FN28" s="70">
        <f>CR16</f>
        <v>0.4</v>
      </c>
      <c r="FO28" s="70">
        <f>CS16</f>
        <v>0</v>
      </c>
      <c r="FP28" s="91">
        <f>CT16</f>
        <v>2</v>
      </c>
      <c r="FQ28" s="70">
        <f>CU16</f>
        <v>5.9</v>
      </c>
      <c r="FR28" s="70">
        <f>CV16</f>
        <v>0.4</v>
      </c>
      <c r="FS28" s="70">
        <f>CW16</f>
        <v>0</v>
      </c>
      <c r="FT28" s="91">
        <f>CX16</f>
        <v>6.3000000000000007</v>
      </c>
      <c r="FU28" s="70">
        <f>CY16</f>
        <v>5</v>
      </c>
      <c r="FV28" s="70">
        <f>CZ16</f>
        <v>0.4</v>
      </c>
      <c r="FW28" s="70">
        <f>DA16</f>
        <v>0</v>
      </c>
      <c r="FX28" s="91">
        <f>DB16</f>
        <v>5.4</v>
      </c>
      <c r="FY28" s="70">
        <f>DC16</f>
        <v>4.5</v>
      </c>
      <c r="FZ28" s="70">
        <f t="shared" ref="FZ28:GB28" si="190">DD16</f>
        <v>0.4</v>
      </c>
      <c r="GA28" s="70">
        <f t="shared" si="190"/>
        <v>0</v>
      </c>
      <c r="GB28" s="91">
        <f t="shared" si="190"/>
        <v>4.9000000000000004</v>
      </c>
      <c r="GC28" s="70">
        <f>DG16</f>
        <v>0.7</v>
      </c>
      <c r="GD28" s="70">
        <f t="shared" si="162"/>
        <v>0.4</v>
      </c>
      <c r="GE28" s="70">
        <f t="shared" si="163"/>
        <v>0</v>
      </c>
      <c r="GF28" s="91">
        <f t="shared" si="164"/>
        <v>1.1000000000000001</v>
      </c>
      <c r="GG28" s="409">
        <f>DK16</f>
        <v>1</v>
      </c>
      <c r="GH28" s="70">
        <f t="shared" si="165"/>
        <v>0.4</v>
      </c>
      <c r="GI28" s="70">
        <f t="shared" si="166"/>
        <v>0</v>
      </c>
      <c r="GJ28" s="91">
        <f t="shared" si="167"/>
        <v>1.4</v>
      </c>
      <c r="GK28" s="409">
        <f>DO16</f>
        <v>0.89999999999999991</v>
      </c>
      <c r="GL28" s="70">
        <f t="shared" si="168"/>
        <v>0.4</v>
      </c>
      <c r="GM28" s="70">
        <f t="shared" si="169"/>
        <v>0</v>
      </c>
      <c r="GN28" s="91">
        <f t="shared" si="170"/>
        <v>1.2999999999999998</v>
      </c>
      <c r="GO28" s="409">
        <f>DS16</f>
        <v>0.7</v>
      </c>
      <c r="GP28" s="70">
        <f t="shared" si="171"/>
        <v>0.2</v>
      </c>
      <c r="GQ28" s="70">
        <f t="shared" si="172"/>
        <v>0</v>
      </c>
      <c r="GR28" s="91">
        <f t="shared" si="173"/>
        <v>0.89999999999999991</v>
      </c>
      <c r="GS28" s="75">
        <f>DW16</f>
        <v>0.4</v>
      </c>
      <c r="GT28" s="70">
        <f t="shared" si="174"/>
        <v>0.30000000000000004</v>
      </c>
      <c r="GU28" s="70">
        <f t="shared" si="175"/>
        <v>0</v>
      </c>
      <c r="GV28" s="91">
        <f t="shared" si="176"/>
        <v>0.70000000000000007</v>
      </c>
      <c r="GW28" s="83"/>
      <c r="GX28" s="75">
        <f t="shared" si="177"/>
        <v>2.2111111111111108</v>
      </c>
      <c r="GY28" s="70">
        <f t="shared" si="178"/>
        <v>0.41111111111111104</v>
      </c>
      <c r="GZ28" s="70">
        <f t="shared" si="179"/>
        <v>0</v>
      </c>
      <c r="HA28" s="77">
        <f t="shared" si="180"/>
        <v>2.6222222222222218</v>
      </c>
      <c r="HB28" s="75">
        <f t="shared" si="181"/>
        <v>2.7833333333333337</v>
      </c>
      <c r="HC28" s="70">
        <f t="shared" si="182"/>
        <v>0.39999999999999997</v>
      </c>
      <c r="HD28" s="70">
        <f t="shared" si="183"/>
        <v>0</v>
      </c>
      <c r="HE28" s="77">
        <f t="shared" si="184"/>
        <v>3.1833333333333336</v>
      </c>
      <c r="HF28" s="75">
        <f t="shared" si="185"/>
        <v>0.74</v>
      </c>
      <c r="HG28" s="70">
        <f t="shared" si="186"/>
        <v>0.34</v>
      </c>
      <c r="HH28" s="70">
        <f t="shared" si="187"/>
        <v>0</v>
      </c>
      <c r="HI28" s="77">
        <f t="shared" si="188"/>
        <v>1.0799999999999998</v>
      </c>
      <c r="HJ28" s="83"/>
    </row>
    <row r="29" spans="1:218" x14ac:dyDescent="0.2">
      <c r="A29" s="84" t="s">
        <v>60</v>
      </c>
      <c r="B29" s="87" t="s">
        <v>61</v>
      </c>
      <c r="C29" s="89">
        <f>'2002_CO-PA_Sumary'!C28</f>
        <v>548.19999999999993</v>
      </c>
      <c r="D29" s="72">
        <f>'2002_CO-PA_Sumary'!D28</f>
        <v>75.499999999999986</v>
      </c>
      <c r="E29" s="72">
        <f>'2002_CO-PA_Sumary'!E28</f>
        <v>0</v>
      </c>
      <c r="F29" s="90">
        <f>'2002_CO-PA_Sumary'!F28</f>
        <v>623.69999999999993</v>
      </c>
      <c r="G29" s="75">
        <f>'2003_CO-PA_Sumary'!C28</f>
        <v>497.5</v>
      </c>
      <c r="H29" s="70">
        <f>'2003_CO-PA_Sumary'!D28</f>
        <v>77.799999999999969</v>
      </c>
      <c r="I29" s="70">
        <f>'2003_CO-PA_Sumary'!E28</f>
        <v>0</v>
      </c>
      <c r="J29" s="90">
        <f>'2003_CO-PA_Sumary'!F28</f>
        <v>575.29999999999995</v>
      </c>
      <c r="K29" s="70">
        <f>'2004_CO-PA_Sumary'!C28</f>
        <v>592.79999999999995</v>
      </c>
      <c r="L29" s="70">
        <f>'2004_CO-PA_Sumary'!D28</f>
        <v>82.7</v>
      </c>
      <c r="M29" s="70">
        <f>'2004_CO-PA_Sumary'!E28</f>
        <v>0</v>
      </c>
      <c r="N29" s="91">
        <f>'2004_CO-PA_Sumary'!F28</f>
        <v>675.5</v>
      </c>
      <c r="O29" s="71">
        <f>'2005_CO-PA_Sumary'!C28</f>
        <v>440.9</v>
      </c>
      <c r="P29" s="71">
        <f>'2005_CO-PA_Sumary'!D28</f>
        <v>66.5</v>
      </c>
      <c r="Q29" s="71">
        <f>'2005_CO-PA_Sumary'!E28</f>
        <v>0</v>
      </c>
      <c r="R29" s="91">
        <f>'2005_CO-PA_Sumary'!F28</f>
        <v>507.4</v>
      </c>
      <c r="S29" s="70">
        <f>'2006_CO-PA_Sumary'!C28</f>
        <v>383.9</v>
      </c>
      <c r="T29" s="70">
        <f>'2006_CO-PA_Sumary'!D28</f>
        <v>68.900000000000006</v>
      </c>
      <c r="U29" s="70">
        <f>'2006_CO-PA_Sumary'!E28</f>
        <v>0</v>
      </c>
      <c r="V29" s="91">
        <f>'2006_CO-PA_Sumary'!F28</f>
        <v>452.79999999999995</v>
      </c>
      <c r="W29" s="70">
        <f>'2007_CO-PA_Sumary'!C28</f>
        <v>555.9</v>
      </c>
      <c r="X29" s="70">
        <f>'2007_CO-PA_Sumary'!D28</f>
        <v>65.2</v>
      </c>
      <c r="Y29" s="70">
        <f>'2007_CO-PA_Sumary'!E28</f>
        <v>0</v>
      </c>
      <c r="Z29" s="91">
        <f>'2007_CO-PA_Sumary'!F28</f>
        <v>621.1</v>
      </c>
      <c r="AA29" s="70">
        <f>'2008_CO-PA_Sumary'!C28</f>
        <v>518.70000000000005</v>
      </c>
      <c r="AB29" s="70">
        <f>'2008_CO-PA_Sumary'!D28</f>
        <v>68.000000000000014</v>
      </c>
      <c r="AC29" s="70">
        <f>'2008_CO-PA_Sumary'!E28</f>
        <v>0</v>
      </c>
      <c r="AD29" s="91">
        <f>'2008_CO-PA_Sumary'!F28</f>
        <v>586.70000000000005</v>
      </c>
      <c r="AE29" s="70">
        <f>'2009_CO-PA_Sumary'!C28</f>
        <v>501.09999999999997</v>
      </c>
      <c r="AF29" s="70">
        <f>'2009_CO-PA_Sumary'!D28</f>
        <v>67</v>
      </c>
      <c r="AG29" s="70">
        <f>'2009_CO-PA_Sumary'!E28</f>
        <v>0</v>
      </c>
      <c r="AH29" s="91">
        <f>'2009_CO-PA_Sumary'!F28</f>
        <v>568.09999999999991</v>
      </c>
      <c r="AI29" s="89">
        <f>'2010_CO-PA_Sumary'!$C28</f>
        <v>386.00000000000006</v>
      </c>
      <c r="AJ29" s="72">
        <f>'2010_CO-PA_Sumary'!$D28</f>
        <v>67.099999999999994</v>
      </c>
      <c r="AK29" s="72">
        <f>'2010_CO-PA_Sumary'!$E28</f>
        <v>0</v>
      </c>
      <c r="AL29" s="76">
        <f>'2010_CO-PA_Sumary'!$F28</f>
        <v>453.1</v>
      </c>
      <c r="AM29" s="89">
        <f>'2011_CO-PA_Sumary'!$C28</f>
        <v>408.1</v>
      </c>
      <c r="AN29" s="72">
        <f>'2011_CO-PA_Sumary'!$D28</f>
        <v>55.3</v>
      </c>
      <c r="AO29" s="72">
        <f>'2011_CO-PA_Sumary'!$E28</f>
        <v>0</v>
      </c>
      <c r="AP29" s="76">
        <f>'2011_CO-PA_Sumary'!$F28</f>
        <v>463.40000000000003</v>
      </c>
      <c r="AQ29" s="89">
        <f>'2012_CO-PA_Sumary'!$C28</f>
        <v>451.9</v>
      </c>
      <c r="AR29" s="72">
        <f>'2012_CO-PA_Sumary'!$D28</f>
        <v>55.699999999999989</v>
      </c>
      <c r="AS29" s="72">
        <f>'2012_CO-PA_Sumary'!$E28</f>
        <v>0</v>
      </c>
      <c r="AT29" s="76">
        <f>'2012_CO-PA_Sumary'!$F28</f>
        <v>507.59999999999997</v>
      </c>
      <c r="AU29" s="89">
        <f>'2013_CO-PA_Sumary'!$C28</f>
        <v>512.4</v>
      </c>
      <c r="AV29" s="72">
        <f>'2013_CO-PA_Sumary'!$D28</f>
        <v>53.699999999999989</v>
      </c>
      <c r="AW29" s="72">
        <f>'2013_CO-PA_Sumary'!$E28</f>
        <v>0</v>
      </c>
      <c r="AX29" s="76">
        <f>'2013_CO-PA_Sumary'!$F28</f>
        <v>566.09999999999991</v>
      </c>
      <c r="AY29" s="89">
        <f>'2014_CO-PA_Sumary'!$C28</f>
        <v>486.90000000000003</v>
      </c>
      <c r="AZ29" s="72">
        <f>'2014_CO-PA_Sumary'!$D28</f>
        <v>58.099999999999994</v>
      </c>
      <c r="BA29" s="72">
        <f>'2014_CO-PA_Sumary'!$E28</f>
        <v>0</v>
      </c>
      <c r="BB29" s="76">
        <f>'2014_CO-PA_Sumary'!$F28</f>
        <v>545</v>
      </c>
      <c r="BC29" s="89">
        <f>'2015_CO-PA_Sumary'!$C28</f>
        <v>487</v>
      </c>
      <c r="BD29" s="72">
        <f>'2015_CO-PA_Sumary'!$D28</f>
        <v>50.29999999999999</v>
      </c>
      <c r="BE29" s="72">
        <f>'2015_CO-PA_Sumary'!$E28</f>
        <v>0</v>
      </c>
      <c r="BF29" s="76">
        <f>'2015_CO-PA_Sumary'!$F28</f>
        <v>537.29999999999995</v>
      </c>
      <c r="BG29" s="374"/>
      <c r="BH29" s="75">
        <f t="shared" si="29"/>
        <v>491.66666666666669</v>
      </c>
      <c r="BI29" s="70">
        <f t="shared" si="30"/>
        <v>70.966666666666654</v>
      </c>
      <c r="BJ29" s="70">
        <f t="shared" si="31"/>
        <v>0</v>
      </c>
      <c r="BK29" s="77">
        <f t="shared" si="32"/>
        <v>562.63333333333344</v>
      </c>
      <c r="BL29" s="75">
        <f t="shared" si="33"/>
        <v>464.41666666666669</v>
      </c>
      <c r="BM29" s="70">
        <f t="shared" si="34"/>
        <v>67.116666666666674</v>
      </c>
      <c r="BN29" s="70">
        <f t="shared" si="35"/>
        <v>0</v>
      </c>
      <c r="BO29" s="77">
        <f t="shared" si="36"/>
        <v>531.5333333333333</v>
      </c>
      <c r="BP29" s="74">
        <f t="shared" si="37"/>
        <v>469.26000000000005</v>
      </c>
      <c r="BQ29" s="74">
        <f t="shared" si="38"/>
        <v>54.61999999999999</v>
      </c>
      <c r="BR29" s="74">
        <f t="shared" si="39"/>
        <v>0</v>
      </c>
      <c r="BS29" s="77">
        <f t="shared" si="40"/>
        <v>523.87999999999988</v>
      </c>
      <c r="BT29" s="83"/>
      <c r="BU29" s="113">
        <v>604</v>
      </c>
      <c r="BV29" s="111" t="s">
        <v>171</v>
      </c>
      <c r="BW29" s="89">
        <f>'2002_CO-PA_Sumary'!U28</f>
        <v>1.3</v>
      </c>
      <c r="BX29" s="72">
        <f>'2002_CO-PA_Sumary'!V28</f>
        <v>0.8</v>
      </c>
      <c r="BY29" s="72">
        <f>'2002_CO-PA_Sumary'!W28</f>
        <v>0</v>
      </c>
      <c r="BZ29" s="90">
        <f>'2002_CO-PA_Sumary'!X28</f>
        <v>2.1</v>
      </c>
      <c r="CA29" s="75">
        <f>'2003_CO-PA_Sumary'!U28</f>
        <v>0.4</v>
      </c>
      <c r="CB29" s="70">
        <f>'2003_CO-PA_Sumary'!V28</f>
        <v>1.5</v>
      </c>
      <c r="CC29" s="70">
        <f>'2003_CO-PA_Sumary'!W28</f>
        <v>0</v>
      </c>
      <c r="CD29" s="91">
        <f>'2003_CO-PA_Sumary'!X28</f>
        <v>1.9</v>
      </c>
      <c r="CE29" s="70">
        <f>'2004_CO-PA_Sumary'!U28</f>
        <v>0.4</v>
      </c>
      <c r="CF29" s="70">
        <f>'2004_CO-PA_Sumary'!V28</f>
        <v>1.5</v>
      </c>
      <c r="CG29" s="70">
        <f>'2004_CO-PA_Sumary'!W28</f>
        <v>0</v>
      </c>
      <c r="CH29" s="91">
        <f>'2004_CO-PA_Sumary'!X28</f>
        <v>1.9</v>
      </c>
      <c r="CI29" s="71">
        <f>'2005_CO-PA_Sumary'!U28</f>
        <v>0.2</v>
      </c>
      <c r="CJ29" s="71">
        <f>'2005_CO-PA_Sumary'!V28</f>
        <v>1.3</v>
      </c>
      <c r="CK29" s="71">
        <f>'2005_CO-PA_Sumary'!W28</f>
        <v>0</v>
      </c>
      <c r="CL29" s="90">
        <f>'2005_CO-PA_Sumary'!X28</f>
        <v>1.5</v>
      </c>
      <c r="CM29" s="70">
        <f>'2006_CO-PA_Sumary'!U28</f>
        <v>1.4000000000000001</v>
      </c>
      <c r="CN29" s="70">
        <f>'2006_CO-PA_Sumary'!V28</f>
        <v>2.8</v>
      </c>
      <c r="CO29" s="70">
        <f>'2006_CO-PA_Sumary'!W28</f>
        <v>0</v>
      </c>
      <c r="CP29" s="91">
        <f>'2006_CO-PA_Sumary'!X28</f>
        <v>4.2</v>
      </c>
      <c r="CQ29" s="70">
        <f>'2007_CO-PA_Sumary'!U28</f>
        <v>1.6</v>
      </c>
      <c r="CR29" s="70">
        <f>'2007_CO-PA_Sumary'!V28</f>
        <v>3.1</v>
      </c>
      <c r="CS29" s="70">
        <f>'2007_CO-PA_Sumary'!W28</f>
        <v>0</v>
      </c>
      <c r="CT29" s="91">
        <f>'2007_CO-PA_Sumary'!X28</f>
        <v>4.7</v>
      </c>
      <c r="CU29" s="70">
        <f>'2008_CO-PA_Sumary'!U28</f>
        <v>3.4</v>
      </c>
      <c r="CV29" s="70">
        <f>'2008_CO-PA_Sumary'!V28</f>
        <v>2.9</v>
      </c>
      <c r="CW29" s="70">
        <f>'2008_CO-PA_Sumary'!W28</f>
        <v>0</v>
      </c>
      <c r="CX29" s="91">
        <f>'2008_CO-PA_Sumary'!X28</f>
        <v>6.3</v>
      </c>
      <c r="CY29" s="70">
        <f>'2009_CO-PA_Sumary'!U28</f>
        <v>0.7</v>
      </c>
      <c r="CZ29" s="70">
        <f>'2009_CO-PA_Sumary'!V28</f>
        <v>2.8000000000000003</v>
      </c>
      <c r="DA29" s="70">
        <f>'2009_CO-PA_Sumary'!W28</f>
        <v>0</v>
      </c>
      <c r="DB29" s="91">
        <f>'2009_CO-PA_Sumary'!X28</f>
        <v>3.5</v>
      </c>
      <c r="DC29" s="89">
        <f>'2010_CO-PA_Sumary'!$U28</f>
        <v>2.6999999999999997</v>
      </c>
      <c r="DD29" s="72">
        <f>'2010_CO-PA_Sumary'!$V28</f>
        <v>2.7</v>
      </c>
      <c r="DE29" s="72">
        <f>'2010_CO-PA_Sumary'!$W28</f>
        <v>0</v>
      </c>
      <c r="DF29" s="76">
        <f>'2010_CO-PA_Sumary'!$X28</f>
        <v>5.4</v>
      </c>
      <c r="DG29" s="89">
        <f>'2011_CO-PA_Sumary'!$U28</f>
        <v>4.9000000000000004</v>
      </c>
      <c r="DH29" s="72">
        <f>'2011_CO-PA_Sumary'!$V28</f>
        <v>9</v>
      </c>
      <c r="DI29" s="72">
        <f>'2011_CO-PA_Sumary'!$W28</f>
        <v>0</v>
      </c>
      <c r="DJ29" s="76">
        <f>'2011_CO-PA_Sumary'!$X28</f>
        <v>13.9</v>
      </c>
      <c r="DK29" s="89">
        <f>'2012_CO-PA_Sumary'!$U28</f>
        <v>6.2</v>
      </c>
      <c r="DL29" s="72">
        <f>'2012_CO-PA_Sumary'!$V28</f>
        <v>11</v>
      </c>
      <c r="DM29" s="72">
        <f>'2012_CO-PA_Sumary'!$W28</f>
        <v>0</v>
      </c>
      <c r="DN29" s="76">
        <f>'2012_CO-PA_Sumary'!$X28</f>
        <v>17.2</v>
      </c>
      <c r="DO29" s="89">
        <f>'2013_CO-PA_Sumary'!$U28</f>
        <v>6.3</v>
      </c>
      <c r="DP29" s="72">
        <f>'2013_CO-PA_Sumary'!$V28</f>
        <v>9.8000000000000007</v>
      </c>
      <c r="DQ29" s="72">
        <f>'2013_CO-PA_Sumary'!$W28</f>
        <v>0</v>
      </c>
      <c r="DR29" s="76">
        <f>'2013_CO-PA_Sumary'!$X28</f>
        <v>16.100000000000001</v>
      </c>
      <c r="DS29" s="89">
        <f>'2014_CO-PA_Sumary'!$U28</f>
        <v>9.8999999999999986</v>
      </c>
      <c r="DT29" s="72">
        <f>'2014_CO-PA_Sumary'!$V28</f>
        <v>8.8000000000000007</v>
      </c>
      <c r="DU29" s="72">
        <f>'2014_CO-PA_Sumary'!$W28</f>
        <v>0</v>
      </c>
      <c r="DV29" s="76">
        <f>'2014_CO-PA_Sumary'!$X28</f>
        <v>18.7</v>
      </c>
      <c r="DW29" s="89">
        <f>'2015_CO-PA_Sumary'!$U28</f>
        <v>11.999999999999998</v>
      </c>
      <c r="DX29" s="72">
        <f>'2015_CO-PA_Sumary'!$V28</f>
        <v>8.7999999999999989</v>
      </c>
      <c r="DY29" s="72">
        <f>'2015_CO-PA_Sumary'!$W28</f>
        <v>0</v>
      </c>
      <c r="DZ29" s="76">
        <f>'2015_CO-PA_Sumary'!$X28</f>
        <v>20.799999999999997</v>
      </c>
      <c r="EA29" s="83"/>
      <c r="EB29" s="75">
        <f t="shared" si="41"/>
        <v>1.3444444444444443</v>
      </c>
      <c r="EC29" s="70">
        <f t="shared" si="0"/>
        <v>2.1555555555555554</v>
      </c>
      <c r="ED29" s="70">
        <f t="shared" si="1"/>
        <v>0</v>
      </c>
      <c r="EE29" s="77">
        <f t="shared" si="42"/>
        <v>3.5</v>
      </c>
      <c r="EF29" s="75">
        <f t="shared" si="43"/>
        <v>1.6666666666666667</v>
      </c>
      <c r="EG29" s="70">
        <f t="shared" si="2"/>
        <v>2.6</v>
      </c>
      <c r="EH29" s="70">
        <f t="shared" si="3"/>
        <v>0</v>
      </c>
      <c r="EI29" s="77">
        <f t="shared" si="4"/>
        <v>4.2666666666666666</v>
      </c>
      <c r="EJ29" s="75">
        <f t="shared" si="44"/>
        <v>7.8599999999999994</v>
      </c>
      <c r="EK29" s="70">
        <f t="shared" si="45"/>
        <v>9.48</v>
      </c>
      <c r="EL29" s="70">
        <f t="shared" si="46"/>
        <v>0</v>
      </c>
      <c r="EM29" s="77">
        <f t="shared" si="47"/>
        <v>17.34</v>
      </c>
      <c r="EN29" s="83"/>
      <c r="EO29" s="114"/>
      <c r="EQ29" s="113">
        <v>503</v>
      </c>
      <c r="ER29" s="111" t="s">
        <v>159</v>
      </c>
      <c r="ES29" s="89">
        <f t="shared" si="189"/>
        <v>278.7</v>
      </c>
      <c r="ET29" s="72">
        <f>BX17</f>
        <v>47.1</v>
      </c>
      <c r="EU29" s="72">
        <f>BY17</f>
        <v>0</v>
      </c>
      <c r="EV29" s="90">
        <f>BZ17</f>
        <v>325.8</v>
      </c>
      <c r="EW29" s="75">
        <f>CA17</f>
        <v>212.8</v>
      </c>
      <c r="EX29" s="70">
        <f>CB17</f>
        <v>45.8</v>
      </c>
      <c r="EY29" s="70">
        <f>CC17</f>
        <v>0</v>
      </c>
      <c r="EZ29" s="91">
        <f>CD17</f>
        <v>258.60000000000002</v>
      </c>
      <c r="FA29" s="70">
        <f>CE17</f>
        <v>299.10000000000002</v>
      </c>
      <c r="FB29" s="70">
        <f>CF17</f>
        <v>47.7</v>
      </c>
      <c r="FC29" s="70">
        <f>CG17</f>
        <v>0</v>
      </c>
      <c r="FD29" s="91">
        <f>CH17</f>
        <v>346.8</v>
      </c>
      <c r="FE29" s="71">
        <f>CI17</f>
        <v>225.7</v>
      </c>
      <c r="FF29" s="71">
        <f>CJ17</f>
        <v>44.9</v>
      </c>
      <c r="FG29" s="71">
        <f>CK17</f>
        <v>0</v>
      </c>
      <c r="FH29" s="91">
        <f>CL17</f>
        <v>270.59999999999997</v>
      </c>
      <c r="FI29" s="70">
        <f>CM17</f>
        <v>208.5</v>
      </c>
      <c r="FJ29" s="70">
        <f>CN17</f>
        <v>45.099999999999994</v>
      </c>
      <c r="FK29" s="70">
        <f>CO17</f>
        <v>0</v>
      </c>
      <c r="FL29" s="91">
        <f>CP17</f>
        <v>253.6</v>
      </c>
      <c r="FM29" s="70">
        <f>CQ17</f>
        <v>263.7</v>
      </c>
      <c r="FN29" s="70">
        <f>CR17</f>
        <v>46</v>
      </c>
      <c r="FO29" s="70">
        <f>CS17</f>
        <v>0</v>
      </c>
      <c r="FP29" s="91">
        <f>CT17</f>
        <v>309.7</v>
      </c>
      <c r="FQ29" s="70">
        <f>CU17</f>
        <v>265.39999999999998</v>
      </c>
      <c r="FR29" s="70">
        <f>CV17</f>
        <v>46.400000000000006</v>
      </c>
      <c r="FS29" s="70">
        <f>CW17</f>
        <v>0</v>
      </c>
      <c r="FT29" s="91">
        <f>CX17</f>
        <v>311.79999999999995</v>
      </c>
      <c r="FU29" s="70">
        <f>CY17</f>
        <v>274.2</v>
      </c>
      <c r="FV29" s="70">
        <f>CZ17</f>
        <v>52.6</v>
      </c>
      <c r="FW29" s="70">
        <f>DA17</f>
        <v>0</v>
      </c>
      <c r="FX29" s="91">
        <f>DB17</f>
        <v>326.8</v>
      </c>
      <c r="FY29" s="70">
        <f>DC17</f>
        <v>192.6</v>
      </c>
      <c r="FZ29" s="70">
        <f t="shared" ref="FZ29:GB29" si="191">DD17</f>
        <v>52.600000000000009</v>
      </c>
      <c r="GA29" s="70">
        <f t="shared" si="191"/>
        <v>0</v>
      </c>
      <c r="GB29" s="91">
        <f t="shared" si="191"/>
        <v>245.2</v>
      </c>
      <c r="GC29" s="70">
        <f>DG17</f>
        <v>228.1</v>
      </c>
      <c r="GD29" s="70">
        <f t="shared" si="162"/>
        <v>23.6</v>
      </c>
      <c r="GE29" s="70">
        <f t="shared" si="163"/>
        <v>0</v>
      </c>
      <c r="GF29" s="91">
        <f t="shared" si="164"/>
        <v>251.7</v>
      </c>
      <c r="GG29" s="409">
        <f>DK17</f>
        <v>298.60000000000002</v>
      </c>
      <c r="GH29" s="70">
        <f t="shared" si="165"/>
        <v>23.2</v>
      </c>
      <c r="GI29" s="70">
        <f t="shared" si="166"/>
        <v>0</v>
      </c>
      <c r="GJ29" s="91">
        <f t="shared" si="167"/>
        <v>321.8</v>
      </c>
      <c r="GK29" s="409">
        <f>DO17</f>
        <v>327</v>
      </c>
      <c r="GL29" s="70">
        <f t="shared" si="168"/>
        <v>28.299999999999997</v>
      </c>
      <c r="GM29" s="70">
        <f t="shared" si="169"/>
        <v>0</v>
      </c>
      <c r="GN29" s="91">
        <f t="shared" si="170"/>
        <v>355.3</v>
      </c>
      <c r="GO29" s="409">
        <f>DS17</f>
        <v>332.4</v>
      </c>
      <c r="GP29" s="70">
        <f t="shared" si="171"/>
        <v>22.7</v>
      </c>
      <c r="GQ29" s="70">
        <f t="shared" si="172"/>
        <v>0</v>
      </c>
      <c r="GR29" s="91">
        <f t="shared" si="173"/>
        <v>355.09999999999997</v>
      </c>
      <c r="GS29" s="75">
        <f>DW17</f>
        <v>328</v>
      </c>
      <c r="GT29" s="70">
        <f t="shared" si="174"/>
        <v>22.9</v>
      </c>
      <c r="GU29" s="70">
        <f t="shared" si="175"/>
        <v>0</v>
      </c>
      <c r="GV29" s="91">
        <f t="shared" si="176"/>
        <v>350.9</v>
      </c>
      <c r="GW29" s="83"/>
      <c r="GX29" s="75">
        <f t="shared" si="177"/>
        <v>261.78888888888895</v>
      </c>
      <c r="GY29" s="70">
        <f t="shared" si="178"/>
        <v>44.277777777777779</v>
      </c>
      <c r="GZ29" s="70">
        <f t="shared" si="179"/>
        <v>0</v>
      </c>
      <c r="HA29" s="77">
        <f t="shared" si="180"/>
        <v>306.06666666666666</v>
      </c>
      <c r="HB29" s="75">
        <f t="shared" si="181"/>
        <v>256.10000000000002</v>
      </c>
      <c r="HC29" s="70">
        <f t="shared" si="182"/>
        <v>47.116666666666667</v>
      </c>
      <c r="HD29" s="70">
        <f t="shared" si="183"/>
        <v>0</v>
      </c>
      <c r="HE29" s="77">
        <f t="shared" si="184"/>
        <v>303.21666666666664</v>
      </c>
      <c r="HF29" s="75">
        <f t="shared" si="185"/>
        <v>302.82</v>
      </c>
      <c r="HG29" s="70">
        <f t="shared" si="186"/>
        <v>24.139999999999997</v>
      </c>
      <c r="HH29" s="70">
        <f t="shared" si="187"/>
        <v>0</v>
      </c>
      <c r="HI29" s="77">
        <f t="shared" si="188"/>
        <v>326.95999999999992</v>
      </c>
      <c r="HJ29" s="83"/>
    </row>
    <row r="30" spans="1:218" x14ac:dyDescent="0.2">
      <c r="A30" s="84" t="s">
        <v>62</v>
      </c>
      <c r="B30" s="87" t="s">
        <v>63</v>
      </c>
      <c r="C30" s="89">
        <f>'2002_CO-PA_Sumary'!C29</f>
        <v>51.9</v>
      </c>
      <c r="D30" s="72">
        <f>'2002_CO-PA_Sumary'!D29</f>
        <v>8.8000000000000007</v>
      </c>
      <c r="E30" s="72">
        <f>'2002_CO-PA_Sumary'!E29</f>
        <v>0</v>
      </c>
      <c r="F30" s="90">
        <f>'2002_CO-PA_Sumary'!F29</f>
        <v>60.7</v>
      </c>
      <c r="G30" s="75">
        <f>'2003_CO-PA_Sumary'!C29</f>
        <v>48.9</v>
      </c>
      <c r="H30" s="70">
        <f>'2003_CO-PA_Sumary'!D29</f>
        <v>8.8000000000000007</v>
      </c>
      <c r="I30" s="70">
        <f>'2003_CO-PA_Sumary'!E29</f>
        <v>0</v>
      </c>
      <c r="J30" s="90">
        <f>'2003_CO-PA_Sumary'!F29</f>
        <v>57.7</v>
      </c>
      <c r="K30" s="70">
        <f>'2004_CO-PA_Sumary'!C29</f>
        <v>43</v>
      </c>
      <c r="L30" s="70">
        <f>'2004_CO-PA_Sumary'!D29</f>
        <v>6.8</v>
      </c>
      <c r="M30" s="70">
        <f>'2004_CO-PA_Sumary'!E29</f>
        <v>0</v>
      </c>
      <c r="N30" s="91">
        <f>'2004_CO-PA_Sumary'!F29</f>
        <v>49.8</v>
      </c>
      <c r="O30" s="71">
        <f>'2005_CO-PA_Sumary'!C29</f>
        <v>20.6</v>
      </c>
      <c r="P30" s="71">
        <f>'2005_CO-PA_Sumary'!D29</f>
        <v>5.5</v>
      </c>
      <c r="Q30" s="71">
        <f>'2005_CO-PA_Sumary'!E29</f>
        <v>0</v>
      </c>
      <c r="R30" s="91">
        <f>'2005_CO-PA_Sumary'!F29</f>
        <v>26.1</v>
      </c>
      <c r="S30" s="70">
        <f>'2006_CO-PA_Sumary'!C29</f>
        <v>38.6</v>
      </c>
      <c r="T30" s="70">
        <f>'2006_CO-PA_Sumary'!D29</f>
        <v>4.6999999999999993</v>
      </c>
      <c r="U30" s="70">
        <f>'2006_CO-PA_Sumary'!E29</f>
        <v>0</v>
      </c>
      <c r="V30" s="91">
        <f>'2006_CO-PA_Sumary'!F29</f>
        <v>43.3</v>
      </c>
      <c r="W30" s="70">
        <f>'2007_CO-PA_Sumary'!C29</f>
        <v>48.300000000000004</v>
      </c>
      <c r="X30" s="70">
        <f>'2007_CO-PA_Sumary'!D29</f>
        <v>5.3999999999999995</v>
      </c>
      <c r="Y30" s="70">
        <f>'2007_CO-PA_Sumary'!E29</f>
        <v>0</v>
      </c>
      <c r="Z30" s="91">
        <f>'2007_CO-PA_Sumary'!F29</f>
        <v>53.7</v>
      </c>
      <c r="AA30" s="70">
        <f>'2008_CO-PA_Sumary'!C29</f>
        <v>50.1</v>
      </c>
      <c r="AB30" s="70">
        <f>'2008_CO-PA_Sumary'!D29</f>
        <v>9.6</v>
      </c>
      <c r="AC30" s="70">
        <f>'2008_CO-PA_Sumary'!E29</f>
        <v>0</v>
      </c>
      <c r="AD30" s="91">
        <f>'2008_CO-PA_Sumary'!F29</f>
        <v>59.7</v>
      </c>
      <c r="AE30" s="70">
        <f>'2009_CO-PA_Sumary'!C29</f>
        <v>37.700000000000003</v>
      </c>
      <c r="AF30" s="70">
        <f>'2009_CO-PA_Sumary'!D29</f>
        <v>10</v>
      </c>
      <c r="AG30" s="70">
        <f>'2009_CO-PA_Sumary'!E29</f>
        <v>0</v>
      </c>
      <c r="AH30" s="91">
        <f>'2009_CO-PA_Sumary'!F29</f>
        <v>47.7</v>
      </c>
      <c r="AI30" s="89">
        <f>'2010_CO-PA_Sumary'!$C29</f>
        <v>24.4</v>
      </c>
      <c r="AJ30" s="72">
        <f>'2010_CO-PA_Sumary'!$D29</f>
        <v>9.1</v>
      </c>
      <c r="AK30" s="72">
        <f>'2010_CO-PA_Sumary'!$E29</f>
        <v>0</v>
      </c>
      <c r="AL30" s="76">
        <f>'2010_CO-PA_Sumary'!$F29</f>
        <v>33.5</v>
      </c>
      <c r="AM30" s="89">
        <f>'2011_CO-PA_Sumary'!$C29</f>
        <v>44</v>
      </c>
      <c r="AN30" s="72">
        <f>'2011_CO-PA_Sumary'!$D29</f>
        <v>6.6999999999999993</v>
      </c>
      <c r="AO30" s="72">
        <f>'2011_CO-PA_Sumary'!$E29</f>
        <v>0</v>
      </c>
      <c r="AP30" s="76">
        <f>'2011_CO-PA_Sumary'!$F29</f>
        <v>50.7</v>
      </c>
      <c r="AQ30" s="89">
        <f>'2012_CO-PA_Sumary'!$C29</f>
        <v>34.1</v>
      </c>
      <c r="AR30" s="72">
        <f>'2012_CO-PA_Sumary'!$D29</f>
        <v>6.9</v>
      </c>
      <c r="AS30" s="72">
        <f>'2012_CO-PA_Sumary'!$E29</f>
        <v>0</v>
      </c>
      <c r="AT30" s="76">
        <f>'2012_CO-PA_Sumary'!$F29</f>
        <v>41</v>
      </c>
      <c r="AU30" s="89">
        <f>'2013_CO-PA_Sumary'!$C29</f>
        <v>46.7</v>
      </c>
      <c r="AV30" s="72">
        <f>'2013_CO-PA_Sumary'!$D29</f>
        <v>3.6999999999999997</v>
      </c>
      <c r="AW30" s="72">
        <f>'2013_CO-PA_Sumary'!$E29</f>
        <v>0</v>
      </c>
      <c r="AX30" s="76">
        <f>'2013_CO-PA_Sumary'!$F29</f>
        <v>50.400000000000006</v>
      </c>
      <c r="AY30" s="89">
        <f>'2014_CO-PA_Sumary'!$C29</f>
        <v>34.099999999999994</v>
      </c>
      <c r="AZ30" s="72">
        <f>'2014_CO-PA_Sumary'!$D29</f>
        <v>4.3</v>
      </c>
      <c r="BA30" s="72">
        <f>'2014_CO-PA_Sumary'!$E29</f>
        <v>0</v>
      </c>
      <c r="BB30" s="76">
        <f>'2014_CO-PA_Sumary'!$F29</f>
        <v>38.399999999999991</v>
      </c>
      <c r="BC30" s="89">
        <f>'2015_CO-PA_Sumary'!$C29</f>
        <v>57.8</v>
      </c>
      <c r="BD30" s="72">
        <f>'2015_CO-PA_Sumary'!$D29</f>
        <v>3.2</v>
      </c>
      <c r="BE30" s="72">
        <f>'2015_CO-PA_Sumary'!$E29</f>
        <v>0</v>
      </c>
      <c r="BF30" s="76">
        <f>'2015_CO-PA_Sumary'!$F29</f>
        <v>61</v>
      </c>
      <c r="BG30" s="374"/>
      <c r="BH30" s="75">
        <f t="shared" si="29"/>
        <v>40.388888888888886</v>
      </c>
      <c r="BI30" s="70">
        <f t="shared" si="30"/>
        <v>7.6333333333333337</v>
      </c>
      <c r="BJ30" s="70">
        <f t="shared" si="31"/>
        <v>0</v>
      </c>
      <c r="BK30" s="77">
        <f t="shared" si="32"/>
        <v>48.022222222222211</v>
      </c>
      <c r="BL30" s="75">
        <f t="shared" si="33"/>
        <v>36.616666666666667</v>
      </c>
      <c r="BM30" s="70">
        <f t="shared" si="34"/>
        <v>7.3833333333333329</v>
      </c>
      <c r="BN30" s="70">
        <f t="shared" si="35"/>
        <v>0</v>
      </c>
      <c r="BO30" s="77">
        <f t="shared" si="36"/>
        <v>44</v>
      </c>
      <c r="BP30" s="74">
        <f t="shared" si="37"/>
        <v>43.339999999999996</v>
      </c>
      <c r="BQ30" s="74">
        <f t="shared" si="38"/>
        <v>4.96</v>
      </c>
      <c r="BR30" s="74">
        <f t="shared" si="39"/>
        <v>0</v>
      </c>
      <c r="BS30" s="77">
        <f t="shared" si="40"/>
        <v>48.3</v>
      </c>
      <c r="BT30" s="83"/>
      <c r="BU30" s="113">
        <v>605</v>
      </c>
      <c r="BV30" s="111" t="s">
        <v>172</v>
      </c>
      <c r="BW30" s="89">
        <f>'2002_CO-PA_Sumary'!U29</f>
        <v>0</v>
      </c>
      <c r="BX30" s="72">
        <f>'2002_CO-PA_Sumary'!V29</f>
        <v>0</v>
      </c>
      <c r="BY30" s="72">
        <f>'2002_CO-PA_Sumary'!W29</f>
        <v>0</v>
      </c>
      <c r="BZ30" s="90">
        <f>'2002_CO-PA_Sumary'!X29</f>
        <v>0</v>
      </c>
      <c r="CA30" s="75">
        <f>'2003_CO-PA_Sumary'!U29</f>
        <v>0</v>
      </c>
      <c r="CB30" s="70">
        <f>'2003_CO-PA_Sumary'!V29</f>
        <v>0</v>
      </c>
      <c r="CC30" s="70">
        <f>'2003_CO-PA_Sumary'!W29</f>
        <v>0</v>
      </c>
      <c r="CD30" s="91">
        <f>'2003_CO-PA_Sumary'!X29</f>
        <v>0</v>
      </c>
      <c r="CE30" s="70">
        <f>'2004_CO-PA_Sumary'!U29</f>
        <v>0</v>
      </c>
      <c r="CF30" s="70">
        <f>'2004_CO-PA_Sumary'!V29</f>
        <v>0</v>
      </c>
      <c r="CG30" s="70">
        <f>'2004_CO-PA_Sumary'!W29</f>
        <v>0</v>
      </c>
      <c r="CH30" s="91">
        <f>'2004_CO-PA_Sumary'!X29</f>
        <v>0</v>
      </c>
      <c r="CI30" s="71">
        <f>'2005_CO-PA_Sumary'!U29</f>
        <v>0</v>
      </c>
      <c r="CJ30" s="71">
        <f>'2005_CO-PA_Sumary'!V29</f>
        <v>0</v>
      </c>
      <c r="CK30" s="71">
        <f>'2005_CO-PA_Sumary'!W29</f>
        <v>0</v>
      </c>
      <c r="CL30" s="90">
        <f>'2005_CO-PA_Sumary'!X29</f>
        <v>0</v>
      </c>
      <c r="CM30" s="70">
        <f>'2006_CO-PA_Sumary'!U29</f>
        <v>0</v>
      </c>
      <c r="CN30" s="70">
        <f>'2006_CO-PA_Sumary'!V29</f>
        <v>0</v>
      </c>
      <c r="CO30" s="70">
        <f>'2006_CO-PA_Sumary'!W29</f>
        <v>0</v>
      </c>
      <c r="CP30" s="91">
        <f>'2006_CO-PA_Sumary'!X29</f>
        <v>0</v>
      </c>
      <c r="CQ30" s="70">
        <f>'2007_CO-PA_Sumary'!U29</f>
        <v>0</v>
      </c>
      <c r="CR30" s="70">
        <f>'2007_CO-PA_Sumary'!V29</f>
        <v>0</v>
      </c>
      <c r="CS30" s="70">
        <f>'2007_CO-PA_Sumary'!W29</f>
        <v>0</v>
      </c>
      <c r="CT30" s="91">
        <f>'2007_CO-PA_Sumary'!X29</f>
        <v>0</v>
      </c>
      <c r="CU30" s="70">
        <f>'2008_CO-PA_Sumary'!U29</f>
        <v>0</v>
      </c>
      <c r="CV30" s="70">
        <f>'2008_CO-PA_Sumary'!V29</f>
        <v>0.3</v>
      </c>
      <c r="CW30" s="70">
        <f>'2008_CO-PA_Sumary'!W29</f>
        <v>0</v>
      </c>
      <c r="CX30" s="91">
        <f>'2008_CO-PA_Sumary'!X29</f>
        <v>0.3</v>
      </c>
      <c r="CY30" s="70">
        <f>'2009_CO-PA_Sumary'!U29</f>
        <v>0</v>
      </c>
      <c r="CZ30" s="70">
        <f>'2009_CO-PA_Sumary'!V29</f>
        <v>0.3</v>
      </c>
      <c r="DA30" s="70">
        <f>'2009_CO-PA_Sumary'!W29</f>
        <v>0</v>
      </c>
      <c r="DB30" s="91">
        <f>'2009_CO-PA_Sumary'!X29</f>
        <v>0.3</v>
      </c>
      <c r="DC30" s="89">
        <f>'2010_CO-PA_Sumary'!$U29</f>
        <v>0</v>
      </c>
      <c r="DD30" s="72">
        <f>'2010_CO-PA_Sumary'!$V29</f>
        <v>0.4</v>
      </c>
      <c r="DE30" s="72">
        <f>'2010_CO-PA_Sumary'!$W29</f>
        <v>0</v>
      </c>
      <c r="DF30" s="76">
        <f>'2010_CO-PA_Sumary'!$X29</f>
        <v>0.4</v>
      </c>
      <c r="DG30" s="89">
        <f>'2011_CO-PA_Sumary'!$U29</f>
        <v>0</v>
      </c>
      <c r="DH30" s="72">
        <f>'2011_CO-PA_Sumary'!$V29</f>
        <v>0.2</v>
      </c>
      <c r="DI30" s="72">
        <f>'2011_CO-PA_Sumary'!$W29</f>
        <v>0</v>
      </c>
      <c r="DJ30" s="76">
        <f>'2011_CO-PA_Sumary'!$X29</f>
        <v>0.2</v>
      </c>
      <c r="DK30" s="89">
        <f>'2012_CO-PA_Sumary'!$U29</f>
        <v>0</v>
      </c>
      <c r="DL30" s="72">
        <f>'2012_CO-PA_Sumary'!$V29</f>
        <v>0</v>
      </c>
      <c r="DM30" s="72">
        <f>'2012_CO-PA_Sumary'!$W29</f>
        <v>0</v>
      </c>
      <c r="DN30" s="76">
        <f>'2012_CO-PA_Sumary'!$X29</f>
        <v>0</v>
      </c>
      <c r="DO30" s="89">
        <f>'2013_CO-PA_Sumary'!$U29</f>
        <v>0</v>
      </c>
      <c r="DP30" s="72">
        <f>'2013_CO-PA_Sumary'!$V29</f>
        <v>0</v>
      </c>
      <c r="DQ30" s="72">
        <f>'2013_CO-PA_Sumary'!$W29</f>
        <v>0</v>
      </c>
      <c r="DR30" s="76">
        <f>'2013_CO-PA_Sumary'!$X29</f>
        <v>0</v>
      </c>
      <c r="DS30" s="89">
        <f>'2014_CO-PA_Sumary'!$U29</f>
        <v>0</v>
      </c>
      <c r="DT30" s="72">
        <f>'2014_CO-PA_Sumary'!$V29</f>
        <v>0</v>
      </c>
      <c r="DU30" s="72">
        <f>'2014_CO-PA_Sumary'!$W29</f>
        <v>0</v>
      </c>
      <c r="DV30" s="76">
        <f>'2014_CO-PA_Sumary'!$X29</f>
        <v>0</v>
      </c>
      <c r="DW30" s="89">
        <f>'2015_CO-PA_Sumary'!$U29</f>
        <v>0</v>
      </c>
      <c r="DX30" s="72">
        <f>'2015_CO-PA_Sumary'!$V29</f>
        <v>0</v>
      </c>
      <c r="DY30" s="72">
        <f>'2015_CO-PA_Sumary'!$W29</f>
        <v>0</v>
      </c>
      <c r="DZ30" s="76">
        <f>'2015_CO-PA_Sumary'!$X29</f>
        <v>0</v>
      </c>
      <c r="EA30" s="83"/>
      <c r="EB30" s="75">
        <f t="shared" si="41"/>
        <v>0</v>
      </c>
      <c r="EC30" s="70">
        <f t="shared" si="0"/>
        <v>0.1111111111111111</v>
      </c>
      <c r="ED30" s="70">
        <f t="shared" si="1"/>
        <v>0</v>
      </c>
      <c r="EE30" s="77">
        <f t="shared" si="42"/>
        <v>0.1111111111111111</v>
      </c>
      <c r="EF30" s="75">
        <f t="shared" si="43"/>
        <v>0</v>
      </c>
      <c r="EG30" s="70">
        <f t="shared" si="2"/>
        <v>0.16666666666666666</v>
      </c>
      <c r="EH30" s="70">
        <f t="shared" si="3"/>
        <v>0</v>
      </c>
      <c r="EI30" s="77">
        <f t="shared" si="4"/>
        <v>0.16666666666666666</v>
      </c>
      <c r="EJ30" s="75">
        <f t="shared" si="44"/>
        <v>0</v>
      </c>
      <c r="EK30" s="70">
        <f t="shared" si="45"/>
        <v>0.04</v>
      </c>
      <c r="EL30" s="70">
        <f t="shared" si="46"/>
        <v>0</v>
      </c>
      <c r="EM30" s="77">
        <f t="shared" si="47"/>
        <v>0.04</v>
      </c>
      <c r="EN30" s="83"/>
      <c r="EO30" s="114"/>
      <c r="EQ30" s="113">
        <v>504</v>
      </c>
      <c r="ER30" s="111" t="s">
        <v>160</v>
      </c>
      <c r="ES30" s="89">
        <f t="shared" si="189"/>
        <v>164.89999999999998</v>
      </c>
      <c r="ET30" s="72">
        <f>BX18</f>
        <v>46.600000000000009</v>
      </c>
      <c r="EU30" s="72">
        <f>BY18</f>
        <v>0</v>
      </c>
      <c r="EV30" s="90">
        <f>BZ18</f>
        <v>211.5</v>
      </c>
      <c r="EW30" s="75">
        <f>CA18</f>
        <v>141</v>
      </c>
      <c r="EX30" s="70">
        <f>CB18</f>
        <v>41</v>
      </c>
      <c r="EY30" s="70">
        <f>CC18</f>
        <v>0</v>
      </c>
      <c r="EZ30" s="91">
        <f>CD18</f>
        <v>182</v>
      </c>
      <c r="FA30" s="70">
        <f>CE18</f>
        <v>199.5</v>
      </c>
      <c r="FB30" s="70">
        <f>CF18</f>
        <v>33.300000000000004</v>
      </c>
      <c r="FC30" s="70">
        <f>CG18</f>
        <v>0</v>
      </c>
      <c r="FD30" s="91">
        <f>CH18</f>
        <v>232.8</v>
      </c>
      <c r="FE30" s="71">
        <f>CI18</f>
        <v>152.70000000000002</v>
      </c>
      <c r="FF30" s="71">
        <f>CJ18</f>
        <v>40.300000000000004</v>
      </c>
      <c r="FG30" s="71">
        <f>CK18</f>
        <v>0</v>
      </c>
      <c r="FH30" s="91">
        <f>CL18</f>
        <v>193.00000000000003</v>
      </c>
      <c r="FI30" s="70">
        <f>CM18</f>
        <v>170.6</v>
      </c>
      <c r="FJ30" s="70">
        <f>CN18</f>
        <v>42.1</v>
      </c>
      <c r="FK30" s="70">
        <f>CO18</f>
        <v>0</v>
      </c>
      <c r="FL30" s="91">
        <f>CP18</f>
        <v>212.7</v>
      </c>
      <c r="FM30" s="70">
        <f>CQ18</f>
        <v>199.9</v>
      </c>
      <c r="FN30" s="70">
        <f>CR18</f>
        <v>42.2</v>
      </c>
      <c r="FO30" s="70">
        <f>CS18</f>
        <v>0</v>
      </c>
      <c r="FP30" s="91">
        <f>CT18</f>
        <v>242.10000000000002</v>
      </c>
      <c r="FQ30" s="70">
        <f>CU18</f>
        <v>199.1</v>
      </c>
      <c r="FR30" s="70">
        <f>CV18</f>
        <v>40.800000000000004</v>
      </c>
      <c r="FS30" s="70">
        <f>CW18</f>
        <v>0</v>
      </c>
      <c r="FT30" s="91">
        <f>CX18</f>
        <v>239.9</v>
      </c>
      <c r="FU30" s="70">
        <f>CY18</f>
        <v>194.60000000000002</v>
      </c>
      <c r="FV30" s="70">
        <f>CZ18</f>
        <v>35.600000000000009</v>
      </c>
      <c r="FW30" s="70">
        <f>DA18</f>
        <v>0</v>
      </c>
      <c r="FX30" s="91">
        <f>DB18</f>
        <v>230.20000000000005</v>
      </c>
      <c r="FY30" s="70">
        <f>DC18</f>
        <v>134.70000000000002</v>
      </c>
      <c r="FZ30" s="70">
        <f t="shared" ref="FZ30:GB30" si="192">DD18</f>
        <v>47.9</v>
      </c>
      <c r="GA30" s="70">
        <f t="shared" si="192"/>
        <v>0</v>
      </c>
      <c r="GB30" s="91">
        <f t="shared" si="192"/>
        <v>182.60000000000002</v>
      </c>
      <c r="GC30" s="70">
        <f>DG18</f>
        <v>180.4</v>
      </c>
      <c r="GD30" s="70">
        <f t="shared" si="162"/>
        <v>46.3</v>
      </c>
      <c r="GE30" s="70">
        <f t="shared" si="163"/>
        <v>0</v>
      </c>
      <c r="GF30" s="91">
        <f t="shared" si="164"/>
        <v>226.7</v>
      </c>
      <c r="GG30" s="409">
        <f>DK18</f>
        <v>202.89999999999998</v>
      </c>
      <c r="GH30" s="70">
        <f t="shared" si="165"/>
        <v>48.1</v>
      </c>
      <c r="GI30" s="70">
        <f t="shared" si="166"/>
        <v>0</v>
      </c>
      <c r="GJ30" s="91">
        <f t="shared" si="167"/>
        <v>250.99999999999997</v>
      </c>
      <c r="GK30" s="409">
        <f>DO18</f>
        <v>226</v>
      </c>
      <c r="GL30" s="70">
        <f t="shared" si="168"/>
        <v>34.299999999999997</v>
      </c>
      <c r="GM30" s="70">
        <f t="shared" si="169"/>
        <v>0</v>
      </c>
      <c r="GN30" s="91">
        <f t="shared" si="170"/>
        <v>260.3</v>
      </c>
      <c r="GO30" s="409">
        <f>DS18</f>
        <v>216.8</v>
      </c>
      <c r="GP30" s="70">
        <f t="shared" si="171"/>
        <v>34.400000000000006</v>
      </c>
      <c r="GQ30" s="70">
        <f t="shared" si="172"/>
        <v>0</v>
      </c>
      <c r="GR30" s="91">
        <f t="shared" si="173"/>
        <v>251.20000000000002</v>
      </c>
      <c r="GS30" s="75">
        <f>DW18</f>
        <v>221.9</v>
      </c>
      <c r="GT30" s="70">
        <f t="shared" si="174"/>
        <v>37.700000000000003</v>
      </c>
      <c r="GU30" s="70">
        <f t="shared" si="175"/>
        <v>0</v>
      </c>
      <c r="GV30" s="91">
        <f t="shared" si="176"/>
        <v>259.60000000000002</v>
      </c>
      <c r="GW30" s="83"/>
      <c r="GX30" s="75">
        <f t="shared" si="177"/>
        <v>182.68888888888893</v>
      </c>
      <c r="GY30" s="70">
        <f t="shared" si="178"/>
        <v>39.955555555555556</v>
      </c>
      <c r="GZ30" s="70">
        <f t="shared" si="179"/>
        <v>0</v>
      </c>
      <c r="HA30" s="77">
        <f t="shared" si="180"/>
        <v>222.64444444444447</v>
      </c>
      <c r="HB30" s="75">
        <f t="shared" si="181"/>
        <v>186.06666666666669</v>
      </c>
      <c r="HC30" s="70">
        <f t="shared" si="182"/>
        <v>39.050000000000011</v>
      </c>
      <c r="HD30" s="70">
        <f t="shared" si="183"/>
        <v>0</v>
      </c>
      <c r="HE30" s="77">
        <f t="shared" si="184"/>
        <v>225.11666666666667</v>
      </c>
      <c r="HF30" s="75">
        <f t="shared" si="185"/>
        <v>209.6</v>
      </c>
      <c r="HG30" s="70">
        <f t="shared" si="186"/>
        <v>40.160000000000004</v>
      </c>
      <c r="HH30" s="70">
        <f t="shared" si="187"/>
        <v>0</v>
      </c>
      <c r="HI30" s="77">
        <f t="shared" si="188"/>
        <v>249.76000000000005</v>
      </c>
      <c r="HJ30" s="83"/>
    </row>
    <row r="31" spans="1:218" x14ac:dyDescent="0.2">
      <c r="A31" s="84" t="s">
        <v>64</v>
      </c>
      <c r="B31" s="87" t="s">
        <v>65</v>
      </c>
      <c r="C31" s="89">
        <f>'2002_CO-PA_Sumary'!C30</f>
        <v>0.8</v>
      </c>
      <c r="D31" s="72">
        <f>'2002_CO-PA_Sumary'!D30</f>
        <v>6.1400000000000006</v>
      </c>
      <c r="E31" s="72">
        <f>'2002_CO-PA_Sumary'!E30</f>
        <v>0</v>
      </c>
      <c r="F31" s="90">
        <f>'2002_CO-PA_Sumary'!F30</f>
        <v>6.94</v>
      </c>
      <c r="G31" s="75">
        <f>'2003_CO-PA_Sumary'!C30</f>
        <v>2.2000000000000002</v>
      </c>
      <c r="H31" s="70">
        <f>'2003_CO-PA_Sumary'!D30</f>
        <v>6.5</v>
      </c>
      <c r="I31" s="70">
        <f>'2003_CO-PA_Sumary'!E30</f>
        <v>0</v>
      </c>
      <c r="J31" s="90">
        <f>'2003_CO-PA_Sumary'!F30</f>
        <v>8.6999999999999993</v>
      </c>
      <c r="K31" s="70">
        <f>'2004_CO-PA_Sumary'!C30</f>
        <v>1.5999999999999999</v>
      </c>
      <c r="L31" s="70">
        <f>'2004_CO-PA_Sumary'!D30</f>
        <v>7.6999999999999993</v>
      </c>
      <c r="M31" s="70">
        <f>'2004_CO-PA_Sumary'!E30</f>
        <v>0</v>
      </c>
      <c r="N31" s="91">
        <f>'2004_CO-PA_Sumary'!F30</f>
        <v>9.2999999999999989</v>
      </c>
      <c r="O31" s="71">
        <f>'2005_CO-PA_Sumary'!C30</f>
        <v>0.8</v>
      </c>
      <c r="P31" s="71">
        <f>'2005_CO-PA_Sumary'!D30</f>
        <v>6</v>
      </c>
      <c r="Q31" s="71">
        <f>'2005_CO-PA_Sumary'!E30</f>
        <v>0</v>
      </c>
      <c r="R31" s="91">
        <f>'2005_CO-PA_Sumary'!F30</f>
        <v>6.8</v>
      </c>
      <c r="S31" s="70">
        <f>'2006_CO-PA_Sumary'!C30</f>
        <v>1.1000000000000001</v>
      </c>
      <c r="T31" s="70">
        <f>'2006_CO-PA_Sumary'!D30</f>
        <v>9.1999999999999993</v>
      </c>
      <c r="U31" s="70">
        <f>'2006_CO-PA_Sumary'!E30</f>
        <v>0</v>
      </c>
      <c r="V31" s="91">
        <f>'2006_CO-PA_Sumary'!F30</f>
        <v>10.299999999999999</v>
      </c>
      <c r="W31" s="70">
        <f>'2007_CO-PA_Sumary'!C30</f>
        <v>1.7</v>
      </c>
      <c r="X31" s="70">
        <f>'2007_CO-PA_Sumary'!D30</f>
        <v>9.3999999999999986</v>
      </c>
      <c r="Y31" s="70">
        <f>'2007_CO-PA_Sumary'!E30</f>
        <v>0</v>
      </c>
      <c r="Z31" s="91">
        <f>'2007_CO-PA_Sumary'!F30</f>
        <v>11.099999999999998</v>
      </c>
      <c r="AA31" s="70">
        <f>'2008_CO-PA_Sumary'!C30</f>
        <v>0.6</v>
      </c>
      <c r="AB31" s="70">
        <f>'2008_CO-PA_Sumary'!D30</f>
        <v>9.4</v>
      </c>
      <c r="AC31" s="70">
        <f>'2008_CO-PA_Sumary'!E30</f>
        <v>0</v>
      </c>
      <c r="AD31" s="91">
        <f>'2008_CO-PA_Sumary'!F30</f>
        <v>10</v>
      </c>
      <c r="AE31" s="70">
        <f>'2009_CO-PA_Sumary'!C30</f>
        <v>0.5</v>
      </c>
      <c r="AF31" s="70">
        <f>'2009_CO-PA_Sumary'!D30</f>
        <v>8.3000000000000007</v>
      </c>
      <c r="AG31" s="70">
        <f>'2009_CO-PA_Sumary'!E30</f>
        <v>0</v>
      </c>
      <c r="AH31" s="91">
        <f>'2009_CO-PA_Sumary'!F30</f>
        <v>8.8000000000000007</v>
      </c>
      <c r="AI31" s="89">
        <f>'2010_CO-PA_Sumary'!$C30</f>
        <v>1</v>
      </c>
      <c r="AJ31" s="72">
        <f>'2010_CO-PA_Sumary'!$D30</f>
        <v>7.6</v>
      </c>
      <c r="AK31" s="72">
        <f>'2010_CO-PA_Sumary'!$E30</f>
        <v>0</v>
      </c>
      <c r="AL31" s="76">
        <f>'2010_CO-PA_Sumary'!$F30</f>
        <v>8.6</v>
      </c>
      <c r="AM31" s="89">
        <f>'2011_CO-PA_Sumary'!$C30</f>
        <v>1.1000000000000001</v>
      </c>
      <c r="AN31" s="72">
        <f>'2011_CO-PA_Sumary'!$D30</f>
        <v>6.6000000000000005</v>
      </c>
      <c r="AO31" s="72">
        <f>'2011_CO-PA_Sumary'!$E30</f>
        <v>0</v>
      </c>
      <c r="AP31" s="76">
        <f>'2011_CO-PA_Sumary'!$F30</f>
        <v>7.7000000000000011</v>
      </c>
      <c r="AQ31" s="89">
        <f>'2012_CO-PA_Sumary'!$C30</f>
        <v>2.4</v>
      </c>
      <c r="AR31" s="72">
        <f>'2012_CO-PA_Sumary'!$D30</f>
        <v>6.4</v>
      </c>
      <c r="AS31" s="72">
        <f>'2012_CO-PA_Sumary'!$E30</f>
        <v>0</v>
      </c>
      <c r="AT31" s="76">
        <f>'2012_CO-PA_Sumary'!$F30</f>
        <v>8.8000000000000007</v>
      </c>
      <c r="AU31" s="89">
        <f>'2013_CO-PA_Sumary'!$C30</f>
        <v>2.4</v>
      </c>
      <c r="AV31" s="72">
        <f>'2013_CO-PA_Sumary'!$D30</f>
        <v>6.7</v>
      </c>
      <c r="AW31" s="72">
        <f>'2013_CO-PA_Sumary'!$E30</f>
        <v>0</v>
      </c>
      <c r="AX31" s="76">
        <f>'2013_CO-PA_Sumary'!$F30</f>
        <v>9.1</v>
      </c>
      <c r="AY31" s="89">
        <f>'2014_CO-PA_Sumary'!$C30</f>
        <v>1.5</v>
      </c>
      <c r="AZ31" s="72">
        <f>'2014_CO-PA_Sumary'!$D30</f>
        <v>6</v>
      </c>
      <c r="BA31" s="72">
        <f>'2014_CO-PA_Sumary'!$E30</f>
        <v>0</v>
      </c>
      <c r="BB31" s="76">
        <f>'2014_CO-PA_Sumary'!$F30</f>
        <v>7.5</v>
      </c>
      <c r="BC31" s="89">
        <f>'2015_CO-PA_Sumary'!$C30</f>
        <v>2.9000000000000004</v>
      </c>
      <c r="BD31" s="72">
        <f>'2015_CO-PA_Sumary'!$D30</f>
        <v>5.3000000000000007</v>
      </c>
      <c r="BE31" s="72">
        <f>'2015_CO-PA_Sumary'!$E30</f>
        <v>0</v>
      </c>
      <c r="BF31" s="76">
        <f>'2015_CO-PA_Sumary'!$F30</f>
        <v>8.2000000000000011</v>
      </c>
      <c r="BG31" s="374"/>
      <c r="BH31" s="75">
        <f t="shared" si="29"/>
        <v>1.1444444444444444</v>
      </c>
      <c r="BI31" s="70">
        <f t="shared" si="30"/>
        <v>7.8044444444444441</v>
      </c>
      <c r="BJ31" s="70">
        <f t="shared" si="31"/>
        <v>0</v>
      </c>
      <c r="BK31" s="77">
        <f t="shared" si="32"/>
        <v>8.948888888888888</v>
      </c>
      <c r="BL31" s="75">
        <f t="shared" si="33"/>
        <v>0.95000000000000007</v>
      </c>
      <c r="BM31" s="70">
        <f t="shared" si="34"/>
        <v>8.3166666666666664</v>
      </c>
      <c r="BN31" s="70">
        <f t="shared" si="35"/>
        <v>0</v>
      </c>
      <c r="BO31" s="77">
        <f t="shared" si="36"/>
        <v>9.2666666666666675</v>
      </c>
      <c r="BP31" s="74">
        <f t="shared" si="37"/>
        <v>2.06</v>
      </c>
      <c r="BQ31" s="74">
        <f t="shared" si="38"/>
        <v>6.2</v>
      </c>
      <c r="BR31" s="74">
        <f t="shared" si="39"/>
        <v>0</v>
      </c>
      <c r="BS31" s="77">
        <f t="shared" si="40"/>
        <v>8.2600000000000016</v>
      </c>
      <c r="BT31" s="83"/>
      <c r="BU31" s="113">
        <v>606</v>
      </c>
      <c r="BV31" s="111" t="s">
        <v>173</v>
      </c>
      <c r="BW31" s="89">
        <f>'2002_CO-PA_Sumary'!U30</f>
        <v>300.10000000000002</v>
      </c>
      <c r="BX31" s="72">
        <f>'2002_CO-PA_Sumary'!V30</f>
        <v>24.6</v>
      </c>
      <c r="BY31" s="72">
        <f>'2002_CO-PA_Sumary'!W30</f>
        <v>196.2</v>
      </c>
      <c r="BZ31" s="90">
        <f>'2002_CO-PA_Sumary'!X30</f>
        <v>520.90000000000009</v>
      </c>
      <c r="CA31" s="75">
        <f>'2003_CO-PA_Sumary'!U30</f>
        <v>332.4</v>
      </c>
      <c r="CB31" s="70">
        <f>'2003_CO-PA_Sumary'!V30</f>
        <v>25</v>
      </c>
      <c r="CC31" s="70">
        <f>'2003_CO-PA_Sumary'!W30</f>
        <v>130.9</v>
      </c>
      <c r="CD31" s="91">
        <f>'2003_CO-PA_Sumary'!X30</f>
        <v>488.29999999999995</v>
      </c>
      <c r="CE31" s="70">
        <f>'2004_CO-PA_Sumary'!U30</f>
        <v>409.7</v>
      </c>
      <c r="CF31" s="70">
        <f>'2004_CO-PA_Sumary'!V30</f>
        <v>24.9</v>
      </c>
      <c r="CG31" s="70">
        <f>'2004_CO-PA_Sumary'!W30</f>
        <v>127.6</v>
      </c>
      <c r="CH31" s="91">
        <f>'2004_CO-PA_Sumary'!X30</f>
        <v>562.19999999999993</v>
      </c>
      <c r="CI31" s="71">
        <f>'2005_CO-PA_Sumary'!U30</f>
        <v>269.60000000000002</v>
      </c>
      <c r="CJ31" s="71">
        <f>'2005_CO-PA_Sumary'!V30</f>
        <v>25.900000000000002</v>
      </c>
      <c r="CK31" s="71">
        <f>'2005_CO-PA_Sumary'!W30</f>
        <v>176.3</v>
      </c>
      <c r="CL31" s="90">
        <f>'2005_CO-PA_Sumary'!X30</f>
        <v>471.8</v>
      </c>
      <c r="CM31" s="70">
        <f>'2006_CO-PA_Sumary'!U30</f>
        <v>441.6</v>
      </c>
      <c r="CN31" s="70">
        <f>'2006_CO-PA_Sumary'!V30</f>
        <v>27.5</v>
      </c>
      <c r="CO31" s="70">
        <f>'2006_CO-PA_Sumary'!W30</f>
        <v>136.69999999999999</v>
      </c>
      <c r="CP31" s="91">
        <f>'2006_CO-PA_Sumary'!X30</f>
        <v>605.79999999999995</v>
      </c>
      <c r="CQ31" s="70">
        <f>'2007_CO-PA_Sumary'!U30</f>
        <v>556</v>
      </c>
      <c r="CR31" s="70">
        <f>'2007_CO-PA_Sumary'!V30</f>
        <v>31.799999999999997</v>
      </c>
      <c r="CS31" s="70">
        <f>'2007_CO-PA_Sumary'!W30</f>
        <v>185.3</v>
      </c>
      <c r="CT31" s="91">
        <f>'2007_CO-PA_Sumary'!X30</f>
        <v>773.09999999999991</v>
      </c>
      <c r="CU31" s="70">
        <f>'2008_CO-PA_Sumary'!U30</f>
        <v>655</v>
      </c>
      <c r="CV31" s="70">
        <f>'2008_CO-PA_Sumary'!V30</f>
        <v>26.4</v>
      </c>
      <c r="CW31" s="70">
        <f>'2008_CO-PA_Sumary'!W30</f>
        <v>195.3</v>
      </c>
      <c r="CX31" s="91">
        <f>'2008_CO-PA_Sumary'!X30</f>
        <v>876.7</v>
      </c>
      <c r="CY31" s="70">
        <f>'2009_CO-PA_Sumary'!U30</f>
        <v>840</v>
      </c>
      <c r="CZ31" s="70">
        <f>'2009_CO-PA_Sumary'!V30</f>
        <v>28.099999999999998</v>
      </c>
      <c r="DA31" s="70">
        <f>'2009_CO-PA_Sumary'!W30</f>
        <v>185.3</v>
      </c>
      <c r="DB31" s="91">
        <f>'2009_CO-PA_Sumary'!X30</f>
        <v>1053.4000000000001</v>
      </c>
      <c r="DC31" s="89">
        <f>'2010_CO-PA_Sumary'!$U30</f>
        <v>566.20000000000005</v>
      </c>
      <c r="DD31" s="72">
        <f>'2010_CO-PA_Sumary'!$V30</f>
        <v>26.8</v>
      </c>
      <c r="DE31" s="72">
        <f>'2010_CO-PA_Sumary'!$W30</f>
        <v>189.7</v>
      </c>
      <c r="DF31" s="76">
        <f>'2010_CO-PA_Sumary'!$X30</f>
        <v>782.7</v>
      </c>
      <c r="DG31" s="89">
        <f>'2011_CO-PA_Sumary'!$U30</f>
        <v>404.4</v>
      </c>
      <c r="DH31" s="72">
        <f>'2011_CO-PA_Sumary'!$V30</f>
        <v>19.200000000000003</v>
      </c>
      <c r="DI31" s="72">
        <f>'2011_CO-PA_Sumary'!$W30</f>
        <v>142.5</v>
      </c>
      <c r="DJ31" s="76">
        <f>'2011_CO-PA_Sumary'!$X30</f>
        <v>566.09999999999991</v>
      </c>
      <c r="DK31" s="89">
        <f>'2012_CO-PA_Sumary'!$U30</f>
        <v>524.6</v>
      </c>
      <c r="DL31" s="72">
        <f>'2012_CO-PA_Sumary'!$V30</f>
        <v>22.299999999999997</v>
      </c>
      <c r="DM31" s="72">
        <f>'2012_CO-PA_Sumary'!$W30</f>
        <v>185.1</v>
      </c>
      <c r="DN31" s="76">
        <f>'2012_CO-PA_Sumary'!$X30</f>
        <v>732</v>
      </c>
      <c r="DO31" s="89">
        <f>'2013_CO-PA_Sumary'!$U30</f>
        <v>518.6</v>
      </c>
      <c r="DP31" s="72">
        <f>'2013_CO-PA_Sumary'!$V30</f>
        <v>21.9</v>
      </c>
      <c r="DQ31" s="72">
        <f>'2013_CO-PA_Sumary'!$W30</f>
        <v>205.5</v>
      </c>
      <c r="DR31" s="76">
        <f>'2013_CO-PA_Sumary'!$X30</f>
        <v>746</v>
      </c>
      <c r="DS31" s="89">
        <f>'2014_CO-PA_Sumary'!$U30</f>
        <v>765.5</v>
      </c>
      <c r="DT31" s="72">
        <f>'2014_CO-PA_Sumary'!$V30</f>
        <v>20.9</v>
      </c>
      <c r="DU31" s="72">
        <f>'2014_CO-PA_Sumary'!$W30</f>
        <v>305.2</v>
      </c>
      <c r="DV31" s="76">
        <f>'2014_CO-PA_Sumary'!$X30</f>
        <v>1091.5999999999999</v>
      </c>
      <c r="DW31" s="89">
        <f>'2015_CO-PA_Sumary'!$U30</f>
        <v>898.3</v>
      </c>
      <c r="DX31" s="72">
        <f>'2015_CO-PA_Sumary'!$V30</f>
        <v>13.2</v>
      </c>
      <c r="DY31" s="72">
        <f>'2015_CO-PA_Sumary'!$W30</f>
        <v>287.2</v>
      </c>
      <c r="DZ31" s="76">
        <f>'2015_CO-PA_Sumary'!$X30</f>
        <v>1198.7</v>
      </c>
      <c r="EA31" s="83"/>
      <c r="EB31" s="75">
        <f t="shared" si="41"/>
        <v>485.62222222222226</v>
      </c>
      <c r="EC31" s="70">
        <f t="shared" si="0"/>
        <v>26.777777777777779</v>
      </c>
      <c r="ED31" s="70">
        <f t="shared" si="1"/>
        <v>169.25555555555556</v>
      </c>
      <c r="EE31" s="77">
        <f t="shared" si="42"/>
        <v>681.65555555555557</v>
      </c>
      <c r="EF31" s="75">
        <f t="shared" si="43"/>
        <v>554.73333333333323</v>
      </c>
      <c r="EG31" s="70">
        <f t="shared" si="2"/>
        <v>27.75</v>
      </c>
      <c r="EH31" s="70">
        <f t="shared" si="3"/>
        <v>178.10000000000002</v>
      </c>
      <c r="EI31" s="77">
        <f t="shared" si="4"/>
        <v>760.58333333333337</v>
      </c>
      <c r="EJ31" s="75">
        <f t="shared" si="44"/>
        <v>622.28</v>
      </c>
      <c r="EK31" s="70">
        <f t="shared" si="45"/>
        <v>19.5</v>
      </c>
      <c r="EL31" s="70">
        <f t="shared" si="46"/>
        <v>225.1</v>
      </c>
      <c r="EM31" s="77">
        <f t="shared" si="47"/>
        <v>866.87999999999988</v>
      </c>
      <c r="EN31" s="83"/>
      <c r="EO31" s="114"/>
      <c r="EQ31" s="113">
        <v>505</v>
      </c>
      <c r="ER31" s="111" t="s">
        <v>161</v>
      </c>
      <c r="ES31" s="89">
        <f t="shared" si="189"/>
        <v>45.3</v>
      </c>
      <c r="ET31" s="72">
        <f>BX19</f>
        <v>6.8000000000000007</v>
      </c>
      <c r="EU31" s="72">
        <f>BY19</f>
        <v>0</v>
      </c>
      <c r="EV31" s="90">
        <f>BZ19</f>
        <v>52.099999999999994</v>
      </c>
      <c r="EW31" s="75">
        <f>CA19</f>
        <v>38.1</v>
      </c>
      <c r="EX31" s="70">
        <f>CB19</f>
        <v>6.5</v>
      </c>
      <c r="EY31" s="70">
        <f>CC19</f>
        <v>0</v>
      </c>
      <c r="EZ31" s="91">
        <f>CD19</f>
        <v>44.6</v>
      </c>
      <c r="FA31" s="70">
        <f>CE19</f>
        <v>48.100000000000009</v>
      </c>
      <c r="FB31" s="70">
        <f>CF19</f>
        <v>6.0000000000000009</v>
      </c>
      <c r="FC31" s="70">
        <f>CG19</f>
        <v>0</v>
      </c>
      <c r="FD31" s="91">
        <f>CH19</f>
        <v>54.100000000000009</v>
      </c>
      <c r="FE31" s="71">
        <f>CI19</f>
        <v>35.900000000000006</v>
      </c>
      <c r="FF31" s="71">
        <f>CJ19</f>
        <v>6</v>
      </c>
      <c r="FG31" s="71">
        <f>CK19</f>
        <v>0</v>
      </c>
      <c r="FH31" s="91">
        <f>CL19</f>
        <v>41.900000000000006</v>
      </c>
      <c r="FI31" s="70">
        <f>CM19</f>
        <v>39.6</v>
      </c>
      <c r="FJ31" s="70">
        <f>CN19</f>
        <v>5.0999999999999996</v>
      </c>
      <c r="FK31" s="70">
        <f>CO19</f>
        <v>0</v>
      </c>
      <c r="FL31" s="91">
        <f>CP19</f>
        <v>44.7</v>
      </c>
      <c r="FM31" s="70">
        <f>CQ19</f>
        <v>43.6</v>
      </c>
      <c r="FN31" s="70">
        <f>CR19</f>
        <v>4.4000000000000004</v>
      </c>
      <c r="FO31" s="70">
        <f>CS19</f>
        <v>0</v>
      </c>
      <c r="FP31" s="91">
        <f>CT19</f>
        <v>48</v>
      </c>
      <c r="FQ31" s="70">
        <f>CU19</f>
        <v>44.400000000000006</v>
      </c>
      <c r="FR31" s="70">
        <f>CV19</f>
        <v>4.5999999999999996</v>
      </c>
      <c r="FS31" s="70">
        <f>CW19</f>
        <v>0</v>
      </c>
      <c r="FT31" s="91">
        <f>CX19</f>
        <v>49.000000000000007</v>
      </c>
      <c r="FU31" s="70">
        <f>CY19</f>
        <v>41.3</v>
      </c>
      <c r="FV31" s="70">
        <f>CZ19</f>
        <v>4.3999999999999995</v>
      </c>
      <c r="FW31" s="70">
        <f>DA19</f>
        <v>0</v>
      </c>
      <c r="FX31" s="91">
        <f>DB19</f>
        <v>45.699999999999996</v>
      </c>
      <c r="FY31" s="70">
        <f>DC19</f>
        <v>47.599999999999994</v>
      </c>
      <c r="FZ31" s="70">
        <f t="shared" ref="FZ31:GB31" si="193">DD19</f>
        <v>5.9</v>
      </c>
      <c r="GA31" s="70">
        <f t="shared" si="193"/>
        <v>0</v>
      </c>
      <c r="GB31" s="91">
        <f t="shared" si="193"/>
        <v>53.499999999999993</v>
      </c>
      <c r="GC31" s="70">
        <f>DG19</f>
        <v>44.300000000000004</v>
      </c>
      <c r="GD31" s="70">
        <f t="shared" si="162"/>
        <v>5.2</v>
      </c>
      <c r="GE31" s="70">
        <f t="shared" si="163"/>
        <v>0</v>
      </c>
      <c r="GF31" s="91">
        <f t="shared" si="164"/>
        <v>49.500000000000007</v>
      </c>
      <c r="GG31" s="409">
        <f>DK19</f>
        <v>58.100000000000009</v>
      </c>
      <c r="GH31" s="70">
        <f t="shared" si="165"/>
        <v>5</v>
      </c>
      <c r="GI31" s="70">
        <f t="shared" si="166"/>
        <v>0</v>
      </c>
      <c r="GJ31" s="91">
        <f t="shared" si="167"/>
        <v>63.100000000000009</v>
      </c>
      <c r="GK31" s="409">
        <f>DO19</f>
        <v>59</v>
      </c>
      <c r="GL31" s="70">
        <f t="shared" si="168"/>
        <v>4.8999999999999995</v>
      </c>
      <c r="GM31" s="70">
        <f t="shared" si="169"/>
        <v>0</v>
      </c>
      <c r="GN31" s="91">
        <f t="shared" si="170"/>
        <v>63.9</v>
      </c>
      <c r="GO31" s="409">
        <f>DS19</f>
        <v>59.1</v>
      </c>
      <c r="GP31" s="70">
        <f t="shared" si="171"/>
        <v>4.4000000000000004</v>
      </c>
      <c r="GQ31" s="70">
        <f t="shared" si="172"/>
        <v>0</v>
      </c>
      <c r="GR31" s="91">
        <f t="shared" si="173"/>
        <v>63.5</v>
      </c>
      <c r="GS31" s="75">
        <f>DW19</f>
        <v>58.5</v>
      </c>
      <c r="GT31" s="70">
        <f t="shared" si="174"/>
        <v>4.2</v>
      </c>
      <c r="GU31" s="70">
        <f t="shared" si="175"/>
        <v>0</v>
      </c>
      <c r="GV31" s="91">
        <f t="shared" si="176"/>
        <v>62.7</v>
      </c>
      <c r="GW31" s="83"/>
      <c r="GX31" s="75">
        <f t="shared" si="177"/>
        <v>43.866666666666667</v>
      </c>
      <c r="GY31" s="70">
        <f t="shared" si="178"/>
        <v>5.333333333333333</v>
      </c>
      <c r="GZ31" s="70">
        <f t="shared" si="179"/>
        <v>0</v>
      </c>
      <c r="HA31" s="77">
        <f t="shared" si="180"/>
        <v>49.2</v>
      </c>
      <c r="HB31" s="75">
        <f t="shared" si="181"/>
        <v>42.150000000000006</v>
      </c>
      <c r="HC31" s="70">
        <f t="shared" si="182"/>
        <v>5.083333333333333</v>
      </c>
      <c r="HD31" s="70">
        <f t="shared" si="183"/>
        <v>0</v>
      </c>
      <c r="HE31" s="77">
        <f t="shared" si="184"/>
        <v>47.233333333333341</v>
      </c>
      <c r="HF31" s="75">
        <f t="shared" si="185"/>
        <v>55.8</v>
      </c>
      <c r="HG31" s="70">
        <f t="shared" si="186"/>
        <v>4.74</v>
      </c>
      <c r="HH31" s="70">
        <f t="shared" si="187"/>
        <v>0</v>
      </c>
      <c r="HI31" s="77">
        <f t="shared" si="188"/>
        <v>60.540000000000006</v>
      </c>
      <c r="HJ31" s="83"/>
    </row>
    <row r="32" spans="1:218" x14ac:dyDescent="0.2">
      <c r="A32" s="84" t="s">
        <v>66</v>
      </c>
      <c r="B32" s="87" t="s">
        <v>67</v>
      </c>
      <c r="C32" s="89">
        <f>'2002_CO-PA_Sumary'!C31</f>
        <v>19.8</v>
      </c>
      <c r="D32" s="72">
        <f>'2002_CO-PA_Sumary'!D31</f>
        <v>368</v>
      </c>
      <c r="E32" s="72">
        <f>'2002_CO-PA_Sumary'!E31</f>
        <v>0</v>
      </c>
      <c r="F32" s="90">
        <f>'2002_CO-PA_Sumary'!F31</f>
        <v>387.8</v>
      </c>
      <c r="G32" s="75">
        <f>'2003_CO-PA_Sumary'!C31</f>
        <v>3.9</v>
      </c>
      <c r="H32" s="70">
        <f>'2003_CO-PA_Sumary'!D31</f>
        <v>59.3</v>
      </c>
      <c r="I32" s="70">
        <f>'2003_CO-PA_Sumary'!E31</f>
        <v>0</v>
      </c>
      <c r="J32" s="90">
        <f>'2003_CO-PA_Sumary'!F31</f>
        <v>63.199999999999996</v>
      </c>
      <c r="K32" s="70">
        <f>'2004_CO-PA_Sumary'!C31</f>
        <v>6.7</v>
      </c>
      <c r="L32" s="70">
        <f>'2004_CO-PA_Sumary'!D31</f>
        <v>33</v>
      </c>
      <c r="M32" s="70">
        <f>'2004_CO-PA_Sumary'!E31</f>
        <v>0</v>
      </c>
      <c r="N32" s="91">
        <f>'2004_CO-PA_Sumary'!F31</f>
        <v>39.700000000000003</v>
      </c>
      <c r="O32" s="71">
        <f>'2005_CO-PA_Sumary'!C31</f>
        <v>6</v>
      </c>
      <c r="P32" s="71">
        <f>'2005_CO-PA_Sumary'!D31</f>
        <v>38.299999999999997</v>
      </c>
      <c r="Q32" s="71">
        <f>'2005_CO-PA_Sumary'!E31</f>
        <v>0</v>
      </c>
      <c r="R32" s="91">
        <f>'2005_CO-PA_Sumary'!F31</f>
        <v>44.3</v>
      </c>
      <c r="S32" s="70">
        <f>'2006_CO-PA_Sumary'!C31</f>
        <v>1</v>
      </c>
      <c r="T32" s="70">
        <f>'2006_CO-PA_Sumary'!D31</f>
        <v>4.5999999999999996</v>
      </c>
      <c r="U32" s="70">
        <f>'2006_CO-PA_Sumary'!E31</f>
        <v>0</v>
      </c>
      <c r="V32" s="91">
        <f>'2006_CO-PA_Sumary'!F31</f>
        <v>5.6</v>
      </c>
      <c r="W32" s="70">
        <f>'2007_CO-PA_Sumary'!C31</f>
        <v>1</v>
      </c>
      <c r="X32" s="70">
        <f>'2007_CO-PA_Sumary'!D31</f>
        <v>4.5999999999999996</v>
      </c>
      <c r="Y32" s="70">
        <f>'2007_CO-PA_Sumary'!E31</f>
        <v>0</v>
      </c>
      <c r="Z32" s="91">
        <f>'2007_CO-PA_Sumary'!F31</f>
        <v>5.6</v>
      </c>
      <c r="AA32" s="70">
        <f>'2008_CO-PA_Sumary'!C31</f>
        <v>1</v>
      </c>
      <c r="AB32" s="70">
        <f>'2008_CO-PA_Sumary'!D31</f>
        <v>4.5999999999999996</v>
      </c>
      <c r="AC32" s="70">
        <f>'2008_CO-PA_Sumary'!E31</f>
        <v>0</v>
      </c>
      <c r="AD32" s="91">
        <f>'2008_CO-PA_Sumary'!F31</f>
        <v>5.6</v>
      </c>
      <c r="AE32" s="70">
        <f>'2009_CO-PA_Sumary'!C31</f>
        <v>1</v>
      </c>
      <c r="AF32" s="70">
        <f>'2009_CO-PA_Sumary'!D31</f>
        <v>4.5999999999999996</v>
      </c>
      <c r="AG32" s="70">
        <f>'2009_CO-PA_Sumary'!E31</f>
        <v>0</v>
      </c>
      <c r="AH32" s="91">
        <f>'2009_CO-PA_Sumary'!F31</f>
        <v>5.6</v>
      </c>
      <c r="AI32" s="89">
        <f>'2010_CO-PA_Sumary'!$C31</f>
        <v>1</v>
      </c>
      <c r="AJ32" s="72">
        <f>'2010_CO-PA_Sumary'!$D31</f>
        <v>4.5999999999999996</v>
      </c>
      <c r="AK32" s="72">
        <f>'2010_CO-PA_Sumary'!$E31</f>
        <v>0</v>
      </c>
      <c r="AL32" s="76">
        <f>'2010_CO-PA_Sumary'!$F31</f>
        <v>5.6</v>
      </c>
      <c r="AM32" s="89">
        <f>'2011_CO-PA_Sumary'!$C31</f>
        <v>5.2</v>
      </c>
      <c r="AN32" s="72">
        <f>'2011_CO-PA_Sumary'!$D31</f>
        <v>31.799999999999997</v>
      </c>
      <c r="AO32" s="72">
        <f>'2011_CO-PA_Sumary'!$E31</f>
        <v>0</v>
      </c>
      <c r="AP32" s="76">
        <f>'2011_CO-PA_Sumary'!$F31</f>
        <v>37</v>
      </c>
      <c r="AQ32" s="89">
        <f>'2012_CO-PA_Sumary'!$C31</f>
        <v>7.7</v>
      </c>
      <c r="AR32" s="72">
        <f>'2012_CO-PA_Sumary'!$D31</f>
        <v>3.5</v>
      </c>
      <c r="AS32" s="72">
        <f>'2012_CO-PA_Sumary'!$E31</f>
        <v>0</v>
      </c>
      <c r="AT32" s="76">
        <f>'2012_CO-PA_Sumary'!$F31</f>
        <v>11.2</v>
      </c>
      <c r="AU32" s="89">
        <f>'2013_CO-PA_Sumary'!$C31</f>
        <v>4.4000000000000004</v>
      </c>
      <c r="AV32" s="72">
        <f>'2013_CO-PA_Sumary'!$D31</f>
        <v>83</v>
      </c>
      <c r="AW32" s="72">
        <f>'2013_CO-PA_Sumary'!$E31</f>
        <v>0</v>
      </c>
      <c r="AX32" s="76">
        <f>'2013_CO-PA_Sumary'!$F31</f>
        <v>87.4</v>
      </c>
      <c r="AY32" s="89">
        <f>'2014_CO-PA_Sumary'!$C31</f>
        <v>4.7</v>
      </c>
      <c r="AZ32" s="72">
        <f>'2014_CO-PA_Sumary'!$D31</f>
        <v>73.3</v>
      </c>
      <c r="BA32" s="72">
        <f>'2014_CO-PA_Sumary'!$E31</f>
        <v>0</v>
      </c>
      <c r="BB32" s="76">
        <f>'2014_CO-PA_Sumary'!$F31</f>
        <v>78</v>
      </c>
      <c r="BC32" s="89">
        <f>'2015_CO-PA_Sumary'!$C31</f>
        <v>8.6</v>
      </c>
      <c r="BD32" s="72">
        <f>'2015_CO-PA_Sumary'!$D31</f>
        <v>83.199999999999989</v>
      </c>
      <c r="BE32" s="72">
        <f>'2015_CO-PA_Sumary'!$E31</f>
        <v>0</v>
      </c>
      <c r="BF32" s="76">
        <f>'2015_CO-PA_Sumary'!$F31</f>
        <v>91.799999999999983</v>
      </c>
      <c r="BG32" s="374"/>
      <c r="BH32" s="75">
        <f t="shared" si="29"/>
        <v>4.5999999999999996</v>
      </c>
      <c r="BI32" s="70">
        <f t="shared" si="30"/>
        <v>57.95555555555557</v>
      </c>
      <c r="BJ32" s="70">
        <f t="shared" si="31"/>
        <v>0</v>
      </c>
      <c r="BK32" s="77">
        <f t="shared" si="32"/>
        <v>62.555555555555571</v>
      </c>
      <c r="BL32" s="75">
        <f t="shared" si="33"/>
        <v>1.8333333333333333</v>
      </c>
      <c r="BM32" s="70">
        <f t="shared" si="34"/>
        <v>10.216666666666667</v>
      </c>
      <c r="BN32" s="70">
        <f t="shared" si="35"/>
        <v>0</v>
      </c>
      <c r="BO32" s="77">
        <f t="shared" si="36"/>
        <v>12.049999999999999</v>
      </c>
      <c r="BP32" s="74">
        <f t="shared" si="37"/>
        <v>6.12</v>
      </c>
      <c r="BQ32" s="74">
        <f t="shared" si="38"/>
        <v>54.959999999999994</v>
      </c>
      <c r="BR32" s="74">
        <f t="shared" si="39"/>
        <v>0</v>
      </c>
      <c r="BS32" s="77">
        <f t="shared" si="40"/>
        <v>61.08</v>
      </c>
      <c r="BT32" s="83"/>
      <c r="BU32" s="113">
        <v>607</v>
      </c>
      <c r="BV32" s="111" t="s">
        <v>174</v>
      </c>
      <c r="BW32" s="89">
        <f>'2002_CO-PA_Sumary'!U31</f>
        <v>92.9</v>
      </c>
      <c r="BX32" s="72">
        <f>'2002_CO-PA_Sumary'!V31</f>
        <v>136.6</v>
      </c>
      <c r="BY32" s="72">
        <f>'2002_CO-PA_Sumary'!W31</f>
        <v>0</v>
      </c>
      <c r="BZ32" s="90">
        <f>'2002_CO-PA_Sumary'!X31</f>
        <v>229.5</v>
      </c>
      <c r="CA32" s="75">
        <f>'2003_CO-PA_Sumary'!U31</f>
        <v>84.8</v>
      </c>
      <c r="CB32" s="70">
        <f>'2003_CO-PA_Sumary'!V31</f>
        <v>143.6</v>
      </c>
      <c r="CC32" s="70">
        <f>'2003_CO-PA_Sumary'!W31</f>
        <v>0</v>
      </c>
      <c r="CD32" s="91">
        <f>'2003_CO-PA_Sumary'!X31</f>
        <v>228.39999999999998</v>
      </c>
      <c r="CE32" s="70">
        <f>'2004_CO-PA_Sumary'!U31</f>
        <v>95.4</v>
      </c>
      <c r="CF32" s="70">
        <f>'2004_CO-PA_Sumary'!V31</f>
        <v>149.6</v>
      </c>
      <c r="CG32" s="70">
        <f>'2004_CO-PA_Sumary'!W31</f>
        <v>0</v>
      </c>
      <c r="CH32" s="91">
        <f>'2004_CO-PA_Sumary'!X31</f>
        <v>245</v>
      </c>
      <c r="CI32" s="71">
        <f>'2005_CO-PA_Sumary'!U31</f>
        <v>81.900000000000006</v>
      </c>
      <c r="CJ32" s="71">
        <f>'2005_CO-PA_Sumary'!V31</f>
        <v>150.1</v>
      </c>
      <c r="CK32" s="71">
        <f>'2005_CO-PA_Sumary'!W31</f>
        <v>0</v>
      </c>
      <c r="CL32" s="90">
        <f>'2005_CO-PA_Sumary'!X31</f>
        <v>232</v>
      </c>
      <c r="CM32" s="70">
        <f>'2006_CO-PA_Sumary'!U31</f>
        <v>112</v>
      </c>
      <c r="CN32" s="70">
        <f>'2006_CO-PA_Sumary'!V31</f>
        <v>94.899999999999991</v>
      </c>
      <c r="CO32" s="70">
        <f>'2006_CO-PA_Sumary'!W31</f>
        <v>0</v>
      </c>
      <c r="CP32" s="91">
        <f>'2006_CO-PA_Sumary'!X31</f>
        <v>206.89999999999998</v>
      </c>
      <c r="CQ32" s="70">
        <f>'2007_CO-PA_Sumary'!U31</f>
        <v>107.4</v>
      </c>
      <c r="CR32" s="70">
        <f>'2007_CO-PA_Sumary'!V31</f>
        <v>93.8</v>
      </c>
      <c r="CS32" s="70">
        <f>'2007_CO-PA_Sumary'!W31</f>
        <v>4.4000000000000004</v>
      </c>
      <c r="CT32" s="91">
        <f>'2007_CO-PA_Sumary'!X31</f>
        <v>205.6</v>
      </c>
      <c r="CU32" s="70">
        <f>'2008_CO-PA_Sumary'!U31</f>
        <v>116.80000000000001</v>
      </c>
      <c r="CV32" s="70">
        <f>'2008_CO-PA_Sumary'!V31</f>
        <v>93.7</v>
      </c>
      <c r="CW32" s="70">
        <f>'2008_CO-PA_Sumary'!W31</f>
        <v>0</v>
      </c>
      <c r="CX32" s="91">
        <f>'2008_CO-PA_Sumary'!X31</f>
        <v>210.5</v>
      </c>
      <c r="CY32" s="70">
        <f>'2009_CO-PA_Sumary'!U31</f>
        <v>178.9</v>
      </c>
      <c r="CZ32" s="70">
        <f>'2009_CO-PA_Sumary'!V31</f>
        <v>94.5</v>
      </c>
      <c r="DA32" s="70">
        <f>'2009_CO-PA_Sumary'!W31</f>
        <v>4.0999999999999996</v>
      </c>
      <c r="DB32" s="91">
        <f>'2009_CO-PA_Sumary'!X31</f>
        <v>277.5</v>
      </c>
      <c r="DC32" s="89">
        <f>'2010_CO-PA_Sumary'!$U31</f>
        <v>134.4</v>
      </c>
      <c r="DD32" s="72">
        <f>'2010_CO-PA_Sumary'!$V31</f>
        <v>90.6</v>
      </c>
      <c r="DE32" s="72">
        <f>'2010_CO-PA_Sumary'!$W31</f>
        <v>0</v>
      </c>
      <c r="DF32" s="76">
        <f>'2010_CO-PA_Sumary'!$X31</f>
        <v>225</v>
      </c>
      <c r="DG32" s="89">
        <f>'2011_CO-PA_Sumary'!$U31</f>
        <v>118.69999999999999</v>
      </c>
      <c r="DH32" s="72">
        <f>'2011_CO-PA_Sumary'!$V31</f>
        <v>88.800000000000011</v>
      </c>
      <c r="DI32" s="72">
        <f>'2011_CO-PA_Sumary'!$W31</f>
        <v>4.0999999999999996</v>
      </c>
      <c r="DJ32" s="76">
        <f>'2011_CO-PA_Sumary'!$X31</f>
        <v>211.6</v>
      </c>
      <c r="DK32" s="89">
        <f>'2012_CO-PA_Sumary'!$U31</f>
        <v>158.80000000000001</v>
      </c>
      <c r="DL32" s="72">
        <f>'2012_CO-PA_Sumary'!$V31</f>
        <v>82</v>
      </c>
      <c r="DM32" s="72">
        <f>'2012_CO-PA_Sumary'!$W31</f>
        <v>0</v>
      </c>
      <c r="DN32" s="76">
        <f>'2012_CO-PA_Sumary'!$X31</f>
        <v>240.8</v>
      </c>
      <c r="DO32" s="89">
        <f>'2013_CO-PA_Sumary'!$U31</f>
        <v>157.30000000000001</v>
      </c>
      <c r="DP32" s="72">
        <f>'2013_CO-PA_Sumary'!$V31</f>
        <v>83.600000000000009</v>
      </c>
      <c r="DQ32" s="72">
        <f>'2013_CO-PA_Sumary'!$W31</f>
        <v>4.3</v>
      </c>
      <c r="DR32" s="76">
        <f>'2013_CO-PA_Sumary'!$X31</f>
        <v>245.20000000000005</v>
      </c>
      <c r="DS32" s="89">
        <f>'2014_CO-PA_Sumary'!$U31</f>
        <v>272.60000000000002</v>
      </c>
      <c r="DT32" s="72">
        <f>'2014_CO-PA_Sumary'!$V31</f>
        <v>76</v>
      </c>
      <c r="DU32" s="72">
        <f>'2014_CO-PA_Sumary'!$W31</f>
        <v>0</v>
      </c>
      <c r="DV32" s="76">
        <f>'2014_CO-PA_Sumary'!$X31</f>
        <v>348.6</v>
      </c>
      <c r="DW32" s="89">
        <f>'2015_CO-PA_Sumary'!$U31</f>
        <v>365.1</v>
      </c>
      <c r="DX32" s="72">
        <f>'2015_CO-PA_Sumary'!$V31</f>
        <v>69.100000000000009</v>
      </c>
      <c r="DY32" s="72">
        <f>'2015_CO-PA_Sumary'!$W31</f>
        <v>0</v>
      </c>
      <c r="DZ32" s="76">
        <f>'2015_CO-PA_Sumary'!$X31</f>
        <v>434.20000000000005</v>
      </c>
      <c r="EA32" s="83"/>
      <c r="EB32" s="75">
        <f t="shared" si="41"/>
        <v>111.61111111111111</v>
      </c>
      <c r="EC32" s="70">
        <f t="shared" si="0"/>
        <v>116.37777777777777</v>
      </c>
      <c r="ED32" s="70">
        <f t="shared" si="1"/>
        <v>0.94444444444444442</v>
      </c>
      <c r="EE32" s="77">
        <f t="shared" si="42"/>
        <v>228.93333333333328</v>
      </c>
      <c r="EF32" s="75">
        <f t="shared" si="43"/>
        <v>121.89999999999999</v>
      </c>
      <c r="EG32" s="70">
        <f t="shared" si="2"/>
        <v>102.93333333333334</v>
      </c>
      <c r="EH32" s="70">
        <f t="shared" si="3"/>
        <v>1.4166666666666667</v>
      </c>
      <c r="EI32" s="77">
        <f t="shared" si="4"/>
        <v>226.25</v>
      </c>
      <c r="EJ32" s="75">
        <f t="shared" si="44"/>
        <v>214.5</v>
      </c>
      <c r="EK32" s="70">
        <f t="shared" si="45"/>
        <v>79.900000000000006</v>
      </c>
      <c r="EL32" s="70">
        <f t="shared" si="46"/>
        <v>1.6799999999999997</v>
      </c>
      <c r="EM32" s="77">
        <f t="shared" si="47"/>
        <v>296.08000000000004</v>
      </c>
      <c r="EN32" s="83"/>
      <c r="EO32" s="114"/>
      <c r="EQ32" s="113">
        <v>506</v>
      </c>
      <c r="ER32" s="111" t="s">
        <v>162</v>
      </c>
      <c r="ES32" s="89">
        <f t="shared" si="189"/>
        <v>429.7</v>
      </c>
      <c r="ET32" s="72">
        <f>BX20</f>
        <v>14.700000000000001</v>
      </c>
      <c r="EU32" s="72">
        <f>BY20</f>
        <v>9.2000000000000011</v>
      </c>
      <c r="EV32" s="90">
        <f>BZ20</f>
        <v>453.59999999999997</v>
      </c>
      <c r="EW32" s="75">
        <f>CA20</f>
        <v>421.80000000000007</v>
      </c>
      <c r="EX32" s="70">
        <f>CB20</f>
        <v>12.4</v>
      </c>
      <c r="EY32" s="70">
        <f>CC20</f>
        <v>9.1</v>
      </c>
      <c r="EZ32" s="91">
        <f>CD20</f>
        <v>443.30000000000007</v>
      </c>
      <c r="FA32" s="70">
        <f>CE20</f>
        <v>461.79999999999995</v>
      </c>
      <c r="FB32" s="70">
        <f>CF20</f>
        <v>12.900000000000002</v>
      </c>
      <c r="FC32" s="70">
        <f>CG20</f>
        <v>9.1</v>
      </c>
      <c r="FD32" s="91">
        <f>CH20</f>
        <v>483.79999999999995</v>
      </c>
      <c r="FE32" s="71">
        <f>CI20</f>
        <v>443.09999999999997</v>
      </c>
      <c r="FF32" s="71">
        <f>CJ20</f>
        <v>12.1</v>
      </c>
      <c r="FG32" s="71">
        <f>CK20</f>
        <v>8.7000000000000011</v>
      </c>
      <c r="FH32" s="91">
        <f>CL20</f>
        <v>463.9</v>
      </c>
      <c r="FI32" s="70">
        <f>CM20</f>
        <v>392.7</v>
      </c>
      <c r="FJ32" s="70">
        <f>CN20</f>
        <v>13.400000000000002</v>
      </c>
      <c r="FK32" s="70">
        <f>CO20</f>
        <v>8.8000000000000007</v>
      </c>
      <c r="FL32" s="91">
        <f>CP20</f>
        <v>414.9</v>
      </c>
      <c r="FM32" s="70">
        <f>CQ20</f>
        <v>548.79999999999995</v>
      </c>
      <c r="FN32" s="70">
        <f>CR20</f>
        <v>15.500000000000002</v>
      </c>
      <c r="FO32" s="70">
        <f>CS20</f>
        <v>9.6</v>
      </c>
      <c r="FP32" s="91">
        <f>CT20</f>
        <v>573.9</v>
      </c>
      <c r="FQ32" s="70">
        <f>CU20</f>
        <v>618.79999999999995</v>
      </c>
      <c r="FR32" s="70">
        <f>CV20</f>
        <v>15.2</v>
      </c>
      <c r="FS32" s="70">
        <f>CW20</f>
        <v>9.3000000000000007</v>
      </c>
      <c r="FT32" s="91">
        <f>CX20</f>
        <v>643.29999999999995</v>
      </c>
      <c r="FU32" s="70">
        <f>CY20</f>
        <v>516.5</v>
      </c>
      <c r="FV32" s="70">
        <f>CZ20</f>
        <v>13.6</v>
      </c>
      <c r="FW32" s="70">
        <f>DA20</f>
        <v>9.6</v>
      </c>
      <c r="FX32" s="91">
        <f>DB20</f>
        <v>539.70000000000005</v>
      </c>
      <c r="FY32" s="70">
        <f>DC20</f>
        <v>472.5</v>
      </c>
      <c r="FZ32" s="70">
        <f t="shared" ref="FZ32:GB32" si="194">DD20</f>
        <v>13.999999999999998</v>
      </c>
      <c r="GA32" s="70">
        <f t="shared" si="194"/>
        <v>8.9</v>
      </c>
      <c r="GB32" s="91">
        <f t="shared" si="194"/>
        <v>495.4</v>
      </c>
      <c r="GC32" s="70">
        <f>DG20</f>
        <v>453.90000000000009</v>
      </c>
      <c r="GD32" s="70">
        <f t="shared" si="162"/>
        <v>9.7000000000000011</v>
      </c>
      <c r="GE32" s="70">
        <f t="shared" si="163"/>
        <v>7.8000000000000007</v>
      </c>
      <c r="GF32" s="91">
        <f t="shared" si="164"/>
        <v>471.40000000000009</v>
      </c>
      <c r="GG32" s="409">
        <f>DK20</f>
        <v>521.29999999999995</v>
      </c>
      <c r="GH32" s="70">
        <f t="shared" si="165"/>
        <v>10.6</v>
      </c>
      <c r="GI32" s="70">
        <f t="shared" si="166"/>
        <v>8.8000000000000007</v>
      </c>
      <c r="GJ32" s="91">
        <f t="shared" si="167"/>
        <v>540.69999999999993</v>
      </c>
      <c r="GK32" s="409">
        <f>DO20</f>
        <v>567.1</v>
      </c>
      <c r="GL32" s="70">
        <f t="shared" si="168"/>
        <v>10.8</v>
      </c>
      <c r="GM32" s="70">
        <f t="shared" si="169"/>
        <v>8.5</v>
      </c>
      <c r="GN32" s="91">
        <f t="shared" si="170"/>
        <v>586.4</v>
      </c>
      <c r="GO32" s="409">
        <f>DS20</f>
        <v>534.1</v>
      </c>
      <c r="GP32" s="70">
        <f t="shared" si="171"/>
        <v>10.8</v>
      </c>
      <c r="GQ32" s="70">
        <f t="shared" si="172"/>
        <v>9</v>
      </c>
      <c r="GR32" s="91">
        <f t="shared" si="173"/>
        <v>553.9</v>
      </c>
      <c r="GS32" s="75">
        <f>DW20</f>
        <v>541.70000000000005</v>
      </c>
      <c r="GT32" s="70">
        <f t="shared" si="174"/>
        <v>8.5</v>
      </c>
      <c r="GU32" s="70">
        <f t="shared" si="175"/>
        <v>8.7000000000000011</v>
      </c>
      <c r="GV32" s="91">
        <f t="shared" si="176"/>
        <v>558.90000000000009</v>
      </c>
      <c r="GW32" s="83"/>
      <c r="GX32" s="75">
        <f t="shared" si="177"/>
        <v>486.09999999999997</v>
      </c>
      <c r="GY32" s="70">
        <f t="shared" si="178"/>
        <v>13.144444444444444</v>
      </c>
      <c r="GZ32" s="70">
        <f t="shared" si="179"/>
        <v>9.1222222222222236</v>
      </c>
      <c r="HA32" s="77">
        <f t="shared" si="180"/>
        <v>508.36666666666656</v>
      </c>
      <c r="HB32" s="75">
        <f t="shared" si="181"/>
        <v>496.95</v>
      </c>
      <c r="HC32" s="70">
        <f t="shared" si="182"/>
        <v>13.783333333333333</v>
      </c>
      <c r="HD32" s="70">
        <f t="shared" si="183"/>
        <v>9.1833333333333336</v>
      </c>
      <c r="HE32" s="77">
        <f t="shared" si="184"/>
        <v>519.91666666666663</v>
      </c>
      <c r="HF32" s="75">
        <f t="shared" si="185"/>
        <v>523.62000000000012</v>
      </c>
      <c r="HG32" s="70">
        <f t="shared" si="186"/>
        <v>10.080000000000002</v>
      </c>
      <c r="HH32" s="70">
        <f t="shared" si="187"/>
        <v>8.56</v>
      </c>
      <c r="HI32" s="77">
        <f t="shared" si="188"/>
        <v>542.26</v>
      </c>
      <c r="HJ32" s="83"/>
    </row>
    <row r="33" spans="1:218" x14ac:dyDescent="0.2">
      <c r="A33" s="84" t="s">
        <v>68</v>
      </c>
      <c r="B33" s="87" t="s">
        <v>69</v>
      </c>
      <c r="C33" s="89">
        <f>'2002_CO-PA_Sumary'!C32</f>
        <v>33.200000000000003</v>
      </c>
      <c r="D33" s="72">
        <f>'2002_CO-PA_Sumary'!D32</f>
        <v>14.399999999999999</v>
      </c>
      <c r="E33" s="72">
        <f>'2002_CO-PA_Sumary'!E32</f>
        <v>0</v>
      </c>
      <c r="F33" s="90">
        <f>'2002_CO-PA_Sumary'!F32</f>
        <v>47.6</v>
      </c>
      <c r="G33" s="75">
        <f>'2003_CO-PA_Sumary'!C32</f>
        <v>33.1</v>
      </c>
      <c r="H33" s="70">
        <f>'2003_CO-PA_Sumary'!D32</f>
        <v>14.4</v>
      </c>
      <c r="I33" s="70">
        <f>'2003_CO-PA_Sumary'!E32</f>
        <v>0</v>
      </c>
      <c r="J33" s="90">
        <f>'2003_CO-PA_Sumary'!F32</f>
        <v>47.5</v>
      </c>
      <c r="K33" s="70">
        <f>'2004_CO-PA_Sumary'!C32</f>
        <v>69.099999999999994</v>
      </c>
      <c r="L33" s="70">
        <f>'2004_CO-PA_Sumary'!D32</f>
        <v>11.9</v>
      </c>
      <c r="M33" s="70">
        <f>'2004_CO-PA_Sumary'!E32</f>
        <v>0</v>
      </c>
      <c r="N33" s="91">
        <f>'2004_CO-PA_Sumary'!F32</f>
        <v>81</v>
      </c>
      <c r="O33" s="71">
        <f>'2005_CO-PA_Sumary'!C32</f>
        <v>28.7</v>
      </c>
      <c r="P33" s="71">
        <f>'2005_CO-PA_Sumary'!D32</f>
        <v>11.299999999999999</v>
      </c>
      <c r="Q33" s="71">
        <f>'2005_CO-PA_Sumary'!E32</f>
        <v>0</v>
      </c>
      <c r="R33" s="91">
        <f>'2005_CO-PA_Sumary'!F32</f>
        <v>40</v>
      </c>
      <c r="S33" s="70">
        <f>'2006_CO-PA_Sumary'!C32</f>
        <v>33.1</v>
      </c>
      <c r="T33" s="70">
        <f>'2006_CO-PA_Sumary'!D32</f>
        <v>17.5</v>
      </c>
      <c r="U33" s="70">
        <f>'2006_CO-PA_Sumary'!E32</f>
        <v>0</v>
      </c>
      <c r="V33" s="91">
        <f>'2006_CO-PA_Sumary'!F32</f>
        <v>50.6</v>
      </c>
      <c r="W33" s="70">
        <f>'2007_CO-PA_Sumary'!C32</f>
        <v>14.1</v>
      </c>
      <c r="X33" s="70">
        <f>'2007_CO-PA_Sumary'!D32</f>
        <v>19</v>
      </c>
      <c r="Y33" s="70">
        <f>'2007_CO-PA_Sumary'!E32</f>
        <v>0</v>
      </c>
      <c r="Z33" s="91">
        <f>'2007_CO-PA_Sumary'!F32</f>
        <v>33.1</v>
      </c>
      <c r="AA33" s="70">
        <f>'2008_CO-PA_Sumary'!C32</f>
        <v>11</v>
      </c>
      <c r="AB33" s="70">
        <f>'2008_CO-PA_Sumary'!D32</f>
        <v>20.299999999999997</v>
      </c>
      <c r="AC33" s="70">
        <f>'2008_CO-PA_Sumary'!E32</f>
        <v>0</v>
      </c>
      <c r="AD33" s="91">
        <f>'2008_CO-PA_Sumary'!F32</f>
        <v>31.299999999999997</v>
      </c>
      <c r="AE33" s="70">
        <f>'2009_CO-PA_Sumary'!C32</f>
        <v>12.4</v>
      </c>
      <c r="AF33" s="70">
        <f>'2009_CO-PA_Sumary'!D32</f>
        <v>19.900000000000002</v>
      </c>
      <c r="AG33" s="70">
        <f>'2009_CO-PA_Sumary'!E32</f>
        <v>0</v>
      </c>
      <c r="AH33" s="91">
        <f>'2009_CO-PA_Sumary'!F32</f>
        <v>32.300000000000004</v>
      </c>
      <c r="AI33" s="89">
        <f>'2010_CO-PA_Sumary'!$C32</f>
        <v>6.7</v>
      </c>
      <c r="AJ33" s="72">
        <f>'2010_CO-PA_Sumary'!$D32</f>
        <v>36.800000000000004</v>
      </c>
      <c r="AK33" s="72">
        <f>'2010_CO-PA_Sumary'!$E32</f>
        <v>0</v>
      </c>
      <c r="AL33" s="76">
        <f>'2010_CO-PA_Sumary'!$F32</f>
        <v>43.500000000000007</v>
      </c>
      <c r="AM33" s="89">
        <f>'2011_CO-PA_Sumary'!$C32</f>
        <v>7</v>
      </c>
      <c r="AN33" s="72">
        <f>'2011_CO-PA_Sumary'!$D32</f>
        <v>20</v>
      </c>
      <c r="AO33" s="72">
        <f>'2011_CO-PA_Sumary'!$E32</f>
        <v>0</v>
      </c>
      <c r="AP33" s="76">
        <f>'2011_CO-PA_Sumary'!$F32</f>
        <v>27</v>
      </c>
      <c r="AQ33" s="89">
        <f>'2012_CO-PA_Sumary'!$C32</f>
        <v>8.6</v>
      </c>
      <c r="AR33" s="72">
        <f>'2012_CO-PA_Sumary'!$D32</f>
        <v>25</v>
      </c>
      <c r="AS33" s="72">
        <f>'2012_CO-PA_Sumary'!$E32</f>
        <v>0</v>
      </c>
      <c r="AT33" s="76">
        <f>'2012_CO-PA_Sumary'!$F32</f>
        <v>33.6</v>
      </c>
      <c r="AU33" s="89">
        <f>'2013_CO-PA_Sumary'!$C32</f>
        <v>10.8</v>
      </c>
      <c r="AV33" s="72">
        <f>'2013_CO-PA_Sumary'!$D32</f>
        <v>20.900000000000002</v>
      </c>
      <c r="AW33" s="72">
        <f>'2013_CO-PA_Sumary'!$E32</f>
        <v>0</v>
      </c>
      <c r="AX33" s="76">
        <f>'2013_CO-PA_Sumary'!$F32</f>
        <v>31.700000000000003</v>
      </c>
      <c r="AY33" s="89">
        <f>'2014_CO-PA_Sumary'!$C32</f>
        <v>29.7</v>
      </c>
      <c r="AZ33" s="72">
        <f>'2014_CO-PA_Sumary'!$D32</f>
        <v>23.3</v>
      </c>
      <c r="BA33" s="72">
        <f>'2014_CO-PA_Sumary'!$E32</f>
        <v>0</v>
      </c>
      <c r="BB33" s="76">
        <f>'2014_CO-PA_Sumary'!$F32</f>
        <v>53</v>
      </c>
      <c r="BC33" s="89">
        <f>'2015_CO-PA_Sumary'!$C32</f>
        <v>43.5</v>
      </c>
      <c r="BD33" s="72">
        <f>'2015_CO-PA_Sumary'!$D32</f>
        <v>10.3</v>
      </c>
      <c r="BE33" s="72">
        <f>'2015_CO-PA_Sumary'!$E32</f>
        <v>0</v>
      </c>
      <c r="BF33" s="76">
        <f>'2015_CO-PA_Sumary'!$F32</f>
        <v>53.8</v>
      </c>
      <c r="BG33" s="374"/>
      <c r="BH33" s="75">
        <f t="shared" si="29"/>
        <v>26.822222222222219</v>
      </c>
      <c r="BI33" s="70">
        <f t="shared" si="30"/>
        <v>18.388888888888889</v>
      </c>
      <c r="BJ33" s="70">
        <f t="shared" si="31"/>
        <v>0</v>
      </c>
      <c r="BK33" s="77">
        <f t="shared" si="32"/>
        <v>45.211111111111116</v>
      </c>
      <c r="BL33" s="75">
        <f t="shared" si="33"/>
        <v>17.666666666666668</v>
      </c>
      <c r="BM33" s="70">
        <f t="shared" si="34"/>
        <v>20.8</v>
      </c>
      <c r="BN33" s="70">
        <f t="shared" si="35"/>
        <v>0</v>
      </c>
      <c r="BO33" s="77">
        <f t="shared" si="36"/>
        <v>38.466666666666669</v>
      </c>
      <c r="BP33" s="74">
        <f t="shared" si="37"/>
        <v>19.919999999999998</v>
      </c>
      <c r="BQ33" s="74">
        <f t="shared" si="38"/>
        <v>19.899999999999999</v>
      </c>
      <c r="BR33" s="74">
        <f t="shared" si="39"/>
        <v>0</v>
      </c>
      <c r="BS33" s="77">
        <f t="shared" si="40"/>
        <v>39.820000000000007</v>
      </c>
      <c r="BT33" s="83"/>
      <c r="BU33" s="113">
        <v>608</v>
      </c>
      <c r="BV33" s="111" t="s">
        <v>175</v>
      </c>
      <c r="BW33" s="89">
        <f>'2002_CO-PA_Sumary'!U32</f>
        <v>234.7</v>
      </c>
      <c r="BX33" s="72">
        <f>'2002_CO-PA_Sumary'!V32</f>
        <v>79.499999999999986</v>
      </c>
      <c r="BY33" s="72">
        <f>'2002_CO-PA_Sumary'!W32</f>
        <v>0</v>
      </c>
      <c r="BZ33" s="90">
        <f>'2002_CO-PA_Sumary'!X32</f>
        <v>314.2</v>
      </c>
      <c r="CA33" s="75">
        <f>'2003_CO-PA_Sumary'!U32</f>
        <v>246.2</v>
      </c>
      <c r="CB33" s="70">
        <f>'2003_CO-PA_Sumary'!V32</f>
        <v>80.199999999999989</v>
      </c>
      <c r="CC33" s="70">
        <f>'2003_CO-PA_Sumary'!W32</f>
        <v>0</v>
      </c>
      <c r="CD33" s="91">
        <f>'2003_CO-PA_Sumary'!X32</f>
        <v>326.39999999999998</v>
      </c>
      <c r="CE33" s="70">
        <f>'2004_CO-PA_Sumary'!U32</f>
        <v>240.4</v>
      </c>
      <c r="CF33" s="70">
        <f>'2004_CO-PA_Sumary'!V32</f>
        <v>80.299999999999983</v>
      </c>
      <c r="CG33" s="70">
        <f>'2004_CO-PA_Sumary'!W32</f>
        <v>0</v>
      </c>
      <c r="CH33" s="91">
        <f>'2004_CO-PA_Sumary'!X32</f>
        <v>320.7</v>
      </c>
      <c r="CI33" s="71">
        <f>'2005_CO-PA_Sumary'!U32</f>
        <v>138.89999999999998</v>
      </c>
      <c r="CJ33" s="71">
        <f>'2005_CO-PA_Sumary'!V32</f>
        <v>78.2</v>
      </c>
      <c r="CK33" s="71">
        <f>'2005_CO-PA_Sumary'!W32</f>
        <v>0</v>
      </c>
      <c r="CL33" s="90">
        <f>'2005_CO-PA_Sumary'!X32</f>
        <v>217.09999999999997</v>
      </c>
      <c r="CM33" s="70">
        <f>'2006_CO-PA_Sumary'!U32</f>
        <v>213.7</v>
      </c>
      <c r="CN33" s="70">
        <f>'2006_CO-PA_Sumary'!V32</f>
        <v>77.899999999999991</v>
      </c>
      <c r="CO33" s="70">
        <f>'2006_CO-PA_Sumary'!W32</f>
        <v>0</v>
      </c>
      <c r="CP33" s="91">
        <f>'2006_CO-PA_Sumary'!X32</f>
        <v>291.59999999999997</v>
      </c>
      <c r="CQ33" s="70">
        <f>'2007_CO-PA_Sumary'!U32</f>
        <v>335.4</v>
      </c>
      <c r="CR33" s="70">
        <f>'2007_CO-PA_Sumary'!V32</f>
        <v>79</v>
      </c>
      <c r="CS33" s="70">
        <f>'2007_CO-PA_Sumary'!W32</f>
        <v>0</v>
      </c>
      <c r="CT33" s="91">
        <f>'2007_CO-PA_Sumary'!X32</f>
        <v>414.4</v>
      </c>
      <c r="CU33" s="70">
        <f>'2008_CO-PA_Sumary'!U32</f>
        <v>509.40000000000003</v>
      </c>
      <c r="CV33" s="70">
        <f>'2008_CO-PA_Sumary'!V32</f>
        <v>75.399999999999991</v>
      </c>
      <c r="CW33" s="70">
        <f>'2008_CO-PA_Sumary'!W32</f>
        <v>0</v>
      </c>
      <c r="CX33" s="91">
        <f>'2008_CO-PA_Sumary'!X32</f>
        <v>584.80000000000007</v>
      </c>
      <c r="CY33" s="70">
        <f>'2009_CO-PA_Sumary'!U32</f>
        <v>507.29999999999995</v>
      </c>
      <c r="CZ33" s="70">
        <f>'2009_CO-PA_Sumary'!V32</f>
        <v>72.600000000000009</v>
      </c>
      <c r="DA33" s="70">
        <f>'2009_CO-PA_Sumary'!W32</f>
        <v>0</v>
      </c>
      <c r="DB33" s="91">
        <f>'2009_CO-PA_Sumary'!X32</f>
        <v>579.9</v>
      </c>
      <c r="DC33" s="89">
        <f>'2010_CO-PA_Sumary'!$U32</f>
        <v>277.2</v>
      </c>
      <c r="DD33" s="72">
        <f>'2010_CO-PA_Sumary'!$V32</f>
        <v>66.3</v>
      </c>
      <c r="DE33" s="72">
        <f>'2010_CO-PA_Sumary'!$W32</f>
        <v>0</v>
      </c>
      <c r="DF33" s="76">
        <f>'2010_CO-PA_Sumary'!$X32</f>
        <v>343.5</v>
      </c>
      <c r="DG33" s="89">
        <f>'2011_CO-PA_Sumary'!$U32</f>
        <v>203.3</v>
      </c>
      <c r="DH33" s="72">
        <f>'2011_CO-PA_Sumary'!$V32</f>
        <v>48.4</v>
      </c>
      <c r="DI33" s="72">
        <f>'2011_CO-PA_Sumary'!$W32</f>
        <v>0</v>
      </c>
      <c r="DJ33" s="76">
        <f>'2011_CO-PA_Sumary'!$X32</f>
        <v>251.70000000000002</v>
      </c>
      <c r="DK33" s="89">
        <f>'2012_CO-PA_Sumary'!$U32</f>
        <v>296.3</v>
      </c>
      <c r="DL33" s="72">
        <f>'2012_CO-PA_Sumary'!$V32</f>
        <v>50.2</v>
      </c>
      <c r="DM33" s="72">
        <f>'2012_CO-PA_Sumary'!$W32</f>
        <v>0</v>
      </c>
      <c r="DN33" s="76">
        <f>'2012_CO-PA_Sumary'!$X32</f>
        <v>346.5</v>
      </c>
      <c r="DO33" s="89">
        <f>'2013_CO-PA_Sumary'!$U32</f>
        <v>429.6</v>
      </c>
      <c r="DP33" s="72">
        <f>'2013_CO-PA_Sumary'!$V32</f>
        <v>51.599999999999994</v>
      </c>
      <c r="DQ33" s="72">
        <f>'2013_CO-PA_Sumary'!$W32</f>
        <v>0</v>
      </c>
      <c r="DR33" s="76">
        <f>'2013_CO-PA_Sumary'!$X32</f>
        <v>481.20000000000005</v>
      </c>
      <c r="DS33" s="89">
        <f>'2014_CO-PA_Sumary'!$U32</f>
        <v>583.4</v>
      </c>
      <c r="DT33" s="72">
        <f>'2014_CO-PA_Sumary'!$V32</f>
        <v>48.9</v>
      </c>
      <c r="DU33" s="72">
        <f>'2014_CO-PA_Sumary'!$W32</f>
        <v>0</v>
      </c>
      <c r="DV33" s="76">
        <f>'2014_CO-PA_Sumary'!$X32</f>
        <v>632.29999999999995</v>
      </c>
      <c r="DW33" s="89">
        <f>'2015_CO-PA_Sumary'!$U32</f>
        <v>650.70000000000005</v>
      </c>
      <c r="DX33" s="72">
        <f>'2015_CO-PA_Sumary'!$V32</f>
        <v>41.300000000000004</v>
      </c>
      <c r="DY33" s="72">
        <f>'2015_CO-PA_Sumary'!$W32</f>
        <v>0</v>
      </c>
      <c r="DZ33" s="76">
        <f>'2015_CO-PA_Sumary'!$X32</f>
        <v>692</v>
      </c>
      <c r="EA33" s="83"/>
      <c r="EB33" s="75">
        <f t="shared" si="41"/>
        <v>300.35555555555555</v>
      </c>
      <c r="EC33" s="70">
        <f t="shared" si="0"/>
        <v>76.599999999999994</v>
      </c>
      <c r="ED33" s="70">
        <f t="shared" si="1"/>
        <v>0</v>
      </c>
      <c r="EE33" s="77">
        <f t="shared" si="42"/>
        <v>376.95555555555552</v>
      </c>
      <c r="EF33" s="75">
        <f t="shared" si="43"/>
        <v>330.31666666666666</v>
      </c>
      <c r="EG33" s="70">
        <f t="shared" si="2"/>
        <v>74.900000000000006</v>
      </c>
      <c r="EH33" s="70">
        <f t="shared" si="3"/>
        <v>0</v>
      </c>
      <c r="EI33" s="77">
        <f t="shared" si="4"/>
        <v>405.2166666666667</v>
      </c>
      <c r="EJ33" s="75">
        <f t="shared" si="44"/>
        <v>432.66</v>
      </c>
      <c r="EK33" s="70">
        <f t="shared" si="45"/>
        <v>48.08</v>
      </c>
      <c r="EL33" s="70">
        <f t="shared" si="46"/>
        <v>0</v>
      </c>
      <c r="EM33" s="77">
        <f t="shared" si="47"/>
        <v>480.73999999999995</v>
      </c>
      <c r="EN33" s="83"/>
      <c r="EO33" s="114"/>
      <c r="EQ33" s="113">
        <v>507</v>
      </c>
      <c r="ER33" s="111" t="s">
        <v>163</v>
      </c>
      <c r="ES33" s="89">
        <f t="shared" si="189"/>
        <v>411.09999999999997</v>
      </c>
      <c r="ET33" s="72">
        <f>BX21</f>
        <v>46.8</v>
      </c>
      <c r="EU33" s="72">
        <f>BY21</f>
        <v>13.799999999999999</v>
      </c>
      <c r="EV33" s="90">
        <f>BZ21</f>
        <v>471.7</v>
      </c>
      <c r="EW33" s="75">
        <f>CA21</f>
        <v>474.70000000000005</v>
      </c>
      <c r="EX33" s="70">
        <f>CB21</f>
        <v>56.3</v>
      </c>
      <c r="EY33" s="70">
        <f>CC21</f>
        <v>13.6</v>
      </c>
      <c r="EZ33" s="91">
        <f>CD21</f>
        <v>544.6</v>
      </c>
      <c r="FA33" s="70">
        <f>CE21</f>
        <v>559.6</v>
      </c>
      <c r="FB33" s="70">
        <f>CF21</f>
        <v>46.2</v>
      </c>
      <c r="FC33" s="70">
        <f>CG21</f>
        <v>13.700000000000001</v>
      </c>
      <c r="FD33" s="91">
        <f>CH21</f>
        <v>619.50000000000011</v>
      </c>
      <c r="FE33" s="71">
        <f>CI21</f>
        <v>465.70000000000005</v>
      </c>
      <c r="FF33" s="71">
        <f>CJ21</f>
        <v>44.4</v>
      </c>
      <c r="FG33" s="71">
        <f>CK21</f>
        <v>13.4</v>
      </c>
      <c r="FH33" s="91">
        <f>CL21</f>
        <v>523.5</v>
      </c>
      <c r="FI33" s="70">
        <f>CM21</f>
        <v>455.69999999999993</v>
      </c>
      <c r="FJ33" s="70">
        <f>CN21</f>
        <v>49.8</v>
      </c>
      <c r="FK33" s="70">
        <f>CO21</f>
        <v>11</v>
      </c>
      <c r="FL33" s="91">
        <f>CP21</f>
        <v>516.5</v>
      </c>
      <c r="FM33" s="70">
        <f>CQ21</f>
        <v>562.9</v>
      </c>
      <c r="FN33" s="70">
        <f>CR21</f>
        <v>49.5</v>
      </c>
      <c r="FO33" s="70">
        <f>CS21</f>
        <v>10.1</v>
      </c>
      <c r="FP33" s="91">
        <f>CT21</f>
        <v>622.5</v>
      </c>
      <c r="FQ33" s="70">
        <f>CU21</f>
        <v>547.5</v>
      </c>
      <c r="FR33" s="70">
        <f>CV21</f>
        <v>52.699999999999996</v>
      </c>
      <c r="FS33" s="70">
        <f>CW21</f>
        <v>11.299999999999999</v>
      </c>
      <c r="FT33" s="91">
        <f>CX21</f>
        <v>611.5</v>
      </c>
      <c r="FU33" s="70">
        <f>CY21</f>
        <v>529.9</v>
      </c>
      <c r="FV33" s="70">
        <f>CZ21</f>
        <v>44.599999999999994</v>
      </c>
      <c r="FW33" s="70">
        <f>DA21</f>
        <v>11.299999999999999</v>
      </c>
      <c r="FX33" s="91">
        <f>DB21</f>
        <v>585.79999999999995</v>
      </c>
      <c r="FY33" s="70">
        <f>DC21</f>
        <v>487.9</v>
      </c>
      <c r="FZ33" s="70">
        <f t="shared" ref="FZ33:GB37" si="195">DD21</f>
        <v>42.300000000000004</v>
      </c>
      <c r="GA33" s="70">
        <f t="shared" si="195"/>
        <v>8.3000000000000007</v>
      </c>
      <c r="GB33" s="91">
        <f t="shared" si="195"/>
        <v>538.49999999999989</v>
      </c>
      <c r="GC33" s="70">
        <f>DG21</f>
        <v>448.79999999999995</v>
      </c>
      <c r="GD33" s="70">
        <f t="shared" si="162"/>
        <v>40.400000000000006</v>
      </c>
      <c r="GE33" s="70">
        <f t="shared" si="163"/>
        <v>8.1</v>
      </c>
      <c r="GF33" s="91">
        <f t="shared" si="164"/>
        <v>497.29999999999995</v>
      </c>
      <c r="GG33" s="409">
        <f>DK21</f>
        <v>522.29999999999995</v>
      </c>
      <c r="GH33" s="70">
        <f t="shared" si="165"/>
        <v>40.700000000000003</v>
      </c>
      <c r="GI33" s="70">
        <f t="shared" si="166"/>
        <v>8.2999999999999989</v>
      </c>
      <c r="GJ33" s="91">
        <f t="shared" si="167"/>
        <v>571.29999999999995</v>
      </c>
      <c r="GK33" s="409">
        <f>DO21</f>
        <v>557.1</v>
      </c>
      <c r="GL33" s="70">
        <f t="shared" si="168"/>
        <v>42.7</v>
      </c>
      <c r="GM33" s="70">
        <f t="shared" si="169"/>
        <v>6.6</v>
      </c>
      <c r="GN33" s="91">
        <f t="shared" si="170"/>
        <v>606.40000000000009</v>
      </c>
      <c r="GO33" s="409">
        <f>DS21</f>
        <v>619.5</v>
      </c>
      <c r="GP33" s="70">
        <f t="shared" si="171"/>
        <v>39.5</v>
      </c>
      <c r="GQ33" s="70">
        <f t="shared" si="172"/>
        <v>8.9</v>
      </c>
      <c r="GR33" s="91">
        <f t="shared" si="173"/>
        <v>667.9</v>
      </c>
      <c r="GS33" s="75">
        <f>DW21</f>
        <v>776.10000000000014</v>
      </c>
      <c r="GT33" s="70">
        <f t="shared" si="174"/>
        <v>31.8</v>
      </c>
      <c r="GU33" s="70">
        <f t="shared" si="175"/>
        <v>14.5</v>
      </c>
      <c r="GV33" s="91">
        <f t="shared" si="176"/>
        <v>822.40000000000009</v>
      </c>
      <c r="GW33" s="83"/>
      <c r="GX33" s="75">
        <f t="shared" si="177"/>
        <v>531.4666666666667</v>
      </c>
      <c r="GY33" s="70">
        <f t="shared" si="178"/>
        <v>46.9</v>
      </c>
      <c r="GZ33" s="70">
        <f t="shared" si="179"/>
        <v>12.52222222222222</v>
      </c>
      <c r="HA33" s="77">
        <f t="shared" si="180"/>
        <v>590.88888888888891</v>
      </c>
      <c r="HB33" s="75">
        <f t="shared" si="181"/>
        <v>520.2166666666667</v>
      </c>
      <c r="HC33" s="70">
        <f t="shared" si="182"/>
        <v>47.866666666666653</v>
      </c>
      <c r="HD33" s="70">
        <f t="shared" si="183"/>
        <v>11.799999999999999</v>
      </c>
      <c r="HE33" s="77">
        <f t="shared" si="184"/>
        <v>579.88333333333333</v>
      </c>
      <c r="HF33" s="75">
        <f t="shared" si="185"/>
        <v>584.76</v>
      </c>
      <c r="HG33" s="70">
        <f t="shared" si="186"/>
        <v>39.020000000000003</v>
      </c>
      <c r="HH33" s="70">
        <f t="shared" si="187"/>
        <v>9.2799999999999994</v>
      </c>
      <c r="HI33" s="77">
        <f t="shared" si="188"/>
        <v>633.06000000000006</v>
      </c>
      <c r="HJ33" s="83"/>
    </row>
    <row r="34" spans="1:218" x14ac:dyDescent="0.2">
      <c r="A34" s="84" t="s">
        <v>70</v>
      </c>
      <c r="B34" s="87" t="s">
        <v>71</v>
      </c>
      <c r="C34" s="89">
        <f>'2002_CO-PA_Sumary'!C33</f>
        <v>14</v>
      </c>
      <c r="D34" s="72">
        <f>'2002_CO-PA_Sumary'!D33</f>
        <v>9.5</v>
      </c>
      <c r="E34" s="72">
        <f>'2002_CO-PA_Sumary'!E33</f>
        <v>0</v>
      </c>
      <c r="F34" s="90">
        <f>'2002_CO-PA_Sumary'!F33</f>
        <v>23.5</v>
      </c>
      <c r="G34" s="75">
        <f>'2003_CO-PA_Sumary'!C33</f>
        <v>14.3</v>
      </c>
      <c r="H34" s="70">
        <f>'2003_CO-PA_Sumary'!D33</f>
        <v>7.6</v>
      </c>
      <c r="I34" s="70">
        <f>'2003_CO-PA_Sumary'!E33</f>
        <v>0</v>
      </c>
      <c r="J34" s="90">
        <f>'2003_CO-PA_Sumary'!F33</f>
        <v>21.9</v>
      </c>
      <c r="K34" s="70">
        <f>'2004_CO-PA_Sumary'!C33</f>
        <v>16</v>
      </c>
      <c r="L34" s="70">
        <f>'2004_CO-PA_Sumary'!D33</f>
        <v>8.6</v>
      </c>
      <c r="M34" s="70">
        <f>'2004_CO-PA_Sumary'!E33</f>
        <v>0</v>
      </c>
      <c r="N34" s="91">
        <f>'2004_CO-PA_Sumary'!F33</f>
        <v>24.6</v>
      </c>
      <c r="O34" s="71">
        <f>'2005_CO-PA_Sumary'!C33</f>
        <v>14</v>
      </c>
      <c r="P34" s="71">
        <f>'2005_CO-PA_Sumary'!D33</f>
        <v>8.4</v>
      </c>
      <c r="Q34" s="71">
        <f>'2005_CO-PA_Sumary'!E33</f>
        <v>0</v>
      </c>
      <c r="R34" s="91">
        <f>'2005_CO-PA_Sumary'!F33</f>
        <v>22.4</v>
      </c>
      <c r="S34" s="70">
        <f>'2006_CO-PA_Sumary'!C33</f>
        <v>16.899999999999999</v>
      </c>
      <c r="T34" s="70">
        <f>'2006_CO-PA_Sumary'!D33</f>
        <v>9.1</v>
      </c>
      <c r="U34" s="70">
        <f>'2006_CO-PA_Sumary'!E33</f>
        <v>0</v>
      </c>
      <c r="V34" s="91">
        <f>'2006_CO-PA_Sumary'!F33</f>
        <v>26</v>
      </c>
      <c r="W34" s="70">
        <f>'2007_CO-PA_Sumary'!C33</f>
        <v>14.1</v>
      </c>
      <c r="X34" s="70">
        <f>'2007_CO-PA_Sumary'!D33</f>
        <v>10</v>
      </c>
      <c r="Y34" s="70">
        <f>'2007_CO-PA_Sumary'!E33</f>
        <v>0</v>
      </c>
      <c r="Z34" s="91">
        <f>'2007_CO-PA_Sumary'!F33</f>
        <v>24.1</v>
      </c>
      <c r="AA34" s="70">
        <f>'2008_CO-PA_Sumary'!C33</f>
        <v>14.3</v>
      </c>
      <c r="AB34" s="70">
        <f>'2008_CO-PA_Sumary'!D33</f>
        <v>9.6999999999999993</v>
      </c>
      <c r="AC34" s="70">
        <f>'2008_CO-PA_Sumary'!E33</f>
        <v>0</v>
      </c>
      <c r="AD34" s="91">
        <f>'2008_CO-PA_Sumary'!F33</f>
        <v>24</v>
      </c>
      <c r="AE34" s="70">
        <f>'2009_CO-PA_Sumary'!C33</f>
        <v>13.7</v>
      </c>
      <c r="AF34" s="70">
        <f>'2009_CO-PA_Sumary'!D33</f>
        <v>8.6999999999999993</v>
      </c>
      <c r="AG34" s="70">
        <f>'2009_CO-PA_Sumary'!E33</f>
        <v>0</v>
      </c>
      <c r="AH34" s="91">
        <f>'2009_CO-PA_Sumary'!F33</f>
        <v>22.4</v>
      </c>
      <c r="AI34" s="89">
        <f>'2010_CO-PA_Sumary'!$C33</f>
        <v>13.4</v>
      </c>
      <c r="AJ34" s="72">
        <f>'2010_CO-PA_Sumary'!$D33</f>
        <v>8.1</v>
      </c>
      <c r="AK34" s="72">
        <f>'2010_CO-PA_Sumary'!$E33</f>
        <v>0</v>
      </c>
      <c r="AL34" s="76">
        <f>'2010_CO-PA_Sumary'!$F33</f>
        <v>21.5</v>
      </c>
      <c r="AM34" s="89">
        <f>'2011_CO-PA_Sumary'!$C33</f>
        <v>6.2</v>
      </c>
      <c r="AN34" s="72">
        <f>'2011_CO-PA_Sumary'!$D33</f>
        <v>5</v>
      </c>
      <c r="AO34" s="72">
        <f>'2011_CO-PA_Sumary'!$E33</f>
        <v>0</v>
      </c>
      <c r="AP34" s="76">
        <f>'2011_CO-PA_Sumary'!$F33</f>
        <v>11.2</v>
      </c>
      <c r="AQ34" s="89">
        <f>'2012_CO-PA_Sumary'!$C33</f>
        <v>7.7</v>
      </c>
      <c r="AR34" s="72">
        <f>'2012_CO-PA_Sumary'!$D33</f>
        <v>5.2</v>
      </c>
      <c r="AS34" s="72">
        <f>'2012_CO-PA_Sumary'!$E33</f>
        <v>0</v>
      </c>
      <c r="AT34" s="76">
        <f>'2012_CO-PA_Sumary'!$F33</f>
        <v>12.9</v>
      </c>
      <c r="AU34" s="89">
        <f>'2013_CO-PA_Sumary'!$C33</f>
        <v>8.1</v>
      </c>
      <c r="AV34" s="72">
        <f>'2013_CO-PA_Sumary'!$D33</f>
        <v>6.4</v>
      </c>
      <c r="AW34" s="72">
        <f>'2013_CO-PA_Sumary'!$E33</f>
        <v>0</v>
      </c>
      <c r="AX34" s="76">
        <f>'2013_CO-PA_Sumary'!$F33</f>
        <v>14.5</v>
      </c>
      <c r="AY34" s="89">
        <f>'2014_CO-PA_Sumary'!$C33</f>
        <v>8</v>
      </c>
      <c r="AZ34" s="72">
        <f>'2014_CO-PA_Sumary'!$D33</f>
        <v>6.2</v>
      </c>
      <c r="BA34" s="72">
        <f>'2014_CO-PA_Sumary'!$E33</f>
        <v>0</v>
      </c>
      <c r="BB34" s="76">
        <f>'2014_CO-PA_Sumary'!$F33</f>
        <v>14.2</v>
      </c>
      <c r="BC34" s="89">
        <f>'2015_CO-PA_Sumary'!$C33</f>
        <v>6</v>
      </c>
      <c r="BD34" s="72">
        <f>'2015_CO-PA_Sumary'!$D33</f>
        <v>6</v>
      </c>
      <c r="BE34" s="72">
        <f>'2015_CO-PA_Sumary'!$E33</f>
        <v>0</v>
      </c>
      <c r="BF34" s="76">
        <f>'2015_CO-PA_Sumary'!$F33</f>
        <v>12</v>
      </c>
      <c r="BG34" s="374"/>
      <c r="BH34" s="75">
        <f t="shared" si="29"/>
        <v>14.52222222222222</v>
      </c>
      <c r="BI34" s="70">
        <f t="shared" si="30"/>
        <v>8.8555555555555561</v>
      </c>
      <c r="BJ34" s="70">
        <f t="shared" si="31"/>
        <v>0</v>
      </c>
      <c r="BK34" s="77">
        <f t="shared" si="32"/>
        <v>23.37777777777778</v>
      </c>
      <c r="BL34" s="75">
        <f t="shared" si="33"/>
        <v>14.4</v>
      </c>
      <c r="BM34" s="70">
        <f t="shared" si="34"/>
        <v>9.0000000000000018</v>
      </c>
      <c r="BN34" s="70">
        <f t="shared" si="35"/>
        <v>0</v>
      </c>
      <c r="BO34" s="77">
        <f t="shared" si="36"/>
        <v>23.400000000000002</v>
      </c>
      <c r="BP34" s="74">
        <f t="shared" si="37"/>
        <v>7.2</v>
      </c>
      <c r="BQ34" s="74">
        <f t="shared" si="38"/>
        <v>5.76</v>
      </c>
      <c r="BR34" s="74">
        <f t="shared" si="39"/>
        <v>0</v>
      </c>
      <c r="BS34" s="77">
        <f t="shared" si="40"/>
        <v>12.959999999999999</v>
      </c>
      <c r="BT34" s="83"/>
      <c r="BU34" s="113">
        <v>609</v>
      </c>
      <c r="BV34" s="111" t="s">
        <v>176</v>
      </c>
      <c r="BW34" s="89">
        <f>'2002_CO-PA_Sumary'!U33</f>
        <v>1287.6999999999998</v>
      </c>
      <c r="BX34" s="72">
        <f>'2002_CO-PA_Sumary'!V33</f>
        <v>98.5</v>
      </c>
      <c r="BY34" s="72">
        <f>'2002_CO-PA_Sumary'!W33</f>
        <v>11.5</v>
      </c>
      <c r="BZ34" s="90">
        <f>'2002_CO-PA_Sumary'!X33</f>
        <v>1397.6999999999998</v>
      </c>
      <c r="CA34" s="75">
        <f>'2003_CO-PA_Sumary'!U33</f>
        <v>1111.4000000000001</v>
      </c>
      <c r="CB34" s="70">
        <f>'2003_CO-PA_Sumary'!V33</f>
        <v>97.1</v>
      </c>
      <c r="CC34" s="70">
        <f>'2003_CO-PA_Sumary'!W33</f>
        <v>4.8</v>
      </c>
      <c r="CD34" s="91">
        <f>'2003_CO-PA_Sumary'!X33</f>
        <v>1213.3</v>
      </c>
      <c r="CE34" s="70">
        <f>'2004_CO-PA_Sumary'!U33</f>
        <v>1352.8000000000002</v>
      </c>
      <c r="CF34" s="70">
        <f>'2004_CO-PA_Sumary'!V33</f>
        <v>97</v>
      </c>
      <c r="CG34" s="70">
        <f>'2004_CO-PA_Sumary'!W33</f>
        <v>7.5</v>
      </c>
      <c r="CH34" s="91">
        <f>'2004_CO-PA_Sumary'!X33</f>
        <v>1457.3000000000002</v>
      </c>
      <c r="CI34" s="71">
        <f>'2005_CO-PA_Sumary'!U33</f>
        <v>863.5</v>
      </c>
      <c r="CJ34" s="71">
        <f>'2005_CO-PA_Sumary'!V33</f>
        <v>92.1</v>
      </c>
      <c r="CK34" s="71">
        <f>'2005_CO-PA_Sumary'!W33</f>
        <v>10.199999999999999</v>
      </c>
      <c r="CL34" s="90">
        <f>'2005_CO-PA_Sumary'!X33</f>
        <v>965.80000000000007</v>
      </c>
      <c r="CM34" s="70">
        <f>'2006_CO-PA_Sumary'!U33</f>
        <v>919.8</v>
      </c>
      <c r="CN34" s="70">
        <f>'2006_CO-PA_Sumary'!V33</f>
        <v>92.699999999999989</v>
      </c>
      <c r="CO34" s="70">
        <f>'2006_CO-PA_Sumary'!W33</f>
        <v>8.4</v>
      </c>
      <c r="CP34" s="91">
        <f>'2006_CO-PA_Sumary'!X33</f>
        <v>1020.9</v>
      </c>
      <c r="CQ34" s="70">
        <f>'2007_CO-PA_Sumary'!U33</f>
        <v>1288.5</v>
      </c>
      <c r="CR34" s="70">
        <f>'2007_CO-PA_Sumary'!V33</f>
        <v>97.3</v>
      </c>
      <c r="CS34" s="70">
        <f>'2007_CO-PA_Sumary'!W33</f>
        <v>11.7</v>
      </c>
      <c r="CT34" s="91">
        <f>'2007_CO-PA_Sumary'!X33</f>
        <v>1397.5</v>
      </c>
      <c r="CU34" s="70">
        <f>'2008_CO-PA_Sumary'!U33</f>
        <v>1485</v>
      </c>
      <c r="CV34" s="70">
        <f>'2008_CO-PA_Sumary'!V33</f>
        <v>101.39999999999999</v>
      </c>
      <c r="CW34" s="70">
        <f>'2008_CO-PA_Sumary'!W33</f>
        <v>12.5</v>
      </c>
      <c r="CX34" s="91">
        <f>'2008_CO-PA_Sumary'!X33</f>
        <v>1598.9</v>
      </c>
      <c r="CY34" s="70">
        <f>'2009_CO-PA_Sumary'!U33</f>
        <v>1443.4</v>
      </c>
      <c r="CZ34" s="70">
        <f>'2009_CO-PA_Sumary'!V33</f>
        <v>96.8</v>
      </c>
      <c r="DA34" s="70">
        <f>'2009_CO-PA_Sumary'!W33</f>
        <v>11.7</v>
      </c>
      <c r="DB34" s="91">
        <f>'2009_CO-PA_Sumary'!X33</f>
        <v>1551.9</v>
      </c>
      <c r="DC34" s="89">
        <f>'2010_CO-PA_Sumary'!$U33</f>
        <v>880</v>
      </c>
      <c r="DD34" s="72">
        <f>'2010_CO-PA_Sumary'!$V33</f>
        <v>91.999999999999986</v>
      </c>
      <c r="DE34" s="72">
        <f>'2010_CO-PA_Sumary'!$W33</f>
        <v>11.8</v>
      </c>
      <c r="DF34" s="76">
        <f>'2010_CO-PA_Sumary'!$X33</f>
        <v>983.8</v>
      </c>
      <c r="DG34" s="89">
        <f>'2011_CO-PA_Sumary'!$U33</f>
        <v>879.80000000000007</v>
      </c>
      <c r="DH34" s="72">
        <f>'2011_CO-PA_Sumary'!$V33</f>
        <v>73.600000000000009</v>
      </c>
      <c r="DI34" s="72">
        <f>'2011_CO-PA_Sumary'!$W33</f>
        <v>9.1</v>
      </c>
      <c r="DJ34" s="76">
        <f>'2011_CO-PA_Sumary'!$X33</f>
        <v>962.50000000000011</v>
      </c>
      <c r="DK34" s="89">
        <f>'2012_CO-PA_Sumary'!$U33</f>
        <v>1308.9000000000001</v>
      </c>
      <c r="DL34" s="72">
        <f>'2012_CO-PA_Sumary'!$V33</f>
        <v>85</v>
      </c>
      <c r="DM34" s="72">
        <f>'2012_CO-PA_Sumary'!$W33</f>
        <v>11.8</v>
      </c>
      <c r="DN34" s="76">
        <f>'2012_CO-PA_Sumary'!$X33</f>
        <v>1405.7</v>
      </c>
      <c r="DO34" s="89">
        <f>'2013_CO-PA_Sumary'!$U33</f>
        <v>1496.6</v>
      </c>
      <c r="DP34" s="72">
        <f>'2013_CO-PA_Sumary'!$V33</f>
        <v>80.90000000000002</v>
      </c>
      <c r="DQ34" s="72">
        <f>'2013_CO-PA_Sumary'!$W33</f>
        <v>12.7</v>
      </c>
      <c r="DR34" s="76">
        <f>'2013_CO-PA_Sumary'!$X33</f>
        <v>1590.2</v>
      </c>
      <c r="DS34" s="89">
        <f>'2014_CO-PA_Sumary'!$U33</f>
        <v>1779.3000000000002</v>
      </c>
      <c r="DT34" s="72">
        <f>'2014_CO-PA_Sumary'!$V33</f>
        <v>77.2</v>
      </c>
      <c r="DU34" s="72">
        <f>'2014_CO-PA_Sumary'!$W33</f>
        <v>19</v>
      </c>
      <c r="DV34" s="76">
        <f>'2014_CO-PA_Sumary'!$X33</f>
        <v>1875.5000000000002</v>
      </c>
      <c r="DW34" s="89">
        <f>'2015_CO-PA_Sumary'!$U33</f>
        <v>1958.5</v>
      </c>
      <c r="DX34" s="72">
        <f>'2015_CO-PA_Sumary'!$V33</f>
        <v>62.999999999999993</v>
      </c>
      <c r="DY34" s="72">
        <f>'2015_CO-PA_Sumary'!$W33</f>
        <v>16</v>
      </c>
      <c r="DZ34" s="76">
        <f>'2015_CO-PA_Sumary'!$X33</f>
        <v>2037.5</v>
      </c>
      <c r="EA34" s="83"/>
      <c r="EB34" s="75">
        <f t="shared" si="41"/>
        <v>1181.3444444444444</v>
      </c>
      <c r="EC34" s="70">
        <f t="shared" si="0"/>
        <v>96.1</v>
      </c>
      <c r="ED34" s="70">
        <f t="shared" si="1"/>
        <v>10.011111111111111</v>
      </c>
      <c r="EE34" s="77">
        <f t="shared" si="42"/>
        <v>1287.4555555555553</v>
      </c>
      <c r="EF34" s="75">
        <f t="shared" si="43"/>
        <v>1146.7</v>
      </c>
      <c r="EG34" s="70">
        <f t="shared" si="2"/>
        <v>95.383333333333326</v>
      </c>
      <c r="EH34" s="70">
        <f t="shared" si="3"/>
        <v>11.049999999999999</v>
      </c>
      <c r="EI34" s="77">
        <f t="shared" si="4"/>
        <v>1253.1333333333334</v>
      </c>
      <c r="EJ34" s="75">
        <f t="shared" si="44"/>
        <v>1484.6200000000001</v>
      </c>
      <c r="EK34" s="70">
        <f t="shared" si="45"/>
        <v>75.940000000000012</v>
      </c>
      <c r="EL34" s="70">
        <f t="shared" si="46"/>
        <v>13.719999999999999</v>
      </c>
      <c r="EM34" s="77">
        <f t="shared" si="47"/>
        <v>1574.2800000000002</v>
      </c>
      <c r="EN34" s="83"/>
      <c r="EO34" s="114"/>
      <c r="EQ34" s="113">
        <v>508</v>
      </c>
      <c r="ER34" s="111" t="s">
        <v>164</v>
      </c>
      <c r="ES34" s="89">
        <f t="shared" si="189"/>
        <v>22.500000000000004</v>
      </c>
      <c r="ET34" s="72">
        <f>BX22</f>
        <v>23.04</v>
      </c>
      <c r="EU34" s="72">
        <f>BY22</f>
        <v>0</v>
      </c>
      <c r="EV34" s="90">
        <f>BZ22</f>
        <v>45.540000000000006</v>
      </c>
      <c r="EW34" s="75">
        <f>CA22</f>
        <v>40.800000000000004</v>
      </c>
      <c r="EX34" s="70">
        <f>CB22</f>
        <v>22.599999999999994</v>
      </c>
      <c r="EY34" s="70">
        <f>CC22</f>
        <v>0</v>
      </c>
      <c r="EZ34" s="91">
        <f>CD22</f>
        <v>63.4</v>
      </c>
      <c r="FA34" s="70">
        <f>CE22</f>
        <v>37.599999999999994</v>
      </c>
      <c r="FB34" s="70">
        <f>CF22</f>
        <v>24.799999999999994</v>
      </c>
      <c r="FC34" s="70">
        <f>CG22</f>
        <v>0</v>
      </c>
      <c r="FD34" s="91">
        <f t="shared" ref="FD34:FD37" si="196">CH22</f>
        <v>62.399999999999991</v>
      </c>
      <c r="FE34" s="71">
        <f t="shared" ref="FE34:FE37" si="197">CI22</f>
        <v>39.899999999999991</v>
      </c>
      <c r="FF34" s="71">
        <f t="shared" ref="FF34:FF37" si="198">CJ22</f>
        <v>21.099999999999998</v>
      </c>
      <c r="FG34" s="71">
        <f t="shared" ref="FG34:FG37" si="199">CK22</f>
        <v>0</v>
      </c>
      <c r="FH34" s="91">
        <f t="shared" ref="FH34:FH37" si="200">CL22</f>
        <v>60.999999999999986</v>
      </c>
      <c r="FI34" s="70">
        <f t="shared" ref="FI34:FI37" si="201">CM22</f>
        <v>42.8</v>
      </c>
      <c r="FJ34" s="70">
        <f t="shared" ref="FJ34:FJ37" si="202">CN22</f>
        <v>23.799999999999997</v>
      </c>
      <c r="FK34" s="70">
        <f t="shared" ref="FK34:FK37" si="203">CO22</f>
        <v>0</v>
      </c>
      <c r="FL34" s="91">
        <f t="shared" ref="FL34:FL37" si="204">CP22</f>
        <v>66.599999999999994</v>
      </c>
      <c r="FM34" s="70">
        <f t="shared" ref="FM34:FM37" si="205">CQ22</f>
        <v>38.700000000000003</v>
      </c>
      <c r="FN34" s="70">
        <f t="shared" ref="FN34:FN37" si="206">CR22</f>
        <v>25.7</v>
      </c>
      <c r="FO34" s="70">
        <f t="shared" ref="FO34:FO37" si="207">CS22</f>
        <v>0</v>
      </c>
      <c r="FP34" s="91">
        <f t="shared" ref="FP34:FP37" si="208">CT22</f>
        <v>64.400000000000006</v>
      </c>
      <c r="FQ34" s="70">
        <f t="shared" ref="FQ34:FQ37" si="209">CU22</f>
        <v>42.6</v>
      </c>
      <c r="FR34" s="70">
        <f t="shared" ref="FR34:FR37" si="210">CV22</f>
        <v>23.9</v>
      </c>
      <c r="FS34" s="70">
        <f t="shared" ref="FS34:FS37" si="211">CW22</f>
        <v>0</v>
      </c>
      <c r="FT34" s="91">
        <f t="shared" ref="FT34:FT37" si="212">CX22</f>
        <v>66.5</v>
      </c>
      <c r="FU34" s="70">
        <f t="shared" ref="FU34:FU37" si="213">CY22</f>
        <v>50.8</v>
      </c>
      <c r="FV34" s="70">
        <f t="shared" ref="FV34:FV37" si="214">CZ22</f>
        <v>22.8</v>
      </c>
      <c r="FW34" s="70">
        <f t="shared" ref="FW34:FW37" si="215">DA22</f>
        <v>0</v>
      </c>
      <c r="FX34" s="91">
        <f t="shared" ref="FX34:FX37" si="216">DB22</f>
        <v>73.599999999999994</v>
      </c>
      <c r="FY34" s="70">
        <f t="shared" ref="FY34:FY37" si="217">DC22</f>
        <v>49.2</v>
      </c>
      <c r="FZ34" s="70">
        <f t="shared" si="195"/>
        <v>22.6</v>
      </c>
      <c r="GA34" s="70">
        <f t="shared" si="195"/>
        <v>0</v>
      </c>
      <c r="GB34" s="91">
        <f t="shared" si="195"/>
        <v>71.800000000000011</v>
      </c>
      <c r="GC34" s="70">
        <f t="shared" ref="GC34:GC37" si="218">DG22</f>
        <v>17.399999999999999</v>
      </c>
      <c r="GD34" s="70">
        <f t="shared" si="162"/>
        <v>15.899999999999999</v>
      </c>
      <c r="GE34" s="70">
        <f t="shared" si="163"/>
        <v>0</v>
      </c>
      <c r="GF34" s="91">
        <f t="shared" si="164"/>
        <v>33.299999999999997</v>
      </c>
      <c r="GG34" s="409">
        <f t="shared" ref="GG34:GG37" si="219">DK22</f>
        <v>22.099999999999998</v>
      </c>
      <c r="GH34" s="70">
        <f t="shared" si="165"/>
        <v>20.9</v>
      </c>
      <c r="GI34" s="70">
        <f t="shared" si="166"/>
        <v>0</v>
      </c>
      <c r="GJ34" s="91">
        <f t="shared" si="167"/>
        <v>43</v>
      </c>
      <c r="GK34" s="409">
        <f t="shared" ref="GK34:GK37" si="220">DO22</f>
        <v>22.400000000000002</v>
      </c>
      <c r="GL34" s="70">
        <f t="shared" si="168"/>
        <v>20</v>
      </c>
      <c r="GM34" s="70">
        <f t="shared" si="169"/>
        <v>0</v>
      </c>
      <c r="GN34" s="91">
        <f t="shared" si="170"/>
        <v>42.400000000000006</v>
      </c>
      <c r="GO34" s="409">
        <f t="shared" ref="GO34:GO37" si="221">DS22</f>
        <v>21.7</v>
      </c>
      <c r="GP34" s="70">
        <f t="shared" si="171"/>
        <v>17.7</v>
      </c>
      <c r="GQ34" s="70">
        <f t="shared" si="172"/>
        <v>0</v>
      </c>
      <c r="GR34" s="91">
        <f t="shared" si="173"/>
        <v>39.4</v>
      </c>
      <c r="GS34" s="75">
        <f t="shared" ref="GS34:GS37" si="222">DW22</f>
        <v>23.6</v>
      </c>
      <c r="GT34" s="70">
        <f t="shared" si="174"/>
        <v>14.299999999999997</v>
      </c>
      <c r="GU34" s="70">
        <f t="shared" si="175"/>
        <v>0</v>
      </c>
      <c r="GV34" s="91">
        <f t="shared" si="176"/>
        <v>37.9</v>
      </c>
      <c r="GW34" s="83"/>
      <c r="GX34" s="75">
        <f t="shared" si="177"/>
        <v>37.70000000000001</v>
      </c>
      <c r="GY34" s="70">
        <f t="shared" si="178"/>
        <v>22.448888888888884</v>
      </c>
      <c r="GZ34" s="70">
        <f t="shared" si="179"/>
        <v>0</v>
      </c>
      <c r="HA34" s="77">
        <f t="shared" si="180"/>
        <v>60.148888888888877</v>
      </c>
      <c r="HB34" s="75">
        <f t="shared" si="181"/>
        <v>42.066666666666663</v>
      </c>
      <c r="HC34" s="70">
        <f t="shared" si="182"/>
        <v>23.683333333333334</v>
      </c>
      <c r="HD34" s="70">
        <f t="shared" si="183"/>
        <v>0</v>
      </c>
      <c r="HE34" s="77">
        <f t="shared" si="184"/>
        <v>65.75</v>
      </c>
      <c r="HF34" s="75">
        <f t="shared" si="185"/>
        <v>21.440000000000005</v>
      </c>
      <c r="HG34" s="70">
        <f t="shared" si="186"/>
        <v>17.759999999999998</v>
      </c>
      <c r="HH34" s="70">
        <f t="shared" si="187"/>
        <v>0</v>
      </c>
      <c r="HI34" s="77">
        <f t="shared" si="188"/>
        <v>39.200000000000003</v>
      </c>
      <c r="HJ34" s="83"/>
    </row>
    <row r="35" spans="1:218" x14ac:dyDescent="0.2">
      <c r="A35" s="84" t="s">
        <v>72</v>
      </c>
      <c r="B35" s="87" t="s">
        <v>73</v>
      </c>
      <c r="C35" s="89">
        <f>'2002_CO-PA_Sumary'!C34</f>
        <v>118.99999999999999</v>
      </c>
      <c r="D35" s="72">
        <f>'2002_CO-PA_Sumary'!D34</f>
        <v>513.10000000000014</v>
      </c>
      <c r="E35" s="72">
        <f>'2002_CO-PA_Sumary'!E34</f>
        <v>0</v>
      </c>
      <c r="F35" s="90">
        <f>'2002_CO-PA_Sumary'!F34</f>
        <v>632.10000000000014</v>
      </c>
      <c r="G35" s="75">
        <f>'2003_CO-PA_Sumary'!C34</f>
        <v>150.4</v>
      </c>
      <c r="H35" s="70">
        <f>'2003_CO-PA_Sumary'!D34</f>
        <v>487.10000000000008</v>
      </c>
      <c r="I35" s="70">
        <f>'2003_CO-PA_Sumary'!E34</f>
        <v>0.4</v>
      </c>
      <c r="J35" s="90">
        <f>'2003_CO-PA_Sumary'!F34</f>
        <v>637.90000000000009</v>
      </c>
      <c r="K35" s="70">
        <f>'2004_CO-PA_Sumary'!C34</f>
        <v>143.19999999999999</v>
      </c>
      <c r="L35" s="70">
        <f>'2004_CO-PA_Sumary'!D34</f>
        <v>479.40000000000009</v>
      </c>
      <c r="M35" s="70">
        <f>'2004_CO-PA_Sumary'!E34</f>
        <v>0</v>
      </c>
      <c r="N35" s="91">
        <f>'2004_CO-PA_Sumary'!F34</f>
        <v>622.60000000000014</v>
      </c>
      <c r="O35" s="71">
        <f>'2005_CO-PA_Sumary'!C34</f>
        <v>109.4</v>
      </c>
      <c r="P35" s="71">
        <f>'2005_CO-PA_Sumary'!D34</f>
        <v>483.90000000000015</v>
      </c>
      <c r="Q35" s="71">
        <f>'2005_CO-PA_Sumary'!E34</f>
        <v>0</v>
      </c>
      <c r="R35" s="91">
        <f>'2005_CO-PA_Sumary'!F34</f>
        <v>593.30000000000018</v>
      </c>
      <c r="S35" s="70">
        <f>'2006_CO-PA_Sumary'!C34</f>
        <v>138</v>
      </c>
      <c r="T35" s="70">
        <f>'2006_CO-PA_Sumary'!D34</f>
        <v>519.20000000000016</v>
      </c>
      <c r="U35" s="70">
        <f>'2006_CO-PA_Sumary'!E34</f>
        <v>0</v>
      </c>
      <c r="V35" s="91">
        <f>'2006_CO-PA_Sumary'!F34</f>
        <v>657.20000000000016</v>
      </c>
      <c r="W35" s="70">
        <f>'2007_CO-PA_Sumary'!C34</f>
        <v>180.39999999999998</v>
      </c>
      <c r="X35" s="70">
        <f>'2007_CO-PA_Sumary'!D34</f>
        <v>483.40000000000015</v>
      </c>
      <c r="Y35" s="70">
        <f>'2007_CO-PA_Sumary'!E34</f>
        <v>0</v>
      </c>
      <c r="Z35" s="91">
        <f>'2007_CO-PA_Sumary'!F34</f>
        <v>663.80000000000018</v>
      </c>
      <c r="AA35" s="70">
        <f>'2008_CO-PA_Sumary'!C34</f>
        <v>142.1</v>
      </c>
      <c r="AB35" s="70">
        <f>'2008_CO-PA_Sumary'!D34</f>
        <v>518.00000000000011</v>
      </c>
      <c r="AC35" s="70">
        <f>'2008_CO-PA_Sumary'!E34</f>
        <v>0</v>
      </c>
      <c r="AD35" s="91">
        <f>'2008_CO-PA_Sumary'!F34</f>
        <v>660.10000000000014</v>
      </c>
      <c r="AE35" s="70">
        <f>'2009_CO-PA_Sumary'!C34</f>
        <v>134</v>
      </c>
      <c r="AF35" s="70">
        <f>'2009_CO-PA_Sumary'!D34</f>
        <v>522.40000000000009</v>
      </c>
      <c r="AG35" s="70">
        <f>'2009_CO-PA_Sumary'!E34</f>
        <v>0</v>
      </c>
      <c r="AH35" s="91">
        <f>'2009_CO-PA_Sumary'!F34</f>
        <v>656.40000000000009</v>
      </c>
      <c r="AI35" s="89">
        <f>'2010_CO-PA_Sumary'!$C34</f>
        <v>127.9</v>
      </c>
      <c r="AJ35" s="72">
        <f>'2010_CO-PA_Sumary'!$D34</f>
        <v>448.50000000000006</v>
      </c>
      <c r="AK35" s="72">
        <f>'2010_CO-PA_Sumary'!$E34</f>
        <v>0</v>
      </c>
      <c r="AL35" s="76">
        <f>'2010_CO-PA_Sumary'!$F34</f>
        <v>576.40000000000009</v>
      </c>
      <c r="AM35" s="89">
        <f>'2011_CO-PA_Sumary'!$C34</f>
        <v>140.79999999999998</v>
      </c>
      <c r="AN35" s="72">
        <f>'2011_CO-PA_Sumary'!$D34</f>
        <v>449.60000000000008</v>
      </c>
      <c r="AO35" s="72">
        <f>'2011_CO-PA_Sumary'!$E34</f>
        <v>0.2</v>
      </c>
      <c r="AP35" s="76">
        <f>'2011_CO-PA_Sumary'!$F34</f>
        <v>590.60000000000014</v>
      </c>
      <c r="AQ35" s="89">
        <f>'2012_CO-PA_Sumary'!$C34</f>
        <v>146.99999999999997</v>
      </c>
      <c r="AR35" s="72">
        <f>'2012_CO-PA_Sumary'!$D34</f>
        <v>571.70000000000016</v>
      </c>
      <c r="AS35" s="72">
        <f>'2012_CO-PA_Sumary'!$E34</f>
        <v>0.2</v>
      </c>
      <c r="AT35" s="76">
        <f>'2012_CO-PA_Sumary'!$F34</f>
        <v>718.9000000000002</v>
      </c>
      <c r="AU35" s="89">
        <f>'2013_CO-PA_Sumary'!$C34</f>
        <v>190.20000000000002</v>
      </c>
      <c r="AV35" s="72">
        <f>'2013_CO-PA_Sumary'!$D34</f>
        <v>384.80000000000013</v>
      </c>
      <c r="AW35" s="72">
        <f>'2013_CO-PA_Sumary'!$E34</f>
        <v>0.2</v>
      </c>
      <c r="AX35" s="76">
        <f>'2013_CO-PA_Sumary'!$F34</f>
        <v>575.20000000000016</v>
      </c>
      <c r="AY35" s="89">
        <f>'2014_CO-PA_Sumary'!$C34</f>
        <v>196.3</v>
      </c>
      <c r="AZ35" s="72">
        <f>'2014_CO-PA_Sumary'!$D34</f>
        <v>411.30000000000007</v>
      </c>
      <c r="BA35" s="72">
        <f>'2014_CO-PA_Sumary'!$E34</f>
        <v>0.2</v>
      </c>
      <c r="BB35" s="76">
        <f>'2014_CO-PA_Sumary'!$F34</f>
        <v>607.80000000000018</v>
      </c>
      <c r="BC35" s="89">
        <f>'2015_CO-PA_Sumary'!$C34</f>
        <v>148.69999999999999</v>
      </c>
      <c r="BD35" s="72">
        <f>'2015_CO-PA_Sumary'!$D34</f>
        <v>280.90000000000003</v>
      </c>
      <c r="BE35" s="72">
        <f>'2015_CO-PA_Sumary'!$E34</f>
        <v>0.2</v>
      </c>
      <c r="BF35" s="76">
        <f>'2015_CO-PA_Sumary'!$F34</f>
        <v>429.8</v>
      </c>
      <c r="BG35" s="374"/>
      <c r="BH35" s="75">
        <f t="shared" si="29"/>
        <v>138.26666666666668</v>
      </c>
      <c r="BI35" s="70">
        <f t="shared" si="30"/>
        <v>495.00000000000011</v>
      </c>
      <c r="BJ35" s="70">
        <f t="shared" si="31"/>
        <v>4.4444444444444446E-2</v>
      </c>
      <c r="BK35" s="77">
        <f t="shared" si="32"/>
        <v>633.31111111111125</v>
      </c>
      <c r="BL35" s="75">
        <f t="shared" si="33"/>
        <v>138.63333333333333</v>
      </c>
      <c r="BM35" s="70">
        <f t="shared" si="34"/>
        <v>495.90000000000009</v>
      </c>
      <c r="BN35" s="70">
        <f t="shared" si="35"/>
        <v>0</v>
      </c>
      <c r="BO35" s="77">
        <f t="shared" si="36"/>
        <v>634.53333333333342</v>
      </c>
      <c r="BP35" s="74">
        <f t="shared" si="37"/>
        <v>164.6</v>
      </c>
      <c r="BQ35" s="74">
        <f t="shared" si="38"/>
        <v>419.66000000000014</v>
      </c>
      <c r="BR35" s="74">
        <f t="shared" si="39"/>
        <v>0.2</v>
      </c>
      <c r="BS35" s="77">
        <f t="shared" si="40"/>
        <v>584.46000000000026</v>
      </c>
      <c r="BT35" s="83"/>
      <c r="BU35" s="113">
        <v>610</v>
      </c>
      <c r="BV35" s="111" t="s">
        <v>177</v>
      </c>
      <c r="BW35" s="89">
        <f>'2002_CO-PA_Sumary'!U34</f>
        <v>5</v>
      </c>
      <c r="BX35" s="72">
        <f>'2002_CO-PA_Sumary'!V34</f>
        <v>19.100000000000001</v>
      </c>
      <c r="BY35" s="72">
        <f>'2002_CO-PA_Sumary'!W34</f>
        <v>0</v>
      </c>
      <c r="BZ35" s="90">
        <f>'2002_CO-PA_Sumary'!X34</f>
        <v>24.1</v>
      </c>
      <c r="CA35" s="75">
        <f>'2003_CO-PA_Sumary'!U34</f>
        <v>1.9</v>
      </c>
      <c r="CB35" s="70">
        <f>'2003_CO-PA_Sumary'!V34</f>
        <v>20.699999999999996</v>
      </c>
      <c r="CC35" s="70">
        <f>'2003_CO-PA_Sumary'!W34</f>
        <v>0</v>
      </c>
      <c r="CD35" s="91">
        <f>'2003_CO-PA_Sumary'!X34</f>
        <v>22.599999999999994</v>
      </c>
      <c r="CE35" s="70">
        <f>'2004_CO-PA_Sumary'!U34</f>
        <v>2.6</v>
      </c>
      <c r="CF35" s="70">
        <f>'2004_CO-PA_Sumary'!V34</f>
        <v>20.699999999999996</v>
      </c>
      <c r="CG35" s="70">
        <f>'2004_CO-PA_Sumary'!W34</f>
        <v>0</v>
      </c>
      <c r="CH35" s="91">
        <f>'2004_CO-PA_Sumary'!X34</f>
        <v>23.299999999999997</v>
      </c>
      <c r="CI35" s="71">
        <f>'2005_CO-PA_Sumary'!U34</f>
        <v>2.2999999999999998</v>
      </c>
      <c r="CJ35" s="71">
        <f>'2005_CO-PA_Sumary'!V34</f>
        <v>15</v>
      </c>
      <c r="CK35" s="71">
        <f>'2005_CO-PA_Sumary'!W34</f>
        <v>0</v>
      </c>
      <c r="CL35" s="90">
        <f>'2005_CO-PA_Sumary'!X34</f>
        <v>17.3</v>
      </c>
      <c r="CM35" s="70">
        <f>'2006_CO-PA_Sumary'!U34</f>
        <v>3.3</v>
      </c>
      <c r="CN35" s="70">
        <f>'2006_CO-PA_Sumary'!V34</f>
        <v>14.4</v>
      </c>
      <c r="CO35" s="70">
        <f>'2006_CO-PA_Sumary'!W34</f>
        <v>0</v>
      </c>
      <c r="CP35" s="91">
        <f>'2006_CO-PA_Sumary'!X34</f>
        <v>17.7</v>
      </c>
      <c r="CQ35" s="70">
        <f>'2007_CO-PA_Sumary'!U34</f>
        <v>3.1</v>
      </c>
      <c r="CR35" s="70">
        <f>'2007_CO-PA_Sumary'!V34</f>
        <v>16.8</v>
      </c>
      <c r="CS35" s="70">
        <f>'2007_CO-PA_Sumary'!W34</f>
        <v>0</v>
      </c>
      <c r="CT35" s="91">
        <f>'2007_CO-PA_Sumary'!X34</f>
        <v>19.900000000000002</v>
      </c>
      <c r="CU35" s="70">
        <f>'2008_CO-PA_Sumary'!U34</f>
        <v>3.8</v>
      </c>
      <c r="CV35" s="70">
        <f>'2008_CO-PA_Sumary'!V34</f>
        <v>15.299999999999999</v>
      </c>
      <c r="CW35" s="70">
        <f>'2008_CO-PA_Sumary'!W34</f>
        <v>0</v>
      </c>
      <c r="CX35" s="91">
        <f>'2008_CO-PA_Sumary'!X34</f>
        <v>19.099999999999998</v>
      </c>
      <c r="CY35" s="70">
        <f>'2009_CO-PA_Sumary'!U34</f>
        <v>3.1</v>
      </c>
      <c r="CZ35" s="70">
        <f>'2009_CO-PA_Sumary'!V34</f>
        <v>14.999999999999998</v>
      </c>
      <c r="DA35" s="70">
        <f>'2009_CO-PA_Sumary'!W34</f>
        <v>0</v>
      </c>
      <c r="DB35" s="91">
        <f>'2009_CO-PA_Sumary'!X34</f>
        <v>18.099999999999998</v>
      </c>
      <c r="DC35" s="89">
        <f>'2010_CO-PA_Sumary'!$U34</f>
        <v>3</v>
      </c>
      <c r="DD35" s="72">
        <f>'2010_CO-PA_Sumary'!$V34</f>
        <v>15.1</v>
      </c>
      <c r="DE35" s="72">
        <f>'2010_CO-PA_Sumary'!$W34</f>
        <v>0</v>
      </c>
      <c r="DF35" s="76">
        <f>'2010_CO-PA_Sumary'!$X34</f>
        <v>18.100000000000001</v>
      </c>
      <c r="DG35" s="89">
        <f>'2011_CO-PA_Sumary'!$U34</f>
        <v>3.9</v>
      </c>
      <c r="DH35" s="72">
        <f>'2011_CO-PA_Sumary'!$V34</f>
        <v>10.6</v>
      </c>
      <c r="DI35" s="72">
        <f>'2011_CO-PA_Sumary'!$W34</f>
        <v>0</v>
      </c>
      <c r="DJ35" s="76">
        <f>'2011_CO-PA_Sumary'!$X34</f>
        <v>14.5</v>
      </c>
      <c r="DK35" s="89">
        <f>'2012_CO-PA_Sumary'!$U34</f>
        <v>4.0999999999999996</v>
      </c>
      <c r="DL35" s="72">
        <f>'2012_CO-PA_Sumary'!$V34</f>
        <v>9.9999999999999982</v>
      </c>
      <c r="DM35" s="72">
        <f>'2012_CO-PA_Sumary'!$W34</f>
        <v>0</v>
      </c>
      <c r="DN35" s="76">
        <f>'2012_CO-PA_Sumary'!$X34</f>
        <v>14.099999999999998</v>
      </c>
      <c r="DO35" s="89">
        <f>'2013_CO-PA_Sumary'!$U34</f>
        <v>4.0999999999999996</v>
      </c>
      <c r="DP35" s="72">
        <f>'2013_CO-PA_Sumary'!$V34</f>
        <v>10.399999999999999</v>
      </c>
      <c r="DQ35" s="72">
        <f>'2013_CO-PA_Sumary'!$W34</f>
        <v>0</v>
      </c>
      <c r="DR35" s="76">
        <f>'2013_CO-PA_Sumary'!$X34</f>
        <v>14.499999999999998</v>
      </c>
      <c r="DS35" s="89">
        <f>'2014_CO-PA_Sumary'!$U34</f>
        <v>4.7</v>
      </c>
      <c r="DT35" s="72">
        <f>'2014_CO-PA_Sumary'!$V34</f>
        <v>9.9</v>
      </c>
      <c r="DU35" s="72">
        <f>'2014_CO-PA_Sumary'!$W34</f>
        <v>0</v>
      </c>
      <c r="DV35" s="76">
        <f>'2014_CO-PA_Sumary'!$X34</f>
        <v>14.600000000000001</v>
      </c>
      <c r="DW35" s="89">
        <f>'2015_CO-PA_Sumary'!$U34</f>
        <v>4.7</v>
      </c>
      <c r="DX35" s="72">
        <f>'2015_CO-PA_Sumary'!$V34</f>
        <v>8.6</v>
      </c>
      <c r="DY35" s="72">
        <f>'2015_CO-PA_Sumary'!$W34</f>
        <v>0</v>
      </c>
      <c r="DZ35" s="76">
        <f>'2015_CO-PA_Sumary'!$X34</f>
        <v>13.3</v>
      </c>
      <c r="EA35" s="83"/>
      <c r="EB35" s="75">
        <f t="shared" si="41"/>
        <v>3.1222222222222227</v>
      </c>
      <c r="EC35" s="70">
        <f t="shared" si="0"/>
        <v>16.899999999999999</v>
      </c>
      <c r="ED35" s="70">
        <f t="shared" si="1"/>
        <v>0</v>
      </c>
      <c r="EE35" s="77">
        <f t="shared" si="42"/>
        <v>20.022222222222222</v>
      </c>
      <c r="EF35" s="75">
        <f t="shared" si="43"/>
        <v>3.1</v>
      </c>
      <c r="EG35" s="70">
        <f t="shared" si="2"/>
        <v>15.266666666666666</v>
      </c>
      <c r="EH35" s="70">
        <f t="shared" si="3"/>
        <v>0</v>
      </c>
      <c r="EI35" s="77">
        <f t="shared" si="4"/>
        <v>18.366666666666664</v>
      </c>
      <c r="EJ35" s="75">
        <f t="shared" si="44"/>
        <v>4.3</v>
      </c>
      <c r="EK35" s="70">
        <f t="shared" si="45"/>
        <v>9.9</v>
      </c>
      <c r="EL35" s="70">
        <f t="shared" si="46"/>
        <v>0</v>
      </c>
      <c r="EM35" s="77">
        <f t="shared" si="47"/>
        <v>14.2</v>
      </c>
      <c r="EN35" s="83"/>
      <c r="EO35" s="114"/>
      <c r="EQ35" s="113">
        <v>509</v>
      </c>
      <c r="ER35" s="111" t="s">
        <v>165</v>
      </c>
      <c r="ES35" s="89">
        <f t="shared" si="189"/>
        <v>429.3</v>
      </c>
      <c r="ET35" s="72">
        <f t="shared" ref="ET35:ET37" si="223">BX23</f>
        <v>43.5</v>
      </c>
      <c r="EU35" s="72">
        <f t="shared" ref="EU35:EU37" si="224">BY23</f>
        <v>0</v>
      </c>
      <c r="EV35" s="90">
        <f t="shared" ref="EV35:EV37" si="225">BZ23</f>
        <v>472.8</v>
      </c>
      <c r="EW35" s="75">
        <f t="shared" ref="EW35:EW37" si="226">CA23</f>
        <v>392.7</v>
      </c>
      <c r="EX35" s="70">
        <f t="shared" ref="EX35:EX37" si="227">CB23</f>
        <v>50.199999999999996</v>
      </c>
      <c r="EY35" s="70">
        <f t="shared" ref="EY35:EY37" si="228">CC23</f>
        <v>0</v>
      </c>
      <c r="EZ35" s="91">
        <f t="shared" ref="EZ35:EZ37" si="229">CD23</f>
        <v>442.9</v>
      </c>
      <c r="FA35" s="70">
        <f t="shared" ref="FA35:FA37" si="230">CE23</f>
        <v>562.9</v>
      </c>
      <c r="FB35" s="70">
        <f t="shared" ref="FB35:FB37" si="231">CF23</f>
        <v>9.1999999999999993</v>
      </c>
      <c r="FC35" s="70">
        <f t="shared" ref="FC35:FC37" si="232">CG23</f>
        <v>0</v>
      </c>
      <c r="FD35" s="91">
        <f t="shared" si="196"/>
        <v>572.1</v>
      </c>
      <c r="FE35" s="71">
        <f t="shared" si="197"/>
        <v>406.9</v>
      </c>
      <c r="FF35" s="71">
        <f t="shared" si="198"/>
        <v>31.4</v>
      </c>
      <c r="FG35" s="71">
        <f t="shared" si="199"/>
        <v>0</v>
      </c>
      <c r="FH35" s="91">
        <f t="shared" si="200"/>
        <v>438.29999999999995</v>
      </c>
      <c r="FI35" s="70">
        <f t="shared" si="201"/>
        <v>434.40000000000003</v>
      </c>
      <c r="FJ35" s="70">
        <f t="shared" si="202"/>
        <v>53</v>
      </c>
      <c r="FK35" s="70">
        <f t="shared" si="203"/>
        <v>0</v>
      </c>
      <c r="FL35" s="91">
        <f t="shared" si="204"/>
        <v>487.40000000000003</v>
      </c>
      <c r="FM35" s="70">
        <f t="shared" si="205"/>
        <v>473.8</v>
      </c>
      <c r="FN35" s="70">
        <f t="shared" si="206"/>
        <v>47.7</v>
      </c>
      <c r="FO35" s="70">
        <f t="shared" si="207"/>
        <v>0</v>
      </c>
      <c r="FP35" s="91">
        <f t="shared" si="208"/>
        <v>521.5</v>
      </c>
      <c r="FQ35" s="70">
        <f t="shared" si="209"/>
        <v>561.40000000000009</v>
      </c>
      <c r="FR35" s="70">
        <f t="shared" si="210"/>
        <v>53.5</v>
      </c>
      <c r="FS35" s="70">
        <f t="shared" si="211"/>
        <v>0</v>
      </c>
      <c r="FT35" s="91">
        <f t="shared" si="212"/>
        <v>614.90000000000009</v>
      </c>
      <c r="FU35" s="70">
        <f t="shared" si="213"/>
        <v>549.59999999999991</v>
      </c>
      <c r="FV35" s="70">
        <f t="shared" si="214"/>
        <v>48.9</v>
      </c>
      <c r="FW35" s="70">
        <f t="shared" si="215"/>
        <v>0</v>
      </c>
      <c r="FX35" s="91">
        <f t="shared" si="216"/>
        <v>598.49999999999989</v>
      </c>
      <c r="FY35" s="70">
        <f t="shared" si="217"/>
        <v>411.9</v>
      </c>
      <c r="FZ35" s="70">
        <f t="shared" si="195"/>
        <v>47.2</v>
      </c>
      <c r="GA35" s="70">
        <f t="shared" si="195"/>
        <v>0</v>
      </c>
      <c r="GB35" s="91">
        <f t="shared" si="195"/>
        <v>459.09999999999997</v>
      </c>
      <c r="GC35" s="70">
        <f t="shared" si="218"/>
        <v>181.8</v>
      </c>
      <c r="GD35" s="70">
        <f t="shared" si="162"/>
        <v>42.400000000000006</v>
      </c>
      <c r="GE35" s="70">
        <f t="shared" si="163"/>
        <v>0</v>
      </c>
      <c r="GF35" s="91">
        <f t="shared" si="164"/>
        <v>224.20000000000002</v>
      </c>
      <c r="GG35" s="409">
        <f t="shared" si="219"/>
        <v>210.7</v>
      </c>
      <c r="GH35" s="70">
        <f t="shared" si="165"/>
        <v>46</v>
      </c>
      <c r="GI35" s="70">
        <f t="shared" si="166"/>
        <v>0</v>
      </c>
      <c r="GJ35" s="91">
        <f t="shared" si="167"/>
        <v>256.7</v>
      </c>
      <c r="GK35" s="409">
        <f t="shared" si="220"/>
        <v>360.20000000000005</v>
      </c>
      <c r="GL35" s="70">
        <f t="shared" si="168"/>
        <v>50.4</v>
      </c>
      <c r="GM35" s="70">
        <f t="shared" si="169"/>
        <v>0</v>
      </c>
      <c r="GN35" s="91">
        <f t="shared" si="170"/>
        <v>410.6</v>
      </c>
      <c r="GO35" s="409">
        <f t="shared" si="221"/>
        <v>348.2</v>
      </c>
      <c r="GP35" s="70">
        <f t="shared" si="171"/>
        <v>42.600000000000009</v>
      </c>
      <c r="GQ35" s="70">
        <f t="shared" si="172"/>
        <v>0</v>
      </c>
      <c r="GR35" s="91">
        <f t="shared" si="173"/>
        <v>390.8</v>
      </c>
      <c r="GS35" s="75">
        <f t="shared" si="222"/>
        <v>460.2</v>
      </c>
      <c r="GT35" s="70">
        <f t="shared" si="174"/>
        <v>28.900000000000002</v>
      </c>
      <c r="GU35" s="70">
        <f t="shared" si="175"/>
        <v>0</v>
      </c>
      <c r="GV35" s="91">
        <f t="shared" si="176"/>
        <v>489.09999999999997</v>
      </c>
      <c r="GW35" s="83"/>
      <c r="GX35" s="75">
        <f t="shared" si="177"/>
        <v>474.57777777777784</v>
      </c>
      <c r="GY35" s="70">
        <f t="shared" si="178"/>
        <v>40.699999999999996</v>
      </c>
      <c r="GZ35" s="70">
        <f t="shared" si="179"/>
        <v>0</v>
      </c>
      <c r="HA35" s="77">
        <f t="shared" si="180"/>
        <v>515.27777777777783</v>
      </c>
      <c r="HB35" s="75">
        <f t="shared" si="181"/>
        <v>498.16666666666669</v>
      </c>
      <c r="HC35" s="70">
        <f t="shared" si="182"/>
        <v>40.616666666666667</v>
      </c>
      <c r="HD35" s="70">
        <f t="shared" si="183"/>
        <v>0</v>
      </c>
      <c r="HE35" s="77">
        <f t="shared" si="184"/>
        <v>538.7833333333333</v>
      </c>
      <c r="HF35" s="75">
        <f t="shared" si="185"/>
        <v>312.22000000000003</v>
      </c>
      <c r="HG35" s="70">
        <f t="shared" si="186"/>
        <v>42.060000000000009</v>
      </c>
      <c r="HH35" s="70">
        <f t="shared" si="187"/>
        <v>0</v>
      </c>
      <c r="HI35" s="77">
        <f t="shared" si="188"/>
        <v>354.28</v>
      </c>
      <c r="HJ35" s="83"/>
    </row>
    <row r="36" spans="1:218" x14ac:dyDescent="0.2">
      <c r="A36" s="84" t="s">
        <v>74</v>
      </c>
      <c r="B36" s="87" t="s">
        <v>75</v>
      </c>
      <c r="C36" s="89">
        <f>'2002_CO-PA_Sumary'!C35</f>
        <v>199.8</v>
      </c>
      <c r="D36" s="72">
        <f>'2002_CO-PA_Sumary'!D35</f>
        <v>212.89999999999998</v>
      </c>
      <c r="E36" s="72">
        <f>'2002_CO-PA_Sumary'!E35</f>
        <v>0.8</v>
      </c>
      <c r="F36" s="90">
        <f>'2002_CO-PA_Sumary'!F35</f>
        <v>413.5</v>
      </c>
      <c r="G36" s="75">
        <f>'2003_CO-PA_Sumary'!C35</f>
        <v>171.3</v>
      </c>
      <c r="H36" s="70">
        <f>'2003_CO-PA_Sumary'!D35</f>
        <v>194.8</v>
      </c>
      <c r="I36" s="70">
        <f>'2003_CO-PA_Sumary'!E35</f>
        <v>0.8</v>
      </c>
      <c r="J36" s="90">
        <f>'2003_CO-PA_Sumary'!F35</f>
        <v>366.90000000000003</v>
      </c>
      <c r="K36" s="70">
        <f>'2004_CO-PA_Sumary'!C35</f>
        <v>220.60000000000002</v>
      </c>
      <c r="L36" s="70">
        <f>'2004_CO-PA_Sumary'!D35</f>
        <v>181.29999999999998</v>
      </c>
      <c r="M36" s="70">
        <f>'2004_CO-PA_Sumary'!E35</f>
        <v>0.8</v>
      </c>
      <c r="N36" s="91">
        <f>'2004_CO-PA_Sumary'!F35</f>
        <v>402.7</v>
      </c>
      <c r="O36" s="71">
        <f>'2005_CO-PA_Sumary'!C35</f>
        <v>152.60000000000002</v>
      </c>
      <c r="P36" s="71">
        <f>'2005_CO-PA_Sumary'!D35</f>
        <v>172</v>
      </c>
      <c r="Q36" s="71">
        <f>'2005_CO-PA_Sumary'!E35</f>
        <v>0.8</v>
      </c>
      <c r="R36" s="91">
        <f>'2005_CO-PA_Sumary'!F35</f>
        <v>325.40000000000003</v>
      </c>
      <c r="S36" s="70">
        <f>'2006_CO-PA_Sumary'!C35</f>
        <v>170.6</v>
      </c>
      <c r="T36" s="70">
        <f>'2006_CO-PA_Sumary'!D35</f>
        <v>185.5</v>
      </c>
      <c r="U36" s="70">
        <f>'2006_CO-PA_Sumary'!E35</f>
        <v>0</v>
      </c>
      <c r="V36" s="91">
        <f>'2006_CO-PA_Sumary'!F35</f>
        <v>356.1</v>
      </c>
      <c r="W36" s="70">
        <f>'2007_CO-PA_Sumary'!C35</f>
        <v>192.5</v>
      </c>
      <c r="X36" s="70">
        <f>'2007_CO-PA_Sumary'!D35</f>
        <v>220.79999999999998</v>
      </c>
      <c r="Y36" s="70">
        <f>'2007_CO-PA_Sumary'!E35</f>
        <v>0</v>
      </c>
      <c r="Z36" s="91">
        <f>'2007_CO-PA_Sumary'!F35</f>
        <v>413.29999999999995</v>
      </c>
      <c r="AA36" s="70">
        <f>'2008_CO-PA_Sumary'!C35</f>
        <v>195.7</v>
      </c>
      <c r="AB36" s="70">
        <f>'2008_CO-PA_Sumary'!D35</f>
        <v>173</v>
      </c>
      <c r="AC36" s="70">
        <f>'2008_CO-PA_Sumary'!E35</f>
        <v>0</v>
      </c>
      <c r="AD36" s="91">
        <f>'2008_CO-PA_Sumary'!F35</f>
        <v>368.7</v>
      </c>
      <c r="AE36" s="70">
        <f>'2009_CO-PA_Sumary'!C35</f>
        <v>185.2</v>
      </c>
      <c r="AF36" s="70">
        <f>'2009_CO-PA_Sumary'!D35</f>
        <v>177.8</v>
      </c>
      <c r="AG36" s="70">
        <f>'2009_CO-PA_Sumary'!E35</f>
        <v>0</v>
      </c>
      <c r="AH36" s="91">
        <f>'2009_CO-PA_Sumary'!F35</f>
        <v>363</v>
      </c>
      <c r="AI36" s="89">
        <f>'2010_CO-PA_Sumary'!$C35</f>
        <v>178</v>
      </c>
      <c r="AJ36" s="72">
        <f>'2010_CO-PA_Sumary'!$D35</f>
        <v>220</v>
      </c>
      <c r="AK36" s="72">
        <f>'2010_CO-PA_Sumary'!$E35</f>
        <v>0</v>
      </c>
      <c r="AL36" s="76">
        <f>'2010_CO-PA_Sumary'!$F35</f>
        <v>398</v>
      </c>
      <c r="AM36" s="89">
        <f>'2011_CO-PA_Sumary'!$C35</f>
        <v>183</v>
      </c>
      <c r="AN36" s="72">
        <f>'2011_CO-PA_Sumary'!$D35</f>
        <v>140.80000000000001</v>
      </c>
      <c r="AO36" s="72">
        <f>'2011_CO-PA_Sumary'!$E35</f>
        <v>0.5</v>
      </c>
      <c r="AP36" s="76">
        <f>'2011_CO-PA_Sumary'!$F35</f>
        <v>324.3</v>
      </c>
      <c r="AQ36" s="89">
        <f>'2012_CO-PA_Sumary'!$C35</f>
        <v>217.2</v>
      </c>
      <c r="AR36" s="72">
        <f>'2012_CO-PA_Sumary'!$D35</f>
        <v>163.29999999999998</v>
      </c>
      <c r="AS36" s="72">
        <f>'2012_CO-PA_Sumary'!$E35</f>
        <v>0.5</v>
      </c>
      <c r="AT36" s="76">
        <f>'2012_CO-PA_Sumary'!$F35</f>
        <v>381</v>
      </c>
      <c r="AU36" s="89">
        <f>'2013_CO-PA_Sumary'!$C35</f>
        <v>227.39999999999998</v>
      </c>
      <c r="AV36" s="72">
        <f>'2013_CO-PA_Sumary'!$D35</f>
        <v>159.5</v>
      </c>
      <c r="AW36" s="72">
        <f>'2013_CO-PA_Sumary'!$E35</f>
        <v>0.5</v>
      </c>
      <c r="AX36" s="76">
        <f>'2013_CO-PA_Sumary'!$F35</f>
        <v>387.4</v>
      </c>
      <c r="AY36" s="89">
        <f>'2014_CO-PA_Sumary'!$C35</f>
        <v>229.6</v>
      </c>
      <c r="AZ36" s="72">
        <f>'2014_CO-PA_Sumary'!$D35</f>
        <v>159.19999999999999</v>
      </c>
      <c r="BA36" s="72">
        <f>'2014_CO-PA_Sumary'!$E35</f>
        <v>0.5</v>
      </c>
      <c r="BB36" s="76">
        <f>'2014_CO-PA_Sumary'!$F35</f>
        <v>389.29999999999995</v>
      </c>
      <c r="BC36" s="89">
        <f>'2015_CO-PA_Sumary'!$C35</f>
        <v>259</v>
      </c>
      <c r="BD36" s="72">
        <f>'2015_CO-PA_Sumary'!$D35</f>
        <v>151.20000000000002</v>
      </c>
      <c r="BE36" s="72">
        <f>'2015_CO-PA_Sumary'!$E35</f>
        <v>0.5</v>
      </c>
      <c r="BF36" s="76">
        <f>'2015_CO-PA_Sumary'!$F35</f>
        <v>410.70000000000005</v>
      </c>
      <c r="BG36" s="374"/>
      <c r="BH36" s="75">
        <f t="shared" si="29"/>
        <v>185.14444444444447</v>
      </c>
      <c r="BI36" s="70">
        <f t="shared" si="30"/>
        <v>193.12222222222221</v>
      </c>
      <c r="BJ36" s="70">
        <f t="shared" si="31"/>
        <v>0.35555555555555557</v>
      </c>
      <c r="BK36" s="77">
        <f t="shared" si="32"/>
        <v>378.62222222222226</v>
      </c>
      <c r="BL36" s="75">
        <f t="shared" si="33"/>
        <v>179.10000000000002</v>
      </c>
      <c r="BM36" s="70">
        <f t="shared" si="34"/>
        <v>191.51666666666665</v>
      </c>
      <c r="BN36" s="70">
        <f t="shared" si="35"/>
        <v>0.13333333333333333</v>
      </c>
      <c r="BO36" s="77">
        <f t="shared" si="36"/>
        <v>370.75</v>
      </c>
      <c r="BP36" s="74">
        <f t="shared" si="37"/>
        <v>223.23999999999995</v>
      </c>
      <c r="BQ36" s="74">
        <f t="shared" si="38"/>
        <v>154.80000000000001</v>
      </c>
      <c r="BR36" s="74">
        <f t="shared" si="39"/>
        <v>0.5</v>
      </c>
      <c r="BS36" s="77">
        <f t="shared" si="40"/>
        <v>378.53999999999996</v>
      </c>
      <c r="BT36" s="83"/>
      <c r="BU36" s="113">
        <v>701</v>
      </c>
      <c r="BV36" s="111" t="s">
        <v>178</v>
      </c>
      <c r="BW36" s="89">
        <f>'2002_CO-PA_Sumary'!U35</f>
        <v>0.3</v>
      </c>
      <c r="BX36" s="72">
        <f>'2002_CO-PA_Sumary'!V35</f>
        <v>2</v>
      </c>
      <c r="BY36" s="72">
        <f>'2002_CO-PA_Sumary'!W35</f>
        <v>0</v>
      </c>
      <c r="BZ36" s="90">
        <f>'2002_CO-PA_Sumary'!X35</f>
        <v>2.2999999999999998</v>
      </c>
      <c r="CA36" s="75">
        <f>'2003_CO-PA_Sumary'!U35</f>
        <v>0.3</v>
      </c>
      <c r="CB36" s="70">
        <f>'2003_CO-PA_Sumary'!V35</f>
        <v>2</v>
      </c>
      <c r="CC36" s="70">
        <f>'2003_CO-PA_Sumary'!W35</f>
        <v>0</v>
      </c>
      <c r="CD36" s="91">
        <f>'2003_CO-PA_Sumary'!X35</f>
        <v>2.2999999999999998</v>
      </c>
      <c r="CE36" s="70">
        <f>'2004_CO-PA_Sumary'!U35</f>
        <v>0.3</v>
      </c>
      <c r="CF36" s="70">
        <f>'2004_CO-PA_Sumary'!V35</f>
        <v>2.2000000000000002</v>
      </c>
      <c r="CG36" s="70">
        <f>'2004_CO-PA_Sumary'!W35</f>
        <v>0</v>
      </c>
      <c r="CH36" s="91">
        <f>'2004_CO-PA_Sumary'!X35</f>
        <v>2.5</v>
      </c>
      <c r="CI36" s="71">
        <f>'2005_CO-PA_Sumary'!U35</f>
        <v>0.3</v>
      </c>
      <c r="CJ36" s="71">
        <f>'2005_CO-PA_Sumary'!V35</f>
        <v>2</v>
      </c>
      <c r="CK36" s="71">
        <f>'2005_CO-PA_Sumary'!W35</f>
        <v>0</v>
      </c>
      <c r="CL36" s="90">
        <f>'2005_CO-PA_Sumary'!X35</f>
        <v>2.2999999999999998</v>
      </c>
      <c r="CM36" s="70">
        <f>'2006_CO-PA_Sumary'!U35</f>
        <v>0.3</v>
      </c>
      <c r="CN36" s="70">
        <f>'2006_CO-PA_Sumary'!V35</f>
        <v>1.9000000000000001</v>
      </c>
      <c r="CO36" s="70">
        <f>'2006_CO-PA_Sumary'!W35</f>
        <v>0</v>
      </c>
      <c r="CP36" s="91">
        <f>'2006_CO-PA_Sumary'!X35</f>
        <v>2.2000000000000002</v>
      </c>
      <c r="CQ36" s="70">
        <f>'2007_CO-PA_Sumary'!U35</f>
        <v>0.3</v>
      </c>
      <c r="CR36" s="70">
        <f>'2007_CO-PA_Sumary'!V35</f>
        <v>1.9000000000000001</v>
      </c>
      <c r="CS36" s="70">
        <f>'2007_CO-PA_Sumary'!W35</f>
        <v>0</v>
      </c>
      <c r="CT36" s="91">
        <f>'2007_CO-PA_Sumary'!X35</f>
        <v>2.2000000000000002</v>
      </c>
      <c r="CU36" s="70">
        <f>'2008_CO-PA_Sumary'!U35</f>
        <v>0.3</v>
      </c>
      <c r="CV36" s="70">
        <f>'2008_CO-PA_Sumary'!V35</f>
        <v>2.1</v>
      </c>
      <c r="CW36" s="70">
        <f>'2008_CO-PA_Sumary'!W35</f>
        <v>0</v>
      </c>
      <c r="CX36" s="91">
        <f>'2008_CO-PA_Sumary'!X35</f>
        <v>2.4</v>
      </c>
      <c r="CY36" s="70">
        <f>'2009_CO-PA_Sumary'!U35</f>
        <v>0.3</v>
      </c>
      <c r="CZ36" s="70">
        <f>'2009_CO-PA_Sumary'!V35</f>
        <v>1.9</v>
      </c>
      <c r="DA36" s="70">
        <f>'2009_CO-PA_Sumary'!W35</f>
        <v>0</v>
      </c>
      <c r="DB36" s="91">
        <f>'2009_CO-PA_Sumary'!X35</f>
        <v>2.1999999999999997</v>
      </c>
      <c r="DC36" s="89">
        <f>'2010_CO-PA_Sumary'!$U35</f>
        <v>0.3</v>
      </c>
      <c r="DD36" s="72">
        <f>'2010_CO-PA_Sumary'!$V35</f>
        <v>2</v>
      </c>
      <c r="DE36" s="72">
        <f>'2010_CO-PA_Sumary'!$W35</f>
        <v>0</v>
      </c>
      <c r="DF36" s="76">
        <f>'2010_CO-PA_Sumary'!$X35</f>
        <v>2.2999999999999998</v>
      </c>
      <c r="DG36" s="89">
        <f>'2011_CO-PA_Sumary'!$U35</f>
        <v>0</v>
      </c>
      <c r="DH36" s="72">
        <f>'2011_CO-PA_Sumary'!$V35</f>
        <v>1.6</v>
      </c>
      <c r="DI36" s="72">
        <f>'2011_CO-PA_Sumary'!$W35</f>
        <v>0</v>
      </c>
      <c r="DJ36" s="76">
        <f>'2011_CO-PA_Sumary'!$X35</f>
        <v>1.6</v>
      </c>
      <c r="DK36" s="89">
        <f>'2012_CO-PA_Sumary'!$U35</f>
        <v>0</v>
      </c>
      <c r="DL36" s="72">
        <f>'2012_CO-PA_Sumary'!$V35</f>
        <v>1.7</v>
      </c>
      <c r="DM36" s="72">
        <f>'2012_CO-PA_Sumary'!$W35</f>
        <v>0</v>
      </c>
      <c r="DN36" s="76">
        <f>'2012_CO-PA_Sumary'!$X35</f>
        <v>1.7</v>
      </c>
      <c r="DO36" s="89">
        <f>'2013_CO-PA_Sumary'!$U35</f>
        <v>0</v>
      </c>
      <c r="DP36" s="72">
        <f>'2013_CO-PA_Sumary'!$V35</f>
        <v>1.5</v>
      </c>
      <c r="DQ36" s="72">
        <f>'2013_CO-PA_Sumary'!$W35</f>
        <v>0</v>
      </c>
      <c r="DR36" s="76">
        <f>'2013_CO-PA_Sumary'!$X35</f>
        <v>1.5</v>
      </c>
      <c r="DS36" s="89">
        <f>'2014_CO-PA_Sumary'!$U35</f>
        <v>0</v>
      </c>
      <c r="DT36" s="72">
        <f>'2014_CO-PA_Sumary'!$V35</f>
        <v>1.4</v>
      </c>
      <c r="DU36" s="72">
        <f>'2014_CO-PA_Sumary'!$W35</f>
        <v>0</v>
      </c>
      <c r="DV36" s="76">
        <f>'2014_CO-PA_Sumary'!$X35</f>
        <v>1.4</v>
      </c>
      <c r="DW36" s="89">
        <f>'2015_CO-PA_Sumary'!$U35</f>
        <v>0</v>
      </c>
      <c r="DX36" s="72">
        <f>'2015_CO-PA_Sumary'!$V35</f>
        <v>0.9</v>
      </c>
      <c r="DY36" s="72">
        <f>'2015_CO-PA_Sumary'!$W35</f>
        <v>0</v>
      </c>
      <c r="DZ36" s="76">
        <f>'2015_CO-PA_Sumary'!$X35</f>
        <v>0.9</v>
      </c>
      <c r="EA36" s="83"/>
      <c r="EB36" s="75">
        <f t="shared" si="41"/>
        <v>0.3</v>
      </c>
      <c r="EC36" s="70">
        <f t="shared" si="0"/>
        <v>2</v>
      </c>
      <c r="ED36" s="70">
        <f t="shared" si="1"/>
        <v>0</v>
      </c>
      <c r="EE36" s="77">
        <f t="shared" si="42"/>
        <v>2.2999999999999994</v>
      </c>
      <c r="EF36" s="75">
        <f t="shared" si="43"/>
        <v>0.3</v>
      </c>
      <c r="EG36" s="70">
        <f t="shared" si="2"/>
        <v>1.9666666666666668</v>
      </c>
      <c r="EH36" s="70">
        <f t="shared" si="3"/>
        <v>0</v>
      </c>
      <c r="EI36" s="77">
        <f t="shared" si="4"/>
        <v>2.2666666666666662</v>
      </c>
      <c r="EJ36" s="75">
        <f t="shared" si="44"/>
        <v>0</v>
      </c>
      <c r="EK36" s="70">
        <f t="shared" si="45"/>
        <v>1.42</v>
      </c>
      <c r="EL36" s="70">
        <f t="shared" si="46"/>
        <v>0</v>
      </c>
      <c r="EM36" s="77">
        <f t="shared" si="47"/>
        <v>1.42</v>
      </c>
      <c r="EN36" s="83"/>
      <c r="EO36" s="114"/>
      <c r="EQ36" s="113">
        <v>510</v>
      </c>
      <c r="ER36" s="111" t="s">
        <v>166</v>
      </c>
      <c r="ES36" s="89">
        <f t="shared" si="189"/>
        <v>23</v>
      </c>
      <c r="ET36" s="72">
        <f t="shared" si="223"/>
        <v>5.6000000000000005</v>
      </c>
      <c r="EU36" s="72">
        <f t="shared" si="224"/>
        <v>0</v>
      </c>
      <c r="EV36" s="90">
        <f t="shared" si="225"/>
        <v>28.6</v>
      </c>
      <c r="EW36" s="75">
        <f t="shared" si="226"/>
        <v>23</v>
      </c>
      <c r="EX36" s="70">
        <f t="shared" si="227"/>
        <v>1.8</v>
      </c>
      <c r="EY36" s="70">
        <f t="shared" si="228"/>
        <v>0</v>
      </c>
      <c r="EZ36" s="91">
        <f t="shared" si="229"/>
        <v>24.8</v>
      </c>
      <c r="FA36" s="70">
        <f t="shared" si="230"/>
        <v>14.799999999999999</v>
      </c>
      <c r="FB36" s="70">
        <f t="shared" si="231"/>
        <v>6.5</v>
      </c>
      <c r="FC36" s="70">
        <f t="shared" si="232"/>
        <v>0</v>
      </c>
      <c r="FD36" s="91">
        <f t="shared" si="196"/>
        <v>21.299999999999997</v>
      </c>
      <c r="FE36" s="71">
        <f t="shared" si="197"/>
        <v>14.1</v>
      </c>
      <c r="FF36" s="71">
        <f t="shared" si="198"/>
        <v>2.1</v>
      </c>
      <c r="FG36" s="71">
        <f t="shared" si="199"/>
        <v>0</v>
      </c>
      <c r="FH36" s="91">
        <f t="shared" si="200"/>
        <v>16.2</v>
      </c>
      <c r="FI36" s="70">
        <f t="shared" si="201"/>
        <v>18.100000000000001</v>
      </c>
      <c r="FJ36" s="70">
        <f t="shared" si="202"/>
        <v>1.5</v>
      </c>
      <c r="FK36" s="70">
        <f t="shared" si="203"/>
        <v>0</v>
      </c>
      <c r="FL36" s="91">
        <f t="shared" si="204"/>
        <v>19.600000000000001</v>
      </c>
      <c r="FM36" s="70">
        <f t="shared" si="205"/>
        <v>23</v>
      </c>
      <c r="FN36" s="70">
        <f t="shared" si="206"/>
        <v>2.6999999999999997</v>
      </c>
      <c r="FO36" s="70">
        <f t="shared" si="207"/>
        <v>0</v>
      </c>
      <c r="FP36" s="91">
        <f t="shared" si="208"/>
        <v>25.7</v>
      </c>
      <c r="FQ36" s="70">
        <f t="shared" si="209"/>
        <v>22.4</v>
      </c>
      <c r="FR36" s="70">
        <f t="shared" si="210"/>
        <v>9.5</v>
      </c>
      <c r="FS36" s="70">
        <f t="shared" si="211"/>
        <v>0</v>
      </c>
      <c r="FT36" s="91">
        <f t="shared" si="212"/>
        <v>31.9</v>
      </c>
      <c r="FU36" s="70">
        <f t="shared" si="213"/>
        <v>21.9</v>
      </c>
      <c r="FV36" s="70">
        <f t="shared" si="214"/>
        <v>6</v>
      </c>
      <c r="FW36" s="70">
        <f t="shared" si="215"/>
        <v>0</v>
      </c>
      <c r="FX36" s="91">
        <f t="shared" si="216"/>
        <v>27.9</v>
      </c>
      <c r="FY36" s="70">
        <f t="shared" si="217"/>
        <v>17.7</v>
      </c>
      <c r="FZ36" s="70">
        <f t="shared" si="195"/>
        <v>6</v>
      </c>
      <c r="GA36" s="70">
        <f t="shared" si="195"/>
        <v>0</v>
      </c>
      <c r="GB36" s="91">
        <f t="shared" si="195"/>
        <v>23.7</v>
      </c>
      <c r="GC36" s="70">
        <f t="shared" si="218"/>
        <v>25.8</v>
      </c>
      <c r="GD36" s="70">
        <f t="shared" si="162"/>
        <v>3.4999999999999996</v>
      </c>
      <c r="GE36" s="70">
        <f t="shared" si="163"/>
        <v>0</v>
      </c>
      <c r="GF36" s="91">
        <f t="shared" si="164"/>
        <v>29.3</v>
      </c>
      <c r="GG36" s="409">
        <f t="shared" si="219"/>
        <v>67.7</v>
      </c>
      <c r="GH36" s="70">
        <f t="shared" si="165"/>
        <v>2.7</v>
      </c>
      <c r="GI36" s="70">
        <f t="shared" si="166"/>
        <v>0</v>
      </c>
      <c r="GJ36" s="91">
        <f t="shared" si="167"/>
        <v>70.400000000000006</v>
      </c>
      <c r="GK36" s="409">
        <f t="shared" si="220"/>
        <v>33.800000000000004</v>
      </c>
      <c r="GL36" s="70">
        <f t="shared" si="168"/>
        <v>2</v>
      </c>
      <c r="GM36" s="70">
        <f t="shared" si="169"/>
        <v>0</v>
      </c>
      <c r="GN36" s="91">
        <f t="shared" si="170"/>
        <v>35.800000000000004</v>
      </c>
      <c r="GO36" s="409">
        <f t="shared" si="221"/>
        <v>72.2</v>
      </c>
      <c r="GP36" s="70">
        <f t="shared" si="171"/>
        <v>7.7</v>
      </c>
      <c r="GQ36" s="70">
        <f t="shared" si="172"/>
        <v>0</v>
      </c>
      <c r="GR36" s="91">
        <f t="shared" si="173"/>
        <v>79.900000000000006</v>
      </c>
      <c r="GS36" s="75">
        <f t="shared" si="222"/>
        <v>55.4</v>
      </c>
      <c r="GT36" s="70">
        <f t="shared" si="174"/>
        <v>4.6000000000000005</v>
      </c>
      <c r="GU36" s="70">
        <f t="shared" si="175"/>
        <v>0</v>
      </c>
      <c r="GV36" s="91">
        <f t="shared" si="176"/>
        <v>60</v>
      </c>
      <c r="GW36" s="83"/>
      <c r="GX36" s="75">
        <f t="shared" si="177"/>
        <v>23.966666666666669</v>
      </c>
      <c r="GY36" s="70">
        <f t="shared" si="178"/>
        <v>4.4777777777777779</v>
      </c>
      <c r="GZ36" s="70">
        <f t="shared" si="179"/>
        <v>0</v>
      </c>
      <c r="HA36" s="77">
        <f t="shared" si="180"/>
        <v>28.444444444444443</v>
      </c>
      <c r="HB36" s="75">
        <f t="shared" si="181"/>
        <v>19.05</v>
      </c>
      <c r="HC36" s="70">
        <f t="shared" si="182"/>
        <v>4.7166666666666659</v>
      </c>
      <c r="HD36" s="70">
        <f t="shared" si="183"/>
        <v>0</v>
      </c>
      <c r="HE36" s="77">
        <f t="shared" si="184"/>
        <v>23.766666666666666</v>
      </c>
      <c r="HF36" s="75">
        <f t="shared" si="185"/>
        <v>50.980000000000004</v>
      </c>
      <c r="HG36" s="70">
        <f t="shared" si="186"/>
        <v>4.0999999999999996</v>
      </c>
      <c r="HH36" s="70">
        <f t="shared" si="187"/>
        <v>0</v>
      </c>
      <c r="HI36" s="77">
        <f t="shared" si="188"/>
        <v>55.08</v>
      </c>
      <c r="HJ36" s="83"/>
    </row>
    <row r="37" spans="1:218" ht="13.5" thickBot="1" x14ac:dyDescent="0.25">
      <c r="A37" s="84" t="s">
        <v>76</v>
      </c>
      <c r="B37" s="87" t="s">
        <v>77</v>
      </c>
      <c r="C37" s="89">
        <f>'2002_CO-PA_Sumary'!C36</f>
        <v>48.900000000000006</v>
      </c>
      <c r="D37" s="72">
        <f>'2002_CO-PA_Sumary'!D36</f>
        <v>8.6999999999999993</v>
      </c>
      <c r="E37" s="72">
        <f>'2002_CO-PA_Sumary'!E36</f>
        <v>0</v>
      </c>
      <c r="F37" s="90">
        <f>'2002_CO-PA_Sumary'!F36</f>
        <v>57.600000000000009</v>
      </c>
      <c r="G37" s="75">
        <f>'2003_CO-PA_Sumary'!C36</f>
        <v>39.200000000000003</v>
      </c>
      <c r="H37" s="70">
        <f>'2003_CO-PA_Sumary'!D36</f>
        <v>14.399999999999999</v>
      </c>
      <c r="I37" s="70">
        <f>'2003_CO-PA_Sumary'!E36</f>
        <v>0</v>
      </c>
      <c r="J37" s="90">
        <f>'2003_CO-PA_Sumary'!F36</f>
        <v>53.6</v>
      </c>
      <c r="K37" s="70">
        <f>'2004_CO-PA_Sumary'!C36</f>
        <v>48.1</v>
      </c>
      <c r="L37" s="70">
        <f>'2004_CO-PA_Sumary'!D36</f>
        <v>5.5</v>
      </c>
      <c r="M37" s="70">
        <f>'2004_CO-PA_Sumary'!E36</f>
        <v>0</v>
      </c>
      <c r="N37" s="91">
        <f>'2004_CO-PA_Sumary'!F36</f>
        <v>53.6</v>
      </c>
      <c r="O37" s="71">
        <f>'2005_CO-PA_Sumary'!C36</f>
        <v>39.199999999999996</v>
      </c>
      <c r="P37" s="71">
        <f>'2005_CO-PA_Sumary'!D36</f>
        <v>8.6</v>
      </c>
      <c r="Q37" s="71">
        <f>'2005_CO-PA_Sumary'!E36</f>
        <v>0</v>
      </c>
      <c r="R37" s="91">
        <f>'2005_CO-PA_Sumary'!F36</f>
        <v>47.8</v>
      </c>
      <c r="S37" s="70">
        <f>'2006_CO-PA_Sumary'!C36</f>
        <v>37.699999999999996</v>
      </c>
      <c r="T37" s="70">
        <f>'2006_CO-PA_Sumary'!D36</f>
        <v>8.3000000000000007</v>
      </c>
      <c r="U37" s="70">
        <f>'2006_CO-PA_Sumary'!E36</f>
        <v>0</v>
      </c>
      <c r="V37" s="91">
        <f>'2006_CO-PA_Sumary'!F36</f>
        <v>46</v>
      </c>
      <c r="W37" s="70">
        <f>'2007_CO-PA_Sumary'!C36</f>
        <v>54.999999999999993</v>
      </c>
      <c r="X37" s="70">
        <f>'2007_CO-PA_Sumary'!D36</f>
        <v>5.8000000000000007</v>
      </c>
      <c r="Y37" s="70">
        <f>'2007_CO-PA_Sumary'!E36</f>
        <v>0</v>
      </c>
      <c r="Z37" s="91">
        <f>'2007_CO-PA_Sumary'!F36</f>
        <v>60.8</v>
      </c>
      <c r="AA37" s="70">
        <f>'2008_CO-PA_Sumary'!C36</f>
        <v>56.6</v>
      </c>
      <c r="AB37" s="70">
        <f>'2008_CO-PA_Sumary'!D36</f>
        <v>8.1</v>
      </c>
      <c r="AC37" s="70">
        <f>'2008_CO-PA_Sumary'!E36</f>
        <v>0</v>
      </c>
      <c r="AD37" s="91">
        <f>'2008_CO-PA_Sumary'!F36</f>
        <v>64.7</v>
      </c>
      <c r="AE37" s="70">
        <f>'2009_CO-PA_Sumary'!C36</f>
        <v>56.699999999999996</v>
      </c>
      <c r="AF37" s="70">
        <f>'2009_CO-PA_Sumary'!D36</f>
        <v>7.6999999999999993</v>
      </c>
      <c r="AG37" s="70">
        <f>'2009_CO-PA_Sumary'!E36</f>
        <v>0</v>
      </c>
      <c r="AH37" s="91">
        <f>'2009_CO-PA_Sumary'!F36</f>
        <v>64.399999999999991</v>
      </c>
      <c r="AI37" s="89">
        <f>'2010_CO-PA_Sumary'!$C36</f>
        <v>43.9</v>
      </c>
      <c r="AJ37" s="72">
        <f>'2010_CO-PA_Sumary'!$D36</f>
        <v>7.5</v>
      </c>
      <c r="AK37" s="72">
        <f>'2010_CO-PA_Sumary'!$E36</f>
        <v>0</v>
      </c>
      <c r="AL37" s="76">
        <f>'2010_CO-PA_Sumary'!$F36</f>
        <v>51.4</v>
      </c>
      <c r="AM37" s="89">
        <f>'2011_CO-PA_Sumary'!$C36</f>
        <v>35.4</v>
      </c>
      <c r="AN37" s="72">
        <f>'2011_CO-PA_Sumary'!$D36</f>
        <v>5.7</v>
      </c>
      <c r="AO37" s="72">
        <f>'2011_CO-PA_Sumary'!$E36</f>
        <v>0</v>
      </c>
      <c r="AP37" s="76">
        <f>'2011_CO-PA_Sumary'!$F36</f>
        <v>41.1</v>
      </c>
      <c r="AQ37" s="89">
        <f>'2012_CO-PA_Sumary'!$C36</f>
        <v>36.1</v>
      </c>
      <c r="AR37" s="72">
        <f>'2012_CO-PA_Sumary'!$D36</f>
        <v>8.1999999999999993</v>
      </c>
      <c r="AS37" s="72">
        <f>'2012_CO-PA_Sumary'!$E36</f>
        <v>0</v>
      </c>
      <c r="AT37" s="76">
        <f>'2012_CO-PA_Sumary'!$F36</f>
        <v>44.3</v>
      </c>
      <c r="AU37" s="89">
        <f>'2013_CO-PA_Sumary'!$C36</f>
        <v>45.7</v>
      </c>
      <c r="AV37" s="72">
        <f>'2013_CO-PA_Sumary'!$D36</f>
        <v>5.8999999999999995</v>
      </c>
      <c r="AW37" s="72">
        <f>'2013_CO-PA_Sumary'!$E36</f>
        <v>0</v>
      </c>
      <c r="AX37" s="76">
        <f>'2013_CO-PA_Sumary'!$F36</f>
        <v>51.6</v>
      </c>
      <c r="AY37" s="89">
        <f>'2014_CO-PA_Sumary'!$C36</f>
        <v>51.3</v>
      </c>
      <c r="AZ37" s="72">
        <f>'2014_CO-PA_Sumary'!$D36</f>
        <v>7.3999999999999995</v>
      </c>
      <c r="BA37" s="72">
        <f>'2014_CO-PA_Sumary'!$E36</f>
        <v>0</v>
      </c>
      <c r="BB37" s="76">
        <f>'2014_CO-PA_Sumary'!$F36</f>
        <v>58.699999999999996</v>
      </c>
      <c r="BC37" s="89">
        <f>'2015_CO-PA_Sumary'!$C36</f>
        <v>54.099999999999994</v>
      </c>
      <c r="BD37" s="72">
        <f>'2015_CO-PA_Sumary'!$D36</f>
        <v>5.8999999999999995</v>
      </c>
      <c r="BE37" s="72">
        <f>'2015_CO-PA_Sumary'!$E36</f>
        <v>0</v>
      </c>
      <c r="BF37" s="76">
        <f>'2015_CO-PA_Sumary'!$F36</f>
        <v>59.999999999999993</v>
      </c>
      <c r="BG37" s="374"/>
      <c r="BH37" s="75">
        <f t="shared" si="29"/>
        <v>47.255555555555553</v>
      </c>
      <c r="BI37" s="70">
        <f t="shared" si="30"/>
        <v>8.2888888888888879</v>
      </c>
      <c r="BJ37" s="70">
        <f t="shared" si="31"/>
        <v>0</v>
      </c>
      <c r="BK37" s="77">
        <f t="shared" si="32"/>
        <v>55.544444444444444</v>
      </c>
      <c r="BL37" s="75">
        <f t="shared" si="33"/>
        <v>48.18333333333333</v>
      </c>
      <c r="BM37" s="70">
        <f t="shared" si="34"/>
        <v>7.666666666666667</v>
      </c>
      <c r="BN37" s="70">
        <f t="shared" si="35"/>
        <v>0</v>
      </c>
      <c r="BO37" s="77">
        <f t="shared" si="36"/>
        <v>55.849999999999994</v>
      </c>
      <c r="BP37" s="74">
        <f t="shared" si="37"/>
        <v>44.519999999999996</v>
      </c>
      <c r="BQ37" s="74">
        <f t="shared" si="38"/>
        <v>6.6199999999999992</v>
      </c>
      <c r="BR37" s="74">
        <f t="shared" si="39"/>
        <v>0</v>
      </c>
      <c r="BS37" s="77">
        <f t="shared" si="40"/>
        <v>51.14</v>
      </c>
      <c r="BT37" s="83"/>
      <c r="BU37" s="113">
        <v>702</v>
      </c>
      <c r="BV37" s="111" t="s">
        <v>179</v>
      </c>
      <c r="BW37" s="89">
        <f>'2002_CO-PA_Sumary'!U36</f>
        <v>663.19999999999993</v>
      </c>
      <c r="BX37" s="72">
        <f>'2002_CO-PA_Sumary'!V36</f>
        <v>8.8000000000000007</v>
      </c>
      <c r="BY37" s="72">
        <f>'2002_CO-PA_Sumary'!W36</f>
        <v>0</v>
      </c>
      <c r="BZ37" s="90">
        <f>'2002_CO-PA_Sumary'!X36</f>
        <v>671.99999999999989</v>
      </c>
      <c r="CA37" s="75">
        <f>'2003_CO-PA_Sumary'!U36</f>
        <v>381.00000000000006</v>
      </c>
      <c r="CB37" s="70">
        <f>'2003_CO-PA_Sumary'!V36</f>
        <v>10.199999999999999</v>
      </c>
      <c r="CC37" s="70">
        <f>'2003_CO-PA_Sumary'!W36</f>
        <v>0</v>
      </c>
      <c r="CD37" s="91">
        <f>'2003_CO-PA_Sumary'!X36</f>
        <v>391.20000000000005</v>
      </c>
      <c r="CE37" s="70">
        <f>'2004_CO-PA_Sumary'!U36</f>
        <v>422.2000000000001</v>
      </c>
      <c r="CF37" s="70">
        <f>'2004_CO-PA_Sumary'!V36</f>
        <v>9</v>
      </c>
      <c r="CG37" s="70">
        <f>'2004_CO-PA_Sumary'!W36</f>
        <v>0</v>
      </c>
      <c r="CH37" s="91">
        <f>'2004_CO-PA_Sumary'!X36</f>
        <v>431.2000000000001</v>
      </c>
      <c r="CI37" s="71">
        <f>'2005_CO-PA_Sumary'!U36</f>
        <v>220</v>
      </c>
      <c r="CJ37" s="71">
        <f>'2005_CO-PA_Sumary'!V36</f>
        <v>8.5</v>
      </c>
      <c r="CK37" s="71">
        <f>'2005_CO-PA_Sumary'!W36</f>
        <v>0</v>
      </c>
      <c r="CL37" s="90">
        <f>'2005_CO-PA_Sumary'!X36</f>
        <v>228.5</v>
      </c>
      <c r="CM37" s="70">
        <f>'2006_CO-PA_Sumary'!U36</f>
        <v>283.60000000000002</v>
      </c>
      <c r="CN37" s="70">
        <f>'2006_CO-PA_Sumary'!V36</f>
        <v>9.3000000000000007</v>
      </c>
      <c r="CO37" s="70">
        <f>'2006_CO-PA_Sumary'!W36</f>
        <v>0</v>
      </c>
      <c r="CP37" s="91">
        <f>'2006_CO-PA_Sumary'!X36</f>
        <v>292.90000000000003</v>
      </c>
      <c r="CQ37" s="70">
        <f>'2007_CO-PA_Sumary'!U36</f>
        <v>570.9</v>
      </c>
      <c r="CR37" s="70">
        <f>'2007_CO-PA_Sumary'!V36</f>
        <v>10.299999999999999</v>
      </c>
      <c r="CS37" s="70">
        <f>'2007_CO-PA_Sumary'!W36</f>
        <v>0</v>
      </c>
      <c r="CT37" s="91">
        <f>'2007_CO-PA_Sumary'!X36</f>
        <v>581.19999999999993</v>
      </c>
      <c r="CU37" s="70">
        <f>'2008_CO-PA_Sumary'!U36</f>
        <v>869.20000000000016</v>
      </c>
      <c r="CV37" s="70">
        <f>'2008_CO-PA_Sumary'!V36</f>
        <v>5.9</v>
      </c>
      <c r="CW37" s="70">
        <f>'2008_CO-PA_Sumary'!W36</f>
        <v>0</v>
      </c>
      <c r="CX37" s="91">
        <f>'2008_CO-PA_Sumary'!X36</f>
        <v>875.10000000000014</v>
      </c>
      <c r="CY37" s="70">
        <f>'2009_CO-PA_Sumary'!U36</f>
        <v>1048.7</v>
      </c>
      <c r="CZ37" s="70">
        <f>'2009_CO-PA_Sumary'!V36</f>
        <v>5.3999999999999995</v>
      </c>
      <c r="DA37" s="70">
        <f>'2009_CO-PA_Sumary'!W36</f>
        <v>0</v>
      </c>
      <c r="DB37" s="91">
        <f>'2009_CO-PA_Sumary'!X36</f>
        <v>1054.1000000000001</v>
      </c>
      <c r="DC37" s="89">
        <f>'2010_CO-PA_Sumary'!$U36</f>
        <v>598.69999999999993</v>
      </c>
      <c r="DD37" s="72">
        <f>'2010_CO-PA_Sumary'!$V36</f>
        <v>5.6000000000000005</v>
      </c>
      <c r="DE37" s="72">
        <f>'2010_CO-PA_Sumary'!$W36</f>
        <v>0</v>
      </c>
      <c r="DF37" s="76">
        <f>'2010_CO-PA_Sumary'!$X36</f>
        <v>604.29999999999995</v>
      </c>
      <c r="DG37" s="89">
        <f>'2011_CO-PA_Sumary'!$U36</f>
        <v>490.9</v>
      </c>
      <c r="DH37" s="72">
        <f>'2011_CO-PA_Sumary'!$V36</f>
        <v>3.8</v>
      </c>
      <c r="DI37" s="72">
        <f>'2011_CO-PA_Sumary'!$W36</f>
        <v>0</v>
      </c>
      <c r="DJ37" s="76">
        <f>'2011_CO-PA_Sumary'!$X36</f>
        <v>494.7</v>
      </c>
      <c r="DK37" s="89">
        <f>'2012_CO-PA_Sumary'!$U36</f>
        <v>765.40000000000009</v>
      </c>
      <c r="DL37" s="72">
        <f>'2012_CO-PA_Sumary'!$V36</f>
        <v>3.9000000000000004</v>
      </c>
      <c r="DM37" s="72">
        <f>'2012_CO-PA_Sumary'!$W36</f>
        <v>0</v>
      </c>
      <c r="DN37" s="76">
        <f>'2012_CO-PA_Sumary'!$X36</f>
        <v>769.30000000000007</v>
      </c>
      <c r="DO37" s="89">
        <f>'2013_CO-PA_Sumary'!$U36</f>
        <v>1043.2</v>
      </c>
      <c r="DP37" s="72">
        <f>'2013_CO-PA_Sumary'!$V36</f>
        <v>3.1999999999999997</v>
      </c>
      <c r="DQ37" s="72">
        <f>'2013_CO-PA_Sumary'!$W36</f>
        <v>0</v>
      </c>
      <c r="DR37" s="76">
        <f>'2013_CO-PA_Sumary'!$X36</f>
        <v>1046.4000000000001</v>
      </c>
      <c r="DS37" s="89">
        <f>'2014_CO-PA_Sumary'!$U36</f>
        <v>1157.0999999999999</v>
      </c>
      <c r="DT37" s="72">
        <f>'2014_CO-PA_Sumary'!$V36</f>
        <v>2.9999999999999996</v>
      </c>
      <c r="DU37" s="72">
        <f>'2014_CO-PA_Sumary'!$W36</f>
        <v>0</v>
      </c>
      <c r="DV37" s="76">
        <f>'2014_CO-PA_Sumary'!$X36</f>
        <v>1160.0999999999999</v>
      </c>
      <c r="DW37" s="89">
        <f>'2015_CO-PA_Sumary'!$U36</f>
        <v>1241.1000000000001</v>
      </c>
      <c r="DX37" s="72">
        <f>'2015_CO-PA_Sumary'!$V36</f>
        <v>2.5</v>
      </c>
      <c r="DY37" s="72">
        <f>'2015_CO-PA_Sumary'!$W36</f>
        <v>0</v>
      </c>
      <c r="DZ37" s="76">
        <f>'2015_CO-PA_Sumary'!$X36</f>
        <v>1243.6000000000001</v>
      </c>
      <c r="EA37" s="83"/>
      <c r="EB37" s="75">
        <f t="shared" si="41"/>
        <v>561.94444444444446</v>
      </c>
      <c r="EC37" s="70">
        <f t="shared" si="0"/>
        <v>8.1111111111111089</v>
      </c>
      <c r="ED37" s="70">
        <f t="shared" si="1"/>
        <v>0</v>
      </c>
      <c r="EE37" s="77">
        <f t="shared" si="42"/>
        <v>570.05555555555566</v>
      </c>
      <c r="EF37" s="75">
        <f t="shared" si="43"/>
        <v>598.51666666666677</v>
      </c>
      <c r="EG37" s="70">
        <f t="shared" si="2"/>
        <v>7.5</v>
      </c>
      <c r="EH37" s="70">
        <f t="shared" si="3"/>
        <v>0</v>
      </c>
      <c r="EI37" s="77">
        <f t="shared" si="4"/>
        <v>606.01666666666677</v>
      </c>
      <c r="EJ37" s="75">
        <f t="shared" si="44"/>
        <v>939.54</v>
      </c>
      <c r="EK37" s="70">
        <f t="shared" si="45"/>
        <v>3.28</v>
      </c>
      <c r="EL37" s="70">
        <f t="shared" si="46"/>
        <v>0</v>
      </c>
      <c r="EM37" s="77">
        <f t="shared" si="47"/>
        <v>942.82</v>
      </c>
      <c r="EN37" s="83"/>
      <c r="EO37" s="114"/>
      <c r="EQ37" s="121">
        <v>511</v>
      </c>
      <c r="ER37" s="122" t="s">
        <v>167</v>
      </c>
      <c r="ES37" s="123">
        <f t="shared" si="189"/>
        <v>202.39999999999998</v>
      </c>
      <c r="ET37" s="124">
        <f t="shared" si="223"/>
        <v>206.7</v>
      </c>
      <c r="EU37" s="124">
        <f t="shared" si="224"/>
        <v>0</v>
      </c>
      <c r="EV37" s="125">
        <f t="shared" si="225"/>
        <v>409.09999999999997</v>
      </c>
      <c r="EW37" s="126">
        <f t="shared" si="226"/>
        <v>188.3</v>
      </c>
      <c r="EX37" s="124">
        <f t="shared" si="227"/>
        <v>191.7</v>
      </c>
      <c r="EY37" s="124">
        <f t="shared" si="228"/>
        <v>0</v>
      </c>
      <c r="EZ37" s="125">
        <f t="shared" si="229"/>
        <v>380</v>
      </c>
      <c r="FA37" s="124">
        <f t="shared" si="230"/>
        <v>266.8</v>
      </c>
      <c r="FB37" s="124">
        <f t="shared" si="231"/>
        <v>167.8</v>
      </c>
      <c r="FC37" s="124">
        <f t="shared" si="232"/>
        <v>0</v>
      </c>
      <c r="FD37" s="125">
        <f t="shared" si="196"/>
        <v>434.6</v>
      </c>
      <c r="FE37" s="127">
        <f t="shared" si="197"/>
        <v>187.29999999999998</v>
      </c>
      <c r="FF37" s="127">
        <f t="shared" si="198"/>
        <v>166.39999999999998</v>
      </c>
      <c r="FG37" s="127">
        <f t="shared" si="199"/>
        <v>0</v>
      </c>
      <c r="FH37" s="125">
        <f t="shared" si="200"/>
        <v>353.69999999999993</v>
      </c>
      <c r="FI37" s="124">
        <f t="shared" si="201"/>
        <v>188.8</v>
      </c>
      <c r="FJ37" s="124">
        <f t="shared" si="202"/>
        <v>175.5</v>
      </c>
      <c r="FK37" s="124">
        <f t="shared" si="203"/>
        <v>0</v>
      </c>
      <c r="FL37" s="125">
        <f t="shared" si="204"/>
        <v>364.3</v>
      </c>
      <c r="FM37" s="124">
        <f t="shared" si="205"/>
        <v>235.2</v>
      </c>
      <c r="FN37" s="124">
        <f t="shared" si="206"/>
        <v>211</v>
      </c>
      <c r="FO37" s="124">
        <f t="shared" si="207"/>
        <v>0</v>
      </c>
      <c r="FP37" s="125">
        <f t="shared" si="208"/>
        <v>446.2</v>
      </c>
      <c r="FQ37" s="124">
        <f t="shared" si="209"/>
        <v>230.3</v>
      </c>
      <c r="FR37" s="124">
        <f t="shared" si="210"/>
        <v>164.4</v>
      </c>
      <c r="FS37" s="124">
        <f t="shared" si="211"/>
        <v>0</v>
      </c>
      <c r="FT37" s="125">
        <f t="shared" si="212"/>
        <v>394.70000000000005</v>
      </c>
      <c r="FU37" s="124">
        <f t="shared" si="213"/>
        <v>217.8</v>
      </c>
      <c r="FV37" s="124">
        <f t="shared" si="214"/>
        <v>171.8</v>
      </c>
      <c r="FW37" s="124">
        <f t="shared" si="215"/>
        <v>0</v>
      </c>
      <c r="FX37" s="125">
        <f t="shared" si="216"/>
        <v>389.6</v>
      </c>
      <c r="FY37" s="124">
        <f t="shared" si="217"/>
        <v>191.60000000000002</v>
      </c>
      <c r="FZ37" s="124">
        <f t="shared" si="195"/>
        <v>229.20000000000005</v>
      </c>
      <c r="GA37" s="124">
        <f t="shared" si="195"/>
        <v>0</v>
      </c>
      <c r="GB37" s="125">
        <f t="shared" si="195"/>
        <v>420.80000000000007</v>
      </c>
      <c r="GC37" s="124">
        <f t="shared" si="218"/>
        <v>155.1</v>
      </c>
      <c r="GD37" s="124">
        <f t="shared" si="162"/>
        <v>143.19999999999999</v>
      </c>
      <c r="GE37" s="124">
        <f t="shared" si="163"/>
        <v>0.5</v>
      </c>
      <c r="GF37" s="125">
        <f t="shared" si="164"/>
        <v>298.79999999999995</v>
      </c>
      <c r="GG37" s="123">
        <f t="shared" si="219"/>
        <v>187.5</v>
      </c>
      <c r="GH37" s="124">
        <f t="shared" si="165"/>
        <v>165.5</v>
      </c>
      <c r="GI37" s="124">
        <f t="shared" si="166"/>
        <v>0.5</v>
      </c>
      <c r="GJ37" s="125">
        <f t="shared" si="167"/>
        <v>353.5</v>
      </c>
      <c r="GK37" s="123">
        <f t="shared" si="220"/>
        <v>183.4</v>
      </c>
      <c r="GL37" s="124">
        <f t="shared" si="168"/>
        <v>158.5</v>
      </c>
      <c r="GM37" s="124">
        <f t="shared" si="169"/>
        <v>0.5</v>
      </c>
      <c r="GN37" s="125">
        <f t="shared" si="170"/>
        <v>342.4</v>
      </c>
      <c r="GO37" s="123">
        <f t="shared" si="221"/>
        <v>184.4</v>
      </c>
      <c r="GP37" s="124">
        <f t="shared" si="171"/>
        <v>155.9</v>
      </c>
      <c r="GQ37" s="124">
        <f t="shared" si="172"/>
        <v>0.5</v>
      </c>
      <c r="GR37" s="125">
        <f t="shared" si="173"/>
        <v>340.8</v>
      </c>
      <c r="GS37" s="126">
        <f t="shared" si="222"/>
        <v>220.5</v>
      </c>
      <c r="GT37" s="124">
        <f t="shared" si="174"/>
        <v>144.80000000000001</v>
      </c>
      <c r="GU37" s="124">
        <f t="shared" si="175"/>
        <v>0.5</v>
      </c>
      <c r="GV37" s="125">
        <f t="shared" si="176"/>
        <v>365.8</v>
      </c>
      <c r="GW37" s="83"/>
      <c r="GX37" s="126">
        <f t="shared" si="177"/>
        <v>215.26666666666665</v>
      </c>
      <c r="GY37" s="124">
        <f t="shared" si="178"/>
        <v>177.78888888888889</v>
      </c>
      <c r="GZ37" s="124">
        <f t="shared" si="179"/>
        <v>5.5555555555555552E-2</v>
      </c>
      <c r="HA37" s="128">
        <f t="shared" si="180"/>
        <v>393.11111111111109</v>
      </c>
      <c r="HB37" s="126">
        <f t="shared" si="181"/>
        <v>221.03333333333333</v>
      </c>
      <c r="HC37" s="124">
        <f t="shared" si="182"/>
        <v>176.15</v>
      </c>
      <c r="HD37" s="124">
        <f t="shared" si="183"/>
        <v>0</v>
      </c>
      <c r="HE37" s="128">
        <f t="shared" si="184"/>
        <v>397.18333333333334</v>
      </c>
      <c r="HF37" s="126">
        <f t="shared" si="185"/>
        <v>186.18</v>
      </c>
      <c r="HG37" s="124">
        <f t="shared" si="186"/>
        <v>153.58000000000001</v>
      </c>
      <c r="HH37" s="124">
        <f t="shared" si="187"/>
        <v>0.5</v>
      </c>
      <c r="HI37" s="128">
        <f t="shared" si="188"/>
        <v>340.26</v>
      </c>
      <c r="HJ37" s="83"/>
    </row>
    <row r="38" spans="1:218" ht="13.5" thickTop="1" x14ac:dyDescent="0.2">
      <c r="A38" s="84" t="s">
        <v>78</v>
      </c>
      <c r="B38" s="87" t="s">
        <v>79</v>
      </c>
      <c r="C38" s="89">
        <f>'2002_CO-PA_Sumary'!C37</f>
        <v>181.29999999999998</v>
      </c>
      <c r="D38" s="72">
        <f>'2002_CO-PA_Sumary'!D37</f>
        <v>421.90000000000049</v>
      </c>
      <c r="E38" s="72">
        <f>'2002_CO-PA_Sumary'!E37</f>
        <v>0</v>
      </c>
      <c r="F38" s="90">
        <f>'2002_CO-PA_Sumary'!F37</f>
        <v>603.2000000000005</v>
      </c>
      <c r="G38" s="75">
        <f>'2003_CO-PA_Sumary'!C37</f>
        <v>128.19999999999999</v>
      </c>
      <c r="H38" s="70">
        <f>'2003_CO-PA_Sumary'!D37</f>
        <v>401.20000000000039</v>
      </c>
      <c r="I38" s="70">
        <f>'2003_CO-PA_Sumary'!E37</f>
        <v>0</v>
      </c>
      <c r="J38" s="90">
        <f>'2003_CO-PA_Sumary'!F37</f>
        <v>529.40000000000032</v>
      </c>
      <c r="K38" s="70">
        <f>'2004_CO-PA_Sumary'!C37</f>
        <v>130.80000000000001</v>
      </c>
      <c r="L38" s="70">
        <f>'2004_CO-PA_Sumary'!D37</f>
        <v>458.00000000000051</v>
      </c>
      <c r="M38" s="70">
        <f>'2004_CO-PA_Sumary'!E37</f>
        <v>0</v>
      </c>
      <c r="N38" s="91">
        <f>'2004_CO-PA_Sumary'!F37</f>
        <v>588.80000000000052</v>
      </c>
      <c r="O38" s="71">
        <f>'2005_CO-PA_Sumary'!C37</f>
        <v>102.4</v>
      </c>
      <c r="P38" s="71">
        <f>'2005_CO-PA_Sumary'!D37</f>
        <v>360.20000000000016</v>
      </c>
      <c r="Q38" s="71">
        <f>'2005_CO-PA_Sumary'!E37</f>
        <v>0</v>
      </c>
      <c r="R38" s="91">
        <f>'2005_CO-PA_Sumary'!F37</f>
        <v>462.60000000000014</v>
      </c>
      <c r="S38" s="70">
        <f>'2006_CO-PA_Sumary'!C37</f>
        <v>117.89999999999999</v>
      </c>
      <c r="T38" s="70">
        <f>'2006_CO-PA_Sumary'!D37</f>
        <v>526.40000000000043</v>
      </c>
      <c r="U38" s="70">
        <f>'2006_CO-PA_Sumary'!E37</f>
        <v>0</v>
      </c>
      <c r="V38" s="91">
        <f>'2006_CO-PA_Sumary'!F37</f>
        <v>644.30000000000041</v>
      </c>
      <c r="W38" s="70">
        <f>'2007_CO-PA_Sumary'!C37</f>
        <v>131.79999999999998</v>
      </c>
      <c r="X38" s="70">
        <f>'2007_CO-PA_Sumary'!D37</f>
        <v>503.80000000000047</v>
      </c>
      <c r="Y38" s="70">
        <f>'2007_CO-PA_Sumary'!E37</f>
        <v>0</v>
      </c>
      <c r="Z38" s="91">
        <f>'2007_CO-PA_Sumary'!F37</f>
        <v>635.60000000000048</v>
      </c>
      <c r="AA38" s="70">
        <f>'2008_CO-PA_Sumary'!C37</f>
        <v>121.2</v>
      </c>
      <c r="AB38" s="70">
        <f>'2008_CO-PA_Sumary'!D37</f>
        <v>429.60000000000036</v>
      </c>
      <c r="AC38" s="70">
        <f>'2008_CO-PA_Sumary'!E37</f>
        <v>0</v>
      </c>
      <c r="AD38" s="91">
        <f>'2008_CO-PA_Sumary'!F37</f>
        <v>550.80000000000041</v>
      </c>
      <c r="AE38" s="70">
        <f>'2009_CO-PA_Sumary'!C37</f>
        <v>117.99999999999997</v>
      </c>
      <c r="AF38" s="70">
        <f>'2009_CO-PA_Sumary'!D37</f>
        <v>422.80000000000047</v>
      </c>
      <c r="AG38" s="70">
        <f>'2009_CO-PA_Sumary'!E37</f>
        <v>0</v>
      </c>
      <c r="AH38" s="91">
        <f>'2009_CO-PA_Sumary'!F37</f>
        <v>540.80000000000041</v>
      </c>
      <c r="AI38" s="89">
        <f>'2010_CO-PA_Sumary'!$C37</f>
        <v>109.8</v>
      </c>
      <c r="AJ38" s="72">
        <f>'2010_CO-PA_Sumary'!$D37</f>
        <v>296.40000000000015</v>
      </c>
      <c r="AK38" s="72">
        <f>'2010_CO-PA_Sumary'!$E37</f>
        <v>0</v>
      </c>
      <c r="AL38" s="76">
        <f>'2010_CO-PA_Sumary'!$F37</f>
        <v>406.20000000000016</v>
      </c>
      <c r="AM38" s="89">
        <f>'2011_CO-PA_Sumary'!$C37</f>
        <v>141.49999999999997</v>
      </c>
      <c r="AN38" s="72">
        <f>'2011_CO-PA_Sumary'!$D37</f>
        <v>301.50000000000011</v>
      </c>
      <c r="AO38" s="72">
        <f>'2011_CO-PA_Sumary'!$E37</f>
        <v>0</v>
      </c>
      <c r="AP38" s="76">
        <f>'2011_CO-PA_Sumary'!$F37</f>
        <v>443.00000000000011</v>
      </c>
      <c r="AQ38" s="89">
        <f>'2012_CO-PA_Sumary'!$C37</f>
        <v>150.59999999999997</v>
      </c>
      <c r="AR38" s="72">
        <f>'2012_CO-PA_Sumary'!$D37</f>
        <v>282.30000000000007</v>
      </c>
      <c r="AS38" s="72">
        <f>'2012_CO-PA_Sumary'!$E37</f>
        <v>0</v>
      </c>
      <c r="AT38" s="76">
        <f>'2012_CO-PA_Sumary'!$F37</f>
        <v>432.90000000000003</v>
      </c>
      <c r="AU38" s="89">
        <f>'2013_CO-PA_Sumary'!$C37</f>
        <v>186.79999999999998</v>
      </c>
      <c r="AV38" s="72">
        <f>'2013_CO-PA_Sumary'!$D37</f>
        <v>343.00000000000011</v>
      </c>
      <c r="AW38" s="72">
        <f>'2013_CO-PA_Sumary'!$E37</f>
        <v>0</v>
      </c>
      <c r="AX38" s="76">
        <f>'2013_CO-PA_Sumary'!$F37</f>
        <v>529.80000000000007</v>
      </c>
      <c r="AY38" s="89">
        <f>'2014_CO-PA_Sumary'!$C37</f>
        <v>183.00000000000003</v>
      </c>
      <c r="AZ38" s="72">
        <f>'2014_CO-PA_Sumary'!$D37</f>
        <v>322.90000000000015</v>
      </c>
      <c r="BA38" s="72">
        <f>'2014_CO-PA_Sumary'!$E37</f>
        <v>0</v>
      </c>
      <c r="BB38" s="76">
        <f>'2014_CO-PA_Sumary'!$F37</f>
        <v>505.9000000000002</v>
      </c>
      <c r="BC38" s="89">
        <f>'2015_CO-PA_Sumary'!$C37</f>
        <v>133.69999999999999</v>
      </c>
      <c r="BD38" s="72">
        <f>'2015_CO-PA_Sumary'!$D37</f>
        <v>265.70000000000005</v>
      </c>
      <c r="BE38" s="72">
        <f>'2015_CO-PA_Sumary'!$E37</f>
        <v>0</v>
      </c>
      <c r="BF38" s="76">
        <f>'2015_CO-PA_Sumary'!$F37</f>
        <v>399.40000000000003</v>
      </c>
      <c r="BG38" s="374"/>
      <c r="BH38" s="75">
        <f t="shared" si="29"/>
        <v>126.82222222222221</v>
      </c>
      <c r="BI38" s="70">
        <f t="shared" si="30"/>
        <v>424.47777777777821</v>
      </c>
      <c r="BJ38" s="70">
        <f t="shared" si="31"/>
        <v>0</v>
      </c>
      <c r="BK38" s="77">
        <f t="shared" si="32"/>
        <v>551.3000000000003</v>
      </c>
      <c r="BL38" s="75">
        <f t="shared" si="33"/>
        <v>116.84999999999998</v>
      </c>
      <c r="BM38" s="70">
        <f t="shared" si="34"/>
        <v>423.20000000000033</v>
      </c>
      <c r="BN38" s="70">
        <f t="shared" si="35"/>
        <v>0</v>
      </c>
      <c r="BO38" s="77">
        <f t="shared" si="36"/>
        <v>540.0500000000003</v>
      </c>
      <c r="BP38" s="74">
        <f t="shared" si="37"/>
        <v>159.11999999999998</v>
      </c>
      <c r="BQ38" s="74">
        <f t="shared" si="38"/>
        <v>303.0800000000001</v>
      </c>
      <c r="BR38" s="74">
        <f t="shared" si="39"/>
        <v>0</v>
      </c>
      <c r="BS38" s="77">
        <f t="shared" si="40"/>
        <v>462.2000000000001</v>
      </c>
      <c r="BT38" s="83"/>
      <c r="BU38" s="113">
        <v>703</v>
      </c>
      <c r="BV38" s="111" t="s">
        <v>180</v>
      </c>
      <c r="BW38" s="89">
        <f>'2002_CO-PA_Sumary'!U37</f>
        <v>1597.8999999999999</v>
      </c>
      <c r="BX38" s="72">
        <f>'2002_CO-PA_Sumary'!V37</f>
        <v>39.799999999999997</v>
      </c>
      <c r="BY38" s="72">
        <f>'2002_CO-PA_Sumary'!W37</f>
        <v>36.799999999999997</v>
      </c>
      <c r="BZ38" s="90">
        <f>'2002_CO-PA_Sumary'!X37</f>
        <v>1674.4999999999998</v>
      </c>
      <c r="CA38" s="75">
        <f>'2003_CO-PA_Sumary'!U37</f>
        <v>1488.5</v>
      </c>
      <c r="CB38" s="70">
        <f>'2003_CO-PA_Sumary'!V37</f>
        <v>44.4</v>
      </c>
      <c r="CC38" s="70">
        <f>'2003_CO-PA_Sumary'!W37</f>
        <v>17.8</v>
      </c>
      <c r="CD38" s="91">
        <f>'2003_CO-PA_Sumary'!X37</f>
        <v>1550.7</v>
      </c>
      <c r="CE38" s="70">
        <f>'2004_CO-PA_Sumary'!U37</f>
        <v>1634.1</v>
      </c>
      <c r="CF38" s="70">
        <f>'2004_CO-PA_Sumary'!V37</f>
        <v>47.3</v>
      </c>
      <c r="CG38" s="70">
        <f>'2004_CO-PA_Sumary'!W37</f>
        <v>28.5</v>
      </c>
      <c r="CH38" s="91">
        <f>'2004_CO-PA_Sumary'!X37</f>
        <v>1709.8999999999999</v>
      </c>
      <c r="CI38" s="71">
        <f>'2005_CO-PA_Sumary'!U37</f>
        <v>931.80000000000007</v>
      </c>
      <c r="CJ38" s="71">
        <f>'2005_CO-PA_Sumary'!V37</f>
        <v>40.799999999999997</v>
      </c>
      <c r="CK38" s="71">
        <f>'2005_CO-PA_Sumary'!W37</f>
        <v>0</v>
      </c>
      <c r="CL38" s="90">
        <f>'2005_CO-PA_Sumary'!X37</f>
        <v>972.6</v>
      </c>
      <c r="CM38" s="70">
        <f>'2006_CO-PA_Sumary'!U37</f>
        <v>947.1</v>
      </c>
      <c r="CN38" s="70">
        <f>'2006_CO-PA_Sumary'!V37</f>
        <v>41.4</v>
      </c>
      <c r="CO38" s="70">
        <f>'2006_CO-PA_Sumary'!W37</f>
        <v>3.6</v>
      </c>
      <c r="CP38" s="91">
        <f>'2006_CO-PA_Sumary'!X37</f>
        <v>992.1</v>
      </c>
      <c r="CQ38" s="70">
        <f>'2007_CO-PA_Sumary'!U37</f>
        <v>1563.0000000000002</v>
      </c>
      <c r="CR38" s="70">
        <f>'2007_CO-PA_Sumary'!V37</f>
        <v>48.9</v>
      </c>
      <c r="CS38" s="70">
        <f>'2007_CO-PA_Sumary'!W37</f>
        <v>0</v>
      </c>
      <c r="CT38" s="91">
        <f>'2007_CO-PA_Sumary'!X37</f>
        <v>1611.9000000000003</v>
      </c>
      <c r="CU38" s="70">
        <f>'2008_CO-PA_Sumary'!U37</f>
        <v>1918.1000000000001</v>
      </c>
      <c r="CV38" s="70">
        <f>'2008_CO-PA_Sumary'!V37</f>
        <v>46.3</v>
      </c>
      <c r="CW38" s="70">
        <f>'2008_CO-PA_Sumary'!W37</f>
        <v>0.8</v>
      </c>
      <c r="CX38" s="91">
        <f>'2008_CO-PA_Sumary'!X37</f>
        <v>1965.2</v>
      </c>
      <c r="CY38" s="70">
        <f>'2009_CO-PA_Sumary'!U37</f>
        <v>1913.4</v>
      </c>
      <c r="CZ38" s="70">
        <f>'2009_CO-PA_Sumary'!V37</f>
        <v>46.300000000000004</v>
      </c>
      <c r="DA38" s="70">
        <f>'2009_CO-PA_Sumary'!W37</f>
        <v>0.7</v>
      </c>
      <c r="DB38" s="91">
        <f>'2009_CO-PA_Sumary'!X37</f>
        <v>1960.4</v>
      </c>
      <c r="DC38" s="89">
        <f>'2010_CO-PA_Sumary'!$U37</f>
        <v>1300.6000000000001</v>
      </c>
      <c r="DD38" s="72">
        <f>'2010_CO-PA_Sumary'!$V37</f>
        <v>43.1</v>
      </c>
      <c r="DE38" s="72">
        <f>'2010_CO-PA_Sumary'!$W37</f>
        <v>1.3</v>
      </c>
      <c r="DF38" s="76">
        <f>'2010_CO-PA_Sumary'!$X37</f>
        <v>1345</v>
      </c>
      <c r="DG38" s="89">
        <f>'2011_CO-PA_Sumary'!$U37</f>
        <v>1165.7</v>
      </c>
      <c r="DH38" s="72">
        <f>'2011_CO-PA_Sumary'!$V37</f>
        <v>31.900000000000002</v>
      </c>
      <c r="DI38" s="72">
        <f>'2011_CO-PA_Sumary'!$W37</f>
        <v>0</v>
      </c>
      <c r="DJ38" s="76">
        <f>'2011_CO-PA_Sumary'!$X37</f>
        <v>1197.6000000000001</v>
      </c>
      <c r="DK38" s="89">
        <f>'2012_CO-PA_Sumary'!$U37</f>
        <v>1883.8999999999999</v>
      </c>
      <c r="DL38" s="72">
        <f>'2012_CO-PA_Sumary'!$V37</f>
        <v>35.6</v>
      </c>
      <c r="DM38" s="72">
        <f>'2012_CO-PA_Sumary'!$W37</f>
        <v>0</v>
      </c>
      <c r="DN38" s="76">
        <f>'2012_CO-PA_Sumary'!$X37</f>
        <v>1919.4999999999998</v>
      </c>
      <c r="DO38" s="89">
        <f>'2013_CO-PA_Sumary'!$U37</f>
        <v>1927</v>
      </c>
      <c r="DP38" s="72">
        <f>'2013_CO-PA_Sumary'!$V37</f>
        <v>35.799999999999997</v>
      </c>
      <c r="DQ38" s="72">
        <f>'2013_CO-PA_Sumary'!$W37</f>
        <v>1.6</v>
      </c>
      <c r="DR38" s="76">
        <f>'2013_CO-PA_Sumary'!$X37</f>
        <v>1964.3999999999999</v>
      </c>
      <c r="DS38" s="89">
        <f>'2014_CO-PA_Sumary'!$U37</f>
        <v>1769.2</v>
      </c>
      <c r="DT38" s="72">
        <f>'2014_CO-PA_Sumary'!$V37</f>
        <v>34.700000000000003</v>
      </c>
      <c r="DU38" s="72">
        <f>'2014_CO-PA_Sumary'!$W37</f>
        <v>12.4</v>
      </c>
      <c r="DV38" s="76">
        <f>'2014_CO-PA_Sumary'!$X37</f>
        <v>1816.3000000000002</v>
      </c>
      <c r="DW38" s="89">
        <f>'2015_CO-PA_Sumary'!$U37</f>
        <v>1789.8999999999999</v>
      </c>
      <c r="DX38" s="72">
        <f>'2015_CO-PA_Sumary'!$V37</f>
        <v>29.4</v>
      </c>
      <c r="DY38" s="72">
        <f>'2015_CO-PA_Sumary'!$W37</f>
        <v>9.1999999999999993</v>
      </c>
      <c r="DZ38" s="76">
        <f>'2015_CO-PA_Sumary'!$X37</f>
        <v>1828.5</v>
      </c>
      <c r="EA38" s="83"/>
      <c r="EB38" s="75">
        <f t="shared" si="41"/>
        <v>1477.1666666666667</v>
      </c>
      <c r="EC38" s="70">
        <f t="shared" si="0"/>
        <v>44.25555555555556</v>
      </c>
      <c r="ED38" s="70">
        <f t="shared" si="1"/>
        <v>9.9444444444444429</v>
      </c>
      <c r="EE38" s="77">
        <f t="shared" si="42"/>
        <v>1531.3666666666668</v>
      </c>
      <c r="EF38" s="75">
        <f t="shared" si="43"/>
        <v>1429.0000000000002</v>
      </c>
      <c r="EG38" s="70">
        <f t="shared" si="2"/>
        <v>44.466666666666669</v>
      </c>
      <c r="EH38" s="70">
        <f t="shared" si="3"/>
        <v>1.0666666666666667</v>
      </c>
      <c r="EI38" s="77">
        <f t="shared" si="4"/>
        <v>1474.5333333333335</v>
      </c>
      <c r="EJ38" s="75">
        <f t="shared" si="44"/>
        <v>1707.14</v>
      </c>
      <c r="EK38" s="70">
        <f t="shared" si="45"/>
        <v>33.480000000000004</v>
      </c>
      <c r="EL38" s="70">
        <f t="shared" si="46"/>
        <v>4.6399999999999997</v>
      </c>
      <c r="EM38" s="77">
        <f t="shared" si="47"/>
        <v>1745.2599999999998</v>
      </c>
      <c r="EN38" s="83"/>
      <c r="EO38" s="114"/>
      <c r="EQ38" s="113"/>
      <c r="ER38" s="118" t="s">
        <v>246</v>
      </c>
      <c r="ES38" s="89">
        <f>SUM(ES27:ES37)</f>
        <v>2092.9999999999995</v>
      </c>
      <c r="ET38" s="72">
        <f t="shared" ref="ET38:GV38" si="233">SUM(ET27:ET37)</f>
        <v>453.64</v>
      </c>
      <c r="EU38" s="72">
        <f t="shared" si="233"/>
        <v>23</v>
      </c>
      <c r="EV38" s="90">
        <f t="shared" si="233"/>
        <v>2569.64</v>
      </c>
      <c r="EW38" s="75">
        <f t="shared" si="233"/>
        <v>2010.6000000000001</v>
      </c>
      <c r="EX38" s="70">
        <f t="shared" si="233"/>
        <v>439.69999999999993</v>
      </c>
      <c r="EY38" s="70">
        <f t="shared" si="233"/>
        <v>22.7</v>
      </c>
      <c r="EZ38" s="91">
        <f t="shared" si="233"/>
        <v>2473.0000000000005</v>
      </c>
      <c r="FA38" s="70">
        <f t="shared" si="233"/>
        <v>2533.8000000000002</v>
      </c>
      <c r="FB38" s="70">
        <f t="shared" si="233"/>
        <v>367.1</v>
      </c>
      <c r="FC38" s="70">
        <f t="shared" si="233"/>
        <v>22.8</v>
      </c>
      <c r="FD38" s="91">
        <f t="shared" si="233"/>
        <v>2923.7000000000003</v>
      </c>
      <c r="FE38" s="71">
        <f t="shared" si="233"/>
        <v>2042.9999999999998</v>
      </c>
      <c r="FF38" s="71">
        <f t="shared" si="233"/>
        <v>380.59999999999997</v>
      </c>
      <c r="FG38" s="71">
        <f t="shared" si="233"/>
        <v>22.1</v>
      </c>
      <c r="FH38" s="91">
        <f t="shared" si="233"/>
        <v>2445.6999999999998</v>
      </c>
      <c r="FI38" s="70">
        <f t="shared" si="233"/>
        <v>2036.6</v>
      </c>
      <c r="FJ38" s="70">
        <f t="shared" si="233"/>
        <v>421.2</v>
      </c>
      <c r="FK38" s="70">
        <f t="shared" si="233"/>
        <v>19.8</v>
      </c>
      <c r="FL38" s="91">
        <f t="shared" si="233"/>
        <v>2477.6</v>
      </c>
      <c r="FM38" s="70">
        <f t="shared" si="233"/>
        <v>2484.3999999999996</v>
      </c>
      <c r="FN38" s="70">
        <f t="shared" si="233"/>
        <v>456.5</v>
      </c>
      <c r="FO38" s="70">
        <f t="shared" si="233"/>
        <v>19.7</v>
      </c>
      <c r="FP38" s="91">
        <f t="shared" si="233"/>
        <v>2960.5999999999995</v>
      </c>
      <c r="FQ38" s="70">
        <f t="shared" si="233"/>
        <v>2626.1</v>
      </c>
      <c r="FR38" s="70">
        <f t="shared" si="233"/>
        <v>422.5</v>
      </c>
      <c r="FS38" s="70">
        <f t="shared" si="233"/>
        <v>20.6</v>
      </c>
      <c r="FT38" s="91">
        <f t="shared" si="233"/>
        <v>3069.2</v>
      </c>
      <c r="FU38" s="70">
        <f t="shared" si="233"/>
        <v>2486.5000000000005</v>
      </c>
      <c r="FV38" s="70">
        <f t="shared" si="233"/>
        <v>411.70000000000005</v>
      </c>
      <c r="FW38" s="70">
        <f t="shared" si="233"/>
        <v>20.9</v>
      </c>
      <c r="FX38" s="91">
        <f t="shared" si="233"/>
        <v>2919.1</v>
      </c>
      <c r="FY38" s="75">
        <f t="shared" ref="FY38:GF38" si="234">SUM(FY27:FY37)</f>
        <v>2088.5</v>
      </c>
      <c r="FZ38" s="70">
        <f t="shared" ref="FZ38:GC38" si="235">SUM(FZ27:FZ37)</f>
        <v>479.30000000000007</v>
      </c>
      <c r="GA38" s="70">
        <f t="shared" si="235"/>
        <v>17.200000000000003</v>
      </c>
      <c r="GB38" s="91">
        <f t="shared" si="235"/>
        <v>2585</v>
      </c>
      <c r="GC38" s="75">
        <f t="shared" si="235"/>
        <v>1792.7</v>
      </c>
      <c r="GD38" s="70">
        <f t="shared" ref="GD38:GG38" si="236">SUM(GD27:GD37)</f>
        <v>341.20000000000005</v>
      </c>
      <c r="GE38" s="70">
        <f t="shared" si="236"/>
        <v>17.100000000000001</v>
      </c>
      <c r="GF38" s="91">
        <f t="shared" si="236"/>
        <v>2151</v>
      </c>
      <c r="GG38" s="409">
        <f t="shared" si="236"/>
        <v>2164</v>
      </c>
      <c r="GH38" s="70">
        <f t="shared" ref="GH38:GV38" si="237">SUM(GH27:GH37)</f>
        <v>374.20000000000005</v>
      </c>
      <c r="GI38" s="70">
        <f t="shared" si="237"/>
        <v>18.299999999999997</v>
      </c>
      <c r="GJ38" s="91">
        <f t="shared" si="237"/>
        <v>2556.5</v>
      </c>
      <c r="GK38" s="409">
        <f t="shared" si="237"/>
        <v>2414.8000000000006</v>
      </c>
      <c r="GL38" s="70">
        <f t="shared" si="237"/>
        <v>363.9</v>
      </c>
      <c r="GM38" s="70">
        <f t="shared" si="237"/>
        <v>16.299999999999997</v>
      </c>
      <c r="GN38" s="91">
        <f t="shared" si="237"/>
        <v>2795.0000000000005</v>
      </c>
      <c r="GO38" s="409">
        <f t="shared" si="237"/>
        <v>2470</v>
      </c>
      <c r="GP38" s="70">
        <f t="shared" si="237"/>
        <v>346.1</v>
      </c>
      <c r="GQ38" s="70">
        <f t="shared" si="237"/>
        <v>19.100000000000001</v>
      </c>
      <c r="GR38" s="91">
        <f t="shared" si="237"/>
        <v>2835.2000000000007</v>
      </c>
      <c r="GS38" s="75">
        <f t="shared" si="237"/>
        <v>2757.9</v>
      </c>
      <c r="GT38" s="70">
        <f t="shared" si="237"/>
        <v>309.10000000000002</v>
      </c>
      <c r="GU38" s="70">
        <f t="shared" si="237"/>
        <v>24.4</v>
      </c>
      <c r="GV38" s="91">
        <f t="shared" si="237"/>
        <v>3091.4000000000005</v>
      </c>
      <c r="GW38" s="83"/>
      <c r="GX38" s="75">
        <f t="shared" si="177"/>
        <v>2341.3222222222225</v>
      </c>
      <c r="GY38" s="70">
        <f t="shared" si="178"/>
        <v>406.89333333333326</v>
      </c>
      <c r="GZ38" s="70">
        <f t="shared" si="179"/>
        <v>21.777777777777779</v>
      </c>
      <c r="HA38" s="77">
        <f t="shared" si="180"/>
        <v>2769.9933333333338</v>
      </c>
      <c r="HB38" s="75">
        <f t="shared" si="181"/>
        <v>2368.4</v>
      </c>
      <c r="HC38" s="70">
        <f t="shared" si="182"/>
        <v>409.93333333333339</v>
      </c>
      <c r="HD38" s="70">
        <f t="shared" si="183"/>
        <v>20.983333333333334</v>
      </c>
      <c r="HE38" s="77">
        <f t="shared" si="184"/>
        <v>2799.3166666666662</v>
      </c>
      <c r="HF38" s="75">
        <f t="shared" si="185"/>
        <v>2319.88</v>
      </c>
      <c r="HG38" s="70">
        <f t="shared" si="186"/>
        <v>346.9</v>
      </c>
      <c r="HH38" s="70">
        <f t="shared" si="187"/>
        <v>19.04</v>
      </c>
      <c r="HI38" s="77">
        <f t="shared" si="188"/>
        <v>2685.8200000000006</v>
      </c>
      <c r="HJ38" s="83"/>
    </row>
    <row r="39" spans="1:218" ht="13.5" thickBot="1" x14ac:dyDescent="0.25">
      <c r="A39" s="84" t="s">
        <v>80</v>
      </c>
      <c r="B39" s="87" t="s">
        <v>81</v>
      </c>
      <c r="C39" s="89">
        <f>'2002_CO-PA_Sumary'!C38</f>
        <v>15.8</v>
      </c>
      <c r="D39" s="72">
        <f>'2002_CO-PA_Sumary'!D38</f>
        <v>33.9</v>
      </c>
      <c r="E39" s="72">
        <f>'2002_CO-PA_Sumary'!E38</f>
        <v>0</v>
      </c>
      <c r="F39" s="90">
        <f>'2002_CO-PA_Sumary'!F38</f>
        <v>49.7</v>
      </c>
      <c r="G39" s="75">
        <f>'2003_CO-PA_Sumary'!C38</f>
        <v>21.8</v>
      </c>
      <c r="H39" s="70">
        <f>'2003_CO-PA_Sumary'!D38</f>
        <v>24.2</v>
      </c>
      <c r="I39" s="70">
        <f>'2003_CO-PA_Sumary'!E38</f>
        <v>0</v>
      </c>
      <c r="J39" s="90">
        <f>'2003_CO-PA_Sumary'!F38</f>
        <v>46</v>
      </c>
      <c r="K39" s="70">
        <f>'2004_CO-PA_Sumary'!C38</f>
        <v>20.6</v>
      </c>
      <c r="L39" s="70">
        <f>'2004_CO-PA_Sumary'!D38</f>
        <v>21.5</v>
      </c>
      <c r="M39" s="70">
        <f>'2004_CO-PA_Sumary'!E38</f>
        <v>0</v>
      </c>
      <c r="N39" s="91">
        <f>'2004_CO-PA_Sumary'!F38</f>
        <v>42.1</v>
      </c>
      <c r="O39" s="71">
        <f>'2005_CO-PA_Sumary'!C38</f>
        <v>16.3</v>
      </c>
      <c r="P39" s="71">
        <f>'2005_CO-PA_Sumary'!D38</f>
        <v>40.9</v>
      </c>
      <c r="Q39" s="71">
        <f>'2005_CO-PA_Sumary'!E38</f>
        <v>0</v>
      </c>
      <c r="R39" s="91">
        <f>'2005_CO-PA_Sumary'!F38</f>
        <v>57.2</v>
      </c>
      <c r="S39" s="70">
        <f>'2006_CO-PA_Sumary'!C38</f>
        <v>19.200000000000003</v>
      </c>
      <c r="T39" s="70">
        <f>'2006_CO-PA_Sumary'!D38</f>
        <v>24.7</v>
      </c>
      <c r="U39" s="70">
        <f>'2006_CO-PA_Sumary'!E38</f>
        <v>0</v>
      </c>
      <c r="V39" s="91">
        <f>'2006_CO-PA_Sumary'!F38</f>
        <v>43.900000000000006</v>
      </c>
      <c r="W39" s="70">
        <f>'2007_CO-PA_Sumary'!C38</f>
        <v>19.3</v>
      </c>
      <c r="X39" s="70">
        <f>'2007_CO-PA_Sumary'!D38</f>
        <v>25.9</v>
      </c>
      <c r="Y39" s="70">
        <f>'2007_CO-PA_Sumary'!E38</f>
        <v>0</v>
      </c>
      <c r="Z39" s="91">
        <f>'2007_CO-PA_Sumary'!F38</f>
        <v>45.2</v>
      </c>
      <c r="AA39" s="70">
        <f>'2008_CO-PA_Sumary'!C38</f>
        <v>18.399999999999999</v>
      </c>
      <c r="AB39" s="70">
        <f>'2008_CO-PA_Sumary'!D38</f>
        <v>25.3</v>
      </c>
      <c r="AC39" s="70">
        <f>'2008_CO-PA_Sumary'!E38</f>
        <v>0</v>
      </c>
      <c r="AD39" s="91">
        <f>'2008_CO-PA_Sumary'!F38</f>
        <v>43.7</v>
      </c>
      <c r="AE39" s="70">
        <f>'2009_CO-PA_Sumary'!C38</f>
        <v>19</v>
      </c>
      <c r="AF39" s="70">
        <f>'2009_CO-PA_Sumary'!D38</f>
        <v>24.3</v>
      </c>
      <c r="AG39" s="70">
        <f>'2009_CO-PA_Sumary'!E38</f>
        <v>0</v>
      </c>
      <c r="AH39" s="91">
        <f>'2009_CO-PA_Sumary'!F38</f>
        <v>43.3</v>
      </c>
      <c r="AI39" s="89">
        <f>'2010_CO-PA_Sumary'!$C38</f>
        <v>15.6</v>
      </c>
      <c r="AJ39" s="72">
        <f>'2010_CO-PA_Sumary'!$D38</f>
        <v>24.8</v>
      </c>
      <c r="AK39" s="72">
        <f>'2010_CO-PA_Sumary'!$E38</f>
        <v>0</v>
      </c>
      <c r="AL39" s="76">
        <f>'2010_CO-PA_Sumary'!$F38</f>
        <v>40.4</v>
      </c>
      <c r="AM39" s="89">
        <f>'2011_CO-PA_Sumary'!$C38</f>
        <v>20.7</v>
      </c>
      <c r="AN39" s="72">
        <f>'2011_CO-PA_Sumary'!$D38</f>
        <v>22.6</v>
      </c>
      <c r="AO39" s="72">
        <f>'2011_CO-PA_Sumary'!$E38</f>
        <v>0</v>
      </c>
      <c r="AP39" s="76">
        <f>'2011_CO-PA_Sumary'!$F38</f>
        <v>43.3</v>
      </c>
      <c r="AQ39" s="89">
        <f>'2012_CO-PA_Sumary'!$C38</f>
        <v>21.9</v>
      </c>
      <c r="AR39" s="72">
        <f>'2012_CO-PA_Sumary'!$D38</f>
        <v>18.5</v>
      </c>
      <c r="AS39" s="72">
        <f>'2012_CO-PA_Sumary'!$E38</f>
        <v>0</v>
      </c>
      <c r="AT39" s="76">
        <f>'2012_CO-PA_Sumary'!$F38</f>
        <v>40.4</v>
      </c>
      <c r="AU39" s="89">
        <f>'2013_CO-PA_Sumary'!$C38</f>
        <v>24</v>
      </c>
      <c r="AV39" s="72">
        <f>'2013_CO-PA_Sumary'!$D38</f>
        <v>19.000000000000004</v>
      </c>
      <c r="AW39" s="72">
        <f>'2013_CO-PA_Sumary'!$E38</f>
        <v>0</v>
      </c>
      <c r="AX39" s="76">
        <f>'2013_CO-PA_Sumary'!$F38</f>
        <v>43</v>
      </c>
      <c r="AY39" s="89">
        <f>'2014_CO-PA_Sumary'!$C38</f>
        <v>23</v>
      </c>
      <c r="AZ39" s="72">
        <f>'2014_CO-PA_Sumary'!$D38</f>
        <v>21</v>
      </c>
      <c r="BA39" s="72">
        <f>'2014_CO-PA_Sumary'!$E38</f>
        <v>0</v>
      </c>
      <c r="BB39" s="76">
        <f>'2014_CO-PA_Sumary'!$F38</f>
        <v>44</v>
      </c>
      <c r="BC39" s="89">
        <f>'2015_CO-PA_Sumary'!$C38</f>
        <v>17.899999999999999</v>
      </c>
      <c r="BD39" s="72">
        <f>'2015_CO-PA_Sumary'!$D38</f>
        <v>19.2</v>
      </c>
      <c r="BE39" s="72">
        <f>'2015_CO-PA_Sumary'!$E38</f>
        <v>0</v>
      </c>
      <c r="BF39" s="76">
        <f>'2015_CO-PA_Sumary'!$F38</f>
        <v>37.099999999999994</v>
      </c>
      <c r="BG39" s="374"/>
      <c r="BH39" s="75">
        <f t="shared" si="29"/>
        <v>18.444444444444443</v>
      </c>
      <c r="BI39" s="70">
        <f t="shared" si="30"/>
        <v>27.277777777777782</v>
      </c>
      <c r="BJ39" s="70">
        <f t="shared" si="31"/>
        <v>0</v>
      </c>
      <c r="BK39" s="77">
        <f t="shared" si="32"/>
        <v>45.722222222222221</v>
      </c>
      <c r="BL39" s="75">
        <f t="shared" si="33"/>
        <v>17.966666666666665</v>
      </c>
      <c r="BM39" s="70">
        <f t="shared" si="34"/>
        <v>27.650000000000002</v>
      </c>
      <c r="BN39" s="70">
        <f t="shared" si="35"/>
        <v>0</v>
      </c>
      <c r="BO39" s="77">
        <f t="shared" si="36"/>
        <v>45.616666666666667</v>
      </c>
      <c r="BP39" s="74">
        <f t="shared" si="37"/>
        <v>21.5</v>
      </c>
      <c r="BQ39" s="74">
        <f t="shared" si="38"/>
        <v>20.060000000000002</v>
      </c>
      <c r="BR39" s="74">
        <f t="shared" si="39"/>
        <v>0</v>
      </c>
      <c r="BS39" s="77">
        <f t="shared" si="40"/>
        <v>41.559999999999995</v>
      </c>
      <c r="BT39" s="83"/>
      <c r="BU39" s="113">
        <v>704</v>
      </c>
      <c r="BV39" s="111" t="s">
        <v>181</v>
      </c>
      <c r="BW39" s="89">
        <f>'2002_CO-PA_Sumary'!U38</f>
        <v>95.5</v>
      </c>
      <c r="BX39" s="72">
        <f>'2002_CO-PA_Sumary'!V38</f>
        <v>180.4</v>
      </c>
      <c r="BY39" s="72">
        <f>'2002_CO-PA_Sumary'!W38</f>
        <v>0</v>
      </c>
      <c r="BZ39" s="90">
        <f>'2002_CO-PA_Sumary'!X38</f>
        <v>275.89999999999998</v>
      </c>
      <c r="CA39" s="75">
        <f>'2003_CO-PA_Sumary'!U38</f>
        <v>15.9</v>
      </c>
      <c r="CB39" s="70">
        <f>'2003_CO-PA_Sumary'!V38</f>
        <v>236.9</v>
      </c>
      <c r="CC39" s="70">
        <f>'2003_CO-PA_Sumary'!W38</f>
        <v>0</v>
      </c>
      <c r="CD39" s="91">
        <f>'2003_CO-PA_Sumary'!X38</f>
        <v>252.8</v>
      </c>
      <c r="CE39" s="70">
        <f>'2004_CO-PA_Sumary'!U38</f>
        <v>74.5</v>
      </c>
      <c r="CF39" s="70">
        <f>'2004_CO-PA_Sumary'!V38</f>
        <v>249.1</v>
      </c>
      <c r="CG39" s="70">
        <f>'2004_CO-PA_Sumary'!W38</f>
        <v>0</v>
      </c>
      <c r="CH39" s="91">
        <f>'2004_CO-PA_Sumary'!X38</f>
        <v>323.60000000000002</v>
      </c>
      <c r="CI39" s="71">
        <f>'2005_CO-PA_Sumary'!U38</f>
        <v>10.3</v>
      </c>
      <c r="CJ39" s="71">
        <f>'2005_CO-PA_Sumary'!V38</f>
        <v>191.70000000000002</v>
      </c>
      <c r="CK39" s="71">
        <f>'2005_CO-PA_Sumary'!W38</f>
        <v>0</v>
      </c>
      <c r="CL39" s="90">
        <f>'2005_CO-PA_Sumary'!X38</f>
        <v>202.00000000000003</v>
      </c>
      <c r="CM39" s="70">
        <f>'2006_CO-PA_Sumary'!U38</f>
        <v>11.9</v>
      </c>
      <c r="CN39" s="70">
        <f>'2006_CO-PA_Sumary'!V38</f>
        <v>200.8</v>
      </c>
      <c r="CO39" s="70">
        <f>'2006_CO-PA_Sumary'!W38</f>
        <v>0</v>
      </c>
      <c r="CP39" s="91">
        <f>'2006_CO-PA_Sumary'!X38</f>
        <v>212.70000000000002</v>
      </c>
      <c r="CQ39" s="70">
        <f>'2007_CO-PA_Sumary'!U38</f>
        <v>120.60000000000001</v>
      </c>
      <c r="CR39" s="70">
        <f>'2007_CO-PA_Sumary'!V38</f>
        <v>232.70000000000002</v>
      </c>
      <c r="CS39" s="70">
        <f>'2007_CO-PA_Sumary'!W38</f>
        <v>0</v>
      </c>
      <c r="CT39" s="91">
        <f>'2007_CO-PA_Sumary'!X38</f>
        <v>353.3</v>
      </c>
      <c r="CU39" s="70">
        <f>'2008_CO-PA_Sumary'!U38</f>
        <v>80.400000000000006</v>
      </c>
      <c r="CV39" s="70">
        <f>'2008_CO-PA_Sumary'!V38</f>
        <v>214.3</v>
      </c>
      <c r="CW39" s="70">
        <f>'2008_CO-PA_Sumary'!W38</f>
        <v>0</v>
      </c>
      <c r="CX39" s="91">
        <f>'2008_CO-PA_Sumary'!X38</f>
        <v>294.70000000000005</v>
      </c>
      <c r="CY39" s="70">
        <f>'2009_CO-PA_Sumary'!U38</f>
        <v>104.8</v>
      </c>
      <c r="CZ39" s="70">
        <f>'2009_CO-PA_Sumary'!V38</f>
        <v>212.5</v>
      </c>
      <c r="DA39" s="70">
        <f>'2009_CO-PA_Sumary'!W38</f>
        <v>0</v>
      </c>
      <c r="DB39" s="91">
        <f>'2009_CO-PA_Sumary'!X38</f>
        <v>317.3</v>
      </c>
      <c r="DC39" s="89">
        <f>'2010_CO-PA_Sumary'!$U38</f>
        <v>12.5</v>
      </c>
      <c r="DD39" s="72">
        <f>'2010_CO-PA_Sumary'!$V38</f>
        <v>174.6</v>
      </c>
      <c r="DE39" s="72">
        <f>'2010_CO-PA_Sumary'!$W38</f>
        <v>0</v>
      </c>
      <c r="DF39" s="76">
        <f>'2010_CO-PA_Sumary'!$X38</f>
        <v>187.1</v>
      </c>
      <c r="DG39" s="89">
        <f>'2011_CO-PA_Sumary'!$U38</f>
        <v>11.4</v>
      </c>
      <c r="DH39" s="72">
        <f>'2011_CO-PA_Sumary'!$V38</f>
        <v>116</v>
      </c>
      <c r="DI39" s="72">
        <f>'2011_CO-PA_Sumary'!$W38</f>
        <v>0</v>
      </c>
      <c r="DJ39" s="76">
        <f>'2011_CO-PA_Sumary'!$X38</f>
        <v>127.4</v>
      </c>
      <c r="DK39" s="89">
        <f>'2012_CO-PA_Sumary'!$U38</f>
        <v>225.29999999999998</v>
      </c>
      <c r="DL39" s="72">
        <f>'2012_CO-PA_Sumary'!$V38</f>
        <v>137.29999999999998</v>
      </c>
      <c r="DM39" s="72">
        <f>'2012_CO-PA_Sumary'!$W38</f>
        <v>0</v>
      </c>
      <c r="DN39" s="76">
        <f>'2012_CO-PA_Sumary'!$X38</f>
        <v>362.59999999999997</v>
      </c>
      <c r="DO39" s="89">
        <f>'2013_CO-PA_Sumary'!$U38</f>
        <v>351.7</v>
      </c>
      <c r="DP39" s="72">
        <f>'2013_CO-PA_Sumary'!$V38</f>
        <v>155.30000000000001</v>
      </c>
      <c r="DQ39" s="72">
        <f>'2013_CO-PA_Sumary'!$W38</f>
        <v>0</v>
      </c>
      <c r="DR39" s="76">
        <f>'2013_CO-PA_Sumary'!$X38</f>
        <v>507</v>
      </c>
      <c r="DS39" s="89">
        <f>'2014_CO-PA_Sumary'!$U38</f>
        <v>390.7</v>
      </c>
      <c r="DT39" s="72">
        <f>'2014_CO-PA_Sumary'!$V38</f>
        <v>178.2</v>
      </c>
      <c r="DU39" s="72">
        <f>'2014_CO-PA_Sumary'!$W38</f>
        <v>0</v>
      </c>
      <c r="DV39" s="76">
        <f>'2014_CO-PA_Sumary'!$X38</f>
        <v>568.9</v>
      </c>
      <c r="DW39" s="89">
        <f>'2015_CO-PA_Sumary'!$U38</f>
        <v>493.1</v>
      </c>
      <c r="DX39" s="72">
        <f>'2015_CO-PA_Sumary'!$V38</f>
        <v>119.2</v>
      </c>
      <c r="DY39" s="72">
        <f>'2015_CO-PA_Sumary'!$W38</f>
        <v>0</v>
      </c>
      <c r="DZ39" s="76">
        <f>'2015_CO-PA_Sumary'!$X38</f>
        <v>612.30000000000007</v>
      </c>
      <c r="EA39" s="83"/>
      <c r="EB39" s="75">
        <f t="shared" si="41"/>
        <v>58.488888888888887</v>
      </c>
      <c r="EC39" s="70">
        <f t="shared" si="0"/>
        <v>210.33333333333334</v>
      </c>
      <c r="ED39" s="70">
        <f t="shared" si="1"/>
        <v>0</v>
      </c>
      <c r="EE39" s="77">
        <f t="shared" si="42"/>
        <v>268.82222222222225</v>
      </c>
      <c r="EF39" s="75">
        <f t="shared" si="43"/>
        <v>56.75</v>
      </c>
      <c r="EG39" s="70">
        <f t="shared" si="2"/>
        <v>204.43333333333331</v>
      </c>
      <c r="EH39" s="70">
        <f t="shared" si="3"/>
        <v>0</v>
      </c>
      <c r="EI39" s="77">
        <f t="shared" si="4"/>
        <v>261.18333333333334</v>
      </c>
      <c r="EJ39" s="75">
        <f t="shared" si="44"/>
        <v>294.43999999999994</v>
      </c>
      <c r="EK39" s="70">
        <f t="shared" si="45"/>
        <v>141.19999999999999</v>
      </c>
      <c r="EL39" s="70">
        <f t="shared" si="46"/>
        <v>0</v>
      </c>
      <c r="EM39" s="77">
        <f t="shared" si="47"/>
        <v>435.64000000000004</v>
      </c>
      <c r="EN39" s="83"/>
      <c r="EO39" s="114"/>
      <c r="EQ39" s="113"/>
      <c r="ER39" s="111"/>
      <c r="ES39" s="89"/>
      <c r="ET39" s="72"/>
      <c r="EU39" s="72"/>
      <c r="EV39" s="90"/>
      <c r="EW39" s="75"/>
      <c r="EX39" s="70"/>
      <c r="EY39" s="70"/>
      <c r="EZ39" s="91"/>
      <c r="FA39" s="70"/>
      <c r="FB39" s="70"/>
      <c r="FC39" s="70"/>
      <c r="FD39" s="91"/>
      <c r="FE39" s="71"/>
      <c r="FF39" s="71"/>
      <c r="FG39" s="71"/>
      <c r="FH39" s="91"/>
      <c r="FI39" s="70"/>
      <c r="FJ39" s="70"/>
      <c r="FK39" s="70"/>
      <c r="FL39" s="91"/>
      <c r="FM39" s="70"/>
      <c r="FN39" s="70"/>
      <c r="FO39" s="70"/>
      <c r="FP39" s="91"/>
      <c r="FQ39" s="70"/>
      <c r="FR39" s="70"/>
      <c r="FS39" s="70"/>
      <c r="FT39" s="91"/>
      <c r="FU39" s="70"/>
      <c r="FV39" s="70"/>
      <c r="FW39" s="70"/>
      <c r="FX39" s="91"/>
      <c r="FY39" s="75"/>
      <c r="FZ39" s="70"/>
      <c r="GA39" s="70"/>
      <c r="GB39" s="91"/>
      <c r="GC39" s="75"/>
      <c r="GD39" s="75"/>
      <c r="GE39" s="75"/>
      <c r="GF39" s="403"/>
      <c r="GG39" s="409"/>
      <c r="GH39" s="75"/>
      <c r="GI39" s="75"/>
      <c r="GJ39" s="403"/>
      <c r="GK39" s="409"/>
      <c r="GL39" s="75"/>
      <c r="GM39" s="75"/>
      <c r="GN39" s="403"/>
      <c r="GO39" s="409"/>
      <c r="GP39" s="75"/>
      <c r="GQ39" s="75"/>
      <c r="GR39" s="403"/>
      <c r="GS39" s="75"/>
      <c r="GT39" s="75"/>
      <c r="GU39" s="75"/>
      <c r="GV39" s="397"/>
      <c r="GW39" s="83"/>
      <c r="GX39" s="75"/>
      <c r="GY39" s="70"/>
      <c r="GZ39" s="70"/>
      <c r="HA39" s="77"/>
      <c r="HB39" s="75"/>
      <c r="HC39" s="70"/>
      <c r="HD39" s="70"/>
      <c r="HE39" s="77"/>
      <c r="HF39" s="75"/>
      <c r="HG39" s="70"/>
      <c r="HH39" s="70"/>
      <c r="HI39" s="77"/>
      <c r="HJ39" s="83"/>
    </row>
    <row r="40" spans="1:218" x14ac:dyDescent="0.2">
      <c r="A40" s="84" t="s">
        <v>82</v>
      </c>
      <c r="B40" s="87" t="s">
        <v>83</v>
      </c>
      <c r="C40" s="89">
        <f>'2002_CO-PA_Sumary'!C39</f>
        <v>0</v>
      </c>
      <c r="D40" s="72">
        <f>'2002_CO-PA_Sumary'!D39</f>
        <v>0</v>
      </c>
      <c r="E40" s="72">
        <f>'2002_CO-PA_Sumary'!E39</f>
        <v>0</v>
      </c>
      <c r="F40" s="90">
        <f>'2002_CO-PA_Sumary'!F39</f>
        <v>0</v>
      </c>
      <c r="G40" s="75">
        <f>'2003_CO-PA_Sumary'!C39</f>
        <v>0</v>
      </c>
      <c r="H40" s="70">
        <f>'2003_CO-PA_Sumary'!D39</f>
        <v>0</v>
      </c>
      <c r="I40" s="70">
        <f>'2003_CO-PA_Sumary'!E39</f>
        <v>0</v>
      </c>
      <c r="J40" s="90">
        <f>'2003_CO-PA_Sumary'!F39</f>
        <v>0</v>
      </c>
      <c r="K40" s="70">
        <f>'2004_CO-PA_Sumary'!C39</f>
        <v>0</v>
      </c>
      <c r="L40" s="70">
        <f>'2004_CO-PA_Sumary'!D39</f>
        <v>0</v>
      </c>
      <c r="M40" s="70">
        <f>'2004_CO-PA_Sumary'!E39</f>
        <v>0</v>
      </c>
      <c r="N40" s="91">
        <f>'2004_CO-PA_Sumary'!F39</f>
        <v>0</v>
      </c>
      <c r="O40" s="71">
        <f>'2005_CO-PA_Sumary'!C39</f>
        <v>0</v>
      </c>
      <c r="P40" s="71">
        <f>'2005_CO-PA_Sumary'!D39</f>
        <v>0</v>
      </c>
      <c r="Q40" s="71">
        <f>'2005_CO-PA_Sumary'!E39</f>
        <v>0</v>
      </c>
      <c r="R40" s="91">
        <f>'2005_CO-PA_Sumary'!F39</f>
        <v>0</v>
      </c>
      <c r="S40" s="70">
        <f>'2006_CO-PA_Sumary'!C39</f>
        <v>0</v>
      </c>
      <c r="T40" s="70">
        <f>'2006_CO-PA_Sumary'!D39</f>
        <v>0.2</v>
      </c>
      <c r="U40" s="70">
        <f>'2006_CO-PA_Sumary'!E39</f>
        <v>0</v>
      </c>
      <c r="V40" s="91">
        <f>'2006_CO-PA_Sumary'!F39</f>
        <v>0.2</v>
      </c>
      <c r="W40" s="70">
        <f>'2007_CO-PA_Sumary'!C39</f>
        <v>0</v>
      </c>
      <c r="X40" s="70">
        <f>'2007_CO-PA_Sumary'!D39</f>
        <v>0.3</v>
      </c>
      <c r="Y40" s="70">
        <f>'2007_CO-PA_Sumary'!E39</f>
        <v>0</v>
      </c>
      <c r="Z40" s="91">
        <f>'2007_CO-PA_Sumary'!F39</f>
        <v>0.3</v>
      </c>
      <c r="AA40" s="70">
        <f>'2008_CO-PA_Sumary'!C39</f>
        <v>0</v>
      </c>
      <c r="AB40" s="70">
        <f>'2008_CO-PA_Sumary'!D39</f>
        <v>0</v>
      </c>
      <c r="AC40" s="70">
        <f>'2008_CO-PA_Sumary'!E39</f>
        <v>0</v>
      </c>
      <c r="AD40" s="91">
        <f>'2008_CO-PA_Sumary'!F39</f>
        <v>0</v>
      </c>
      <c r="AE40" s="70">
        <f>'2009_CO-PA_Sumary'!C39</f>
        <v>0</v>
      </c>
      <c r="AF40" s="70">
        <f>'2009_CO-PA_Sumary'!D39</f>
        <v>0</v>
      </c>
      <c r="AG40" s="70">
        <f>'2009_CO-PA_Sumary'!E39</f>
        <v>0</v>
      </c>
      <c r="AH40" s="91">
        <f>'2009_CO-PA_Sumary'!F39</f>
        <v>0</v>
      </c>
      <c r="AI40" s="89">
        <f>'2010_CO-PA_Sumary'!$C39</f>
        <v>0</v>
      </c>
      <c r="AJ40" s="72">
        <f>'2010_CO-PA_Sumary'!$D39</f>
        <v>0.2</v>
      </c>
      <c r="AK40" s="72">
        <f>'2010_CO-PA_Sumary'!$E39</f>
        <v>0</v>
      </c>
      <c r="AL40" s="76">
        <f>'2010_CO-PA_Sumary'!$F39</f>
        <v>0.2</v>
      </c>
      <c r="AM40" s="89">
        <f>'2011_CO-PA_Sumary'!$C39</f>
        <v>0</v>
      </c>
      <c r="AN40" s="72">
        <f>'2011_CO-PA_Sumary'!$D39</f>
        <v>0</v>
      </c>
      <c r="AO40" s="72">
        <f>'2011_CO-PA_Sumary'!$E39</f>
        <v>0</v>
      </c>
      <c r="AP40" s="76">
        <f>'2011_CO-PA_Sumary'!$F39</f>
        <v>0</v>
      </c>
      <c r="AQ40" s="89">
        <f>'2012_CO-PA_Sumary'!$C39</f>
        <v>0</v>
      </c>
      <c r="AR40" s="72">
        <f>'2012_CO-PA_Sumary'!$D39</f>
        <v>23.1</v>
      </c>
      <c r="AS40" s="72">
        <f>'2012_CO-PA_Sumary'!$E39</f>
        <v>0</v>
      </c>
      <c r="AT40" s="76">
        <f>'2012_CO-PA_Sumary'!$F39</f>
        <v>23.1</v>
      </c>
      <c r="AU40" s="89">
        <f>'2013_CO-PA_Sumary'!$C39</f>
        <v>0</v>
      </c>
      <c r="AV40" s="72">
        <f>'2013_CO-PA_Sumary'!$D39</f>
        <v>0</v>
      </c>
      <c r="AW40" s="72">
        <f>'2013_CO-PA_Sumary'!$E39</f>
        <v>0</v>
      </c>
      <c r="AX40" s="76">
        <f>'2013_CO-PA_Sumary'!$F39</f>
        <v>0</v>
      </c>
      <c r="AY40" s="89">
        <f>'2014_CO-PA_Sumary'!$C39</f>
        <v>0</v>
      </c>
      <c r="AZ40" s="72">
        <f>'2014_CO-PA_Sumary'!$D39</f>
        <v>1.3</v>
      </c>
      <c r="BA40" s="72">
        <f>'2014_CO-PA_Sumary'!$E39</f>
        <v>0</v>
      </c>
      <c r="BB40" s="76">
        <f>'2014_CO-PA_Sumary'!$F39</f>
        <v>1.3</v>
      </c>
      <c r="BC40" s="89">
        <f>'2015_CO-PA_Sumary'!$C39</f>
        <v>0</v>
      </c>
      <c r="BD40" s="72">
        <f>'2015_CO-PA_Sumary'!$D39</f>
        <v>5.8</v>
      </c>
      <c r="BE40" s="72">
        <f>'2015_CO-PA_Sumary'!$E39</f>
        <v>0</v>
      </c>
      <c r="BF40" s="76">
        <f>'2015_CO-PA_Sumary'!$F39</f>
        <v>5.8</v>
      </c>
      <c r="BG40" s="374"/>
      <c r="BH40" s="75">
        <f t="shared" si="29"/>
        <v>0</v>
      </c>
      <c r="BI40" s="70">
        <f t="shared" si="30"/>
        <v>7.7777777777777779E-2</v>
      </c>
      <c r="BJ40" s="70">
        <f t="shared" si="31"/>
        <v>0</v>
      </c>
      <c r="BK40" s="77">
        <f t="shared" si="32"/>
        <v>7.7777777777777779E-2</v>
      </c>
      <c r="BL40" s="75">
        <f t="shared" si="33"/>
        <v>0</v>
      </c>
      <c r="BM40" s="70">
        <f t="shared" si="34"/>
        <v>0.11666666666666665</v>
      </c>
      <c r="BN40" s="70">
        <f t="shared" si="35"/>
        <v>0</v>
      </c>
      <c r="BO40" s="77">
        <f t="shared" si="36"/>
        <v>0.11666666666666665</v>
      </c>
      <c r="BP40" s="74">
        <f t="shared" si="37"/>
        <v>0</v>
      </c>
      <c r="BQ40" s="74">
        <f t="shared" si="38"/>
        <v>6.0400000000000009</v>
      </c>
      <c r="BR40" s="74">
        <f t="shared" si="39"/>
        <v>0</v>
      </c>
      <c r="BS40" s="77">
        <f t="shared" si="40"/>
        <v>6.0400000000000009</v>
      </c>
      <c r="BT40" s="83"/>
      <c r="BU40" s="113">
        <v>705</v>
      </c>
      <c r="BV40" s="111" t="s">
        <v>182</v>
      </c>
      <c r="BW40" s="89">
        <f>'2002_CO-PA_Sumary'!U39</f>
        <v>517.80000000000007</v>
      </c>
      <c r="BX40" s="72">
        <f>'2002_CO-PA_Sumary'!V39</f>
        <v>56</v>
      </c>
      <c r="BY40" s="72">
        <f>'2002_CO-PA_Sumary'!W39</f>
        <v>0</v>
      </c>
      <c r="BZ40" s="90">
        <f>'2002_CO-PA_Sumary'!X39</f>
        <v>573.80000000000007</v>
      </c>
      <c r="CA40" s="75">
        <f>'2003_CO-PA_Sumary'!U39</f>
        <v>471.40000000000003</v>
      </c>
      <c r="CB40" s="70">
        <f>'2003_CO-PA_Sumary'!V39</f>
        <v>72.499999999999986</v>
      </c>
      <c r="CC40" s="70">
        <f>'2003_CO-PA_Sumary'!W39</f>
        <v>0</v>
      </c>
      <c r="CD40" s="91">
        <f>'2003_CO-PA_Sumary'!X39</f>
        <v>543.9</v>
      </c>
      <c r="CE40" s="70">
        <f>'2004_CO-PA_Sumary'!U39</f>
        <v>580.60000000000014</v>
      </c>
      <c r="CF40" s="70">
        <f>'2004_CO-PA_Sumary'!V39</f>
        <v>62.9</v>
      </c>
      <c r="CG40" s="70">
        <f>'2004_CO-PA_Sumary'!W39</f>
        <v>0</v>
      </c>
      <c r="CH40" s="91">
        <f>'2004_CO-PA_Sumary'!X39</f>
        <v>643.50000000000011</v>
      </c>
      <c r="CI40" s="71">
        <f>'2005_CO-PA_Sumary'!U39</f>
        <v>165</v>
      </c>
      <c r="CJ40" s="71">
        <f>'2005_CO-PA_Sumary'!V39</f>
        <v>52.999999999999993</v>
      </c>
      <c r="CK40" s="71">
        <f>'2005_CO-PA_Sumary'!W39</f>
        <v>0</v>
      </c>
      <c r="CL40" s="90">
        <f>'2005_CO-PA_Sumary'!X39</f>
        <v>218</v>
      </c>
      <c r="CM40" s="70">
        <f>'2006_CO-PA_Sumary'!U39</f>
        <v>158.89999999999998</v>
      </c>
      <c r="CN40" s="70">
        <f>'2006_CO-PA_Sumary'!V39</f>
        <v>57.8</v>
      </c>
      <c r="CO40" s="70">
        <f>'2006_CO-PA_Sumary'!W39</f>
        <v>0</v>
      </c>
      <c r="CP40" s="91">
        <f>'2006_CO-PA_Sumary'!X39</f>
        <v>216.7</v>
      </c>
      <c r="CQ40" s="70">
        <f>'2007_CO-PA_Sumary'!U39</f>
        <v>688.3</v>
      </c>
      <c r="CR40" s="70">
        <f>'2007_CO-PA_Sumary'!V39</f>
        <v>64</v>
      </c>
      <c r="CS40" s="70">
        <f>'2007_CO-PA_Sumary'!W39</f>
        <v>0</v>
      </c>
      <c r="CT40" s="91">
        <f>'2007_CO-PA_Sumary'!X39</f>
        <v>752.3</v>
      </c>
      <c r="CU40" s="70">
        <f>'2008_CO-PA_Sumary'!U39</f>
        <v>543.09999999999991</v>
      </c>
      <c r="CV40" s="70">
        <f>'2008_CO-PA_Sumary'!V39</f>
        <v>63.3</v>
      </c>
      <c r="CW40" s="70">
        <f>'2008_CO-PA_Sumary'!W39</f>
        <v>0</v>
      </c>
      <c r="CX40" s="91">
        <f>'2008_CO-PA_Sumary'!X39</f>
        <v>606.39999999999986</v>
      </c>
      <c r="CY40" s="70">
        <f>'2009_CO-PA_Sumary'!U39</f>
        <v>645.40000000000009</v>
      </c>
      <c r="CZ40" s="70">
        <f>'2009_CO-PA_Sumary'!V39</f>
        <v>61.599999999999994</v>
      </c>
      <c r="DA40" s="70">
        <f>'2009_CO-PA_Sumary'!W39</f>
        <v>0</v>
      </c>
      <c r="DB40" s="91">
        <f>'2009_CO-PA_Sumary'!X39</f>
        <v>707.00000000000011</v>
      </c>
      <c r="DC40" s="89">
        <f>'2010_CO-PA_Sumary'!$U39</f>
        <v>302.2</v>
      </c>
      <c r="DD40" s="72">
        <f>'2010_CO-PA_Sumary'!$V39</f>
        <v>56</v>
      </c>
      <c r="DE40" s="72">
        <f>'2010_CO-PA_Sumary'!$W39</f>
        <v>0</v>
      </c>
      <c r="DF40" s="76">
        <f>'2010_CO-PA_Sumary'!$X39</f>
        <v>358.2</v>
      </c>
      <c r="DG40" s="89">
        <f>'2011_CO-PA_Sumary'!$U39</f>
        <v>211.2</v>
      </c>
      <c r="DH40" s="72">
        <f>'2011_CO-PA_Sumary'!$V39</f>
        <v>42.6</v>
      </c>
      <c r="DI40" s="72">
        <f>'2011_CO-PA_Sumary'!$W39</f>
        <v>0</v>
      </c>
      <c r="DJ40" s="76">
        <f>'2011_CO-PA_Sumary'!$X39</f>
        <v>253.79999999999998</v>
      </c>
      <c r="DK40" s="89">
        <f>'2012_CO-PA_Sumary'!$U39</f>
        <v>759.19999999999993</v>
      </c>
      <c r="DL40" s="72">
        <f>'2012_CO-PA_Sumary'!$V39</f>
        <v>44</v>
      </c>
      <c r="DM40" s="72">
        <f>'2012_CO-PA_Sumary'!$W39</f>
        <v>0</v>
      </c>
      <c r="DN40" s="76">
        <f>'2012_CO-PA_Sumary'!$X39</f>
        <v>803.19999999999993</v>
      </c>
      <c r="DO40" s="89">
        <f>'2013_CO-PA_Sumary'!$U39</f>
        <v>836.99999999999989</v>
      </c>
      <c r="DP40" s="72">
        <f>'2013_CO-PA_Sumary'!$V39</f>
        <v>44.8</v>
      </c>
      <c r="DQ40" s="72">
        <f>'2013_CO-PA_Sumary'!$W39</f>
        <v>0</v>
      </c>
      <c r="DR40" s="76">
        <f>'2013_CO-PA_Sumary'!$X39</f>
        <v>881.79999999999984</v>
      </c>
      <c r="DS40" s="89">
        <f>'2014_CO-PA_Sumary'!$U39</f>
        <v>973.40000000000009</v>
      </c>
      <c r="DT40" s="72">
        <f>'2014_CO-PA_Sumary'!$V39</f>
        <v>41.6</v>
      </c>
      <c r="DU40" s="72">
        <f>'2014_CO-PA_Sumary'!$W39</f>
        <v>0</v>
      </c>
      <c r="DV40" s="76">
        <f>'2014_CO-PA_Sumary'!$X39</f>
        <v>1015.0000000000001</v>
      </c>
      <c r="DW40" s="89">
        <f>'2015_CO-PA_Sumary'!$U39</f>
        <v>968.00000000000011</v>
      </c>
      <c r="DX40" s="72">
        <f>'2015_CO-PA_Sumary'!$V39</f>
        <v>34.399999999999991</v>
      </c>
      <c r="DY40" s="72">
        <f>'2015_CO-PA_Sumary'!$W39</f>
        <v>0</v>
      </c>
      <c r="DZ40" s="76">
        <f>'2015_CO-PA_Sumary'!$X39</f>
        <v>1002.4000000000001</v>
      </c>
      <c r="EA40" s="83"/>
      <c r="EB40" s="75">
        <f t="shared" si="41"/>
        <v>452.52222222222218</v>
      </c>
      <c r="EC40" s="70">
        <f t="shared" si="0"/>
        <v>60.788888888888891</v>
      </c>
      <c r="ED40" s="70">
        <f t="shared" si="1"/>
        <v>0</v>
      </c>
      <c r="EE40" s="77">
        <f t="shared" si="42"/>
        <v>513.31111111111102</v>
      </c>
      <c r="EF40" s="75">
        <f t="shared" si="43"/>
        <v>417.14999999999992</v>
      </c>
      <c r="EG40" s="70">
        <f t="shared" si="2"/>
        <v>59.283333333333324</v>
      </c>
      <c r="EH40" s="70">
        <f t="shared" si="3"/>
        <v>0</v>
      </c>
      <c r="EI40" s="77">
        <f t="shared" si="4"/>
        <v>476.43333333333334</v>
      </c>
      <c r="EJ40" s="75">
        <f t="shared" si="44"/>
        <v>749.76</v>
      </c>
      <c r="EK40" s="70">
        <f t="shared" si="45"/>
        <v>41.48</v>
      </c>
      <c r="EL40" s="70">
        <f t="shared" si="46"/>
        <v>0</v>
      </c>
      <c r="EM40" s="77">
        <f t="shared" si="47"/>
        <v>791.24</v>
      </c>
      <c r="EN40" s="83"/>
      <c r="EO40" s="114"/>
      <c r="EQ40" s="145"/>
      <c r="ER40" s="146"/>
      <c r="ES40" s="179"/>
      <c r="ET40" s="180"/>
      <c r="EU40" s="180"/>
      <c r="EV40" s="181"/>
      <c r="EW40" s="179"/>
      <c r="EX40" s="180"/>
      <c r="EY40" s="180"/>
      <c r="EZ40" s="181"/>
      <c r="FA40" s="179"/>
      <c r="FB40" s="180"/>
      <c r="FC40" s="180"/>
      <c r="FD40" s="181"/>
      <c r="FE40" s="179"/>
      <c r="FF40" s="180"/>
      <c r="FG40" s="180"/>
      <c r="FH40" s="181"/>
      <c r="FI40" s="179"/>
      <c r="FJ40" s="180"/>
      <c r="FK40" s="180"/>
      <c r="FL40" s="181"/>
      <c r="FM40" s="179"/>
      <c r="FN40" s="180"/>
      <c r="FO40" s="180"/>
      <c r="FP40" s="181"/>
      <c r="FQ40" s="179"/>
      <c r="FR40" s="180"/>
      <c r="FS40" s="180"/>
      <c r="FT40" s="181"/>
      <c r="FU40" s="179"/>
      <c r="FV40" s="180"/>
      <c r="FW40" s="180"/>
      <c r="FX40" s="181"/>
      <c r="FY40" s="179"/>
      <c r="FZ40" s="180"/>
      <c r="GA40" s="180"/>
      <c r="GB40" s="181"/>
      <c r="GC40" s="392"/>
      <c r="GD40" s="392"/>
      <c r="GE40" s="392"/>
      <c r="GF40" s="402"/>
      <c r="GG40" s="179"/>
      <c r="GH40" s="392"/>
      <c r="GI40" s="392"/>
      <c r="GJ40" s="402"/>
      <c r="GK40" s="179"/>
      <c r="GL40" s="392"/>
      <c r="GM40" s="392"/>
      <c r="GN40" s="402"/>
      <c r="GO40" s="179"/>
      <c r="GP40" s="392"/>
      <c r="GQ40" s="392"/>
      <c r="GR40" s="402"/>
      <c r="GS40" s="392"/>
      <c r="GT40" s="392"/>
      <c r="GU40" s="392"/>
      <c r="GV40" s="399"/>
      <c r="GW40" s="83"/>
      <c r="GX40" s="179"/>
      <c r="GY40" s="180"/>
      <c r="GZ40" s="180"/>
      <c r="HA40" s="181"/>
      <c r="HB40" s="179"/>
      <c r="HC40" s="180"/>
      <c r="HD40" s="180"/>
      <c r="HE40" s="181"/>
      <c r="HF40" s="179"/>
      <c r="HG40" s="180"/>
      <c r="HH40" s="180"/>
      <c r="HI40" s="181"/>
      <c r="HJ40" s="83"/>
    </row>
    <row r="41" spans="1:218" x14ac:dyDescent="0.2">
      <c r="A41" s="84" t="s">
        <v>84</v>
      </c>
      <c r="B41" s="87" t="s">
        <v>85</v>
      </c>
      <c r="C41" s="89">
        <f>'2002_CO-PA_Sumary'!C40</f>
        <v>273.09999999999997</v>
      </c>
      <c r="D41" s="72">
        <f>'2002_CO-PA_Sumary'!D40</f>
        <v>81.3</v>
      </c>
      <c r="E41" s="72">
        <f>'2002_CO-PA_Sumary'!E40</f>
        <v>0</v>
      </c>
      <c r="F41" s="90">
        <f>'2002_CO-PA_Sumary'!F40</f>
        <v>354.4</v>
      </c>
      <c r="G41" s="75">
        <f>'2003_CO-PA_Sumary'!C40</f>
        <v>254.4</v>
      </c>
      <c r="H41" s="70">
        <f>'2003_CO-PA_Sumary'!D40</f>
        <v>88.8</v>
      </c>
      <c r="I41" s="70">
        <f>'2003_CO-PA_Sumary'!E40</f>
        <v>0</v>
      </c>
      <c r="J41" s="90">
        <f>'2003_CO-PA_Sumary'!F40</f>
        <v>343.2</v>
      </c>
      <c r="K41" s="70">
        <f>'2004_CO-PA_Sumary'!C40</f>
        <v>261</v>
      </c>
      <c r="L41" s="70">
        <f>'2004_CO-PA_Sumary'!D40</f>
        <v>106.29999999999998</v>
      </c>
      <c r="M41" s="70">
        <f>'2004_CO-PA_Sumary'!E40</f>
        <v>0</v>
      </c>
      <c r="N41" s="91">
        <f>'2004_CO-PA_Sumary'!F40</f>
        <v>367.29999999999995</v>
      </c>
      <c r="O41" s="71">
        <f>'2005_CO-PA_Sumary'!C40</f>
        <v>258</v>
      </c>
      <c r="P41" s="71">
        <f>'2005_CO-PA_Sumary'!D40</f>
        <v>116.69999999999999</v>
      </c>
      <c r="Q41" s="71">
        <f>'2005_CO-PA_Sumary'!E40</f>
        <v>0</v>
      </c>
      <c r="R41" s="91">
        <f>'2005_CO-PA_Sumary'!F40</f>
        <v>374.7</v>
      </c>
      <c r="S41" s="70">
        <f>'2006_CO-PA_Sumary'!C40</f>
        <v>484.80000000000007</v>
      </c>
      <c r="T41" s="70">
        <f>'2006_CO-PA_Sumary'!D40</f>
        <v>85.3</v>
      </c>
      <c r="U41" s="70">
        <f>'2006_CO-PA_Sumary'!E40</f>
        <v>0</v>
      </c>
      <c r="V41" s="91">
        <f>'2006_CO-PA_Sumary'!F40</f>
        <v>570.1</v>
      </c>
      <c r="W41" s="70">
        <f>'2007_CO-PA_Sumary'!C40</f>
        <v>615.80000000000007</v>
      </c>
      <c r="X41" s="70">
        <f>'2007_CO-PA_Sumary'!D40</f>
        <v>74.899999999999991</v>
      </c>
      <c r="Y41" s="70">
        <f>'2007_CO-PA_Sumary'!E40</f>
        <v>0</v>
      </c>
      <c r="Z41" s="91">
        <f>'2007_CO-PA_Sumary'!F40</f>
        <v>690.7</v>
      </c>
      <c r="AA41" s="70">
        <f>'2008_CO-PA_Sumary'!C40</f>
        <v>388.09999999999997</v>
      </c>
      <c r="AB41" s="70">
        <f>'2008_CO-PA_Sumary'!D40</f>
        <v>83.9</v>
      </c>
      <c r="AC41" s="70">
        <f>'2008_CO-PA_Sumary'!E40</f>
        <v>0</v>
      </c>
      <c r="AD41" s="91">
        <f>'2008_CO-PA_Sumary'!F40</f>
        <v>472</v>
      </c>
      <c r="AE41" s="70">
        <f>'2009_CO-PA_Sumary'!C40</f>
        <v>207.79999999999998</v>
      </c>
      <c r="AF41" s="70">
        <f>'2009_CO-PA_Sumary'!D40</f>
        <v>68.099999999999994</v>
      </c>
      <c r="AG41" s="70">
        <f>'2009_CO-PA_Sumary'!E40</f>
        <v>0</v>
      </c>
      <c r="AH41" s="91">
        <f>'2009_CO-PA_Sumary'!F40</f>
        <v>275.89999999999998</v>
      </c>
      <c r="AI41" s="89">
        <f>'2010_CO-PA_Sumary'!$C40</f>
        <v>170</v>
      </c>
      <c r="AJ41" s="72">
        <f>'2010_CO-PA_Sumary'!$D40</f>
        <v>61.6</v>
      </c>
      <c r="AK41" s="72">
        <f>'2010_CO-PA_Sumary'!$E40</f>
        <v>0</v>
      </c>
      <c r="AL41" s="76">
        <f>'2010_CO-PA_Sumary'!$F40</f>
        <v>231.6</v>
      </c>
      <c r="AM41" s="89">
        <f>'2011_CO-PA_Sumary'!$C40</f>
        <v>246.99999999999997</v>
      </c>
      <c r="AN41" s="72">
        <f>'2011_CO-PA_Sumary'!$D40</f>
        <v>83.2</v>
      </c>
      <c r="AO41" s="72">
        <f>'2011_CO-PA_Sumary'!$E40</f>
        <v>0</v>
      </c>
      <c r="AP41" s="76">
        <f>'2011_CO-PA_Sumary'!$F40</f>
        <v>330.2</v>
      </c>
      <c r="AQ41" s="89">
        <f>'2012_CO-PA_Sumary'!$C40</f>
        <v>599</v>
      </c>
      <c r="AR41" s="72">
        <f>'2012_CO-PA_Sumary'!$D40</f>
        <v>67.3</v>
      </c>
      <c r="AS41" s="72">
        <f>'2012_CO-PA_Sumary'!$E40</f>
        <v>0</v>
      </c>
      <c r="AT41" s="76">
        <f>'2012_CO-PA_Sumary'!$F40</f>
        <v>666.3</v>
      </c>
      <c r="AU41" s="89">
        <f>'2013_CO-PA_Sumary'!$C40</f>
        <v>534.4</v>
      </c>
      <c r="AV41" s="72">
        <f>'2013_CO-PA_Sumary'!$D40</f>
        <v>70.399999999999991</v>
      </c>
      <c r="AW41" s="72">
        <f>'2013_CO-PA_Sumary'!$E40</f>
        <v>0</v>
      </c>
      <c r="AX41" s="76">
        <f>'2013_CO-PA_Sumary'!$F40</f>
        <v>604.79999999999995</v>
      </c>
      <c r="AY41" s="89">
        <f>'2014_CO-PA_Sumary'!$C40</f>
        <v>625.30000000000007</v>
      </c>
      <c r="AZ41" s="72">
        <f>'2014_CO-PA_Sumary'!$D40</f>
        <v>75.399999999999991</v>
      </c>
      <c r="BA41" s="72">
        <f>'2014_CO-PA_Sumary'!$E40</f>
        <v>0</v>
      </c>
      <c r="BB41" s="76">
        <f>'2014_CO-PA_Sumary'!$F40</f>
        <v>700.7</v>
      </c>
      <c r="BC41" s="89">
        <f>'2015_CO-PA_Sumary'!$C40</f>
        <v>686</v>
      </c>
      <c r="BD41" s="72">
        <f>'2015_CO-PA_Sumary'!$D40</f>
        <v>68</v>
      </c>
      <c r="BE41" s="72">
        <f>'2015_CO-PA_Sumary'!$E40</f>
        <v>0</v>
      </c>
      <c r="BF41" s="76">
        <f>'2015_CO-PA_Sumary'!$F40</f>
        <v>754</v>
      </c>
      <c r="BG41" s="374"/>
      <c r="BH41" s="75">
        <f t="shared" si="29"/>
        <v>323.66666666666674</v>
      </c>
      <c r="BI41" s="70">
        <f t="shared" si="30"/>
        <v>85.211111111111109</v>
      </c>
      <c r="BJ41" s="70">
        <f t="shared" si="31"/>
        <v>0</v>
      </c>
      <c r="BK41" s="77">
        <f t="shared" si="32"/>
        <v>408.87777777777774</v>
      </c>
      <c r="BL41" s="75">
        <f t="shared" si="33"/>
        <v>354.08333333333331</v>
      </c>
      <c r="BM41" s="70">
        <f t="shared" si="34"/>
        <v>81.75</v>
      </c>
      <c r="BN41" s="70">
        <f t="shared" si="35"/>
        <v>0</v>
      </c>
      <c r="BO41" s="77">
        <f t="shared" si="36"/>
        <v>435.83333333333331</v>
      </c>
      <c r="BP41" s="74">
        <f t="shared" si="37"/>
        <v>538.34</v>
      </c>
      <c r="BQ41" s="74">
        <f t="shared" si="38"/>
        <v>72.859999999999985</v>
      </c>
      <c r="BR41" s="74">
        <f t="shared" si="39"/>
        <v>0</v>
      </c>
      <c r="BS41" s="77">
        <f t="shared" si="40"/>
        <v>611.20000000000005</v>
      </c>
      <c r="BT41" s="83"/>
      <c r="BU41" s="113">
        <v>706</v>
      </c>
      <c r="BV41" s="111" t="s">
        <v>183</v>
      </c>
      <c r="BW41" s="89">
        <f>'2002_CO-PA_Sumary'!U40</f>
        <v>1782.8000000000002</v>
      </c>
      <c r="BX41" s="72">
        <f>'2002_CO-PA_Sumary'!V40</f>
        <v>83.1</v>
      </c>
      <c r="BY41" s="72">
        <f>'2002_CO-PA_Sumary'!W40</f>
        <v>3.3</v>
      </c>
      <c r="BZ41" s="90">
        <f>'2002_CO-PA_Sumary'!X40</f>
        <v>1869.2</v>
      </c>
      <c r="CA41" s="75">
        <f>'2003_CO-PA_Sumary'!U40</f>
        <v>1382.6999999999998</v>
      </c>
      <c r="CB41" s="70">
        <f>'2003_CO-PA_Sumary'!V40</f>
        <v>118.5</v>
      </c>
      <c r="CC41" s="70">
        <f>'2003_CO-PA_Sumary'!W40</f>
        <v>3</v>
      </c>
      <c r="CD41" s="91">
        <f>'2003_CO-PA_Sumary'!X40</f>
        <v>1504.1999999999998</v>
      </c>
      <c r="CE41" s="70">
        <f>'2004_CO-PA_Sumary'!U40</f>
        <v>1834</v>
      </c>
      <c r="CF41" s="70">
        <f>'2004_CO-PA_Sumary'!V40</f>
        <v>129.89999999999998</v>
      </c>
      <c r="CG41" s="70">
        <f>'2004_CO-PA_Sumary'!W40</f>
        <v>3.1</v>
      </c>
      <c r="CH41" s="91">
        <f>'2004_CO-PA_Sumary'!X40</f>
        <v>1967</v>
      </c>
      <c r="CI41" s="71">
        <f>'2005_CO-PA_Sumary'!U40</f>
        <v>730.1</v>
      </c>
      <c r="CJ41" s="71">
        <f>'2005_CO-PA_Sumary'!V40</f>
        <v>109</v>
      </c>
      <c r="CK41" s="71">
        <f>'2005_CO-PA_Sumary'!W40</f>
        <v>2.8</v>
      </c>
      <c r="CL41" s="90">
        <f>'2005_CO-PA_Sumary'!X40</f>
        <v>841.9</v>
      </c>
      <c r="CM41" s="70">
        <f>'2006_CO-PA_Sumary'!U40</f>
        <v>849</v>
      </c>
      <c r="CN41" s="70">
        <f>'2006_CO-PA_Sumary'!V40</f>
        <v>114.2</v>
      </c>
      <c r="CO41" s="70">
        <f>'2006_CO-PA_Sumary'!W40</f>
        <v>3.3</v>
      </c>
      <c r="CP41" s="91">
        <f>'2006_CO-PA_Sumary'!X40</f>
        <v>966.5</v>
      </c>
      <c r="CQ41" s="70">
        <f>'2007_CO-PA_Sumary'!U40</f>
        <v>2007.6999999999998</v>
      </c>
      <c r="CR41" s="70">
        <f>'2007_CO-PA_Sumary'!V40</f>
        <v>116.6</v>
      </c>
      <c r="CS41" s="70">
        <f>'2007_CO-PA_Sumary'!W40</f>
        <v>3.3000000000000003</v>
      </c>
      <c r="CT41" s="91">
        <f>'2007_CO-PA_Sumary'!X40</f>
        <v>2127.6</v>
      </c>
      <c r="CU41" s="70">
        <f>'2008_CO-PA_Sumary'!U40</f>
        <v>2073.6999999999998</v>
      </c>
      <c r="CV41" s="70">
        <f>'2008_CO-PA_Sumary'!V40</f>
        <v>114.60000000000001</v>
      </c>
      <c r="CW41" s="70">
        <f>'2008_CO-PA_Sumary'!W40</f>
        <v>3.3</v>
      </c>
      <c r="CX41" s="91">
        <f>'2008_CO-PA_Sumary'!X40</f>
        <v>2191.6</v>
      </c>
      <c r="CY41" s="70">
        <f>'2009_CO-PA_Sumary'!U40</f>
        <v>2057</v>
      </c>
      <c r="CZ41" s="70">
        <f>'2009_CO-PA_Sumary'!V40</f>
        <v>116</v>
      </c>
      <c r="DA41" s="70">
        <f>'2009_CO-PA_Sumary'!W40</f>
        <v>3.3</v>
      </c>
      <c r="DB41" s="91">
        <f>'2009_CO-PA_Sumary'!X40</f>
        <v>2176.3000000000002</v>
      </c>
      <c r="DC41" s="89">
        <f>'2010_CO-PA_Sumary'!$U40</f>
        <v>1238.3</v>
      </c>
      <c r="DD41" s="72">
        <f>'2010_CO-PA_Sumary'!$V40</f>
        <v>106.50000000000001</v>
      </c>
      <c r="DE41" s="72">
        <f>'2010_CO-PA_Sumary'!$W40</f>
        <v>3.2</v>
      </c>
      <c r="DF41" s="76">
        <f>'2010_CO-PA_Sumary'!$X40</f>
        <v>1348</v>
      </c>
      <c r="DG41" s="89">
        <f>'2011_CO-PA_Sumary'!$U40</f>
        <v>701.09999999999991</v>
      </c>
      <c r="DH41" s="72">
        <f>'2011_CO-PA_Sumary'!$V40</f>
        <v>87.5</v>
      </c>
      <c r="DI41" s="72">
        <f>'2011_CO-PA_Sumary'!$W40</f>
        <v>3.3</v>
      </c>
      <c r="DJ41" s="76">
        <f>'2011_CO-PA_Sumary'!$X40</f>
        <v>791.89999999999986</v>
      </c>
      <c r="DK41" s="89">
        <f>'2012_CO-PA_Sumary'!$U40</f>
        <v>1852.1</v>
      </c>
      <c r="DL41" s="72">
        <f>'2012_CO-PA_Sumary'!$V40</f>
        <v>84.4</v>
      </c>
      <c r="DM41" s="72">
        <f>'2012_CO-PA_Sumary'!$W40</f>
        <v>3.4</v>
      </c>
      <c r="DN41" s="76">
        <f>'2012_CO-PA_Sumary'!$X40</f>
        <v>1939.9</v>
      </c>
      <c r="DO41" s="89">
        <f>'2013_CO-PA_Sumary'!$U40</f>
        <v>2194.3000000000002</v>
      </c>
      <c r="DP41" s="72">
        <f>'2013_CO-PA_Sumary'!$V40</f>
        <v>87.8</v>
      </c>
      <c r="DQ41" s="72">
        <f>'2013_CO-PA_Sumary'!$W40</f>
        <v>3.5</v>
      </c>
      <c r="DR41" s="76">
        <f>'2013_CO-PA_Sumary'!$X40</f>
        <v>2285.6000000000004</v>
      </c>
      <c r="DS41" s="89">
        <f>'2014_CO-PA_Sumary'!$U40</f>
        <v>2053.3999999999996</v>
      </c>
      <c r="DT41" s="72">
        <f>'2014_CO-PA_Sumary'!$V40</f>
        <v>83.1</v>
      </c>
      <c r="DU41" s="72">
        <f>'2014_CO-PA_Sumary'!$W40</f>
        <v>3.3</v>
      </c>
      <c r="DV41" s="76">
        <f>'2014_CO-PA_Sumary'!$X40</f>
        <v>2139.7999999999997</v>
      </c>
      <c r="DW41" s="89">
        <f>'2015_CO-PA_Sumary'!$U40</f>
        <v>2373.3999999999996</v>
      </c>
      <c r="DX41" s="72">
        <f>'2015_CO-PA_Sumary'!$V40</f>
        <v>69.699999999999989</v>
      </c>
      <c r="DY41" s="72">
        <f>'2015_CO-PA_Sumary'!$W40</f>
        <v>3.6</v>
      </c>
      <c r="DZ41" s="76">
        <f>'2015_CO-PA_Sumary'!$X40</f>
        <v>2446.6999999999994</v>
      </c>
      <c r="EA41" s="83"/>
      <c r="EB41" s="75">
        <f t="shared" si="41"/>
        <v>1550.5888888888887</v>
      </c>
      <c r="EC41" s="70">
        <f t="shared" si="0"/>
        <v>112.04444444444445</v>
      </c>
      <c r="ED41" s="70">
        <f t="shared" si="1"/>
        <v>3.177777777777778</v>
      </c>
      <c r="EE41" s="77">
        <f t="shared" si="42"/>
        <v>1665.8111111111111</v>
      </c>
      <c r="EF41" s="75">
        <f t="shared" si="43"/>
        <v>1492.6333333333332</v>
      </c>
      <c r="EG41" s="70">
        <f t="shared" si="2"/>
        <v>112.81666666666666</v>
      </c>
      <c r="EH41" s="70">
        <f t="shared" si="3"/>
        <v>3.1999999999999997</v>
      </c>
      <c r="EI41" s="77">
        <f t="shared" si="4"/>
        <v>1608.6500000000003</v>
      </c>
      <c r="EJ41" s="75">
        <f t="shared" si="44"/>
        <v>1834.86</v>
      </c>
      <c r="EK41" s="70">
        <f t="shared" si="45"/>
        <v>82.499999999999986</v>
      </c>
      <c r="EL41" s="70">
        <f t="shared" si="46"/>
        <v>3.4200000000000004</v>
      </c>
      <c r="EM41" s="77">
        <f t="shared" si="47"/>
        <v>1920.78</v>
      </c>
      <c r="EN41" s="83"/>
      <c r="EO41" s="114"/>
      <c r="EP41" s="69" t="s">
        <v>236</v>
      </c>
      <c r="EQ41" s="113">
        <v>601</v>
      </c>
      <c r="ER41" s="111" t="s">
        <v>168</v>
      </c>
      <c r="ES41" s="89">
        <f>BW26</f>
        <v>17.600000000000001</v>
      </c>
      <c r="ET41" s="72">
        <f>BX26</f>
        <v>0.6</v>
      </c>
      <c r="EU41" s="72">
        <f>BY26</f>
        <v>0</v>
      </c>
      <c r="EV41" s="90">
        <f>BZ26</f>
        <v>18.200000000000003</v>
      </c>
      <c r="EW41" s="75">
        <f>CA26</f>
        <v>17.399999999999999</v>
      </c>
      <c r="EX41" s="70">
        <f>CB26</f>
        <v>1.2</v>
      </c>
      <c r="EY41" s="70">
        <f>CC26</f>
        <v>0</v>
      </c>
      <c r="EZ41" s="91">
        <f>CD26</f>
        <v>18.599999999999998</v>
      </c>
      <c r="FA41" s="70">
        <f>CE26</f>
        <v>5.8</v>
      </c>
      <c r="FB41" s="70">
        <f>CF26</f>
        <v>13.9</v>
      </c>
      <c r="FC41" s="70">
        <f>CG26</f>
        <v>0</v>
      </c>
      <c r="FD41" s="91">
        <f>CH26</f>
        <v>19.7</v>
      </c>
      <c r="FE41" s="71">
        <f>CI26</f>
        <v>20.3</v>
      </c>
      <c r="FF41" s="71">
        <f>CJ26</f>
        <v>15.6</v>
      </c>
      <c r="FG41" s="71">
        <f>CK26</f>
        <v>0</v>
      </c>
      <c r="FH41" s="91">
        <f>CL26</f>
        <v>35.9</v>
      </c>
      <c r="FI41" s="70">
        <f>CM26</f>
        <v>3.1</v>
      </c>
      <c r="FJ41" s="70">
        <f>CN26</f>
        <v>1.6</v>
      </c>
      <c r="FK41" s="70">
        <f>CO26</f>
        <v>0</v>
      </c>
      <c r="FL41" s="91">
        <f>CP26</f>
        <v>4.7</v>
      </c>
      <c r="FM41" s="70">
        <f>CQ26</f>
        <v>1.1000000000000001</v>
      </c>
      <c r="FN41" s="70">
        <f>CR26</f>
        <v>2.4</v>
      </c>
      <c r="FO41" s="70">
        <f>CS26</f>
        <v>0</v>
      </c>
      <c r="FP41" s="91">
        <f>CT26</f>
        <v>3.5</v>
      </c>
      <c r="FQ41" s="70">
        <f>CU26</f>
        <v>4.3</v>
      </c>
      <c r="FR41" s="70">
        <f>CV26</f>
        <v>3.5</v>
      </c>
      <c r="FS41" s="70">
        <f>CW26</f>
        <v>0</v>
      </c>
      <c r="FT41" s="91">
        <f>CX26</f>
        <v>7.8</v>
      </c>
      <c r="FU41" s="70">
        <f>CY26</f>
        <v>1.9</v>
      </c>
      <c r="FV41" s="70">
        <f>CZ26</f>
        <v>11.8</v>
      </c>
      <c r="FW41" s="70">
        <f>DA26</f>
        <v>0</v>
      </c>
      <c r="FX41" s="91">
        <f>DB26</f>
        <v>13.700000000000001</v>
      </c>
      <c r="FY41" s="70">
        <f>DC26</f>
        <v>1.4</v>
      </c>
      <c r="FZ41" s="70">
        <f t="shared" ref="FZ41:GB41" si="238">DD26</f>
        <v>9.6999999999999993</v>
      </c>
      <c r="GA41" s="70">
        <f t="shared" si="238"/>
        <v>0</v>
      </c>
      <c r="GB41" s="91">
        <f t="shared" si="238"/>
        <v>11.1</v>
      </c>
      <c r="GC41" s="70">
        <f>DG26</f>
        <v>0</v>
      </c>
      <c r="GD41" s="70">
        <f t="shared" ref="GD41:GD50" si="239">DH26</f>
        <v>2</v>
      </c>
      <c r="GE41" s="70">
        <f t="shared" ref="GE41:GE50" si="240">DI26</f>
        <v>0</v>
      </c>
      <c r="GF41" s="91">
        <f t="shared" ref="GF41:GF50" si="241">DJ26</f>
        <v>2</v>
      </c>
      <c r="GG41" s="409">
        <f>DK26</f>
        <v>0</v>
      </c>
      <c r="GH41" s="70">
        <f t="shared" ref="GH41:GH50" si="242">DL26</f>
        <v>1</v>
      </c>
      <c r="GI41" s="70">
        <f t="shared" ref="GI41:GI50" si="243">DM26</f>
        <v>0</v>
      </c>
      <c r="GJ41" s="91">
        <f t="shared" ref="GJ41:GJ50" si="244">DN26</f>
        <v>1</v>
      </c>
      <c r="GK41" s="409">
        <f>DO26</f>
        <v>1.1000000000000001</v>
      </c>
      <c r="GL41" s="70">
        <f t="shared" ref="GL41:GL50" si="245">DP26</f>
        <v>1.7000000000000002</v>
      </c>
      <c r="GM41" s="70">
        <f t="shared" ref="GM41:GM50" si="246">DQ26</f>
        <v>0</v>
      </c>
      <c r="GN41" s="91">
        <f t="shared" ref="GN41:GN50" si="247">DR26</f>
        <v>2.8000000000000003</v>
      </c>
      <c r="GO41" s="409">
        <f>DS26</f>
        <v>1.2000000000000002</v>
      </c>
      <c r="GP41" s="70">
        <f t="shared" ref="GP41:GP50" si="248">DT26</f>
        <v>2.7</v>
      </c>
      <c r="GQ41" s="70">
        <f t="shared" ref="GQ41:GQ50" si="249">DU26</f>
        <v>0</v>
      </c>
      <c r="GR41" s="91">
        <f t="shared" ref="GR41:GR50" si="250">DV26</f>
        <v>3.9000000000000004</v>
      </c>
      <c r="GS41" s="75">
        <f>DW26</f>
        <v>9.6999999999999993</v>
      </c>
      <c r="GT41" s="70">
        <f t="shared" ref="GT41:GT50" si="251">DX26</f>
        <v>1.4000000000000001</v>
      </c>
      <c r="GU41" s="70">
        <f t="shared" ref="GU41:GU50" si="252">DY26</f>
        <v>0</v>
      </c>
      <c r="GV41" s="91">
        <f t="shared" ref="GV41:GV50" si="253">DZ26</f>
        <v>11.1</v>
      </c>
      <c r="GW41" s="83"/>
      <c r="GX41" s="75">
        <f t="shared" ref="GX41:GX51" si="254">(ES41+EW41+FA41+FE41+FI41+FM41+FQ41+FU41+GS41)/9</f>
        <v>9.0222222222222204</v>
      </c>
      <c r="GY41" s="70">
        <f t="shared" ref="GY41:GY51" si="255">(ET41+EX41+FB41+FF41+FJ41+FN41+FR41+FV41+GT41)/9</f>
        <v>5.7777777777777768</v>
      </c>
      <c r="GZ41" s="70">
        <f t="shared" ref="GZ41:GZ51" si="256">(EU41+EY41+FC41+FG41+FK41+FO41+FS41+FW41+GU41)/9</f>
        <v>0</v>
      </c>
      <c r="HA41" s="77">
        <f t="shared" ref="HA41:HA51" si="257">(EV41+EZ41+FD41+FH41+FL41+FP41+FT41+FX41+GV41)/9</f>
        <v>14.800000000000002</v>
      </c>
      <c r="HB41" s="75">
        <f t="shared" ref="HB41:HB51" si="258">(FA41+FE41+FI41+FM41+FQ41+FU41)/6</f>
        <v>6.083333333333333</v>
      </c>
      <c r="HC41" s="70">
        <f t="shared" ref="HC41:HC51" si="259">(FB41+FF41+FJ41+FN41+FR41+FV41)/6</f>
        <v>8.1333333333333329</v>
      </c>
      <c r="HD41" s="70">
        <f t="shared" ref="HD41:HD51" si="260">(FC41+FG41+FK41+FO41+FS41+FW41)/6</f>
        <v>0</v>
      </c>
      <c r="HE41" s="77">
        <f t="shared" ref="HE41:HE51" si="261">(FD41+FH41+FL41+FP41+FT41+FX41)/6</f>
        <v>14.216666666666667</v>
      </c>
      <c r="HF41" s="75">
        <f t="shared" ref="HF41:HF51" si="262">(GC41+GG41+GK41+GO41+GS41)/5</f>
        <v>2.4</v>
      </c>
      <c r="HG41" s="70">
        <f t="shared" ref="HG41:HG51" si="263">(GD41+GH41+GL41+GP41+GT41)/5</f>
        <v>1.7600000000000002</v>
      </c>
      <c r="HH41" s="70">
        <f t="shared" ref="HH41:HH51" si="264">(GE41+GI41+GM41+GQ41+GU41)/5</f>
        <v>0</v>
      </c>
      <c r="HI41" s="77">
        <f t="shared" ref="HI41:HI51" si="265">(GF41+GJ41+GN41+GR41+GV41)/5</f>
        <v>4.16</v>
      </c>
      <c r="HJ41" s="83"/>
    </row>
    <row r="42" spans="1:218" x14ac:dyDescent="0.2">
      <c r="A42" s="84" t="s">
        <v>86</v>
      </c>
      <c r="B42" s="87" t="s">
        <v>87</v>
      </c>
      <c r="C42" s="89">
        <f>'2002_CO-PA_Sumary'!C41</f>
        <v>194.50000000000003</v>
      </c>
      <c r="D42" s="72">
        <f>'2002_CO-PA_Sumary'!D41</f>
        <v>30.31</v>
      </c>
      <c r="E42" s="72">
        <f>'2002_CO-PA_Sumary'!E41</f>
        <v>0</v>
      </c>
      <c r="F42" s="90">
        <f>'2002_CO-PA_Sumary'!F41</f>
        <v>224.81000000000003</v>
      </c>
      <c r="G42" s="75">
        <f>'2003_CO-PA_Sumary'!C41</f>
        <v>142.80000000000001</v>
      </c>
      <c r="H42" s="70">
        <f>'2003_CO-PA_Sumary'!D41</f>
        <v>39.20000000000001</v>
      </c>
      <c r="I42" s="70">
        <f>'2003_CO-PA_Sumary'!E41</f>
        <v>0</v>
      </c>
      <c r="J42" s="90">
        <f>'2003_CO-PA_Sumary'!F41</f>
        <v>182.00000000000003</v>
      </c>
      <c r="K42" s="70">
        <f>'2004_CO-PA_Sumary'!C41</f>
        <v>182.29999999999998</v>
      </c>
      <c r="L42" s="70">
        <f>'2004_CO-PA_Sumary'!D41</f>
        <v>42.400000000000006</v>
      </c>
      <c r="M42" s="70">
        <f>'2004_CO-PA_Sumary'!E41</f>
        <v>0</v>
      </c>
      <c r="N42" s="91">
        <f>'2004_CO-PA_Sumary'!F41</f>
        <v>224.7</v>
      </c>
      <c r="O42" s="71">
        <f>'2005_CO-PA_Sumary'!C41</f>
        <v>131.30000000000001</v>
      </c>
      <c r="P42" s="71">
        <f>'2005_CO-PA_Sumary'!D41</f>
        <v>37.200000000000003</v>
      </c>
      <c r="Q42" s="71">
        <f>'2005_CO-PA_Sumary'!E41</f>
        <v>0</v>
      </c>
      <c r="R42" s="91">
        <f>'2005_CO-PA_Sumary'!F41</f>
        <v>168.5</v>
      </c>
      <c r="S42" s="70">
        <f>'2006_CO-PA_Sumary'!C41</f>
        <v>130.9</v>
      </c>
      <c r="T42" s="70">
        <f>'2006_CO-PA_Sumary'!D41</f>
        <v>39.800000000000011</v>
      </c>
      <c r="U42" s="70">
        <f>'2006_CO-PA_Sumary'!E41</f>
        <v>0</v>
      </c>
      <c r="V42" s="91">
        <f>'2006_CO-PA_Sumary'!F41</f>
        <v>170.70000000000002</v>
      </c>
      <c r="W42" s="70">
        <f>'2007_CO-PA_Sumary'!C41</f>
        <v>205.2</v>
      </c>
      <c r="X42" s="70">
        <f>'2007_CO-PA_Sumary'!D41</f>
        <v>43.900000000000006</v>
      </c>
      <c r="Y42" s="70">
        <f>'2007_CO-PA_Sumary'!E41</f>
        <v>0</v>
      </c>
      <c r="Z42" s="91">
        <f>'2007_CO-PA_Sumary'!F41</f>
        <v>249.1</v>
      </c>
      <c r="AA42" s="70">
        <f>'2008_CO-PA_Sumary'!C41</f>
        <v>178.6</v>
      </c>
      <c r="AB42" s="70">
        <f>'2008_CO-PA_Sumary'!D41</f>
        <v>40.6</v>
      </c>
      <c r="AC42" s="70">
        <f>'2008_CO-PA_Sumary'!E41</f>
        <v>0</v>
      </c>
      <c r="AD42" s="91">
        <f>'2008_CO-PA_Sumary'!F41</f>
        <v>219.2</v>
      </c>
      <c r="AE42" s="70">
        <f>'2009_CO-PA_Sumary'!C41</f>
        <v>167.79999999999998</v>
      </c>
      <c r="AF42" s="70">
        <f>'2009_CO-PA_Sumary'!D41</f>
        <v>38.900000000000006</v>
      </c>
      <c r="AG42" s="70">
        <f>'2009_CO-PA_Sumary'!E41</f>
        <v>0</v>
      </c>
      <c r="AH42" s="91">
        <f>'2009_CO-PA_Sumary'!F41</f>
        <v>206.7</v>
      </c>
      <c r="AI42" s="89">
        <f>'2010_CO-PA_Sumary'!$C41</f>
        <v>153.6</v>
      </c>
      <c r="AJ42" s="72">
        <f>'2010_CO-PA_Sumary'!$D41</f>
  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'2011_CO-PA_Sumary'!$C41</f>
        <v>179.39999999999998</v>
      </c>
      <c r="AN42" s="72">
        <f>'2011_CO-PA_Sumary'!$D41</f>
        <v>28.600000000000005</v>
      </c>
      <c r="AO42" s="72">
        <f>'2011_CO-PA_Sumary'!$E41</f>
        <v>0</v>
      </c>
      <c r="AP42" s="76">
        <f>'2011_CO-PA_Sumary'!$F41</f>
        <v>207.99999999999997</v>
      </c>
      <c r="AQ42" s="89">
        <f>'2012_CO-PA_Sumary'!$C41</f>
        <v>202.99999999999997</v>
      </c>
      <c r="AR42" s="72">
        <f>'2012_CO-PA_Sumary'!$D41</f>
        <v>27.000000000000004</v>
      </c>
      <c r="AS42" s="72">
        <f>'2012_CO-PA_Sumary'!$E41</f>
        <v>0</v>
      </c>
      <c r="AT42" s="76">
        <f>'2012_CO-PA_Sumary'!$F41</f>
        <v>229.99999999999997</v>
      </c>
      <c r="AU42" s="89">
        <f>'2013_CO-PA_Sumary'!$C41</f>
        <v>287.40000000000003</v>
      </c>
      <c r="AV42" s="72">
        <f>'2013_CO-PA_Sumary'!$D41</f>
        <v>28.000000000000004</v>
      </c>
      <c r="AW42" s="72">
        <f>'2013_CO-PA_Sumary'!$E41</f>
        <v>0</v>
      </c>
      <c r="AX42" s="76">
        <f>'2013_CO-PA_Sumary'!$F41</f>
        <v>315.40000000000003</v>
      </c>
      <c r="AY42" s="89">
        <f>'2014_CO-PA_Sumary'!$C41</f>
        <v>309.39999999999998</v>
      </c>
      <c r="AZ42" s="72">
        <f>'2014_CO-PA_Sumary'!$D41</f>
        <v>26.900000000000002</v>
      </c>
      <c r="BA42" s="72">
        <f>'2014_CO-PA_Sumary'!$E41</f>
        <v>0</v>
      </c>
      <c r="BB42" s="76">
        <f>'2014_CO-PA_Sumary'!$F41</f>
        <v>336.29999999999995</v>
      </c>
      <c r="BC42" s="89">
        <f>'2015_CO-PA_Sumary'!$C41</f>
        <v>213.9</v>
      </c>
      <c r="BD42" s="72">
        <f>'2015_CO-PA_Sumary'!$D41</f>
        <v>19.700000000000003</v>
      </c>
      <c r="BE42" s="72">
        <f>'2015_CO-PA_Sumary'!$E41</f>
        <v>0</v>
      </c>
      <c r="BF42" s="76">
        <f>'2015_CO-PA_Sumary'!$F41</f>
        <v>233.60000000000002</v>
      </c>
      <c r="BG42" s="374"/>
      <c r="BH42" s="75">
        <f t="shared" si="29"/>
        <v>165.2222222222222</v>
      </c>
      <c r="BI42" s="70">
        <f t="shared" si="30"/>
        <v>38.445555555555558</v>
      </c>
      <c r="BJ42" s="70">
        <f t="shared" si="31"/>
        <v>0</v>
      </c>
      <c r="BK42" s="77">
        <f t="shared" si="32"/>
        <v>203.66777777777779</v>
      </c>
      <c r="BL42" s="75">
        <f t="shared" si="33"/>
        <v>161.23333333333332</v>
      </c>
      <c r="BM42" s="70">
        <f t="shared" si="34"/>
        <v>39.016666666666673</v>
      </c>
      <c r="BN42" s="70">
        <f t="shared" si="35"/>
        <v>0</v>
      </c>
      <c r="BO42" s="77">
        <f t="shared" si="36"/>
        <v>200.25</v>
      </c>
      <c r="BP42" s="74">
        <f t="shared" si="37"/>
        <v>238.61999999999998</v>
      </c>
      <c r="BQ42" s="74">
        <f t="shared" si="38"/>
        <v>26.040000000000003</v>
      </c>
      <c r="BR42" s="74">
        <f t="shared" si="39"/>
        <v>0</v>
      </c>
      <c r="BS42" s="77">
        <f t="shared" si="40"/>
        <v>264.65999999999997</v>
      </c>
      <c r="BT42" s="83"/>
      <c r="BU42" s="113">
        <v>707</v>
      </c>
      <c r="BV42" s="111" t="s">
        <v>184</v>
      </c>
      <c r="BW42" s="89">
        <f>'2002_CO-PA_Sumary'!U41</f>
        <v>26.1</v>
      </c>
      <c r="BX42" s="72">
        <f>'2002_CO-PA_Sumary'!V41</f>
        <v>14.1</v>
      </c>
      <c r="BY42" s="72">
        <f>'2002_CO-PA_Sumary'!W41</f>
        <v>0</v>
      </c>
      <c r="BZ42" s="90">
        <f>'2002_CO-PA_Sumary'!X41</f>
        <v>40.200000000000003</v>
      </c>
      <c r="CA42" s="75">
        <f>'2003_CO-PA_Sumary'!U41</f>
        <v>19.7</v>
      </c>
      <c r="CB42" s="70">
        <f>'2003_CO-PA_Sumary'!V41</f>
        <v>18.2</v>
      </c>
      <c r="CC42" s="70">
        <f>'2003_CO-PA_Sumary'!W41</f>
        <v>0</v>
      </c>
      <c r="CD42" s="91">
        <f>'2003_CO-PA_Sumary'!X41</f>
        <v>37.9</v>
      </c>
      <c r="CE42" s="70">
        <f>'2004_CO-PA_Sumary'!U41</f>
        <v>27.1</v>
      </c>
      <c r="CF42" s="70">
        <f>'2004_CO-PA_Sumary'!V41</f>
        <v>15.899999999999999</v>
      </c>
      <c r="CG42" s="70">
        <f>'2004_CO-PA_Sumary'!W41</f>
        <v>0</v>
      </c>
      <c r="CH42" s="91">
        <f>'2004_CO-PA_Sumary'!X41</f>
        <v>43</v>
      </c>
      <c r="CI42" s="71">
        <f>'2005_CO-PA_Sumary'!U41</f>
        <v>22.1</v>
      </c>
      <c r="CJ42" s="71">
        <f>'2005_CO-PA_Sumary'!V41</f>
        <v>12.6</v>
      </c>
      <c r="CK42" s="71">
        <f>'2005_CO-PA_Sumary'!W41</f>
        <v>0</v>
      </c>
      <c r="CL42" s="90">
        <f>'2005_CO-PA_Sumary'!X41</f>
        <v>34.700000000000003</v>
      </c>
      <c r="CM42" s="70">
        <f>'2006_CO-PA_Sumary'!U41</f>
        <v>28.1</v>
      </c>
      <c r="CN42" s="70">
        <f>'2006_CO-PA_Sumary'!V41</f>
        <v>14.8</v>
      </c>
      <c r="CO42" s="70">
        <f>'2006_CO-PA_Sumary'!W41</f>
        <v>0</v>
      </c>
      <c r="CP42" s="91">
        <f>'2006_CO-PA_Sumary'!X41</f>
        <v>42.900000000000006</v>
      </c>
      <c r="CQ42" s="70">
        <f>'2007_CO-PA_Sumary'!U41</f>
        <v>35</v>
      </c>
      <c r="CR42" s="70">
        <f>'2007_CO-PA_Sumary'!V41</f>
        <v>13.7</v>
      </c>
      <c r="CS42" s="70">
        <f>'2007_CO-PA_Sumary'!W41</f>
        <v>0</v>
      </c>
      <c r="CT42" s="91">
        <f>'2007_CO-PA_Sumary'!X41</f>
        <v>48.7</v>
      </c>
      <c r="CU42" s="70">
        <f>'2008_CO-PA_Sumary'!U41</f>
        <v>37.700000000000003</v>
      </c>
      <c r="CV42" s="70">
        <f>'2008_CO-PA_Sumary'!V41</f>
        <v>17.899999999999999</v>
      </c>
      <c r="CW42" s="70">
        <f>'2008_CO-PA_Sumary'!W41</f>
        <v>0</v>
      </c>
      <c r="CX42" s="91">
        <f>'2008_CO-PA_Sumary'!X41</f>
        <v>55.6</v>
      </c>
      <c r="CY42" s="70">
        <f>'2009_CO-PA_Sumary'!U41</f>
        <v>39.5</v>
      </c>
      <c r="CZ42" s="70">
        <f>'2009_CO-PA_Sumary'!V41</f>
        <v>13.3</v>
      </c>
      <c r="DA42" s="70">
        <f>'2009_CO-PA_Sumary'!W41</f>
        <v>0</v>
      </c>
      <c r="DB42" s="91">
        <f>'2009_CO-PA_Sumary'!X41</f>
        <v>52.8</v>
      </c>
      <c r="DC42" s="89">
        <f>'2010_CO-PA_Sumary'!$U41</f>
        <v>32.900000000000006</v>
      </c>
      <c r="DD42" s="72">
        <f>'2010_CO-PA_Sumary'!$V41</f>
        <v>13.5</v>
      </c>
      <c r="DE42" s="72">
        <f>'2010_CO-PA_Sumary'!$W41</f>
        <v>0</v>
      </c>
      <c r="DF42" s="76">
        <f>'2010_CO-PA_Sumary'!$X41</f>
        <v>46.400000000000006</v>
      </c>
      <c r="DG42" s="89">
        <f>'2011_CO-PA_Sumary'!$U41</f>
        <v>15.1</v>
      </c>
      <c r="DH42" s="72">
        <f>'2011_CO-PA_Sumary'!$V41</f>
        <v>9.6999999999999993</v>
      </c>
      <c r="DI42" s="72">
        <f>'2011_CO-PA_Sumary'!$W41</f>
        <v>0</v>
      </c>
      <c r="DJ42" s="76">
        <f>'2011_CO-PA_Sumary'!$X41</f>
        <v>24.799999999999997</v>
      </c>
      <c r="DK42" s="89">
        <f>'2012_CO-PA_Sumary'!$U41</f>
        <v>32.800000000000004</v>
      </c>
      <c r="DL42" s="72">
        <f>'2012_CO-PA_Sumary'!$V41</f>
        <v>14.8</v>
      </c>
      <c r="DM42" s="72">
        <f>'2012_CO-PA_Sumary'!$W41</f>
        <v>0</v>
      </c>
      <c r="DN42" s="76">
        <f>'2012_CO-PA_Sumary'!$X41</f>
        <v>47.600000000000009</v>
      </c>
      <c r="DO42" s="89">
        <f>'2013_CO-PA_Sumary'!$U41</f>
        <v>12.2</v>
      </c>
      <c r="DP42" s="72">
        <f>'2013_CO-PA_Sumary'!$V41</f>
        <v>9.1999999999999993</v>
      </c>
      <c r="DQ42" s="72">
        <f>'2013_CO-PA_Sumary'!$W41</f>
        <v>0</v>
      </c>
      <c r="DR42" s="76">
        <f>'2013_CO-PA_Sumary'!$X41</f>
        <v>21.4</v>
      </c>
      <c r="DS42" s="89">
        <f>'2014_CO-PA_Sumary'!$U41</f>
        <v>37.800000000000004</v>
      </c>
      <c r="DT42" s="72">
        <f>'2014_CO-PA_Sumary'!$V41</f>
        <v>11.8</v>
      </c>
      <c r="DU42" s="72">
        <f>'2014_CO-PA_Sumary'!$W41</f>
        <v>0</v>
      </c>
      <c r="DV42" s="76">
        <f>'2014_CO-PA_Sumary'!$X41</f>
        <v>49.600000000000009</v>
      </c>
      <c r="DW42" s="89">
        <f>'2015_CO-PA_Sumary'!$U41</f>
        <v>19.399999999999999</v>
      </c>
      <c r="DX42" s="72">
        <f>'2015_CO-PA_Sumary'!$V41</f>
        <v>7.8</v>
      </c>
      <c r="DY42" s="72">
        <f>'2015_CO-PA_Sumary'!$W41</f>
        <v>0</v>
      </c>
      <c r="DZ42" s="76">
        <f>'2015_CO-PA_Sumary'!$X41</f>
        <v>27.2</v>
      </c>
      <c r="EA42" s="83"/>
      <c r="EB42" s="75">
        <f t="shared" si="41"/>
        <v>29.800000000000004</v>
      </c>
      <c r="EC42" s="70">
        <f t="shared" si="0"/>
        <v>14.888888888888889</v>
      </c>
      <c r="ED42" s="70">
        <f t="shared" si="1"/>
        <v>0</v>
      </c>
      <c r="EE42" s="77">
        <f t="shared" si="42"/>
        <v>44.688888888888897</v>
      </c>
      <c r="EF42" s="75">
        <f t="shared" si="43"/>
        <v>32.550000000000004</v>
      </c>
      <c r="EG42" s="70">
        <f t="shared" si="2"/>
        <v>14.299999999999999</v>
      </c>
      <c r="EH42" s="70">
        <f t="shared" si="3"/>
        <v>0</v>
      </c>
      <c r="EI42" s="77">
        <f t="shared" si="4"/>
        <v>46.85</v>
      </c>
      <c r="EJ42" s="75">
        <f t="shared" si="44"/>
        <v>23.46</v>
      </c>
      <c r="EK42" s="70">
        <f t="shared" si="45"/>
        <v>10.66</v>
      </c>
      <c r="EL42" s="70">
        <f t="shared" si="46"/>
        <v>0</v>
      </c>
      <c r="EM42" s="77">
        <f t="shared" si="47"/>
        <v>34.120000000000005</v>
      </c>
      <c r="EN42" s="83"/>
      <c r="EO42" s="114"/>
      <c r="EQ42" s="113">
        <v>602</v>
      </c>
      <c r="ER42" s="111" t="s">
        <v>169</v>
      </c>
      <c r="ES42" s="89">
        <f t="shared" ref="ES42:ES50" si="266">BW27</f>
        <v>0</v>
      </c>
      <c r="ET42" s="72">
        <f>BX27</f>
        <v>16.7</v>
      </c>
      <c r="EU42" s="72">
        <f>BY27</f>
        <v>0</v>
      </c>
      <c r="EV42" s="90">
        <f>BZ27</f>
        <v>16.7</v>
      </c>
      <c r="EW42" s="75">
        <f>CA27</f>
        <v>0</v>
      </c>
      <c r="EX42" s="70">
        <f>CB27</f>
        <v>13.9</v>
      </c>
      <c r="EY42" s="70">
        <f>CC27</f>
        <v>0</v>
      </c>
      <c r="EZ42" s="91">
        <f>CD27</f>
        <v>13.9</v>
      </c>
      <c r="FA42" s="70">
        <f>CE27</f>
        <v>0</v>
      </c>
      <c r="FB42" s="70">
        <f>CF27</f>
        <v>18.3</v>
      </c>
      <c r="FC42" s="70">
        <f>CG27</f>
        <v>0</v>
      </c>
      <c r="FD42" s="91">
        <f>CH27</f>
        <v>18.3</v>
      </c>
      <c r="FE42" s="71">
        <f>CI27</f>
        <v>0</v>
      </c>
      <c r="FF42" s="71">
        <f>CJ27</f>
        <v>33.1</v>
      </c>
      <c r="FG42" s="71">
        <f>CK27</f>
        <v>0</v>
      </c>
      <c r="FH42" s="91">
        <f>CL27</f>
        <v>33.1</v>
      </c>
      <c r="FI42" s="70">
        <f>CM27</f>
        <v>0.7</v>
      </c>
      <c r="FJ42" s="70">
        <f>CN27</f>
        <v>41.900000000000006</v>
      </c>
      <c r="FK42" s="70">
        <f>CO27</f>
        <v>0</v>
      </c>
      <c r="FL42" s="91">
        <f>CP27</f>
        <v>42.600000000000009</v>
      </c>
      <c r="FM42" s="70">
        <f>CQ27</f>
        <v>1.3</v>
      </c>
      <c r="FN42" s="70">
        <f>CR27</f>
        <v>30.8</v>
      </c>
      <c r="FO42" s="70">
        <f>CS27</f>
        <v>0</v>
      </c>
      <c r="FP42" s="91">
        <f>CT27</f>
        <v>32.1</v>
      </c>
      <c r="FQ42" s="70">
        <f>CU27</f>
        <v>1.2</v>
      </c>
      <c r="FR42" s="70">
        <f>CV27</f>
        <v>51.800000000000004</v>
      </c>
      <c r="FS42" s="70">
        <f>CW27</f>
        <v>0</v>
      </c>
      <c r="FT42" s="91">
        <f>CX27</f>
        <v>53.000000000000007</v>
      </c>
      <c r="FU42" s="70">
        <f>CY27</f>
        <v>0.6</v>
      </c>
      <c r="FV42" s="70">
        <f>CZ27</f>
        <v>25</v>
      </c>
      <c r="FW42" s="70">
        <f>DA27</f>
        <v>0</v>
      </c>
      <c r="FX42" s="91">
        <f>DB27</f>
        <v>25.6</v>
      </c>
      <c r="FY42" s="70">
        <f>DC27</f>
        <v>1</v>
      </c>
      <c r="FZ42" s="70">
        <f t="shared" ref="FZ42:GB42" si="267">DD27</f>
        <v>44</v>
      </c>
      <c r="GA42" s="70">
        <f t="shared" si="267"/>
        <v>0</v>
      </c>
      <c r="GB42" s="91">
        <f t="shared" si="267"/>
        <v>45</v>
      </c>
      <c r="GC42" s="70">
        <f>DG27</f>
        <v>0</v>
      </c>
      <c r="GD42" s="70">
        <f t="shared" si="239"/>
        <v>34.200000000000003</v>
      </c>
      <c r="GE42" s="70">
        <f t="shared" si="240"/>
        <v>0</v>
      </c>
      <c r="GF42" s="91">
        <f t="shared" si="241"/>
        <v>34.200000000000003</v>
      </c>
      <c r="GG42" s="409">
        <f>DK27</f>
        <v>0</v>
      </c>
      <c r="GH42" s="70">
        <f t="shared" si="242"/>
        <v>27.9</v>
      </c>
      <c r="GI42" s="70">
        <f t="shared" si="243"/>
        <v>0</v>
      </c>
      <c r="GJ42" s="91">
        <f t="shared" si="244"/>
        <v>27.9</v>
      </c>
      <c r="GK42" s="409">
        <f>DO27</f>
        <v>0</v>
      </c>
      <c r="GL42" s="70">
        <f t="shared" si="245"/>
        <v>35.799999999999997</v>
      </c>
      <c r="GM42" s="70">
        <f t="shared" si="246"/>
        <v>0</v>
      </c>
      <c r="GN42" s="91">
        <f t="shared" si="247"/>
        <v>35.799999999999997</v>
      </c>
      <c r="GO42" s="409">
        <f>DS27</f>
        <v>0</v>
      </c>
      <c r="GP42" s="70">
        <f t="shared" si="248"/>
        <v>35</v>
      </c>
      <c r="GQ42" s="70">
        <f t="shared" si="249"/>
        <v>0</v>
      </c>
      <c r="GR42" s="91">
        <f t="shared" si="250"/>
        <v>35</v>
      </c>
      <c r="GS42" s="75">
        <f>DW27</f>
        <v>0</v>
      </c>
      <c r="GT42" s="70">
        <f t="shared" si="251"/>
        <v>31.4</v>
      </c>
      <c r="GU42" s="70">
        <f t="shared" si="252"/>
        <v>0</v>
      </c>
      <c r="GV42" s="91">
        <f t="shared" si="253"/>
        <v>31.4</v>
      </c>
      <c r="GW42" s="83"/>
      <c r="GX42" s="75">
        <f t="shared" si="254"/>
        <v>0.42222222222222228</v>
      </c>
      <c r="GY42" s="70">
        <f t="shared" si="255"/>
        <v>29.211111111111116</v>
      </c>
      <c r="GZ42" s="70">
        <f t="shared" si="256"/>
        <v>0</v>
      </c>
      <c r="HA42" s="77">
        <f t="shared" si="257"/>
        <v>29.633333333333333</v>
      </c>
      <c r="HB42" s="75">
        <f t="shared" si="258"/>
        <v>0.63333333333333341</v>
      </c>
      <c r="HC42" s="70">
        <f t="shared" si="259"/>
        <v>33.483333333333334</v>
      </c>
      <c r="HD42" s="70">
        <f t="shared" si="260"/>
        <v>0</v>
      </c>
      <c r="HE42" s="77">
        <f t="shared" si="261"/>
        <v>34.116666666666667</v>
      </c>
      <c r="HF42" s="75">
        <f t="shared" si="262"/>
        <v>0</v>
      </c>
      <c r="HG42" s="70">
        <f t="shared" si="263"/>
        <v>32.86</v>
      </c>
      <c r="HH42" s="70">
        <f t="shared" si="264"/>
        <v>0</v>
      </c>
      <c r="HI42" s="77">
        <f t="shared" si="265"/>
        <v>32.86</v>
      </c>
      <c r="HJ42" s="83"/>
    </row>
    <row r="43" spans="1:218" x14ac:dyDescent="0.2">
      <c r="A43" s="84" t="s">
        <v>88</v>
      </c>
      <c r="B43" s="87" t="s">
        <v>89</v>
      </c>
      <c r="C43" s="89">
        <f>'2002_CO-PA_Sumary'!C42</f>
        <v>2</v>
      </c>
      <c r="D43" s="72">
        <f>'2002_CO-PA_Sumary'!D42</f>
        <v>6.7</v>
      </c>
      <c r="E43" s="72">
        <f>'2002_CO-PA_Sumary'!E42</f>
        <v>0</v>
      </c>
      <c r="F43" s="90">
        <f>'2002_CO-PA_Sumary'!F42</f>
        <v>8.6999999999999993</v>
      </c>
      <c r="G43" s="75">
        <f>'2003_CO-PA_Sumary'!C42</f>
        <v>1.9</v>
      </c>
      <c r="H43" s="70">
        <f>'2003_CO-PA_Sumary'!D42</f>
        <v>6.3000000000000007</v>
      </c>
      <c r="I43" s="70">
        <f>'2003_CO-PA_Sumary'!E42</f>
        <v>0</v>
      </c>
      <c r="J43" s="90">
        <f>'2003_CO-PA_Sumary'!F42</f>
        <v>8.2000000000000011</v>
      </c>
      <c r="K43" s="70">
        <f>'2004_CO-PA_Sumary'!C42</f>
        <v>2.2999999999999998</v>
      </c>
      <c r="L43" s="70">
        <f>'2004_CO-PA_Sumary'!D42</f>
        <v>4.3</v>
      </c>
      <c r="M43" s="70">
        <f>'2004_CO-PA_Sumary'!E42</f>
        <v>0</v>
      </c>
      <c r="N43" s="91">
        <f>'2004_CO-PA_Sumary'!F42</f>
        <v>6.6</v>
      </c>
      <c r="O43" s="71">
        <f>'2005_CO-PA_Sumary'!C42</f>
        <v>1.6</v>
      </c>
      <c r="P43" s="71">
        <f>'2005_CO-PA_Sumary'!D42</f>
        <v>5.5</v>
      </c>
      <c r="Q43" s="71">
        <f>'2005_CO-PA_Sumary'!E42</f>
        <v>0</v>
      </c>
      <c r="R43" s="91">
        <f>'2005_CO-PA_Sumary'!F42</f>
        <v>7.1</v>
      </c>
      <c r="S43" s="70">
        <f>'2006_CO-PA_Sumary'!C42</f>
        <v>1.7000000000000002</v>
      </c>
      <c r="T43" s="70">
        <f>'2006_CO-PA_Sumary'!D42</f>
        <v>6.6</v>
      </c>
      <c r="U43" s="70">
        <f>'2006_CO-PA_Sumary'!E42</f>
        <v>0</v>
      </c>
      <c r="V43" s="91">
        <f>'2006_CO-PA_Sumary'!F42</f>
        <v>8.3000000000000007</v>
      </c>
      <c r="W43" s="70">
        <f>'2007_CO-PA_Sumary'!C42</f>
        <v>2.2999999999999998</v>
      </c>
      <c r="X43" s="70">
        <f>'2007_CO-PA_Sumary'!D42</f>
        <v>8.9</v>
      </c>
      <c r="Y43" s="70">
        <f>'2007_CO-PA_Sumary'!E42</f>
        <v>0</v>
      </c>
      <c r="Z43" s="91">
        <f>'2007_CO-PA_Sumary'!F42</f>
        <v>11.2</v>
      </c>
      <c r="AA43" s="70">
        <f>'2008_CO-PA_Sumary'!C42</f>
        <v>3</v>
      </c>
      <c r="AB43" s="70">
        <f>'2008_CO-PA_Sumary'!D42</f>
        <v>20.6</v>
      </c>
      <c r="AC43" s="70">
        <f>'2008_CO-PA_Sumary'!E42</f>
        <v>0</v>
      </c>
      <c r="AD43" s="91">
        <f>'2008_CO-PA_Sumary'!F42</f>
        <v>23.6</v>
      </c>
      <c r="AE43" s="70">
        <f>'2009_CO-PA_Sumary'!C42</f>
        <v>1.7000000000000002</v>
      </c>
      <c r="AF43" s="70">
        <f>'2009_CO-PA_Sumary'!D42</f>
        <v>4.3</v>
      </c>
      <c r="AG43" s="70">
        <f>'2009_CO-PA_Sumary'!E42</f>
        <v>0</v>
      </c>
      <c r="AH43" s="91">
        <f>'2009_CO-PA_Sumary'!F42</f>
        <v>6</v>
      </c>
      <c r="AI43" s="89">
        <f>'2010_CO-PA_Sumary'!$C42</f>
        <v>1.5</v>
      </c>
      <c r="AJ43" s="72">
        <f>'2010_CO-PA_Sumary'!$D42</f>
        <v>4.8000000000000007</v>
      </c>
      <c r="AK43" s="72">
        <f>'2010_CO-PA_Sumary'!$E42</f>
        <v>0</v>
      </c>
      <c r="AL43" s="76">
        <f>'2010_CO-PA_Sumary'!$F42</f>
        <v>6.3000000000000007</v>
      </c>
      <c r="AM43" s="89">
        <f>'2011_CO-PA_Sumary'!$C42</f>
        <v>3.8</v>
      </c>
      <c r="AN43" s="72">
        <f>'2011_CO-PA_Sumary'!$D42</f>
        <v>5.4</v>
      </c>
      <c r="AO43" s="72">
        <f>'2011_CO-PA_Sumary'!$E42</f>
        <v>0</v>
      </c>
      <c r="AP43" s="76">
        <f>'2011_CO-PA_Sumary'!$F42</f>
        <v>9.1999999999999993</v>
      </c>
      <c r="AQ43" s="89">
        <f>'2012_CO-PA_Sumary'!$C42</f>
        <v>4.4000000000000004</v>
      </c>
      <c r="AR43" s="72">
        <f>'2012_CO-PA_Sumary'!$D42</f>
        <v>12.4</v>
      </c>
      <c r="AS43" s="72">
        <f>'2012_CO-PA_Sumary'!$E42</f>
        <v>0</v>
      </c>
      <c r="AT43" s="76">
        <f>'2012_CO-PA_Sumary'!$F42</f>
        <v>16.8</v>
      </c>
      <c r="AU43" s="89">
        <f>'2013_CO-PA_Sumary'!$C42</f>
        <v>3.6</v>
      </c>
      <c r="AV43" s="72">
        <f>'2013_CO-PA_Sumary'!$D42</f>
        <v>6.5</v>
      </c>
      <c r="AW43" s="72">
        <f>'2013_CO-PA_Sumary'!$E42</f>
        <v>0</v>
      </c>
      <c r="AX43" s="76">
        <f>'2013_CO-PA_Sumary'!$F42</f>
        <v>10.1</v>
      </c>
      <c r="AY43" s="89">
        <f>'2014_CO-PA_Sumary'!$C42</f>
        <v>4.5999999999999996</v>
      </c>
      <c r="AZ43" s="72">
        <f>'2014_CO-PA_Sumary'!$D42</f>
        <v>6.6</v>
      </c>
      <c r="BA43" s="72">
        <f>'2014_CO-PA_Sumary'!$E42</f>
        <v>0</v>
      </c>
      <c r="BB43" s="76">
        <f>'2014_CO-PA_Sumary'!$F42</f>
        <v>11.2</v>
      </c>
      <c r="BC43" s="89">
        <f>'2015_CO-PA_Sumary'!$C42</f>
        <v>4.2</v>
      </c>
      <c r="BD43" s="72">
        <f>'2015_CO-PA_Sumary'!$D42</f>
        <v>7.8</v>
      </c>
      <c r="BE43" s="72">
        <f>'2015_CO-PA_Sumary'!$E42</f>
        <v>0</v>
      </c>
      <c r="BF43" s="76">
        <f>'2015_CO-PA_Sumary'!$F42</f>
        <v>12</v>
      </c>
      <c r="BG43" s="374"/>
      <c r="BH43" s="75">
        <f t="shared" si="29"/>
        <v>2</v>
      </c>
      <c r="BI43" s="70">
        <f t="shared" si="30"/>
        <v>7.5555555555555554</v>
      </c>
      <c r="BJ43" s="70">
        <f t="shared" si="31"/>
        <v>0</v>
      </c>
      <c r="BK43" s="77">
        <f t="shared" si="32"/>
        <v>9.5555555555555571</v>
      </c>
      <c r="BL43" s="75">
        <f t="shared" si="33"/>
        <v>1.9666666666666668</v>
      </c>
      <c r="BM43" s="70">
        <f t="shared" si="34"/>
        <v>8.4500000000000011</v>
      </c>
      <c r="BN43" s="70">
        <f t="shared" si="35"/>
        <v>0</v>
      </c>
      <c r="BO43" s="77">
        <f t="shared" si="36"/>
        <v>10.416666666666666</v>
      </c>
      <c r="BP43" s="74">
        <f t="shared" si="37"/>
        <v>4.1199999999999992</v>
      </c>
      <c r="BQ43" s="74">
        <f t="shared" si="38"/>
        <v>7.7399999999999993</v>
      </c>
      <c r="BR43" s="74">
        <f t="shared" si="39"/>
        <v>0</v>
      </c>
      <c r="BS43" s="77">
        <f t="shared" si="40"/>
        <v>11.86</v>
      </c>
      <c r="BT43" s="83"/>
      <c r="BU43" s="113">
        <v>708</v>
      </c>
      <c r="BV43" s="111" t="s">
        <v>185</v>
      </c>
      <c r="BW43" s="89">
        <f>'2002_CO-PA_Sumary'!U42</f>
        <v>594.20000000000005</v>
      </c>
      <c r="BX43" s="72">
        <f>'2002_CO-PA_Sumary'!V42</f>
        <v>6.5</v>
      </c>
      <c r="BY43" s="72">
        <f>'2002_CO-PA_Sumary'!W42</f>
        <v>25.5</v>
      </c>
      <c r="BZ43" s="90">
        <f>'2002_CO-PA_Sumary'!X42</f>
        <v>626.20000000000005</v>
      </c>
      <c r="CA43" s="75">
        <f>'2003_CO-PA_Sumary'!U42</f>
        <v>594.40000000000009</v>
      </c>
      <c r="CB43" s="70">
        <f>'2003_CO-PA_Sumary'!V42</f>
        <v>5.6</v>
      </c>
      <c r="CC43" s="70">
        <f>'2003_CO-PA_Sumary'!W42</f>
        <v>24.3</v>
      </c>
      <c r="CD43" s="91">
        <f>'2003_CO-PA_Sumary'!X42</f>
        <v>624.30000000000007</v>
      </c>
      <c r="CE43" s="70">
        <f>'2004_CO-PA_Sumary'!U42</f>
        <v>654.19999999999993</v>
      </c>
      <c r="CF43" s="70">
        <f>'2004_CO-PA_Sumary'!V42</f>
        <v>2.5</v>
      </c>
      <c r="CG43" s="70">
        <f>'2004_CO-PA_Sumary'!W42</f>
        <v>23.6</v>
      </c>
      <c r="CH43" s="91">
        <f>'2004_CO-PA_Sumary'!X42</f>
        <v>680.3</v>
      </c>
      <c r="CI43" s="71">
        <f>'2005_CO-PA_Sumary'!U42</f>
        <v>370.8</v>
      </c>
      <c r="CJ43" s="71">
        <f>'2005_CO-PA_Sumary'!V42</f>
        <v>2.5</v>
      </c>
      <c r="CK43" s="71">
        <f>'2005_CO-PA_Sumary'!W42</f>
        <v>23.1</v>
      </c>
      <c r="CL43" s="90">
        <f>'2005_CO-PA_Sumary'!X42</f>
        <v>396.40000000000003</v>
      </c>
      <c r="CM43" s="70">
        <f>'2006_CO-PA_Sumary'!U42</f>
        <v>335.3</v>
      </c>
      <c r="CN43" s="70">
        <f>'2006_CO-PA_Sumary'!V42</f>
        <v>22.3</v>
      </c>
      <c r="CO43" s="70">
        <f>'2006_CO-PA_Sumary'!W42</f>
        <v>22.2</v>
      </c>
      <c r="CP43" s="91">
        <f>'2006_CO-PA_Sumary'!X42</f>
        <v>379.8</v>
      </c>
      <c r="CQ43" s="70">
        <f>'2007_CO-PA_Sumary'!U42</f>
        <v>618.69999999999993</v>
      </c>
      <c r="CR43" s="70">
        <f>'2007_CO-PA_Sumary'!V42</f>
        <v>21.199999999999996</v>
      </c>
      <c r="CS43" s="70">
        <f>'2007_CO-PA_Sumary'!W42</f>
        <v>23.9</v>
      </c>
      <c r="CT43" s="91">
        <f>'2007_CO-PA_Sumary'!X42</f>
        <v>663.8</v>
      </c>
      <c r="CU43" s="70">
        <f>'2008_CO-PA_Sumary'!U42</f>
        <v>885.2</v>
      </c>
      <c r="CV43" s="70">
        <f>'2008_CO-PA_Sumary'!V42</f>
        <v>22.8</v>
      </c>
      <c r="CW43" s="70">
        <f>'2008_CO-PA_Sumary'!W42</f>
        <v>30.1</v>
      </c>
      <c r="CX43" s="91">
        <f>'2008_CO-PA_Sumary'!X42</f>
        <v>938.1</v>
      </c>
      <c r="CY43" s="70">
        <f>'2009_CO-PA_Sumary'!U42</f>
        <v>877.80000000000007</v>
      </c>
      <c r="CZ43" s="70">
        <f>'2009_CO-PA_Sumary'!V42</f>
        <v>22.5</v>
      </c>
      <c r="DA43" s="70">
        <f>'2009_CO-PA_Sumary'!W42</f>
        <v>24</v>
      </c>
      <c r="DB43" s="91">
        <f>'2009_CO-PA_Sumary'!X42</f>
        <v>924.30000000000007</v>
      </c>
      <c r="DC43" s="89">
        <f>'2010_CO-PA_Sumary'!$U42</f>
        <v>648.1</v>
      </c>
      <c r="DD43" s="72">
        <f>'2010_CO-PA_Sumary'!$V42</f>
        <v>14.8</v>
      </c>
      <c r="DE43" s="72">
        <f>'2010_CO-PA_Sumary'!$W42</f>
        <v>24.6</v>
      </c>
      <c r="DF43" s="76">
        <f>'2010_CO-PA_Sumary'!$X42</f>
        <v>687.5</v>
      </c>
      <c r="DG43" s="89">
        <f>'2011_CO-PA_Sumary'!$U42</f>
        <v>458.5</v>
      </c>
      <c r="DH43" s="72">
        <f>'2011_CO-PA_Sumary'!$V42</f>
        <v>22</v>
      </c>
      <c r="DI43" s="72">
        <f>'2011_CO-PA_Sumary'!$W42</f>
        <v>22.4</v>
      </c>
      <c r="DJ43" s="76">
        <f>'2011_CO-PA_Sumary'!$X42</f>
        <v>502.9</v>
      </c>
      <c r="DK43" s="89">
        <f>'2012_CO-PA_Sumary'!$U42</f>
        <v>664.6</v>
      </c>
      <c r="DL43" s="72">
        <f>'2012_CO-PA_Sumary'!$V42</f>
        <v>23.5</v>
      </c>
      <c r="DM43" s="72">
        <f>'2012_CO-PA_Sumary'!$W42</f>
        <v>42.7</v>
      </c>
      <c r="DN43" s="76">
        <f>'2012_CO-PA_Sumary'!$X42</f>
        <v>730.80000000000007</v>
      </c>
      <c r="DO43" s="89">
        <f>'2013_CO-PA_Sumary'!$U42</f>
        <v>829.09999999999991</v>
      </c>
      <c r="DP43" s="72">
        <f>'2013_CO-PA_Sumary'!$V42</f>
        <v>15.5</v>
      </c>
      <c r="DQ43" s="72">
        <f>'2013_CO-PA_Sumary'!$W42</f>
        <v>36.200000000000003</v>
      </c>
      <c r="DR43" s="76">
        <f>'2013_CO-PA_Sumary'!$X42</f>
        <v>880.8</v>
      </c>
      <c r="DS43" s="89">
        <f>'2014_CO-PA_Sumary'!$U42</f>
        <v>1152.8</v>
      </c>
      <c r="DT43" s="72">
        <f>'2014_CO-PA_Sumary'!$V42</f>
        <v>21.2</v>
      </c>
      <c r="DU43" s="72">
        <f>'2014_CO-PA_Sumary'!$W42</f>
        <v>47.9</v>
      </c>
      <c r="DV43" s="76">
        <f>'2014_CO-PA_Sumary'!$X42</f>
        <v>1221.9000000000001</v>
      </c>
      <c r="DW43" s="89">
        <f>'2015_CO-PA_Sumary'!$U42</f>
        <v>1052.4000000000001</v>
      </c>
      <c r="DX43" s="72">
        <f>'2015_CO-PA_Sumary'!$V42</f>
        <v>15.8</v>
      </c>
      <c r="DY43" s="72">
        <f>'2015_CO-PA_Sumary'!$W42</f>
        <v>51.1</v>
      </c>
      <c r="DZ43" s="76">
        <f>'2015_CO-PA_Sumary'!$X42</f>
        <v>1119.3</v>
      </c>
      <c r="EA43" s="83"/>
      <c r="EB43" s="75">
        <f t="shared" si="41"/>
        <v>619.85555555555561</v>
      </c>
      <c r="EC43" s="70">
        <f t="shared" si="0"/>
        <v>13.411111111111111</v>
      </c>
      <c r="ED43" s="70">
        <f t="shared" si="1"/>
        <v>24.588888888888889</v>
      </c>
      <c r="EE43" s="77">
        <f t="shared" si="42"/>
        <v>657.85555555555561</v>
      </c>
      <c r="EF43" s="75">
        <f t="shared" si="43"/>
        <v>622.65</v>
      </c>
      <c r="EG43" s="70">
        <f t="shared" si="2"/>
        <v>17.683333333333334</v>
      </c>
      <c r="EH43" s="70">
        <f t="shared" si="3"/>
        <v>24.649999999999995</v>
      </c>
      <c r="EI43" s="77">
        <f t="shared" si="4"/>
        <v>664.98333333333335</v>
      </c>
      <c r="EJ43" s="75">
        <f t="shared" si="44"/>
        <v>831.4799999999999</v>
      </c>
      <c r="EK43" s="70">
        <f t="shared" si="45"/>
        <v>19.600000000000001</v>
      </c>
      <c r="EL43" s="70">
        <f t="shared" si="46"/>
        <v>40.059999999999995</v>
      </c>
      <c r="EM43" s="77">
        <f t="shared" si="47"/>
        <v>891.14</v>
      </c>
      <c r="EN43" s="83"/>
      <c r="EO43" s="114"/>
      <c r="EQ43" s="113">
        <v>603</v>
      </c>
      <c r="ER43" s="111" t="s">
        <v>170</v>
      </c>
      <c r="ES43" s="89">
        <f t="shared" si="266"/>
        <v>346.6</v>
      </c>
      <c r="ET43" s="72">
        <f>BX28</f>
        <v>57.8</v>
      </c>
      <c r="EU43" s="72">
        <f>BY28</f>
        <v>0.8</v>
      </c>
      <c r="EV43" s="90">
        <f>BZ28</f>
        <v>405.20000000000005</v>
      </c>
      <c r="EW43" s="75">
        <f>CA28</f>
        <v>316</v>
      </c>
      <c r="EX43" s="70">
        <f>CB28</f>
        <v>58.1</v>
      </c>
      <c r="EY43" s="70">
        <f>CC28</f>
        <v>0.8</v>
      </c>
      <c r="EZ43" s="91">
        <f>CD28</f>
        <v>374.90000000000003</v>
      </c>
      <c r="FA43" s="70">
        <f>CE28</f>
        <v>355.5</v>
      </c>
      <c r="FB43" s="70">
        <f>CF28</f>
        <v>67.900000000000006</v>
      </c>
      <c r="FC43" s="70">
        <f>CG28</f>
        <v>0.8</v>
      </c>
      <c r="FD43" s="91">
        <f>CH28</f>
        <v>424.2</v>
      </c>
      <c r="FE43" s="71">
        <f>CI28</f>
        <v>312.5</v>
      </c>
      <c r="FF43" s="71">
        <f>CJ28</f>
        <v>63.4</v>
      </c>
      <c r="FG43" s="71">
        <f>CK28</f>
        <v>0.8</v>
      </c>
      <c r="FH43" s="91">
        <f>CL28</f>
        <v>376.7</v>
      </c>
      <c r="FI43" s="70">
        <f>CM28</f>
        <v>560.19999999999993</v>
      </c>
      <c r="FJ43" s="70">
        <f>CN28</f>
        <v>60.2</v>
      </c>
      <c r="FK43" s="70">
        <f>CO28</f>
        <v>0</v>
      </c>
      <c r="FL43" s="91">
        <f>CP28</f>
        <v>620.4</v>
      </c>
      <c r="FM43" s="70">
        <f>CQ28</f>
        <v>694.80000000000007</v>
      </c>
      <c r="FN43" s="70">
        <f>CR28</f>
        <v>57.9</v>
      </c>
      <c r="FO43" s="70">
        <f>CS28</f>
        <v>0</v>
      </c>
      <c r="FP43" s="91">
        <f>CT28</f>
        <v>752.7</v>
      </c>
      <c r="FQ43" s="70">
        <f>CU28</f>
        <v>469.29999999999995</v>
      </c>
      <c r="FR43" s="70">
        <f>CV28</f>
        <v>37.4</v>
      </c>
      <c r="FS43" s="70">
        <f>CW28</f>
        <v>0</v>
      </c>
      <c r="FT43" s="91">
        <f>CX28</f>
        <v>506.69999999999993</v>
      </c>
      <c r="FU43" s="70">
        <f>CY28</f>
        <v>272.5</v>
      </c>
      <c r="FV43" s="70">
        <f>CZ28</f>
        <v>51.2</v>
      </c>
      <c r="FW43" s="70">
        <f>DA28</f>
        <v>0</v>
      </c>
      <c r="FX43" s="91">
        <f>DB28</f>
        <v>323.7</v>
      </c>
      <c r="FY43" s="70">
        <f>DC28</f>
        <v>254</v>
      </c>
      <c r="FZ43" s="70">
        <f t="shared" ref="FZ43:GB43" si="268">DD28</f>
        <v>40.200000000000003</v>
      </c>
      <c r="GA43" s="70">
        <f t="shared" si="268"/>
        <v>0</v>
      </c>
      <c r="GB43" s="91">
        <f t="shared" si="268"/>
        <v>294.2</v>
      </c>
      <c r="GC43" s="70">
        <f>DG28</f>
        <v>379</v>
      </c>
      <c r="GD43" s="70">
        <f t="shared" si="239"/>
        <v>44.1</v>
      </c>
      <c r="GE43" s="70">
        <f t="shared" si="240"/>
        <v>0</v>
      </c>
      <c r="GF43" s="91">
        <f t="shared" si="241"/>
        <v>423.1</v>
      </c>
      <c r="GG43" s="409">
        <f>DK28</f>
        <v>733.80000000000007</v>
      </c>
      <c r="GH43" s="70">
        <f t="shared" si="242"/>
        <v>39.9</v>
      </c>
      <c r="GI43" s="70">
        <f t="shared" si="243"/>
        <v>0</v>
      </c>
      <c r="GJ43" s="91">
        <f t="shared" si="244"/>
        <v>773.7</v>
      </c>
      <c r="GK43" s="409">
        <f>DO28</f>
        <v>686.4</v>
      </c>
      <c r="GL43" s="70">
        <f t="shared" si="245"/>
        <v>36.5</v>
      </c>
      <c r="GM43" s="70">
        <f t="shared" si="246"/>
        <v>0</v>
      </c>
      <c r="GN43" s="91">
        <f t="shared" si="247"/>
        <v>722.9</v>
      </c>
      <c r="GO43" s="409">
        <f>DS28</f>
        <v>769.1</v>
      </c>
      <c r="GP43" s="70">
        <f t="shared" si="248"/>
        <v>45.9</v>
      </c>
      <c r="GQ43" s="70">
        <f t="shared" si="249"/>
        <v>0</v>
      </c>
      <c r="GR43" s="91">
        <f t="shared" si="250"/>
        <v>815</v>
      </c>
      <c r="GS43" s="75">
        <f>DW28</f>
        <v>810.2</v>
      </c>
      <c r="GT43" s="70">
        <f t="shared" si="251"/>
        <v>37.9</v>
      </c>
      <c r="GU43" s="70">
        <f t="shared" si="252"/>
        <v>0</v>
      </c>
      <c r="GV43" s="91">
        <f t="shared" si="253"/>
        <v>848.1</v>
      </c>
      <c r="GW43" s="83"/>
      <c r="GX43" s="75">
        <f t="shared" si="254"/>
        <v>459.73333333333329</v>
      </c>
      <c r="GY43" s="70">
        <f t="shared" si="255"/>
        <v>54.644444444444439</v>
      </c>
      <c r="GZ43" s="70">
        <f t="shared" si="256"/>
        <v>0.35555555555555557</v>
      </c>
      <c r="HA43" s="77">
        <f t="shared" si="257"/>
        <v>514.73333333333335</v>
      </c>
      <c r="HB43" s="75">
        <f t="shared" si="258"/>
        <v>444.13333333333338</v>
      </c>
      <c r="HC43" s="70">
        <f t="shared" si="259"/>
        <v>56.333333333333336</v>
      </c>
      <c r="HD43" s="70">
        <f t="shared" si="260"/>
        <v>0.26666666666666666</v>
      </c>
      <c r="HE43" s="77">
        <f t="shared" si="261"/>
        <v>500.73333333333329</v>
      </c>
      <c r="HF43" s="75">
        <f t="shared" si="262"/>
        <v>675.7</v>
      </c>
      <c r="HG43" s="70">
        <f t="shared" si="263"/>
        <v>40.86</v>
      </c>
      <c r="HH43" s="70">
        <f t="shared" si="264"/>
        <v>0</v>
      </c>
      <c r="HI43" s="77">
        <f t="shared" si="265"/>
        <v>716.56000000000006</v>
      </c>
      <c r="HJ43" s="83"/>
    </row>
    <row r="44" spans="1:218" x14ac:dyDescent="0.2">
      <c r="A44" s="84" t="s">
        <v>90</v>
      </c>
      <c r="B44" s="87" t="s">
        <v>91</v>
      </c>
      <c r="C44" s="89">
        <f>'2002_CO-PA_Sumary'!C43</f>
        <v>248.39999999999998</v>
      </c>
      <c r="D44" s="72">
        <f>'2002_CO-PA_Sumary'!D43</f>
        <v>39.040000000000006</v>
      </c>
      <c r="E44" s="72">
        <f>'2002_CO-PA_Sumary'!E43</f>
        <v>0</v>
      </c>
      <c r="F44" s="90">
        <f>'2002_CO-PA_Sumary'!F43</f>
        <v>287.44</v>
      </c>
      <c r="G44" s="75">
        <f>'2003_CO-PA_Sumary'!C43</f>
        <v>143.79999999999998</v>
      </c>
      <c r="H44" s="70">
        <f>'2003_CO-PA_Sumary'!D43</f>
        <v>44.1</v>
      </c>
      <c r="I44" s="70">
        <f>'2003_CO-PA_Sumary'!E43</f>
        <v>0</v>
      </c>
      <c r="J44" s="90">
        <f>'2003_CO-PA_Sumary'!F43</f>
        <v>187.89999999999998</v>
      </c>
      <c r="K44" s="70">
        <f>'2004_CO-PA_Sumary'!C43</f>
        <v>250</v>
      </c>
      <c r="L44" s="70">
        <f>'2004_CO-PA_Sumary'!D43</f>
        <v>36.499999999999993</v>
      </c>
      <c r="M44" s="70">
        <f>'2004_CO-PA_Sumary'!E43</f>
        <v>0</v>
      </c>
      <c r="N44" s="91">
        <f>'2004_CO-PA_Sumary'!F43</f>
        <v>286.5</v>
      </c>
      <c r="O44" s="71">
        <f>'2005_CO-PA_Sumary'!C43</f>
        <v>165.29999999999998</v>
      </c>
      <c r="P44" s="71">
        <f>'2005_CO-PA_Sumary'!D43</f>
        <v>36.499999999999993</v>
      </c>
      <c r="Q44" s="71">
        <f>'2005_CO-PA_Sumary'!E43</f>
        <v>0</v>
      </c>
      <c r="R44" s="91">
        <f>'2005_CO-PA_Sumary'!F43</f>
        <v>201.79999999999998</v>
      </c>
      <c r="S44" s="70">
        <f>'2006_CO-PA_Sumary'!C43</f>
        <v>111.19999999999999</v>
      </c>
      <c r="T44" s="70">
        <f>'2006_CO-PA_Sumary'!D43</f>
        <v>32.299999999999997</v>
      </c>
      <c r="U44" s="70">
        <f>'2006_CO-PA_Sumary'!E43</f>
        <v>0</v>
      </c>
      <c r="V44" s="91">
        <f>'2006_CO-PA_Sumary'!F43</f>
        <v>143.5</v>
      </c>
      <c r="W44" s="70">
        <f>'2007_CO-PA_Sumary'!C43</f>
        <v>250.5</v>
      </c>
      <c r="X44" s="70">
        <f>'2007_CO-PA_Sumary'!D43</f>
        <v>43.599999999999994</v>
      </c>
      <c r="Y44" s="70">
        <f>'2007_CO-PA_Sumary'!E43</f>
        <v>0</v>
      </c>
      <c r="Z44" s="91">
        <f>'2007_CO-PA_Sumary'!F43</f>
        <v>294.10000000000002</v>
      </c>
      <c r="AA44" s="70">
        <f>'2008_CO-PA_Sumary'!C43</f>
        <v>220</v>
      </c>
      <c r="AB44" s="70">
        <f>'2008_CO-PA_Sumary'!D43</f>
        <v>48</v>
      </c>
      <c r="AC44" s="70">
        <f>'2008_CO-PA_Sumary'!E43</f>
        <v>0</v>
      </c>
      <c r="AD44" s="91">
        <f>'2008_CO-PA_Sumary'!F43</f>
        <v>268</v>
      </c>
      <c r="AE44" s="70">
        <f>'2009_CO-PA_Sumary'!C43</f>
        <v>198.3</v>
      </c>
      <c r="AF44" s="70">
        <f>'2009_CO-PA_Sumary'!D43</f>
        <v>46.9</v>
      </c>
      <c r="AG44" s="70">
        <f>'2009_CO-PA_Sumary'!E43</f>
        <v>0</v>
      </c>
      <c r="AH44" s="91">
        <f>'2009_CO-PA_Sumary'!F43</f>
        <v>245.20000000000002</v>
      </c>
      <c r="AI44" s="89">
        <f>'2010_CO-PA_Sumary'!$C43</f>
        <v>174.3</v>
      </c>
      <c r="AJ44" s="72">
        <f>'2010_CO-PA_Sumary'!$D43</f>
        <v>45.5</v>
      </c>
      <c r="AK44" s="72">
        <f>'2010_CO-PA_Sumary'!$E43</f>
        <v>0</v>
      </c>
      <c r="AL44" s="76">
        <f>'2010_CO-PA_Sumary'!$F43</f>
        <v>219.8</v>
      </c>
      <c r="AM44" s="89">
        <f>'2011_CO-PA_Sumary'!$C43</f>
        <v>166.70000000000002</v>
      </c>
      <c r="AN44" s="72">
        <f>'2011_CO-PA_Sumary'!$D43</f>
        <v>33.1</v>
      </c>
      <c r="AO44" s="72">
        <f>'2011_CO-PA_Sumary'!$E43</f>
        <v>0</v>
      </c>
      <c r="AP44" s="76">
        <f>'2011_CO-PA_Sumary'!$F43</f>
        <v>199.8</v>
      </c>
      <c r="AQ44" s="89">
        <f>'2012_CO-PA_Sumary'!$C43</f>
        <v>179.8</v>
      </c>
      <c r="AR44" s="72">
        <f>'2012_CO-PA_Sumary'!$D43</f>
        <v>44.9</v>
      </c>
      <c r="AS44" s="72">
        <f>'2012_CO-PA_Sumary'!$E43</f>
        <v>0</v>
      </c>
      <c r="AT44" s="76">
        <f>'2012_CO-PA_Sumary'!$F43</f>
        <v>224.70000000000002</v>
      </c>
      <c r="AU44" s="89">
        <f>'2013_CO-PA_Sumary'!$C43</f>
        <v>280.3</v>
      </c>
      <c r="AV44" s="72">
        <f>'2013_CO-PA_Sumary'!$D43</f>
        <v>50.5</v>
      </c>
      <c r="AW44" s="72">
        <f>'2013_CO-PA_Sumary'!$E43</f>
        <v>0</v>
      </c>
      <c r="AX44" s="76">
        <f>'2013_CO-PA_Sumary'!$F43</f>
        <v>330.8</v>
      </c>
      <c r="AY44" s="89">
        <f>'2014_CO-PA_Sumary'!$C43</f>
        <v>298.90000000000003</v>
      </c>
      <c r="AZ44" s="72">
        <f>'2014_CO-PA_Sumary'!$D43</f>
        <v>58.400000000000006</v>
      </c>
      <c r="BA44" s="72">
        <f>'2014_CO-PA_Sumary'!$E43</f>
        <v>0</v>
      </c>
      <c r="BB44" s="76">
        <f>'2014_CO-PA_Sumary'!$F43</f>
        <v>357.30000000000007</v>
      </c>
      <c r="BC44" s="89">
        <f>'2015_CO-PA_Sumary'!$C43</f>
        <v>211.90000000000003</v>
      </c>
      <c r="BD44" s="72">
        <f>'2015_CO-PA_Sumary'!$D43</f>
        <v>53.5</v>
      </c>
      <c r="BE44" s="72">
        <f>'2015_CO-PA_Sumary'!$E43</f>
        <v>0</v>
      </c>
      <c r="BF44" s="76">
        <f>'2015_CO-PA_Sumary'!$F43</f>
        <v>265.40000000000003</v>
      </c>
      <c r="BG44" s="374"/>
      <c r="BH44" s="75">
        <f t="shared" si="29"/>
        <v>195.75555555555553</v>
      </c>
      <c r="BI44" s="70">
        <f t="shared" si="30"/>
        <v>41.382222222222218</v>
      </c>
      <c r="BJ44" s="70">
        <f t="shared" si="31"/>
        <v>0</v>
      </c>
      <c r="BK44" s="77">
        <f t="shared" si="32"/>
        <v>237.13777777777776</v>
      </c>
      <c r="BL44" s="75">
        <f t="shared" si="33"/>
        <v>186.6</v>
      </c>
      <c r="BM44" s="70">
        <f t="shared" si="34"/>
        <v>42.133333333333333</v>
      </c>
      <c r="BN44" s="70">
        <f t="shared" si="35"/>
        <v>0</v>
      </c>
      <c r="BO44" s="77">
        <f t="shared" si="36"/>
        <v>228.73333333333332</v>
      </c>
      <c r="BP44" s="74">
        <f t="shared" si="37"/>
        <v>227.52000000000004</v>
      </c>
      <c r="BQ44" s="74">
        <f t="shared" si="38"/>
        <v>48.08</v>
      </c>
      <c r="BR44" s="74">
        <f t="shared" si="39"/>
        <v>0</v>
      </c>
      <c r="BS44" s="77">
        <f t="shared" si="40"/>
        <v>275.60000000000002</v>
      </c>
      <c r="BT44" s="83"/>
      <c r="BU44" s="113">
        <v>709</v>
      </c>
      <c r="BV44" s="111" t="s">
        <v>186</v>
      </c>
      <c r="BW44" s="89">
        <f>'2002_CO-PA_Sumary'!U43</f>
        <v>499.5</v>
      </c>
      <c r="BX44" s="72">
        <f>'2002_CO-PA_Sumary'!V43</f>
        <v>26.6</v>
      </c>
      <c r="BY44" s="72">
        <f>'2002_CO-PA_Sumary'!W43</f>
        <v>0</v>
      </c>
      <c r="BZ44" s="90">
        <f>'2002_CO-PA_Sumary'!X43</f>
        <v>526.1</v>
      </c>
      <c r="CA44" s="75">
        <f>'2003_CO-PA_Sumary'!U43</f>
        <v>473.4</v>
      </c>
      <c r="CB44" s="70">
        <f>'2003_CO-PA_Sumary'!V43</f>
        <v>29.3</v>
      </c>
      <c r="CC44" s="70">
        <f>'2003_CO-PA_Sumary'!W43</f>
        <v>0</v>
      </c>
      <c r="CD44" s="91">
        <f>'2003_CO-PA_Sumary'!X43</f>
        <v>502.7</v>
      </c>
      <c r="CE44" s="70">
        <f>'2004_CO-PA_Sumary'!U43</f>
        <v>474.1</v>
      </c>
      <c r="CF44" s="70">
        <f>'2004_CO-PA_Sumary'!V43</f>
        <v>23</v>
      </c>
      <c r="CG44" s="70">
        <f>'2004_CO-PA_Sumary'!W43</f>
        <v>0</v>
      </c>
      <c r="CH44" s="91">
        <f>'2004_CO-PA_Sumary'!X43</f>
        <v>497.1</v>
      </c>
      <c r="CI44" s="71">
        <f>'2005_CO-PA_Sumary'!U43</f>
        <v>277.10000000000002</v>
      </c>
      <c r="CJ44" s="71">
        <f>'2005_CO-PA_Sumary'!V43</f>
        <v>29.1</v>
      </c>
      <c r="CK44" s="71">
        <f>'2005_CO-PA_Sumary'!W43</f>
        <v>0</v>
      </c>
      <c r="CL44" s="90">
        <f>'2005_CO-PA_Sumary'!X43</f>
        <v>306.20000000000005</v>
      </c>
      <c r="CM44" s="70">
        <f>'2006_CO-PA_Sumary'!U43</f>
        <v>52.2</v>
      </c>
      <c r="CN44" s="70">
        <f>'2006_CO-PA_Sumary'!V43</f>
        <v>33.300000000000004</v>
      </c>
      <c r="CO44" s="70">
        <f>'2006_CO-PA_Sumary'!W43</f>
        <v>0</v>
      </c>
      <c r="CP44" s="91">
        <f>'2006_CO-PA_Sumary'!X43</f>
        <v>85.5</v>
      </c>
      <c r="CQ44" s="70">
        <f>'2007_CO-PA_Sumary'!U43</f>
        <v>363.8</v>
      </c>
      <c r="CR44" s="70">
        <f>'2007_CO-PA_Sumary'!V43</f>
        <v>28.9</v>
      </c>
      <c r="CS44" s="70">
        <f>'2007_CO-PA_Sumary'!W43</f>
        <v>0</v>
      </c>
      <c r="CT44" s="91">
        <f>'2007_CO-PA_Sumary'!X43</f>
        <v>392.7</v>
      </c>
      <c r="CU44" s="70">
        <f>'2008_CO-PA_Sumary'!U43</f>
        <v>482.09999999999997</v>
      </c>
      <c r="CV44" s="70">
        <f>'2008_CO-PA_Sumary'!V43</f>
        <v>33.400000000000006</v>
      </c>
      <c r="CW44" s="70">
        <f>'2008_CO-PA_Sumary'!W43</f>
        <v>0</v>
      </c>
      <c r="CX44" s="91">
        <f>'2008_CO-PA_Sumary'!X43</f>
        <v>515.5</v>
      </c>
      <c r="CY44" s="70">
        <f>'2009_CO-PA_Sumary'!U43</f>
        <v>471.8</v>
      </c>
      <c r="CZ44" s="70">
        <f>'2009_CO-PA_Sumary'!V43</f>
        <v>32.700000000000003</v>
      </c>
      <c r="DA44" s="70">
        <f>'2009_CO-PA_Sumary'!W43</f>
        <v>0</v>
      </c>
      <c r="DB44" s="91">
        <f>'2009_CO-PA_Sumary'!X43</f>
        <v>504.5</v>
      </c>
      <c r="DC44" s="89">
        <f>'2010_CO-PA_Sumary'!$U43</f>
        <v>285</v>
      </c>
      <c r="DD44" s="72">
        <f>'2010_CO-PA_Sumary'!$V43</f>
        <v>33.800000000000004</v>
      </c>
      <c r="DE44" s="72">
        <f>'2010_CO-PA_Sumary'!$W43</f>
        <v>0</v>
      </c>
      <c r="DF44" s="76">
        <f>'2010_CO-PA_Sumary'!$X43</f>
        <v>318.8</v>
      </c>
      <c r="DG44" s="89">
        <f>'2011_CO-PA_Sumary'!$U43</f>
        <v>18.7</v>
      </c>
      <c r="DH44" s="72">
        <f>'2011_CO-PA_Sumary'!$V43</f>
        <v>28.9</v>
      </c>
      <c r="DI44" s="72">
        <f>'2011_CO-PA_Sumary'!$W43</f>
        <v>0</v>
      </c>
      <c r="DJ44" s="76">
        <f>'2011_CO-PA_Sumary'!$X43</f>
        <v>47.599999999999994</v>
      </c>
      <c r="DK44" s="89">
        <f>'2012_CO-PA_Sumary'!$U43</f>
        <v>427.7</v>
      </c>
      <c r="DL44" s="72">
        <f>'2012_CO-PA_Sumary'!$V43</f>
        <v>29.700000000000003</v>
      </c>
      <c r="DM44" s="72">
        <f>'2012_CO-PA_Sumary'!$W43</f>
        <v>0</v>
      </c>
      <c r="DN44" s="76">
        <f>'2012_CO-PA_Sumary'!$X43</f>
        <v>457.4</v>
      </c>
      <c r="DO44" s="89">
        <f>'2013_CO-PA_Sumary'!$U43</f>
        <v>677.19999999999993</v>
      </c>
      <c r="DP44" s="72">
        <f>'2013_CO-PA_Sumary'!$V43</f>
        <v>26.9</v>
      </c>
      <c r="DQ44" s="72">
        <f>'2013_CO-PA_Sumary'!$W43</f>
        <v>0</v>
      </c>
      <c r="DR44" s="76">
        <f>'2013_CO-PA_Sumary'!$X43</f>
        <v>704.09999999999991</v>
      </c>
      <c r="DS44" s="89">
        <f>'2014_CO-PA_Sumary'!$U43</f>
        <v>1014.2</v>
      </c>
      <c r="DT44" s="72">
        <f>'2014_CO-PA_Sumary'!$V43</f>
        <v>28.599999999999998</v>
      </c>
      <c r="DU44" s="72">
        <f>'2014_CO-PA_Sumary'!$W43</f>
        <v>0</v>
      </c>
      <c r="DV44" s="76">
        <f>'2014_CO-PA_Sumary'!$X43</f>
        <v>1042.8</v>
      </c>
      <c r="DW44" s="89">
        <f>'2015_CO-PA_Sumary'!$U43</f>
        <v>1026.5</v>
      </c>
      <c r="DX44" s="72">
        <f>'2015_CO-PA_Sumary'!$V43</f>
        <v>23.2</v>
      </c>
      <c r="DY44" s="72">
        <f>'2015_CO-PA_Sumary'!$W43</f>
        <v>0</v>
      </c>
      <c r="DZ44" s="76">
        <f>'2015_CO-PA_Sumary'!$X43</f>
        <v>1049.7</v>
      </c>
      <c r="EA44" s="83"/>
      <c r="EB44" s="75">
        <f t="shared" si="41"/>
        <v>375.44444444444446</v>
      </c>
      <c r="EC44" s="70">
        <f t="shared" si="0"/>
        <v>30.011111111111113</v>
      </c>
      <c r="ED44" s="70">
        <f t="shared" si="1"/>
        <v>0</v>
      </c>
      <c r="EE44" s="77">
        <f t="shared" si="42"/>
        <v>405.45555555555558</v>
      </c>
      <c r="EF44" s="75">
        <f t="shared" si="43"/>
        <v>322</v>
      </c>
      <c r="EG44" s="70">
        <f t="shared" si="2"/>
        <v>31.866666666666674</v>
      </c>
      <c r="EH44" s="70">
        <f t="shared" si="3"/>
        <v>0</v>
      </c>
      <c r="EI44" s="77">
        <f t="shared" si="4"/>
        <v>353.86666666666673</v>
      </c>
      <c r="EJ44" s="75">
        <f t="shared" si="44"/>
        <v>632.86</v>
      </c>
      <c r="EK44" s="70">
        <f t="shared" si="45"/>
        <v>27.459999999999997</v>
      </c>
      <c r="EL44" s="70">
        <f t="shared" si="46"/>
        <v>0</v>
      </c>
      <c r="EM44" s="77">
        <f t="shared" si="47"/>
        <v>660.31999999999994</v>
      </c>
      <c r="EN44" s="83"/>
      <c r="EO44" s="114"/>
      <c r="EQ44" s="113">
        <v>604</v>
      </c>
      <c r="ER44" s="111" t="s">
        <v>171</v>
      </c>
      <c r="ES44" s="89">
        <f t="shared" si="266"/>
        <v>1.3</v>
      </c>
      <c r="ET44" s="72">
        <f>BX29</f>
        <v>0.8</v>
      </c>
      <c r="EU44" s="72">
        <f>BY29</f>
        <v>0</v>
      </c>
      <c r="EV44" s="90">
        <f>BZ29</f>
        <v>2.1</v>
      </c>
      <c r="EW44" s="75">
        <f>CA29</f>
        <v>0.4</v>
      </c>
      <c r="EX44" s="70">
        <f>CB29</f>
        <v>1.5</v>
      </c>
      <c r="EY44" s="70">
        <f>CC29</f>
        <v>0</v>
      </c>
      <c r="EZ44" s="91">
        <f>CD29</f>
        <v>1.9</v>
      </c>
      <c r="FA44" s="70">
        <f>CE29</f>
        <v>0.4</v>
      </c>
      <c r="FB44" s="70">
        <f>CF29</f>
        <v>1.5</v>
      </c>
      <c r="FC44" s="70">
        <f>CG29</f>
        <v>0</v>
      </c>
      <c r="FD44" s="91">
        <f>CH29</f>
        <v>1.9</v>
      </c>
      <c r="FE44" s="71">
        <f>CI29</f>
        <v>0.2</v>
      </c>
      <c r="FF44" s="71">
        <f>CJ29</f>
        <v>1.3</v>
      </c>
      <c r="FG44" s="71">
        <f>CK29</f>
        <v>0</v>
      </c>
      <c r="FH44" s="91">
        <f>CL29</f>
        <v>1.5</v>
      </c>
      <c r="FI44" s="70">
        <f>CM29</f>
        <v>1.4000000000000001</v>
      </c>
      <c r="FJ44" s="70">
        <f>CN29</f>
        <v>2.8</v>
      </c>
      <c r="FK44" s="70">
        <f>CO29</f>
        <v>0</v>
      </c>
      <c r="FL44" s="91">
        <f>CP29</f>
        <v>4.2</v>
      </c>
      <c r="FM44" s="70">
        <f>CQ29</f>
        <v>1.6</v>
      </c>
      <c r="FN44" s="70">
        <f>CR29</f>
        <v>3.1</v>
      </c>
      <c r="FO44" s="70">
        <f>CS29</f>
        <v>0</v>
      </c>
      <c r="FP44" s="91">
        <f>CT29</f>
        <v>4.7</v>
      </c>
      <c r="FQ44" s="70">
        <f>CU29</f>
        <v>3.4</v>
      </c>
      <c r="FR44" s="70">
        <f>CV29</f>
        <v>2.9</v>
      </c>
      <c r="FS44" s="70">
        <f>CW29</f>
        <v>0</v>
      </c>
      <c r="FT44" s="91">
        <f>CX29</f>
        <v>6.3</v>
      </c>
      <c r="FU44" s="70">
        <f>CY29</f>
        <v>0.7</v>
      </c>
      <c r="FV44" s="70">
        <f>CZ29</f>
        <v>2.8000000000000003</v>
      </c>
      <c r="FW44" s="70">
        <f>DA29</f>
        <v>0</v>
      </c>
      <c r="FX44" s="91">
        <f>DB29</f>
        <v>3.5</v>
      </c>
      <c r="FY44" s="70">
        <f>DC29</f>
        <v>2.6999999999999997</v>
      </c>
      <c r="FZ44" s="70">
        <f t="shared" ref="FZ44:GB44" si="269">DD29</f>
        <v>2.7</v>
      </c>
      <c r="GA44" s="70">
        <f t="shared" si="269"/>
        <v>0</v>
      </c>
      <c r="GB44" s="91">
        <f t="shared" si="269"/>
        <v>5.4</v>
      </c>
      <c r="GC44" s="70">
        <f>DG29</f>
        <v>4.9000000000000004</v>
      </c>
      <c r="GD44" s="70">
        <f t="shared" si="239"/>
        <v>9</v>
      </c>
      <c r="GE44" s="70">
        <f t="shared" si="240"/>
        <v>0</v>
      </c>
      <c r="GF44" s="91">
        <f t="shared" si="241"/>
        <v>13.9</v>
      </c>
      <c r="GG44" s="409">
        <f>DK29</f>
        <v>6.2</v>
      </c>
      <c r="GH44" s="70">
        <f t="shared" si="242"/>
        <v>11</v>
      </c>
      <c r="GI44" s="70">
        <f t="shared" si="243"/>
        <v>0</v>
      </c>
      <c r="GJ44" s="91">
        <f t="shared" si="244"/>
        <v>17.2</v>
      </c>
      <c r="GK44" s="409">
        <f>DO29</f>
        <v>6.3</v>
      </c>
      <c r="GL44" s="70">
        <f t="shared" si="245"/>
        <v>9.8000000000000007</v>
      </c>
      <c r="GM44" s="70">
        <f t="shared" si="246"/>
        <v>0</v>
      </c>
      <c r="GN44" s="91">
        <f t="shared" si="247"/>
        <v>16.100000000000001</v>
      </c>
      <c r="GO44" s="409">
        <f>DS29</f>
        <v>9.8999999999999986</v>
      </c>
      <c r="GP44" s="70">
        <f t="shared" si="248"/>
        <v>8.8000000000000007</v>
      </c>
      <c r="GQ44" s="70">
        <f t="shared" si="249"/>
        <v>0</v>
      </c>
      <c r="GR44" s="91">
        <f t="shared" si="250"/>
        <v>18.7</v>
      </c>
      <c r="GS44" s="75">
        <f>DW29</f>
        <v>11.999999999999998</v>
      </c>
      <c r="GT44" s="70">
        <f t="shared" si="251"/>
        <v>8.7999999999999989</v>
      </c>
      <c r="GU44" s="70">
        <f t="shared" si="252"/>
        <v>0</v>
      </c>
      <c r="GV44" s="91">
        <f t="shared" si="253"/>
        <v>20.799999999999997</v>
      </c>
      <c r="GW44" s="83"/>
      <c r="GX44" s="75">
        <f t="shared" si="254"/>
        <v>2.3777777777777778</v>
      </c>
      <c r="GY44" s="70">
        <f t="shared" si="255"/>
        <v>2.8333333333333335</v>
      </c>
      <c r="GZ44" s="70">
        <f t="shared" si="256"/>
        <v>0</v>
      </c>
      <c r="HA44" s="77">
        <f t="shared" si="257"/>
        <v>5.2111111111111112</v>
      </c>
      <c r="HB44" s="75">
        <f t="shared" si="258"/>
        <v>1.2833333333333334</v>
      </c>
      <c r="HC44" s="70">
        <f t="shared" si="259"/>
        <v>2.4</v>
      </c>
      <c r="HD44" s="70">
        <f t="shared" si="260"/>
        <v>0</v>
      </c>
      <c r="HE44" s="77">
        <f t="shared" si="261"/>
        <v>3.6833333333333336</v>
      </c>
      <c r="HF44" s="75">
        <f t="shared" si="262"/>
        <v>7.8599999999999994</v>
      </c>
      <c r="HG44" s="70">
        <f t="shared" si="263"/>
        <v>9.48</v>
      </c>
      <c r="HH44" s="70">
        <f t="shared" si="264"/>
        <v>0</v>
      </c>
      <c r="HI44" s="77">
        <f t="shared" si="265"/>
        <v>17.34</v>
      </c>
      <c r="HJ44" s="83"/>
    </row>
    <row r="45" spans="1:218" x14ac:dyDescent="0.2">
      <c r="A45" s="84" t="s">
        <v>92</v>
      </c>
      <c r="B45" s="87" t="s">
        <v>93</v>
      </c>
      <c r="C45" s="89">
        <f>'2002_CO-PA_Sumary'!C44</f>
        <v>17.700000000000003</v>
      </c>
      <c r="D45" s="72">
        <f>'2002_CO-PA_Sumary'!D44</f>
        <v>118.6</v>
      </c>
      <c r="E45" s="72">
        <f>'2002_CO-PA_Sumary'!E44</f>
        <v>0</v>
      </c>
      <c r="F45" s="90">
        <f>'2002_CO-PA_Sumary'!F44</f>
        <v>136.30000000000001</v>
      </c>
      <c r="G45" s="75">
        <f>'2003_CO-PA_Sumary'!C44</f>
        <v>21.3</v>
      </c>
      <c r="H45" s="70">
        <f>'2003_CO-PA_Sumary'!D44</f>
        <v>123.8</v>
      </c>
      <c r="I45" s="70">
        <f>'2003_CO-PA_Sumary'!E44</f>
        <v>0</v>
      </c>
      <c r="J45" s="90">
        <f>'2003_CO-PA_Sumary'!F44</f>
        <v>145.1</v>
      </c>
      <c r="K45" s="70">
        <f>'2004_CO-PA_Sumary'!C44</f>
        <v>22</v>
      </c>
      <c r="L45" s="70">
        <f>'2004_CO-PA_Sumary'!D44</f>
        <v>117.5</v>
      </c>
      <c r="M45" s="70">
        <f>'2004_CO-PA_Sumary'!E44</f>
        <v>0</v>
      </c>
      <c r="N45" s="91">
        <f>'2004_CO-PA_Sumary'!F44</f>
        <v>139.5</v>
      </c>
      <c r="O45" s="71">
        <f>'2005_CO-PA_Sumary'!C44</f>
        <v>17.7</v>
      </c>
      <c r="P45" s="71">
        <f>'2005_CO-PA_Sumary'!D44</f>
        <v>110.5</v>
      </c>
      <c r="Q45" s="71">
        <f>'2005_CO-PA_Sumary'!E44</f>
        <v>0</v>
      </c>
      <c r="R45" s="91">
        <f>'2005_CO-PA_Sumary'!F44</f>
        <v>128.19999999999999</v>
      </c>
      <c r="S45" s="70">
        <f>'2006_CO-PA_Sumary'!C44</f>
        <v>36.900000000000006</v>
      </c>
      <c r="T45" s="70">
        <f>'2006_CO-PA_Sumary'!D44</f>
        <v>157.80000000000001</v>
      </c>
      <c r="U45" s="70">
        <f>'2006_CO-PA_Sumary'!E44</f>
        <v>0</v>
      </c>
      <c r="V45" s="91">
        <f>'2006_CO-PA_Sumary'!F44</f>
        <v>194.70000000000002</v>
      </c>
      <c r="W45" s="70">
        <f>'2007_CO-PA_Sumary'!C44</f>
        <v>40.9</v>
      </c>
      <c r="X45" s="70">
        <f>'2007_CO-PA_Sumary'!D44</f>
        <v>157.30000000000001</v>
      </c>
      <c r="Y45" s="70">
        <f>'2007_CO-PA_Sumary'!E44</f>
        <v>0</v>
      </c>
      <c r="Z45" s="91">
        <f>'2007_CO-PA_Sumary'!F44</f>
        <v>198.20000000000002</v>
      </c>
      <c r="AA45" s="70">
        <f>'2008_CO-PA_Sumary'!C44</f>
        <v>48.899999999999991</v>
      </c>
      <c r="AB45" s="70">
        <f>'2008_CO-PA_Sumary'!D44</f>
        <v>118.60000000000001</v>
      </c>
      <c r="AC45" s="70">
        <f>'2008_CO-PA_Sumary'!E44</f>
        <v>0</v>
      </c>
      <c r="AD45" s="91">
        <f>'2008_CO-PA_Sumary'!F44</f>
        <v>167.5</v>
      </c>
      <c r="AE45" s="70">
        <f>'2009_CO-PA_Sumary'!C44</f>
        <v>45.8</v>
      </c>
      <c r="AF45" s="70">
        <f>'2009_CO-PA_Sumary'!D44</f>
        <v>137.1</v>
      </c>
      <c r="AG45" s="70">
        <f>'2009_CO-PA_Sumary'!E44</f>
        <v>0</v>
      </c>
      <c r="AH45" s="91">
        <f>'2009_CO-PA_Sumary'!F44</f>
        <v>182.89999999999998</v>
      </c>
      <c r="AI45" s="89">
        <f>'2010_CO-PA_Sumary'!$C44</f>
        <v>14.200000000000001</v>
      </c>
      <c r="AJ45" s="72">
        <f>'2010_CO-PA_Sumary'!$D44</f>
        <v>132.9</v>
      </c>
      <c r="AK45" s="72">
        <f>'2010_CO-PA_Sumary'!$E44</f>
        <v>0</v>
      </c>
      <c r="AL45" s="76">
        <f>'2010_CO-PA_Sumary'!$F44</f>
        <v>147.1</v>
      </c>
      <c r="AM45" s="89">
        <f>'2011_CO-PA_Sumary'!$C44</f>
        <v>31.099999999999998</v>
      </c>
      <c r="AN45" s="72">
        <f>'2011_CO-PA_Sumary'!$D44</f>
        <v>105.19999999999999</v>
      </c>
      <c r="AO45" s="72">
        <f>'2011_CO-PA_Sumary'!$E44</f>
        <v>0</v>
      </c>
      <c r="AP45" s="76">
        <f>'2011_CO-PA_Sumary'!$F44</f>
        <v>136.29999999999998</v>
      </c>
      <c r="AQ45" s="89">
        <f>'2012_CO-PA_Sumary'!$C44</f>
        <v>36.4</v>
      </c>
      <c r="AR45" s="72">
        <f>'2012_CO-PA_Sumary'!$D44</f>
        <v>125.09999999999997</v>
      </c>
      <c r="AS45" s="72">
        <f>'2012_CO-PA_Sumary'!$E44</f>
        <v>0</v>
      </c>
      <c r="AT45" s="76">
        <f>'2012_CO-PA_Sumary'!$F44</f>
        <v>161.49999999999997</v>
      </c>
      <c r="AU45" s="89">
        <f>'2013_CO-PA_Sumary'!$C44</f>
        <v>44.8</v>
      </c>
      <c r="AV45" s="72">
        <f>'2013_CO-PA_Sumary'!$D44</f>
        <v>117.79999999999998</v>
      </c>
      <c r="AW45" s="72">
        <f>'2013_CO-PA_Sumary'!$E44</f>
        <v>0</v>
      </c>
      <c r="AX45" s="76">
        <f>'2013_CO-PA_Sumary'!$F44</f>
        <v>162.59999999999997</v>
      </c>
      <c r="AY45" s="89">
        <f>'2014_CO-PA_Sumary'!$C44</f>
        <v>37.799999999999997</v>
      </c>
      <c r="AZ45" s="72">
        <f>'2014_CO-PA_Sumary'!$D44</f>
        <v>136.1</v>
      </c>
      <c r="BA45" s="72">
        <f>'2014_CO-PA_Sumary'!$E44</f>
        <v>0</v>
      </c>
      <c r="BB45" s="76">
        <f>'2014_CO-PA_Sumary'!$F44</f>
        <v>173.89999999999998</v>
      </c>
      <c r="BC45" s="89">
        <f>'2015_CO-PA_Sumary'!$C44</f>
        <v>38.799999999999997</v>
      </c>
      <c r="BD45" s="72">
        <f>'2015_CO-PA_Sumary'!$D44</f>
        <v>120.7</v>
      </c>
      <c r="BE45" s="72">
        <f>'2015_CO-PA_Sumary'!$E44</f>
        <v>0</v>
      </c>
      <c r="BF45" s="76">
        <f>'2015_CO-PA_Sumary'!$F44</f>
        <v>159.5</v>
      </c>
      <c r="BG45" s="374"/>
      <c r="BH45" s="75">
        <f t="shared" si="29"/>
        <v>29.488888888888887</v>
      </c>
      <c r="BI45" s="70">
        <f t="shared" si="30"/>
        <v>130.45555555555558</v>
      </c>
      <c r="BJ45" s="70">
        <f t="shared" si="31"/>
        <v>0</v>
      </c>
      <c r="BK45" s="77">
        <f t="shared" si="32"/>
        <v>159.94444444444446</v>
      </c>
      <c r="BL45" s="75">
        <f t="shared" si="33"/>
        <v>34.066666666666663</v>
      </c>
      <c r="BM45" s="70">
        <f t="shared" si="34"/>
        <v>135.70000000000002</v>
      </c>
      <c r="BN45" s="70">
        <f t="shared" si="35"/>
        <v>0</v>
      </c>
      <c r="BO45" s="77">
        <f t="shared" si="36"/>
        <v>169.76666666666668</v>
      </c>
      <c r="BP45" s="74">
        <f t="shared" si="37"/>
        <v>37.779999999999994</v>
      </c>
      <c r="BQ45" s="74">
        <f t="shared" si="38"/>
        <v>120.97999999999999</v>
      </c>
      <c r="BR45" s="74">
        <f t="shared" si="39"/>
        <v>0</v>
      </c>
      <c r="BS45" s="77">
        <f t="shared" si="40"/>
        <v>158.76</v>
      </c>
      <c r="BT45" s="83"/>
      <c r="BU45" s="113">
        <v>710</v>
      </c>
      <c r="BV45" s="111" t="s">
        <v>187</v>
      </c>
      <c r="BW45" s="89">
        <f>'2002_CO-PA_Sumary'!U44</f>
        <v>727.09999999999991</v>
      </c>
      <c r="BX45" s="72">
        <f>'2002_CO-PA_Sumary'!V44</f>
        <v>156.29999999999998</v>
      </c>
      <c r="BY45" s="72">
        <f>'2002_CO-PA_Sumary'!W44</f>
        <v>0</v>
      </c>
      <c r="BZ45" s="90">
        <f>'2002_CO-PA_Sumary'!X44</f>
        <v>883.39999999999986</v>
      </c>
      <c r="CA45" s="75">
        <f>'2003_CO-PA_Sumary'!U44</f>
        <v>581.1</v>
      </c>
      <c r="CB45" s="70">
        <f>'2003_CO-PA_Sumary'!V44</f>
        <v>129.69999999999999</v>
      </c>
      <c r="CC45" s="70">
        <f>'2003_CO-PA_Sumary'!W44</f>
        <v>0</v>
      </c>
      <c r="CD45" s="91">
        <f>'2003_CO-PA_Sumary'!X44</f>
        <v>710.8</v>
      </c>
      <c r="CE45" s="70">
        <f>'2004_CO-PA_Sumary'!U44</f>
        <v>745.1</v>
      </c>
      <c r="CF45" s="70">
        <f>'2004_CO-PA_Sumary'!V44</f>
        <v>144.20000000000002</v>
      </c>
      <c r="CG45" s="70">
        <f>'2004_CO-PA_Sumary'!W44</f>
        <v>0</v>
      </c>
      <c r="CH45" s="91">
        <f>'2004_CO-PA_Sumary'!X44</f>
        <v>889.30000000000007</v>
      </c>
      <c r="CI45" s="71">
        <f>'2005_CO-PA_Sumary'!U44</f>
        <v>197.9</v>
      </c>
      <c r="CJ45" s="71">
        <f>'2005_CO-PA_Sumary'!V44</f>
        <v>103.10000000000001</v>
      </c>
      <c r="CK45" s="71">
        <f>'2005_CO-PA_Sumary'!W44</f>
        <v>0</v>
      </c>
      <c r="CL45" s="90">
        <f>'2005_CO-PA_Sumary'!X44</f>
        <v>301</v>
      </c>
      <c r="CM45" s="70">
        <f>'2006_CO-PA_Sumary'!U44</f>
        <v>317.8</v>
      </c>
      <c r="CN45" s="70">
        <f>'2006_CO-PA_Sumary'!V44</f>
        <v>79.3</v>
      </c>
      <c r="CO45" s="70">
        <f>'2006_CO-PA_Sumary'!W44</f>
        <v>0</v>
      </c>
      <c r="CP45" s="91">
        <f>'2006_CO-PA_Sumary'!X44</f>
        <v>397.1</v>
      </c>
      <c r="CQ45" s="70">
        <f>'2007_CO-PA_Sumary'!U44</f>
        <v>718.8</v>
      </c>
      <c r="CR45" s="70">
        <f>'2007_CO-PA_Sumary'!V44</f>
        <v>118.4</v>
      </c>
      <c r="CS45" s="70">
        <f>'2007_CO-PA_Sumary'!W44</f>
        <v>0</v>
      </c>
      <c r="CT45" s="91">
        <f>'2007_CO-PA_Sumary'!X44</f>
        <v>837.19999999999993</v>
      </c>
      <c r="CU45" s="70">
        <f>'2008_CO-PA_Sumary'!U44</f>
        <v>814.2</v>
      </c>
      <c r="CV45" s="70">
        <f>'2008_CO-PA_Sumary'!V44</f>
        <v>138.4</v>
      </c>
      <c r="CW45" s="70">
        <f>'2008_CO-PA_Sumary'!W44</f>
        <v>0</v>
      </c>
      <c r="CX45" s="91">
        <f>'2008_CO-PA_Sumary'!X44</f>
        <v>952.6</v>
      </c>
      <c r="CY45" s="70">
        <f>'2009_CO-PA_Sumary'!U44</f>
        <v>892</v>
      </c>
      <c r="CZ45" s="70">
        <f>'2009_CO-PA_Sumary'!V44</f>
        <v>120.3</v>
      </c>
      <c r="DA45" s="70">
        <f>'2009_CO-PA_Sumary'!W44</f>
        <v>0</v>
      </c>
      <c r="DB45" s="91">
        <f>'2009_CO-PA_Sumary'!X44</f>
        <v>1012.3</v>
      </c>
      <c r="DC45" s="89">
        <f>'2010_CO-PA_Sumary'!$U44</f>
        <v>540.79999999999995</v>
      </c>
      <c r="DD45" s="72">
        <f>'2010_CO-PA_Sumary'!$V44</f>
        <v>98.8</v>
      </c>
      <c r="DE45" s="72">
        <f>'2010_CO-PA_Sumary'!$W44</f>
        <v>0</v>
      </c>
      <c r="DF45" s="76">
        <f>'2010_CO-PA_Sumary'!$X44</f>
        <v>639.59999999999991</v>
      </c>
      <c r="DG45" s="89">
        <f>'2011_CO-PA_Sumary'!$U44</f>
        <v>260.79999999999995</v>
      </c>
      <c r="DH45" s="72">
        <f>'2011_CO-PA_Sumary'!$V44</f>
        <v>67.3</v>
      </c>
      <c r="DI45" s="72">
        <f>'2011_CO-PA_Sumary'!$W44</f>
        <v>0</v>
      </c>
      <c r="DJ45" s="76">
        <f>'2011_CO-PA_Sumary'!$X44</f>
        <v>328.09999999999997</v>
      </c>
      <c r="DK45" s="89">
        <f>'2012_CO-PA_Sumary'!$U44</f>
        <v>688.8</v>
      </c>
      <c r="DL45" s="72">
        <f>'2012_CO-PA_Sumary'!$V44</f>
        <v>117.89999999999999</v>
      </c>
      <c r="DM45" s="72">
        <f>'2012_CO-PA_Sumary'!$W44</f>
        <v>0</v>
      </c>
      <c r="DN45" s="76">
        <f>'2012_CO-PA_Sumary'!$X44</f>
        <v>806.69999999999993</v>
      </c>
      <c r="DO45" s="89">
        <f>'2013_CO-PA_Sumary'!$U44</f>
        <v>1033.8</v>
      </c>
      <c r="DP45" s="72">
        <f>'2013_CO-PA_Sumary'!$V44</f>
        <v>83.300000000000011</v>
      </c>
      <c r="DQ45" s="72">
        <f>'2013_CO-PA_Sumary'!$W44</f>
        <v>0</v>
      </c>
      <c r="DR45" s="76">
        <f>'2013_CO-PA_Sumary'!$X44</f>
        <v>1117.0999999999999</v>
      </c>
      <c r="DS45" s="89">
        <f>'2014_CO-PA_Sumary'!$U44</f>
        <v>1175</v>
      </c>
      <c r="DT45" s="72">
        <f>'2014_CO-PA_Sumary'!$V44</f>
        <v>124.7</v>
      </c>
      <c r="DU45" s="72">
        <f>'2014_CO-PA_Sumary'!$W44</f>
        <v>0</v>
      </c>
      <c r="DV45" s="76">
        <f>'2014_CO-PA_Sumary'!$X44</f>
        <v>1299.7</v>
      </c>
      <c r="DW45" s="89">
        <f>'2015_CO-PA_Sumary'!$U44</f>
        <v>1060.3</v>
      </c>
      <c r="DX45" s="72">
        <f>'2015_CO-PA_Sumary'!$V44</f>
        <v>105.3</v>
      </c>
      <c r="DY45" s="72">
        <f>'2015_CO-PA_Sumary'!$W44</f>
        <v>0</v>
      </c>
      <c r="DZ45" s="76">
        <f>'2015_CO-PA_Sumary'!$X44</f>
        <v>1165.5999999999999</v>
      </c>
      <c r="EA45" s="83"/>
      <c r="EB45" s="75">
        <f t="shared" si="41"/>
        <v>614.97777777777776</v>
      </c>
      <c r="EC45" s="70">
        <f t="shared" si="0"/>
        <v>120.94444444444444</v>
      </c>
      <c r="ED45" s="70">
        <f t="shared" si="1"/>
        <v>0</v>
      </c>
      <c r="EE45" s="77">
        <f t="shared" si="42"/>
        <v>735.9222222222221</v>
      </c>
      <c r="EF45" s="75">
        <f t="shared" si="43"/>
        <v>580.25</v>
      </c>
      <c r="EG45" s="70">
        <f t="shared" si="2"/>
        <v>109.71666666666665</v>
      </c>
      <c r="EH45" s="70">
        <f t="shared" si="3"/>
        <v>0</v>
      </c>
      <c r="EI45" s="77">
        <f t="shared" si="4"/>
        <v>689.96666666666658</v>
      </c>
      <c r="EJ45" s="75">
        <f t="shared" si="44"/>
        <v>843.74</v>
      </c>
      <c r="EK45" s="70">
        <f t="shared" si="45"/>
        <v>99.7</v>
      </c>
      <c r="EL45" s="70">
        <f t="shared" si="46"/>
        <v>0</v>
      </c>
      <c r="EM45" s="77">
        <f t="shared" si="47"/>
        <v>943.43999999999983</v>
      </c>
      <c r="EN45" s="83"/>
      <c r="EO45" s="114"/>
      <c r="EQ45" s="113">
        <v>605</v>
      </c>
      <c r="ER45" s="111" t="s">
        <v>172</v>
      </c>
      <c r="ES45" s="89">
        <f t="shared" si="266"/>
        <v>0</v>
      </c>
      <c r="ET45" s="72">
        <f>BX30</f>
        <v>0</v>
      </c>
      <c r="EU45" s="72">
        <f>BY30</f>
        <v>0</v>
      </c>
      <c r="EV45" s="90">
        <f>BZ30</f>
        <v>0</v>
      </c>
      <c r="EW45" s="75">
        <f>CA30</f>
        <v>0</v>
      </c>
      <c r="EX45" s="70">
        <f>CB30</f>
        <v>0</v>
      </c>
      <c r="EY45" s="70">
        <f>CC30</f>
        <v>0</v>
      </c>
      <c r="EZ45" s="91">
        <f>CD30</f>
        <v>0</v>
      </c>
      <c r="FA45" s="70">
        <f>CE30</f>
        <v>0</v>
      </c>
      <c r="FB45" s="70">
        <f>CF30</f>
        <v>0</v>
      </c>
      <c r="FC45" s="70">
        <f>CG30</f>
        <v>0</v>
      </c>
      <c r="FD45" s="91">
        <f>CH30</f>
        <v>0</v>
      </c>
      <c r="FE45" s="71">
        <f>CI30</f>
        <v>0</v>
      </c>
      <c r="FF45" s="71">
        <f>CJ30</f>
        <v>0</v>
      </c>
      <c r="FG45" s="71">
        <f>CK30</f>
        <v>0</v>
      </c>
      <c r="FH45" s="91">
        <f>CL30</f>
        <v>0</v>
      </c>
      <c r="FI45" s="70">
        <f>CM30</f>
        <v>0</v>
      </c>
      <c r="FJ45" s="70">
        <f>CN30</f>
        <v>0</v>
      </c>
      <c r="FK45" s="70">
        <f>CO30</f>
        <v>0</v>
      </c>
      <c r="FL45" s="91">
        <f>CP30</f>
        <v>0</v>
      </c>
      <c r="FM45" s="70">
        <f>CQ30</f>
        <v>0</v>
      </c>
      <c r="FN45" s="70">
        <f>CR30</f>
        <v>0</v>
      </c>
      <c r="FO45" s="70">
        <f>CS30</f>
        <v>0</v>
      </c>
      <c r="FP45" s="91">
        <f>CT30</f>
        <v>0</v>
      </c>
      <c r="FQ45" s="70">
        <f>CU30</f>
        <v>0</v>
      </c>
      <c r="FR45" s="70">
        <f>CV30</f>
        <v>0.3</v>
      </c>
      <c r="FS45" s="70">
        <f>CW30</f>
        <v>0</v>
      </c>
      <c r="FT45" s="91">
        <f>CX30</f>
        <v>0.3</v>
      </c>
      <c r="FU45" s="70">
        <f>CY30</f>
        <v>0</v>
      </c>
      <c r="FV45" s="70">
        <f>CZ30</f>
        <v>0.3</v>
      </c>
      <c r="FW45" s="70">
        <f>DA30</f>
        <v>0</v>
      </c>
      <c r="FX45" s="91">
        <f>DB30</f>
        <v>0.3</v>
      </c>
      <c r="FY45" s="70">
        <f>DC30</f>
        <v>0</v>
      </c>
      <c r="FZ45" s="70">
        <f t="shared" ref="FZ45:GB45" si="270">DD30</f>
        <v>0.4</v>
      </c>
      <c r="GA45" s="70">
        <f t="shared" si="270"/>
        <v>0</v>
      </c>
      <c r="GB45" s="91">
        <f t="shared" si="270"/>
        <v>0.4</v>
      </c>
      <c r="GC45" s="70">
        <f>DG30</f>
        <v>0</v>
      </c>
      <c r="GD45" s="70">
        <f t="shared" si="239"/>
        <v>0.2</v>
      </c>
      <c r="GE45" s="70">
        <f t="shared" si="240"/>
        <v>0</v>
      </c>
      <c r="GF45" s="91">
        <f t="shared" si="241"/>
        <v>0.2</v>
      </c>
      <c r="GG45" s="409">
        <f>DK30</f>
        <v>0</v>
      </c>
      <c r="GH45" s="70">
        <f t="shared" si="242"/>
        <v>0</v>
      </c>
      <c r="GI45" s="70">
        <f t="shared" si="243"/>
        <v>0</v>
      </c>
      <c r="GJ45" s="91">
        <f t="shared" si="244"/>
        <v>0</v>
      </c>
      <c r="GK45" s="409">
        <f>DO30</f>
        <v>0</v>
      </c>
      <c r="GL45" s="70">
        <f t="shared" si="245"/>
        <v>0</v>
      </c>
      <c r="GM45" s="70">
        <f t="shared" si="246"/>
        <v>0</v>
      </c>
      <c r="GN45" s="91">
        <f t="shared" si="247"/>
        <v>0</v>
      </c>
      <c r="GO45" s="409">
        <f>DS30</f>
        <v>0</v>
      </c>
      <c r="GP45" s="70">
        <f t="shared" si="248"/>
        <v>0</v>
      </c>
      <c r="GQ45" s="70">
        <f t="shared" si="249"/>
        <v>0</v>
      </c>
      <c r="GR45" s="91">
        <f t="shared" si="250"/>
        <v>0</v>
      </c>
      <c r="GS45" s="75">
        <f>DW30</f>
        <v>0</v>
      </c>
      <c r="GT45" s="70">
        <f t="shared" si="251"/>
        <v>0</v>
      </c>
      <c r="GU45" s="70">
        <f t="shared" si="252"/>
        <v>0</v>
      </c>
      <c r="GV45" s="91">
        <f t="shared" si="253"/>
        <v>0</v>
      </c>
      <c r="GW45" s="83"/>
      <c r="GX45" s="75">
        <f t="shared" si="254"/>
        <v>0</v>
      </c>
      <c r="GY45" s="70">
        <f t="shared" si="255"/>
        <v>6.6666666666666666E-2</v>
      </c>
      <c r="GZ45" s="70">
        <f t="shared" si="256"/>
        <v>0</v>
      </c>
      <c r="HA45" s="77">
        <f t="shared" si="257"/>
        <v>6.6666666666666666E-2</v>
      </c>
      <c r="HB45" s="75">
        <f t="shared" si="258"/>
        <v>0</v>
      </c>
      <c r="HC45" s="70">
        <f t="shared" si="259"/>
        <v>9.9999999999999992E-2</v>
      </c>
      <c r="HD45" s="70">
        <f t="shared" si="260"/>
        <v>0</v>
      </c>
      <c r="HE45" s="77">
        <f t="shared" si="261"/>
        <v>9.9999999999999992E-2</v>
      </c>
      <c r="HF45" s="75">
        <f t="shared" si="262"/>
        <v>0</v>
      </c>
      <c r="HG45" s="70">
        <f t="shared" si="263"/>
        <v>0.04</v>
      </c>
      <c r="HH45" s="70">
        <f t="shared" si="264"/>
        <v>0</v>
      </c>
      <c r="HI45" s="77">
        <f t="shared" si="265"/>
        <v>0.04</v>
      </c>
      <c r="HJ45" s="83"/>
    </row>
    <row r="46" spans="1:218" x14ac:dyDescent="0.2">
      <c r="A46" s="84" t="s">
        <v>94</v>
      </c>
      <c r="B46" s="87" t="s">
        <v>95</v>
      </c>
      <c r="C46" s="89">
        <f>'2002_CO-PA_Sumary'!C45</f>
        <v>23.900000000000002</v>
      </c>
      <c r="D46" s="72">
        <f>'2002_CO-PA_Sumary'!D45</f>
        <v>31.5</v>
      </c>
      <c r="E46" s="72">
        <f>'2002_CO-PA_Sumary'!E45</f>
        <v>0</v>
      </c>
      <c r="F46" s="90">
        <f>'2002_CO-PA_Sumary'!F45</f>
        <v>55.400000000000006</v>
      </c>
      <c r="G46" s="75">
        <f>'2003_CO-PA_Sumary'!C45</f>
        <v>23.1</v>
      </c>
      <c r="H46" s="70">
        <f>'2003_CO-PA_Sumary'!D45</f>
        <v>32.200000000000003</v>
      </c>
      <c r="I46" s="70">
        <f>'2003_CO-PA_Sumary'!E45</f>
        <v>0</v>
      </c>
      <c r="J46" s="90">
        <f>'2003_CO-PA_Sumary'!F45</f>
        <v>55.300000000000004</v>
      </c>
      <c r="K46" s="70">
        <f>'2004_CO-PA_Sumary'!C45</f>
        <v>23.5</v>
      </c>
      <c r="L46" s="70">
        <f>'2004_CO-PA_Sumary'!D45</f>
        <v>32.9</v>
      </c>
      <c r="M46" s="70">
        <f>'2004_CO-PA_Sumary'!E45</f>
        <v>0</v>
      </c>
      <c r="N46" s="91">
        <f>'2004_CO-PA_Sumary'!F45</f>
        <v>56.4</v>
      </c>
      <c r="O46" s="71">
        <f>'2005_CO-PA_Sumary'!C45</f>
        <v>11.8</v>
      </c>
      <c r="P46" s="71">
        <f>'2005_CO-PA_Sumary'!D45</f>
        <v>29.299999999999997</v>
      </c>
      <c r="Q46" s="71">
        <f>'2005_CO-PA_Sumary'!E45</f>
        <v>0</v>
      </c>
      <c r="R46" s="91">
        <f>'2005_CO-PA_Sumary'!F45</f>
        <v>41.099999999999994</v>
      </c>
      <c r="S46" s="70">
        <f>'2006_CO-PA_Sumary'!C45</f>
        <v>10.5</v>
      </c>
      <c r="T46" s="70">
        <f>'2006_CO-PA_Sumary'!D45</f>
        <v>25.5</v>
      </c>
      <c r="U46" s="70">
        <f>'2006_CO-PA_Sumary'!E45</f>
        <v>0</v>
      </c>
      <c r="V46" s="91">
        <f>'2006_CO-PA_Sumary'!F45</f>
        <v>36</v>
      </c>
      <c r="W46" s="70">
        <f>'2007_CO-PA_Sumary'!C45</f>
        <v>22.599999999999998</v>
      </c>
      <c r="X46" s="70">
        <f>'2007_CO-PA_Sumary'!D45</f>
        <v>31.7</v>
      </c>
      <c r="Y46" s="70">
        <f>'2007_CO-PA_Sumary'!E45</f>
        <v>0</v>
      </c>
      <c r="Z46" s="91">
        <f>'2007_CO-PA_Sumary'!F45</f>
        <v>54.3</v>
      </c>
      <c r="AA46" s="70">
        <f>'2008_CO-PA_Sumary'!C45</f>
        <v>23.599999999999998</v>
      </c>
      <c r="AB46" s="70">
        <f>'2008_CO-PA_Sumary'!D45</f>
        <v>30.2</v>
      </c>
      <c r="AC46" s="70">
        <f>'2008_CO-PA_Sumary'!E45</f>
        <v>0</v>
      </c>
      <c r="AD46" s="91">
        <f>'2008_CO-PA_Sumary'!F45</f>
        <v>53.8</v>
      </c>
      <c r="AE46" s="70">
        <f>'2009_CO-PA_Sumary'!C45</f>
        <v>17.5</v>
      </c>
      <c r="AF46" s="70">
        <f>'2009_CO-PA_Sumary'!D45</f>
        <v>28.5</v>
      </c>
      <c r="AG46" s="70">
        <f>'2009_CO-PA_Sumary'!E45</f>
        <v>0</v>
      </c>
      <c r="AH46" s="91">
        <f>'2009_CO-PA_Sumary'!F45</f>
        <v>46</v>
      </c>
      <c r="AI46" s="89">
        <f>'2010_CO-PA_Sumary'!$C45</f>
        <v>19.600000000000001</v>
      </c>
      <c r="AJ46" s="72">
        <f>'2010_CO-PA_Sumary'!$D45</f>
        <v>28</v>
      </c>
      <c r="AK46" s="72">
        <f>'2010_CO-PA_Sumary'!$E45</f>
        <v>0</v>
      </c>
      <c r="AL46" s="76">
        <f>'2010_CO-PA_Sumary'!$F45</f>
        <v>47.6</v>
      </c>
      <c r="AM46" s="89">
        <f>'2011_CO-PA_Sumary'!$C45</f>
        <v>13.6</v>
      </c>
      <c r="AN46" s="72">
        <f>'2011_CO-PA_Sumary'!$D45</f>
        <v>19.8</v>
      </c>
      <c r="AO46" s="72">
        <f>'2011_CO-PA_Sumary'!$E45</f>
        <v>0</v>
      </c>
      <c r="AP46" s="76">
        <f>'2011_CO-PA_Sumary'!$F45</f>
        <v>33.4</v>
      </c>
      <c r="AQ46" s="89">
        <f>'2012_CO-PA_Sumary'!$C45</f>
        <v>17</v>
      </c>
      <c r="AR46" s="72">
        <f>'2012_CO-PA_Sumary'!$D45</f>
        <v>27.3</v>
      </c>
      <c r="AS46" s="72">
        <f>'2012_CO-PA_Sumary'!$E45</f>
        <v>0</v>
      </c>
      <c r="AT46" s="76">
        <f>'2012_CO-PA_Sumary'!$F45</f>
        <v>44.3</v>
      </c>
      <c r="AU46" s="89">
        <f>'2013_CO-PA_Sumary'!$C45</f>
        <v>21</v>
      </c>
      <c r="AV46" s="72">
        <f>'2013_CO-PA_Sumary'!$D45</f>
        <v>21.700000000000003</v>
      </c>
      <c r="AW46" s="72">
        <f>'2013_CO-PA_Sumary'!$E45</f>
        <v>0</v>
      </c>
      <c r="AX46" s="76">
        <f>'2013_CO-PA_Sumary'!$F45</f>
        <v>42.7</v>
      </c>
      <c r="AY46" s="89">
        <f>'2014_CO-PA_Sumary'!$C45</f>
        <v>19.600000000000001</v>
      </c>
      <c r="AZ46" s="72">
        <f>'2014_CO-PA_Sumary'!$D45</f>
        <v>20.100000000000001</v>
      </c>
      <c r="BA46" s="72">
        <f>'2014_CO-PA_Sumary'!$E45</f>
        <v>0</v>
      </c>
      <c r="BB46" s="76">
        <f>'2014_CO-PA_Sumary'!$F45</f>
        <v>39.700000000000003</v>
      </c>
      <c r="BC46" s="89">
        <f>'2015_CO-PA_Sumary'!$C45</f>
        <v>19.600000000000001</v>
      </c>
      <c r="BD46" s="72">
        <f>'2015_CO-PA_Sumary'!$D45</f>
        <v>16.899999999999999</v>
      </c>
      <c r="BE46" s="72">
        <f>'2015_CO-PA_Sumary'!$E45</f>
        <v>0</v>
      </c>
      <c r="BF46" s="76">
        <f>'2015_CO-PA_Sumary'!$F45</f>
        <v>36.5</v>
      </c>
      <c r="BG46" s="374"/>
      <c r="BH46" s="75">
        <f t="shared" si="29"/>
        <v>19.566666666666666</v>
      </c>
      <c r="BI46" s="70">
        <f t="shared" si="30"/>
        <v>29.977777777777774</v>
      </c>
      <c r="BJ46" s="70">
        <f t="shared" si="31"/>
        <v>0</v>
      </c>
      <c r="BK46" s="77">
        <f t="shared" si="32"/>
        <v>49.544444444444451</v>
      </c>
      <c r="BL46" s="75">
        <f t="shared" si="33"/>
        <v>17.599999999999998</v>
      </c>
      <c r="BM46" s="70">
        <f t="shared" si="34"/>
        <v>28.866666666666664</v>
      </c>
      <c r="BN46" s="70">
        <f t="shared" si="35"/>
        <v>0</v>
      </c>
      <c r="BO46" s="77">
        <f t="shared" si="36"/>
        <v>46.466666666666669</v>
      </c>
      <c r="BP46" s="74">
        <f t="shared" si="37"/>
        <v>18.160000000000004</v>
      </c>
      <c r="BQ46" s="74">
        <f t="shared" si="38"/>
        <v>21.160000000000004</v>
      </c>
      <c r="BR46" s="74">
        <f t="shared" si="39"/>
        <v>0</v>
      </c>
      <c r="BS46" s="77">
        <f t="shared" si="40"/>
        <v>39.32</v>
      </c>
      <c r="BT46" s="83"/>
      <c r="BU46" s="113">
        <v>801</v>
      </c>
      <c r="BV46" s="111" t="s">
        <v>43</v>
      </c>
      <c r="BW46" s="89">
        <f>'2002_CO-PA_Sumary'!U45</f>
        <v>118.7</v>
      </c>
      <c r="BX46" s="72">
        <f>'2002_CO-PA_Sumary'!V45</f>
        <v>17.8</v>
      </c>
      <c r="BY46" s="72">
        <f>'2002_CO-PA_Sumary'!W45</f>
        <v>6.3</v>
      </c>
      <c r="BZ46" s="90">
        <f>'2002_CO-PA_Sumary'!X45</f>
        <v>142.80000000000001</v>
      </c>
      <c r="CA46" s="75">
        <f>'2003_CO-PA_Sumary'!U45</f>
        <v>109.5</v>
      </c>
      <c r="CB46" s="70">
        <f>'2003_CO-PA_Sumary'!V45</f>
        <v>17.200000000000003</v>
      </c>
      <c r="CC46" s="70">
        <f>'2003_CO-PA_Sumary'!W45</f>
        <v>6.3</v>
      </c>
      <c r="CD46" s="91">
        <f>'2003_CO-PA_Sumary'!X45</f>
        <v>133</v>
      </c>
      <c r="CE46" s="70">
        <f>'2004_CO-PA_Sumary'!U45</f>
        <v>111</v>
      </c>
      <c r="CF46" s="70">
        <f>'2004_CO-PA_Sumary'!V45</f>
        <v>17.200000000000003</v>
      </c>
      <c r="CG46" s="70">
        <f>'2004_CO-PA_Sumary'!W45</f>
        <v>7</v>
      </c>
      <c r="CH46" s="91">
        <f>'2004_CO-PA_Sumary'!X45</f>
        <v>135.19999999999999</v>
      </c>
      <c r="CI46" s="71">
        <f>'2005_CO-PA_Sumary'!U45</f>
        <v>102.80000000000001</v>
      </c>
      <c r="CJ46" s="71">
        <f>'2005_CO-PA_Sumary'!V45</f>
        <v>16.899999999999999</v>
      </c>
      <c r="CK46" s="71">
        <f>'2005_CO-PA_Sumary'!W45</f>
        <v>6.3</v>
      </c>
      <c r="CL46" s="90">
        <f>'2005_CO-PA_Sumary'!X45</f>
        <v>126.00000000000001</v>
      </c>
      <c r="CM46" s="70">
        <f>'2006_CO-PA_Sumary'!U45</f>
        <v>115.49999999999999</v>
      </c>
      <c r="CN46" s="70">
        <f>'2006_CO-PA_Sumary'!V45</f>
        <v>19.3</v>
      </c>
      <c r="CO46" s="70">
        <f>'2006_CO-PA_Sumary'!W45</f>
        <v>11.6</v>
      </c>
      <c r="CP46" s="91">
        <f>'2006_CO-PA_Sumary'!X45</f>
        <v>146.39999999999998</v>
      </c>
      <c r="CQ46" s="70">
        <f>'2007_CO-PA_Sumary'!U45</f>
        <v>129.80000000000001</v>
      </c>
      <c r="CR46" s="70">
        <f>'2007_CO-PA_Sumary'!V45</f>
        <v>19.000000000000004</v>
      </c>
      <c r="CS46" s="70">
        <f>'2007_CO-PA_Sumary'!W45</f>
        <v>11.6</v>
      </c>
      <c r="CT46" s="91">
        <f>'2007_CO-PA_Sumary'!X45</f>
        <v>160.4</v>
      </c>
      <c r="CU46" s="70">
        <f>'2008_CO-PA_Sumary'!U45</f>
        <v>112.89999999999999</v>
      </c>
      <c r="CV46" s="70">
        <f>'2008_CO-PA_Sumary'!V45</f>
        <v>19.400000000000002</v>
      </c>
      <c r="CW46" s="70">
        <f>'2008_CO-PA_Sumary'!W45</f>
        <v>11.6</v>
      </c>
      <c r="CX46" s="91">
        <f>'2008_CO-PA_Sumary'!X45</f>
        <v>143.89999999999998</v>
      </c>
      <c r="CY46" s="70">
        <f>'2009_CO-PA_Sumary'!U45</f>
        <v>125</v>
      </c>
      <c r="CZ46" s="70">
        <f>'2009_CO-PA_Sumary'!V45</f>
        <v>19.100000000000001</v>
      </c>
      <c r="DA46" s="70">
        <f>'2009_CO-PA_Sumary'!W45</f>
        <v>11.6</v>
      </c>
      <c r="DB46" s="91">
        <f>'2009_CO-PA_Sumary'!X45</f>
        <v>155.69999999999999</v>
      </c>
      <c r="DC46" s="89">
        <f>'2010_CO-PA_Sumary'!$U45</f>
        <v>120.8</v>
      </c>
      <c r="DD46" s="72">
        <f>'2010_CO-PA_Sumary'!$V45</f>
        <v>19.900000000000002</v>
      </c>
      <c r="DE46" s="72">
        <f>'2010_CO-PA_Sumary'!$W45</f>
        <v>11.6</v>
      </c>
      <c r="DF46" s="76">
        <f>'2010_CO-PA_Sumary'!$X45</f>
        <v>152.29999999999998</v>
      </c>
      <c r="DG46" s="89">
        <f>'2011_CO-PA_Sumary'!$U45</f>
        <v>52.6</v>
      </c>
      <c r="DH46" s="72">
        <f>'2011_CO-PA_Sumary'!$V45</f>
        <v>6.7999999999999989</v>
      </c>
      <c r="DI46" s="72">
        <f>'2011_CO-PA_Sumary'!$W45</f>
        <v>6</v>
      </c>
      <c r="DJ46" s="76">
        <f>'2011_CO-PA_Sumary'!$X45</f>
        <v>65.400000000000006</v>
      </c>
      <c r="DK46" s="89">
        <f>'2012_CO-PA_Sumary'!$U45</f>
        <v>58.4</v>
      </c>
      <c r="DL46" s="72">
        <f>'2012_CO-PA_Sumary'!$V45</f>
        <v>6.6999999999999993</v>
      </c>
      <c r="DM46" s="72">
        <f>'2012_CO-PA_Sumary'!$W45</f>
        <v>6.1999999999999993</v>
      </c>
      <c r="DN46" s="76">
        <f>'2012_CO-PA_Sumary'!$X45</f>
        <v>71.3</v>
      </c>
      <c r="DO46" s="89">
        <f>'2013_CO-PA_Sumary'!$U45</f>
        <v>65.2</v>
      </c>
      <c r="DP46" s="72">
        <f>'2013_CO-PA_Sumary'!$V45</f>
        <v>9.1</v>
      </c>
      <c r="DQ46" s="72">
        <f>'2013_CO-PA_Sumary'!$W45</f>
        <v>7.1999999999999993</v>
      </c>
      <c r="DR46" s="76">
        <f>'2013_CO-PA_Sumary'!$X45</f>
        <v>81.5</v>
      </c>
      <c r="DS46" s="89">
        <f>'2014_CO-PA_Sumary'!$U45</f>
        <v>69</v>
      </c>
      <c r="DT46" s="72">
        <f>'2014_CO-PA_Sumary'!$V45</f>
        <v>8.5</v>
      </c>
      <c r="DU46" s="72">
        <f>'2014_CO-PA_Sumary'!$W45</f>
        <v>7.6999999999999993</v>
      </c>
      <c r="DV46" s="76">
        <f>'2014_CO-PA_Sumary'!$X45</f>
        <v>85.2</v>
      </c>
      <c r="DW46" s="89">
        <f>'2015_CO-PA_Sumary'!$U45</f>
        <v>59.199999999999996</v>
      </c>
      <c r="DX46" s="72">
        <f>'2015_CO-PA_Sumary'!$V45</f>
        <v>4.8</v>
      </c>
      <c r="DY46" s="72">
        <f>'2015_CO-PA_Sumary'!$W45</f>
        <v>7.6</v>
      </c>
      <c r="DZ46" s="76">
        <f>'2015_CO-PA_Sumary'!$X45</f>
        <v>71.599999999999994</v>
      </c>
      <c r="EA46" s="83"/>
      <c r="EB46" s="75">
        <f t="shared" si="41"/>
        <v>116.22222222222223</v>
      </c>
      <c r="EC46" s="70">
        <f t="shared" si="0"/>
        <v>18.422222222222224</v>
      </c>
      <c r="ED46" s="70">
        <f t="shared" si="1"/>
        <v>9.3222222222222211</v>
      </c>
      <c r="EE46" s="77">
        <f t="shared" si="42"/>
        <v>143.96666666666664</v>
      </c>
      <c r="EF46" s="75">
        <f t="shared" si="43"/>
        <v>117.8</v>
      </c>
      <c r="EG46" s="70">
        <f t="shared" si="2"/>
        <v>18.933333333333337</v>
      </c>
      <c r="EH46" s="70">
        <f t="shared" si="3"/>
        <v>10.716666666666667</v>
      </c>
      <c r="EI46" s="77">
        <f t="shared" si="4"/>
        <v>147.44999999999996</v>
      </c>
      <c r="EJ46" s="75">
        <f t="shared" si="44"/>
        <v>60.879999999999995</v>
      </c>
      <c r="EK46" s="70">
        <f t="shared" si="45"/>
        <v>7.18</v>
      </c>
      <c r="EL46" s="70">
        <f t="shared" si="46"/>
        <v>6.9399999999999995</v>
      </c>
      <c r="EM46" s="77">
        <f t="shared" si="47"/>
        <v>75</v>
      </c>
      <c r="EN46" s="83"/>
      <c r="EO46" s="114"/>
      <c r="EQ46" s="113">
        <v>606</v>
      </c>
      <c r="ER46" s="111" t="s">
        <v>173</v>
      </c>
      <c r="ES46" s="89">
        <f t="shared" si="266"/>
        <v>300.10000000000002</v>
      </c>
      <c r="ET46" s="72">
        <f>BX31</f>
        <v>24.6</v>
      </c>
      <c r="EU46" s="72">
        <f>BY31</f>
        <v>196.2</v>
      </c>
      <c r="EV46" s="90">
        <f>BZ31</f>
        <v>520.90000000000009</v>
      </c>
      <c r="EW46" s="75">
        <f>CA31</f>
        <v>332.4</v>
      </c>
      <c r="EX46" s="70">
        <f>CB31</f>
        <v>25</v>
      </c>
      <c r="EY46" s="70">
        <f>CC31</f>
        <v>130.9</v>
      </c>
      <c r="EZ46" s="91">
        <f>CD31</f>
        <v>488.29999999999995</v>
      </c>
      <c r="FA46" s="70">
        <f>CE31</f>
        <v>409.7</v>
      </c>
      <c r="FB46" s="70">
        <f>CF31</f>
        <v>24.9</v>
      </c>
      <c r="FC46" s="70">
        <f>CG31</f>
        <v>127.6</v>
      </c>
      <c r="FD46" s="91">
        <f>CH31</f>
        <v>562.19999999999993</v>
      </c>
      <c r="FE46" s="71">
        <f>CI31</f>
        <v>269.60000000000002</v>
      </c>
      <c r="FF46" s="71">
        <f>CJ31</f>
        <v>25.900000000000002</v>
      </c>
      <c r="FG46" s="71">
        <f>CK31</f>
        <v>176.3</v>
      </c>
      <c r="FH46" s="91">
        <f>CL31</f>
        <v>471.8</v>
      </c>
      <c r="FI46" s="70">
        <f>CM31</f>
        <v>441.6</v>
      </c>
      <c r="FJ46" s="70">
        <f>CN31</f>
        <v>27.5</v>
      </c>
      <c r="FK46" s="70">
        <f>CO31</f>
        <v>136.69999999999999</v>
      </c>
      <c r="FL46" s="91">
        <f>CP31</f>
        <v>605.79999999999995</v>
      </c>
      <c r="FM46" s="70">
        <f>CQ31</f>
        <v>556</v>
      </c>
      <c r="FN46" s="70">
        <f>CR31</f>
        <v>31.799999999999997</v>
      </c>
      <c r="FO46" s="70">
        <f>CS31</f>
        <v>185.3</v>
      </c>
      <c r="FP46" s="91">
        <f>CT31</f>
        <v>773.09999999999991</v>
      </c>
      <c r="FQ46" s="70">
        <f>CU31</f>
        <v>655</v>
      </c>
      <c r="FR46" s="70">
        <f>CV31</f>
        <v>26.4</v>
      </c>
      <c r="FS46" s="70">
        <f>CW31</f>
        <v>195.3</v>
      </c>
      <c r="FT46" s="91">
        <f>CX31</f>
        <v>876.7</v>
      </c>
      <c r="FU46" s="70">
        <f>CY31</f>
        <v>840</v>
      </c>
      <c r="FV46" s="70">
        <f>CZ31</f>
        <v>28.099999999999998</v>
      </c>
      <c r="FW46" s="70">
        <f>DA31</f>
        <v>185.3</v>
      </c>
      <c r="FX46" s="91">
        <f>DB31</f>
        <v>1053.4000000000001</v>
      </c>
      <c r="FY46" s="70">
        <f>DC31</f>
        <v>566.20000000000005</v>
      </c>
      <c r="FZ46" s="70">
        <f t="shared" ref="FZ46:GB46" si="271">DD31</f>
        <v>26.8</v>
      </c>
      <c r="GA46" s="70">
        <f t="shared" si="271"/>
        <v>189.7</v>
      </c>
      <c r="GB46" s="91">
        <f t="shared" si="271"/>
        <v>782.7</v>
      </c>
      <c r="GC46" s="70">
        <f>DG31</f>
        <v>404.4</v>
      </c>
      <c r="GD46" s="70">
        <f t="shared" si="239"/>
        <v>19.200000000000003</v>
      </c>
      <c r="GE46" s="70">
        <f t="shared" si="240"/>
        <v>142.5</v>
      </c>
      <c r="GF46" s="91">
        <f t="shared" si="241"/>
        <v>566.09999999999991</v>
      </c>
      <c r="GG46" s="409">
        <f>DK31</f>
        <v>524.6</v>
      </c>
      <c r="GH46" s="70">
        <f t="shared" si="242"/>
        <v>22.299999999999997</v>
      </c>
      <c r="GI46" s="70">
        <f t="shared" si="243"/>
        <v>185.1</v>
      </c>
      <c r="GJ46" s="91">
        <f t="shared" si="244"/>
        <v>732</v>
      </c>
      <c r="GK46" s="409">
        <f>DO31</f>
        <v>518.6</v>
      </c>
      <c r="GL46" s="70">
        <f t="shared" si="245"/>
        <v>21.9</v>
      </c>
      <c r="GM46" s="70">
        <f t="shared" si="246"/>
        <v>205.5</v>
      </c>
      <c r="GN46" s="91">
        <f t="shared" si="247"/>
        <v>746</v>
      </c>
      <c r="GO46" s="409">
        <f>DS31</f>
        <v>765.5</v>
      </c>
      <c r="GP46" s="70">
        <f t="shared" si="248"/>
        <v>20.9</v>
      </c>
      <c r="GQ46" s="70">
        <f t="shared" si="249"/>
        <v>305.2</v>
      </c>
      <c r="GR46" s="91">
        <f t="shared" si="250"/>
        <v>1091.5999999999999</v>
      </c>
      <c r="GS46" s="75">
        <f>DW31</f>
        <v>898.3</v>
      </c>
      <c r="GT46" s="70">
        <f t="shared" si="251"/>
        <v>13.2</v>
      </c>
      <c r="GU46" s="70">
        <f t="shared" si="252"/>
        <v>287.2</v>
      </c>
      <c r="GV46" s="91">
        <f t="shared" si="253"/>
        <v>1198.7</v>
      </c>
      <c r="GW46" s="83"/>
      <c r="GX46" s="75">
        <f t="shared" si="254"/>
        <v>522.52222222222224</v>
      </c>
      <c r="GY46" s="70">
        <f t="shared" si="255"/>
        <v>25.266666666666666</v>
      </c>
      <c r="GZ46" s="70">
        <f t="shared" si="256"/>
        <v>180.08888888888887</v>
      </c>
      <c r="HA46" s="77">
        <f t="shared" si="257"/>
        <v>727.87777777777785</v>
      </c>
      <c r="HB46" s="75">
        <f t="shared" si="258"/>
        <v>528.65</v>
      </c>
      <c r="HC46" s="70">
        <f t="shared" si="259"/>
        <v>27.433333333333334</v>
      </c>
      <c r="HD46" s="70">
        <f t="shared" si="260"/>
        <v>167.75</v>
      </c>
      <c r="HE46" s="77">
        <f t="shared" si="261"/>
        <v>723.83333333333337</v>
      </c>
      <c r="HF46" s="75">
        <f t="shared" si="262"/>
        <v>622.28</v>
      </c>
      <c r="HG46" s="70">
        <f t="shared" si="263"/>
        <v>19.5</v>
      </c>
      <c r="HH46" s="70">
        <f t="shared" si="264"/>
        <v>225.1</v>
      </c>
      <c r="HI46" s="77">
        <f t="shared" si="265"/>
        <v>866.87999999999988</v>
      </c>
      <c r="HJ46" s="83"/>
    </row>
    <row r="47" spans="1:218" x14ac:dyDescent="0.2">
      <c r="A47" s="84" t="s">
        <v>96</v>
      </c>
      <c r="B47" s="87" t="s">
        <v>97</v>
      </c>
      <c r="C47" s="89">
        <f>'2002_CO-PA_Sumary'!C46</f>
        <v>26.999999999999996</v>
      </c>
      <c r="D47" s="72">
        <f>'2002_CO-PA_Sumary'!D46</f>
        <v>45</v>
      </c>
      <c r="E47" s="72">
        <f>'2002_CO-PA_Sumary'!E46</f>
        <v>0</v>
      </c>
      <c r="F47" s="90">
        <f>'2002_CO-PA_Sumary'!F46</f>
        <v>72</v>
      </c>
      <c r="G47" s="75">
        <f>'2003_CO-PA_Sumary'!C46</f>
        <v>25.4</v>
      </c>
      <c r="H47" s="70">
        <f>'2003_CO-PA_Sumary'!D46</f>
        <v>39</v>
      </c>
      <c r="I47" s="70">
        <f>'2003_CO-PA_Sumary'!E46</f>
        <v>0</v>
      </c>
      <c r="J47" s="90">
        <f>'2003_CO-PA_Sumary'!F46</f>
        <v>64.400000000000006</v>
      </c>
      <c r="K47" s="70">
        <f>'2004_CO-PA_Sumary'!C46</f>
        <v>31.700000000000003</v>
      </c>
      <c r="L47" s="70">
        <f>'2004_CO-PA_Sumary'!D46</f>
        <v>39.6</v>
      </c>
      <c r="M47" s="70">
        <f>'2004_CO-PA_Sumary'!E46</f>
        <v>0</v>
      </c>
      <c r="N47" s="91">
        <f>'2004_CO-PA_Sumary'!F46</f>
        <v>71.300000000000011</v>
      </c>
      <c r="O47" s="71">
        <f>'2005_CO-PA_Sumary'!C46</f>
        <v>26.499999999999996</v>
      </c>
      <c r="P47" s="71">
        <f>'2005_CO-PA_Sumary'!D46</f>
        <v>38.699999999999996</v>
      </c>
      <c r="Q47" s="71">
        <f>'2005_CO-PA_Sumary'!E46</f>
        <v>0</v>
      </c>
      <c r="R47" s="91">
        <f>'2005_CO-PA_Sumary'!F46</f>
        <v>65.199999999999989</v>
      </c>
      <c r="S47" s="70">
        <f>'2006_CO-PA_Sumary'!C46</f>
        <v>23.9</v>
      </c>
      <c r="T47" s="70">
        <f>'2006_CO-PA_Sumary'!D46</f>
        <v>39.5</v>
      </c>
      <c r="U47" s="70">
        <f>'2006_CO-PA_Sumary'!E46</f>
        <v>0</v>
      </c>
      <c r="V47" s="91">
        <f>'2006_CO-PA_Sumary'!F46</f>
        <v>63.4</v>
      </c>
      <c r="W47" s="70">
        <f>'2007_CO-PA_Sumary'!C46</f>
        <v>25.2</v>
      </c>
      <c r="X47" s="70">
        <f>'2007_CO-PA_Sumary'!D46</f>
        <v>39.799999999999997</v>
      </c>
      <c r="Y47" s="70">
        <f>'2007_CO-PA_Sumary'!E46</f>
        <v>0</v>
      </c>
      <c r="Z47" s="91">
        <f>'2007_CO-PA_Sumary'!F46</f>
        <v>65</v>
      </c>
      <c r="AA47" s="70">
        <f>'2008_CO-PA_Sumary'!C46</f>
        <v>25.4</v>
      </c>
      <c r="AB47" s="70">
        <f>'2008_CO-PA_Sumary'!D46</f>
        <v>38.6</v>
      </c>
      <c r="AC47" s="70">
        <f>'2008_CO-PA_Sumary'!E46</f>
        <v>0</v>
      </c>
      <c r="AD47" s="91">
        <f>'2008_CO-PA_Sumary'!F46</f>
        <v>64</v>
      </c>
      <c r="AE47" s="70">
        <f>'2009_CO-PA_Sumary'!C46</f>
        <v>24.3</v>
      </c>
      <c r="AF47" s="70">
        <f>'2009_CO-PA_Sumary'!D46</f>
        <v>44.699999999999996</v>
      </c>
      <c r="AG47" s="70">
        <f>'2009_CO-PA_Sumary'!E46</f>
        <v>0</v>
      </c>
      <c r="AH47" s="91">
        <f>'2009_CO-PA_Sumary'!F46</f>
        <v>69</v>
      </c>
      <c r="AI47" s="89">
        <f>'2010_CO-PA_Sumary'!$C46</f>
        <v>19.3</v>
      </c>
      <c r="AJ47" s="72">
        <f>'2010_CO-PA_Sumary'!$D46</f>
        <v>40</v>
      </c>
      <c r="AK47" s="72">
        <f>'2010_CO-PA_Sumary'!$E46</f>
        <v>0</v>
      </c>
      <c r="AL47" s="76">
        <f>'2010_CO-PA_Sumary'!$F46</f>
        <v>59.3</v>
      </c>
      <c r="AM47" s="89">
        <f>'2011_CO-PA_Sumary'!$C46</f>
        <v>32.299999999999997</v>
      </c>
      <c r="AN47" s="72">
        <f>'2011_CO-PA_Sumary'!$D46</f>
        <v>17.900000000000002</v>
      </c>
      <c r="AO47" s="72">
        <f>'2011_CO-PA_Sumary'!$E46</f>
        <v>0</v>
      </c>
      <c r="AP47" s="76">
        <f>'2011_CO-PA_Sumary'!$F46</f>
        <v>50.2</v>
      </c>
      <c r="AQ47" s="89">
        <f>'2012_CO-PA_Sumary'!$C46</f>
        <v>40.700000000000003</v>
      </c>
      <c r="AR47" s="72">
        <f>'2012_CO-PA_Sumary'!$D46</f>
        <v>17.900000000000002</v>
      </c>
      <c r="AS47" s="72">
        <f>'2012_CO-PA_Sumary'!$E46</f>
        <v>0</v>
      </c>
      <c r="AT47" s="76">
        <f>'2012_CO-PA_Sumary'!$F46</f>
        <v>58.600000000000009</v>
      </c>
      <c r="AU47" s="89">
        <f>'2013_CO-PA_Sumary'!$C46</f>
        <v>43.699999999999996</v>
      </c>
      <c r="AV47" s="72">
        <f>'2013_CO-PA_Sumary'!$D46</f>
        <v>22</v>
      </c>
      <c r="AW47" s="72">
        <f>'2013_CO-PA_Sumary'!$E46</f>
        <v>0</v>
      </c>
      <c r="AX47" s="76">
        <f>'2013_CO-PA_Sumary'!$F46</f>
        <v>65.699999999999989</v>
      </c>
      <c r="AY47" s="89">
        <f>'2014_CO-PA_Sumary'!$C46</f>
        <v>41.099999999999994</v>
      </c>
      <c r="AZ47" s="72">
        <f>'2014_CO-PA_Sumary'!$D46</f>
        <v>19.600000000000001</v>
      </c>
      <c r="BA47" s="72">
        <f>'2014_CO-PA_Sumary'!$E46</f>
        <v>0</v>
      </c>
      <c r="BB47" s="76">
        <f>'2014_CO-PA_Sumary'!$F46</f>
        <v>60.699999999999996</v>
      </c>
      <c r="BC47" s="89">
        <f>'2015_CO-PA_Sumary'!$C46</f>
        <v>42.9</v>
      </c>
      <c r="BD47" s="72">
        <f>'2015_CO-PA_Sumary'!$D46</f>
        <v>18.600000000000001</v>
      </c>
      <c r="BE47" s="72">
        <f>'2015_CO-PA_Sumary'!$E46</f>
        <v>0</v>
      </c>
      <c r="BF47" s="76">
        <f>'2015_CO-PA_Sumary'!$F46</f>
        <v>61.5</v>
      </c>
      <c r="BG47" s="374"/>
      <c r="BH47" s="75">
        <f t="shared" si="29"/>
        <v>25.411111111111111</v>
      </c>
      <c r="BI47" s="70">
        <f t="shared" si="30"/>
        <v>40.544444444444444</v>
      </c>
      <c r="BJ47" s="70">
        <f t="shared" si="31"/>
        <v>0</v>
      </c>
      <c r="BK47" s="77">
        <f t="shared" si="32"/>
        <v>65.955555555555549</v>
      </c>
      <c r="BL47" s="75">
        <f t="shared" si="33"/>
        <v>24.099999999999998</v>
      </c>
      <c r="BM47" s="70">
        <f t="shared" si="34"/>
        <v>40.216666666666661</v>
      </c>
      <c r="BN47" s="70">
        <f t="shared" si="35"/>
        <v>0</v>
      </c>
      <c r="BO47" s="77">
        <f t="shared" si="36"/>
        <v>64.316666666666677</v>
      </c>
      <c r="BP47" s="74">
        <f t="shared" si="37"/>
        <v>40.14</v>
      </c>
      <c r="BQ47" s="74">
        <f t="shared" si="38"/>
        <v>19.2</v>
      </c>
      <c r="BR47" s="74">
        <f t="shared" si="39"/>
        <v>0</v>
      </c>
      <c r="BS47" s="77">
        <f t="shared" si="40"/>
        <v>59.339999999999996</v>
      </c>
      <c r="BT47" s="83"/>
      <c r="BU47" s="113">
        <v>802</v>
      </c>
      <c r="BV47" s="111" t="s">
        <v>11</v>
      </c>
      <c r="BW47" s="89">
        <f>'2002_CO-PA_Sumary'!U46</f>
        <v>0.7</v>
      </c>
      <c r="BX47" s="72">
        <f>'2002_CO-PA_Sumary'!V46</f>
        <v>14.5</v>
      </c>
      <c r="BY47" s="72">
        <f>'2002_CO-PA_Sumary'!W46</f>
        <v>0</v>
      </c>
      <c r="BZ47" s="90">
        <f>'2002_CO-PA_Sumary'!X46</f>
        <v>15.2</v>
      </c>
      <c r="CA47" s="75">
        <f>'2003_CO-PA_Sumary'!U46</f>
        <v>0.6</v>
      </c>
      <c r="CB47" s="70">
        <f>'2003_CO-PA_Sumary'!V46</f>
        <v>14.600000000000001</v>
      </c>
      <c r="CC47" s="70">
        <f>'2003_CO-PA_Sumary'!W46</f>
        <v>0</v>
      </c>
      <c r="CD47" s="91">
        <f>'2003_CO-PA_Sumary'!X46</f>
        <v>15.200000000000001</v>
      </c>
      <c r="CE47" s="70">
        <f>'2004_CO-PA_Sumary'!U46</f>
        <v>0.7</v>
      </c>
      <c r="CF47" s="70">
        <f>'2004_CO-PA_Sumary'!V46</f>
        <v>16</v>
      </c>
      <c r="CG47" s="70">
        <f>'2004_CO-PA_Sumary'!W46</f>
        <v>0</v>
      </c>
      <c r="CH47" s="91">
        <f>'2004_CO-PA_Sumary'!X46</f>
        <v>16.7</v>
      </c>
      <c r="CI47" s="71">
        <f>'2005_CO-PA_Sumary'!U46</f>
        <v>0.7</v>
      </c>
      <c r="CJ47" s="71">
        <f>'2005_CO-PA_Sumary'!V46</f>
        <v>15.2</v>
      </c>
      <c r="CK47" s="71">
        <f>'2005_CO-PA_Sumary'!W46</f>
        <v>0</v>
      </c>
      <c r="CL47" s="90">
        <f>'2005_CO-PA_Sumary'!X46</f>
        <v>15.899999999999999</v>
      </c>
      <c r="CM47" s="70">
        <f>'2006_CO-PA_Sumary'!U46</f>
        <v>0.5</v>
      </c>
      <c r="CN47" s="70">
        <f>'2006_CO-PA_Sumary'!V46</f>
        <v>18.5</v>
      </c>
      <c r="CO47" s="70">
        <f>'2006_CO-PA_Sumary'!W46</f>
        <v>0</v>
      </c>
      <c r="CP47" s="91">
        <f>'2006_CO-PA_Sumary'!X46</f>
        <v>19</v>
      </c>
      <c r="CQ47" s="70">
        <f>'2007_CO-PA_Sumary'!U46</f>
        <v>0.5</v>
      </c>
      <c r="CR47" s="70">
        <f>'2007_CO-PA_Sumary'!V46</f>
        <v>19.2</v>
      </c>
      <c r="CS47" s="70">
        <f>'2007_CO-PA_Sumary'!W46</f>
        <v>0</v>
      </c>
      <c r="CT47" s="91">
        <f>'2007_CO-PA_Sumary'!X46</f>
        <v>19.7</v>
      </c>
      <c r="CU47" s="70">
        <f>'2008_CO-PA_Sumary'!U46</f>
        <v>0.7</v>
      </c>
      <c r="CV47" s="70">
        <f>'2008_CO-PA_Sumary'!V46</f>
        <v>19.299999999999997</v>
      </c>
      <c r="CW47" s="70">
        <f>'2008_CO-PA_Sumary'!W46</f>
        <v>0</v>
      </c>
      <c r="CX47" s="91">
        <f>'2008_CO-PA_Sumary'!X46</f>
        <v>19.999999999999996</v>
      </c>
      <c r="CY47" s="70">
        <f>'2009_CO-PA_Sumary'!U46</f>
        <v>0.8</v>
      </c>
      <c r="CZ47" s="70">
        <f>'2009_CO-PA_Sumary'!V46</f>
        <v>19.7</v>
      </c>
      <c r="DA47" s="70">
        <f>'2009_CO-PA_Sumary'!W46</f>
        <v>0</v>
      </c>
      <c r="DB47" s="91">
        <f>'2009_CO-PA_Sumary'!X46</f>
        <v>20.5</v>
      </c>
      <c r="DC47" s="89">
        <f>'2010_CO-PA_Sumary'!$U46</f>
        <v>0.4</v>
      </c>
      <c r="DD47" s="72">
        <f>'2010_CO-PA_Sumary'!$V46</f>
        <v>17</v>
      </c>
      <c r="DE47" s="72">
        <f>'2010_CO-PA_Sumary'!$W46</f>
        <v>0</v>
      </c>
      <c r="DF47" s="76">
        <f>'2010_CO-PA_Sumary'!$X46</f>
        <v>17.399999999999999</v>
      </c>
      <c r="DG47" s="89">
        <f>'2011_CO-PA_Sumary'!$U46</f>
        <v>1.8</v>
      </c>
      <c r="DH47" s="72">
        <f>'2011_CO-PA_Sumary'!$V46</f>
        <v>16</v>
      </c>
      <c r="DI47" s="72">
        <f>'2011_CO-PA_Sumary'!$W46</f>
        <v>0</v>
      </c>
      <c r="DJ47" s="76">
        <f>'2011_CO-PA_Sumary'!$X46</f>
        <v>17.8</v>
      </c>
      <c r="DK47" s="89">
        <f>'2012_CO-PA_Sumary'!$U46</f>
        <v>2.5</v>
      </c>
      <c r="DL47" s="72">
        <f>'2012_CO-PA_Sumary'!$V46</f>
        <v>16.7</v>
      </c>
      <c r="DM47" s="72">
        <f>'2012_CO-PA_Sumary'!$W46</f>
        <v>0</v>
      </c>
      <c r="DN47" s="76">
        <f>'2012_CO-PA_Sumary'!$X46</f>
        <v>19.2</v>
      </c>
      <c r="DO47" s="89">
        <f>'2013_CO-PA_Sumary'!$U46</f>
        <v>2.4000000000000004</v>
      </c>
      <c r="DP47" s="72">
        <f>'2013_CO-PA_Sumary'!$V46</f>
        <v>16.600000000000001</v>
      </c>
      <c r="DQ47" s="72">
        <f>'2013_CO-PA_Sumary'!$W46</f>
        <v>0</v>
      </c>
      <c r="DR47" s="76">
        <f>'2013_CO-PA_Sumary'!$X46</f>
        <v>19</v>
      </c>
      <c r="DS47" s="89">
        <f>'2014_CO-PA_Sumary'!$U46</f>
        <v>2.2000000000000002</v>
      </c>
      <c r="DT47" s="72">
        <f>'2014_CO-PA_Sumary'!$V46</f>
        <v>15.200000000000001</v>
      </c>
      <c r="DU47" s="72">
        <f>'2014_CO-PA_Sumary'!$W46</f>
        <v>0</v>
      </c>
      <c r="DV47" s="76">
        <f>'2014_CO-PA_Sumary'!$X46</f>
        <v>17.400000000000002</v>
      </c>
      <c r="DW47" s="89">
        <f>'2015_CO-PA_Sumary'!$U46</f>
        <v>1.8</v>
      </c>
      <c r="DX47" s="72">
        <f>'2015_CO-PA_Sumary'!$V46</f>
        <v>14.200000000000001</v>
      </c>
      <c r="DY47" s="72">
        <f>'2015_CO-PA_Sumary'!$W46</f>
        <v>0</v>
      </c>
      <c r="DZ47" s="76">
        <f>'2015_CO-PA_Sumary'!$X46</f>
        <v>16</v>
      </c>
      <c r="EA47" s="83"/>
      <c r="EB47" s="75">
        <f t="shared" si="41"/>
        <v>0.62222222222222223</v>
      </c>
      <c r="EC47" s="70">
        <f t="shared" si="0"/>
        <v>17.111111111111111</v>
      </c>
      <c r="ED47" s="70">
        <f t="shared" si="1"/>
        <v>0</v>
      </c>
      <c r="EE47" s="77">
        <f t="shared" si="42"/>
        <v>17.733333333333334</v>
      </c>
      <c r="EF47" s="75">
        <f t="shared" si="43"/>
        <v>0.6</v>
      </c>
      <c r="EG47" s="70">
        <f t="shared" si="2"/>
        <v>18.150000000000002</v>
      </c>
      <c r="EH47" s="70">
        <f t="shared" si="3"/>
        <v>0</v>
      </c>
      <c r="EI47" s="77">
        <f t="shared" si="4"/>
        <v>18.75</v>
      </c>
      <c r="EJ47" s="75">
        <f t="shared" si="44"/>
        <v>2.14</v>
      </c>
      <c r="EK47" s="70">
        <f t="shared" si="45"/>
        <v>15.74</v>
      </c>
      <c r="EL47" s="70">
        <f t="shared" si="46"/>
        <v>0</v>
      </c>
      <c r="EM47" s="77">
        <f t="shared" si="47"/>
        <v>17.880000000000003</v>
      </c>
      <c r="EN47" s="83"/>
      <c r="EO47" s="114"/>
      <c r="EQ47" s="113">
        <v>607</v>
      </c>
      <c r="ER47" s="111" t="s">
        <v>174</v>
      </c>
      <c r="ES47" s="89">
        <f t="shared" si="266"/>
        <v>92.9</v>
      </c>
      <c r="ET47" s="72">
        <f>BX32</f>
        <v>136.6</v>
      </c>
      <c r="EU47" s="72">
        <f>BY32</f>
        <v>0</v>
      </c>
      <c r="EV47" s="90">
        <f>BZ32</f>
        <v>229.5</v>
      </c>
      <c r="EW47" s="75">
        <f>CA32</f>
        <v>84.8</v>
      </c>
      <c r="EX47" s="70">
        <f>CB32</f>
        <v>143.6</v>
      </c>
      <c r="EY47" s="70">
        <f>CC32</f>
        <v>0</v>
      </c>
      <c r="EZ47" s="91">
        <f>CD32</f>
        <v>228.39999999999998</v>
      </c>
      <c r="FA47" s="70">
        <f>CE32</f>
        <v>95.4</v>
      </c>
      <c r="FB47" s="70">
        <f>CF32</f>
        <v>149.6</v>
      </c>
      <c r="FC47" s="70">
        <f>CG32</f>
        <v>0</v>
      </c>
      <c r="FD47" s="91">
        <f>CH32</f>
        <v>245</v>
      </c>
      <c r="FE47" s="71">
        <f>CI32</f>
        <v>81.900000000000006</v>
      </c>
      <c r="FF47" s="71">
        <f>CJ32</f>
        <v>150.1</v>
      </c>
      <c r="FG47" s="71">
        <f>CK32</f>
        <v>0</v>
      </c>
      <c r="FH47" s="91">
        <f>CL32</f>
        <v>232</v>
      </c>
      <c r="FI47" s="70">
        <f>CM32</f>
        <v>112</v>
      </c>
      <c r="FJ47" s="70">
        <f>CN32</f>
        <v>94.899999999999991</v>
      </c>
      <c r="FK47" s="70">
        <f>CO32</f>
        <v>0</v>
      </c>
      <c r="FL47" s="91">
        <f>CP32</f>
        <v>206.89999999999998</v>
      </c>
      <c r="FM47" s="70">
        <f>CQ32</f>
        <v>107.4</v>
      </c>
      <c r="FN47" s="70">
        <f>CR32</f>
        <v>93.8</v>
      </c>
      <c r="FO47" s="70">
        <f>CS32</f>
        <v>4.4000000000000004</v>
      </c>
      <c r="FP47" s="91">
        <f>CT32</f>
        <v>205.6</v>
      </c>
      <c r="FQ47" s="70">
        <f>CU32</f>
        <v>116.80000000000001</v>
      </c>
      <c r="FR47" s="70">
        <f>CV32</f>
        <v>93.7</v>
      </c>
      <c r="FS47" s="70">
        <f>CW32</f>
        <v>0</v>
      </c>
      <c r="FT47" s="91">
        <f>CX32</f>
        <v>210.5</v>
      </c>
      <c r="FU47" s="70">
        <f>CY32</f>
        <v>178.9</v>
      </c>
      <c r="FV47" s="70">
        <f>CZ32</f>
        <v>94.5</v>
      </c>
      <c r="FW47" s="70">
        <f>DA32</f>
        <v>4.0999999999999996</v>
      </c>
      <c r="FX47" s="91">
        <f>DB32</f>
        <v>277.5</v>
      </c>
      <c r="FY47" s="70">
        <f>DC32</f>
        <v>134.4</v>
      </c>
      <c r="FZ47" s="70">
        <f t="shared" ref="FZ47:GB50" si="272">DD32</f>
        <v>90.6</v>
      </c>
      <c r="GA47" s="70">
        <f t="shared" si="272"/>
        <v>0</v>
      </c>
      <c r="GB47" s="91">
        <f t="shared" si="272"/>
        <v>225</v>
      </c>
      <c r="GC47" s="70">
        <f>DG32</f>
        <v>118.69999999999999</v>
      </c>
      <c r="GD47" s="70">
        <f t="shared" si="239"/>
        <v>88.800000000000011</v>
      </c>
      <c r="GE47" s="70">
        <f t="shared" si="240"/>
        <v>4.0999999999999996</v>
      </c>
      <c r="GF47" s="91">
        <f t="shared" si="241"/>
        <v>211.6</v>
      </c>
      <c r="GG47" s="409">
        <f>DK32</f>
        <v>158.80000000000001</v>
      </c>
      <c r="GH47" s="70">
        <f t="shared" si="242"/>
        <v>82</v>
      </c>
      <c r="GI47" s="70">
        <f t="shared" si="243"/>
        <v>0</v>
      </c>
      <c r="GJ47" s="91">
        <f t="shared" si="244"/>
        <v>240.8</v>
      </c>
      <c r="GK47" s="409">
        <f>DO32</f>
        <v>157.30000000000001</v>
      </c>
      <c r="GL47" s="70">
        <f t="shared" si="245"/>
        <v>83.600000000000009</v>
      </c>
      <c r="GM47" s="70">
        <f t="shared" si="246"/>
        <v>4.3</v>
      </c>
      <c r="GN47" s="91">
        <f t="shared" si="247"/>
        <v>245.20000000000005</v>
      </c>
      <c r="GO47" s="409">
        <f>DS32</f>
        <v>272.60000000000002</v>
      </c>
      <c r="GP47" s="70">
        <f t="shared" si="248"/>
        <v>76</v>
      </c>
      <c r="GQ47" s="70">
        <f t="shared" si="249"/>
        <v>0</v>
      </c>
      <c r="GR47" s="91">
        <f t="shared" si="250"/>
        <v>348.6</v>
      </c>
      <c r="GS47" s="75">
        <f>DW32</f>
        <v>365.1</v>
      </c>
      <c r="GT47" s="70">
        <f t="shared" si="251"/>
        <v>69.100000000000009</v>
      </c>
      <c r="GU47" s="70">
        <f t="shared" si="252"/>
        <v>0</v>
      </c>
      <c r="GV47" s="91">
        <f t="shared" si="253"/>
        <v>434.20000000000005</v>
      </c>
      <c r="GW47" s="83"/>
      <c r="GX47" s="75">
        <f t="shared" si="254"/>
        <v>137.24444444444444</v>
      </c>
      <c r="GY47" s="70">
        <f t="shared" si="255"/>
        <v>113.98888888888888</v>
      </c>
      <c r="GZ47" s="70">
        <f t="shared" si="256"/>
        <v>0.94444444444444442</v>
      </c>
      <c r="HA47" s="77">
        <f t="shared" si="257"/>
        <v>252.17777777777778</v>
      </c>
      <c r="HB47" s="75">
        <f t="shared" si="258"/>
        <v>115.39999999999999</v>
      </c>
      <c r="HC47" s="70">
        <f t="shared" si="259"/>
        <v>112.76666666666667</v>
      </c>
      <c r="HD47" s="70">
        <f t="shared" si="260"/>
        <v>1.4166666666666667</v>
      </c>
      <c r="HE47" s="77">
        <f t="shared" si="261"/>
        <v>229.58333333333334</v>
      </c>
      <c r="HF47" s="75">
        <f t="shared" si="262"/>
        <v>214.5</v>
      </c>
      <c r="HG47" s="70">
        <f t="shared" si="263"/>
        <v>79.900000000000006</v>
      </c>
      <c r="HH47" s="70">
        <f t="shared" si="264"/>
        <v>1.6799999999999997</v>
      </c>
      <c r="HI47" s="77">
        <f t="shared" si="265"/>
        <v>296.08000000000004</v>
      </c>
      <c r="HJ47" s="83"/>
    </row>
    <row r="48" spans="1:218" x14ac:dyDescent="0.2">
      <c r="A48" s="84" t="s">
        <v>98</v>
      </c>
      <c r="B48" s="87" t="s">
        <v>99</v>
      </c>
      <c r="C48" s="89">
        <f>'2002_CO-PA_Sumary'!C47</f>
        <v>2.8</v>
      </c>
      <c r="D48" s="72">
        <f>'2002_CO-PA_Sumary'!D47</f>
        <v>1.6</v>
      </c>
      <c r="E48" s="72">
        <f>'2002_CO-PA_Sumary'!E47</f>
        <v>0</v>
      </c>
      <c r="F48" s="90">
        <f>'2002_CO-PA_Sumary'!F47</f>
        <v>4.4000000000000004</v>
      </c>
      <c r="G48" s="75">
        <f>'2003_CO-PA_Sumary'!C47</f>
        <v>19.5</v>
      </c>
      <c r="H48" s="70">
        <f>'2003_CO-PA_Sumary'!D47</f>
        <v>1.5000000000000002</v>
      </c>
      <c r="I48" s="70">
        <f>'2003_CO-PA_Sumary'!E47</f>
        <v>0</v>
      </c>
      <c r="J48" s="90">
        <f>'2003_CO-PA_Sumary'!F47</f>
        <v>21</v>
      </c>
      <c r="K48" s="70">
        <f>'2004_CO-PA_Sumary'!C47</f>
        <v>12.2</v>
      </c>
      <c r="L48" s="70">
        <f>'2004_CO-PA_Sumary'!D47</f>
        <v>0.89999999999999991</v>
      </c>
      <c r="M48" s="70">
        <f>'2004_CO-PA_Sumary'!E47</f>
        <v>0</v>
      </c>
      <c r="N48" s="91">
        <f>'2004_CO-PA_Sumary'!F47</f>
        <v>13.1</v>
      </c>
      <c r="O48" s="71">
        <f>'2005_CO-PA_Sumary'!C47</f>
        <v>20.5</v>
      </c>
      <c r="P48" s="71">
        <f>'2005_CO-PA_Sumary'!D47</f>
        <v>0.79999999999999993</v>
      </c>
      <c r="Q48" s="71">
        <f>'2005_CO-PA_Sumary'!E47</f>
        <v>0</v>
      </c>
      <c r="R48" s="91">
        <f>'2005_CO-PA_Sumary'!F47</f>
        <v>21.3</v>
      </c>
      <c r="S48" s="70">
        <f>'2006_CO-PA_Sumary'!C47</f>
        <v>20.5</v>
      </c>
      <c r="T48" s="70">
        <f>'2006_CO-PA_Sumary'!D47</f>
        <v>0.89999999999999991</v>
      </c>
      <c r="U48" s="70">
        <f>'2006_CO-PA_Sumary'!E47</f>
        <v>0</v>
      </c>
      <c r="V48" s="91">
        <f>'2006_CO-PA_Sumary'!F47</f>
        <v>21.4</v>
      </c>
      <c r="W48" s="70">
        <f>'2007_CO-PA_Sumary'!C47</f>
        <v>18.5</v>
      </c>
      <c r="X48" s="70">
        <f>'2007_CO-PA_Sumary'!D47</f>
        <v>1.2000000000000002</v>
      </c>
      <c r="Y48" s="70">
        <f>'2007_CO-PA_Sumary'!E47</f>
        <v>0</v>
      </c>
      <c r="Z48" s="91">
        <f>'2007_CO-PA_Sumary'!F47</f>
        <v>19.7</v>
      </c>
      <c r="AA48" s="70">
        <f>'2008_CO-PA_Sumary'!C47</f>
        <v>23.6</v>
      </c>
      <c r="AB48" s="70">
        <f>'2008_CO-PA_Sumary'!D47</f>
        <v>1.1000000000000001</v>
      </c>
      <c r="AC48" s="70">
        <f>'2008_CO-PA_Sumary'!E47</f>
        <v>0</v>
      </c>
      <c r="AD48" s="91">
        <f>'2008_CO-PA_Sumary'!F47</f>
        <v>24.700000000000003</v>
      </c>
      <c r="AE48" s="70">
        <f>'2009_CO-PA_Sumary'!C47</f>
        <v>33.199999999999996</v>
      </c>
      <c r="AF48" s="70">
        <f>'2009_CO-PA_Sumary'!D47</f>
        <v>1.1000000000000001</v>
      </c>
      <c r="AG48" s="70">
        <f>'2009_CO-PA_Sumary'!E47</f>
        <v>0</v>
      </c>
      <c r="AH48" s="91">
        <f>'2009_CO-PA_Sumary'!F47</f>
        <v>34.299999999999997</v>
      </c>
      <c r="AI48" s="89">
        <f>'2010_CO-PA_Sumary'!$C47</f>
        <v>26.9</v>
      </c>
      <c r="AJ48" s="72">
        <f>'2010_CO-PA_Sumary'!$D47</f>
        <v>1.1000000000000001</v>
      </c>
      <c r="AK48" s="72">
        <f>'2010_CO-PA_Sumary'!$E47</f>
        <v>0</v>
      </c>
      <c r="AL48" s="76">
        <f>'2010_CO-PA_Sumary'!$F47</f>
        <v>28</v>
      </c>
      <c r="AM48" s="89">
        <f>'2011_CO-PA_Sumary'!$C47</f>
        <v>3.4000000000000004</v>
      </c>
      <c r="AN48" s="72">
        <f>'2011_CO-PA_Sumary'!$D47</f>
        <v>0.7</v>
      </c>
      <c r="AO48" s="72">
        <f>'2011_CO-PA_Sumary'!$E47</f>
        <v>0</v>
      </c>
      <c r="AP48" s="76">
        <f>'2011_CO-PA_Sumary'!$F47</f>
        <v>4.1000000000000005</v>
      </c>
      <c r="AQ48" s="89">
        <f>'2012_CO-PA_Sumary'!$C47</f>
        <v>4.0999999999999996</v>
      </c>
      <c r="AR48" s="72">
        <f>'2012_CO-PA_Sumary'!$D47</f>
        <v>1.1000000000000001</v>
      </c>
      <c r="AS48" s="72">
        <f>'2012_CO-PA_Sumary'!$E47</f>
        <v>0</v>
      </c>
      <c r="AT48" s="76">
        <f>'2012_CO-PA_Sumary'!$F47</f>
        <v>5.1999999999999993</v>
      </c>
      <c r="AU48" s="89">
        <f>'2013_CO-PA_Sumary'!$C47</f>
        <v>4.2</v>
      </c>
      <c r="AV48" s="72">
        <f>'2013_CO-PA_Sumary'!$D47</f>
        <v>0.89999999999999991</v>
      </c>
      <c r="AW48" s="72">
        <f>'2013_CO-PA_Sumary'!$E47</f>
        <v>0</v>
      </c>
      <c r="AX48" s="76">
        <f>'2013_CO-PA_Sumary'!$F47</f>
        <v>5.0999999999999996</v>
      </c>
      <c r="AY48" s="89">
        <f>'2014_CO-PA_Sumary'!$C47</f>
        <v>4.3</v>
      </c>
      <c r="AZ48" s="72">
        <f>'2014_CO-PA_Sumary'!$D47</f>
        <v>0.9</v>
      </c>
      <c r="BA48" s="72">
        <f>'2014_CO-PA_Sumary'!$E47</f>
        <v>0</v>
      </c>
      <c r="BB48" s="76">
        <f>'2014_CO-PA_Sumary'!$F47</f>
        <v>5.2</v>
      </c>
      <c r="BC48" s="89">
        <f>'2015_CO-PA_Sumary'!$C47</f>
        <v>3.1</v>
      </c>
      <c r="BD48" s="72">
        <f>'2015_CO-PA_Sumary'!$D47</f>
        <v>0.9</v>
      </c>
      <c r="BE48" s="72">
        <f>'2015_CO-PA_Sumary'!$E47</f>
        <v>0</v>
      </c>
      <c r="BF48" s="76">
        <f>'2015_CO-PA_Sumary'!$F47</f>
        <v>4</v>
      </c>
      <c r="BG48" s="374"/>
      <c r="BH48" s="75">
        <f t="shared" si="29"/>
        <v>19.744444444444444</v>
      </c>
      <c r="BI48" s="70">
        <f t="shared" si="30"/>
        <v>1.1333333333333333</v>
      </c>
      <c r="BJ48" s="70">
        <f t="shared" si="31"/>
        <v>0</v>
      </c>
      <c r="BK48" s="77">
        <f t="shared" si="32"/>
        <v>20.877777777777776</v>
      </c>
      <c r="BL48" s="75">
        <f t="shared" si="33"/>
        <v>23.866666666666664</v>
      </c>
      <c r="BM48" s="70">
        <f t="shared" si="34"/>
        <v>1.0333333333333332</v>
      </c>
      <c r="BN48" s="70">
        <f t="shared" si="35"/>
        <v>0</v>
      </c>
      <c r="BO48" s="77">
        <f t="shared" si="36"/>
        <v>24.900000000000002</v>
      </c>
      <c r="BP48" s="74">
        <f t="shared" si="37"/>
        <v>3.8200000000000003</v>
      </c>
      <c r="BQ48" s="74">
        <f t="shared" si="38"/>
        <v>0.9</v>
      </c>
      <c r="BR48" s="74">
        <f t="shared" si="39"/>
        <v>0</v>
      </c>
      <c r="BS48" s="77">
        <f t="shared" si="40"/>
        <v>4.7200000000000006</v>
      </c>
      <c r="BT48" s="83"/>
      <c r="BU48" s="113">
        <v>901</v>
      </c>
      <c r="BV48" s="111" t="s">
        <v>188</v>
      </c>
      <c r="BW48" s="89">
        <f>'2002_CO-PA_Sumary'!U47</f>
        <v>136.1</v>
      </c>
      <c r="BX48" s="72">
        <f>'2002_CO-PA_Sumary'!V47</f>
        <v>13</v>
      </c>
      <c r="BY48" s="72">
        <f>'2002_CO-PA_Sumary'!W47</f>
        <v>0</v>
      </c>
      <c r="BZ48" s="90">
        <f>'2002_CO-PA_Sumary'!X47</f>
        <v>149.1</v>
      </c>
      <c r="CA48" s="75">
        <f>'2003_CO-PA_Sumary'!U47</f>
        <v>121.5</v>
      </c>
      <c r="CB48" s="70">
        <f>'2003_CO-PA_Sumary'!V47</f>
        <v>9.8999999999999986</v>
      </c>
      <c r="CC48" s="70">
        <f>'2003_CO-PA_Sumary'!W47</f>
        <v>0</v>
      </c>
      <c r="CD48" s="91">
        <f>'2003_CO-PA_Sumary'!X47</f>
        <v>131.4</v>
      </c>
      <c r="CE48" s="70">
        <f>'2004_CO-PA_Sumary'!U47</f>
        <v>134.29999999999998</v>
      </c>
      <c r="CF48" s="70">
        <f>'2004_CO-PA_Sumary'!V47</f>
        <v>11.5</v>
      </c>
      <c r="CG48" s="70">
        <f>'2004_CO-PA_Sumary'!W47</f>
        <v>0</v>
      </c>
      <c r="CH48" s="91">
        <f>'2004_CO-PA_Sumary'!X47</f>
        <v>145.79999999999998</v>
      </c>
      <c r="CI48" s="71">
        <f>'2005_CO-PA_Sumary'!U47</f>
        <v>102.8</v>
      </c>
      <c r="CJ48" s="71">
        <f>'2005_CO-PA_Sumary'!V47</f>
        <v>9.1</v>
      </c>
      <c r="CK48" s="71">
        <f>'2005_CO-PA_Sumary'!W47</f>
        <v>0</v>
      </c>
      <c r="CL48" s="90">
        <f>'2005_CO-PA_Sumary'!X47</f>
        <v>111.89999999999999</v>
      </c>
      <c r="CM48" s="70">
        <f>'2006_CO-PA_Sumary'!U47</f>
        <v>124.60000000000001</v>
      </c>
      <c r="CN48" s="70">
        <f>'2006_CO-PA_Sumary'!V47</f>
        <v>11</v>
      </c>
      <c r="CO48" s="70">
        <f>'2006_CO-PA_Sumary'!W47</f>
        <v>0</v>
      </c>
      <c r="CP48" s="91">
        <f>'2006_CO-PA_Sumary'!X47</f>
        <v>135.60000000000002</v>
      </c>
      <c r="CQ48" s="70">
        <f>'2007_CO-PA_Sumary'!U47</f>
        <v>159.20000000000002</v>
      </c>
      <c r="CR48" s="70">
        <f>'2007_CO-PA_Sumary'!V47</f>
        <v>11.2</v>
      </c>
      <c r="CS48" s="70">
        <f>'2007_CO-PA_Sumary'!W47</f>
        <v>0</v>
      </c>
      <c r="CT48" s="91">
        <f>'2007_CO-PA_Sumary'!X47</f>
        <v>170.4</v>
      </c>
      <c r="CU48" s="70">
        <f>'2008_CO-PA_Sumary'!U47</f>
        <v>147.29999999999998</v>
      </c>
      <c r="CV48" s="70">
        <f>'2008_CO-PA_Sumary'!V47</f>
        <v>11.2</v>
      </c>
      <c r="CW48" s="70">
        <f>'2008_CO-PA_Sumary'!W47</f>
        <v>0</v>
      </c>
      <c r="CX48" s="91">
        <f>'2008_CO-PA_Sumary'!X47</f>
        <v>158.49999999999997</v>
      </c>
      <c r="CY48" s="70">
        <f>'2009_CO-PA_Sumary'!U47</f>
        <v>156</v>
      </c>
      <c r="CZ48" s="70">
        <f>'2009_CO-PA_Sumary'!V47</f>
        <v>10.8</v>
      </c>
      <c r="DA48" s="70">
        <f>'2009_CO-PA_Sumary'!W47</f>
        <v>0</v>
      </c>
      <c r="DB48" s="91">
        <f>'2009_CO-PA_Sumary'!X47</f>
        <v>166.8</v>
      </c>
      <c r="DC48" s="89">
        <f>'2010_CO-PA_Sumary'!$U47</f>
        <v>134.5</v>
      </c>
      <c r="DD48" s="72">
        <f>'2010_CO-PA_Sumary'!$V47</f>
        <v>9.4</v>
      </c>
      <c r="DE48" s="72">
        <f>'2010_CO-PA_Sumary'!$W47</f>
        <v>0</v>
      </c>
      <c r="DF48" s="76">
        <f>'2010_CO-PA_Sumary'!$X47</f>
        <v>143.9</v>
      </c>
      <c r="DG48" s="89">
        <f>'2011_CO-PA_Sumary'!$U47</f>
        <v>121.29999999999998</v>
      </c>
      <c r="DH48" s="72">
        <f>'2011_CO-PA_Sumary'!$V47</f>
        <v>10.799999999999999</v>
      </c>
      <c r="DI48" s="72">
        <f>'2011_CO-PA_Sumary'!$W47</f>
        <v>0</v>
      </c>
      <c r="DJ48" s="76">
        <f>'2011_CO-PA_Sumary'!$X47</f>
        <v>132.1</v>
      </c>
      <c r="DK48" s="89">
        <f>'2012_CO-PA_Sumary'!$U47</f>
        <v>129.10000000000002</v>
      </c>
      <c r="DL48" s="72">
        <f>'2012_CO-PA_Sumary'!$V47</f>
        <v>10.800000000000002</v>
      </c>
      <c r="DM48" s="72">
        <f>'2012_CO-PA_Sumary'!$W47</f>
        <v>0</v>
      </c>
      <c r="DN48" s="76">
        <f>'2012_CO-PA_Sumary'!$X47</f>
        <v>139.90000000000003</v>
      </c>
      <c r="DO48" s="89">
        <f>'2013_CO-PA_Sumary'!$U47</f>
        <v>167.6</v>
      </c>
      <c r="DP48" s="72">
        <f>'2013_CO-PA_Sumary'!$V47</f>
        <v>10.5</v>
      </c>
      <c r="DQ48" s="72">
        <f>'2013_CO-PA_Sumary'!$W47</f>
        <v>0</v>
      </c>
      <c r="DR48" s="76">
        <f>'2013_CO-PA_Sumary'!$X47</f>
        <v>178.1</v>
      </c>
      <c r="DS48" s="89">
        <f>'2014_CO-PA_Sumary'!$U47</f>
        <v>164.60000000000002</v>
      </c>
      <c r="DT48" s="72">
        <f>'2014_CO-PA_Sumary'!$V47</f>
        <v>10.1</v>
      </c>
      <c r="DU48" s="72">
        <f>'2014_CO-PA_Sumary'!$W47</f>
        <v>0</v>
      </c>
      <c r="DV48" s="76">
        <f>'2014_CO-PA_Sumary'!$X47</f>
        <v>174.70000000000002</v>
      </c>
      <c r="DW48" s="89">
        <f>'2015_CO-PA_Sumary'!$U47</f>
        <v>123.1</v>
      </c>
      <c r="DX48" s="72">
        <f>'2015_CO-PA_Sumary'!$V47</f>
        <v>7.2</v>
      </c>
      <c r="DY48" s="72">
        <f>'2015_CO-PA_Sumary'!$W47</f>
        <v>0</v>
      </c>
      <c r="DZ48" s="76">
        <f>'2015_CO-PA_Sumary'!$X47</f>
        <v>130.29999999999998</v>
      </c>
      <c r="EA48" s="83"/>
      <c r="EB48" s="75">
        <f t="shared" si="41"/>
        <v>135.14444444444445</v>
      </c>
      <c r="EC48" s="70">
        <f t="shared" si="0"/>
        <v>10.78888888888889</v>
      </c>
      <c r="ED48" s="70">
        <f t="shared" si="1"/>
        <v>0</v>
      </c>
      <c r="EE48" s="77">
        <f t="shared" si="42"/>
        <v>145.93333333333334</v>
      </c>
      <c r="EF48" s="75">
        <f t="shared" si="43"/>
        <v>137.4</v>
      </c>
      <c r="EG48" s="70">
        <f t="shared" si="2"/>
        <v>10.45</v>
      </c>
      <c r="EH48" s="70">
        <f t="shared" si="3"/>
        <v>0</v>
      </c>
      <c r="EI48" s="77">
        <f t="shared" si="4"/>
        <v>147.85</v>
      </c>
      <c r="EJ48" s="75">
        <f t="shared" si="44"/>
        <v>141.14000000000001</v>
      </c>
      <c r="EK48" s="70">
        <f t="shared" si="45"/>
        <v>9.8800000000000008</v>
      </c>
      <c r="EL48" s="70">
        <f t="shared" si="46"/>
        <v>0</v>
      </c>
      <c r="EM48" s="77">
        <f t="shared" si="47"/>
        <v>151.02000000000001</v>
      </c>
      <c r="EN48" s="83"/>
      <c r="EO48" s="114"/>
      <c r="EQ48" s="113">
        <v>608</v>
      </c>
      <c r="ER48" s="111" t="s">
        <v>175</v>
      </c>
      <c r="ES48" s="89">
        <f t="shared" si="266"/>
        <v>234.7</v>
      </c>
      <c r="ET48" s="72">
        <f>BX33</f>
        <v>79.499999999999986</v>
      </c>
      <c r="EU48" s="72">
        <f>BY33</f>
        <v>0</v>
      </c>
      <c r="EV48" s="90">
        <f>BZ33</f>
        <v>314.2</v>
      </c>
      <c r="EW48" s="75">
        <f>CA33</f>
        <v>246.2</v>
      </c>
      <c r="EX48" s="70">
        <f>CB33</f>
        <v>80.199999999999989</v>
      </c>
      <c r="EY48" s="70">
        <f>CC33</f>
        <v>0</v>
      </c>
      <c r="EZ48" s="91">
        <f>CD33</f>
        <v>326.39999999999998</v>
      </c>
      <c r="FA48" s="70">
        <f>CE33</f>
        <v>240.4</v>
      </c>
      <c r="FB48" s="70">
        <f>CF33</f>
        <v>80.299999999999983</v>
      </c>
      <c r="FC48" s="70">
        <f>CG33</f>
        <v>0</v>
      </c>
      <c r="FD48" s="91">
        <f t="shared" ref="FD48:FD50" si="273">CH33</f>
        <v>320.7</v>
      </c>
      <c r="FE48" s="71">
        <f t="shared" ref="FE48:FE50" si="274">CI33</f>
        <v>138.89999999999998</v>
      </c>
      <c r="FF48" s="71">
        <f t="shared" ref="FF48:FF50" si="275">CJ33</f>
        <v>78.2</v>
      </c>
      <c r="FG48" s="71">
        <f t="shared" ref="FG48:FG50" si="276">CK33</f>
        <v>0</v>
      </c>
      <c r="FH48" s="91">
        <f t="shared" ref="FH48:FH50" si="277">CL33</f>
        <v>217.09999999999997</v>
      </c>
      <c r="FI48" s="70">
        <f t="shared" ref="FI48:FI50" si="278">CM33</f>
        <v>213.7</v>
      </c>
      <c r="FJ48" s="70">
        <f t="shared" ref="FJ48:FJ50" si="279">CN33</f>
        <v>77.899999999999991</v>
      </c>
      <c r="FK48" s="70">
        <f t="shared" ref="FK48:FK50" si="280">CO33</f>
        <v>0</v>
      </c>
      <c r="FL48" s="91">
        <f t="shared" ref="FL48:FL50" si="281">CP33</f>
        <v>291.59999999999997</v>
      </c>
      <c r="FM48" s="70">
        <f t="shared" ref="FM48:FM50" si="282">CQ33</f>
        <v>335.4</v>
      </c>
      <c r="FN48" s="70">
        <f t="shared" ref="FN48:FN50" si="283">CR33</f>
        <v>79</v>
      </c>
      <c r="FO48" s="70">
        <f t="shared" ref="FO48:FO50" si="284">CS33</f>
        <v>0</v>
      </c>
      <c r="FP48" s="91">
        <f t="shared" ref="FP48:FP50" si="285">CT33</f>
        <v>414.4</v>
      </c>
      <c r="FQ48" s="70">
        <f t="shared" ref="FQ48:FQ50" si="286">CU33</f>
        <v>509.40000000000003</v>
      </c>
      <c r="FR48" s="70">
        <f t="shared" ref="FR48:FR50" si="287">CV33</f>
        <v>75.399999999999991</v>
      </c>
      <c r="FS48" s="70">
        <f t="shared" ref="FS48:FS50" si="288">CW33</f>
        <v>0</v>
      </c>
      <c r="FT48" s="91">
        <f t="shared" ref="FT48:FT50" si="289">CX33</f>
        <v>584.80000000000007</v>
      </c>
      <c r="FU48" s="70">
        <f t="shared" ref="FU48:FU50" si="290">CY33</f>
        <v>507.29999999999995</v>
      </c>
      <c r="FV48" s="70">
        <f t="shared" ref="FV48:FV50" si="291">CZ33</f>
        <v>72.600000000000009</v>
      </c>
      <c r="FW48" s="70">
        <f t="shared" ref="FW48:FW50" si="292">DA33</f>
        <v>0</v>
      </c>
      <c r="FX48" s="91">
        <f t="shared" ref="FX48:FX50" si="293">DB33</f>
        <v>579.9</v>
      </c>
      <c r="FY48" s="70">
        <f t="shared" ref="FY48:FY50" si="294">DC33</f>
        <v>277.2</v>
      </c>
      <c r="FZ48" s="70">
        <f t="shared" si="272"/>
        <v>66.3</v>
      </c>
      <c r="GA48" s="70">
        <f t="shared" si="272"/>
        <v>0</v>
      </c>
      <c r="GB48" s="91">
        <f t="shared" si="272"/>
        <v>343.5</v>
      </c>
      <c r="GC48" s="70">
        <f t="shared" ref="GC48:GC50" si="295">DG33</f>
        <v>203.3</v>
      </c>
      <c r="GD48" s="70">
        <f t="shared" si="239"/>
        <v>48.4</v>
      </c>
      <c r="GE48" s="70">
        <f t="shared" si="240"/>
        <v>0</v>
      </c>
      <c r="GF48" s="91">
        <f t="shared" si="241"/>
        <v>251.70000000000002</v>
      </c>
      <c r="GG48" s="409">
        <f t="shared" ref="GG48:GG50" si="296">DK33</f>
        <v>296.3</v>
      </c>
      <c r="GH48" s="70">
        <f t="shared" si="242"/>
        <v>50.2</v>
      </c>
      <c r="GI48" s="70">
        <f t="shared" si="243"/>
        <v>0</v>
      </c>
      <c r="GJ48" s="91">
        <f t="shared" si="244"/>
        <v>346.5</v>
      </c>
      <c r="GK48" s="409">
        <f t="shared" ref="GK48:GK50" si="297">DO33</f>
        <v>429.6</v>
      </c>
      <c r="GL48" s="70">
        <f t="shared" si="245"/>
        <v>51.599999999999994</v>
      </c>
      <c r="GM48" s="70">
        <f t="shared" si="246"/>
        <v>0</v>
      </c>
      <c r="GN48" s="91">
        <f t="shared" si="247"/>
        <v>481.20000000000005</v>
      </c>
      <c r="GO48" s="409">
        <f t="shared" ref="GO48:GO50" si="298">DS33</f>
        <v>583.4</v>
      </c>
      <c r="GP48" s="70">
        <f t="shared" si="248"/>
        <v>48.9</v>
      </c>
      <c r="GQ48" s="70">
        <f t="shared" si="249"/>
        <v>0</v>
      </c>
      <c r="GR48" s="91">
        <f t="shared" si="250"/>
        <v>632.29999999999995</v>
      </c>
      <c r="GS48" s="75">
        <f t="shared" ref="GS48:GS50" si="299">DW33</f>
        <v>650.70000000000005</v>
      </c>
      <c r="GT48" s="70">
        <f t="shared" si="251"/>
        <v>41.300000000000004</v>
      </c>
      <c r="GU48" s="70">
        <f t="shared" si="252"/>
        <v>0</v>
      </c>
      <c r="GV48" s="91">
        <f t="shared" si="253"/>
        <v>692</v>
      </c>
      <c r="GW48" s="83"/>
      <c r="GX48" s="75">
        <f t="shared" si="254"/>
        <v>341.85555555555555</v>
      </c>
      <c r="GY48" s="70">
        <f t="shared" si="255"/>
        <v>73.822222222222223</v>
      </c>
      <c r="GZ48" s="70">
        <f t="shared" si="256"/>
        <v>0</v>
      </c>
      <c r="HA48" s="77">
        <f t="shared" si="257"/>
        <v>415.67777777777775</v>
      </c>
      <c r="HB48" s="75">
        <f t="shared" si="258"/>
        <v>324.18333333333334</v>
      </c>
      <c r="HC48" s="70">
        <f t="shared" si="259"/>
        <v>77.233333333333334</v>
      </c>
      <c r="HD48" s="70">
        <f t="shared" si="260"/>
        <v>0</v>
      </c>
      <c r="HE48" s="77">
        <f t="shared" si="261"/>
        <v>401.41666666666669</v>
      </c>
      <c r="HF48" s="75">
        <f t="shared" si="262"/>
        <v>432.66</v>
      </c>
      <c r="HG48" s="70">
        <f t="shared" si="263"/>
        <v>48.08</v>
      </c>
      <c r="HH48" s="70">
        <f t="shared" si="264"/>
        <v>0</v>
      </c>
      <c r="HI48" s="77">
        <f t="shared" si="265"/>
        <v>480.73999999999995</v>
      </c>
      <c r="HJ48" s="83"/>
    </row>
    <row r="49" spans="1:218" x14ac:dyDescent="0.2">
      <c r="A49" s="84" t="s">
        <v>100</v>
      </c>
      <c r="B49" s="87" t="s">
        <v>101</v>
      </c>
      <c r="C49" s="89">
        <f>'2002_CO-PA_Sumary'!C48</f>
        <v>179.79999999999998</v>
      </c>
      <c r="D49" s="72">
        <f>'2002_CO-PA_Sumary'!D48</f>
        <v>11.9</v>
      </c>
      <c r="E49" s="72">
        <f>'2002_CO-PA_Sumary'!E48</f>
        <v>2.2999999999999998</v>
      </c>
      <c r="F49" s="90">
        <f>'2002_CO-PA_Sumary'!F48</f>
        <v>194</v>
      </c>
      <c r="G49" s="75">
        <f>'2003_CO-PA_Sumary'!C48</f>
        <v>162.39999999999998</v>
      </c>
      <c r="H49" s="70">
        <f>'2003_CO-PA_Sumary'!D48</f>
        <v>11.5</v>
      </c>
      <c r="I49" s="70">
        <f>'2003_CO-PA_Sumary'!E48</f>
        <v>2.5</v>
      </c>
      <c r="J49" s="90">
        <f>'2003_CO-PA_Sumary'!F48</f>
        <v>176.39999999999998</v>
      </c>
      <c r="K49" s="70">
        <f>'2004_CO-PA_Sumary'!C48</f>
        <v>166</v>
      </c>
      <c r="L49" s="70">
        <f>'2004_CO-PA_Sumary'!D48</f>
        <v>12.3</v>
      </c>
      <c r="M49" s="70">
        <f>'2004_CO-PA_Sumary'!E48</f>
        <v>3.3</v>
      </c>
      <c r="N49" s="91">
        <f>'2004_CO-PA_Sumary'!F48</f>
        <v>181.60000000000002</v>
      </c>
      <c r="O49" s="71">
        <f>'2005_CO-PA_Sumary'!C48</f>
        <v>147.70000000000002</v>
      </c>
      <c r="P49" s="71">
        <f>'2005_CO-PA_Sumary'!D48</f>
        <v>11.8</v>
      </c>
      <c r="Q49" s="71">
        <f>'2005_CO-PA_Sumary'!E48</f>
        <v>2.7</v>
      </c>
      <c r="R49" s="91">
        <f>'2005_CO-PA_Sumary'!F48</f>
        <v>162.20000000000002</v>
      </c>
      <c r="S49" s="70">
        <f>'2006_CO-PA_Sumary'!C48</f>
        <v>189.79999999999998</v>
      </c>
      <c r="T49" s="70">
        <f>'2006_CO-PA_Sumary'!D48</f>
        <v>11.7</v>
      </c>
      <c r="U49" s="70">
        <f>'2006_CO-PA_Sumary'!E48</f>
        <v>2.4</v>
      </c>
      <c r="V49" s="91">
        <f>'2006_CO-PA_Sumary'!F48</f>
        <v>203.89999999999998</v>
      </c>
      <c r="W49" s="70">
        <f>'2007_CO-PA_Sumary'!C48</f>
        <v>187.9</v>
      </c>
      <c r="X49" s="70">
        <f>'2007_CO-PA_Sumary'!D48</f>
        <v>12</v>
      </c>
      <c r="Y49" s="70">
        <f>'2007_CO-PA_Sumary'!E48</f>
        <v>2.5</v>
      </c>
      <c r="Z49" s="91">
        <f>'2007_CO-PA_Sumary'!F48</f>
        <v>202.4</v>
      </c>
      <c r="AA49" s="70">
        <f>'2008_CO-PA_Sumary'!C48</f>
        <v>180.89999999999998</v>
      </c>
      <c r="AB49" s="70">
        <f>'2008_CO-PA_Sumary'!D48</f>
        <v>10.4</v>
      </c>
      <c r="AC49" s="70">
        <f>'2008_CO-PA_Sumary'!E48</f>
        <v>2.5</v>
      </c>
      <c r="AD49" s="91">
        <f>'2008_CO-PA_Sumary'!F48</f>
        <v>193.79999999999998</v>
      </c>
      <c r="AE49" s="70">
        <f>'2009_CO-PA_Sumary'!C48</f>
        <v>160.39999999999998</v>
      </c>
      <c r="AF49" s="70">
        <f>'2009_CO-PA_Sumary'!D48</f>
        <v>11.4</v>
      </c>
      <c r="AG49" s="70">
        <f>'2009_CO-PA_Sumary'!E48</f>
        <v>2.5</v>
      </c>
      <c r="AH49" s="91">
        <f>'2009_CO-PA_Sumary'!F48</f>
        <v>174.29999999999998</v>
      </c>
      <c r="AI49" s="89">
        <f>'2010_CO-PA_Sumary'!$C48</f>
        <v>183</v>
      </c>
      <c r="AJ49" s="72">
        <f>'2010_CO-PA_Sumary'!$D48</f>
        <v>11.1</v>
      </c>
      <c r="AK49" s="72">
        <f>'2010_CO-PA_Sumary'!$E48</f>
        <v>2.5</v>
      </c>
      <c r="AL49" s="76">
        <f>'2010_CO-PA_Sumary'!$F48</f>
        <v>196.6</v>
      </c>
      <c r="AM49" s="89">
        <f>'2011_CO-PA_Sumary'!$C48</f>
        <v>115.80000000000001</v>
      </c>
      <c r="AN49" s="72">
        <f>'2011_CO-PA_Sumary'!$D48</f>
        <v>9.3000000000000007</v>
      </c>
      <c r="AO49" s="72">
        <f>'2011_CO-PA_Sumary'!$E48</f>
        <v>2.2999999999999998</v>
      </c>
      <c r="AP49" s="76">
        <f>'2011_CO-PA_Sumary'!$F48</f>
        <v>127.4</v>
      </c>
      <c r="AQ49" s="89">
        <f>'2012_CO-PA_Sumary'!$C48</f>
        <v>146.6</v>
      </c>
      <c r="AR49" s="72">
        <f>'2012_CO-PA_Sumary'!$D48</f>
        <v>10.199999999999999</v>
      </c>
      <c r="AS49" s="72">
        <f>'2012_CO-PA_Sumary'!$E48</f>
        <v>2.2999999999999998</v>
      </c>
      <c r="AT49" s="76">
        <f>'2012_CO-PA_Sumary'!$F48</f>
        <v>159.1</v>
      </c>
      <c r="AU49" s="89">
        <f>'2013_CO-PA_Sumary'!$C48</f>
        <v>148.5</v>
      </c>
      <c r="AV49" s="72">
        <f>'2013_CO-PA_Sumary'!$D48</f>
        <v>10.7</v>
      </c>
      <c r="AW49" s="72">
        <f>'2013_CO-PA_Sumary'!$E48</f>
        <v>2.2999999999999998</v>
      </c>
      <c r="AX49" s="76">
        <f>'2013_CO-PA_Sumary'!$F48</f>
        <v>161.5</v>
      </c>
      <c r="AY49" s="89">
        <f>'2014_CO-PA_Sumary'!$C48</f>
        <v>141.39999999999998</v>
      </c>
      <c r="AZ49" s="72">
        <f>'2014_CO-PA_Sumary'!$D48</f>
        <v>8.9</v>
      </c>
      <c r="BA49" s="72">
        <f>'2014_CO-PA_Sumary'!$E48</f>
        <v>0.6</v>
      </c>
      <c r="BB49" s="76">
        <f>'2014_CO-PA_Sumary'!$F48</f>
        <v>150.89999999999998</v>
      </c>
      <c r="BC49" s="89">
        <f>'2015_CO-PA_Sumary'!$C48</f>
        <v>128.4</v>
      </c>
      <c r="BD49" s="72">
        <f>'2015_CO-PA_Sumary'!$D48</f>
        <v>10.100000000000001</v>
      </c>
      <c r="BE49" s="72">
        <f>'2015_CO-PA_Sumary'!$E48</f>
        <v>0.6</v>
      </c>
      <c r="BF49" s="76">
        <f>'2015_CO-PA_Sumary'!$F48</f>
        <v>139.1</v>
      </c>
      <c r="BG49" s="374"/>
      <c r="BH49" s="75">
        <f t="shared" si="29"/>
        <v>173.10000000000002</v>
      </c>
      <c r="BI49" s="70">
        <f t="shared" si="30"/>
        <v>11.566666666666668</v>
      </c>
      <c r="BJ49" s="70">
        <f t="shared" si="31"/>
        <v>2.5777777777777779</v>
      </c>
      <c r="BK49" s="77">
        <f t="shared" si="32"/>
        <v>187.24444444444441</v>
      </c>
      <c r="BL49" s="75">
        <f t="shared" si="33"/>
        <v>174.94999999999996</v>
      </c>
      <c r="BM49" s="70">
        <f t="shared" si="34"/>
        <v>11.399999999999999</v>
      </c>
      <c r="BN49" s="70">
        <f t="shared" si="35"/>
        <v>2.5166666666666666</v>
      </c>
      <c r="BO49" s="77">
        <f t="shared" si="36"/>
        <v>188.86666666666665</v>
      </c>
      <c r="BP49" s="74">
        <f t="shared" si="37"/>
        <v>136.13999999999999</v>
      </c>
      <c r="BQ49" s="74">
        <f t="shared" si="38"/>
        <v>9.84</v>
      </c>
      <c r="BR49" s="74">
        <f t="shared" si="39"/>
        <v>1.6199999999999999</v>
      </c>
      <c r="BS49" s="77">
        <f t="shared" si="40"/>
        <v>147.6</v>
      </c>
      <c r="BT49" s="83"/>
      <c r="BU49" s="113">
        <v>902</v>
      </c>
      <c r="BV49" s="111" t="s">
        <v>189</v>
      </c>
      <c r="BW49" s="89">
        <f>'2002_CO-PA_Sumary'!U48</f>
        <v>6.5000000000000009</v>
      </c>
      <c r="BX49" s="72">
        <f>'2002_CO-PA_Sumary'!V48</f>
        <v>20.300000000000004</v>
      </c>
      <c r="BY49" s="72">
        <f>'2002_CO-PA_Sumary'!W48</f>
        <v>0</v>
      </c>
      <c r="BZ49" s="90">
        <f>'2002_CO-PA_Sumary'!X48</f>
        <v>26.800000000000004</v>
      </c>
      <c r="CA49" s="75">
        <f>'2003_CO-PA_Sumary'!U48</f>
        <v>9.3000000000000007</v>
      </c>
      <c r="CB49" s="70">
        <f>'2003_CO-PA_Sumary'!V48</f>
        <v>18.500000000000004</v>
      </c>
      <c r="CC49" s="70">
        <f>'2003_CO-PA_Sumary'!W48</f>
        <v>0</v>
      </c>
      <c r="CD49" s="91">
        <f>'2003_CO-PA_Sumary'!X48</f>
        <v>27.800000000000004</v>
      </c>
      <c r="CE49" s="70">
        <f>'2004_CO-PA_Sumary'!U48</f>
        <v>9.2999999999999989</v>
      </c>
      <c r="CF49" s="70">
        <f>'2004_CO-PA_Sumary'!V48</f>
        <v>18.700000000000003</v>
      </c>
      <c r="CG49" s="70">
        <f>'2004_CO-PA_Sumary'!W48</f>
        <v>0</v>
      </c>
      <c r="CH49" s="91">
        <f>'2004_CO-PA_Sumary'!X48</f>
        <v>28</v>
      </c>
      <c r="CI49" s="71">
        <f>'2005_CO-PA_Sumary'!U48</f>
        <v>8.5</v>
      </c>
      <c r="CJ49" s="71">
        <f>'2005_CO-PA_Sumary'!V48</f>
        <v>18</v>
      </c>
      <c r="CK49" s="71">
        <f>'2005_CO-PA_Sumary'!W48</f>
        <v>0</v>
      </c>
      <c r="CL49" s="90">
        <f>'2005_CO-PA_Sumary'!X48</f>
        <v>26.5</v>
      </c>
      <c r="CM49" s="70">
        <f>'2006_CO-PA_Sumary'!U48</f>
        <v>9.9</v>
      </c>
      <c r="CN49" s="70">
        <f>'2006_CO-PA_Sumary'!V48</f>
        <v>19.3</v>
      </c>
      <c r="CO49" s="70">
        <f>'2006_CO-PA_Sumary'!W48</f>
        <v>0</v>
      </c>
      <c r="CP49" s="91">
        <f>'2006_CO-PA_Sumary'!X48</f>
        <v>29.200000000000003</v>
      </c>
      <c r="CQ49" s="70">
        <f>'2007_CO-PA_Sumary'!U48</f>
        <v>10.8</v>
      </c>
      <c r="CR49" s="70">
        <f>'2007_CO-PA_Sumary'!V48</f>
        <v>20.8</v>
      </c>
      <c r="CS49" s="70">
        <f>'2007_CO-PA_Sumary'!W48</f>
        <v>0</v>
      </c>
      <c r="CT49" s="91">
        <f>'2007_CO-PA_Sumary'!X48</f>
        <v>31.6</v>
      </c>
      <c r="CU49" s="70">
        <f>'2008_CO-PA_Sumary'!U48</f>
        <v>11.4</v>
      </c>
      <c r="CV49" s="70">
        <f>'2008_CO-PA_Sumary'!V48</f>
        <v>19.899999999999999</v>
      </c>
      <c r="CW49" s="70">
        <f>'2008_CO-PA_Sumary'!W48</f>
        <v>0</v>
      </c>
      <c r="CX49" s="91">
        <f>'2008_CO-PA_Sumary'!X48</f>
        <v>31.299999999999997</v>
      </c>
      <c r="CY49" s="70">
        <f>'2009_CO-PA_Sumary'!U48</f>
        <v>10.9</v>
      </c>
      <c r="CZ49" s="70">
        <f>'2009_CO-PA_Sumary'!V48</f>
        <v>19.8</v>
      </c>
      <c r="DA49" s="70">
        <f>'2009_CO-PA_Sumary'!W48</f>
        <v>0</v>
      </c>
      <c r="DB49" s="91">
        <f>'2009_CO-PA_Sumary'!X48</f>
        <v>30.700000000000003</v>
      </c>
      <c r="DC49" s="89">
        <f>'2010_CO-PA_Sumary'!$U48</f>
        <v>10.5</v>
      </c>
      <c r="DD49" s="72">
        <f>'2010_CO-PA_Sumary'!$V48</f>
        <v>18.600000000000001</v>
      </c>
      <c r="DE49" s="72">
        <f>'2010_CO-PA_Sumary'!$W48</f>
        <v>0</v>
      </c>
      <c r="DF49" s="76">
        <f>'2010_CO-PA_Sumary'!$X48</f>
        <v>29.1</v>
      </c>
      <c r="DG49" s="89">
        <f>'2011_CO-PA_Sumary'!$U48</f>
        <v>9</v>
      </c>
      <c r="DH49" s="72">
        <f>'2011_CO-PA_Sumary'!$V48</f>
        <v>16.2</v>
      </c>
      <c r="DI49" s="72">
        <f>'2011_CO-PA_Sumary'!$W48</f>
        <v>0</v>
      </c>
      <c r="DJ49" s="76">
        <f>'2011_CO-PA_Sumary'!$X48</f>
        <v>25.2</v>
      </c>
      <c r="DK49" s="89">
        <f>'2012_CO-PA_Sumary'!$U48</f>
        <v>10.199999999999999</v>
      </c>
      <c r="DL49" s="72">
        <f>'2012_CO-PA_Sumary'!$V48</f>
        <v>16.2</v>
      </c>
      <c r="DM49" s="72">
        <f>'2012_CO-PA_Sumary'!$W48</f>
        <v>0</v>
      </c>
      <c r="DN49" s="76">
        <f>'2012_CO-PA_Sumary'!$X48</f>
        <v>26.4</v>
      </c>
      <c r="DO49" s="89">
        <f>'2013_CO-PA_Sumary'!$U48</f>
        <v>15.8</v>
      </c>
      <c r="DP49" s="72">
        <f>'2013_CO-PA_Sumary'!$V48</f>
        <v>14.700000000000001</v>
      </c>
      <c r="DQ49" s="72">
        <f>'2013_CO-PA_Sumary'!$W48</f>
        <v>0</v>
      </c>
      <c r="DR49" s="76">
        <f>'2013_CO-PA_Sumary'!$X48</f>
        <v>30.5</v>
      </c>
      <c r="DS49" s="89">
        <f>'2014_CO-PA_Sumary'!$U48</f>
        <v>15.5</v>
      </c>
      <c r="DT49" s="72">
        <f>'2014_CO-PA_Sumary'!$V48</f>
        <v>14.2</v>
      </c>
      <c r="DU49" s="72">
        <f>'2014_CO-PA_Sumary'!$W48</f>
        <v>0</v>
      </c>
      <c r="DV49" s="76">
        <f>'2014_CO-PA_Sumary'!$X48</f>
        <v>29.7</v>
      </c>
      <c r="DW49" s="89">
        <f>'2015_CO-PA_Sumary'!$U48</f>
        <v>13.2</v>
      </c>
      <c r="DX49" s="72">
        <f>'2015_CO-PA_Sumary'!$V48</f>
        <v>11.200000000000001</v>
      </c>
      <c r="DY49" s="72">
        <f>'2015_CO-PA_Sumary'!$W48</f>
        <v>0</v>
      </c>
      <c r="DZ49" s="76">
        <f>'2015_CO-PA_Sumary'!$X48</f>
        <v>24.4</v>
      </c>
      <c r="EA49" s="83"/>
      <c r="EB49" s="75">
        <f t="shared" si="41"/>
        <v>9.6777777777777789</v>
      </c>
      <c r="EC49" s="70">
        <f t="shared" si="0"/>
        <v>19.322222222222223</v>
      </c>
      <c r="ED49" s="70">
        <f t="shared" si="1"/>
        <v>0</v>
      </c>
      <c r="EE49" s="77">
        <f t="shared" si="42"/>
        <v>29</v>
      </c>
      <c r="EF49" s="75">
        <f t="shared" si="43"/>
        <v>10.333333333333334</v>
      </c>
      <c r="EG49" s="70">
        <f t="shared" si="2"/>
        <v>19.400000000000002</v>
      </c>
      <c r="EH49" s="70">
        <f t="shared" si="3"/>
        <v>0</v>
      </c>
      <c r="EI49" s="77">
        <f t="shared" si="4"/>
        <v>29.733333333333334</v>
      </c>
      <c r="EJ49" s="75">
        <f t="shared" si="44"/>
        <v>12.74</v>
      </c>
      <c r="EK49" s="70">
        <f t="shared" si="45"/>
        <v>14.5</v>
      </c>
      <c r="EL49" s="70">
        <f t="shared" si="46"/>
        <v>0</v>
      </c>
      <c r="EM49" s="77">
        <f t="shared" si="47"/>
        <v>27.24</v>
      </c>
      <c r="EN49" s="83"/>
      <c r="EO49" s="114"/>
      <c r="EQ49" s="113">
        <v>609</v>
      </c>
      <c r="ER49" s="111" t="s">
        <v>176</v>
      </c>
      <c r="ES49" s="89">
        <f t="shared" si="266"/>
        <v>1287.6999999999998</v>
      </c>
      <c r="ET49" s="72">
        <f t="shared" ref="ET49:ET50" si="300">BX34</f>
        <v>98.5</v>
      </c>
      <c r="EU49" s="72">
        <f t="shared" ref="EU49:EU50" si="301">BY34</f>
        <v>11.5</v>
      </c>
      <c r="EV49" s="90">
        <f t="shared" ref="EV49:EV50" si="302">BZ34</f>
        <v>1397.6999999999998</v>
      </c>
      <c r="EW49" s="75">
        <f t="shared" ref="EW49:EW50" si="303">CA34</f>
        <v>1111.4000000000001</v>
      </c>
      <c r="EX49" s="70">
        <f t="shared" ref="EX49:EX50" si="304">CB34</f>
        <v>97.1</v>
      </c>
      <c r="EY49" s="70">
        <f t="shared" ref="EY49:EY50" si="305">CC34</f>
        <v>4.8</v>
      </c>
      <c r="EZ49" s="91">
        <f t="shared" ref="EZ49:EZ50" si="306">CD34</f>
        <v>1213.3</v>
      </c>
      <c r="FA49" s="70">
        <f t="shared" ref="FA49:FA50" si="307">CE34</f>
        <v>1352.8000000000002</v>
      </c>
      <c r="FB49" s="70">
        <f t="shared" ref="FB49:FB50" si="308">CF34</f>
        <v>97</v>
      </c>
      <c r="FC49" s="70">
        <f t="shared" ref="FC49:FC50" si="309">CG34</f>
        <v>7.5</v>
      </c>
      <c r="FD49" s="91">
        <f t="shared" si="273"/>
        <v>1457.3000000000002</v>
      </c>
      <c r="FE49" s="71">
        <f t="shared" si="274"/>
        <v>863.5</v>
      </c>
      <c r="FF49" s="71">
        <f t="shared" si="275"/>
        <v>92.1</v>
      </c>
      <c r="FG49" s="71">
        <f t="shared" si="276"/>
        <v>10.199999999999999</v>
      </c>
      <c r="FH49" s="91">
        <f t="shared" si="277"/>
        <v>965.80000000000007</v>
      </c>
      <c r="FI49" s="70">
        <f t="shared" si="278"/>
        <v>919.8</v>
      </c>
      <c r="FJ49" s="70">
        <f t="shared" si="279"/>
        <v>92.699999999999989</v>
      </c>
      <c r="FK49" s="70">
        <f t="shared" si="280"/>
        <v>8.4</v>
      </c>
      <c r="FL49" s="91">
        <f t="shared" si="281"/>
        <v>1020.9</v>
      </c>
      <c r="FM49" s="70">
        <f t="shared" si="282"/>
        <v>1288.5</v>
      </c>
      <c r="FN49" s="70">
        <f t="shared" si="283"/>
        <v>97.3</v>
      </c>
      <c r="FO49" s="70">
        <f t="shared" si="284"/>
        <v>11.7</v>
      </c>
      <c r="FP49" s="91">
        <f t="shared" si="285"/>
        <v>1397.5</v>
      </c>
      <c r="FQ49" s="70">
        <f t="shared" si="286"/>
        <v>1485</v>
      </c>
      <c r="FR49" s="70">
        <f t="shared" si="287"/>
        <v>101.39999999999999</v>
      </c>
      <c r="FS49" s="70">
        <f t="shared" si="288"/>
        <v>12.5</v>
      </c>
      <c r="FT49" s="91">
        <f t="shared" si="289"/>
        <v>1598.9</v>
      </c>
      <c r="FU49" s="70">
        <f t="shared" si="290"/>
        <v>1443.4</v>
      </c>
      <c r="FV49" s="70">
        <f t="shared" si="291"/>
        <v>96.8</v>
      </c>
      <c r="FW49" s="70">
        <f t="shared" si="292"/>
        <v>11.7</v>
      </c>
      <c r="FX49" s="91">
        <f t="shared" si="293"/>
        <v>1551.9</v>
      </c>
      <c r="FY49" s="70">
        <f t="shared" si="294"/>
        <v>880</v>
      </c>
      <c r="FZ49" s="70">
        <f t="shared" si="272"/>
        <v>91.999999999999986</v>
      </c>
      <c r="GA49" s="70">
        <f t="shared" si="272"/>
        <v>11.8</v>
      </c>
      <c r="GB49" s="91">
        <f t="shared" si="272"/>
        <v>983.8</v>
      </c>
      <c r="GC49" s="70">
        <f t="shared" si="295"/>
        <v>879.80000000000007</v>
      </c>
      <c r="GD49" s="70">
        <f t="shared" si="239"/>
        <v>73.600000000000009</v>
      </c>
      <c r="GE49" s="70">
        <f t="shared" si="240"/>
        <v>9.1</v>
      </c>
      <c r="GF49" s="91">
        <f t="shared" si="241"/>
        <v>962.50000000000011</v>
      </c>
      <c r="GG49" s="409">
        <f t="shared" si="296"/>
        <v>1308.9000000000001</v>
      </c>
      <c r="GH49" s="70">
        <f t="shared" si="242"/>
        <v>85</v>
      </c>
      <c r="GI49" s="70">
        <f t="shared" si="243"/>
        <v>11.8</v>
      </c>
      <c r="GJ49" s="91">
        <f t="shared" si="244"/>
        <v>1405.7</v>
      </c>
      <c r="GK49" s="409">
        <f t="shared" si="297"/>
        <v>1496.6</v>
      </c>
      <c r="GL49" s="70">
        <f t="shared" si="245"/>
        <v>80.90000000000002</v>
      </c>
      <c r="GM49" s="70">
        <f t="shared" si="246"/>
        <v>12.7</v>
      </c>
      <c r="GN49" s="91">
        <f t="shared" si="247"/>
        <v>1590.2</v>
      </c>
      <c r="GO49" s="409">
        <f t="shared" si="298"/>
        <v>1779.3000000000002</v>
      </c>
      <c r="GP49" s="70">
        <f t="shared" si="248"/>
        <v>77.2</v>
      </c>
      <c r="GQ49" s="70">
        <f t="shared" si="249"/>
        <v>19</v>
      </c>
      <c r="GR49" s="91">
        <f t="shared" si="250"/>
        <v>1875.5000000000002</v>
      </c>
      <c r="GS49" s="75">
        <f t="shared" si="299"/>
        <v>1958.5</v>
      </c>
      <c r="GT49" s="70">
        <f t="shared" si="251"/>
        <v>62.999999999999993</v>
      </c>
      <c r="GU49" s="70">
        <f t="shared" si="252"/>
        <v>16</v>
      </c>
      <c r="GV49" s="91">
        <f t="shared" si="253"/>
        <v>2037.5</v>
      </c>
      <c r="GW49" s="83"/>
      <c r="GX49" s="75">
        <f t="shared" si="254"/>
        <v>1301.1777777777779</v>
      </c>
      <c r="GY49" s="70">
        <f t="shared" si="255"/>
        <v>92.87777777777778</v>
      </c>
      <c r="GZ49" s="70">
        <f t="shared" si="256"/>
        <v>10.477777777777778</v>
      </c>
      <c r="HA49" s="77">
        <f t="shared" si="257"/>
        <v>1404.5333333333333</v>
      </c>
      <c r="HB49" s="75">
        <f t="shared" si="258"/>
        <v>1225.5</v>
      </c>
      <c r="HC49" s="70">
        <f t="shared" si="259"/>
        <v>96.216666666666654</v>
      </c>
      <c r="HD49" s="70">
        <f t="shared" si="260"/>
        <v>10.333333333333334</v>
      </c>
      <c r="HE49" s="77">
        <f t="shared" si="261"/>
        <v>1332.05</v>
      </c>
      <c r="HF49" s="75">
        <f t="shared" si="262"/>
        <v>1484.6200000000001</v>
      </c>
      <c r="HG49" s="70">
        <f t="shared" si="263"/>
        <v>75.940000000000012</v>
      </c>
      <c r="HH49" s="70">
        <f t="shared" si="264"/>
        <v>13.719999999999999</v>
      </c>
      <c r="HI49" s="77">
        <f t="shared" si="265"/>
        <v>1574.2800000000002</v>
      </c>
      <c r="HJ49" s="83"/>
    </row>
    <row r="50" spans="1:218" ht="13.5" thickBot="1" x14ac:dyDescent="0.25">
      <c r="A50" s="84" t="s">
        <v>102</v>
      </c>
      <c r="B50" s="87" t="s">
        <v>103</v>
      </c>
      <c r="C50" s="89">
        <f>'2002_CO-PA_Sumary'!C49</f>
        <v>203</v>
      </c>
      <c r="D50" s="72">
        <f>'2002_CO-PA_Sumary'!D49</f>
        <v>9</v>
      </c>
      <c r="E50" s="72">
        <f>'2002_CO-PA_Sumary'!E49</f>
        <v>0</v>
      </c>
      <c r="F50" s="90">
        <f>'2002_CO-PA_Sumary'!F49</f>
        <v>212</v>
      </c>
      <c r="G50" s="75">
        <f>'2003_CO-PA_Sumary'!C49</f>
        <v>152.80000000000001</v>
      </c>
      <c r="H50" s="70">
        <f>'2003_CO-PA_Sumary'!D49</f>
        <v>12.200000000000001</v>
      </c>
      <c r="I50" s="70">
        <f>'2003_CO-PA_Sumary'!E49</f>
        <v>0</v>
      </c>
      <c r="J50" s="90">
        <f>'2003_CO-PA_Sumary'!F49</f>
        <v>165</v>
      </c>
      <c r="K50" s="70">
        <f>'2004_CO-PA_Sumary'!C49</f>
        <v>203</v>
      </c>
      <c r="L50" s="70">
        <f>'2004_CO-PA_Sumary'!D49</f>
        <v>9.7999999999999989</v>
      </c>
      <c r="M50" s="70">
        <f>'2004_CO-PA_Sumary'!E49</f>
        <v>0</v>
      </c>
      <c r="N50" s="91">
        <f>'2004_CO-PA_Sumary'!F49</f>
        <v>212.8</v>
      </c>
      <c r="O50" s="71">
        <f>'2005_CO-PA_Sumary'!C49</f>
        <v>206.20000000000002</v>
      </c>
      <c r="P50" s="71">
        <f>'2005_CO-PA_Sumary'!D49</f>
        <v>10.6</v>
      </c>
      <c r="Q50" s="71">
        <f>'2005_CO-PA_Sumary'!E49</f>
        <v>0</v>
      </c>
      <c r="R50" s="91">
        <f>'2005_CO-PA_Sumary'!F49</f>
        <v>216.8</v>
      </c>
      <c r="S50" s="70">
        <f>'2006_CO-PA_Sumary'!C49</f>
        <v>234.2</v>
      </c>
      <c r="T50" s="70">
        <f>'2006_CO-PA_Sumary'!D49</f>
        <v>19.2</v>
      </c>
      <c r="U50" s="70">
        <f>'2006_CO-PA_Sumary'!E49</f>
        <v>0</v>
      </c>
      <c r="V50" s="91">
        <f>'2006_CO-PA_Sumary'!F49</f>
        <v>253.39999999999998</v>
      </c>
      <c r="W50" s="70">
        <f>'2007_CO-PA_Sumary'!C49</f>
        <v>199.3</v>
      </c>
      <c r="X50" s="70">
        <f>'2007_CO-PA_Sumary'!D49</f>
        <v>27.2</v>
      </c>
      <c r="Y50" s="70">
        <f>'2007_CO-PA_Sumary'!E49</f>
        <v>0</v>
      </c>
      <c r="Z50" s="91">
        <f>'2007_CO-PA_Sumary'!F49</f>
        <v>226.5</v>
      </c>
      <c r="AA50" s="70">
        <f>'2008_CO-PA_Sumary'!C49</f>
        <v>320</v>
      </c>
      <c r="AB50" s="70">
        <f>'2008_CO-PA_Sumary'!D49</f>
        <v>18.300000000000004</v>
      </c>
      <c r="AC50" s="70">
        <f>'2008_CO-PA_Sumary'!E49</f>
        <v>0</v>
      </c>
      <c r="AD50" s="91">
        <f>'2008_CO-PA_Sumary'!F49</f>
        <v>338.3</v>
      </c>
      <c r="AE50" s="70">
        <f>'2009_CO-PA_Sumary'!C49</f>
        <v>312.5</v>
      </c>
      <c r="AF50" s="70">
        <f>'2009_CO-PA_Sumary'!D49</f>
        <v>20.8</v>
      </c>
      <c r="AG50" s="70">
        <f>'2009_CO-PA_Sumary'!E49</f>
        <v>0</v>
      </c>
      <c r="AH50" s="91">
        <f>'2009_CO-PA_Sumary'!F49</f>
        <v>333.3</v>
      </c>
      <c r="AI50" s="89">
        <f>'2010_CO-PA_Sumary'!$C49</f>
        <v>255.49999999999997</v>
      </c>
      <c r="AJ50" s="72">
        <f>'2010_CO-PA_Sumary'!$D49</f>
        <v>24.700000000000003</v>
      </c>
      <c r="AK50" s="72">
        <f>'2010_CO-PA_Sumary'!$E49</f>
        <v>0</v>
      </c>
      <c r="AL50" s="76">
        <f>'2010_CO-PA_Sumary'!$F49</f>
        <v>280.2</v>
      </c>
      <c r="AM50" s="89">
        <f>'2011_CO-PA_Sumary'!$C49</f>
        <v>177.3</v>
      </c>
      <c r="AN50" s="72">
        <f>'2011_CO-PA_Sumary'!$D49</f>
        <v>17.2</v>
      </c>
      <c r="AO50" s="72">
        <f>'2011_CO-PA_Sumary'!$E49</f>
        <v>0</v>
      </c>
      <c r="AP50" s="76">
        <f>'2011_CO-PA_Sumary'!$F49</f>
        <v>194.5</v>
      </c>
      <c r="AQ50" s="89">
        <f>'2012_CO-PA_Sumary'!$C49</f>
        <v>206.7</v>
      </c>
      <c r="AR50" s="72">
        <f>'2012_CO-PA_Sumary'!$D49</f>
        <v>21.4</v>
      </c>
      <c r="AS50" s="72">
        <f>'2012_CO-PA_Sumary'!$E49</f>
        <v>0</v>
      </c>
      <c r="AT50" s="76">
        <f>'2012_CO-PA_Sumary'!$F49</f>
        <v>228.1</v>
      </c>
      <c r="AU50" s="89">
        <f>'2013_CO-PA_Sumary'!$C49</f>
        <v>193.8</v>
      </c>
      <c r="AV50" s="72">
        <f>'2013_CO-PA_Sumary'!$D49</f>
        <v>20.799999999999997</v>
      </c>
      <c r="AW50" s="72">
        <f>'2013_CO-PA_Sumary'!$E49</f>
        <v>0</v>
      </c>
      <c r="AX50" s="76">
        <f>'2013_CO-PA_Sumary'!$F49</f>
        <v>214.60000000000002</v>
      </c>
      <c r="AY50" s="89">
        <f>'2014_CO-PA_Sumary'!$C49</f>
        <v>174.6</v>
      </c>
      <c r="AZ50" s="72">
        <f>'2014_CO-PA_Sumary'!$D49</f>
        <v>19</v>
      </c>
      <c r="BA50" s="72">
        <f>'2014_CO-PA_Sumary'!$E49</f>
        <v>0</v>
      </c>
      <c r="BB50" s="76">
        <f>'2014_CO-PA_Sumary'!$F49</f>
        <v>193.6</v>
      </c>
      <c r="BC50" s="89">
        <f>'2015_CO-PA_Sumary'!$C49</f>
        <v>270.00000000000006</v>
      </c>
      <c r="BD50" s="72">
        <f>'2015_CO-PA_Sumary'!$D49</f>
        <v>14.600000000000001</v>
      </c>
      <c r="BE50" s="72">
        <f>'2015_CO-PA_Sumary'!$E49</f>
        <v>0</v>
      </c>
      <c r="BF50" s="76">
        <f>'2015_CO-PA_Sumary'!$F49</f>
        <v>284.60000000000008</v>
      </c>
      <c r="BG50" s="374"/>
      <c r="BH50" s="75">
        <f t="shared" si="29"/>
        <v>231.83333333333334</v>
      </c>
      <c r="BI50" s="70">
        <f t="shared" si="30"/>
        <v>16.866666666666667</v>
      </c>
      <c r="BJ50" s="70">
        <f t="shared" si="31"/>
        <v>0</v>
      </c>
      <c r="BK50" s="77">
        <f t="shared" si="32"/>
        <v>248.69999999999996</v>
      </c>
      <c r="BL50" s="75">
        <f t="shared" si="33"/>
        <v>254.61666666666667</v>
      </c>
      <c r="BM50" s="70">
        <f t="shared" si="34"/>
        <v>20.133333333333336</v>
      </c>
      <c r="BN50" s="70">
        <f t="shared" si="35"/>
        <v>0</v>
      </c>
      <c r="BO50" s="77">
        <f t="shared" si="36"/>
        <v>274.75</v>
      </c>
      <c r="BP50" s="74">
        <f t="shared" si="37"/>
        <v>204.48000000000002</v>
      </c>
      <c r="BQ50" s="74">
        <f t="shared" si="38"/>
        <v>18.600000000000001</v>
      </c>
      <c r="BR50" s="74">
        <f t="shared" si="39"/>
        <v>0</v>
      </c>
      <c r="BS50" s="77">
        <f t="shared" si="40"/>
        <v>223.08</v>
      </c>
      <c r="BT50" s="83"/>
      <c r="BU50" s="113">
        <v>903</v>
      </c>
      <c r="BV50" s="111" t="s">
        <v>190</v>
      </c>
      <c r="BW50" s="89">
        <f>'2002_CO-PA_Sumary'!U49</f>
        <v>11.500000000000002</v>
      </c>
      <c r="BX50" s="72">
        <f>'2002_CO-PA_Sumary'!V49</f>
        <v>4.0000000000000009</v>
      </c>
      <c r="BY50" s="72">
        <f>'2002_CO-PA_Sumary'!W49</f>
        <v>0</v>
      </c>
      <c r="BZ50" s="90">
        <f>'2002_CO-PA_Sumary'!X49</f>
        <v>15.500000000000004</v>
      </c>
      <c r="CA50" s="75">
        <f>'2003_CO-PA_Sumary'!U49</f>
        <v>10.6</v>
      </c>
      <c r="CB50" s="70">
        <f>'2003_CO-PA_Sumary'!V49</f>
        <v>4.1000000000000005</v>
      </c>
      <c r="CC50" s="70">
        <f>'2003_CO-PA_Sumary'!W49</f>
        <v>0</v>
      </c>
      <c r="CD50" s="91">
        <f>'2003_CO-PA_Sumary'!X49</f>
        <v>14.7</v>
      </c>
      <c r="CE50" s="70">
        <f>'2004_CO-PA_Sumary'!U49</f>
        <v>10.3</v>
      </c>
      <c r="CF50" s="70">
        <f>'2004_CO-PA_Sumary'!V49</f>
        <v>4.1000000000000005</v>
      </c>
      <c r="CG50" s="70">
        <f>'2004_CO-PA_Sumary'!W49</f>
        <v>0</v>
      </c>
      <c r="CH50" s="91">
        <f>'2004_CO-PA_Sumary'!X49</f>
        <v>14.400000000000002</v>
      </c>
      <c r="CI50" s="71">
        <f>'2005_CO-PA_Sumary'!U49</f>
        <v>9.1</v>
      </c>
      <c r="CJ50" s="71">
        <f>'2005_CO-PA_Sumary'!V49</f>
        <v>4.1000000000000005</v>
      </c>
      <c r="CK50" s="71">
        <f>'2005_CO-PA_Sumary'!W49</f>
        <v>0</v>
      </c>
      <c r="CL50" s="90">
        <f>'2005_CO-PA_Sumary'!X49</f>
        <v>13.2</v>
      </c>
      <c r="CM50" s="70">
        <f>'2006_CO-PA_Sumary'!U49</f>
        <v>11.4</v>
      </c>
      <c r="CN50" s="70">
        <f>'2006_CO-PA_Sumary'!V49</f>
        <v>4.2</v>
      </c>
      <c r="CO50" s="70">
        <f>'2006_CO-PA_Sumary'!W49</f>
        <v>0</v>
      </c>
      <c r="CP50" s="91">
        <f>'2006_CO-PA_Sumary'!X49</f>
        <v>15.600000000000001</v>
      </c>
      <c r="CQ50" s="70">
        <f>'2007_CO-PA_Sumary'!U49</f>
        <v>11.9</v>
      </c>
      <c r="CR50" s="70">
        <f>'2007_CO-PA_Sumary'!V49</f>
        <v>4.0000000000000009</v>
      </c>
      <c r="CS50" s="70">
        <f>'2007_CO-PA_Sumary'!W49</f>
        <v>0</v>
      </c>
      <c r="CT50" s="91">
        <f>'2007_CO-PA_Sumary'!X49</f>
        <v>15.900000000000002</v>
      </c>
      <c r="CU50" s="70">
        <f>'2008_CO-PA_Sumary'!U49</f>
        <v>10.700000000000001</v>
      </c>
      <c r="CV50" s="70">
        <f>'2008_CO-PA_Sumary'!V49</f>
        <v>4.0000000000000009</v>
      </c>
      <c r="CW50" s="70">
        <f>'2008_CO-PA_Sumary'!W49</f>
        <v>0</v>
      </c>
      <c r="CX50" s="91">
        <f>'2008_CO-PA_Sumary'!X49</f>
        <v>14.700000000000003</v>
      </c>
      <c r="CY50" s="70">
        <f>'2009_CO-PA_Sumary'!U49</f>
        <v>10.600000000000001</v>
      </c>
      <c r="CZ50" s="70">
        <f>'2009_CO-PA_Sumary'!V49</f>
        <v>4.0000000000000009</v>
      </c>
      <c r="DA50" s="70">
        <f>'2009_CO-PA_Sumary'!W49</f>
        <v>0</v>
      </c>
      <c r="DB50" s="91">
        <f>'2009_CO-PA_Sumary'!X49</f>
        <v>14.600000000000001</v>
      </c>
      <c r="DC50" s="89">
        <f>'2010_CO-PA_Sumary'!$U49</f>
        <v>10.100000000000001</v>
      </c>
      <c r="DD50" s="72">
        <f>'2010_CO-PA_Sumary'!$V49</f>
        <v>3.9000000000000008</v>
      </c>
      <c r="DE50" s="72">
        <f>'2010_CO-PA_Sumary'!$W49</f>
        <v>0</v>
      </c>
      <c r="DF50" s="76">
        <f>'2010_CO-PA_Sumary'!$X49</f>
        <v>14.000000000000002</v>
      </c>
      <c r="DG50" s="89">
        <f>'2011_CO-PA_Sumary'!$U49</f>
        <v>12.3</v>
      </c>
      <c r="DH50" s="72">
        <f>'2011_CO-PA_Sumary'!$V49</f>
        <v>4.0000000000000009</v>
      </c>
      <c r="DI50" s="72">
        <f>'2011_CO-PA_Sumary'!$W49</f>
        <v>0</v>
      </c>
      <c r="DJ50" s="76">
        <f>'2011_CO-PA_Sumary'!$X49</f>
        <v>16.3</v>
      </c>
      <c r="DK50" s="89">
        <f>'2012_CO-PA_Sumary'!$U49</f>
        <v>12.7</v>
      </c>
      <c r="DL50" s="72">
        <f>'2012_CO-PA_Sumary'!$V49</f>
        <v>4.0999999999999996</v>
      </c>
      <c r="DM50" s="72">
        <f>'2012_CO-PA_Sumary'!$W49</f>
        <v>0</v>
      </c>
      <c r="DN50" s="76">
        <f>'2012_CO-PA_Sumary'!$X49</f>
        <v>16.799999999999997</v>
      </c>
      <c r="DO50" s="89">
        <f>'2013_CO-PA_Sumary'!$U49</f>
        <v>15.6</v>
      </c>
      <c r="DP50" s="72">
        <f>'2013_CO-PA_Sumary'!$V49</f>
        <v>4.0000000000000009</v>
      </c>
      <c r="DQ50" s="72">
        <f>'2013_CO-PA_Sumary'!$W49</f>
        <v>0</v>
      </c>
      <c r="DR50" s="76">
        <f>'2013_CO-PA_Sumary'!$X49</f>
        <v>19.600000000000001</v>
      </c>
      <c r="DS50" s="89">
        <f>'2014_CO-PA_Sumary'!$U49</f>
        <v>16.100000000000001</v>
      </c>
      <c r="DT50" s="72">
        <f>'2014_CO-PA_Sumary'!$V49</f>
        <v>4.0999999999999996</v>
      </c>
      <c r="DU50" s="72">
        <f>'2014_CO-PA_Sumary'!$W49</f>
        <v>0</v>
      </c>
      <c r="DV50" s="76">
        <f>'2014_CO-PA_Sumary'!$X49</f>
        <v>20.200000000000003</v>
      </c>
      <c r="DW50" s="89">
        <f>'2015_CO-PA_Sumary'!$U49</f>
        <v>13.3</v>
      </c>
      <c r="DX50" s="72">
        <f>'2015_CO-PA_Sumary'!$V49</f>
        <v>4.0000000000000009</v>
      </c>
      <c r="DY50" s="72">
        <f>'2015_CO-PA_Sumary'!$W49</f>
        <v>0</v>
      </c>
      <c r="DZ50" s="76">
        <f>'2015_CO-PA_Sumary'!$X49</f>
        <v>17.3</v>
      </c>
      <c r="EA50" s="83"/>
      <c r="EB50" s="75">
        <f t="shared" si="41"/>
        <v>10.68888888888889</v>
      </c>
      <c r="EC50" s="70">
        <f t="shared" si="0"/>
        <v>4.0444444444444452</v>
      </c>
      <c r="ED50" s="70">
        <f t="shared" si="1"/>
        <v>0</v>
      </c>
      <c r="EE50" s="77">
        <f t="shared" si="42"/>
        <v>14.733333333333336</v>
      </c>
      <c r="EF50" s="75">
        <f t="shared" si="43"/>
        <v>10.633333333333335</v>
      </c>
      <c r="EG50" s="70">
        <f t="shared" si="2"/>
        <v>4.0333333333333341</v>
      </c>
      <c r="EH50" s="70">
        <f t="shared" si="3"/>
        <v>0</v>
      </c>
      <c r="EI50" s="77">
        <f t="shared" si="4"/>
        <v>14.666666666666666</v>
      </c>
      <c r="EJ50" s="75">
        <f t="shared" si="44"/>
        <v>14</v>
      </c>
      <c r="EK50" s="70">
        <f t="shared" si="45"/>
        <v>4.0400000000000009</v>
      </c>
      <c r="EL50" s="70">
        <f t="shared" si="46"/>
        <v>0</v>
      </c>
      <c r="EM50" s="77">
        <f t="shared" si="47"/>
        <v>18.04</v>
      </c>
      <c r="EN50" s="83"/>
      <c r="EO50" s="114"/>
      <c r="EQ50" s="121">
        <v>610</v>
      </c>
      <c r="ER50" s="122" t="s">
        <v>177</v>
      </c>
      <c r="ES50" s="123">
        <f t="shared" si="266"/>
        <v>5</v>
      </c>
      <c r="ET50" s="124">
        <f t="shared" si="300"/>
        <v>19.100000000000001</v>
      </c>
      <c r="EU50" s="124">
        <f t="shared" si="301"/>
        <v>0</v>
      </c>
      <c r="EV50" s="125">
        <f t="shared" si="302"/>
        <v>24.1</v>
      </c>
      <c r="EW50" s="126">
        <f t="shared" si="303"/>
        <v>1.9</v>
      </c>
      <c r="EX50" s="124">
        <f t="shared" si="304"/>
        <v>20.699999999999996</v>
      </c>
      <c r="EY50" s="124">
        <f t="shared" si="305"/>
        <v>0</v>
      </c>
      <c r="EZ50" s="125">
        <f t="shared" si="306"/>
        <v>22.599999999999994</v>
      </c>
      <c r="FA50" s="124">
        <f t="shared" si="307"/>
        <v>2.6</v>
      </c>
      <c r="FB50" s="124">
        <f t="shared" si="308"/>
        <v>20.699999999999996</v>
      </c>
      <c r="FC50" s="124">
        <f t="shared" si="309"/>
        <v>0</v>
      </c>
      <c r="FD50" s="125">
        <f t="shared" si="273"/>
        <v>23.299999999999997</v>
      </c>
      <c r="FE50" s="127">
        <f t="shared" si="274"/>
        <v>2.2999999999999998</v>
      </c>
      <c r="FF50" s="127">
        <f t="shared" si="275"/>
        <v>15</v>
      </c>
      <c r="FG50" s="127">
        <f t="shared" si="276"/>
        <v>0</v>
      </c>
      <c r="FH50" s="125">
        <f t="shared" si="277"/>
        <v>17.3</v>
      </c>
      <c r="FI50" s="124">
        <f t="shared" si="278"/>
        <v>3.3</v>
      </c>
      <c r="FJ50" s="124">
        <f t="shared" si="279"/>
        <v>14.4</v>
      </c>
      <c r="FK50" s="124">
        <f t="shared" si="280"/>
        <v>0</v>
      </c>
      <c r="FL50" s="125">
        <f t="shared" si="281"/>
        <v>17.7</v>
      </c>
      <c r="FM50" s="124">
        <f t="shared" si="282"/>
        <v>3.1</v>
      </c>
      <c r="FN50" s="124">
        <f t="shared" si="283"/>
        <v>16.8</v>
      </c>
      <c r="FO50" s="124">
        <f t="shared" si="284"/>
        <v>0</v>
      </c>
      <c r="FP50" s="125">
        <f t="shared" si="285"/>
        <v>19.900000000000002</v>
      </c>
      <c r="FQ50" s="124">
        <f t="shared" si="286"/>
        <v>3.8</v>
      </c>
      <c r="FR50" s="124">
        <f t="shared" si="287"/>
        <v>15.299999999999999</v>
      </c>
      <c r="FS50" s="124">
        <f t="shared" si="288"/>
        <v>0</v>
      </c>
      <c r="FT50" s="125">
        <f t="shared" si="289"/>
        <v>19.099999999999998</v>
      </c>
      <c r="FU50" s="124">
        <f t="shared" si="290"/>
        <v>3.1</v>
      </c>
      <c r="FV50" s="124">
        <f t="shared" si="291"/>
        <v>14.999999999999998</v>
      </c>
      <c r="FW50" s="124">
        <f t="shared" si="292"/>
        <v>0</v>
      </c>
      <c r="FX50" s="125">
        <f t="shared" si="293"/>
        <v>18.099999999999998</v>
      </c>
      <c r="FY50" s="124">
        <f t="shared" si="294"/>
        <v>3</v>
      </c>
      <c r="FZ50" s="124">
        <f t="shared" si="272"/>
        <v>15.1</v>
      </c>
      <c r="GA50" s="124">
        <f t="shared" si="272"/>
        <v>0</v>
      </c>
      <c r="GB50" s="125">
        <f t="shared" si="272"/>
        <v>18.100000000000001</v>
      </c>
      <c r="GC50" s="124">
        <f t="shared" si="295"/>
        <v>3.9</v>
      </c>
      <c r="GD50" s="124">
        <f t="shared" si="239"/>
        <v>10.6</v>
      </c>
      <c r="GE50" s="124">
        <f t="shared" si="240"/>
        <v>0</v>
      </c>
      <c r="GF50" s="125">
        <f t="shared" si="241"/>
        <v>14.5</v>
      </c>
      <c r="GG50" s="123">
        <f t="shared" si="296"/>
        <v>4.0999999999999996</v>
      </c>
      <c r="GH50" s="124">
        <f t="shared" si="242"/>
        <v>9.9999999999999982</v>
      </c>
      <c r="GI50" s="124">
        <f t="shared" si="243"/>
        <v>0</v>
      </c>
      <c r="GJ50" s="125">
        <f t="shared" si="244"/>
        <v>14.099999999999998</v>
      </c>
      <c r="GK50" s="123">
        <f t="shared" si="297"/>
        <v>4.0999999999999996</v>
      </c>
      <c r="GL50" s="124">
        <f t="shared" si="245"/>
        <v>10.399999999999999</v>
      </c>
      <c r="GM50" s="124">
        <f t="shared" si="246"/>
        <v>0</v>
      </c>
      <c r="GN50" s="125">
        <f t="shared" si="247"/>
        <v>14.499999999999998</v>
      </c>
      <c r="GO50" s="123">
        <f t="shared" si="298"/>
        <v>4.7</v>
      </c>
      <c r="GP50" s="124">
        <f t="shared" si="248"/>
        <v>9.9</v>
      </c>
      <c r="GQ50" s="124">
        <f t="shared" si="249"/>
        <v>0</v>
      </c>
      <c r="GR50" s="125">
        <f t="shared" si="250"/>
        <v>14.600000000000001</v>
      </c>
      <c r="GS50" s="126">
        <f t="shared" si="299"/>
        <v>4.7</v>
      </c>
      <c r="GT50" s="124">
        <f t="shared" si="251"/>
        <v>8.6</v>
      </c>
      <c r="GU50" s="124">
        <f t="shared" si="252"/>
        <v>0</v>
      </c>
      <c r="GV50" s="125">
        <f t="shared" si="253"/>
        <v>13.3</v>
      </c>
      <c r="GW50" s="83"/>
      <c r="GX50" s="126">
        <f t="shared" si="254"/>
        <v>3.3111111111111118</v>
      </c>
      <c r="GY50" s="124">
        <f t="shared" si="255"/>
        <v>16.177777777777777</v>
      </c>
      <c r="GZ50" s="124">
        <f t="shared" si="256"/>
        <v>0</v>
      </c>
      <c r="HA50" s="128">
        <f t="shared" si="257"/>
        <v>19.488888888888891</v>
      </c>
      <c r="HB50" s="126">
        <f t="shared" si="258"/>
        <v>3.0333333333333332</v>
      </c>
      <c r="HC50" s="124">
        <f t="shared" si="259"/>
        <v>16.2</v>
      </c>
      <c r="HD50" s="124">
        <f t="shared" si="260"/>
        <v>0</v>
      </c>
      <c r="HE50" s="128">
        <f t="shared" si="261"/>
        <v>19.233333333333331</v>
      </c>
      <c r="HF50" s="126">
        <f t="shared" si="262"/>
        <v>4.3</v>
      </c>
      <c r="HG50" s="124">
        <f t="shared" si="263"/>
        <v>9.9</v>
      </c>
      <c r="HH50" s="124">
        <f t="shared" si="264"/>
        <v>0</v>
      </c>
      <c r="HI50" s="128">
        <f t="shared" si="265"/>
        <v>14.2</v>
      </c>
      <c r="HJ50" s="83"/>
    </row>
    <row r="51" spans="1:218" ht="13.5" thickTop="1" x14ac:dyDescent="0.2">
      <c r="A51" s="84" t="s">
        <v>104</v>
      </c>
      <c r="B51" s="87" t="s">
        <v>105</v>
      </c>
      <c r="C51" s="89">
        <f>'2002_CO-PA_Sumary'!C50</f>
        <v>37.29999999999999</v>
      </c>
      <c r="D51" s="72">
        <f>'2002_CO-PA_Sumary'!D50</f>
        <v>33.799999999999997</v>
      </c>
      <c r="E51" s="72">
        <f>'2002_CO-PA_Sumary'!E50</f>
        <v>0</v>
      </c>
      <c r="F51" s="90">
        <f>'2002_CO-PA_Sumary'!F50</f>
        <v>71.099999999999994</v>
      </c>
      <c r="G51" s="75">
        <f>'2003_CO-PA_Sumary'!C50</f>
        <v>35.299999999999997</v>
      </c>
      <c r="H51" s="70">
        <f>'2003_CO-PA_Sumary'!D50</f>
        <v>33.199999999999996</v>
      </c>
      <c r="I51" s="70">
        <f>'2003_CO-PA_Sumary'!E50</f>
        <v>0</v>
      </c>
      <c r="J51" s="90">
        <f>'2003_CO-PA_Sumary'!F50</f>
        <v>68.5</v>
      </c>
      <c r="K51" s="70">
        <f>'2004_CO-PA_Sumary'!C50</f>
        <v>55.100000000000009</v>
      </c>
      <c r="L51" s="70">
        <f>'2004_CO-PA_Sumary'!D50</f>
        <v>35.699999999999996</v>
      </c>
      <c r="M51" s="70">
        <f>'2004_CO-PA_Sumary'!E50</f>
        <v>0</v>
      </c>
      <c r="N51" s="91">
        <f>'2004_CO-PA_Sumary'!F50</f>
        <v>90.800000000000011</v>
      </c>
      <c r="O51" s="71">
        <f>'2005_CO-PA_Sumary'!C50</f>
        <v>25.300000000000004</v>
      </c>
      <c r="P51" s="71">
        <f>'2005_CO-PA_Sumary'!D50</f>
        <v>33.5</v>
      </c>
      <c r="Q51" s="71">
        <f>'2005_CO-PA_Sumary'!E50</f>
        <v>0</v>
      </c>
      <c r="R51" s="91">
        <f>'2005_CO-PA_Sumary'!F50</f>
        <v>58.800000000000004</v>
      </c>
      <c r="S51" s="70">
        <f>'2006_CO-PA_Sumary'!C50</f>
        <v>48.3</v>
      </c>
      <c r="T51" s="70">
        <f>'2006_CO-PA_Sumary'!D50</f>
        <v>21.800000000000004</v>
      </c>
      <c r="U51" s="70">
        <f>'2006_CO-PA_Sumary'!E50</f>
        <v>0</v>
      </c>
      <c r="V51" s="91">
        <f>'2006_CO-PA_Sumary'!F50</f>
        <v>70.099999999999994</v>
      </c>
      <c r="W51" s="70">
        <f>'2007_CO-PA_Sumary'!C50</f>
        <v>53.849999999999994</v>
      </c>
      <c r="X51" s="70">
        <f>'2007_CO-PA_Sumary'!D50</f>
        <v>23.400000000000002</v>
      </c>
      <c r="Y51" s="70">
        <f>'2007_CO-PA_Sumary'!E50</f>
        <v>0</v>
      </c>
      <c r="Z51" s="91">
        <f>'2007_CO-PA_Sumary'!F50</f>
        <v>77.25</v>
      </c>
      <c r="AA51" s="70">
        <f>'2008_CO-PA_Sumary'!C50</f>
        <v>50.400000000000006</v>
      </c>
      <c r="AB51" s="70">
        <f>'2008_CO-PA_Sumary'!D50</f>
        <v>32.299999999999997</v>
      </c>
      <c r="AC51" s="70">
        <f>'2008_CO-PA_Sumary'!E50</f>
        <v>0</v>
      </c>
      <c r="AD51" s="91">
        <f>'2008_CO-PA_Sumary'!F50</f>
        <v>82.7</v>
      </c>
      <c r="AE51" s="70">
        <f>'2009_CO-PA_Sumary'!C50</f>
        <v>46.599999999999994</v>
      </c>
      <c r="AF51" s="70">
        <f>'2009_CO-PA_Sumary'!D50</f>
        <v>32.199999999999996</v>
      </c>
      <c r="AG51" s="70">
        <f>'2009_CO-PA_Sumary'!E50</f>
        <v>0</v>
      </c>
      <c r="AH51" s="91">
        <f>'2009_CO-PA_Sumary'!F50</f>
        <v>78.799999999999983</v>
      </c>
      <c r="AI51" s="89">
        <f>'2010_CO-PA_Sumary'!$C50</f>
        <v>37.700000000000003</v>
      </c>
      <c r="AJ51" s="72">
        <f>'2010_CO-PA_Sumary'!$D50</f>
        <v>34.400000000000006</v>
      </c>
      <c r="AK51" s="72">
        <f>'2010_CO-PA_Sumary'!$E50</f>
        <v>0</v>
      </c>
      <c r="AL51" s="76">
        <f>'2010_CO-PA_Sumary'!$F50</f>
        <v>72.100000000000009</v>
      </c>
      <c r="AM51" s="89">
        <f>'2011_CO-PA_Sumary'!$C50</f>
        <v>69.099999999999994</v>
      </c>
      <c r="AN51" s="72">
        <f>'2011_CO-PA_Sumary'!$D50</f>
        <v>31</v>
      </c>
      <c r="AO51" s="72">
        <f>'2011_CO-PA_Sumary'!$E50</f>
        <v>0</v>
      </c>
      <c r="AP51" s="76">
        <f>'2011_CO-PA_Sumary'!$F50</f>
        <v>100.1</v>
      </c>
      <c r="AQ51" s="89">
        <f>'2012_CO-PA_Sumary'!$C50</f>
        <v>78.900000000000006</v>
      </c>
      <c r="AR51" s="72">
        <f>'2012_CO-PA_Sumary'!$D50</f>
        <v>30.8</v>
      </c>
      <c r="AS51" s="72">
        <f>'2012_CO-PA_Sumary'!$E50</f>
        <v>0</v>
      </c>
      <c r="AT51" s="76">
        <f>'2012_CO-PA_Sumary'!$F50</f>
        <v>109.7</v>
      </c>
      <c r="AU51" s="89">
        <f>'2013_CO-PA_Sumary'!$C50</f>
        <v>79.3</v>
      </c>
      <c r="AV51" s="72">
        <f>'2013_CO-PA_Sumary'!$D50</f>
        <v>35.099999999999994</v>
      </c>
      <c r="AW51" s="72">
        <f>'2013_CO-PA_Sumary'!$E50</f>
        <v>0</v>
      </c>
      <c r="AX51" s="76">
        <f>'2013_CO-PA_Sumary'!$F50</f>
        <v>114.39999999999999</v>
      </c>
      <c r="AY51" s="89">
        <f>'2014_CO-PA_Sumary'!$C50</f>
        <v>96.100000000000009</v>
      </c>
      <c r="AZ51" s="72">
        <f>'2014_CO-PA_Sumary'!$D50</f>
        <v>30.5</v>
      </c>
      <c r="BA51" s="72">
        <f>'2014_CO-PA_Sumary'!$E50</f>
        <v>0</v>
      </c>
      <c r="BB51" s="76">
        <f>'2014_CO-PA_Sumary'!$F50</f>
        <v>126.60000000000001</v>
      </c>
      <c r="BC51" s="89">
        <f>'2015_CO-PA_Sumary'!$C50</f>
        <v>91.4</v>
      </c>
      <c r="BD51" s="72">
        <f>'2015_CO-PA_Sumary'!$D50</f>
        <v>21.499999999999996</v>
      </c>
      <c r="BE51" s="72">
        <f>'2015_CO-PA_Sumary'!$E50</f>
        <v>0</v>
      </c>
      <c r="BF51" s="76">
        <f>'2015_CO-PA_Sumary'!$F50</f>
        <v>112.9</v>
      </c>
      <c r="BG51" s="374"/>
      <c r="BH51" s="75">
        <f t="shared" si="29"/>
        <v>43.316666666666663</v>
      </c>
      <c r="BI51" s="70">
        <f t="shared" si="30"/>
        <v>31.144444444444439</v>
      </c>
      <c r="BJ51" s="70">
        <f t="shared" si="31"/>
        <v>0</v>
      </c>
      <c r="BK51" s="77">
        <f t="shared" si="32"/>
        <v>74.461111111111109</v>
      </c>
      <c r="BL51" s="75">
        <f t="shared" si="33"/>
        <v>43.691666666666663</v>
      </c>
      <c r="BM51" s="70">
        <f t="shared" si="34"/>
        <v>29.599999999999998</v>
      </c>
      <c r="BN51" s="70">
        <f t="shared" si="35"/>
        <v>0</v>
      </c>
      <c r="BO51" s="77">
        <f t="shared" si="36"/>
        <v>73.291666666666671</v>
      </c>
      <c r="BP51" s="74">
        <f t="shared" si="37"/>
        <v>82.960000000000008</v>
      </c>
      <c r="BQ51" s="74">
        <f t="shared" si="38"/>
        <v>29.779999999999994</v>
      </c>
      <c r="BR51" s="74">
        <f t="shared" si="39"/>
        <v>0</v>
      </c>
      <c r="BS51" s="77">
        <f t="shared" si="40"/>
        <v>112.74000000000001</v>
      </c>
      <c r="BT51" s="83"/>
      <c r="BU51" s="113">
        <v>904</v>
      </c>
      <c r="BV51" s="111" t="s">
        <v>191</v>
      </c>
      <c r="BW51" s="89">
        <f>'2002_CO-PA_Sumary'!U50</f>
        <v>62.4</v>
      </c>
      <c r="BX51" s="72">
        <f>'2002_CO-PA_Sumary'!V50</f>
        <v>24.3</v>
      </c>
      <c r="BY51" s="72">
        <f>'2002_CO-PA_Sumary'!W50</f>
        <v>0</v>
      </c>
      <c r="BZ51" s="90">
        <f>'2002_CO-PA_Sumary'!X50</f>
        <v>86.7</v>
      </c>
      <c r="CA51" s="75">
        <f>'2003_CO-PA_Sumary'!U50</f>
        <v>69.3</v>
      </c>
      <c r="CB51" s="70">
        <f>'2003_CO-PA_Sumary'!V50</f>
        <v>21.4</v>
      </c>
      <c r="CC51" s="70">
        <f>'2003_CO-PA_Sumary'!W50</f>
        <v>0</v>
      </c>
      <c r="CD51" s="91">
        <f>'2003_CO-PA_Sumary'!X50</f>
        <v>90.699999999999989</v>
      </c>
      <c r="CE51" s="70">
        <f>'2004_CO-PA_Sumary'!U50</f>
        <v>66.5</v>
      </c>
      <c r="CF51" s="70">
        <f>'2004_CO-PA_Sumary'!V50</f>
        <v>38.4</v>
      </c>
      <c r="CG51" s="70">
        <f>'2004_CO-PA_Sumary'!W50</f>
        <v>0</v>
      </c>
      <c r="CH51" s="91">
        <f>'2004_CO-PA_Sumary'!X50</f>
        <v>104.9</v>
      </c>
      <c r="CI51" s="71">
        <f>'2005_CO-PA_Sumary'!U50</f>
        <v>62.099999999999994</v>
      </c>
      <c r="CJ51" s="71">
        <f>'2005_CO-PA_Sumary'!V50</f>
        <v>24.8</v>
      </c>
      <c r="CK51" s="71">
        <f>'2005_CO-PA_Sumary'!W50</f>
        <v>0</v>
      </c>
      <c r="CL51" s="90">
        <f>'2005_CO-PA_Sumary'!X50</f>
        <v>86.899999999999991</v>
      </c>
      <c r="CM51" s="70">
        <f>'2006_CO-PA_Sumary'!U50</f>
        <v>44.5</v>
      </c>
      <c r="CN51" s="70">
        <f>'2006_CO-PA_Sumary'!V50</f>
        <v>36.6</v>
      </c>
      <c r="CO51" s="70">
        <f>'2006_CO-PA_Sumary'!W50</f>
        <v>0</v>
      </c>
      <c r="CP51" s="91">
        <f>'2006_CO-PA_Sumary'!X50</f>
        <v>81.099999999999994</v>
      </c>
      <c r="CQ51" s="70">
        <f>'2007_CO-PA_Sumary'!U50</f>
        <v>67</v>
      </c>
      <c r="CR51" s="70">
        <f>'2007_CO-PA_Sumary'!V50</f>
        <v>28.1</v>
      </c>
      <c r="CS51" s="70">
        <f>'2007_CO-PA_Sumary'!W50</f>
        <v>0</v>
      </c>
      <c r="CT51" s="91">
        <f>'2007_CO-PA_Sumary'!X50</f>
        <v>95.1</v>
      </c>
      <c r="CU51" s="70">
        <f>'2008_CO-PA_Sumary'!U50</f>
        <v>62.400000000000006</v>
      </c>
      <c r="CV51" s="70">
        <f>'2008_CO-PA_Sumary'!V50</f>
        <v>66.399999999999991</v>
      </c>
      <c r="CW51" s="70">
        <f>'2008_CO-PA_Sumary'!W50</f>
        <v>0</v>
      </c>
      <c r="CX51" s="91">
        <f>'2008_CO-PA_Sumary'!X50</f>
        <v>128.80000000000001</v>
      </c>
      <c r="CY51" s="70">
        <f>'2009_CO-PA_Sumary'!U50</f>
        <v>56.7</v>
      </c>
      <c r="CZ51" s="70">
        <f>'2009_CO-PA_Sumary'!V50</f>
        <v>54.70000000000001</v>
      </c>
      <c r="DA51" s="70">
        <f>'2009_CO-PA_Sumary'!W50</f>
        <v>0</v>
      </c>
      <c r="DB51" s="91">
        <f>'2009_CO-PA_Sumary'!X50</f>
        <v>111.4</v>
      </c>
      <c r="DC51" s="89">
        <f>'2010_CO-PA_Sumary'!$U50</f>
        <v>52.8</v>
      </c>
      <c r="DD51" s="72">
        <f>'2010_CO-PA_Sumary'!$V50</f>
        <v>33.700000000000003</v>
      </c>
      <c r="DE51" s="72">
        <f>'2010_CO-PA_Sumary'!$W50</f>
        <v>0</v>
      </c>
      <c r="DF51" s="76">
        <f>'2010_CO-PA_Sumary'!$X50</f>
        <v>86.5</v>
      </c>
      <c r="DG51" s="89">
        <f>'2011_CO-PA_Sumary'!$U50</f>
        <v>30.6</v>
      </c>
      <c r="DH51" s="72">
        <f>'2011_CO-PA_Sumary'!$V50</f>
        <v>15.9</v>
      </c>
      <c r="DI51" s="72">
        <f>'2011_CO-PA_Sumary'!$W50</f>
        <v>0</v>
      </c>
      <c r="DJ51" s="76">
        <f>'2011_CO-PA_Sumary'!$X50</f>
        <v>46.5</v>
      </c>
      <c r="DK51" s="89">
        <f>'2012_CO-PA_Sumary'!$U50</f>
        <v>36</v>
      </c>
      <c r="DL51" s="72">
        <f>'2012_CO-PA_Sumary'!$V50</f>
        <v>17.100000000000001</v>
      </c>
      <c r="DM51" s="72">
        <f>'2012_CO-PA_Sumary'!$W50</f>
        <v>0</v>
      </c>
      <c r="DN51" s="76">
        <f>'2012_CO-PA_Sumary'!$X50</f>
        <v>53.1</v>
      </c>
      <c r="DO51" s="89">
        <f>'2013_CO-PA_Sumary'!$U50</f>
        <v>63.499999999999993</v>
      </c>
      <c r="DP51" s="72">
        <f>'2013_CO-PA_Sumary'!$V50</f>
        <v>19.200000000000003</v>
      </c>
      <c r="DQ51" s="72">
        <f>'2013_CO-PA_Sumary'!$W50</f>
        <v>0</v>
      </c>
      <c r="DR51" s="76">
        <f>'2013_CO-PA_Sumary'!$X50</f>
        <v>82.699999999999989</v>
      </c>
      <c r="DS51" s="89">
        <f>'2014_CO-PA_Sumary'!$U50</f>
        <v>63.3</v>
      </c>
      <c r="DT51" s="72">
        <f>'2014_CO-PA_Sumary'!$V50</f>
        <v>65.899999999999991</v>
      </c>
      <c r="DU51" s="72">
        <f>'2014_CO-PA_Sumary'!$W50</f>
        <v>0</v>
      </c>
      <c r="DV51" s="76">
        <f>'2014_CO-PA_Sumary'!$X50</f>
        <v>129.19999999999999</v>
      </c>
      <c r="DW51" s="89">
        <f>'2015_CO-PA_Sumary'!$U50</f>
        <v>43.7</v>
      </c>
      <c r="DX51" s="72">
        <f>'2015_CO-PA_Sumary'!$V50</f>
        <v>41.400000000000006</v>
      </c>
      <c r="DY51" s="72">
        <f>'2015_CO-PA_Sumary'!$W50</f>
        <v>0</v>
      </c>
      <c r="DZ51" s="76">
        <f>'2015_CO-PA_Sumary'!$X50</f>
        <v>85.100000000000009</v>
      </c>
      <c r="EA51" s="83"/>
      <c r="EB51" s="75">
        <f t="shared" si="41"/>
        <v>60.411111111111104</v>
      </c>
      <c r="EC51" s="70">
        <f t="shared" si="0"/>
        <v>36.488888888888887</v>
      </c>
      <c r="ED51" s="70">
        <f t="shared" si="1"/>
        <v>0</v>
      </c>
      <c r="EE51" s="77">
        <f t="shared" si="42"/>
        <v>96.9</v>
      </c>
      <c r="EF51" s="75">
        <f t="shared" si="43"/>
        <v>57.583333333333336</v>
      </c>
      <c r="EG51" s="70">
        <f t="shared" si="2"/>
        <v>40.716666666666669</v>
      </c>
      <c r="EH51" s="70">
        <f t="shared" si="3"/>
        <v>0</v>
      </c>
      <c r="EI51" s="77">
        <f t="shared" si="4"/>
        <v>98.300000000000011</v>
      </c>
      <c r="EJ51" s="75">
        <f t="shared" si="44"/>
        <v>47.419999999999995</v>
      </c>
      <c r="EK51" s="70">
        <f t="shared" si="45"/>
        <v>31.9</v>
      </c>
      <c r="EL51" s="70">
        <f t="shared" si="46"/>
        <v>0</v>
      </c>
      <c r="EM51" s="77">
        <f t="shared" si="47"/>
        <v>79.320000000000007</v>
      </c>
      <c r="EN51" s="83"/>
      <c r="EO51" s="114"/>
      <c r="EQ51" s="113"/>
      <c r="ER51" s="118" t="s">
        <v>246</v>
      </c>
      <c r="ES51" s="89">
        <f>SUM(ES41:ES50)</f>
        <v>2285.8999999999996</v>
      </c>
      <c r="ET51" s="72">
        <f t="shared" ref="ET51:GV51" si="310">SUM(ET41:ET50)</f>
        <v>434.2</v>
      </c>
      <c r="EU51" s="72">
        <f t="shared" si="310"/>
        <v>208.5</v>
      </c>
      <c r="EV51" s="90">
        <f t="shared" si="310"/>
        <v>2928.6</v>
      </c>
      <c r="EW51" s="75">
        <f t="shared" si="310"/>
        <v>2110.5</v>
      </c>
      <c r="EX51" s="70">
        <f t="shared" si="310"/>
        <v>441.3</v>
      </c>
      <c r="EY51" s="70">
        <f t="shared" si="310"/>
        <v>136.50000000000003</v>
      </c>
      <c r="EZ51" s="91">
        <f t="shared" si="310"/>
        <v>2688.2999999999997</v>
      </c>
      <c r="FA51" s="70">
        <f t="shared" si="310"/>
        <v>2462.6</v>
      </c>
      <c r="FB51" s="70">
        <f t="shared" si="310"/>
        <v>474.09999999999997</v>
      </c>
      <c r="FC51" s="70">
        <f t="shared" si="310"/>
        <v>135.9</v>
      </c>
      <c r="FD51" s="91">
        <f t="shared" si="310"/>
        <v>3072.6000000000004</v>
      </c>
      <c r="FE51" s="71">
        <f t="shared" si="310"/>
        <v>1689.2</v>
      </c>
      <c r="FF51" s="71">
        <f t="shared" si="310"/>
        <v>474.69999999999993</v>
      </c>
      <c r="FG51" s="71">
        <f t="shared" si="310"/>
        <v>187.3</v>
      </c>
      <c r="FH51" s="91">
        <f t="shared" si="310"/>
        <v>2351.2000000000003</v>
      </c>
      <c r="FI51" s="70">
        <f t="shared" si="310"/>
        <v>2255.8000000000002</v>
      </c>
      <c r="FJ51" s="70">
        <f t="shared" si="310"/>
        <v>413.89999999999992</v>
      </c>
      <c r="FK51" s="70">
        <f t="shared" si="310"/>
        <v>145.1</v>
      </c>
      <c r="FL51" s="91">
        <f t="shared" si="310"/>
        <v>2814.7999999999997</v>
      </c>
      <c r="FM51" s="70">
        <f t="shared" si="310"/>
        <v>2989.2000000000003</v>
      </c>
      <c r="FN51" s="70">
        <f t="shared" si="310"/>
        <v>412.9</v>
      </c>
      <c r="FO51" s="70">
        <f t="shared" si="310"/>
        <v>201.4</v>
      </c>
      <c r="FP51" s="91">
        <f t="shared" si="310"/>
        <v>3603.5</v>
      </c>
      <c r="FQ51" s="70">
        <f t="shared" si="310"/>
        <v>3248.2</v>
      </c>
      <c r="FR51" s="70">
        <f t="shared" si="310"/>
        <v>408.09999999999997</v>
      </c>
      <c r="FS51" s="70">
        <f t="shared" si="310"/>
        <v>207.8</v>
      </c>
      <c r="FT51" s="91">
        <f t="shared" si="310"/>
        <v>3864.1</v>
      </c>
      <c r="FU51" s="70">
        <f t="shared" si="310"/>
        <v>3248.4</v>
      </c>
      <c r="FV51" s="70">
        <f t="shared" si="310"/>
        <v>398.1</v>
      </c>
      <c r="FW51" s="70">
        <f t="shared" si="310"/>
        <v>201.1</v>
      </c>
      <c r="FX51" s="91">
        <f t="shared" si="310"/>
        <v>3847.6</v>
      </c>
      <c r="FY51" s="75">
        <f t="shared" ref="FY51:GF51" si="311">SUM(FY41:FY50)</f>
        <v>2119.8999999999996</v>
      </c>
      <c r="FZ51" s="70">
        <f t="shared" ref="FZ51:GC51" si="312">SUM(FZ41:FZ50)</f>
        <v>387.8</v>
      </c>
      <c r="GA51" s="70">
        <f t="shared" si="312"/>
        <v>201.5</v>
      </c>
      <c r="GB51" s="91">
        <f t="shared" si="312"/>
        <v>2709.2</v>
      </c>
      <c r="GC51" s="75">
        <f t="shared" si="312"/>
        <v>1994</v>
      </c>
      <c r="GD51" s="70">
        <f t="shared" ref="GD51:GG51" si="313">SUM(GD41:GD50)</f>
        <v>330.10000000000008</v>
      </c>
      <c r="GE51" s="70">
        <f t="shared" si="313"/>
        <v>155.69999999999999</v>
      </c>
      <c r="GF51" s="91">
        <f t="shared" si="313"/>
        <v>2479.8000000000002</v>
      </c>
      <c r="GG51" s="409">
        <f t="shared" si="313"/>
        <v>3032.7000000000003</v>
      </c>
      <c r="GH51" s="70">
        <f t="shared" ref="GH51:GV51" si="314">SUM(GH41:GH50)</f>
        <v>329.3</v>
      </c>
      <c r="GI51" s="70">
        <f t="shared" si="314"/>
        <v>196.9</v>
      </c>
      <c r="GJ51" s="91">
        <f t="shared" si="314"/>
        <v>3558.9</v>
      </c>
      <c r="GK51" s="409">
        <f t="shared" si="314"/>
        <v>3300</v>
      </c>
      <c r="GL51" s="70">
        <f t="shared" si="314"/>
        <v>332.2</v>
      </c>
      <c r="GM51" s="70">
        <f t="shared" si="314"/>
        <v>222.5</v>
      </c>
      <c r="GN51" s="91">
        <f t="shared" si="314"/>
        <v>3854.7</v>
      </c>
      <c r="GO51" s="409">
        <f t="shared" si="314"/>
        <v>4185.7</v>
      </c>
      <c r="GP51" s="70">
        <f t="shared" si="314"/>
        <v>325.29999999999995</v>
      </c>
      <c r="GQ51" s="70">
        <f t="shared" si="314"/>
        <v>324.2</v>
      </c>
      <c r="GR51" s="91">
        <f t="shared" si="314"/>
        <v>4835.2</v>
      </c>
      <c r="GS51" s="75">
        <f t="shared" si="314"/>
        <v>4709.2</v>
      </c>
      <c r="GT51" s="70">
        <f t="shared" si="314"/>
        <v>274.70000000000005</v>
      </c>
      <c r="GU51" s="70">
        <f t="shared" si="314"/>
        <v>303.2</v>
      </c>
      <c r="GV51" s="91">
        <f t="shared" si="314"/>
        <v>5287.1</v>
      </c>
      <c r="GW51" s="83"/>
      <c r="GX51" s="75">
        <f t="shared" si="254"/>
        <v>2777.666666666667</v>
      </c>
      <c r="GY51" s="70">
        <f t="shared" si="255"/>
        <v>414.66666666666669</v>
      </c>
      <c r="GZ51" s="70">
        <f t="shared" si="256"/>
        <v>191.86666666666667</v>
      </c>
      <c r="HA51" s="77">
        <f t="shared" si="257"/>
        <v>3384.1999999999994</v>
      </c>
      <c r="HB51" s="75">
        <f t="shared" si="258"/>
        <v>2648.9</v>
      </c>
      <c r="HC51" s="70">
        <f t="shared" si="259"/>
        <v>430.29999999999995</v>
      </c>
      <c r="HD51" s="70">
        <f t="shared" si="260"/>
        <v>179.76666666666665</v>
      </c>
      <c r="HE51" s="77">
        <f t="shared" si="261"/>
        <v>3258.9666666666667</v>
      </c>
      <c r="HF51" s="75">
        <f t="shared" si="262"/>
        <v>3444.3200000000006</v>
      </c>
      <c r="HG51" s="70">
        <f t="shared" si="263"/>
        <v>318.32000000000005</v>
      </c>
      <c r="HH51" s="70">
        <f t="shared" si="264"/>
        <v>240.5</v>
      </c>
      <c r="HI51" s="77">
        <f t="shared" si="265"/>
        <v>4003.1400000000008</v>
      </c>
      <c r="HJ51" s="83"/>
    </row>
    <row r="52" spans="1:218" ht="13.5" thickBot="1" x14ac:dyDescent="0.25">
      <c r="A52" s="84" t="s">
        <v>106</v>
      </c>
      <c r="B52" s="87" t="s">
        <v>107</v>
      </c>
      <c r="C52" s="89">
        <f>'2002_CO-PA_Sumary'!C51</f>
        <v>368.3</v>
      </c>
      <c r="D52" s="72">
        <f>'2002_CO-PA_Sumary'!D51</f>
        <v>195.8</v>
      </c>
      <c r="E52" s="72">
        <f>'2002_CO-PA_Sumary'!E51</f>
        <v>0</v>
      </c>
      <c r="F52" s="90">
        <f>'2002_CO-PA_Sumary'!F51</f>
        <v>564.1</v>
      </c>
      <c r="G52" s="75">
        <f>'2003_CO-PA_Sumary'!C51</f>
        <v>358.5</v>
      </c>
      <c r="H52" s="70">
        <f>'2003_CO-PA_Sumary'!D51</f>
        <v>191.90000000000003</v>
      </c>
      <c r="I52" s="70">
        <f>'2003_CO-PA_Sumary'!E51</f>
        <v>0</v>
      </c>
      <c r="J52" s="90">
        <f>'2003_CO-PA_Sumary'!F51</f>
        <v>550.40000000000009</v>
      </c>
      <c r="K52" s="70">
        <f>'2004_CO-PA_Sumary'!C51</f>
        <v>370.79999999999995</v>
      </c>
      <c r="L52" s="70">
        <f>'2004_CO-PA_Sumary'!D51</f>
        <v>192.2</v>
      </c>
      <c r="M52" s="70">
        <f>'2004_CO-PA_Sumary'!E51</f>
        <v>0</v>
      </c>
      <c r="N52" s="91">
        <f>'2004_CO-PA_Sumary'!F51</f>
        <v>563</v>
      </c>
      <c r="O52" s="71">
        <f>'2005_CO-PA_Sumary'!C51</f>
        <v>241.60000000000002</v>
      </c>
      <c r="P52" s="71">
        <f>'2005_CO-PA_Sumary'!D51</f>
        <v>195</v>
      </c>
      <c r="Q52" s="71">
        <f>'2005_CO-PA_Sumary'!E51</f>
        <v>0</v>
      </c>
      <c r="R52" s="91">
        <f>'2005_CO-PA_Sumary'!F51</f>
        <v>436.6</v>
      </c>
      <c r="S52" s="70">
        <f>'2006_CO-PA_Sumary'!C51</f>
        <v>352.6</v>
      </c>
      <c r="T52" s="70">
        <f>'2006_CO-PA_Sumary'!D51</f>
        <v>162.80000000000001</v>
      </c>
      <c r="U52" s="70">
        <f>'2006_CO-PA_Sumary'!E51</f>
        <v>0</v>
      </c>
      <c r="V52" s="91">
        <f>'2006_CO-PA_Sumary'!F51</f>
        <v>515.40000000000009</v>
      </c>
      <c r="W52" s="70">
        <f>'2007_CO-PA_Sumary'!C51</f>
        <v>485.20000000000005</v>
      </c>
      <c r="X52" s="70">
        <f>'2007_CO-PA_Sumary'!D51</f>
        <v>162.4</v>
      </c>
      <c r="Y52" s="70">
        <f>'2007_CO-PA_Sumary'!E51</f>
        <v>4.4000000000000004</v>
      </c>
      <c r="Z52" s="91">
        <f>'2007_CO-PA_Sumary'!F51</f>
        <v>652</v>
      </c>
      <c r="AA52" s="70">
        <f>'2008_CO-PA_Sumary'!C51</f>
        <v>646.1</v>
      </c>
      <c r="AB52" s="70">
        <f>'2008_CO-PA_Sumary'!D51</f>
        <v>154.5</v>
      </c>
      <c r="AC52" s="70">
        <f>'2008_CO-PA_Sumary'!E51</f>
        <v>0</v>
      </c>
      <c r="AD52" s="91">
        <f>'2008_CO-PA_Sumary'!F51</f>
        <v>800.6</v>
      </c>
      <c r="AE52" s="70">
        <f>'2009_CO-PA_Sumary'!C51</f>
        <v>778.69999999999993</v>
      </c>
      <c r="AF52" s="70">
        <f>'2009_CO-PA_Sumary'!D51</f>
        <v>154.80000000000001</v>
      </c>
      <c r="AG52" s="70">
        <f>'2009_CO-PA_Sumary'!E51</f>
        <v>4.0999999999999996</v>
      </c>
      <c r="AH52" s="91">
        <f>'2009_CO-PA_Sumary'!F51</f>
        <v>937.6</v>
      </c>
      <c r="AI52" s="89">
        <f>'2010_CO-PA_Sumary'!$C51</f>
        <v>570.20000000000005</v>
      </c>
      <c r="AJ52" s="72">
        <f>'2010_CO-PA_Sumary'!$D51</f>
        <v>147</v>
      </c>
      <c r="AK52" s="72">
        <f>'2010_CO-PA_Sumary'!$E51</f>
        <v>0</v>
      </c>
      <c r="AL52" s="76">
        <f>'2010_CO-PA_Sumary'!$F51</f>
        <v>717.2</v>
      </c>
      <c r="AM52" s="89">
        <f>'2011_CO-PA_Sumary'!$C51</f>
        <v>456.70000000000005</v>
      </c>
      <c r="AN52" s="72">
        <f>'2011_CO-PA_Sumary'!$D51</f>
        <v>117.30000000000001</v>
      </c>
      <c r="AO52" s="72">
        <f>'2011_CO-PA_Sumary'!$E51</f>
        <v>4.0999999999999996</v>
      </c>
      <c r="AP52" s="76">
        <f>'2011_CO-PA_Sumary'!$F51</f>
        <v>578.1</v>
      </c>
      <c r="AQ52" s="89">
        <f>'2012_CO-PA_Sumary'!$C51</f>
        <v>586.29999999999995</v>
      </c>
      <c r="AR52" s="72">
        <f>'2012_CO-PA_Sumary'!$D51</f>
        <v>113.7</v>
      </c>
      <c r="AS52" s="72">
        <f>'2012_CO-PA_Sumary'!$E51</f>
        <v>0</v>
      </c>
      <c r="AT52" s="76">
        <f>'2012_CO-PA_Sumary'!$F51</f>
        <v>700</v>
      </c>
      <c r="AU52" s="89">
        <f>'2013_CO-PA_Sumary'!$C51</f>
        <v>744.4</v>
      </c>
      <c r="AV52" s="72">
        <f>'2013_CO-PA_Sumary'!$D51</f>
        <v>117.10000000000001</v>
      </c>
      <c r="AW52" s="72">
        <f>'2013_CO-PA_Sumary'!$E51</f>
        <v>4.3</v>
      </c>
      <c r="AX52" s="76">
        <f>'2013_CO-PA_Sumary'!$F51</f>
        <v>865.8</v>
      </c>
      <c r="AY52" s="89">
        <f>'2014_CO-PA_Sumary'!$C51</f>
        <v>940</v>
      </c>
      <c r="AZ52" s="72">
        <f>'2014_CO-PA_Sumary'!$D51</f>
        <v>109.8</v>
      </c>
      <c r="BA52" s="72">
        <f>'2014_CO-PA_Sumary'!$E51</f>
        <v>0</v>
      </c>
      <c r="BB52" s="76">
        <f>'2014_CO-PA_Sumary'!$F51</f>
        <v>1049.8</v>
      </c>
      <c r="BC52" s="89">
        <f>'2015_CO-PA_Sumary'!$C51</f>
        <v>1073.5</v>
      </c>
      <c r="BD52" s="72">
        <f>'2015_CO-PA_Sumary'!$D51</f>
        <v>96.600000000000009</v>
      </c>
      <c r="BE52" s="72">
        <f>'2015_CO-PA_Sumary'!$E51</f>
        <v>0</v>
      </c>
      <c r="BF52" s="76">
        <f>'2015_CO-PA_Sumary'!$F51</f>
        <v>1170.0999999999999</v>
      </c>
      <c r="BG52" s="374"/>
      <c r="BH52" s="75">
        <f t="shared" si="29"/>
        <v>463.55555555555554</v>
      </c>
      <c r="BI52" s="70">
        <f t="shared" si="30"/>
        <v>172.93333333333334</v>
      </c>
      <c r="BJ52" s="70">
        <f t="shared" si="31"/>
        <v>0.94444444444444442</v>
      </c>
      <c r="BK52" s="77">
        <f t="shared" si="32"/>
        <v>637.43333333333328</v>
      </c>
      <c r="BL52" s="75">
        <f t="shared" si="33"/>
        <v>512.4</v>
      </c>
      <c r="BM52" s="70">
        <f t="shared" si="34"/>
        <v>162.75</v>
      </c>
      <c r="BN52" s="70">
        <f t="shared" si="35"/>
        <v>1.4166666666666667</v>
      </c>
      <c r="BO52" s="77">
        <f t="shared" si="36"/>
        <v>676.56666666666661</v>
      </c>
      <c r="BP52" s="74">
        <f t="shared" si="37"/>
        <v>760.18000000000006</v>
      </c>
      <c r="BQ52" s="74">
        <f t="shared" si="38"/>
        <v>110.9</v>
      </c>
      <c r="BR52" s="74">
        <f t="shared" si="39"/>
        <v>1.6799999999999997</v>
      </c>
      <c r="BS52" s="77">
        <f t="shared" si="40"/>
        <v>872.75999999999988</v>
      </c>
      <c r="BT52" s="83"/>
      <c r="BU52" s="113">
        <v>905</v>
      </c>
      <c r="BV52" s="111" t="s">
        <v>192</v>
      </c>
      <c r="BW52" s="89">
        <f>'2002_CO-PA_Sumary'!U51</f>
        <v>70.300000000000011</v>
      </c>
      <c r="BX52" s="72">
        <f>'2002_CO-PA_Sumary'!V51</f>
        <v>75.899999999999991</v>
      </c>
      <c r="BY52" s="72">
        <f>'2002_CO-PA_Sumary'!W51</f>
        <v>0</v>
      </c>
      <c r="BZ52" s="90">
        <f>'2002_CO-PA_Sumary'!X51</f>
        <v>146.19999999999999</v>
      </c>
      <c r="CA52" s="75">
        <f>'2003_CO-PA_Sumary'!U51</f>
        <v>59.8</v>
      </c>
      <c r="CB52" s="70">
        <f>'2003_CO-PA_Sumary'!V51</f>
        <v>82.8</v>
      </c>
      <c r="CC52" s="70">
        <f>'2003_CO-PA_Sumary'!W51</f>
        <v>0</v>
      </c>
      <c r="CD52" s="91">
        <f>'2003_CO-PA_Sumary'!X51</f>
        <v>142.6</v>
      </c>
      <c r="CE52" s="70">
        <f>'2004_CO-PA_Sumary'!U51</f>
        <v>64.7</v>
      </c>
      <c r="CF52" s="70">
        <f>'2004_CO-PA_Sumary'!V51</f>
        <v>90.199999999999989</v>
      </c>
      <c r="CG52" s="70">
        <f>'2004_CO-PA_Sumary'!W51</f>
        <v>0</v>
      </c>
      <c r="CH52" s="91">
        <f>'2004_CO-PA_Sumary'!X51</f>
        <v>154.89999999999998</v>
      </c>
      <c r="CI52" s="71">
        <f>'2005_CO-PA_Sumary'!U51</f>
        <v>51.2</v>
      </c>
      <c r="CJ52" s="71">
        <f>'2005_CO-PA_Sumary'!V51</f>
        <v>93.899999999999991</v>
      </c>
      <c r="CK52" s="71">
        <f>'2005_CO-PA_Sumary'!W51</f>
        <v>0</v>
      </c>
      <c r="CL52" s="90">
        <f>'2005_CO-PA_Sumary'!X51</f>
        <v>145.1</v>
      </c>
      <c r="CM52" s="70">
        <f>'2006_CO-PA_Sumary'!U51</f>
        <v>52.500000000000007</v>
      </c>
      <c r="CN52" s="70">
        <f>'2006_CO-PA_Sumary'!V51</f>
        <v>97.09999999999998</v>
      </c>
      <c r="CO52" s="70">
        <f>'2006_CO-PA_Sumary'!W51</f>
        <v>0</v>
      </c>
      <c r="CP52" s="91">
        <f>'2006_CO-PA_Sumary'!X51</f>
        <v>149.6</v>
      </c>
      <c r="CQ52" s="70">
        <f>'2007_CO-PA_Sumary'!U51</f>
        <v>58.6</v>
      </c>
      <c r="CR52" s="70">
        <f>'2007_CO-PA_Sumary'!V51</f>
        <v>105.1</v>
      </c>
      <c r="CS52" s="70">
        <f>'2007_CO-PA_Sumary'!W51</f>
        <v>0</v>
      </c>
      <c r="CT52" s="91">
        <f>'2007_CO-PA_Sumary'!X51</f>
        <v>163.69999999999999</v>
      </c>
      <c r="CU52" s="70">
        <f>'2008_CO-PA_Sumary'!U51</f>
        <v>56.6</v>
      </c>
      <c r="CV52" s="70">
        <f>'2008_CO-PA_Sumary'!V51</f>
        <v>100.8</v>
      </c>
      <c r="CW52" s="70">
        <f>'2008_CO-PA_Sumary'!W51</f>
        <v>0</v>
      </c>
      <c r="CX52" s="91">
        <f>'2008_CO-PA_Sumary'!X51</f>
        <v>157.4</v>
      </c>
      <c r="CY52" s="70">
        <f>'2009_CO-PA_Sumary'!U51</f>
        <v>55.6</v>
      </c>
      <c r="CZ52" s="70">
        <f>'2009_CO-PA_Sumary'!V51</f>
        <v>90.799999999999983</v>
      </c>
      <c r="DA52" s="70">
        <f>'2009_CO-PA_Sumary'!W51</f>
        <v>0</v>
      </c>
      <c r="DB52" s="91">
        <f>'2009_CO-PA_Sumary'!X51</f>
        <v>146.39999999999998</v>
      </c>
      <c r="DC52" s="89">
        <f>'2010_CO-PA_Sumary'!$U51</f>
        <v>53.599999999999994</v>
      </c>
      <c r="DD52" s="72">
        <f>'2010_CO-PA_Sumary'!$V51</f>
        <v>86.3</v>
      </c>
      <c r="DE52" s="72">
        <f>'2010_CO-PA_Sumary'!$W51</f>
        <v>0</v>
      </c>
      <c r="DF52" s="76">
        <f>'2010_CO-PA_Sumary'!$X51</f>
        <v>139.89999999999998</v>
      </c>
      <c r="DG52" s="89">
        <f>'2011_CO-PA_Sumary'!$U51</f>
        <v>77.199999999999989</v>
      </c>
      <c r="DH52" s="72">
        <f>'2011_CO-PA_Sumary'!$V51</f>
        <v>76.3</v>
      </c>
      <c r="DI52" s="72">
        <f>'2011_CO-PA_Sumary'!$W51</f>
        <v>0</v>
      </c>
      <c r="DJ52" s="76">
        <f>'2011_CO-PA_Sumary'!$X51</f>
        <v>153.5</v>
      </c>
      <c r="DK52" s="89">
        <f>'2012_CO-PA_Sumary'!$U51</f>
        <v>80</v>
      </c>
      <c r="DL52" s="72">
        <f>'2012_CO-PA_Sumary'!$V51</f>
        <v>82.8</v>
      </c>
      <c r="DM52" s="72">
        <f>'2012_CO-PA_Sumary'!$W51</f>
        <v>0</v>
      </c>
      <c r="DN52" s="76">
        <f>'2012_CO-PA_Sumary'!$X51</f>
        <v>162.80000000000001</v>
      </c>
      <c r="DO52" s="89">
        <f>'2013_CO-PA_Sumary'!$U51</f>
        <v>95.6</v>
      </c>
      <c r="DP52" s="72">
        <f>'2013_CO-PA_Sumary'!$V51</f>
        <v>89.5</v>
      </c>
      <c r="DQ52" s="72">
        <f>'2013_CO-PA_Sumary'!$W51</f>
        <v>0</v>
      </c>
      <c r="DR52" s="76">
        <f>'2013_CO-PA_Sumary'!$X51</f>
        <v>185.1</v>
      </c>
      <c r="DS52" s="89">
        <f>'2014_CO-PA_Sumary'!$U51</f>
        <v>90.800000000000011</v>
      </c>
      <c r="DT52" s="72">
        <f>'2014_CO-PA_Sumary'!$V51</f>
        <v>74.299999999999983</v>
      </c>
      <c r="DU52" s="72">
        <f>'2014_CO-PA_Sumary'!$W51</f>
        <v>0</v>
      </c>
      <c r="DV52" s="76">
        <f>'2014_CO-PA_Sumary'!$X51</f>
        <v>165.1</v>
      </c>
      <c r="DW52" s="89">
        <f>'2015_CO-PA_Sumary'!$U51</f>
        <v>68.900000000000006</v>
      </c>
      <c r="DX52" s="72">
        <f>'2015_CO-PA_Sumary'!$V51</f>
        <v>69.499999999999986</v>
      </c>
      <c r="DY52" s="72">
        <f>'2015_CO-PA_Sumary'!$W51</f>
        <v>0</v>
      </c>
      <c r="DZ52" s="76">
        <f>'2015_CO-PA_Sumary'!$X51</f>
        <v>138.39999999999998</v>
      </c>
      <c r="EA52" s="83"/>
      <c r="EB52" s="75">
        <f t="shared" si="41"/>
        <v>58.100000000000009</v>
      </c>
      <c r="EC52" s="70">
        <f t="shared" si="0"/>
        <v>91.433333333333309</v>
      </c>
      <c r="ED52" s="70">
        <f t="shared" si="1"/>
        <v>0</v>
      </c>
      <c r="EE52" s="77">
        <f t="shared" si="42"/>
        <v>149.53333333333336</v>
      </c>
      <c r="EF52" s="75">
        <f t="shared" si="43"/>
        <v>54.683333333333337</v>
      </c>
      <c r="EG52" s="70">
        <f t="shared" si="2"/>
        <v>95.666666666666643</v>
      </c>
      <c r="EH52" s="70">
        <f t="shared" si="3"/>
        <v>0</v>
      </c>
      <c r="EI52" s="77">
        <f t="shared" si="4"/>
        <v>150.35</v>
      </c>
      <c r="EJ52" s="75">
        <f t="shared" si="44"/>
        <v>82.5</v>
      </c>
      <c r="EK52" s="70">
        <f t="shared" si="45"/>
        <v>78.47999999999999</v>
      </c>
      <c r="EL52" s="70">
        <f t="shared" si="46"/>
        <v>0</v>
      </c>
      <c r="EM52" s="77">
        <f t="shared" si="47"/>
        <v>160.97999999999999</v>
      </c>
      <c r="EN52" s="83"/>
      <c r="EO52" s="114"/>
      <c r="EQ52" s="113"/>
      <c r="ER52" s="111"/>
      <c r="ES52" s="89"/>
      <c r="ET52" s="72"/>
      <c r="EU52" s="72"/>
      <c r="EV52" s="90"/>
      <c r="EW52" s="75"/>
      <c r="EX52" s="70"/>
      <c r="EY52" s="70"/>
      <c r="EZ52" s="91"/>
      <c r="FA52" s="70"/>
      <c r="FB52" s="70"/>
      <c r="FC52" s="70"/>
      <c r="FD52" s="91"/>
      <c r="FE52" s="71"/>
      <c r="FF52" s="71"/>
      <c r="FG52" s="71"/>
      <c r="FH52" s="91"/>
      <c r="FI52" s="70"/>
      <c r="FJ52" s="70"/>
      <c r="FK52" s="70"/>
      <c r="FL52" s="91"/>
      <c r="FM52" s="70"/>
      <c r="FN52" s="70"/>
      <c r="FO52" s="70"/>
      <c r="FP52" s="91"/>
      <c r="FQ52" s="70"/>
      <c r="FR52" s="70"/>
      <c r="FS52" s="70"/>
      <c r="FT52" s="91"/>
      <c r="FU52" s="70"/>
      <c r="FV52" s="70"/>
      <c r="FW52" s="70"/>
      <c r="FX52" s="91"/>
      <c r="FY52" s="75"/>
      <c r="FZ52" s="70"/>
      <c r="GA52" s="70"/>
      <c r="GB52" s="91"/>
      <c r="GC52" s="75"/>
      <c r="GD52" s="75"/>
      <c r="GE52" s="75"/>
      <c r="GF52" s="403"/>
      <c r="GG52" s="409"/>
      <c r="GH52" s="75"/>
      <c r="GI52" s="75"/>
      <c r="GJ52" s="403"/>
      <c r="GK52" s="409"/>
      <c r="GL52" s="75"/>
      <c r="GM52" s="75"/>
      <c r="GN52" s="403"/>
      <c r="GO52" s="409"/>
      <c r="GP52" s="75"/>
      <c r="GQ52" s="75"/>
      <c r="GR52" s="403"/>
      <c r="GS52" s="75"/>
      <c r="GT52" s="75"/>
      <c r="GU52" s="75"/>
      <c r="GV52" s="397"/>
      <c r="GW52" s="83"/>
      <c r="GX52" s="75"/>
      <c r="GY52" s="70"/>
      <c r="GZ52" s="70"/>
      <c r="HA52" s="77"/>
      <c r="HB52" s="75"/>
      <c r="HC52" s="70"/>
      <c r="HD52" s="70"/>
      <c r="HE52" s="77"/>
      <c r="HF52" s="75"/>
      <c r="HG52" s="70"/>
      <c r="HH52" s="70"/>
      <c r="HI52" s="77"/>
      <c r="HJ52" s="83"/>
    </row>
    <row r="53" spans="1:218" x14ac:dyDescent="0.2">
      <c r="A53" s="84" t="s">
        <v>108</v>
      </c>
      <c r="B53" s="87" t="s">
        <v>109</v>
      </c>
      <c r="C53" s="89">
        <f>'2002_CO-PA_Sumary'!C52</f>
        <v>143</v>
      </c>
      <c r="D53" s="72">
        <f>'2002_CO-PA_Sumary'!D52</f>
        <v>11.700000000000001</v>
      </c>
      <c r="E53" s="72">
        <f>'2002_CO-PA_Sumary'!E52</f>
        <v>0</v>
      </c>
      <c r="F53" s="90">
        <f>'2002_CO-PA_Sumary'!F52</f>
        <v>154.69999999999999</v>
      </c>
      <c r="G53" s="75">
        <f>'2003_CO-PA_Sumary'!C52</f>
        <v>217.6</v>
      </c>
      <c r="H53" s="70">
        <f>'2003_CO-PA_Sumary'!D52</f>
        <v>23.099999999999998</v>
      </c>
      <c r="I53" s="70">
        <f>'2003_CO-PA_Sumary'!E52</f>
        <v>0</v>
      </c>
      <c r="J53" s="90">
        <f>'2003_CO-PA_Sumary'!F52</f>
        <v>240.7</v>
      </c>
      <c r="K53" s="70">
        <f>'2004_CO-PA_Sumary'!C52</f>
        <v>269.10000000000002</v>
      </c>
      <c r="L53" s="70">
        <f>'2004_CO-PA_Sumary'!D52</f>
        <v>12.700000000000001</v>
      </c>
      <c r="M53" s="70">
        <f>'2004_CO-PA_Sumary'!E52</f>
        <v>0</v>
      </c>
      <c r="N53" s="91">
        <f>'2004_CO-PA_Sumary'!F52</f>
        <v>281.8</v>
      </c>
      <c r="O53" s="71">
        <f>'2005_CO-PA_Sumary'!C52</f>
        <v>215.1</v>
      </c>
      <c r="P53" s="71">
        <f>'2005_CO-PA_Sumary'!D52</f>
        <v>10.299999999999999</v>
      </c>
      <c r="Q53" s="71">
        <f>'2005_CO-PA_Sumary'!E52</f>
        <v>0</v>
      </c>
      <c r="R53" s="91">
        <f>'2005_CO-PA_Sumary'!F52</f>
        <v>225.4</v>
      </c>
      <c r="S53" s="70">
        <f>'2006_CO-PA_Sumary'!C52</f>
        <v>184.4</v>
      </c>
      <c r="T53" s="70">
        <f>'2006_CO-PA_Sumary'!D52</f>
        <v>10.700000000000001</v>
      </c>
      <c r="U53" s="70">
        <f>'2006_CO-PA_Sumary'!E52</f>
        <v>0</v>
      </c>
      <c r="V53" s="91">
        <f>'2006_CO-PA_Sumary'!F52</f>
        <v>195.1</v>
      </c>
      <c r="W53" s="70">
        <f>'2007_CO-PA_Sumary'!C52</f>
        <v>270.60000000000002</v>
      </c>
      <c r="X53" s="70">
        <f>'2007_CO-PA_Sumary'!D52</f>
        <v>8.3999999999999986</v>
      </c>
      <c r="Y53" s="70">
        <f>'2007_CO-PA_Sumary'!E52</f>
        <v>0</v>
      </c>
      <c r="Z53" s="91">
        <f>'2007_CO-PA_Sumary'!F52</f>
        <v>279</v>
      </c>
      <c r="AA53" s="70">
        <f>'2008_CO-PA_Sumary'!C52</f>
        <v>277</v>
      </c>
      <c r="AB53" s="70">
        <f>'2008_CO-PA_Sumary'!D52</f>
        <v>11.299999999999999</v>
      </c>
      <c r="AC53" s="70">
        <f>'2008_CO-PA_Sumary'!E52</f>
        <v>0</v>
      </c>
      <c r="AD53" s="91">
        <f>'2008_CO-PA_Sumary'!F52</f>
        <v>288.3</v>
      </c>
      <c r="AE53" s="70">
        <f>'2009_CO-PA_Sumary'!C52</f>
        <v>264.40000000000003</v>
      </c>
      <c r="AF53" s="70">
        <f>'2009_CO-PA_Sumary'!D52</f>
        <v>8.1999999999999993</v>
      </c>
      <c r="AG53" s="70">
        <f>'2009_CO-PA_Sumary'!E52</f>
        <v>0</v>
      </c>
      <c r="AH53" s="91">
        <f>'2009_CO-PA_Sumary'!F52</f>
        <v>272.60000000000002</v>
      </c>
      <c r="AI53" s="89">
        <f>'2010_CO-PA_Sumary'!$C52</f>
        <v>305.39999999999998</v>
      </c>
      <c r="AJ53" s="72">
        <f>'2010_CO-PA_Sumary'!$D52</f>
        <v>8.7000000000000011</v>
      </c>
      <c r="AK53" s="72">
        <f>'2010_CO-PA_Sumary'!$E52</f>
        <v>0</v>
      </c>
      <c r="AL53" s="76">
        <f>'2010_CO-PA_Sumary'!$F52</f>
        <v>314.09999999999997</v>
      </c>
      <c r="AM53" s="89">
        <f>'2011_CO-PA_Sumary'!$C52</f>
        <v>206.6</v>
      </c>
      <c r="AN53" s="72">
        <f>'2011_CO-PA_Sumary'!$D52</f>
        <v>8.1</v>
      </c>
      <c r="AO53" s="72">
        <f>'2011_CO-PA_Sumary'!$E52</f>
        <v>0</v>
      </c>
      <c r="AP53" s="76">
        <f>'2011_CO-PA_Sumary'!$F52</f>
        <v>214.7</v>
      </c>
      <c r="AQ53" s="89">
        <f>'2012_CO-PA_Sumary'!$C52</f>
        <v>255.9</v>
      </c>
      <c r="AR53" s="72">
        <f>'2012_CO-PA_Sumary'!$D52</f>
        <v>7.0000000000000009</v>
      </c>
      <c r="AS53" s="72">
        <f>'2012_CO-PA_Sumary'!$E52</f>
        <v>0</v>
      </c>
      <c r="AT53" s="76">
        <f>'2012_CO-PA_Sumary'!$F52</f>
        <v>262.90000000000003</v>
      </c>
      <c r="AU53" s="89">
        <f>'2013_CO-PA_Sumary'!$C52</f>
        <v>269.3</v>
      </c>
      <c r="AV53" s="72">
        <f>'2013_CO-PA_Sumary'!$D52</f>
        <v>7.2</v>
      </c>
      <c r="AW53" s="72">
        <f>'2013_CO-PA_Sumary'!$E52</f>
        <v>0</v>
      </c>
      <c r="AX53" s="76">
        <f>'2013_CO-PA_Sumary'!$F52</f>
        <v>276.5</v>
      </c>
      <c r="AY53" s="89">
        <f>'2014_CO-PA_Sumary'!$C52</f>
        <v>295.10000000000002</v>
      </c>
      <c r="AZ53" s="72">
        <f>'2014_CO-PA_Sumary'!$D52</f>
        <v>7.7</v>
      </c>
      <c r="BA53" s="72">
        <f>'2014_CO-PA_Sumary'!$E52</f>
        <v>0</v>
      </c>
      <c r="BB53" s="76">
        <f>'2014_CO-PA_Sumary'!$F52</f>
        <v>302.8</v>
      </c>
      <c r="BC53" s="89">
        <f>'2015_CO-PA_Sumary'!$C52</f>
        <v>328.6</v>
      </c>
      <c r="BD53" s="72">
        <f>'2015_CO-PA_Sumary'!$D52</f>
        <v>6.1000000000000005</v>
      </c>
      <c r="BE53" s="72">
        <f>'2015_CO-PA_Sumary'!$E52</f>
        <v>0</v>
      </c>
      <c r="BF53" s="76">
        <f>'2015_CO-PA_Sumary'!$F52</f>
        <v>334.70000000000005</v>
      </c>
      <c r="BG53" s="374"/>
      <c r="BH53" s="75">
        <f t="shared" si="29"/>
        <v>238.51111111111115</v>
      </c>
      <c r="BI53" s="70">
        <f t="shared" si="30"/>
        <v>11.677777777777779</v>
      </c>
      <c r="BJ53" s="70">
        <f t="shared" si="31"/>
        <v>0</v>
      </c>
      <c r="BK53" s="77">
        <f t="shared" si="32"/>
        <v>250.18888888888887</v>
      </c>
      <c r="BL53" s="75">
        <f t="shared" si="33"/>
        <v>252.81666666666669</v>
      </c>
      <c r="BM53" s="70">
        <f t="shared" si="34"/>
        <v>9.6</v>
      </c>
      <c r="BN53" s="70">
        <f t="shared" si="35"/>
        <v>0</v>
      </c>
      <c r="BO53" s="77">
        <f t="shared" si="36"/>
        <v>262.41666666666669</v>
      </c>
      <c r="BP53" s="74">
        <f t="shared" si="37"/>
        <v>271.10000000000002</v>
      </c>
      <c r="BQ53" s="74">
        <f t="shared" si="38"/>
        <v>7.2200000000000006</v>
      </c>
      <c r="BR53" s="74">
        <f t="shared" si="39"/>
        <v>0</v>
      </c>
      <c r="BS53" s="77">
        <f t="shared" si="40"/>
        <v>278.32000000000005</v>
      </c>
      <c r="BT53" s="83"/>
      <c r="BU53" s="113">
        <v>1001</v>
      </c>
      <c r="BV53" s="111" t="s">
        <v>193</v>
      </c>
      <c r="BW53" s="89">
        <f>'2002_CO-PA_Sumary'!U52</f>
        <v>13.399999999999999</v>
      </c>
      <c r="BX53" s="72">
        <f>'2002_CO-PA_Sumary'!V52</f>
        <v>15.499999999999998</v>
      </c>
      <c r="BY53" s="72">
        <f>'2002_CO-PA_Sumary'!W52</f>
        <v>0</v>
      </c>
      <c r="BZ53" s="90">
        <f>'2002_CO-PA_Sumary'!X52</f>
        <v>28.9</v>
      </c>
      <c r="CA53" s="75">
        <f>'2003_CO-PA_Sumary'!U52</f>
        <v>11.399999999999999</v>
      </c>
      <c r="CB53" s="70">
        <f>'2003_CO-PA_Sumary'!V52</f>
        <v>15.7</v>
      </c>
      <c r="CC53" s="70">
        <f>'2003_CO-PA_Sumary'!W52</f>
        <v>0</v>
      </c>
      <c r="CD53" s="91">
        <f>'2003_CO-PA_Sumary'!X52</f>
        <v>27.099999999999998</v>
      </c>
      <c r="CE53" s="70">
        <f>'2004_CO-PA_Sumary'!U52</f>
        <v>11.6</v>
      </c>
      <c r="CF53" s="70">
        <f>'2004_CO-PA_Sumary'!V52</f>
        <v>15.399999999999999</v>
      </c>
      <c r="CG53" s="70">
        <f>'2004_CO-PA_Sumary'!W52</f>
        <v>0</v>
      </c>
      <c r="CH53" s="91">
        <f>'2004_CO-PA_Sumary'!X52</f>
        <v>27</v>
      </c>
      <c r="CI53" s="71">
        <f>'2005_CO-PA_Sumary'!U52</f>
        <v>9.7999999999999989</v>
      </c>
      <c r="CJ53" s="71">
        <f>'2005_CO-PA_Sumary'!V52</f>
        <v>14.5</v>
      </c>
      <c r="CK53" s="71">
        <f>'2005_CO-PA_Sumary'!W52</f>
        <v>0</v>
      </c>
      <c r="CL53" s="90">
        <f>'2005_CO-PA_Sumary'!X52</f>
        <v>24.299999999999997</v>
      </c>
      <c r="CM53" s="70">
        <f>'2006_CO-PA_Sumary'!U52</f>
        <v>11.399999999999999</v>
      </c>
      <c r="CN53" s="70">
        <f>'2006_CO-PA_Sumary'!V52</f>
        <v>15</v>
      </c>
      <c r="CO53" s="70">
        <f>'2006_CO-PA_Sumary'!W52</f>
        <v>0</v>
      </c>
      <c r="CP53" s="91">
        <f>'2006_CO-PA_Sumary'!X52</f>
        <v>26.4</v>
      </c>
      <c r="CQ53" s="70">
        <f>'2007_CO-PA_Sumary'!U52</f>
        <v>12.3</v>
      </c>
      <c r="CR53" s="70">
        <f>'2007_CO-PA_Sumary'!V52</f>
        <v>17.200000000000003</v>
      </c>
      <c r="CS53" s="70">
        <f>'2007_CO-PA_Sumary'!W52</f>
        <v>0</v>
      </c>
      <c r="CT53" s="91">
        <f>'2007_CO-PA_Sumary'!X52</f>
        <v>29.500000000000004</v>
      </c>
      <c r="CU53" s="70">
        <f>'2008_CO-PA_Sumary'!U52</f>
        <v>11.5</v>
      </c>
      <c r="CV53" s="70">
        <f>'2008_CO-PA_Sumary'!V52</f>
        <v>14.699999999999998</v>
      </c>
      <c r="CW53" s="70">
        <f>'2008_CO-PA_Sumary'!W52</f>
        <v>0</v>
      </c>
      <c r="CX53" s="91">
        <f>'2008_CO-PA_Sumary'!X52</f>
        <v>26.199999999999996</v>
      </c>
      <c r="CY53" s="70">
        <f>'2009_CO-PA_Sumary'!U52</f>
        <v>11.1</v>
      </c>
      <c r="CZ53" s="70">
        <f>'2009_CO-PA_Sumary'!V52</f>
        <v>15.399999999999997</v>
      </c>
      <c r="DA53" s="70">
        <f>'2009_CO-PA_Sumary'!W52</f>
        <v>0</v>
      </c>
      <c r="DB53" s="91">
        <f>'2009_CO-PA_Sumary'!X52</f>
        <v>26.499999999999996</v>
      </c>
      <c r="DC53" s="89">
        <f>'2010_CO-PA_Sumary'!$U52</f>
        <v>10.7</v>
      </c>
      <c r="DD53" s="72">
        <f>'2010_CO-PA_Sumary'!$V52</f>
        <v>14.799999999999997</v>
      </c>
      <c r="DE53" s="72">
        <f>'2010_CO-PA_Sumary'!$W52</f>
        <v>0</v>
      </c>
      <c r="DF53" s="76">
        <f>'2010_CO-PA_Sumary'!$X52</f>
        <v>25.499999999999996</v>
      </c>
      <c r="DG53" s="89">
        <f>'2011_CO-PA_Sumary'!$U52</f>
        <v>12.3</v>
      </c>
      <c r="DH53" s="72">
        <f>'2011_CO-PA_Sumary'!$V52</f>
        <v>15.599999999999998</v>
      </c>
      <c r="DI53" s="72">
        <f>'2011_CO-PA_Sumary'!$W52</f>
        <v>0</v>
      </c>
      <c r="DJ53" s="76">
        <f>'2011_CO-PA_Sumary'!$X52</f>
        <v>27.9</v>
      </c>
      <c r="DK53" s="89">
        <f>'2012_CO-PA_Sumary'!$U52</f>
        <v>12.6</v>
      </c>
      <c r="DL53" s="72">
        <f>'2012_CO-PA_Sumary'!$V52</f>
        <v>14.999999999999998</v>
      </c>
      <c r="DM53" s="72">
        <f>'2012_CO-PA_Sumary'!$W52</f>
        <v>0</v>
      </c>
      <c r="DN53" s="76">
        <f>'2012_CO-PA_Sumary'!$X52</f>
        <v>27.599999999999998</v>
      </c>
      <c r="DO53" s="89">
        <f>'2013_CO-PA_Sumary'!$U52</f>
        <v>15.4</v>
      </c>
      <c r="DP53" s="72">
        <f>'2013_CO-PA_Sumary'!$V52</f>
        <v>13.399999999999997</v>
      </c>
      <c r="DQ53" s="72">
        <f>'2013_CO-PA_Sumary'!$W52</f>
        <v>0</v>
      </c>
      <c r="DR53" s="76">
        <f>'2013_CO-PA_Sumary'!$X52</f>
        <v>28.799999999999997</v>
      </c>
      <c r="DS53" s="89">
        <f>'2014_CO-PA_Sumary'!$U52</f>
        <v>13.900000000000002</v>
      </c>
      <c r="DT53" s="72">
        <f>'2014_CO-PA_Sumary'!$V52</f>
        <v>12.899999999999999</v>
      </c>
      <c r="DU53" s="72">
        <f>'2014_CO-PA_Sumary'!$W52</f>
        <v>0</v>
      </c>
      <c r="DV53" s="76">
        <f>'2014_CO-PA_Sumary'!$X52</f>
        <v>26.8</v>
      </c>
      <c r="DW53" s="89">
        <f>'2015_CO-PA_Sumary'!$U52</f>
        <v>9.8000000000000007</v>
      </c>
      <c r="DX53" s="72">
        <f>'2015_CO-PA_Sumary'!$V52</f>
        <v>11.899999999999999</v>
      </c>
      <c r="DY53" s="72">
        <f>'2015_CO-PA_Sumary'!$W52</f>
        <v>0</v>
      </c>
      <c r="DZ53" s="76">
        <f>'2015_CO-PA_Sumary'!$X52</f>
        <v>21.7</v>
      </c>
      <c r="EA53" s="83"/>
      <c r="EB53" s="75">
        <f t="shared" si="41"/>
        <v>11.466666666666665</v>
      </c>
      <c r="EC53" s="70">
        <f t="shared" si="0"/>
        <v>15.355555555555554</v>
      </c>
      <c r="ED53" s="70">
        <f t="shared" si="1"/>
        <v>0</v>
      </c>
      <c r="EE53" s="77">
        <f t="shared" si="42"/>
        <v>26.822222222222219</v>
      </c>
      <c r="EF53" s="75">
        <f t="shared" si="43"/>
        <v>11.133333333333333</v>
      </c>
      <c r="EG53" s="70">
        <f t="shared" si="2"/>
        <v>15.266666666666666</v>
      </c>
      <c r="EH53" s="70">
        <f t="shared" si="3"/>
        <v>0</v>
      </c>
      <c r="EI53" s="77">
        <f t="shared" si="4"/>
        <v>26.400000000000002</v>
      </c>
      <c r="EJ53" s="75">
        <f t="shared" si="44"/>
        <v>12.8</v>
      </c>
      <c r="EK53" s="70">
        <f t="shared" si="45"/>
        <v>13.759999999999996</v>
      </c>
      <c r="EL53" s="70">
        <f t="shared" si="46"/>
        <v>0</v>
      </c>
      <c r="EM53" s="77">
        <f t="shared" si="47"/>
        <v>26.559999999999995</v>
      </c>
      <c r="EN53" s="83"/>
      <c r="EO53" s="114"/>
      <c r="EQ53" s="145"/>
      <c r="ER53" s="146"/>
      <c r="ES53" s="179"/>
      <c r="ET53" s="180"/>
      <c r="EU53" s="180"/>
      <c r="EV53" s="181"/>
      <c r="EW53" s="179"/>
      <c r="EX53" s="180"/>
      <c r="EY53" s="180"/>
      <c r="EZ53" s="181"/>
      <c r="FA53" s="179"/>
      <c r="FB53" s="180"/>
      <c r="FC53" s="180"/>
      <c r="FD53" s="181"/>
      <c r="FE53" s="179"/>
      <c r="FF53" s="180"/>
      <c r="FG53" s="180"/>
      <c r="FH53" s="181"/>
      <c r="FI53" s="179"/>
      <c r="FJ53" s="180"/>
      <c r="FK53" s="180"/>
      <c r="FL53" s="181"/>
      <c r="FM53" s="179"/>
      <c r="FN53" s="180"/>
      <c r="FO53" s="180"/>
      <c r="FP53" s="181"/>
      <c r="FQ53" s="179"/>
      <c r="FR53" s="180"/>
      <c r="FS53" s="180"/>
      <c r="FT53" s="181"/>
      <c r="FU53" s="179"/>
      <c r="FV53" s="180"/>
      <c r="FW53" s="180"/>
      <c r="FX53" s="181"/>
      <c r="FY53" s="179"/>
      <c r="FZ53" s="180"/>
      <c r="GA53" s="180"/>
      <c r="GB53" s="181"/>
      <c r="GC53" s="392"/>
      <c r="GD53" s="392"/>
      <c r="GE53" s="392"/>
      <c r="GF53" s="402"/>
      <c r="GG53" s="179"/>
      <c r="GH53" s="392"/>
      <c r="GI53" s="392"/>
      <c r="GJ53" s="402"/>
      <c r="GK53" s="179"/>
      <c r="GL53" s="392"/>
      <c r="GM53" s="392"/>
      <c r="GN53" s="402"/>
      <c r="GO53" s="179"/>
      <c r="GP53" s="392"/>
      <c r="GQ53" s="392"/>
      <c r="GR53" s="402"/>
      <c r="GS53" s="392"/>
      <c r="GT53" s="392"/>
      <c r="GU53" s="392"/>
      <c r="GV53" s="399"/>
      <c r="GW53" s="83"/>
      <c r="GX53" s="179"/>
      <c r="GY53" s="180"/>
      <c r="GZ53" s="180"/>
      <c r="HA53" s="181"/>
      <c r="HB53" s="179"/>
      <c r="HC53" s="180"/>
      <c r="HD53" s="180"/>
      <c r="HE53" s="181"/>
      <c r="HF53" s="179"/>
      <c r="HG53" s="180"/>
      <c r="HH53" s="180"/>
      <c r="HI53" s="181"/>
      <c r="HJ53" s="83"/>
    </row>
    <row r="54" spans="1:218" x14ac:dyDescent="0.2">
      <c r="A54" s="84" t="s">
        <v>110</v>
      </c>
      <c r="B54" s="87" t="s">
        <v>111</v>
      </c>
      <c r="C54" s="89">
        <f>'2002_CO-PA_Sumary'!C53</f>
        <v>233.39999999999998</v>
      </c>
      <c r="D54" s="72">
        <f>'2002_CO-PA_Sumary'!D53</f>
        <v>25.700000000000003</v>
      </c>
      <c r="E54" s="72">
        <f>'2002_CO-PA_Sumary'!E53</f>
        <v>0</v>
      </c>
      <c r="F54" s="90">
        <f>'2002_CO-PA_Sumary'!F53</f>
        <v>259.09999999999997</v>
      </c>
      <c r="G54" s="75">
        <f>'2003_CO-PA_Sumary'!C53</f>
        <v>192.89999999999998</v>
      </c>
      <c r="H54" s="70">
        <f>'2003_CO-PA_Sumary'!D53</f>
        <v>25.700000000000003</v>
      </c>
      <c r="I54" s="70">
        <f>'2003_CO-PA_Sumary'!E53</f>
        <v>0</v>
      </c>
      <c r="J54" s="90">
        <f>'2003_CO-PA_Sumary'!F53</f>
        <v>218.59999999999997</v>
      </c>
      <c r="K54" s="70">
        <f>'2004_CO-PA_Sumary'!C53</f>
        <v>280.10000000000008</v>
      </c>
      <c r="L54" s="70">
        <f>'2004_CO-PA_Sumary'!D53</f>
        <v>19.900000000000006</v>
      </c>
      <c r="M54" s="70">
        <f>'2004_CO-PA_Sumary'!E53</f>
        <v>0</v>
      </c>
      <c r="N54" s="91">
        <f>'2004_CO-PA_Sumary'!F53</f>
        <v>300.00000000000011</v>
      </c>
      <c r="O54" s="71">
        <f>'2005_CO-PA_Sumary'!C53</f>
        <v>214.9</v>
      </c>
      <c r="P54" s="71">
        <f>'2005_CO-PA_Sumary'!D53</f>
        <v>25.500000000000004</v>
      </c>
      <c r="Q54" s="71">
        <f>'2005_CO-PA_Sumary'!E53</f>
        <v>0</v>
      </c>
      <c r="R54" s="91">
        <f>'2005_CO-PA_Sumary'!F53</f>
        <v>240.4</v>
      </c>
      <c r="S54" s="70">
        <f>'2006_CO-PA_Sumary'!C53</f>
        <v>206.29999999999998</v>
      </c>
      <c r="T54" s="70">
        <f>'2006_CO-PA_Sumary'!D53</f>
        <v>20.000000000000004</v>
      </c>
      <c r="U54" s="70">
        <f>'2006_CO-PA_Sumary'!E53</f>
        <v>0</v>
      </c>
      <c r="V54" s="91">
        <f>'2006_CO-PA_Sumary'!F53</f>
        <v>226.29999999999998</v>
      </c>
      <c r="W54" s="70">
        <f>'2007_CO-PA_Sumary'!C53</f>
        <v>256.49999999999994</v>
      </c>
      <c r="X54" s="70">
        <f>'2007_CO-PA_Sumary'!D53</f>
        <v>19.800000000000004</v>
      </c>
      <c r="Y54" s="70">
        <f>'2007_CO-PA_Sumary'!E53</f>
        <v>0</v>
      </c>
      <c r="Z54" s="91">
        <f>'2007_CO-PA_Sumary'!F53</f>
        <v>276.29999999999995</v>
      </c>
      <c r="AA54" s="70">
        <f>'2008_CO-PA_Sumary'!C53</f>
        <v>261.7</v>
      </c>
      <c r="AB54" s="70">
        <f>'2008_CO-PA_Sumary'!D53</f>
        <v>20.100000000000001</v>
      </c>
      <c r="AC54" s="70">
        <f>'2008_CO-PA_Sumary'!E53</f>
        <v>0</v>
      </c>
      <c r="AD54" s="91">
        <f>'2008_CO-PA_Sumary'!F53</f>
        <v>281.8</v>
      </c>
      <c r="AE54" s="70">
        <f>'2009_CO-PA_Sumary'!C53</f>
        <v>249.19999999999996</v>
      </c>
      <c r="AF54" s="70">
        <f>'2009_CO-PA_Sumary'!D53</f>
        <v>19.800000000000004</v>
      </c>
      <c r="AG54" s="70">
        <f>'2009_CO-PA_Sumary'!E53</f>
        <v>0</v>
      </c>
      <c r="AH54" s="91">
        <f>'2009_CO-PA_Sumary'!F53</f>
        <v>268.99999999999994</v>
      </c>
      <c r="AI54" s="89">
        <f>'2010_CO-PA_Sumary'!$C53</f>
        <v>176.90000000000003</v>
      </c>
      <c r="AJ54" s="72">
        <f>'2010_CO-PA_Sumary'!$D53</f>
        <v>18.600000000000001</v>
      </c>
      <c r="AK54" s="72">
        <f>'2010_CO-PA_Sumary'!$E53</f>
        <v>0</v>
      </c>
      <c r="AL54" s="76">
        <f>'2010_CO-PA_Sumary'!$F53</f>
        <v>195.50000000000003</v>
      </c>
      <c r="AM54" s="89">
        <f>'2011_CO-PA_Sumary'!$C53</f>
        <v>220.1</v>
      </c>
      <c r="AN54" s="72">
        <f>'2011_CO-PA_Sumary'!$D53</f>
        <v>15.5</v>
      </c>
      <c r="AO54" s="72">
        <f>'2011_CO-PA_Sumary'!$E53</f>
        <v>0</v>
      </c>
      <c r="AP54" s="76">
        <f>'2011_CO-PA_Sumary'!$F53</f>
        <v>235.6</v>
      </c>
      <c r="AQ54" s="89">
        <f>'2012_CO-PA_Sumary'!$C53</f>
        <v>282.20000000000005</v>
      </c>
      <c r="AR54" s="72">
        <f>'2012_CO-PA_Sumary'!$D53</f>
        <v>15.1</v>
      </c>
      <c r="AS54" s="72">
        <f>'2012_CO-PA_Sumary'!$E53</f>
        <v>0</v>
      </c>
      <c r="AT54" s="76">
        <f>'2012_CO-PA_Sumary'!$F53</f>
        <v>297.30000000000007</v>
      </c>
      <c r="AU54" s="89">
        <f>'2013_CO-PA_Sumary'!$C53</f>
        <v>303.3</v>
      </c>
      <c r="AV54" s="72">
        <f>'2013_CO-PA_Sumary'!$D53</f>
        <v>16.5</v>
      </c>
      <c r="AW54" s="72">
        <f>'2013_CO-PA_Sumary'!$E53</f>
        <v>0</v>
      </c>
      <c r="AX54" s="76">
        <f>'2013_CO-PA_Sumary'!$F53</f>
        <v>319.8</v>
      </c>
      <c r="AY54" s="89">
        <f>'2014_CO-PA_Sumary'!$C53</f>
        <v>312.60000000000002</v>
      </c>
      <c r="AZ54" s="72">
        <f>'2014_CO-PA_Sumary'!$D53</f>
        <v>14.299999999999999</v>
      </c>
      <c r="BA54" s="72">
        <f>'2014_CO-PA_Sumary'!$E53</f>
        <v>0</v>
      </c>
      <c r="BB54" s="76">
        <f>'2014_CO-PA_Sumary'!$F53</f>
        <v>326.90000000000003</v>
      </c>
      <c r="BC54" s="89">
        <f>'2015_CO-PA_Sumary'!$C53</f>
        <v>294.59999999999997</v>
      </c>
      <c r="BD54" s="72">
        <f>'2015_CO-PA_Sumary'!$D53</f>
        <v>14.8</v>
      </c>
      <c r="BE54" s="72">
        <f>'2015_CO-PA_Sumary'!$E53</f>
        <v>0</v>
      </c>
      <c r="BF54" s="76">
        <f>'2015_CO-PA_Sumary'!$F53</f>
        <v>309.39999999999998</v>
      </c>
      <c r="BG54" s="374"/>
      <c r="BH54" s="75">
        <f t="shared" si="29"/>
        <v>230.21111111111111</v>
      </c>
      <c r="BI54" s="70">
        <f t="shared" si="30"/>
        <v>21.677777777777781</v>
      </c>
      <c r="BJ54" s="70">
        <f t="shared" si="31"/>
        <v>0</v>
      </c>
      <c r="BK54" s="77">
        <f t="shared" si="32"/>
        <v>251.88888888888889</v>
      </c>
      <c r="BL54" s="75">
        <f t="shared" si="33"/>
        <v>227.58333333333334</v>
      </c>
      <c r="BM54" s="70">
        <f t="shared" si="34"/>
        <v>20.633333333333336</v>
      </c>
      <c r="BN54" s="70">
        <f t="shared" si="35"/>
        <v>0</v>
      </c>
      <c r="BO54" s="77">
        <f t="shared" si="36"/>
        <v>248.21666666666667</v>
      </c>
      <c r="BP54" s="74">
        <f t="shared" si="37"/>
        <v>282.56000000000006</v>
      </c>
      <c r="BQ54" s="74">
        <f t="shared" si="38"/>
        <v>15.24</v>
      </c>
      <c r="BR54" s="74">
        <f t="shared" si="39"/>
        <v>0</v>
      </c>
      <c r="BS54" s="77">
        <f t="shared" si="40"/>
        <v>297.8</v>
      </c>
      <c r="BT54" s="83"/>
      <c r="BU54" s="113">
        <v>1002</v>
      </c>
      <c r="BV54" s="111" t="s">
        <v>194</v>
      </c>
      <c r="BW54" s="89">
        <f>'2002_CO-PA_Sumary'!U53</f>
        <v>18.8</v>
      </c>
      <c r="BX54" s="72">
        <f>'2002_CO-PA_Sumary'!V53</f>
        <v>363.80000000000007</v>
      </c>
      <c r="BY54" s="72">
        <f>'2002_CO-PA_Sumary'!W53</f>
        <v>0</v>
      </c>
      <c r="BZ54" s="90">
        <f>'2002_CO-PA_Sumary'!X53</f>
        <v>382.60000000000008</v>
      </c>
      <c r="CA54" s="75">
        <f>'2003_CO-PA_Sumary'!U53</f>
        <v>22.2</v>
      </c>
      <c r="CB54" s="70">
        <f>'2003_CO-PA_Sumary'!V53</f>
        <v>378.7</v>
      </c>
      <c r="CC54" s="70">
        <f>'2003_CO-PA_Sumary'!W53</f>
        <v>0</v>
      </c>
      <c r="CD54" s="91">
        <f>'2003_CO-PA_Sumary'!X53</f>
        <v>400.9</v>
      </c>
      <c r="CE54" s="70">
        <f>'2004_CO-PA_Sumary'!U53</f>
        <v>20</v>
      </c>
      <c r="CF54" s="70">
        <f>'2004_CO-PA_Sumary'!V53</f>
        <v>374.1</v>
      </c>
      <c r="CG54" s="70">
        <f>'2004_CO-PA_Sumary'!W53</f>
        <v>0</v>
      </c>
      <c r="CH54" s="91">
        <f>'2004_CO-PA_Sumary'!X53</f>
        <v>394.1</v>
      </c>
      <c r="CI54" s="71">
        <f>'2005_CO-PA_Sumary'!U53</f>
        <v>20</v>
      </c>
      <c r="CJ54" s="71">
        <f>'2005_CO-PA_Sumary'!V53</f>
        <v>351.2</v>
      </c>
      <c r="CK54" s="71">
        <f>'2005_CO-PA_Sumary'!W53</f>
        <v>0</v>
      </c>
      <c r="CL54" s="90">
        <f>'2005_CO-PA_Sumary'!X53</f>
        <v>371.2</v>
      </c>
      <c r="CM54" s="70">
        <f>'2006_CO-PA_Sumary'!U53</f>
        <v>17.899999999999999</v>
      </c>
      <c r="CN54" s="70">
        <f>'2006_CO-PA_Sumary'!V53</f>
        <v>280.10000000000002</v>
      </c>
      <c r="CO54" s="70">
        <f>'2006_CO-PA_Sumary'!W53</f>
        <v>0</v>
      </c>
      <c r="CP54" s="91">
        <f>'2006_CO-PA_Sumary'!X53</f>
        <v>298</v>
      </c>
      <c r="CQ54" s="70">
        <f>'2007_CO-PA_Sumary'!U53</f>
        <v>23.2</v>
      </c>
      <c r="CR54" s="70">
        <f>'2007_CO-PA_Sumary'!V53</f>
        <v>281.8</v>
      </c>
      <c r="CS54" s="70">
        <f>'2007_CO-PA_Sumary'!W53</f>
        <v>0</v>
      </c>
      <c r="CT54" s="91">
        <f>'2007_CO-PA_Sumary'!X53</f>
        <v>305</v>
      </c>
      <c r="CU54" s="70">
        <f>'2008_CO-PA_Sumary'!U53</f>
        <v>20.2</v>
      </c>
      <c r="CV54" s="70">
        <f>'2008_CO-PA_Sumary'!V53</f>
        <v>289.10000000000002</v>
      </c>
      <c r="CW54" s="70">
        <f>'2008_CO-PA_Sumary'!W53</f>
        <v>0</v>
      </c>
      <c r="CX54" s="91">
        <f>'2008_CO-PA_Sumary'!X53</f>
        <v>309.3</v>
      </c>
      <c r="CY54" s="70">
        <f>'2009_CO-PA_Sumary'!U53</f>
        <v>21.2</v>
      </c>
      <c r="CZ54" s="70">
        <f>'2009_CO-PA_Sumary'!V53</f>
        <v>310.20000000000005</v>
      </c>
      <c r="DA54" s="70">
        <f>'2009_CO-PA_Sumary'!W53</f>
        <v>0</v>
      </c>
      <c r="DB54" s="91">
        <f>'2009_CO-PA_Sumary'!X53</f>
        <v>331.40000000000003</v>
      </c>
      <c r="DC54" s="89">
        <f>'2010_CO-PA_Sumary'!$U53</f>
        <v>23.6</v>
      </c>
      <c r="DD54" s="72">
        <f>'2010_CO-PA_Sumary'!$V53</f>
        <v>254.10000000000002</v>
      </c>
      <c r="DE54" s="72">
        <f>'2010_CO-PA_Sumary'!$W53</f>
        <v>0</v>
      </c>
      <c r="DF54" s="76">
        <f>'2010_CO-PA_Sumary'!$X53</f>
        <v>277.70000000000005</v>
      </c>
      <c r="DG54" s="89">
        <f>'2011_CO-PA_Sumary'!$U53</f>
        <v>20</v>
      </c>
      <c r="DH54" s="72">
        <f>'2011_CO-PA_Sumary'!$V53</f>
        <v>227.5</v>
      </c>
      <c r="DI54" s="72">
        <f>'2011_CO-PA_Sumary'!$W53</f>
        <v>0</v>
      </c>
      <c r="DJ54" s="76">
        <f>'2011_CO-PA_Sumary'!$X53</f>
        <v>247.5</v>
      </c>
      <c r="DK54" s="89">
        <f>'2012_CO-PA_Sumary'!$U53</f>
        <v>20</v>
      </c>
      <c r="DL54" s="72">
        <f>'2012_CO-PA_Sumary'!$V53</f>
        <v>303.29999999999995</v>
      </c>
      <c r="DM54" s="72">
        <f>'2012_CO-PA_Sumary'!$W53</f>
        <v>0</v>
      </c>
      <c r="DN54" s="76">
        <f>'2012_CO-PA_Sumary'!$X53</f>
        <v>323.29999999999995</v>
      </c>
      <c r="DO54" s="89">
        <f>'2013_CO-PA_Sumary'!$U53</f>
        <v>20</v>
      </c>
      <c r="DP54" s="72">
        <f>'2013_CO-PA_Sumary'!$V53</f>
        <v>133</v>
      </c>
      <c r="DQ54" s="72">
        <f>'2013_CO-PA_Sumary'!$W53</f>
        <v>0</v>
      </c>
      <c r="DR54" s="76">
        <f>'2013_CO-PA_Sumary'!$X53</f>
        <v>153</v>
      </c>
      <c r="DS54" s="89">
        <f>'2014_CO-PA_Sumary'!$U53</f>
        <v>20</v>
      </c>
      <c r="DT54" s="72">
        <f>'2014_CO-PA_Sumary'!$V53</f>
        <v>170.5</v>
      </c>
      <c r="DU54" s="72">
        <f>'2014_CO-PA_Sumary'!$W53</f>
        <v>0</v>
      </c>
      <c r="DV54" s="76">
        <f>'2014_CO-PA_Sumary'!$X53</f>
        <v>190.5</v>
      </c>
      <c r="DW54" s="89">
        <f>'2015_CO-PA_Sumary'!$U53</f>
        <v>20</v>
      </c>
      <c r="DX54" s="72">
        <f>'2015_CO-PA_Sumary'!$V53</f>
        <v>79.899999999999991</v>
      </c>
      <c r="DY54" s="72">
        <f>'2015_CO-PA_Sumary'!$W53</f>
        <v>0</v>
      </c>
      <c r="DZ54" s="76">
        <f>'2015_CO-PA_Sumary'!$X53</f>
        <v>99.899999999999991</v>
      </c>
      <c r="EA54" s="83"/>
      <c r="EB54" s="75">
        <f t="shared" si="41"/>
        <v>20.788888888888888</v>
      </c>
      <c r="EC54" s="70">
        <f t="shared" si="0"/>
        <v>320.34444444444443</v>
      </c>
      <c r="ED54" s="70">
        <f t="shared" si="1"/>
        <v>0</v>
      </c>
      <c r="EE54" s="77">
        <f t="shared" si="42"/>
        <v>341.13333333333344</v>
      </c>
      <c r="EF54" s="75">
        <f t="shared" si="43"/>
        <v>21.016666666666666</v>
      </c>
      <c r="EG54" s="70">
        <f t="shared" si="2"/>
        <v>294.41666666666669</v>
      </c>
      <c r="EH54" s="70">
        <f t="shared" si="3"/>
        <v>0</v>
      </c>
      <c r="EI54" s="77">
        <f t="shared" si="4"/>
        <v>315.43333333333334</v>
      </c>
      <c r="EJ54" s="75">
        <f t="shared" si="44"/>
        <v>20</v>
      </c>
      <c r="EK54" s="70">
        <f t="shared" si="45"/>
        <v>182.83999999999997</v>
      </c>
      <c r="EL54" s="70">
        <f t="shared" si="46"/>
        <v>0</v>
      </c>
      <c r="EM54" s="77">
        <f t="shared" si="47"/>
        <v>202.83999999999997</v>
      </c>
      <c r="EN54" s="83"/>
      <c r="EO54" s="114"/>
      <c r="EP54" s="69" t="s">
        <v>237</v>
      </c>
      <c r="EQ54" s="113">
        <v>701</v>
      </c>
      <c r="ER54" s="111" t="s">
        <v>178</v>
      </c>
      <c r="ES54" s="89">
        <f>BW36</f>
        <v>0.3</v>
      </c>
      <c r="ET54" s="72">
        <f>BX36</f>
        <v>2</v>
      </c>
      <c r="EU54" s="72">
        <f>BY36</f>
        <v>0</v>
      </c>
      <c r="EV54" s="90">
        <f>BZ36</f>
        <v>2.2999999999999998</v>
      </c>
      <c r="EW54" s="75">
        <f>CA36</f>
        <v>0.3</v>
      </c>
      <c r="EX54" s="70">
        <f>CB36</f>
        <v>2</v>
      </c>
      <c r="EY54" s="70">
        <f>CC36</f>
        <v>0</v>
      </c>
      <c r="EZ54" s="91">
        <f>CD36</f>
        <v>2.2999999999999998</v>
      </c>
      <c r="FA54" s="70">
        <f>CE36</f>
        <v>0.3</v>
      </c>
      <c r="FB54" s="70">
        <f>CF36</f>
        <v>2.2000000000000002</v>
      </c>
      <c r="FC54" s="70">
        <f>CG36</f>
        <v>0</v>
      </c>
      <c r="FD54" s="91">
        <f>CH36</f>
        <v>2.5</v>
      </c>
      <c r="FE54" s="71">
        <f>CI36</f>
        <v>0.3</v>
      </c>
      <c r="FF54" s="71">
        <f>CJ36</f>
        <v>2</v>
      </c>
      <c r="FG54" s="71">
        <f>CK36</f>
        <v>0</v>
      </c>
      <c r="FH54" s="91">
        <f>CL36</f>
        <v>2.2999999999999998</v>
      </c>
      <c r="FI54" s="70">
        <f>CM36</f>
        <v>0.3</v>
      </c>
      <c r="FJ54" s="70">
        <f>CN36</f>
        <v>1.9000000000000001</v>
      </c>
      <c r="FK54" s="70">
        <f>CO36</f>
        <v>0</v>
      </c>
      <c r="FL54" s="91">
        <f>CP36</f>
        <v>2.2000000000000002</v>
      </c>
      <c r="FM54" s="70">
        <f>CQ36</f>
        <v>0.3</v>
      </c>
      <c r="FN54" s="70">
        <f>CR36</f>
        <v>1.9000000000000001</v>
      </c>
      <c r="FO54" s="70">
        <f>CS36</f>
        <v>0</v>
      </c>
      <c r="FP54" s="91">
        <f>CT36</f>
        <v>2.2000000000000002</v>
      </c>
      <c r="FQ54" s="70">
        <f>CU36</f>
        <v>0.3</v>
      </c>
      <c r="FR54" s="70">
        <f>CV36</f>
        <v>2.1</v>
      </c>
      <c r="FS54" s="70">
        <f>CW36</f>
        <v>0</v>
      </c>
      <c r="FT54" s="91">
        <f>CX36</f>
        <v>2.4</v>
      </c>
      <c r="FU54" s="70">
        <f>CY36</f>
        <v>0.3</v>
      </c>
      <c r="FV54" s="70">
        <f>CZ36</f>
        <v>1.9</v>
      </c>
      <c r="FW54" s="70">
        <f>DA36</f>
        <v>0</v>
      </c>
      <c r="FX54" s="91">
        <f>DB36</f>
        <v>2.1999999999999997</v>
      </c>
      <c r="FY54" s="70">
        <f>DC36</f>
        <v>0.3</v>
      </c>
      <c r="FZ54" s="70">
        <f t="shared" ref="FZ54:GB54" si="315">DD36</f>
        <v>2</v>
      </c>
      <c r="GA54" s="70">
        <f t="shared" si="315"/>
        <v>0</v>
      </c>
      <c r="GB54" s="91">
        <f t="shared" si="315"/>
        <v>2.2999999999999998</v>
      </c>
      <c r="GC54" s="70">
        <f>DG36</f>
        <v>0</v>
      </c>
      <c r="GD54" s="70">
        <f t="shared" ref="GD54:GD63" si="316">DH36</f>
        <v>1.6</v>
      </c>
      <c r="GE54" s="70">
        <f t="shared" ref="GE54:GE63" si="317">DI36</f>
        <v>0</v>
      </c>
      <c r="GF54" s="91">
        <f t="shared" ref="GF54:GF63" si="318">DJ36</f>
        <v>1.6</v>
      </c>
      <c r="GG54" s="409">
        <f>DK36</f>
        <v>0</v>
      </c>
      <c r="GH54" s="70">
        <f t="shared" ref="GH54:GH63" si="319">DL36</f>
        <v>1.7</v>
      </c>
      <c r="GI54" s="70">
        <f t="shared" ref="GI54:GI63" si="320">DM36</f>
        <v>0</v>
      </c>
      <c r="GJ54" s="91">
        <f t="shared" ref="GJ54:GJ63" si="321">DN36</f>
        <v>1.7</v>
      </c>
      <c r="GK54" s="409">
        <f>DO36</f>
        <v>0</v>
      </c>
      <c r="GL54" s="70">
        <f t="shared" ref="GL54:GL63" si="322">DP36</f>
        <v>1.5</v>
      </c>
      <c r="GM54" s="70">
        <f t="shared" ref="GM54:GM63" si="323">DQ36</f>
        <v>0</v>
      </c>
      <c r="GN54" s="91">
        <f t="shared" ref="GN54:GN63" si="324">DR36</f>
        <v>1.5</v>
      </c>
      <c r="GO54" s="409">
        <f>DS36</f>
        <v>0</v>
      </c>
      <c r="GP54" s="70">
        <f t="shared" ref="GP54:GP63" si="325">DT36</f>
        <v>1.4</v>
      </c>
      <c r="GQ54" s="70">
        <f t="shared" ref="GQ54:GQ63" si="326">DU36</f>
        <v>0</v>
      </c>
      <c r="GR54" s="91">
        <f t="shared" ref="GR54:GR63" si="327">DV36</f>
        <v>1.4</v>
      </c>
      <c r="GS54" s="75">
        <f>DW36</f>
        <v>0</v>
      </c>
      <c r="GT54" s="70">
        <f t="shared" ref="GT54:GT63" si="328">DX36</f>
        <v>0.9</v>
      </c>
      <c r="GU54" s="70">
        <f t="shared" ref="GU54:GU63" si="329">DY36</f>
        <v>0</v>
      </c>
      <c r="GV54" s="91">
        <f t="shared" ref="GV54:GV63" si="330">DZ36</f>
        <v>0.9</v>
      </c>
      <c r="GW54" s="83"/>
      <c r="GX54" s="75">
        <f t="shared" ref="GX54:GX64" si="331">(ES54+EW54+FA54+FE54+FI54+FM54+FQ54+FU54+GS54)/9</f>
        <v>0.26666666666666666</v>
      </c>
      <c r="GY54" s="70">
        <f t="shared" ref="GY54:GY64" si="332">(ET54+EX54+FB54+FF54+FJ54+FN54+FR54+FV54+GT54)/9</f>
        <v>1.8777777777777775</v>
      </c>
      <c r="GZ54" s="70">
        <f t="shared" ref="GZ54:GZ64" si="333">(EU54+EY54+FC54+FG54+FK54+FO54+FS54+FW54+GU54)/9</f>
        <v>0</v>
      </c>
      <c r="HA54" s="77">
        <f t="shared" ref="HA54:HA64" si="334">(EV54+EZ54+FD54+FH54+FL54+FP54+FT54+FX54+GV54)/9</f>
        <v>2.1444444444444439</v>
      </c>
      <c r="HB54" s="75">
        <f t="shared" ref="HB54:HB64" si="335">(FA54+FE54+FI54+FM54+FQ54+FU54)/6</f>
        <v>0.3</v>
      </c>
      <c r="HC54" s="70">
        <f t="shared" ref="HC54:HC64" si="336">(FB54+FF54+FJ54+FN54+FR54+FV54)/6</f>
        <v>2</v>
      </c>
      <c r="HD54" s="70">
        <f t="shared" ref="HD54:HD64" si="337">(FC54+FG54+FK54+FO54+FS54+FW54)/6</f>
        <v>0</v>
      </c>
      <c r="HE54" s="77">
        <f t="shared" ref="HE54:HE64" si="338">(FD54+FH54+FL54+FP54+FT54+FX54)/6</f>
        <v>2.2999999999999998</v>
      </c>
      <c r="HF54" s="75">
        <f t="shared" ref="HF54:HF64" si="339">(GC54+GG54+GK54+GO54+GS54)/5</f>
        <v>0</v>
      </c>
      <c r="HG54" s="70">
        <f t="shared" ref="HG54:HG64" si="340">(GD54+GH54+GL54+GP54+GT54)/5</f>
        <v>1.42</v>
      </c>
      <c r="HH54" s="70">
        <f t="shared" ref="HH54:HH64" si="341">(GE54+GI54+GM54+GQ54+GU54)/5</f>
        <v>0</v>
      </c>
      <c r="HI54" s="77">
        <f t="shared" ref="HI54:HI64" si="342">(GF54+GJ54+GN54+GR54+GV54)/5</f>
        <v>1.42</v>
      </c>
      <c r="HJ54" s="83"/>
    </row>
    <row r="55" spans="1:218" x14ac:dyDescent="0.2">
      <c r="A55" s="84" t="s">
        <v>112</v>
      </c>
      <c r="B55" s="87" t="s">
        <v>113</v>
      </c>
      <c r="C55" s="89">
        <f>'2002_CO-PA_Sumary'!C54</f>
        <v>5.2</v>
      </c>
      <c r="D55" s="72">
        <f>'2002_CO-PA_Sumary'!D54</f>
        <v>2</v>
      </c>
      <c r="E55" s="72">
        <f>'2002_CO-PA_Sumary'!E54</f>
        <v>0</v>
      </c>
      <c r="F55" s="90">
        <f>'2002_CO-PA_Sumary'!F54</f>
        <v>7.2</v>
      </c>
      <c r="G55" s="75">
        <f>'2003_CO-PA_Sumary'!C54</f>
        <v>4.5999999999999996</v>
      </c>
      <c r="H55" s="70">
        <f>'2003_CO-PA_Sumary'!D54</f>
        <v>1.9000000000000001</v>
      </c>
      <c r="I55" s="70">
        <f>'2003_CO-PA_Sumary'!E54</f>
        <v>0</v>
      </c>
      <c r="J55" s="90">
        <f>'2003_CO-PA_Sumary'!F54</f>
        <v>6.5</v>
      </c>
      <c r="K55" s="70">
        <f>'2004_CO-PA_Sumary'!C54</f>
        <v>5.2</v>
      </c>
      <c r="L55" s="70">
        <f>'2004_CO-PA_Sumary'!D54</f>
        <v>2.1</v>
      </c>
      <c r="M55" s="70">
        <f>'2004_CO-PA_Sumary'!E54</f>
        <v>0</v>
      </c>
      <c r="N55" s="91">
        <f>'2004_CO-PA_Sumary'!F54</f>
        <v>7.3000000000000007</v>
      </c>
      <c r="O55" s="71">
        <f>'2005_CO-PA_Sumary'!C54</f>
        <v>3.3</v>
      </c>
      <c r="P55" s="71">
        <f>'2005_CO-PA_Sumary'!D54</f>
        <v>1.8</v>
      </c>
      <c r="Q55" s="71">
        <f>'2005_CO-PA_Sumary'!E54</f>
        <v>0</v>
      </c>
      <c r="R55" s="91">
        <f>'2005_CO-PA_Sumary'!F54</f>
        <v>5.0999999999999996</v>
      </c>
      <c r="S55" s="70">
        <f>'2006_CO-PA_Sumary'!C54</f>
        <v>3.1</v>
      </c>
      <c r="T55" s="70">
        <f>'2006_CO-PA_Sumary'!D54</f>
        <v>1.8</v>
      </c>
      <c r="U55" s="70">
        <f>'2006_CO-PA_Sumary'!E54</f>
        <v>0</v>
      </c>
      <c r="V55" s="91">
        <f>'2006_CO-PA_Sumary'!F54</f>
        <v>4.9000000000000004</v>
      </c>
      <c r="W55" s="70">
        <f>'2007_CO-PA_Sumary'!C54</f>
        <v>3.6</v>
      </c>
      <c r="X55" s="70">
        <f>'2007_CO-PA_Sumary'!D54</f>
        <v>1.7000000000000002</v>
      </c>
      <c r="Y55" s="70">
        <f>'2007_CO-PA_Sumary'!E54</f>
        <v>0</v>
      </c>
      <c r="Z55" s="91">
        <f>'2007_CO-PA_Sumary'!F54</f>
        <v>5.3000000000000007</v>
      </c>
      <c r="AA55" s="70">
        <f>'2008_CO-PA_Sumary'!C54</f>
        <v>3.5</v>
      </c>
      <c r="AB55" s="70">
        <f>'2008_CO-PA_Sumary'!D54</f>
        <v>1.6</v>
      </c>
      <c r="AC55" s="70">
        <f>'2008_CO-PA_Sumary'!E54</f>
        <v>0</v>
      </c>
      <c r="AD55" s="91">
        <f>'2008_CO-PA_Sumary'!F54</f>
        <v>5.0999999999999996</v>
      </c>
      <c r="AE55" s="70">
        <f>'2009_CO-PA_Sumary'!C54</f>
        <v>3.1</v>
      </c>
      <c r="AF55" s="70">
        <f>'2009_CO-PA_Sumary'!D54</f>
        <v>1.7000000000000002</v>
      </c>
      <c r="AG55" s="70">
        <f>'2009_CO-PA_Sumary'!E54</f>
        <v>0</v>
      </c>
      <c r="AH55" s="91">
        <f>'2009_CO-PA_Sumary'!F54</f>
        <v>4.8000000000000007</v>
      </c>
      <c r="AI55" s="89">
        <f>'2010_CO-PA_Sumary'!$C54</f>
        <v>2.8</v>
      </c>
      <c r="AJ55" s="72">
        <f>'2010_CO-PA_Sumary'!$D54</f>
        <v>1.9000000000000001</v>
      </c>
      <c r="AK55" s="72">
        <f>'2010_CO-PA_Sumary'!$E54</f>
        <v>0</v>
      </c>
      <c r="AL55" s="76">
        <f>'2010_CO-PA_Sumary'!$F54</f>
        <v>4.7</v>
      </c>
      <c r="AM55" s="89">
        <f>'2011_CO-PA_Sumary'!$C54</f>
        <v>5.6</v>
      </c>
      <c r="AN55" s="72">
        <f>'2011_CO-PA_Sumary'!$D54</f>
        <v>1.9000000000000001</v>
      </c>
      <c r="AO55" s="72">
        <f>'2011_CO-PA_Sumary'!$E54</f>
        <v>0</v>
      </c>
      <c r="AP55" s="76">
        <f>'2011_CO-PA_Sumary'!$F54</f>
        <v>7.5</v>
      </c>
      <c r="AQ55" s="89">
        <f>'2012_CO-PA_Sumary'!$C54</f>
        <v>6.6</v>
      </c>
      <c r="AR55" s="72">
        <f>'2012_CO-PA_Sumary'!$D54</f>
        <v>1.9000000000000004</v>
      </c>
      <c r="AS55" s="72">
        <f>'2012_CO-PA_Sumary'!$E54</f>
        <v>0</v>
      </c>
      <c r="AT55" s="76">
        <f>'2012_CO-PA_Sumary'!$F54</f>
        <v>8.5</v>
      </c>
      <c r="AU55" s="89">
        <f>'2013_CO-PA_Sumary'!$C54</f>
        <v>7</v>
      </c>
      <c r="AV55" s="72">
        <f>'2013_CO-PA_Sumary'!$D54</f>
        <v>1.9000000000000001</v>
      </c>
      <c r="AW55" s="72">
        <f>'2013_CO-PA_Sumary'!$E54</f>
        <v>0</v>
      </c>
      <c r="AX55" s="76">
        <f>'2013_CO-PA_Sumary'!$F54</f>
        <v>8.9</v>
      </c>
      <c r="AY55" s="89">
        <f>'2014_CO-PA_Sumary'!$C54</f>
        <v>7.4</v>
      </c>
      <c r="AZ55" s="72">
        <f>'2014_CO-PA_Sumary'!$D54</f>
        <v>1.8000000000000003</v>
      </c>
      <c r="BA55" s="72">
        <f>'2014_CO-PA_Sumary'!$E54</f>
        <v>0</v>
      </c>
      <c r="BB55" s="76">
        <f>'2014_CO-PA_Sumary'!$F54</f>
        <v>9.2000000000000011</v>
      </c>
      <c r="BC55" s="89">
        <f>'2015_CO-PA_Sumary'!$C54</f>
        <v>7.1</v>
      </c>
      <c r="BD55" s="72">
        <f>'2015_CO-PA_Sumary'!$D54</f>
        <v>1.2</v>
      </c>
      <c r="BE55" s="72">
        <f>'2015_CO-PA_Sumary'!$E54</f>
        <v>0</v>
      </c>
      <c r="BF55" s="76">
        <f>'2015_CO-PA_Sumary'!$F54</f>
        <v>8.2999999999999989</v>
      </c>
      <c r="BG55" s="374"/>
      <c r="BH55" s="75">
        <f t="shared" si="29"/>
        <v>3.8222222222222229</v>
      </c>
      <c r="BI55" s="70">
        <f t="shared" si="30"/>
        <v>1.8333333333333333</v>
      </c>
      <c r="BJ55" s="70">
        <f t="shared" si="31"/>
        <v>0</v>
      </c>
      <c r="BK55" s="77">
        <f t="shared" si="32"/>
        <v>5.6555555555555559</v>
      </c>
      <c r="BL55" s="75">
        <f t="shared" si="33"/>
        <v>3.2333333333333338</v>
      </c>
      <c r="BM55" s="70">
        <f t="shared" si="34"/>
        <v>1.7500000000000002</v>
      </c>
      <c r="BN55" s="70">
        <f t="shared" si="35"/>
        <v>0</v>
      </c>
      <c r="BO55" s="77">
        <f t="shared" si="36"/>
        <v>4.9833333333333334</v>
      </c>
      <c r="BP55" s="74">
        <f t="shared" si="37"/>
        <v>6.74</v>
      </c>
      <c r="BQ55" s="74">
        <f t="shared" si="38"/>
        <v>1.7400000000000002</v>
      </c>
      <c r="BR55" s="74">
        <f t="shared" si="39"/>
        <v>0</v>
      </c>
      <c r="BS55" s="77">
        <f t="shared" si="40"/>
        <v>8.48</v>
      </c>
      <c r="BT55" s="83"/>
      <c r="BU55" s="113">
        <v>1003</v>
      </c>
      <c r="BV55" s="111" t="s">
        <v>195</v>
      </c>
      <c r="BW55" s="89">
        <f>'2002_CO-PA_Sumary'!U54</f>
        <v>3</v>
      </c>
      <c r="BX55" s="72">
        <f>'2002_CO-PA_Sumary'!V54</f>
        <v>1.9</v>
      </c>
      <c r="BY55" s="72">
        <f>'2002_CO-PA_Sumary'!W54</f>
        <v>0</v>
      </c>
      <c r="BZ55" s="90">
        <f>'2002_CO-PA_Sumary'!X54</f>
        <v>4.9000000000000004</v>
      </c>
      <c r="CA55" s="75">
        <f>'2003_CO-PA_Sumary'!U54</f>
        <v>2.9</v>
      </c>
      <c r="CB55" s="70">
        <f>'2003_CO-PA_Sumary'!V54</f>
        <v>1.9000000000000001</v>
      </c>
      <c r="CC55" s="70">
        <f>'2003_CO-PA_Sumary'!W54</f>
        <v>0</v>
      </c>
      <c r="CD55" s="91">
        <f>'2003_CO-PA_Sumary'!X54</f>
        <v>4.8</v>
      </c>
      <c r="CE55" s="70">
        <f>'2004_CO-PA_Sumary'!U54</f>
        <v>2.7</v>
      </c>
      <c r="CF55" s="70">
        <f>'2004_CO-PA_Sumary'!V54</f>
        <v>2</v>
      </c>
      <c r="CG55" s="70">
        <f>'2004_CO-PA_Sumary'!W54</f>
        <v>0</v>
      </c>
      <c r="CH55" s="91">
        <f>'2004_CO-PA_Sumary'!X54</f>
        <v>4.7</v>
      </c>
      <c r="CI55" s="71">
        <f>'2005_CO-PA_Sumary'!U54</f>
        <v>2.4</v>
      </c>
      <c r="CJ55" s="71">
        <f>'2005_CO-PA_Sumary'!V54</f>
        <v>2.2000000000000002</v>
      </c>
      <c r="CK55" s="71">
        <f>'2005_CO-PA_Sumary'!W54</f>
        <v>0</v>
      </c>
      <c r="CL55" s="90">
        <f>'2005_CO-PA_Sumary'!X54</f>
        <v>4.5999999999999996</v>
      </c>
      <c r="CM55" s="70">
        <f>'2006_CO-PA_Sumary'!U54</f>
        <v>2.7</v>
      </c>
      <c r="CN55" s="70">
        <f>'2006_CO-PA_Sumary'!V54</f>
        <v>2.2000000000000002</v>
      </c>
      <c r="CO55" s="70">
        <f>'2006_CO-PA_Sumary'!W54</f>
        <v>0</v>
      </c>
      <c r="CP55" s="91">
        <f>'2006_CO-PA_Sumary'!X54</f>
        <v>4.9000000000000004</v>
      </c>
      <c r="CQ55" s="70">
        <f>'2007_CO-PA_Sumary'!U54</f>
        <v>2.8</v>
      </c>
      <c r="CR55" s="70">
        <f>'2007_CO-PA_Sumary'!V54</f>
        <v>2.1</v>
      </c>
      <c r="CS55" s="70">
        <f>'2007_CO-PA_Sumary'!W54</f>
        <v>0</v>
      </c>
      <c r="CT55" s="91">
        <f>'2007_CO-PA_Sumary'!X54</f>
        <v>4.9000000000000004</v>
      </c>
      <c r="CU55" s="70">
        <f>'2008_CO-PA_Sumary'!U54</f>
        <v>2.8</v>
      </c>
      <c r="CV55" s="70">
        <f>'2008_CO-PA_Sumary'!V54</f>
        <v>2</v>
      </c>
      <c r="CW55" s="70">
        <f>'2008_CO-PA_Sumary'!W54</f>
        <v>0</v>
      </c>
      <c r="CX55" s="91">
        <f>'2008_CO-PA_Sumary'!X54</f>
        <v>4.8</v>
      </c>
      <c r="CY55" s="70">
        <f>'2009_CO-PA_Sumary'!U54</f>
        <v>2.7</v>
      </c>
      <c r="CZ55" s="70">
        <f>'2009_CO-PA_Sumary'!V54</f>
        <v>2</v>
      </c>
      <c r="DA55" s="70">
        <f>'2009_CO-PA_Sumary'!W54</f>
        <v>0</v>
      </c>
      <c r="DB55" s="91">
        <f>'2009_CO-PA_Sumary'!X54</f>
        <v>4.7</v>
      </c>
      <c r="DC55" s="89">
        <f>'2010_CO-PA_Sumary'!$U54</f>
        <v>2.4</v>
      </c>
      <c r="DD55" s="72">
        <f>'2010_CO-PA_Sumary'!$V54</f>
        <v>1.9000000000000001</v>
      </c>
      <c r="DE55" s="72">
        <f>'2010_CO-PA_Sumary'!$W54</f>
        <v>0</v>
      </c>
      <c r="DF55" s="76">
        <f>'2010_CO-PA_Sumary'!$X54</f>
        <v>4.3</v>
      </c>
      <c r="DG55" s="89">
        <f>'2011_CO-PA_Sumary'!$U54</f>
        <v>3.6</v>
      </c>
      <c r="DH55" s="72">
        <f>'2011_CO-PA_Sumary'!$V54</f>
        <v>2.2000000000000002</v>
      </c>
      <c r="DI55" s="72">
        <f>'2011_CO-PA_Sumary'!$W54</f>
        <v>0</v>
      </c>
      <c r="DJ55" s="76">
        <f>'2011_CO-PA_Sumary'!$X54</f>
        <v>5.8000000000000007</v>
      </c>
      <c r="DK55" s="89">
        <f>'2012_CO-PA_Sumary'!$U54</f>
        <v>3.6</v>
      </c>
      <c r="DL55" s="72">
        <f>'2012_CO-PA_Sumary'!$V54</f>
        <v>2.1</v>
      </c>
      <c r="DM55" s="72">
        <f>'2012_CO-PA_Sumary'!$W54</f>
        <v>0</v>
      </c>
      <c r="DN55" s="76">
        <f>'2012_CO-PA_Sumary'!$X54</f>
        <v>5.7</v>
      </c>
      <c r="DO55" s="89">
        <f>'2013_CO-PA_Sumary'!$U54</f>
        <v>3.9</v>
      </c>
      <c r="DP55" s="72">
        <f>'2013_CO-PA_Sumary'!$V54</f>
        <v>1.8000000000000003</v>
      </c>
      <c r="DQ55" s="72">
        <f>'2013_CO-PA_Sumary'!$W54</f>
        <v>0</v>
      </c>
      <c r="DR55" s="76">
        <f>'2013_CO-PA_Sumary'!$X54</f>
        <v>5.7</v>
      </c>
      <c r="DS55" s="89">
        <f>'2014_CO-PA_Sumary'!$U54</f>
        <v>3.9</v>
      </c>
      <c r="DT55" s="72">
        <f>'2014_CO-PA_Sumary'!$V54</f>
        <v>1.9000000000000001</v>
      </c>
      <c r="DU55" s="72">
        <f>'2014_CO-PA_Sumary'!$W54</f>
        <v>0</v>
      </c>
      <c r="DV55" s="76">
        <f>'2014_CO-PA_Sumary'!$X54</f>
        <v>5.8</v>
      </c>
      <c r="DW55" s="89">
        <f>'2015_CO-PA_Sumary'!$U54</f>
        <v>6.2</v>
      </c>
      <c r="DX55" s="72">
        <f>'2015_CO-PA_Sumary'!$V54</f>
        <v>1.6</v>
      </c>
      <c r="DY55" s="72">
        <f>'2015_CO-PA_Sumary'!$W54</f>
        <v>0</v>
      </c>
      <c r="DZ55" s="76">
        <f>'2015_CO-PA_Sumary'!$X54</f>
        <v>7.8000000000000007</v>
      </c>
      <c r="EA55" s="83"/>
      <c r="EB55" s="75">
        <f t="shared" si="41"/>
        <v>2.7111111111111112</v>
      </c>
      <c r="EC55" s="70">
        <f t="shared" si="0"/>
        <v>2.0222222222222217</v>
      </c>
      <c r="ED55" s="70">
        <f t="shared" si="1"/>
        <v>0</v>
      </c>
      <c r="EE55" s="77">
        <f t="shared" si="42"/>
        <v>4.7333333333333325</v>
      </c>
      <c r="EF55" s="75">
        <f t="shared" si="43"/>
        <v>2.6333333333333333</v>
      </c>
      <c r="EG55" s="70">
        <f t="shared" si="2"/>
        <v>2.0666666666666669</v>
      </c>
      <c r="EH55" s="70">
        <f t="shared" si="3"/>
        <v>0</v>
      </c>
      <c r="EI55" s="77">
        <f t="shared" si="4"/>
        <v>4.7</v>
      </c>
      <c r="EJ55" s="75">
        <f t="shared" si="44"/>
        <v>4.24</v>
      </c>
      <c r="EK55" s="70">
        <f t="shared" si="45"/>
        <v>1.9200000000000004</v>
      </c>
      <c r="EL55" s="70">
        <f t="shared" si="46"/>
        <v>0</v>
      </c>
      <c r="EM55" s="77">
        <f t="shared" si="47"/>
        <v>6.16</v>
      </c>
      <c r="EN55" s="83"/>
      <c r="EO55" s="114"/>
      <c r="EQ55" s="113">
        <v>702</v>
      </c>
      <c r="ER55" s="111" t="s">
        <v>179</v>
      </c>
      <c r="ES55" s="89">
        <f t="shared" ref="ES55:ES63" si="343">BW37</f>
        <v>663.19999999999993</v>
      </c>
      <c r="ET55" s="72">
        <f>BX37</f>
        <v>8.8000000000000007</v>
      </c>
      <c r="EU55" s="72">
        <f>BY37</f>
        <v>0</v>
      </c>
      <c r="EV55" s="90">
        <f>BZ37</f>
        <v>671.99999999999989</v>
      </c>
      <c r="EW55" s="75">
        <f>CA37</f>
        <v>381.00000000000006</v>
      </c>
      <c r="EX55" s="70">
        <f>CB37</f>
        <v>10.199999999999999</v>
      </c>
      <c r="EY55" s="70">
        <f>CC37</f>
        <v>0</v>
      </c>
      <c r="EZ55" s="91">
        <f>CD37</f>
        <v>391.20000000000005</v>
      </c>
      <c r="FA55" s="70">
        <f>CE37</f>
        <v>422.2000000000001</v>
      </c>
      <c r="FB55" s="70">
        <f>CF37</f>
        <v>9</v>
      </c>
      <c r="FC55" s="70">
        <f>CG37</f>
        <v>0</v>
      </c>
      <c r="FD55" s="91">
        <f>CH37</f>
        <v>431.2000000000001</v>
      </c>
      <c r="FE55" s="71">
        <f>CI37</f>
        <v>220</v>
      </c>
      <c r="FF55" s="71">
        <f>CJ37</f>
        <v>8.5</v>
      </c>
      <c r="FG55" s="71">
        <f>CK37</f>
        <v>0</v>
      </c>
      <c r="FH55" s="91">
        <f>CL37</f>
        <v>228.5</v>
      </c>
      <c r="FI55" s="70">
        <f>CM37</f>
        <v>283.60000000000002</v>
      </c>
      <c r="FJ55" s="70">
        <f>CN37</f>
        <v>9.3000000000000007</v>
      </c>
      <c r="FK55" s="70">
        <f>CO37</f>
        <v>0</v>
      </c>
      <c r="FL55" s="91">
        <f>CP37</f>
        <v>292.90000000000003</v>
      </c>
      <c r="FM55" s="70">
        <f>CQ37</f>
        <v>570.9</v>
      </c>
      <c r="FN55" s="70">
        <f>CR37</f>
        <v>10.299999999999999</v>
      </c>
      <c r="FO55" s="70">
        <f>CS37</f>
        <v>0</v>
      </c>
      <c r="FP55" s="91">
        <f>CT37</f>
        <v>581.19999999999993</v>
      </c>
      <c r="FQ55" s="70">
        <f>CU37</f>
        <v>869.20000000000016</v>
      </c>
      <c r="FR55" s="70">
        <f>CV37</f>
        <v>5.9</v>
      </c>
      <c r="FS55" s="70">
        <f>CW37</f>
        <v>0</v>
      </c>
      <c r="FT55" s="91">
        <f>CX37</f>
        <v>875.10000000000014</v>
      </c>
      <c r="FU55" s="70">
        <f>CY37</f>
        <v>1048.7</v>
      </c>
      <c r="FV55" s="70">
        <f>CZ37</f>
        <v>5.3999999999999995</v>
      </c>
      <c r="FW55" s="70">
        <f>DA37</f>
        <v>0</v>
      </c>
      <c r="FX55" s="91">
        <f>DB37</f>
        <v>1054.1000000000001</v>
      </c>
      <c r="FY55" s="70">
        <f>DC37</f>
        <v>598.69999999999993</v>
      </c>
      <c r="FZ55" s="70">
        <f t="shared" ref="FZ55:GB55" si="344">DD37</f>
        <v>5.6000000000000005</v>
      </c>
      <c r="GA55" s="70">
        <f t="shared" si="344"/>
        <v>0</v>
      </c>
      <c r="GB55" s="91">
        <f t="shared" si="344"/>
        <v>604.29999999999995</v>
      </c>
      <c r="GC55" s="70">
        <f>DG37</f>
        <v>490.9</v>
      </c>
      <c r="GD55" s="70">
        <f t="shared" si="316"/>
        <v>3.8</v>
      </c>
      <c r="GE55" s="70">
        <f t="shared" si="317"/>
        <v>0</v>
      </c>
      <c r="GF55" s="91">
        <f t="shared" si="318"/>
        <v>494.7</v>
      </c>
      <c r="GG55" s="409">
        <f>DK37</f>
        <v>765.40000000000009</v>
      </c>
      <c r="GH55" s="70">
        <f t="shared" si="319"/>
        <v>3.9000000000000004</v>
      </c>
      <c r="GI55" s="70">
        <f t="shared" si="320"/>
        <v>0</v>
      </c>
      <c r="GJ55" s="91">
        <f t="shared" si="321"/>
        <v>769.30000000000007</v>
      </c>
      <c r="GK55" s="409">
        <f>DO37</f>
        <v>1043.2</v>
      </c>
      <c r="GL55" s="70">
        <f t="shared" si="322"/>
        <v>3.1999999999999997</v>
      </c>
      <c r="GM55" s="70">
        <f t="shared" si="323"/>
        <v>0</v>
      </c>
      <c r="GN55" s="91">
        <f t="shared" si="324"/>
        <v>1046.4000000000001</v>
      </c>
      <c r="GO55" s="409">
        <f>DS37</f>
        <v>1157.0999999999999</v>
      </c>
      <c r="GP55" s="70">
        <f t="shared" si="325"/>
        <v>2.9999999999999996</v>
      </c>
      <c r="GQ55" s="70">
        <f t="shared" si="326"/>
        <v>0</v>
      </c>
      <c r="GR55" s="91">
        <f t="shared" si="327"/>
        <v>1160.0999999999999</v>
      </c>
      <c r="GS55" s="75">
        <f>DW37</f>
        <v>1241.1000000000001</v>
      </c>
      <c r="GT55" s="70">
        <f t="shared" si="328"/>
        <v>2.5</v>
      </c>
      <c r="GU55" s="70">
        <f t="shared" si="329"/>
        <v>0</v>
      </c>
      <c r="GV55" s="91">
        <f t="shared" si="330"/>
        <v>1243.6000000000001</v>
      </c>
      <c r="GW55" s="83"/>
      <c r="GX55" s="75">
        <f t="shared" si="331"/>
        <v>633.32222222222231</v>
      </c>
      <c r="GY55" s="70">
        <f t="shared" si="332"/>
        <v>7.7666666666666657</v>
      </c>
      <c r="GZ55" s="70">
        <f t="shared" si="333"/>
        <v>0</v>
      </c>
      <c r="HA55" s="77">
        <f t="shared" si="334"/>
        <v>641.08888888888896</v>
      </c>
      <c r="HB55" s="75">
        <f t="shared" si="335"/>
        <v>569.1</v>
      </c>
      <c r="HC55" s="70">
        <f t="shared" si="336"/>
        <v>8.0666666666666664</v>
      </c>
      <c r="HD55" s="70">
        <f t="shared" si="337"/>
        <v>0</v>
      </c>
      <c r="HE55" s="77">
        <f t="shared" si="338"/>
        <v>577.16666666666686</v>
      </c>
      <c r="HF55" s="75">
        <f t="shared" si="339"/>
        <v>939.54</v>
      </c>
      <c r="HG55" s="70">
        <f t="shared" si="340"/>
        <v>3.28</v>
      </c>
      <c r="HH55" s="70">
        <f t="shared" si="341"/>
        <v>0</v>
      </c>
      <c r="HI55" s="77">
        <f t="shared" si="342"/>
        <v>942.82</v>
      </c>
      <c r="HJ55" s="83"/>
    </row>
    <row r="56" spans="1:218" x14ac:dyDescent="0.2">
      <c r="A56" s="84" t="s">
        <v>114</v>
      </c>
      <c r="B56" s="87" t="s">
        <v>115</v>
      </c>
      <c r="C56" s="89">
        <f>'2002_CO-PA_Sumary'!C55</f>
        <v>1855.6</v>
      </c>
      <c r="D56" s="72">
        <f>'2002_CO-PA_Sumary'!D55</f>
        <v>100.59999999999998</v>
      </c>
      <c r="E56" s="72">
        <f>'2002_CO-PA_Sumary'!E55</f>
        <v>3.3</v>
      </c>
      <c r="F56" s="90">
        <f>'2002_CO-PA_Sumary'!F55</f>
        <v>1959.4999999999998</v>
      </c>
      <c r="G56" s="75">
        <f>'2003_CO-PA_Sumary'!C55</f>
        <v>1484.5</v>
      </c>
      <c r="H56" s="70">
        <f>'2003_CO-PA_Sumary'!D55</f>
        <v>145.70000000000002</v>
      </c>
      <c r="I56" s="70">
        <f>'2003_CO-PA_Sumary'!E55</f>
        <v>3</v>
      </c>
      <c r="J56" s="90">
        <f>'2003_CO-PA_Sumary'!F55</f>
        <v>1633.2</v>
      </c>
      <c r="K56" s="70">
        <f>'2004_CO-PA_Sumary'!C55</f>
        <v>1952.4000000000003</v>
      </c>
      <c r="L56" s="70">
        <f>'2004_CO-PA_Sumary'!D55</f>
        <v>149.19999999999996</v>
      </c>
      <c r="M56" s="70">
        <f>'2004_CO-PA_Sumary'!E55</f>
        <v>3.1</v>
      </c>
      <c r="N56" s="91">
        <f>'2004_CO-PA_Sumary'!F55</f>
        <v>2104.7000000000003</v>
      </c>
      <c r="O56" s="71">
        <f>'2005_CO-PA_Sumary'!C55</f>
        <v>817.3</v>
      </c>
      <c r="P56" s="71">
        <f>'2005_CO-PA_Sumary'!D55</f>
        <v>126.59999999999998</v>
      </c>
      <c r="Q56" s="71">
        <f>'2005_CO-PA_Sumary'!E55</f>
        <v>2.8</v>
      </c>
      <c r="R56" s="91">
        <f>'2005_CO-PA_Sumary'!F55</f>
        <v>946.69999999999993</v>
      </c>
      <c r="S56" s="70">
        <f>'2006_CO-PA_Sumary'!C55</f>
        <v>900.59999999999991</v>
      </c>
      <c r="T56" s="70">
        <f>'2006_CO-PA_Sumary'!D55</f>
        <v>132.89999999999995</v>
      </c>
      <c r="U56" s="70">
        <f>'2006_CO-PA_Sumary'!E55</f>
        <v>3.3</v>
      </c>
      <c r="V56" s="91">
        <f>'2006_CO-PA_Sumary'!F55</f>
        <v>1036.7999999999997</v>
      </c>
      <c r="W56" s="70">
        <f>'2007_CO-PA_Sumary'!C55</f>
        <v>2127.7999999999993</v>
      </c>
      <c r="X56" s="70">
        <f>'2007_CO-PA_Sumary'!D55</f>
        <v>136.09999999999997</v>
      </c>
      <c r="Y56" s="70">
        <f>'2007_CO-PA_Sumary'!E55</f>
        <v>3.3000000000000003</v>
      </c>
      <c r="Z56" s="91">
        <f>'2007_CO-PA_Sumary'!F55</f>
        <v>2267.1999999999994</v>
      </c>
      <c r="AA56" s="70">
        <f>'2008_CO-PA_Sumary'!C55</f>
        <v>2178.5</v>
      </c>
      <c r="AB56" s="70">
        <f>'2008_CO-PA_Sumary'!D55</f>
        <v>133.89999999999998</v>
      </c>
      <c r="AC56" s="70">
        <f>'2008_CO-PA_Sumary'!E55</f>
        <v>3.3</v>
      </c>
      <c r="AD56" s="91">
        <f>'2008_CO-PA_Sumary'!F55</f>
        <v>2315.7000000000003</v>
      </c>
      <c r="AE56" s="70">
        <f>'2009_CO-PA_Sumary'!C55</f>
        <v>2153.5</v>
      </c>
      <c r="AF56" s="70">
        <f>'2009_CO-PA_Sumary'!D55</f>
        <v>134.49999999999997</v>
      </c>
      <c r="AG56" s="70">
        <f>'2009_CO-PA_Sumary'!E55</f>
        <v>3.3</v>
      </c>
      <c r="AH56" s="91">
        <f>'2009_CO-PA_Sumary'!F55</f>
        <v>2291.3000000000002</v>
      </c>
      <c r="AI56" s="89">
        <f>'2010_CO-PA_Sumary'!$C55</f>
        <v>1344.7999999999997</v>
      </c>
      <c r="AJ56" s="72">
        <f>'2010_CO-PA_Sumary'!$D55</f>
        <v>123.7</v>
      </c>
      <c r="AK56" s="72">
        <f>'2010_CO-PA_Sumary'!$E55</f>
        <v>3.2</v>
      </c>
      <c r="AL56" s="76">
        <f>'2010_CO-PA_Sumary'!$F55</f>
        <v>1471.6999999999998</v>
      </c>
      <c r="AM56" s="89">
        <f>'2011_CO-PA_Sumary'!$C55</f>
        <v>812.8</v>
      </c>
      <c r="AN56" s="72">
        <f>'2011_CO-PA_Sumary'!$D55</f>
        <v>98.999999999999986</v>
      </c>
      <c r="AO56" s="72">
        <f>'2011_CO-PA_Sumary'!$E55</f>
        <v>3.3</v>
      </c>
      <c r="AP56" s="76">
        <f>'2011_CO-PA_Sumary'!$F55</f>
        <v>915.09999999999991</v>
      </c>
      <c r="AQ56" s="89">
        <f>'2012_CO-PA_Sumary'!$C55</f>
        <v>1978.7000000000003</v>
      </c>
      <c r="AR56" s="72">
        <f>'2012_CO-PA_Sumary'!$D55</f>
        <v>96.2</v>
      </c>
      <c r="AS56" s="72">
        <f>'2012_CO-PA_Sumary'!$E55</f>
        <v>3.4</v>
      </c>
      <c r="AT56" s="76">
        <f>'2012_CO-PA_Sumary'!$F55</f>
        <v>2078.3000000000002</v>
      </c>
      <c r="AU56" s="89">
        <f>'2013_CO-PA_Sumary'!$C55</f>
        <v>2354.4</v>
      </c>
      <c r="AV56" s="72">
        <f>'2013_CO-PA_Sumary'!$D55</f>
        <v>99.899999999999977</v>
      </c>
      <c r="AW56" s="72">
        <f>'2013_CO-PA_Sumary'!$E55</f>
        <v>3.5</v>
      </c>
      <c r="AX56" s="76">
        <f>'2013_CO-PA_Sumary'!$F55</f>
        <v>2457.8000000000002</v>
      </c>
      <c r="AY56" s="89">
        <f>'2014_CO-PA_Sumary'!$C55</f>
        <v>2325.3000000000006</v>
      </c>
      <c r="AZ56" s="72">
        <f>'2014_CO-PA_Sumary'!$D55</f>
        <v>94.59999999999998</v>
      </c>
      <c r="BA56" s="72">
        <f>'2014_CO-PA_Sumary'!$E55</f>
        <v>3.3</v>
      </c>
      <c r="BB56" s="76">
        <f>'2014_CO-PA_Sumary'!$F55</f>
        <v>2423.2000000000007</v>
      </c>
      <c r="BC56" s="89">
        <f>'2015_CO-PA_Sumary'!$C55</f>
        <v>2606.6999999999998</v>
      </c>
      <c r="BD56" s="72">
        <f>'2015_CO-PA_Sumary'!$D55</f>
        <v>78.8</v>
      </c>
      <c r="BE56" s="72">
        <f>'2015_CO-PA_Sumary'!$E55</f>
        <v>3.6</v>
      </c>
      <c r="BF56" s="76">
        <f>'2015_CO-PA_Sumary'!$F55</f>
        <v>2689.1</v>
      </c>
      <c r="BG56" s="374"/>
      <c r="BH56" s="75">
        <f t="shared" si="29"/>
        <v>1646.1111111111109</v>
      </c>
      <c r="BI56" s="70">
        <f t="shared" si="30"/>
        <v>131.46666666666664</v>
      </c>
      <c r="BJ56" s="70">
        <f t="shared" si="31"/>
        <v>3.177777777777778</v>
      </c>
      <c r="BK56" s="77">
        <f t="shared" si="32"/>
        <v>1780.7555555555555</v>
      </c>
      <c r="BL56" s="75">
        <f t="shared" si="33"/>
        <v>1587.083333333333</v>
      </c>
      <c r="BM56" s="70">
        <f t="shared" si="34"/>
        <v>131.28333333333333</v>
      </c>
      <c r="BN56" s="70">
        <f t="shared" si="35"/>
        <v>3.1999999999999997</v>
      </c>
      <c r="BO56" s="77">
        <f t="shared" si="36"/>
        <v>1721.5666666666668</v>
      </c>
      <c r="BP56" s="74">
        <f t="shared" si="37"/>
        <v>2015.5800000000004</v>
      </c>
      <c r="BQ56" s="74">
        <f t="shared" si="38"/>
        <v>93.699999999999989</v>
      </c>
      <c r="BR56" s="74">
        <f t="shared" si="39"/>
        <v>3.4200000000000004</v>
      </c>
      <c r="BS56" s="77">
        <f t="shared" si="40"/>
        <v>2112.7000000000003</v>
      </c>
      <c r="BT56" s="83"/>
      <c r="BU56" s="113">
        <v>1004</v>
      </c>
      <c r="BV56" s="111" t="s">
        <v>196</v>
      </c>
      <c r="BW56" s="89">
        <f>'2002_CO-PA_Sumary'!U55</f>
        <v>42.9</v>
      </c>
      <c r="BX56" s="72">
        <f>'2002_CO-PA_Sumary'!V55</f>
        <v>15.3</v>
      </c>
      <c r="BY56" s="72">
        <f>'2002_CO-PA_Sumary'!W55</f>
        <v>0</v>
      </c>
      <c r="BZ56" s="90">
        <f>'2002_CO-PA_Sumary'!X55</f>
        <v>58.2</v>
      </c>
      <c r="CA56" s="75">
        <f>'2003_CO-PA_Sumary'!U55</f>
        <v>9</v>
      </c>
      <c r="CB56" s="70">
        <f>'2003_CO-PA_Sumary'!V55</f>
        <v>14.7</v>
      </c>
      <c r="CC56" s="70">
        <f>'2003_CO-PA_Sumary'!W55</f>
        <v>0</v>
      </c>
      <c r="CD56" s="91">
        <f>'2003_CO-PA_Sumary'!X55</f>
        <v>23.7</v>
      </c>
      <c r="CE56" s="70">
        <f>'2004_CO-PA_Sumary'!U55</f>
        <v>0</v>
      </c>
      <c r="CF56" s="70">
        <f>'2004_CO-PA_Sumary'!V55</f>
        <v>14.600000000000001</v>
      </c>
      <c r="CG56" s="70">
        <f>'2004_CO-PA_Sumary'!W55</f>
        <v>0</v>
      </c>
      <c r="CH56" s="91">
        <f>'2004_CO-PA_Sumary'!X55</f>
        <v>14.600000000000001</v>
      </c>
      <c r="CI56" s="71">
        <f>'2005_CO-PA_Sumary'!U55</f>
        <v>0.2</v>
      </c>
      <c r="CJ56" s="71">
        <f>'2005_CO-PA_Sumary'!V55</f>
        <v>9.3000000000000007</v>
      </c>
      <c r="CK56" s="71">
        <f>'2005_CO-PA_Sumary'!W55</f>
        <v>0</v>
      </c>
      <c r="CL56" s="90">
        <f>'2005_CO-PA_Sumary'!X55</f>
        <v>9.5</v>
      </c>
      <c r="CM56" s="70">
        <f>'2006_CO-PA_Sumary'!U55</f>
        <v>0.5</v>
      </c>
      <c r="CN56" s="70">
        <f>'2006_CO-PA_Sumary'!V55</f>
        <v>10.5</v>
      </c>
      <c r="CO56" s="70">
        <f>'2006_CO-PA_Sumary'!W55</f>
        <v>0</v>
      </c>
      <c r="CP56" s="91">
        <f>'2006_CO-PA_Sumary'!X55</f>
        <v>11</v>
      </c>
      <c r="CQ56" s="70">
        <f>'2007_CO-PA_Sumary'!U55</f>
        <v>0.7</v>
      </c>
      <c r="CR56" s="70">
        <f>'2007_CO-PA_Sumary'!V55</f>
        <v>10.8</v>
      </c>
      <c r="CS56" s="70">
        <f>'2007_CO-PA_Sumary'!W55</f>
        <v>0</v>
      </c>
      <c r="CT56" s="91">
        <f>'2007_CO-PA_Sumary'!X55</f>
        <v>11.5</v>
      </c>
      <c r="CU56" s="70">
        <f>'2008_CO-PA_Sumary'!U55</f>
        <v>0.6</v>
      </c>
      <c r="CV56" s="70">
        <f>'2008_CO-PA_Sumary'!V55</f>
        <v>9.9</v>
      </c>
      <c r="CW56" s="70">
        <f>'2008_CO-PA_Sumary'!W55</f>
        <v>0</v>
      </c>
      <c r="CX56" s="91">
        <f>'2008_CO-PA_Sumary'!X55</f>
        <v>10.5</v>
      </c>
      <c r="CY56" s="70">
        <f>'2009_CO-PA_Sumary'!U55</f>
        <v>0.5</v>
      </c>
      <c r="CZ56" s="70">
        <f>'2009_CO-PA_Sumary'!V55</f>
        <v>11.000000000000002</v>
      </c>
      <c r="DA56" s="70">
        <f>'2009_CO-PA_Sumary'!W55</f>
        <v>0</v>
      </c>
      <c r="DB56" s="91">
        <f>'2009_CO-PA_Sumary'!X55</f>
        <v>11.500000000000002</v>
      </c>
      <c r="DC56" s="89">
        <f>'2010_CO-PA_Sumary'!$U55</f>
        <v>0.1</v>
      </c>
      <c r="DD56" s="72">
        <f>'2010_CO-PA_Sumary'!$V55</f>
        <v>10.700000000000001</v>
      </c>
      <c r="DE56" s="72">
        <f>'2010_CO-PA_Sumary'!$W55</f>
        <v>0</v>
      </c>
      <c r="DF56" s="76">
        <f>'2010_CO-PA_Sumary'!$X55</f>
        <v>10.8</v>
      </c>
      <c r="DG56" s="89">
        <f>'2011_CO-PA_Sumary'!$U55</f>
        <v>2.1</v>
      </c>
      <c r="DH56" s="72">
        <f>'2011_CO-PA_Sumary'!$V55</f>
        <v>11.5</v>
      </c>
      <c r="DI56" s="72">
        <f>'2011_CO-PA_Sumary'!$W55</f>
        <v>0</v>
      </c>
      <c r="DJ56" s="76">
        <f>'2011_CO-PA_Sumary'!$X55</f>
        <v>13.6</v>
      </c>
      <c r="DK56" s="89">
        <f>'2012_CO-PA_Sumary'!$U55</f>
        <v>0</v>
      </c>
      <c r="DL56" s="72">
        <f>'2012_CO-PA_Sumary'!$V55</f>
        <v>11.799999999999999</v>
      </c>
      <c r="DM56" s="72">
        <f>'2012_CO-PA_Sumary'!$W55</f>
        <v>0</v>
      </c>
      <c r="DN56" s="76">
        <f>'2012_CO-PA_Sumary'!$X55</f>
        <v>11.799999999999999</v>
      </c>
      <c r="DO56" s="89">
        <f>'2013_CO-PA_Sumary'!$U55</f>
        <v>0</v>
      </c>
      <c r="DP56" s="72">
        <f>'2013_CO-PA_Sumary'!$V55</f>
        <v>11.799999999999999</v>
      </c>
      <c r="DQ56" s="72">
        <f>'2013_CO-PA_Sumary'!$W55</f>
        <v>0</v>
      </c>
      <c r="DR56" s="76">
        <f>'2013_CO-PA_Sumary'!$X55</f>
        <v>11.799999999999999</v>
      </c>
      <c r="DS56" s="89">
        <f>'2014_CO-PA_Sumary'!$U55</f>
        <v>4</v>
      </c>
      <c r="DT56" s="72">
        <f>'2014_CO-PA_Sumary'!$V55</f>
        <v>13.6</v>
      </c>
      <c r="DU56" s="72">
        <f>'2014_CO-PA_Sumary'!$W55</f>
        <v>0</v>
      </c>
      <c r="DV56" s="76">
        <f>'2014_CO-PA_Sumary'!$X55</f>
        <v>17.600000000000001</v>
      </c>
      <c r="DW56" s="89">
        <f>'2015_CO-PA_Sumary'!$U55</f>
        <v>3.3</v>
      </c>
      <c r="DX56" s="72">
        <f>'2015_CO-PA_Sumary'!$V55</f>
        <v>11.2</v>
      </c>
      <c r="DY56" s="72">
        <f>'2015_CO-PA_Sumary'!$W55</f>
        <v>0</v>
      </c>
      <c r="DZ56" s="76">
        <f>'2015_CO-PA_Sumary'!$X55</f>
        <v>14.5</v>
      </c>
      <c r="EA56" s="83"/>
      <c r="EB56" s="75">
        <f t="shared" si="41"/>
        <v>6.0555555555555562</v>
      </c>
      <c r="EC56" s="70">
        <f t="shared" si="0"/>
        <v>11.866666666666667</v>
      </c>
      <c r="ED56" s="70">
        <f t="shared" si="1"/>
        <v>0</v>
      </c>
      <c r="EE56" s="77">
        <f t="shared" si="42"/>
        <v>17.922222222222224</v>
      </c>
      <c r="EF56" s="75">
        <f t="shared" si="43"/>
        <v>0.43333333333333335</v>
      </c>
      <c r="EG56" s="70">
        <f t="shared" si="2"/>
        <v>10.366666666666667</v>
      </c>
      <c r="EH56" s="70">
        <f t="shared" si="3"/>
        <v>0</v>
      </c>
      <c r="EI56" s="77">
        <f t="shared" si="4"/>
        <v>10.799999999999999</v>
      </c>
      <c r="EJ56" s="75">
        <f t="shared" si="44"/>
        <v>1.8799999999999997</v>
      </c>
      <c r="EK56" s="70">
        <f t="shared" si="45"/>
        <v>11.979999999999999</v>
      </c>
      <c r="EL56" s="70">
        <f t="shared" si="46"/>
        <v>0</v>
      </c>
      <c r="EM56" s="77">
        <f t="shared" si="47"/>
        <v>13.86</v>
      </c>
      <c r="EN56" s="83"/>
      <c r="EO56" s="114"/>
      <c r="EQ56" s="113">
        <v>703</v>
      </c>
      <c r="ER56" s="111" t="s">
        <v>180</v>
      </c>
      <c r="ES56" s="89">
        <f t="shared" si="343"/>
        <v>1597.8999999999999</v>
      </c>
      <c r="ET56" s="72">
        <f>BX38</f>
        <v>39.799999999999997</v>
      </c>
      <c r="EU56" s="72">
        <f>BY38</f>
        <v>36.799999999999997</v>
      </c>
      <c r="EV56" s="90">
        <f>BZ38</f>
        <v>1674.4999999999998</v>
      </c>
      <c r="EW56" s="75">
        <f>CA38</f>
        <v>1488.5</v>
      </c>
      <c r="EX56" s="70">
        <f>CB38</f>
        <v>44.4</v>
      </c>
      <c r="EY56" s="70">
        <f>CC38</f>
        <v>17.8</v>
      </c>
      <c r="EZ56" s="91">
        <f>CD38</f>
        <v>1550.7</v>
      </c>
      <c r="FA56" s="70">
        <f>CE38</f>
        <v>1634.1</v>
      </c>
      <c r="FB56" s="70">
        <f>CF38</f>
        <v>47.3</v>
      </c>
      <c r="FC56" s="70">
        <f>CG38</f>
        <v>28.5</v>
      </c>
      <c r="FD56" s="91">
        <f>CH38</f>
        <v>1709.8999999999999</v>
      </c>
      <c r="FE56" s="71">
        <f>CI38</f>
        <v>931.80000000000007</v>
      </c>
      <c r="FF56" s="71">
        <f>CJ38</f>
        <v>40.799999999999997</v>
      </c>
      <c r="FG56" s="71">
        <f>CK38</f>
        <v>0</v>
      </c>
      <c r="FH56" s="91">
        <f>CL38</f>
        <v>972.6</v>
      </c>
      <c r="FI56" s="70">
        <f>CM38</f>
        <v>947.1</v>
      </c>
      <c r="FJ56" s="70">
        <f>CN38</f>
        <v>41.4</v>
      </c>
      <c r="FK56" s="70">
        <f>CO38</f>
        <v>3.6</v>
      </c>
      <c r="FL56" s="91">
        <f>CP38</f>
        <v>992.1</v>
      </c>
      <c r="FM56" s="70">
        <f>CQ38</f>
        <v>1563.0000000000002</v>
      </c>
      <c r="FN56" s="70">
        <f>CR38</f>
        <v>48.9</v>
      </c>
      <c r="FO56" s="70">
        <f>CS38</f>
        <v>0</v>
      </c>
      <c r="FP56" s="91">
        <f>CT38</f>
        <v>1611.9000000000003</v>
      </c>
      <c r="FQ56" s="70">
        <f>CU38</f>
        <v>1918.1000000000001</v>
      </c>
      <c r="FR56" s="70">
        <f>CV38</f>
        <v>46.3</v>
      </c>
      <c r="FS56" s="70">
        <f>CW38</f>
        <v>0.8</v>
      </c>
      <c r="FT56" s="91">
        <f>CX38</f>
        <v>1965.2</v>
      </c>
      <c r="FU56" s="70">
        <f>CY38</f>
        <v>1913.4</v>
      </c>
      <c r="FV56" s="70">
        <f>CZ38</f>
        <v>46.300000000000004</v>
      </c>
      <c r="FW56" s="70">
        <f>DA38</f>
        <v>0.7</v>
      </c>
      <c r="FX56" s="91">
        <f>DB38</f>
        <v>1960.4</v>
      </c>
      <c r="FY56" s="70">
        <f>DC38</f>
        <v>1300.6000000000001</v>
      </c>
      <c r="FZ56" s="70">
        <f t="shared" ref="FZ56:GB56" si="345">DD38</f>
        <v>43.1</v>
      </c>
      <c r="GA56" s="70">
        <f t="shared" si="345"/>
        <v>1.3</v>
      </c>
      <c r="GB56" s="91">
        <f t="shared" si="345"/>
        <v>1345</v>
      </c>
      <c r="GC56" s="70">
        <f>DG38</f>
        <v>1165.7</v>
      </c>
      <c r="GD56" s="70">
        <f t="shared" si="316"/>
        <v>31.900000000000002</v>
      </c>
      <c r="GE56" s="70">
        <f t="shared" si="317"/>
        <v>0</v>
      </c>
      <c r="GF56" s="91">
        <f t="shared" si="318"/>
        <v>1197.6000000000001</v>
      </c>
      <c r="GG56" s="409">
        <f>DK38</f>
        <v>1883.8999999999999</v>
      </c>
      <c r="GH56" s="70">
        <f t="shared" si="319"/>
        <v>35.6</v>
      </c>
      <c r="GI56" s="70">
        <f t="shared" si="320"/>
        <v>0</v>
      </c>
      <c r="GJ56" s="91">
        <f t="shared" si="321"/>
        <v>1919.4999999999998</v>
      </c>
      <c r="GK56" s="409">
        <f>DO38</f>
        <v>1927</v>
      </c>
      <c r="GL56" s="70">
        <f t="shared" si="322"/>
        <v>35.799999999999997</v>
      </c>
      <c r="GM56" s="70">
        <f t="shared" si="323"/>
        <v>1.6</v>
      </c>
      <c r="GN56" s="91">
        <f t="shared" si="324"/>
        <v>1964.3999999999999</v>
      </c>
      <c r="GO56" s="409">
        <f>DS38</f>
        <v>1769.2</v>
      </c>
      <c r="GP56" s="70">
        <f t="shared" si="325"/>
        <v>34.700000000000003</v>
      </c>
      <c r="GQ56" s="70">
        <f t="shared" si="326"/>
        <v>12.4</v>
      </c>
      <c r="GR56" s="91">
        <f t="shared" si="327"/>
        <v>1816.3000000000002</v>
      </c>
      <c r="GS56" s="75">
        <f>DW38</f>
        <v>1789.8999999999999</v>
      </c>
      <c r="GT56" s="70">
        <f t="shared" si="328"/>
        <v>29.4</v>
      </c>
      <c r="GU56" s="70">
        <f t="shared" si="329"/>
        <v>9.1999999999999993</v>
      </c>
      <c r="GV56" s="91">
        <f t="shared" si="330"/>
        <v>1828.5</v>
      </c>
      <c r="GW56" s="83"/>
      <c r="GX56" s="75">
        <f t="shared" si="331"/>
        <v>1531.5333333333333</v>
      </c>
      <c r="GY56" s="70">
        <f t="shared" si="332"/>
        <v>42.733333333333334</v>
      </c>
      <c r="GZ56" s="70">
        <f t="shared" si="333"/>
        <v>10.822222222222221</v>
      </c>
      <c r="HA56" s="77">
        <f t="shared" si="334"/>
        <v>1585.088888888889</v>
      </c>
      <c r="HB56" s="75">
        <f t="shared" si="335"/>
        <v>1484.5833333333333</v>
      </c>
      <c r="HC56" s="70">
        <f t="shared" si="336"/>
        <v>45.166666666666664</v>
      </c>
      <c r="HD56" s="70">
        <f t="shared" si="337"/>
        <v>5.6000000000000005</v>
      </c>
      <c r="HE56" s="77">
        <f t="shared" si="338"/>
        <v>1535.3500000000001</v>
      </c>
      <c r="HF56" s="75">
        <f t="shared" si="339"/>
        <v>1707.14</v>
      </c>
      <c r="HG56" s="70">
        <f t="shared" si="340"/>
        <v>33.480000000000004</v>
      </c>
      <c r="HH56" s="70">
        <f t="shared" si="341"/>
        <v>4.6399999999999997</v>
      </c>
      <c r="HI56" s="77">
        <f t="shared" si="342"/>
        <v>1745.2599999999998</v>
      </c>
      <c r="HJ56" s="83"/>
    </row>
    <row r="57" spans="1:218" x14ac:dyDescent="0.2">
      <c r="A57" s="84" t="s">
        <v>116</v>
      </c>
      <c r="B57" s="87" t="s">
        <v>117</v>
      </c>
      <c r="C57" s="89">
        <f>'2002_CO-PA_Sumary'!C56</f>
        <v>0.4</v>
      </c>
      <c r="D57" s="72">
        <f>'2002_CO-PA_Sumary'!D56</f>
        <v>0.2</v>
      </c>
      <c r="E57" s="72">
        <f>'2002_CO-PA_Sumary'!E56</f>
        <v>0</v>
      </c>
      <c r="F57" s="90">
        <f>'2002_CO-PA_Sumary'!F56</f>
        <v>0.60000000000000009</v>
      </c>
      <c r="G57" s="75">
        <f>'2003_CO-PA_Sumary'!C56</f>
        <v>0</v>
      </c>
      <c r="H57" s="70">
        <f>'2003_CO-PA_Sumary'!D56</f>
        <v>0.9</v>
      </c>
      <c r="I57" s="70">
        <f>'2003_CO-PA_Sumary'!E56</f>
        <v>0</v>
      </c>
      <c r="J57" s="90">
        <f>'2003_CO-PA_Sumary'!F56</f>
        <v>0.9</v>
      </c>
      <c r="K57" s="70">
        <f>'2004_CO-PA_Sumary'!C56</f>
        <v>0</v>
      </c>
      <c r="L57" s="70">
        <f>'2004_CO-PA_Sumary'!D56</f>
        <v>0.9</v>
      </c>
      <c r="M57" s="70">
        <f>'2004_CO-PA_Sumary'!E56</f>
        <v>0</v>
      </c>
      <c r="N57" s="91">
        <f>'2004_CO-PA_Sumary'!F56</f>
        <v>0.9</v>
      </c>
      <c r="O57" s="71">
        <f>'2005_CO-PA_Sumary'!C56</f>
        <v>0</v>
      </c>
      <c r="P57" s="71">
        <f>'2005_CO-PA_Sumary'!D56</f>
        <v>0.9</v>
      </c>
      <c r="Q57" s="71">
        <f>'2005_CO-PA_Sumary'!E56</f>
        <v>0</v>
      </c>
      <c r="R57" s="91">
        <f>'2005_CO-PA_Sumary'!F56</f>
        <v>0.9</v>
      </c>
      <c r="S57" s="70">
        <f>'2006_CO-PA_Sumary'!C56</f>
        <v>0.30000000000000004</v>
      </c>
      <c r="T57" s="70">
        <f>'2006_CO-PA_Sumary'!D56</f>
        <v>1.1000000000000001</v>
      </c>
      <c r="U57" s="70">
        <f>'2006_CO-PA_Sumary'!E56</f>
        <v>0</v>
      </c>
      <c r="V57" s="91">
        <f>'2006_CO-PA_Sumary'!F56</f>
        <v>1.4000000000000001</v>
      </c>
      <c r="W57" s="70">
        <f>'2007_CO-PA_Sumary'!C56</f>
        <v>0.5</v>
      </c>
      <c r="X57" s="70">
        <f>'2007_CO-PA_Sumary'!D56</f>
        <v>1.2999999999999998</v>
      </c>
      <c r="Y57" s="70">
        <f>'2007_CO-PA_Sumary'!E56</f>
        <v>0</v>
      </c>
      <c r="Z57" s="91">
        <f>'2007_CO-PA_Sumary'!F56</f>
        <v>1.7999999999999998</v>
      </c>
      <c r="AA57" s="70">
        <f>'2008_CO-PA_Sumary'!C56</f>
        <v>1</v>
      </c>
      <c r="AB57" s="70">
        <f>'2008_CO-PA_Sumary'!D56</f>
        <v>1.7000000000000002</v>
      </c>
      <c r="AC57" s="70">
        <f>'2008_CO-PA_Sumary'!E56</f>
        <v>0</v>
      </c>
      <c r="AD57" s="91">
        <f>'2008_CO-PA_Sumary'!F56</f>
        <v>2.7</v>
      </c>
      <c r="AE57" s="70">
        <f>'2009_CO-PA_Sumary'!C56</f>
        <v>0.3</v>
      </c>
      <c r="AF57" s="70">
        <f>'2009_CO-PA_Sumary'!D56</f>
        <v>1.4</v>
      </c>
      <c r="AG57" s="70">
        <f>'2009_CO-PA_Sumary'!E56</f>
        <v>0</v>
      </c>
      <c r="AH57" s="91">
        <f>'2009_CO-PA_Sumary'!F56</f>
        <v>1.7</v>
      </c>
      <c r="AI57" s="89">
        <f>'2010_CO-PA_Sumary'!$C56</f>
        <v>0.3</v>
      </c>
      <c r="AJ57" s="72">
        <f>'2010_CO-PA_Sumary'!$D56</f>
        <v>1.3</v>
      </c>
      <c r="AK57" s="72">
        <f>'2010_CO-PA_Sumary'!$E56</f>
        <v>0</v>
      </c>
      <c r="AL57" s="76">
        <f>'2010_CO-PA_Sumary'!$F56</f>
        <v>1.6</v>
      </c>
      <c r="AM57" s="89">
        <f>'2011_CO-PA_Sumary'!$C56</f>
        <v>0.2</v>
      </c>
      <c r="AN57" s="72">
        <f>'2011_CO-PA_Sumary'!$D56</f>
        <v>2.5</v>
      </c>
      <c r="AO57" s="72">
        <f>'2011_CO-PA_Sumary'!$E56</f>
        <v>0</v>
      </c>
      <c r="AP57" s="76">
        <f>'2011_CO-PA_Sumary'!$F56</f>
        <v>2.7</v>
      </c>
      <c r="AQ57" s="89">
        <f>'2012_CO-PA_Sumary'!$C56</f>
        <v>0.3</v>
      </c>
      <c r="AR57" s="72">
        <f>'2012_CO-PA_Sumary'!$D56</f>
        <v>2.4</v>
      </c>
      <c r="AS57" s="72">
        <f>'2012_CO-PA_Sumary'!$E56</f>
        <v>0</v>
      </c>
      <c r="AT57" s="76">
        <f>'2012_CO-PA_Sumary'!$F56</f>
        <v>2.6999999999999997</v>
      </c>
      <c r="AU57" s="89">
        <f>'2013_CO-PA_Sumary'!$C56</f>
        <v>0.3</v>
      </c>
      <c r="AV57" s="72">
        <f>'2013_CO-PA_Sumary'!$D56</f>
        <v>2.7</v>
      </c>
      <c r="AW57" s="72">
        <f>'2013_CO-PA_Sumary'!$E56</f>
        <v>0</v>
      </c>
      <c r="AX57" s="76">
        <f>'2013_CO-PA_Sumary'!$F56</f>
        <v>3</v>
      </c>
      <c r="AY57" s="89">
        <f>'2014_CO-PA_Sumary'!$C56</f>
        <v>0.2</v>
      </c>
      <c r="AZ57" s="72">
        <f>'2014_CO-PA_Sumary'!$D56</f>
        <v>2.9</v>
      </c>
      <c r="BA57" s="72">
        <f>'2014_CO-PA_Sumary'!$E56</f>
        <v>0</v>
      </c>
      <c r="BB57" s="76">
        <f>'2014_CO-PA_Sumary'!$F56</f>
        <v>3.1</v>
      </c>
      <c r="BC57" s="89">
        <f>'2015_CO-PA_Sumary'!$C56</f>
        <v>0.2</v>
      </c>
      <c r="BD57" s="72">
        <f>'2015_CO-PA_Sumary'!$D56</f>
        <v>3.9</v>
      </c>
      <c r="BE57" s="72">
        <f>'2015_CO-PA_Sumary'!$E56</f>
        <v>0</v>
      </c>
      <c r="BF57" s="76">
        <f>'2015_CO-PA_Sumary'!$F56</f>
        <v>4.0999999999999996</v>
      </c>
      <c r="BG57" s="374"/>
      <c r="BH57" s="75">
        <f t="shared" si="29"/>
        <v>0.31111111111111112</v>
      </c>
      <c r="BI57" s="70">
        <f t="shared" si="30"/>
        <v>1.0777777777777779</v>
      </c>
      <c r="BJ57" s="70">
        <f t="shared" si="31"/>
        <v>0</v>
      </c>
      <c r="BK57" s="77">
        <f t="shared" si="32"/>
        <v>1.3888888888888886</v>
      </c>
      <c r="BL57" s="75">
        <f t="shared" si="33"/>
        <v>0.39999999999999997</v>
      </c>
      <c r="BM57" s="70">
        <f t="shared" si="34"/>
        <v>1.2833333333333334</v>
      </c>
      <c r="BN57" s="70">
        <f t="shared" si="35"/>
        <v>0</v>
      </c>
      <c r="BO57" s="77">
        <f t="shared" si="36"/>
        <v>1.6833333333333333</v>
      </c>
      <c r="BP57" s="74">
        <f t="shared" si="37"/>
        <v>0.24</v>
      </c>
      <c r="BQ57" s="74">
        <f t="shared" si="38"/>
        <v>2.88</v>
      </c>
      <c r="BR57" s="74">
        <f t="shared" si="39"/>
        <v>0</v>
      </c>
      <c r="BS57" s="77">
        <f t="shared" si="40"/>
        <v>3.12</v>
      </c>
      <c r="BT57" s="83"/>
      <c r="BU57" s="113">
        <v>1005</v>
      </c>
      <c r="BV57" s="111" t="s">
        <v>197</v>
      </c>
      <c r="BW57" s="89">
        <f>'2002_CO-PA_Sumary'!U56</f>
        <v>19</v>
      </c>
      <c r="BX57" s="72">
        <f>'2002_CO-PA_Sumary'!V56</f>
        <v>7.6</v>
      </c>
      <c r="BY57" s="72">
        <f>'2002_CO-PA_Sumary'!W56</f>
        <v>0</v>
      </c>
      <c r="BZ57" s="90">
        <f>'2002_CO-PA_Sumary'!X56</f>
        <v>26.6</v>
      </c>
      <c r="CA57" s="75">
        <f>'2003_CO-PA_Sumary'!U56</f>
        <v>13.3</v>
      </c>
      <c r="CB57" s="70">
        <f>'2003_CO-PA_Sumary'!V56</f>
        <v>5.9</v>
      </c>
      <c r="CC57" s="70">
        <f>'2003_CO-PA_Sumary'!W56</f>
        <v>0</v>
      </c>
      <c r="CD57" s="91">
        <f>'2003_CO-PA_Sumary'!X56</f>
        <v>19.200000000000003</v>
      </c>
      <c r="CE57" s="70">
        <f>'2004_CO-PA_Sumary'!U56</f>
        <v>14.8</v>
      </c>
      <c r="CF57" s="70">
        <f>'2004_CO-PA_Sumary'!V56</f>
        <v>5.7</v>
      </c>
      <c r="CG57" s="70">
        <f>'2004_CO-PA_Sumary'!W56</f>
        <v>0</v>
      </c>
      <c r="CH57" s="91">
        <f>'2004_CO-PA_Sumary'!X56</f>
        <v>20.5</v>
      </c>
      <c r="CI57" s="71">
        <f>'2005_CO-PA_Sumary'!U56</f>
        <v>13.3</v>
      </c>
      <c r="CJ57" s="71">
        <f>'2005_CO-PA_Sumary'!V56</f>
        <v>6.3</v>
      </c>
      <c r="CK57" s="71">
        <f>'2005_CO-PA_Sumary'!W56</f>
        <v>0</v>
      </c>
      <c r="CL57" s="90">
        <f>'2005_CO-PA_Sumary'!X56</f>
        <v>19.600000000000001</v>
      </c>
      <c r="CM57" s="70">
        <f>'2006_CO-PA_Sumary'!U56</f>
        <v>16.100000000000001</v>
      </c>
      <c r="CN57" s="70">
        <f>'2006_CO-PA_Sumary'!V56</f>
        <v>7.3</v>
      </c>
      <c r="CO57" s="70">
        <f>'2006_CO-PA_Sumary'!W56</f>
        <v>0</v>
      </c>
      <c r="CP57" s="91">
        <f>'2006_CO-PA_Sumary'!X56</f>
        <v>23.400000000000002</v>
      </c>
      <c r="CQ57" s="70">
        <f>'2007_CO-PA_Sumary'!U56</f>
        <v>16</v>
      </c>
      <c r="CR57" s="70">
        <f>'2007_CO-PA_Sumary'!V56</f>
        <v>8.7000000000000011</v>
      </c>
      <c r="CS57" s="70">
        <f>'2007_CO-PA_Sumary'!W56</f>
        <v>0</v>
      </c>
      <c r="CT57" s="91">
        <f>'2007_CO-PA_Sumary'!X56</f>
        <v>24.700000000000003</v>
      </c>
      <c r="CU57" s="70">
        <f>'2008_CO-PA_Sumary'!U56</f>
        <v>15.4</v>
      </c>
      <c r="CV57" s="70">
        <f>'2008_CO-PA_Sumary'!V56</f>
        <v>7.8</v>
      </c>
      <c r="CW57" s="70">
        <f>'2008_CO-PA_Sumary'!W56</f>
        <v>0</v>
      </c>
      <c r="CX57" s="91">
        <f>'2008_CO-PA_Sumary'!X56</f>
        <v>23.2</v>
      </c>
      <c r="CY57" s="70">
        <f>'2009_CO-PA_Sumary'!U56</f>
        <v>14.8</v>
      </c>
      <c r="CZ57" s="70">
        <f>'2009_CO-PA_Sumary'!V56</f>
        <v>8</v>
      </c>
      <c r="DA57" s="70">
        <f>'2009_CO-PA_Sumary'!W56</f>
        <v>0</v>
      </c>
      <c r="DB57" s="91">
        <f>'2009_CO-PA_Sumary'!X56</f>
        <v>22.8</v>
      </c>
      <c r="DC57" s="89">
        <f>'2010_CO-PA_Sumary'!$U56</f>
        <v>13.6</v>
      </c>
      <c r="DD57" s="72">
        <f>'2010_CO-PA_Sumary'!$V56</f>
        <v>6.3</v>
      </c>
      <c r="DE57" s="72">
        <f>'2010_CO-PA_Sumary'!$W56</f>
        <v>0</v>
      </c>
      <c r="DF57" s="76">
        <f>'2010_CO-PA_Sumary'!$X56</f>
        <v>19.899999999999999</v>
      </c>
      <c r="DG57" s="89">
        <f>'2011_CO-PA_Sumary'!$U56</f>
        <v>15.7</v>
      </c>
      <c r="DH57" s="72">
        <f>'2011_CO-PA_Sumary'!$V56</f>
        <v>6.6000000000000005</v>
      </c>
      <c r="DI57" s="72">
        <f>'2011_CO-PA_Sumary'!$W56</f>
        <v>0</v>
      </c>
      <c r="DJ57" s="76">
        <f>'2011_CO-PA_Sumary'!$X56</f>
        <v>22.3</v>
      </c>
      <c r="DK57" s="89">
        <f>'2012_CO-PA_Sumary'!$U56</f>
        <v>15.8</v>
      </c>
      <c r="DL57" s="72">
        <f>'2012_CO-PA_Sumary'!$V56</f>
        <v>5.2</v>
      </c>
      <c r="DM57" s="72">
        <f>'2012_CO-PA_Sumary'!$W56</f>
        <v>0</v>
      </c>
      <c r="DN57" s="76">
        <f>'2012_CO-PA_Sumary'!$X56</f>
        <v>21</v>
      </c>
      <c r="DO57" s="89">
        <f>'2013_CO-PA_Sumary'!$U56</f>
        <v>18.3</v>
      </c>
      <c r="DP57" s="72">
        <f>'2013_CO-PA_Sumary'!$V56</f>
        <v>4.4000000000000004</v>
      </c>
      <c r="DQ57" s="72">
        <f>'2013_CO-PA_Sumary'!$W56</f>
        <v>0</v>
      </c>
      <c r="DR57" s="76">
        <f>'2013_CO-PA_Sumary'!$X56</f>
        <v>22.700000000000003</v>
      </c>
      <c r="DS57" s="89">
        <f>'2014_CO-PA_Sumary'!$U56</f>
        <v>18.899999999999999</v>
      </c>
      <c r="DT57" s="72">
        <f>'2014_CO-PA_Sumary'!$V56</f>
        <v>6.1000000000000005</v>
      </c>
      <c r="DU57" s="72">
        <f>'2014_CO-PA_Sumary'!$W56</f>
        <v>0</v>
      </c>
      <c r="DV57" s="76">
        <f>'2014_CO-PA_Sumary'!$X56</f>
        <v>25</v>
      </c>
      <c r="DW57" s="89">
        <f>'2015_CO-PA_Sumary'!$U56</f>
        <v>13.9</v>
      </c>
      <c r="DX57" s="72">
        <f>'2015_CO-PA_Sumary'!$V56</f>
        <v>5.2</v>
      </c>
      <c r="DY57" s="72">
        <f>'2015_CO-PA_Sumary'!$W56</f>
        <v>0</v>
      </c>
      <c r="DZ57" s="76">
        <f>'2015_CO-PA_Sumary'!$X56</f>
        <v>19.100000000000001</v>
      </c>
      <c r="EA57" s="83"/>
      <c r="EB57" s="75">
        <f t="shared" si="41"/>
        <v>15.144444444444446</v>
      </c>
      <c r="EC57" s="70">
        <f t="shared" si="0"/>
        <v>7.0666666666666664</v>
      </c>
      <c r="ED57" s="70">
        <f t="shared" si="1"/>
        <v>0</v>
      </c>
      <c r="EE57" s="77">
        <f t="shared" si="42"/>
        <v>22.211111111111112</v>
      </c>
      <c r="EF57" s="75">
        <f t="shared" si="43"/>
        <v>14.866666666666667</v>
      </c>
      <c r="EG57" s="70">
        <f t="shared" si="2"/>
        <v>7.3999999999999995</v>
      </c>
      <c r="EH57" s="70">
        <f t="shared" si="3"/>
        <v>0</v>
      </c>
      <c r="EI57" s="77">
        <f t="shared" si="4"/>
        <v>22.266666666666666</v>
      </c>
      <c r="EJ57" s="75">
        <f t="shared" si="44"/>
        <v>16.52</v>
      </c>
      <c r="EK57" s="70">
        <f t="shared" si="45"/>
        <v>5.5000000000000009</v>
      </c>
      <c r="EL57" s="70">
        <f t="shared" si="46"/>
        <v>0</v>
      </c>
      <c r="EM57" s="77">
        <f t="shared" si="47"/>
        <v>22.02</v>
      </c>
      <c r="EN57" s="83"/>
      <c r="EO57" s="114"/>
      <c r="EQ57" s="113">
        <v>704</v>
      </c>
      <c r="ER57" s="111" t="s">
        <v>181</v>
      </c>
      <c r="ES57" s="89">
        <f t="shared" si="343"/>
        <v>95.5</v>
      </c>
      <c r="ET57" s="72">
        <f>BX39</f>
        <v>180.4</v>
      </c>
      <c r="EU57" s="72">
        <f>BY39</f>
        <v>0</v>
      </c>
      <c r="EV57" s="90">
        <f>BZ39</f>
        <v>275.89999999999998</v>
      </c>
      <c r="EW57" s="75">
        <f>CA39</f>
        <v>15.9</v>
      </c>
      <c r="EX57" s="70">
        <f>CB39</f>
        <v>236.9</v>
      </c>
      <c r="EY57" s="70">
        <f>CC39</f>
        <v>0</v>
      </c>
      <c r="EZ57" s="91">
        <f>CD39</f>
        <v>252.8</v>
      </c>
      <c r="FA57" s="70">
        <f>CE39</f>
        <v>74.5</v>
      </c>
      <c r="FB57" s="70">
        <f>CF39</f>
        <v>249.1</v>
      </c>
      <c r="FC57" s="70">
        <f>CG39</f>
        <v>0</v>
      </c>
      <c r="FD57" s="91">
        <f>CH39</f>
        <v>323.60000000000002</v>
      </c>
      <c r="FE57" s="71">
        <f>CI39</f>
        <v>10.3</v>
      </c>
      <c r="FF57" s="71">
        <f>CJ39</f>
        <v>191.70000000000002</v>
      </c>
      <c r="FG57" s="71">
        <f>CK39</f>
        <v>0</v>
      </c>
      <c r="FH57" s="91">
        <f>CL39</f>
        <v>202.00000000000003</v>
      </c>
      <c r="FI57" s="70">
        <f>CM39</f>
        <v>11.9</v>
      </c>
      <c r="FJ57" s="70">
        <f>CN39</f>
        <v>200.8</v>
      </c>
      <c r="FK57" s="70">
        <f>CO39</f>
        <v>0</v>
      </c>
      <c r="FL57" s="91">
        <f>CP39</f>
        <v>212.70000000000002</v>
      </c>
      <c r="FM57" s="70">
        <f>CQ39</f>
        <v>120.60000000000001</v>
      </c>
      <c r="FN57" s="70">
        <f>CR39</f>
        <v>232.70000000000002</v>
      </c>
      <c r="FO57" s="70">
        <f>CS39</f>
        <v>0</v>
      </c>
      <c r="FP57" s="91">
        <f>CT39</f>
        <v>353.3</v>
      </c>
      <c r="FQ57" s="70">
        <f>CU39</f>
        <v>80.400000000000006</v>
      </c>
      <c r="FR57" s="70">
        <f>CV39</f>
        <v>214.3</v>
      </c>
      <c r="FS57" s="70">
        <f>CW39</f>
        <v>0</v>
      </c>
      <c r="FT57" s="91">
        <f>CX39</f>
        <v>294.70000000000005</v>
      </c>
      <c r="FU57" s="70">
        <f>CY39</f>
        <v>104.8</v>
      </c>
      <c r="FV57" s="70">
        <f>CZ39</f>
        <v>212.5</v>
      </c>
      <c r="FW57" s="70">
        <f>DA39</f>
        <v>0</v>
      </c>
      <c r="FX57" s="91">
        <f>DB39</f>
        <v>317.3</v>
      </c>
      <c r="FY57" s="70">
        <f>DC39</f>
        <v>12.5</v>
      </c>
      <c r="FZ57" s="70">
        <f t="shared" ref="FZ57:GB57" si="346">DD39</f>
        <v>174.6</v>
      </c>
      <c r="GA57" s="70">
        <f t="shared" si="346"/>
        <v>0</v>
      </c>
      <c r="GB57" s="91">
        <f t="shared" si="346"/>
        <v>187.1</v>
      </c>
      <c r="GC57" s="70">
        <f>DG39</f>
        <v>11.4</v>
      </c>
      <c r="GD57" s="70">
        <f t="shared" si="316"/>
        <v>116</v>
      </c>
      <c r="GE57" s="70">
        <f t="shared" si="317"/>
        <v>0</v>
      </c>
      <c r="GF57" s="91">
        <f t="shared" si="318"/>
        <v>127.4</v>
      </c>
      <c r="GG57" s="409">
        <f>DK39</f>
        <v>225.29999999999998</v>
      </c>
      <c r="GH57" s="70">
        <f t="shared" si="319"/>
        <v>137.29999999999998</v>
      </c>
      <c r="GI57" s="70">
        <f t="shared" si="320"/>
        <v>0</v>
      </c>
      <c r="GJ57" s="91">
        <f t="shared" si="321"/>
        <v>362.59999999999997</v>
      </c>
      <c r="GK57" s="409">
        <f>DO39</f>
        <v>351.7</v>
      </c>
      <c r="GL57" s="70">
        <f t="shared" si="322"/>
        <v>155.30000000000001</v>
      </c>
      <c r="GM57" s="70">
        <f t="shared" si="323"/>
        <v>0</v>
      </c>
      <c r="GN57" s="91">
        <f t="shared" si="324"/>
        <v>507</v>
      </c>
      <c r="GO57" s="409">
        <f>DS39</f>
        <v>390.7</v>
      </c>
      <c r="GP57" s="70">
        <f t="shared" si="325"/>
        <v>178.2</v>
      </c>
      <c r="GQ57" s="70">
        <f t="shared" si="326"/>
        <v>0</v>
      </c>
      <c r="GR57" s="91">
        <f t="shared" si="327"/>
        <v>568.9</v>
      </c>
      <c r="GS57" s="75">
        <f>DW39</f>
        <v>493.1</v>
      </c>
      <c r="GT57" s="70">
        <f t="shared" si="328"/>
        <v>119.2</v>
      </c>
      <c r="GU57" s="70">
        <f t="shared" si="329"/>
        <v>0</v>
      </c>
      <c r="GV57" s="91">
        <f t="shared" si="330"/>
        <v>612.30000000000007</v>
      </c>
      <c r="GW57" s="83"/>
      <c r="GX57" s="75">
        <f t="shared" si="331"/>
        <v>111.88888888888889</v>
      </c>
      <c r="GY57" s="70">
        <f t="shared" si="332"/>
        <v>204.17777777777781</v>
      </c>
      <c r="GZ57" s="70">
        <f t="shared" si="333"/>
        <v>0</v>
      </c>
      <c r="HA57" s="77">
        <f t="shared" si="334"/>
        <v>316.06666666666672</v>
      </c>
      <c r="HB57" s="75">
        <f t="shared" si="335"/>
        <v>67.083333333333343</v>
      </c>
      <c r="HC57" s="70">
        <f t="shared" si="336"/>
        <v>216.85000000000002</v>
      </c>
      <c r="HD57" s="70">
        <f t="shared" si="337"/>
        <v>0</v>
      </c>
      <c r="HE57" s="77">
        <f t="shared" si="338"/>
        <v>283.93333333333334</v>
      </c>
      <c r="HF57" s="75">
        <f t="shared" si="339"/>
        <v>294.43999999999994</v>
      </c>
      <c r="HG57" s="70">
        <f t="shared" si="340"/>
        <v>141.19999999999999</v>
      </c>
      <c r="HH57" s="70">
        <f t="shared" si="341"/>
        <v>0</v>
      </c>
      <c r="HI57" s="77">
        <f t="shared" si="342"/>
        <v>435.64000000000004</v>
      </c>
      <c r="HJ57" s="83"/>
    </row>
    <row r="58" spans="1:218" x14ac:dyDescent="0.2">
      <c r="A58" s="84" t="s">
        <v>118</v>
      </c>
      <c r="B58" s="87" t="s">
        <v>119</v>
      </c>
      <c r="C58" s="89">
        <f>'2002_CO-PA_Sumary'!C57</f>
        <v>192.3</v>
      </c>
      <c r="D58" s="72">
        <f>'2002_CO-PA_Sumary'!D57</f>
        <v>42.14</v>
      </c>
      <c r="E58" s="72">
        <f>'2002_CO-PA_Sumary'!E57</f>
        <v>0</v>
      </c>
      <c r="F58" s="90">
        <f>'2002_CO-PA_Sumary'!F57</f>
        <v>234.44</v>
      </c>
      <c r="G58" s="75">
        <f>'2003_CO-PA_Sumary'!C57</f>
        <v>153.5</v>
      </c>
      <c r="H58" s="70">
        <f>'2003_CO-PA_Sumary'!D57</f>
        <v>56.4</v>
      </c>
      <c r="I58" s="70">
        <f>'2003_CO-PA_Sumary'!E57</f>
        <v>0</v>
      </c>
      <c r="J58" s="90">
        <f>'2003_CO-PA_Sumary'!F57</f>
        <v>209.9</v>
      </c>
      <c r="K58" s="70">
        <f>'2004_CO-PA_Sumary'!C57</f>
        <v>116.7</v>
      </c>
      <c r="L58" s="70">
        <f>'2004_CO-PA_Sumary'!D57</f>
        <v>45.800000000000004</v>
      </c>
      <c r="M58" s="70">
        <f>'2004_CO-PA_Sumary'!E57</f>
        <v>0</v>
      </c>
      <c r="N58" s="91">
        <f>'2004_CO-PA_Sumary'!F57</f>
        <v>162.5</v>
      </c>
      <c r="O58" s="71">
        <f>'2005_CO-PA_Sumary'!C57</f>
        <v>7.2</v>
      </c>
      <c r="P58" s="71">
        <f>'2005_CO-PA_Sumary'!D57</f>
        <v>45</v>
      </c>
      <c r="Q58" s="71">
        <f>'2005_CO-PA_Sumary'!E57</f>
        <v>0</v>
      </c>
      <c r="R58" s="91">
        <f>'2005_CO-PA_Sumary'!F57</f>
        <v>52.2</v>
      </c>
      <c r="S58" s="70">
        <f>'2006_CO-PA_Sumary'!C57</f>
        <v>198.90000000000003</v>
      </c>
      <c r="T58" s="70">
        <f>'2006_CO-PA_Sumary'!D57</f>
        <v>11.1</v>
      </c>
      <c r="U58" s="70">
        <f>'2006_CO-PA_Sumary'!E57</f>
        <v>0</v>
      </c>
      <c r="V58" s="91">
        <f>'2006_CO-PA_Sumary'!F57</f>
        <v>210.00000000000003</v>
      </c>
      <c r="W58" s="70">
        <f>'2007_CO-PA_Sumary'!C57</f>
        <v>273.79999999999995</v>
      </c>
      <c r="X58" s="70">
        <f>'2007_CO-PA_Sumary'!D57</f>
        <v>12.2</v>
      </c>
      <c r="Y58" s="70">
        <f>'2007_CO-PA_Sumary'!E57</f>
        <v>0</v>
      </c>
      <c r="Z58" s="91">
        <f>'2007_CO-PA_Sumary'!F57</f>
        <v>285.99999999999994</v>
      </c>
      <c r="AA58" s="70">
        <f>'2008_CO-PA_Sumary'!C57</f>
        <v>303.2</v>
      </c>
      <c r="AB58" s="70">
        <f>'2008_CO-PA_Sumary'!D57</f>
        <v>14.1</v>
      </c>
      <c r="AC58" s="70">
        <f>'2008_CO-PA_Sumary'!E57</f>
        <v>0</v>
      </c>
      <c r="AD58" s="91">
        <f>'2008_CO-PA_Sumary'!F57</f>
        <v>317.3</v>
      </c>
      <c r="AE58" s="70">
        <f>'2009_CO-PA_Sumary'!C57</f>
        <v>315.49999999999994</v>
      </c>
      <c r="AF58" s="70">
        <f>'2009_CO-PA_Sumary'!D57</f>
        <v>43.400000000000006</v>
      </c>
      <c r="AG58" s="70">
        <f>'2009_CO-PA_Sumary'!E57</f>
        <v>0</v>
      </c>
      <c r="AH58" s="91">
        <f>'2009_CO-PA_Sumary'!F57</f>
        <v>358.9</v>
      </c>
      <c r="AI58" s="89">
        <f>'2010_CO-PA_Sumary'!$C57</f>
        <v>246.9</v>
      </c>
      <c r="AJ58" s="72">
        <f>'2010_CO-PA_Sumary'!$D57</f>
        <v>33.6</v>
      </c>
      <c r="AK58" s="72">
        <f>'2010_CO-PA_Sumary'!$E57</f>
        <v>0</v>
      </c>
      <c r="AL58" s="76">
        <f>'2010_CO-PA_Sumary'!$F57</f>
        <v>280.5</v>
      </c>
      <c r="AM58" s="89">
        <f>'2011_CO-PA_Sumary'!$C57</f>
        <v>268.8</v>
      </c>
      <c r="AN58" s="72">
        <f>'2011_CO-PA_Sumary'!$D57</f>
        <v>7.5000000000000009</v>
      </c>
      <c r="AO58" s="72">
        <f>'2011_CO-PA_Sumary'!$E57</f>
        <v>0</v>
      </c>
      <c r="AP58" s="76">
        <f>'2011_CO-PA_Sumary'!$F57</f>
        <v>276.3</v>
      </c>
      <c r="AQ58" s="89">
        <f>'2012_CO-PA_Sumary'!$C57</f>
        <v>248</v>
      </c>
      <c r="AR58" s="72">
        <f>'2012_CO-PA_Sumary'!$D57</f>
        <v>47.400000000000006</v>
      </c>
      <c r="AS58" s="72">
        <f>'2012_CO-PA_Sumary'!$E57</f>
        <v>0</v>
      </c>
      <c r="AT58" s="76">
        <f>'2012_CO-PA_Sumary'!$F57</f>
        <v>295.39999999999998</v>
      </c>
      <c r="AU58" s="89">
        <f>'2013_CO-PA_Sumary'!$C57</f>
        <v>405</v>
      </c>
      <c r="AV58" s="72">
        <f>'2013_CO-PA_Sumary'!$D57</f>
        <v>49</v>
      </c>
      <c r="AW58" s="72">
        <f>'2013_CO-PA_Sumary'!$E57</f>
        <v>0</v>
      </c>
      <c r="AX58" s="76">
        <f>'2013_CO-PA_Sumary'!$F57</f>
        <v>454</v>
      </c>
      <c r="AY58" s="89">
        <f>'2014_CO-PA_Sumary'!$C57</f>
        <v>469.9</v>
      </c>
      <c r="AZ58" s="72">
        <f>'2014_CO-PA_Sumary'!$D57</f>
        <v>53.9</v>
      </c>
      <c r="BA58" s="72">
        <f>'2014_CO-PA_Sumary'!$E57</f>
        <v>0</v>
      </c>
      <c r="BB58" s="76">
        <f>'2014_CO-PA_Sumary'!$F57</f>
        <v>523.79999999999995</v>
      </c>
      <c r="BC58" s="89">
        <f>'2015_CO-PA_Sumary'!$C57</f>
        <v>312.2</v>
      </c>
      <c r="BD58" s="72">
        <f>'2015_CO-PA_Sumary'!$D57</f>
        <v>42.9</v>
      </c>
      <c r="BE58" s="72">
        <f>'2015_CO-PA_Sumary'!$E57</f>
        <v>0</v>
      </c>
      <c r="BF58" s="76">
        <f>'2015_CO-PA_Sumary'!$F57</f>
        <v>355.09999999999997</v>
      </c>
      <c r="BG58" s="374"/>
      <c r="BH58" s="75">
        <f t="shared" si="29"/>
        <v>200.88888888888889</v>
      </c>
      <c r="BI58" s="70">
        <f t="shared" si="30"/>
        <v>33.748888888888892</v>
      </c>
      <c r="BJ58" s="70">
        <f t="shared" si="31"/>
        <v>0</v>
      </c>
      <c r="BK58" s="77">
        <f t="shared" si="32"/>
        <v>234.63777777777776</v>
      </c>
      <c r="BL58" s="75">
        <f t="shared" si="33"/>
        <v>224.25</v>
      </c>
      <c r="BM58" s="70">
        <f t="shared" si="34"/>
        <v>26.566666666666666</v>
      </c>
      <c r="BN58" s="70">
        <f t="shared" si="35"/>
        <v>0</v>
      </c>
      <c r="BO58" s="77">
        <f t="shared" si="36"/>
        <v>250.81666666666669</v>
      </c>
      <c r="BP58" s="74">
        <f t="shared" si="37"/>
        <v>340.78</v>
      </c>
      <c r="BQ58" s="74">
        <f t="shared" si="38"/>
        <v>40.14</v>
      </c>
      <c r="BR58" s="74">
        <f t="shared" si="39"/>
        <v>0</v>
      </c>
      <c r="BS58" s="77">
        <f t="shared" si="40"/>
        <v>380.91999999999996</v>
      </c>
      <c r="BT58" s="83"/>
      <c r="BU58" s="113">
        <v>1006</v>
      </c>
      <c r="BV58" s="111" t="s">
        <v>198</v>
      </c>
      <c r="BW58" s="89">
        <f>'2002_CO-PA_Sumary'!U57</f>
        <v>0</v>
      </c>
      <c r="BX58" s="72">
        <f>'2002_CO-PA_Sumary'!V57</f>
        <v>0.1</v>
      </c>
      <c r="BY58" s="72">
        <f>'2002_CO-PA_Sumary'!W57</f>
        <v>0</v>
      </c>
      <c r="BZ58" s="90">
        <f>'2002_CO-PA_Sumary'!X57</f>
        <v>0.1</v>
      </c>
      <c r="CA58" s="75">
        <f>'2003_CO-PA_Sumary'!U57</f>
        <v>0</v>
      </c>
      <c r="CB58" s="70">
        <f>'2003_CO-PA_Sumary'!V57</f>
        <v>0.1</v>
      </c>
      <c r="CC58" s="70">
        <f>'2003_CO-PA_Sumary'!W57</f>
        <v>0</v>
      </c>
      <c r="CD58" s="91">
        <f>'2003_CO-PA_Sumary'!X57</f>
        <v>0.1</v>
      </c>
      <c r="CE58" s="70">
        <f>'2004_CO-PA_Sumary'!U57</f>
        <v>0</v>
      </c>
      <c r="CF58" s="70">
        <f>'2004_CO-PA_Sumary'!V57</f>
        <v>0.1</v>
      </c>
      <c r="CG58" s="70">
        <f>'2004_CO-PA_Sumary'!W57</f>
        <v>0</v>
      </c>
      <c r="CH58" s="91">
        <f>'2004_CO-PA_Sumary'!X57</f>
        <v>0.1</v>
      </c>
      <c r="CI58" s="71">
        <f>'2005_CO-PA_Sumary'!U57</f>
        <v>0</v>
      </c>
      <c r="CJ58" s="71">
        <f>'2005_CO-PA_Sumary'!V57</f>
        <v>0.1</v>
      </c>
      <c r="CK58" s="71">
        <f>'2005_CO-PA_Sumary'!W57</f>
        <v>0</v>
      </c>
      <c r="CL58" s="90">
        <f>'2005_CO-PA_Sumary'!X57</f>
        <v>0.1</v>
      </c>
      <c r="CM58" s="70">
        <f>'2006_CO-PA_Sumary'!U57</f>
        <v>0</v>
      </c>
      <c r="CN58" s="70">
        <f>'2006_CO-PA_Sumary'!V57</f>
        <v>0.1</v>
      </c>
      <c r="CO58" s="70">
        <f>'2006_CO-PA_Sumary'!W57</f>
        <v>0</v>
      </c>
      <c r="CP58" s="91">
        <f>'2006_CO-PA_Sumary'!X57</f>
        <v>0.1</v>
      </c>
      <c r="CQ58" s="70">
        <f>'2007_CO-PA_Sumary'!U57</f>
        <v>0</v>
      </c>
      <c r="CR58" s="70">
        <f>'2007_CO-PA_Sumary'!V57</f>
        <v>0.2</v>
      </c>
      <c r="CS58" s="70">
        <f>'2007_CO-PA_Sumary'!W57</f>
        <v>0</v>
      </c>
      <c r="CT58" s="91">
        <f>'2007_CO-PA_Sumary'!X57</f>
        <v>0.2</v>
      </c>
      <c r="CU58" s="70">
        <f>'2008_CO-PA_Sumary'!U57</f>
        <v>0</v>
      </c>
      <c r="CV58" s="70">
        <f>'2008_CO-PA_Sumary'!V57</f>
        <v>0.2</v>
      </c>
      <c r="CW58" s="70">
        <f>'2008_CO-PA_Sumary'!W57</f>
        <v>0</v>
      </c>
      <c r="CX58" s="91">
        <f>'2008_CO-PA_Sumary'!X57</f>
        <v>0.2</v>
      </c>
      <c r="CY58" s="70">
        <f>'2009_CO-PA_Sumary'!U57</f>
        <v>0</v>
      </c>
      <c r="CZ58" s="70">
        <f>'2009_CO-PA_Sumary'!V57</f>
        <v>0.1</v>
      </c>
      <c r="DA58" s="70">
        <f>'2009_CO-PA_Sumary'!W57</f>
        <v>0</v>
      </c>
      <c r="DB58" s="91">
        <f>'2009_CO-PA_Sumary'!X57</f>
        <v>0.1</v>
      </c>
      <c r="DC58" s="89">
        <f>'2010_CO-PA_Sumary'!$U57</f>
        <v>0</v>
      </c>
      <c r="DD58" s="72">
        <f>'2010_CO-PA_Sumary'!$V57</f>
        <v>0.1</v>
      </c>
      <c r="DE58" s="72">
        <f>'2010_CO-PA_Sumary'!$W57</f>
        <v>0</v>
      </c>
      <c r="DF58" s="76">
        <f>'2010_CO-PA_Sumary'!$X57</f>
        <v>0.1</v>
      </c>
      <c r="DG58" s="89">
        <f>'2011_CO-PA_Sumary'!$U57</f>
        <v>0</v>
      </c>
      <c r="DH58" s="72">
        <f>'2011_CO-PA_Sumary'!$V57</f>
        <v>0.1</v>
      </c>
      <c r="DI58" s="72">
        <f>'2011_CO-PA_Sumary'!$W57</f>
        <v>0</v>
      </c>
      <c r="DJ58" s="76">
        <f>'2011_CO-PA_Sumary'!$X57</f>
        <v>0.1</v>
      </c>
      <c r="DK58" s="89">
        <f>'2012_CO-PA_Sumary'!$U57</f>
        <v>0</v>
      </c>
      <c r="DL58" s="72">
        <f>'2012_CO-PA_Sumary'!$V57</f>
        <v>0.1</v>
      </c>
      <c r="DM58" s="72">
        <f>'2012_CO-PA_Sumary'!$W57</f>
        <v>0</v>
      </c>
      <c r="DN58" s="76">
        <f>'2012_CO-PA_Sumary'!$X57</f>
        <v>0.1</v>
      </c>
      <c r="DO58" s="89">
        <f>'2013_CO-PA_Sumary'!$U57</f>
        <v>0</v>
      </c>
      <c r="DP58" s="72">
        <f>'2013_CO-PA_Sumary'!$V57</f>
        <v>0.1</v>
      </c>
      <c r="DQ58" s="72">
        <f>'2013_CO-PA_Sumary'!$W57</f>
        <v>0</v>
      </c>
      <c r="DR58" s="76">
        <f>'2013_CO-PA_Sumary'!$X57</f>
        <v>0.1</v>
      </c>
      <c r="DS58" s="89">
        <f>'2014_CO-PA_Sumary'!$U57</f>
        <v>0</v>
      </c>
      <c r="DT58" s="72">
        <f>'2014_CO-PA_Sumary'!$V57</f>
        <v>0.1</v>
      </c>
      <c r="DU58" s="72">
        <f>'2014_CO-PA_Sumary'!$W57</f>
        <v>0</v>
      </c>
      <c r="DV58" s="76">
        <f>'2014_CO-PA_Sumary'!$X57</f>
        <v>0.1</v>
      </c>
      <c r="DW58" s="89">
        <f>'2015_CO-PA_Sumary'!$U57</f>
        <v>0</v>
      </c>
      <c r="DX58" s="72">
        <f>'2015_CO-PA_Sumary'!$V57</f>
        <v>0.1</v>
      </c>
      <c r="DY58" s="72">
        <f>'2015_CO-PA_Sumary'!$W57</f>
        <v>0</v>
      </c>
      <c r="DZ58" s="76">
        <f>'2015_CO-PA_Sumary'!$X57</f>
        <v>0.1</v>
      </c>
      <c r="EA58" s="83"/>
      <c r="EB58" s="75">
        <f t="shared" si="41"/>
        <v>0</v>
      </c>
      <c r="EC58" s="70">
        <f t="shared" si="0"/>
        <v>0.1222222222222222</v>
      </c>
      <c r="ED58" s="70">
        <f t="shared" si="1"/>
        <v>0</v>
      </c>
      <c r="EE58" s="77">
        <f t="shared" si="42"/>
        <v>0.1222222222222222</v>
      </c>
      <c r="EF58" s="75">
        <f t="shared" si="43"/>
        <v>0</v>
      </c>
      <c r="EG58" s="70">
        <f t="shared" si="2"/>
        <v>0.13333333333333333</v>
      </c>
      <c r="EH58" s="70">
        <f t="shared" si="3"/>
        <v>0</v>
      </c>
      <c r="EI58" s="77">
        <f t="shared" si="4"/>
        <v>0.13333333333333333</v>
      </c>
      <c r="EJ58" s="75">
        <f t="shared" si="44"/>
        <v>0</v>
      </c>
      <c r="EK58" s="70">
        <f t="shared" si="45"/>
        <v>0.1</v>
      </c>
      <c r="EL58" s="70">
        <f t="shared" si="46"/>
        <v>0</v>
      </c>
      <c r="EM58" s="77">
        <f t="shared" si="47"/>
        <v>0.1</v>
      </c>
      <c r="EN58" s="83"/>
      <c r="EO58" s="114"/>
      <c r="EQ58" s="113">
        <v>705</v>
      </c>
      <c r="ER58" s="111" t="s">
        <v>182</v>
      </c>
      <c r="ES58" s="89">
        <f t="shared" si="343"/>
        <v>517.80000000000007</v>
      </c>
      <c r="ET58" s="72">
        <f>BX40</f>
        <v>56</v>
      </c>
      <c r="EU58" s="72">
        <f>BY40</f>
        <v>0</v>
      </c>
      <c r="EV58" s="90">
        <f>BZ40</f>
        <v>573.80000000000007</v>
      </c>
      <c r="EW58" s="75">
        <f>CA40</f>
        <v>471.40000000000003</v>
      </c>
      <c r="EX58" s="70">
        <f>CB40</f>
        <v>72.499999999999986</v>
      </c>
      <c r="EY58" s="70">
        <f>CC40</f>
        <v>0</v>
      </c>
      <c r="EZ58" s="91">
        <f>CD40</f>
        <v>543.9</v>
      </c>
      <c r="FA58" s="70">
        <f>CE40</f>
        <v>580.60000000000014</v>
      </c>
      <c r="FB58" s="70">
        <f>CF40</f>
        <v>62.9</v>
      </c>
      <c r="FC58" s="70">
        <f>CG40</f>
        <v>0</v>
      </c>
      <c r="FD58" s="91">
        <f>CH40</f>
        <v>643.50000000000011</v>
      </c>
      <c r="FE58" s="71">
        <f>CI40</f>
        <v>165</v>
      </c>
      <c r="FF58" s="71">
        <f>CJ40</f>
        <v>52.999999999999993</v>
      </c>
      <c r="FG58" s="71">
        <f>CK40</f>
        <v>0</v>
      </c>
      <c r="FH58" s="91">
        <f>CL40</f>
        <v>218</v>
      </c>
      <c r="FI58" s="70">
        <f>CM40</f>
        <v>158.89999999999998</v>
      </c>
      <c r="FJ58" s="70">
        <f>CN40</f>
        <v>57.8</v>
      </c>
      <c r="FK58" s="70">
        <f>CO40</f>
        <v>0</v>
      </c>
      <c r="FL58" s="91">
        <f>CP40</f>
        <v>216.7</v>
      </c>
      <c r="FM58" s="70">
        <f>CQ40</f>
        <v>688.3</v>
      </c>
      <c r="FN58" s="70">
        <f>CR40</f>
        <v>64</v>
      </c>
      <c r="FO58" s="70">
        <f>CS40</f>
        <v>0</v>
      </c>
      <c r="FP58" s="91">
        <f>CT40</f>
        <v>752.3</v>
      </c>
      <c r="FQ58" s="70">
        <f>CU40</f>
        <v>543.09999999999991</v>
      </c>
      <c r="FR58" s="70">
        <f>CV40</f>
        <v>63.3</v>
      </c>
      <c r="FS58" s="70">
        <f>CW40</f>
        <v>0</v>
      </c>
      <c r="FT58" s="91">
        <f>CX40</f>
        <v>606.39999999999986</v>
      </c>
      <c r="FU58" s="70">
        <f>CY40</f>
        <v>645.40000000000009</v>
      </c>
      <c r="FV58" s="70">
        <f>CZ40</f>
        <v>61.599999999999994</v>
      </c>
      <c r="FW58" s="70">
        <f>DA40</f>
        <v>0</v>
      </c>
      <c r="FX58" s="91">
        <f>DB40</f>
        <v>707.00000000000011</v>
      </c>
      <c r="FY58" s="70">
        <f>DC40</f>
        <v>302.2</v>
      </c>
      <c r="FZ58" s="70">
        <f t="shared" ref="FZ58:GB58" si="347">DD40</f>
        <v>56</v>
      </c>
      <c r="GA58" s="70">
        <f t="shared" si="347"/>
        <v>0</v>
      </c>
      <c r="GB58" s="91">
        <f t="shared" si="347"/>
        <v>358.2</v>
      </c>
      <c r="GC58" s="70">
        <f>DG40</f>
        <v>211.2</v>
      </c>
      <c r="GD58" s="70">
        <f t="shared" si="316"/>
        <v>42.6</v>
      </c>
      <c r="GE58" s="70">
        <f t="shared" si="317"/>
        <v>0</v>
      </c>
      <c r="GF58" s="91">
        <f t="shared" si="318"/>
        <v>253.79999999999998</v>
      </c>
      <c r="GG58" s="409">
        <f>DK40</f>
        <v>759.19999999999993</v>
      </c>
      <c r="GH58" s="70">
        <f t="shared" si="319"/>
        <v>44</v>
      </c>
      <c r="GI58" s="70">
        <f t="shared" si="320"/>
        <v>0</v>
      </c>
      <c r="GJ58" s="91">
        <f t="shared" si="321"/>
        <v>803.19999999999993</v>
      </c>
      <c r="GK58" s="409">
        <f>DO40</f>
        <v>836.99999999999989</v>
      </c>
      <c r="GL58" s="70">
        <f t="shared" si="322"/>
        <v>44.8</v>
      </c>
      <c r="GM58" s="70">
        <f t="shared" si="323"/>
        <v>0</v>
      </c>
      <c r="GN58" s="91">
        <f t="shared" si="324"/>
        <v>881.79999999999984</v>
      </c>
      <c r="GO58" s="409">
        <f>DS40</f>
        <v>973.40000000000009</v>
      </c>
      <c r="GP58" s="70">
        <f t="shared" si="325"/>
        <v>41.6</v>
      </c>
      <c r="GQ58" s="70">
        <f t="shared" si="326"/>
        <v>0</v>
      </c>
      <c r="GR58" s="91">
        <f t="shared" si="327"/>
        <v>1015.0000000000001</v>
      </c>
      <c r="GS58" s="75">
        <f>DW40</f>
        <v>968.00000000000011</v>
      </c>
      <c r="GT58" s="70">
        <f t="shared" si="328"/>
        <v>34.399999999999991</v>
      </c>
      <c r="GU58" s="70">
        <f t="shared" si="329"/>
        <v>0</v>
      </c>
      <c r="GV58" s="91">
        <f t="shared" si="330"/>
        <v>1002.4000000000001</v>
      </c>
      <c r="GW58" s="83"/>
      <c r="GX58" s="75">
        <f t="shared" si="331"/>
        <v>526.5</v>
      </c>
      <c r="GY58" s="70">
        <f t="shared" si="332"/>
        <v>58.388888888888886</v>
      </c>
      <c r="GZ58" s="70">
        <f t="shared" si="333"/>
        <v>0</v>
      </c>
      <c r="HA58" s="77">
        <f t="shared" si="334"/>
        <v>584.88888888888891</v>
      </c>
      <c r="HB58" s="75">
        <f t="shared" si="335"/>
        <v>463.55</v>
      </c>
      <c r="HC58" s="70">
        <f t="shared" si="336"/>
        <v>60.433333333333337</v>
      </c>
      <c r="HD58" s="70">
        <f t="shared" si="337"/>
        <v>0</v>
      </c>
      <c r="HE58" s="77">
        <f t="shared" si="338"/>
        <v>523.98333333333323</v>
      </c>
      <c r="HF58" s="75">
        <f t="shared" si="339"/>
        <v>749.76</v>
      </c>
      <c r="HG58" s="70">
        <f t="shared" si="340"/>
        <v>41.48</v>
      </c>
      <c r="HH58" s="70">
        <f t="shared" si="341"/>
        <v>0</v>
      </c>
      <c r="HI58" s="77">
        <f t="shared" si="342"/>
        <v>791.24</v>
      </c>
      <c r="HJ58" s="83"/>
    </row>
    <row r="59" spans="1:218" ht="12.75" customHeight="1" x14ac:dyDescent="0.2">
      <c r="A59" s="84" t="s">
        <v>120</v>
      </c>
      <c r="B59" s="87" t="s">
        <v>121</v>
      </c>
      <c r="C59" s="89">
        <f>'2002_CO-PA_Sumary'!C58</f>
        <v>341.6</v>
      </c>
      <c r="D59" s="72">
        <f>'2002_CO-PA_Sumary'!D58</f>
        <v>38.1</v>
      </c>
      <c r="E59" s="72">
        <f>'2002_CO-PA_Sumary'!E58</f>
        <v>0</v>
      </c>
      <c r="F59" s="90">
        <f>'2002_CO-PA_Sumary'!F58</f>
        <v>379.70000000000005</v>
      </c>
      <c r="G59" s="75">
        <f>'2003_CO-PA_Sumary'!C58</f>
        <v>396.5</v>
      </c>
      <c r="H59" s="70">
        <f>'2003_CO-PA_Sumary'!D58</f>
        <v>41.4</v>
      </c>
      <c r="I59" s="70">
        <f>'2003_CO-PA_Sumary'!E58</f>
        <v>0</v>
      </c>
      <c r="J59" s="90">
        <f>'2003_CO-PA_Sumary'!F58</f>
        <v>437.9</v>
      </c>
      <c r="K59" s="70">
        <f>'2004_CO-PA_Sumary'!C58</f>
        <v>475.9</v>
      </c>
      <c r="L59" s="70">
        <f>'2004_CO-PA_Sumary'!D58</f>
        <v>1.8000000000000003</v>
      </c>
      <c r="M59" s="70">
        <f>'2004_CO-PA_Sumary'!E58</f>
        <v>0</v>
      </c>
      <c r="N59" s="91">
        <f>'2004_CO-PA_Sumary'!F58</f>
        <v>477.7</v>
      </c>
      <c r="O59" s="71">
        <f>'2005_CO-PA_Sumary'!C58</f>
        <v>366.6</v>
      </c>
      <c r="P59" s="71">
        <f>'2005_CO-PA_Sumary'!D58</f>
        <v>24</v>
      </c>
      <c r="Q59" s="71">
        <f>'2005_CO-PA_Sumary'!E58</f>
        <v>0</v>
      </c>
      <c r="R59" s="91">
        <f>'2005_CO-PA_Sumary'!F58</f>
        <v>390.6</v>
      </c>
      <c r="S59" s="70">
        <f>'2006_CO-PA_Sumary'!C58</f>
        <v>338.40000000000003</v>
      </c>
      <c r="T59" s="70">
        <f>'2006_CO-PA_Sumary'!D58</f>
        <v>43.000000000000007</v>
      </c>
      <c r="U59" s="70">
        <f>'2006_CO-PA_Sumary'!E58</f>
        <v>0</v>
      </c>
      <c r="V59" s="91">
        <f>'2006_CO-PA_Sumary'!F58</f>
        <v>381.40000000000003</v>
      </c>
      <c r="W59" s="70">
        <f>'2007_CO-PA_Sumary'!C58</f>
        <v>476.4</v>
      </c>
      <c r="X59" s="70">
        <f>'2007_CO-PA_Sumary'!D58</f>
        <v>40</v>
      </c>
      <c r="Y59" s="70">
        <f>'2007_CO-PA_Sumary'!E58</f>
        <v>0</v>
      </c>
      <c r="Z59" s="91">
        <f>'2007_CO-PA_Sumary'!F58</f>
        <v>516.4</v>
      </c>
      <c r="AA59" s="70">
        <f>'2008_CO-PA_Sumary'!C58</f>
        <v>447.29999999999995</v>
      </c>
      <c r="AB59" s="70">
        <f>'2008_CO-PA_Sumary'!D58</f>
        <v>44.1</v>
      </c>
      <c r="AC59" s="70">
        <f>'2008_CO-PA_Sumary'!E58</f>
        <v>0</v>
      </c>
      <c r="AD59" s="91">
        <f>'2008_CO-PA_Sumary'!F58</f>
        <v>491.4</v>
      </c>
      <c r="AE59" s="70">
        <f>'2009_CO-PA_Sumary'!C58</f>
        <v>253.9</v>
      </c>
      <c r="AF59" s="70">
        <f>'2009_CO-PA_Sumary'!D58</f>
        <v>42.9</v>
      </c>
      <c r="AG59" s="70">
        <f>'2009_CO-PA_Sumary'!E58</f>
        <v>0</v>
      </c>
      <c r="AH59" s="91">
        <f>'2009_CO-PA_Sumary'!F58</f>
        <v>296.8</v>
      </c>
      <c r="AI59" s="89">
        <f>'2010_CO-PA_Sumary'!$C58</f>
        <v>279.89999999999998</v>
      </c>
      <c r="AJ59" s="72">
        <f>'2010_CO-PA_Sumary'!$D58</f>
        <v>38.6</v>
      </c>
      <c r="AK59" s="72">
        <f>'2010_CO-PA_Sumary'!$E58</f>
        <v>0</v>
      </c>
      <c r="AL59" s="76">
        <f>'2010_CO-PA_Sumary'!$F58</f>
        <v>318.5</v>
      </c>
      <c r="AM59" s="89">
        <f>'2011_CO-PA_Sumary'!$C58</f>
        <v>149.30000000000001</v>
      </c>
      <c r="AN59" s="72">
        <f>'2011_CO-PA_Sumary'!$D58</f>
        <v>35</v>
      </c>
      <c r="AO59" s="72">
        <f>'2011_CO-PA_Sumary'!$E58</f>
        <v>0</v>
      </c>
      <c r="AP59" s="76">
        <f>'2011_CO-PA_Sumary'!$F58</f>
        <v>184.3</v>
      </c>
      <c r="AQ59" s="89">
        <f>'2012_CO-PA_Sumary'!$C58</f>
        <v>188.5</v>
      </c>
      <c r="AR59" s="72">
        <f>'2012_CO-PA_Sumary'!$D58</f>
        <v>36.700000000000003</v>
      </c>
      <c r="AS59" s="72">
        <f>'2012_CO-PA_Sumary'!$E58</f>
        <v>0</v>
      </c>
      <c r="AT59" s="76">
        <f>'2012_CO-PA_Sumary'!$F58</f>
        <v>225.2</v>
      </c>
      <c r="AU59" s="89">
        <f>'2013_CO-PA_Sumary'!$C58</f>
        <v>342.6</v>
      </c>
      <c r="AV59" s="72">
        <f>'2013_CO-PA_Sumary'!$D58</f>
        <v>39.200000000000003</v>
      </c>
      <c r="AW59" s="72">
        <f>'2013_CO-PA_Sumary'!$E58</f>
        <v>0</v>
      </c>
      <c r="AX59" s="76">
        <f>'2013_CO-PA_Sumary'!$F58</f>
        <v>381.8</v>
      </c>
      <c r="AY59" s="89">
        <f>'2014_CO-PA_Sumary'!$C58</f>
        <v>375.00000000000006</v>
      </c>
      <c r="AZ59" s="72">
        <f>'2014_CO-PA_Sumary'!$D58</f>
        <v>31.900000000000002</v>
      </c>
      <c r="BA59" s="72">
        <f>'2014_CO-PA_Sumary'!$E58</f>
        <v>0</v>
      </c>
      <c r="BB59" s="76">
        <f>'2014_CO-PA_Sumary'!$F58</f>
        <v>406.90000000000003</v>
      </c>
      <c r="BC59" s="89">
        <f>'2015_CO-PA_Sumary'!$C58</f>
        <v>386</v>
      </c>
      <c r="BD59" s="72">
        <f>'2015_CO-PA_Sumary'!$D58</f>
        <v>21.2</v>
      </c>
      <c r="BE59" s="72">
        <f>'2015_CO-PA_Sumary'!$E58</f>
        <v>0</v>
      </c>
      <c r="BF59" s="76">
        <f>'2015_CO-PA_Sumary'!$F58</f>
        <v>407.2</v>
      </c>
      <c r="BG59" s="374"/>
      <c r="BH59" s="75">
        <f t="shared" si="29"/>
        <v>375.16666666666669</v>
      </c>
      <c r="BI59" s="70">
        <f t="shared" si="30"/>
        <v>34.87777777777778</v>
      </c>
      <c r="BJ59" s="70">
        <f t="shared" si="31"/>
        <v>0</v>
      </c>
      <c r="BK59" s="77">
        <f t="shared" si="32"/>
        <v>410.04444444444448</v>
      </c>
      <c r="BL59" s="75">
        <f t="shared" si="33"/>
        <v>360.41666666666669</v>
      </c>
      <c r="BM59" s="70">
        <f t="shared" si="34"/>
        <v>38.766666666666666</v>
      </c>
      <c r="BN59" s="70">
        <f t="shared" si="35"/>
        <v>0</v>
      </c>
      <c r="BO59" s="77">
        <f t="shared" si="36"/>
        <v>399.18333333333339</v>
      </c>
      <c r="BP59" s="74">
        <f t="shared" si="37"/>
        <v>288.28000000000003</v>
      </c>
      <c r="BQ59" s="74">
        <f t="shared" si="38"/>
        <v>32.799999999999997</v>
      </c>
      <c r="BR59" s="74">
        <f t="shared" si="39"/>
        <v>0</v>
      </c>
      <c r="BS59" s="77">
        <f t="shared" si="40"/>
        <v>321.08000000000004</v>
      </c>
      <c r="BT59" s="83"/>
      <c r="BW59" s="347">
        <v>2002</v>
      </c>
      <c r="BX59" s="347"/>
      <c r="BY59" s="347"/>
      <c r="BZ59" s="347"/>
      <c r="CA59" s="347">
        <v>2003</v>
      </c>
      <c r="CB59" s="347"/>
      <c r="CC59" s="347"/>
      <c r="CD59" s="347"/>
      <c r="CE59" s="347">
        <v>2004</v>
      </c>
      <c r="CF59" s="347"/>
      <c r="CG59" s="347"/>
      <c r="CH59" s="347"/>
      <c r="CI59" s="347">
        <v>2005</v>
      </c>
      <c r="CJ59" s="347"/>
      <c r="CK59" s="347"/>
      <c r="CL59" s="347"/>
      <c r="CM59" s="347">
        <v>2006</v>
      </c>
      <c r="CN59" s="347"/>
      <c r="CO59" s="347"/>
      <c r="CP59" s="347"/>
      <c r="CQ59" s="347">
        <v>2007</v>
      </c>
      <c r="CR59" s="347"/>
      <c r="CS59" s="347"/>
      <c r="CT59" s="347"/>
      <c r="CU59" s="347">
        <v>2008</v>
      </c>
      <c r="CV59" s="347"/>
      <c r="CW59" s="347"/>
      <c r="CX59" s="347"/>
      <c r="CY59" s="347">
        <v>2009</v>
      </c>
      <c r="CZ59" s="347"/>
      <c r="DA59" s="347"/>
      <c r="DB59" s="347"/>
      <c r="DC59" s="348">
        <v>2010</v>
      </c>
      <c r="DD59" s="345"/>
      <c r="DE59" s="345"/>
      <c r="DF59" s="345"/>
      <c r="DG59" s="380">
        <v>2011</v>
      </c>
      <c r="DH59" s="381"/>
      <c r="DI59" s="381"/>
      <c r="DJ59" s="381"/>
      <c r="DK59" s="380">
        <v>2012</v>
      </c>
      <c r="DL59" s="381"/>
      <c r="DM59" s="381"/>
      <c r="DN59" s="381"/>
      <c r="DO59" s="380">
        <v>2013</v>
      </c>
      <c r="DP59" s="381"/>
      <c r="DQ59" s="381"/>
      <c r="DR59" s="381"/>
      <c r="DS59" s="380">
        <v>2014</v>
      </c>
      <c r="DT59" s="381"/>
      <c r="DU59" s="381"/>
      <c r="DV59" s="381"/>
      <c r="DW59" s="380">
        <v>2015</v>
      </c>
      <c r="DX59" s="381"/>
      <c r="DY59" s="381"/>
      <c r="DZ59" s="381"/>
      <c r="EA59" s="83"/>
      <c r="EB59" s="349" t="s">
        <v>219</v>
      </c>
      <c r="EC59" s="350"/>
      <c r="ED59" s="350"/>
      <c r="EE59" s="351"/>
      <c r="EF59" s="345" t="s">
        <v>220</v>
      </c>
      <c r="EG59" s="345"/>
      <c r="EH59" s="345"/>
      <c r="EI59" s="346"/>
      <c r="EJ59" s="345" t="s">
        <v>360</v>
      </c>
      <c r="EK59" s="345"/>
      <c r="EL59" s="345"/>
      <c r="EM59" s="346"/>
      <c r="EN59" s="83"/>
      <c r="EO59" s="114"/>
      <c r="EQ59" s="113">
        <v>706</v>
      </c>
      <c r="ER59" s="111" t="s">
        <v>183</v>
      </c>
      <c r="ES59" s="89">
        <f t="shared" si="343"/>
        <v>1782.8000000000002</v>
      </c>
      <c r="ET59" s="72">
        <f>BX41</f>
        <v>83.1</v>
      </c>
      <c r="EU59" s="72">
        <f>BY41</f>
        <v>3.3</v>
      </c>
      <c r="EV59" s="90">
        <f>BZ41</f>
        <v>1869.2</v>
      </c>
      <c r="EW59" s="75">
        <f>CA41</f>
        <v>1382.6999999999998</v>
      </c>
      <c r="EX59" s="70">
        <f>CB41</f>
        <v>118.5</v>
      </c>
      <c r="EY59" s="70">
        <f>CC41</f>
        <v>3</v>
      </c>
      <c r="EZ59" s="91">
        <f>CD41</f>
        <v>1504.1999999999998</v>
      </c>
      <c r="FA59" s="70">
        <f>CE41</f>
        <v>1834</v>
      </c>
      <c r="FB59" s="70">
        <f>CF41</f>
        <v>129.89999999999998</v>
      </c>
      <c r="FC59" s="70">
        <f>CG41</f>
        <v>3.1</v>
      </c>
      <c r="FD59" s="91">
        <f>CH41</f>
        <v>1967</v>
      </c>
      <c r="FE59" s="71">
        <f>CI41</f>
        <v>730.1</v>
      </c>
      <c r="FF59" s="71">
        <f>CJ41</f>
        <v>109</v>
      </c>
      <c r="FG59" s="71">
        <f>CK41</f>
        <v>2.8</v>
      </c>
      <c r="FH59" s="91">
        <f>CL41</f>
        <v>841.9</v>
      </c>
      <c r="FI59" s="70">
        <f>CM41</f>
        <v>849</v>
      </c>
      <c r="FJ59" s="70">
        <f>CN41</f>
        <v>114.2</v>
      </c>
      <c r="FK59" s="70">
        <f>CO41</f>
        <v>3.3</v>
      </c>
      <c r="FL59" s="91">
        <f>CP41</f>
        <v>966.5</v>
      </c>
      <c r="FM59" s="70">
        <f>CQ41</f>
        <v>2007.6999999999998</v>
      </c>
      <c r="FN59" s="70">
        <f>CR41</f>
        <v>116.6</v>
      </c>
      <c r="FO59" s="70">
        <f>CS41</f>
        <v>3.3000000000000003</v>
      </c>
      <c r="FP59" s="91">
        <f>CT41</f>
        <v>2127.6</v>
      </c>
      <c r="FQ59" s="70">
        <f>CU41</f>
        <v>2073.6999999999998</v>
      </c>
      <c r="FR59" s="70">
        <f>CV41</f>
        <v>114.60000000000001</v>
      </c>
      <c r="FS59" s="70">
        <f>CW41</f>
        <v>3.3</v>
      </c>
      <c r="FT59" s="91">
        <f>CX41</f>
        <v>2191.6</v>
      </c>
      <c r="FU59" s="70">
        <f>CY41</f>
        <v>2057</v>
      </c>
      <c r="FV59" s="70">
        <f>CZ41</f>
        <v>116</v>
      </c>
      <c r="FW59" s="70">
        <f>DA41</f>
        <v>3.3</v>
      </c>
      <c r="FX59" s="91">
        <f>DB41</f>
        <v>2176.3000000000002</v>
      </c>
      <c r="FY59" s="70">
        <f>DC41</f>
        <v>1238.3</v>
      </c>
      <c r="FZ59" s="70">
        <f t="shared" ref="FZ59:GB59" si="348">DD41</f>
        <v>106.50000000000001</v>
      </c>
      <c r="GA59" s="70">
        <f t="shared" si="348"/>
        <v>3.2</v>
      </c>
      <c r="GB59" s="91">
        <f t="shared" si="348"/>
        <v>1348</v>
      </c>
      <c r="GC59" s="70">
        <f>DG41</f>
        <v>701.09999999999991</v>
      </c>
      <c r="GD59" s="70">
        <f t="shared" si="316"/>
        <v>87.5</v>
      </c>
      <c r="GE59" s="70">
        <f t="shared" si="317"/>
        <v>3.3</v>
      </c>
      <c r="GF59" s="91">
        <f t="shared" si="318"/>
        <v>791.89999999999986</v>
      </c>
      <c r="GG59" s="409">
        <f>DK41</f>
        <v>1852.1</v>
      </c>
      <c r="GH59" s="70">
        <f t="shared" si="319"/>
        <v>84.4</v>
      </c>
      <c r="GI59" s="70">
        <f t="shared" si="320"/>
        <v>3.4</v>
      </c>
      <c r="GJ59" s="91">
        <f t="shared" si="321"/>
        <v>1939.9</v>
      </c>
      <c r="GK59" s="409">
        <f>DO41</f>
        <v>2194.3000000000002</v>
      </c>
      <c r="GL59" s="70">
        <f t="shared" si="322"/>
        <v>87.8</v>
      </c>
      <c r="GM59" s="70">
        <f t="shared" si="323"/>
        <v>3.5</v>
      </c>
      <c r="GN59" s="91">
        <f t="shared" si="324"/>
        <v>2285.6000000000004</v>
      </c>
      <c r="GO59" s="409">
        <f>DS41</f>
        <v>2053.3999999999996</v>
      </c>
      <c r="GP59" s="70">
        <f t="shared" si="325"/>
        <v>83.1</v>
      </c>
      <c r="GQ59" s="70">
        <f t="shared" si="326"/>
        <v>3.3</v>
      </c>
      <c r="GR59" s="91">
        <f t="shared" si="327"/>
        <v>2139.7999999999997</v>
      </c>
      <c r="GS59" s="75">
        <f>DW41</f>
        <v>2373.3999999999996</v>
      </c>
      <c r="GT59" s="70">
        <f t="shared" si="328"/>
        <v>69.699999999999989</v>
      </c>
      <c r="GU59" s="70">
        <f t="shared" si="329"/>
        <v>3.6</v>
      </c>
      <c r="GV59" s="91">
        <f t="shared" si="330"/>
        <v>2446.6999999999994</v>
      </c>
      <c r="GW59" s="83"/>
      <c r="GX59" s="75">
        <f t="shared" si="331"/>
        <v>1676.711111111111</v>
      </c>
      <c r="GY59" s="70">
        <f t="shared" si="332"/>
        <v>107.95555555555558</v>
      </c>
      <c r="GZ59" s="70">
        <f t="shared" si="333"/>
        <v>3.2222222222222228</v>
      </c>
      <c r="HA59" s="77">
        <f t="shared" si="334"/>
        <v>1787.8888888888887</v>
      </c>
      <c r="HB59" s="75">
        <f t="shared" si="335"/>
        <v>1591.9166666666667</v>
      </c>
      <c r="HC59" s="70">
        <f t="shared" si="336"/>
        <v>116.71666666666665</v>
      </c>
      <c r="HD59" s="70">
        <f t="shared" si="337"/>
        <v>3.1833333333333336</v>
      </c>
      <c r="HE59" s="77">
        <f t="shared" si="338"/>
        <v>1711.8166666666668</v>
      </c>
      <c r="HF59" s="75">
        <f t="shared" si="339"/>
        <v>1834.86</v>
      </c>
      <c r="HG59" s="70">
        <f t="shared" si="340"/>
        <v>82.499999999999986</v>
      </c>
      <c r="HH59" s="70">
        <f t="shared" si="341"/>
        <v>3.4200000000000004</v>
      </c>
      <c r="HI59" s="77">
        <f t="shared" si="342"/>
        <v>1920.78</v>
      </c>
      <c r="HJ59" s="83"/>
    </row>
    <row r="60" spans="1:218" ht="26.25" thickBot="1" x14ac:dyDescent="0.25">
      <c r="A60" s="93" t="s">
        <v>122</v>
      </c>
      <c r="B60" s="94" t="s">
        <v>123</v>
      </c>
      <c r="C60" s="95">
        <f>'2002_CO-PA_Sumary'!C59</f>
        <v>49.2</v>
      </c>
      <c r="D60" s="96">
        <f>'2002_CO-PA_Sumary'!D59</f>
        <v>14.100000000000001</v>
      </c>
      <c r="E60" s="96">
        <f>'2002_CO-PA_Sumary'!E59</f>
        <v>0</v>
      </c>
      <c r="F60" s="97">
        <f>'2002_CO-PA_Sumary'!F59</f>
        <v>63.300000000000004</v>
      </c>
      <c r="G60" s="98">
        <f>'2003_CO-PA_Sumary'!C59</f>
        <v>86.9</v>
      </c>
      <c r="H60" s="99">
        <f>'2003_CO-PA_Sumary'!D59</f>
        <v>16.2</v>
      </c>
      <c r="I60" s="99">
        <f>'2003_CO-PA_Sumary'!E59</f>
        <v>0</v>
      </c>
      <c r="J60" s="100">
        <f>'2003_CO-PA_Sumary'!F59</f>
        <v>103.10000000000001</v>
      </c>
      <c r="K60" s="99">
        <f>'2004_CO-PA_Sumary'!C59</f>
        <v>46.8</v>
      </c>
      <c r="L60" s="99">
        <f>'2004_CO-PA_Sumary'!D59</f>
        <v>17.7</v>
      </c>
      <c r="M60" s="99">
        <f>'2004_CO-PA_Sumary'!E59</f>
        <v>0</v>
      </c>
      <c r="N60" s="100">
        <f>'2004_CO-PA_Sumary'!F59</f>
        <v>64.5</v>
      </c>
      <c r="O60" s="101">
        <f>'2005_CO-PA_Sumary'!C59</f>
        <v>71</v>
      </c>
      <c r="P60" s="101">
        <f>'2005_CO-PA_Sumary'!D59</f>
        <v>18</v>
      </c>
      <c r="Q60" s="101">
        <f>'2005_CO-PA_Sumary'!E59</f>
        <v>0</v>
      </c>
      <c r="R60" s="100">
        <f>'2005_CO-PA_Sumary'!F59</f>
        <v>89</v>
      </c>
      <c r="S60" s="99">
        <f>'2006_CO-PA_Sumary'!C59</f>
        <v>72.800000000000011</v>
      </c>
      <c r="T60" s="99">
        <f>'2006_CO-PA_Sumary'!D59</f>
        <v>19.200000000000003</v>
      </c>
      <c r="U60" s="99">
        <f>'2006_CO-PA_Sumary'!E59</f>
        <v>0</v>
      </c>
      <c r="V60" s="100">
        <f>'2006_CO-PA_Sumary'!F59</f>
        <v>92.000000000000014</v>
      </c>
      <c r="W60" s="99">
        <f>'2007_CO-PA_Sumary'!C59</f>
        <v>86.300000000000011</v>
      </c>
      <c r="X60" s="99">
        <f>'2007_CO-PA_Sumary'!D59</f>
        <v>20.700000000000003</v>
      </c>
      <c r="Y60" s="99">
        <f>'2007_CO-PA_Sumary'!E59</f>
        <v>0</v>
      </c>
      <c r="Z60" s="100">
        <f>'2007_CO-PA_Sumary'!F59</f>
        <v>107.00000000000001</v>
      </c>
      <c r="AA60" s="99">
        <f>'2008_CO-PA_Sumary'!C59</f>
        <v>73.7</v>
      </c>
      <c r="AB60" s="99">
        <f>'2008_CO-PA_Sumary'!D59</f>
        <v>19.8</v>
      </c>
      <c r="AC60" s="99">
        <f>'2008_CO-PA_Sumary'!E59</f>
        <v>0</v>
      </c>
      <c r="AD60" s="100">
        <f>'2008_CO-PA_Sumary'!F59</f>
        <v>93.5</v>
      </c>
      <c r="AE60" s="99">
        <f>'2009_CO-PA_Sumary'!C59</f>
        <v>71.399999999999991</v>
      </c>
      <c r="AF60" s="99">
        <f>'2009_CO-PA_Sumary'!D59</f>
        <v>19.2</v>
      </c>
      <c r="AG60" s="99">
        <f>'2009_CO-PA_Sumary'!E59</f>
        <v>0</v>
      </c>
      <c r="AH60" s="100">
        <f>'2009_CO-PA_Sumary'!F59</f>
        <v>90.6</v>
      </c>
      <c r="AI60" s="377">
        <f>'2010_CO-PA_Sumary'!$C59</f>
        <v>71.099999999999994</v>
      </c>
      <c r="AJ60" s="378">
        <f>'2010_CO-PA_Sumary'!$D59</f>
        <v>17.900000000000002</v>
      </c>
      <c r="AK60" s="378">
        <f>'2010_CO-PA_Sumary'!$E59</f>
        <v>0</v>
      </c>
      <c r="AL60" s="379">
        <f>'2010_CO-PA_Sumary'!$F59</f>
        <v>89</v>
      </c>
      <c r="AM60" s="377">
        <f>'2011_CO-PA_Sumary'!$C59</f>
        <v>72.099999999999994</v>
      </c>
      <c r="AN60" s="378">
        <f>'2011_CO-PA_Sumary'!$D59</f>
        <v>15.399999999999999</v>
      </c>
      <c r="AO60" s="378">
        <f>'2011_CO-PA_Sumary'!$E59</f>
        <v>0</v>
      </c>
      <c r="AP60" s="379">
        <f>'2011_CO-PA_Sumary'!$F59</f>
        <v>87.5</v>
      </c>
      <c r="AQ60" s="377">
        <f>'2012_CO-PA_Sumary'!$C59</f>
        <v>78.7</v>
      </c>
      <c r="AR60" s="378">
        <f>'2012_CO-PA_Sumary'!$D59</f>
        <v>15.399999999999999</v>
      </c>
      <c r="AS60" s="378">
        <f>'2012_CO-PA_Sumary'!$E59</f>
        <v>0</v>
      </c>
      <c r="AT60" s="379">
        <f>'2012_CO-PA_Sumary'!$F59</f>
        <v>94.1</v>
      </c>
      <c r="AU60" s="377">
        <f>'2013_CO-PA_Sumary'!$C59</f>
        <v>83.8</v>
      </c>
      <c r="AV60" s="378">
        <f>'2013_CO-PA_Sumary'!$D59</f>
        <v>16.899999999999999</v>
      </c>
      <c r="AW60" s="378">
        <f>'2013_CO-PA_Sumary'!$E59</f>
        <v>0</v>
      </c>
      <c r="AX60" s="379">
        <f>'2013_CO-PA_Sumary'!$F59</f>
        <v>100.69999999999999</v>
      </c>
      <c r="AY60" s="377">
        <f>'2014_CO-PA_Sumary'!$C59</f>
        <v>84.8</v>
      </c>
      <c r="AZ60" s="378">
        <f>'2014_CO-PA_Sumary'!$D59</f>
        <v>14.8</v>
      </c>
      <c r="BA60" s="378">
        <f>'2014_CO-PA_Sumary'!$E59</f>
        <v>0</v>
      </c>
      <c r="BB60" s="379">
        <f>'2014_CO-PA_Sumary'!$F59</f>
        <v>99.6</v>
      </c>
      <c r="BC60" s="377">
        <f>'2015_CO-PA_Sumary'!$C59</f>
        <v>86.2</v>
      </c>
      <c r="BD60" s="378">
        <f>'2015_CO-PA_Sumary'!$D59</f>
        <v>11.7</v>
      </c>
      <c r="BE60" s="378">
        <f>'2015_CO-PA_Sumary'!$E59</f>
        <v>0</v>
      </c>
      <c r="BF60" s="379">
        <f>'2015_CO-PA_Sumary'!$F59</f>
        <v>97.9</v>
      </c>
      <c r="BG60" s="375"/>
      <c r="BH60" s="98">
        <f t="shared" si="29"/>
        <v>69.911111111111111</v>
      </c>
      <c r="BI60" s="99">
        <f t="shared" si="30"/>
        <v>18.088888888888889</v>
      </c>
      <c r="BJ60" s="99">
        <f t="shared" si="31"/>
        <v>0</v>
      </c>
      <c r="BK60" s="102">
        <f t="shared" si="32"/>
        <v>88</v>
      </c>
      <c r="BL60" s="98">
        <f t="shared" si="33"/>
        <v>74.383333333333326</v>
      </c>
      <c r="BM60" s="99">
        <f t="shared" si="34"/>
        <v>19.133333333333336</v>
      </c>
      <c r="BN60" s="99">
        <f t="shared" si="35"/>
        <v>0</v>
      </c>
      <c r="BO60" s="102">
        <f t="shared" si="36"/>
        <v>93.516666666666666</v>
      </c>
      <c r="BP60" s="316">
        <f t="shared" si="37"/>
        <v>81.12</v>
      </c>
      <c r="BQ60" s="316">
        <f t="shared" si="38"/>
        <v>14.84</v>
      </c>
      <c r="BR60" s="316">
        <f t="shared" si="39"/>
        <v>0</v>
      </c>
      <c r="BS60" s="317">
        <f t="shared" si="40"/>
        <v>95.96</v>
      </c>
      <c r="BT60" s="83"/>
      <c r="BV60" s="40"/>
      <c r="BW60" s="103" t="s">
        <v>243</v>
      </c>
      <c r="BX60" s="104" t="s">
        <v>244</v>
      </c>
      <c r="BY60" s="104" t="s">
        <v>245</v>
      </c>
      <c r="BZ60" s="105" t="s">
        <v>0</v>
      </c>
      <c r="CA60" s="103" t="s">
        <v>243</v>
      </c>
      <c r="CB60" s="104" t="s">
        <v>244</v>
      </c>
      <c r="CC60" s="104" t="s">
        <v>245</v>
      </c>
      <c r="CD60" s="105" t="s">
        <v>0</v>
      </c>
      <c r="CE60" s="103" t="s">
        <v>243</v>
      </c>
      <c r="CF60" s="104" t="s">
        <v>244</v>
      </c>
      <c r="CG60" s="104" t="s">
        <v>245</v>
      </c>
      <c r="CH60" s="105" t="s">
        <v>0</v>
      </c>
      <c r="CI60" s="103" t="s">
        <v>243</v>
      </c>
      <c r="CJ60" s="104" t="s">
        <v>244</v>
      </c>
      <c r="CK60" s="104" t="s">
        <v>245</v>
      </c>
      <c r="CL60" s="105" t="s">
        <v>0</v>
      </c>
      <c r="CM60" s="103" t="s">
        <v>243</v>
      </c>
      <c r="CN60" s="104" t="s">
        <v>244</v>
      </c>
      <c r="CO60" s="104" t="s">
        <v>245</v>
      </c>
      <c r="CP60" s="105" t="s">
        <v>0</v>
      </c>
      <c r="CQ60" s="103" t="s">
        <v>243</v>
      </c>
      <c r="CR60" s="104" t="s">
        <v>244</v>
      </c>
      <c r="CS60" s="104" t="s">
        <v>245</v>
      </c>
      <c r="CT60" s="105" t="s">
        <v>0</v>
      </c>
      <c r="CU60" s="103" t="s">
        <v>243</v>
      </c>
      <c r="CV60" s="104" t="s">
        <v>244</v>
      </c>
      <c r="CW60" s="104" t="s">
        <v>245</v>
      </c>
      <c r="CX60" s="105" t="s">
        <v>0</v>
      </c>
      <c r="CY60" s="103" t="s">
        <v>243</v>
      </c>
      <c r="CZ60" s="104" t="s">
        <v>244</v>
      </c>
      <c r="DA60" s="104" t="s">
        <v>245</v>
      </c>
      <c r="DB60" s="105" t="s">
        <v>0</v>
      </c>
      <c r="DC60" s="103" t="s">
        <v>243</v>
      </c>
      <c r="DD60" s="104" t="s">
        <v>244</v>
      </c>
      <c r="DE60" s="104" t="s">
        <v>245</v>
      </c>
      <c r="DF60" s="105" t="s">
        <v>0</v>
      </c>
      <c r="DG60" s="382" t="s">
        <v>243</v>
      </c>
      <c r="DH60" s="383" t="s">
        <v>244</v>
      </c>
      <c r="DI60" s="383" t="s">
        <v>245</v>
      </c>
      <c r="DJ60" s="384" t="s">
        <v>0</v>
      </c>
      <c r="DK60" s="382" t="s">
        <v>243</v>
      </c>
      <c r="DL60" s="383" t="s">
        <v>244</v>
      </c>
      <c r="DM60" s="383" t="s">
        <v>245</v>
      </c>
      <c r="DN60" s="384" t="s">
        <v>0</v>
      </c>
      <c r="DO60" s="382" t="s">
        <v>243</v>
      </c>
      <c r="DP60" s="383" t="s">
        <v>244</v>
      </c>
      <c r="DQ60" s="383" t="s">
        <v>245</v>
      </c>
      <c r="DR60" s="384" t="s">
        <v>0</v>
      </c>
      <c r="DS60" s="382" t="s">
        <v>243</v>
      </c>
      <c r="DT60" s="383" t="s">
        <v>244</v>
      </c>
      <c r="DU60" s="383" t="s">
        <v>245</v>
      </c>
      <c r="DV60" s="384" t="s">
        <v>0</v>
      </c>
      <c r="DW60" s="382" t="s">
        <v>243</v>
      </c>
      <c r="DX60" s="383" t="s">
        <v>244</v>
      </c>
      <c r="DY60" s="383" t="s">
        <v>245</v>
      </c>
      <c r="DZ60" s="384" t="s">
        <v>0</v>
      </c>
      <c r="EA60" s="83"/>
      <c r="EB60" s="103" t="s">
        <v>243</v>
      </c>
      <c r="EC60" s="104" t="s">
        <v>244</v>
      </c>
      <c r="ED60" s="104" t="s">
        <v>245</v>
      </c>
      <c r="EE60" s="105" t="s">
        <v>0</v>
      </c>
      <c r="EF60" s="103" t="s">
        <v>243</v>
      </c>
      <c r="EG60" s="104" t="s">
        <v>244</v>
      </c>
      <c r="EH60" s="104" t="s">
        <v>245</v>
      </c>
      <c r="EI60" s="105" t="s">
        <v>0</v>
      </c>
      <c r="EJ60" s="103" t="s">
        <v>243</v>
      </c>
      <c r="EK60" s="104" t="s">
        <v>244</v>
      </c>
      <c r="EL60" s="104" t="s">
        <v>245</v>
      </c>
      <c r="EM60" s="105" t="s">
        <v>0</v>
      </c>
      <c r="EN60" s="83"/>
      <c r="EO60" s="114"/>
      <c r="EQ60" s="113">
        <v>707</v>
      </c>
      <c r="ER60" s="111" t="s">
        <v>184</v>
      </c>
      <c r="ES60" s="89">
        <f t="shared" si="343"/>
        <v>26.1</v>
      </c>
      <c r="ET60" s="72">
        <f>BX42</f>
        <v>14.1</v>
      </c>
      <c r="EU60" s="72">
        <f>BY42</f>
        <v>0</v>
      </c>
      <c r="EV60" s="90">
        <f>BZ42</f>
        <v>40.200000000000003</v>
      </c>
      <c r="EW60" s="75">
        <f>CA42</f>
        <v>19.7</v>
      </c>
      <c r="EX60" s="70">
        <f>CB42</f>
        <v>18.2</v>
      </c>
      <c r="EY60" s="70">
        <f>CC42</f>
        <v>0</v>
      </c>
      <c r="EZ60" s="91">
        <f>CD42</f>
        <v>37.9</v>
      </c>
      <c r="FA60" s="70">
        <f>CE42</f>
        <v>27.1</v>
      </c>
      <c r="FB60" s="70">
        <f>CF42</f>
        <v>15.899999999999999</v>
      </c>
      <c r="FC60" s="70">
        <f>CG42</f>
        <v>0</v>
      </c>
      <c r="FD60" s="91">
        <f>CH42</f>
        <v>43</v>
      </c>
      <c r="FE60" s="71">
        <f>CI42</f>
        <v>22.1</v>
      </c>
      <c r="FF60" s="71">
        <f>CJ42</f>
        <v>12.6</v>
      </c>
      <c r="FG60" s="71">
        <f>CK42</f>
        <v>0</v>
      </c>
      <c r="FH60" s="91">
        <f>CL42</f>
        <v>34.700000000000003</v>
      </c>
      <c r="FI60" s="70">
        <f>CM42</f>
        <v>28.1</v>
      </c>
      <c r="FJ60" s="70">
        <f>CN42</f>
        <v>14.8</v>
      </c>
      <c r="FK60" s="70">
        <f>CO42</f>
        <v>0</v>
      </c>
      <c r="FL60" s="91">
        <f>CP42</f>
        <v>42.900000000000006</v>
      </c>
      <c r="FM60" s="70">
        <f>CQ42</f>
        <v>35</v>
      </c>
      <c r="FN60" s="70">
        <f>CR42</f>
        <v>13.7</v>
      </c>
      <c r="FO60" s="70">
        <f>CS42</f>
        <v>0</v>
      </c>
      <c r="FP60" s="91">
        <f>CT42</f>
        <v>48.7</v>
      </c>
      <c r="FQ60" s="70">
        <f>CU42</f>
        <v>37.700000000000003</v>
      </c>
      <c r="FR60" s="70">
        <f>CV42</f>
        <v>17.899999999999999</v>
      </c>
      <c r="FS60" s="70">
        <f>CW42</f>
        <v>0</v>
      </c>
      <c r="FT60" s="91">
        <f>CX42</f>
        <v>55.6</v>
      </c>
      <c r="FU60" s="70">
        <f>CY42</f>
        <v>39.5</v>
      </c>
      <c r="FV60" s="70">
        <f>CZ42</f>
        <v>13.3</v>
      </c>
      <c r="FW60" s="70">
        <f>DA42</f>
        <v>0</v>
      </c>
      <c r="FX60" s="91">
        <f>DB42</f>
        <v>52.8</v>
      </c>
      <c r="FY60" s="70">
        <f>DC42</f>
        <v>32.900000000000006</v>
      </c>
      <c r="FZ60" s="70">
        <f t="shared" ref="FZ60:GB63" si="349">DD42</f>
        <v>13.5</v>
      </c>
      <c r="GA60" s="70">
        <f t="shared" si="349"/>
        <v>0</v>
      </c>
      <c r="GB60" s="91">
        <f t="shared" si="349"/>
        <v>46.400000000000006</v>
      </c>
      <c r="GC60" s="70">
        <f>DG42</f>
        <v>15.1</v>
      </c>
      <c r="GD60" s="70">
        <f t="shared" si="316"/>
        <v>9.6999999999999993</v>
      </c>
      <c r="GE60" s="70">
        <f t="shared" si="317"/>
        <v>0</v>
      </c>
      <c r="GF60" s="91">
        <f t="shared" si="318"/>
        <v>24.799999999999997</v>
      </c>
      <c r="GG60" s="409">
        <f>DK42</f>
        <v>32.800000000000004</v>
      </c>
      <c r="GH60" s="70">
        <f t="shared" si="319"/>
        <v>14.8</v>
      </c>
      <c r="GI60" s="70">
        <f t="shared" si="320"/>
        <v>0</v>
      </c>
      <c r="GJ60" s="91">
        <f t="shared" si="321"/>
        <v>47.600000000000009</v>
      </c>
      <c r="GK60" s="409">
        <f>DO42</f>
        <v>12.2</v>
      </c>
      <c r="GL60" s="70">
        <f t="shared" si="322"/>
        <v>9.1999999999999993</v>
      </c>
      <c r="GM60" s="70">
        <f t="shared" si="323"/>
        <v>0</v>
      </c>
      <c r="GN60" s="91">
        <f t="shared" si="324"/>
        <v>21.4</v>
      </c>
      <c r="GO60" s="409">
        <f>DS42</f>
        <v>37.800000000000004</v>
      </c>
      <c r="GP60" s="70">
        <f t="shared" si="325"/>
        <v>11.8</v>
      </c>
      <c r="GQ60" s="70">
        <f t="shared" si="326"/>
        <v>0</v>
      </c>
      <c r="GR60" s="91">
        <f t="shared" si="327"/>
        <v>49.600000000000009</v>
      </c>
      <c r="GS60" s="75">
        <f>DW42</f>
        <v>19.399999999999999</v>
      </c>
      <c r="GT60" s="70">
        <f t="shared" si="328"/>
        <v>7.8</v>
      </c>
      <c r="GU60" s="70">
        <f t="shared" si="329"/>
        <v>0</v>
      </c>
      <c r="GV60" s="91">
        <f t="shared" si="330"/>
        <v>27.2</v>
      </c>
      <c r="GW60" s="83"/>
      <c r="GX60" s="75">
        <f t="shared" si="331"/>
        <v>28.3</v>
      </c>
      <c r="GY60" s="70">
        <f t="shared" si="332"/>
        <v>14.255555555555553</v>
      </c>
      <c r="GZ60" s="70">
        <f t="shared" si="333"/>
        <v>0</v>
      </c>
      <c r="HA60" s="77">
        <f t="shared" si="334"/>
        <v>42.555555555555564</v>
      </c>
      <c r="HB60" s="75">
        <f t="shared" si="335"/>
        <v>31.583333333333332</v>
      </c>
      <c r="HC60" s="70">
        <f t="shared" si="336"/>
        <v>14.700000000000001</v>
      </c>
      <c r="HD60" s="70">
        <f t="shared" si="337"/>
        <v>0</v>
      </c>
      <c r="HE60" s="77">
        <f t="shared" si="338"/>
        <v>46.283333333333331</v>
      </c>
      <c r="HF60" s="75">
        <f t="shared" si="339"/>
        <v>23.46</v>
      </c>
      <c r="HG60" s="70">
        <f t="shared" si="340"/>
        <v>10.66</v>
      </c>
      <c r="HH60" s="70">
        <f t="shared" si="341"/>
        <v>0</v>
      </c>
      <c r="HI60" s="77">
        <f t="shared" si="342"/>
        <v>34.120000000000005</v>
      </c>
      <c r="HJ60" s="83"/>
    </row>
    <row r="61" spans="1:218" ht="15.75" customHeight="1" thickTop="1" thickBot="1" x14ac:dyDescent="0.25">
      <c r="C61" s="347">
        <v>2002</v>
      </c>
      <c r="D61" s="347"/>
      <c r="E61" s="347"/>
      <c r="F61" s="347"/>
      <c r="G61" s="347">
        <v>2003</v>
      </c>
      <c r="H61" s="347"/>
      <c r="I61" s="347"/>
      <c r="J61" s="347"/>
      <c r="K61" s="347">
        <v>2004</v>
      </c>
      <c r="L61" s="347"/>
      <c r="M61" s="347"/>
      <c r="N61" s="347"/>
      <c r="O61" s="347">
        <v>2005</v>
      </c>
      <c r="P61" s="347"/>
      <c r="Q61" s="347"/>
      <c r="R61" s="347"/>
      <c r="S61" s="347">
        <v>2006</v>
      </c>
      <c r="T61" s="347"/>
      <c r="U61" s="347"/>
      <c r="V61" s="347"/>
      <c r="W61" s="347">
        <v>2007</v>
      </c>
      <c r="X61" s="347"/>
      <c r="Y61" s="347"/>
      <c r="Z61" s="347"/>
      <c r="AA61" s="347">
        <v>2008</v>
      </c>
      <c r="AB61" s="347"/>
      <c r="AC61" s="347"/>
      <c r="AD61" s="347"/>
      <c r="AE61" s="347">
        <v>2009</v>
      </c>
      <c r="AF61" s="347"/>
      <c r="AG61" s="347"/>
      <c r="AH61" s="347"/>
      <c r="AI61" s="348">
        <v>2010</v>
      </c>
      <c r="AJ61" s="345"/>
      <c r="AK61" s="345"/>
      <c r="AL61" s="345"/>
      <c r="AM61" s="348">
        <v>2011</v>
      </c>
      <c r="AN61" s="345"/>
      <c r="AO61" s="345"/>
      <c r="AP61" s="345"/>
      <c r="AQ61" s="348">
        <v>2012</v>
      </c>
      <c r="AR61" s="345"/>
      <c r="AS61" s="345"/>
      <c r="AT61" s="345"/>
      <c r="AU61" s="348">
        <v>2013</v>
      </c>
      <c r="AV61" s="345"/>
      <c r="AW61" s="345"/>
      <c r="AX61" s="345"/>
      <c r="AY61" s="348">
        <v>2014</v>
      </c>
      <c r="AZ61" s="345"/>
      <c r="BA61" s="345"/>
      <c r="BB61" s="345"/>
      <c r="BC61" s="348">
        <v>2015</v>
      </c>
      <c r="BD61" s="345"/>
      <c r="BE61" s="345"/>
      <c r="BF61" s="345"/>
      <c r="BG61" s="372"/>
      <c r="BH61" s="345" t="s">
        <v>219</v>
      </c>
      <c r="BI61" s="345"/>
      <c r="BJ61" s="345"/>
      <c r="BK61" s="345"/>
      <c r="BL61" s="345" t="s">
        <v>220</v>
      </c>
      <c r="BM61" s="345"/>
      <c r="BN61" s="345"/>
      <c r="BO61" s="346"/>
      <c r="BP61" s="352" t="s">
        <v>345</v>
      </c>
      <c r="BQ61" s="352"/>
      <c r="BR61" s="352"/>
      <c r="BS61" s="352"/>
      <c r="BT61" s="83"/>
      <c r="BV61" s="40" t="s">
        <v>214</v>
      </c>
      <c r="BW61" s="95">
        <f t="shared" ref="BW61:EI61" si="350">SUM(BW3:BW58)</f>
        <v>13230.7</v>
      </c>
      <c r="BX61" s="96">
        <f t="shared" si="350"/>
        <v>3983.3300000000008</v>
      </c>
      <c r="BY61" s="96">
        <f t="shared" si="350"/>
        <v>305.7</v>
      </c>
      <c r="BZ61" s="97">
        <f t="shared" si="350"/>
        <v>17519.73</v>
      </c>
      <c r="CA61" s="98">
        <f t="shared" si="350"/>
        <v>11531.099999999997</v>
      </c>
      <c r="CB61" s="99">
        <f t="shared" si="350"/>
        <v>3804.7999999999984</v>
      </c>
      <c r="CC61" s="99">
        <f t="shared" si="350"/>
        <v>213.50000000000006</v>
      </c>
      <c r="CD61" s="100">
        <f t="shared" si="350"/>
        <v>15549.399999999998</v>
      </c>
      <c r="CE61" s="99">
        <f t="shared" si="350"/>
        <v>13709.800000000001</v>
      </c>
      <c r="CF61" s="99">
        <f t="shared" si="350"/>
        <v>3750.9999999999995</v>
      </c>
      <c r="CG61" s="99">
        <f t="shared" si="350"/>
        <v>224.2</v>
      </c>
      <c r="CH61" s="100">
        <f t="shared" si="350"/>
        <v>17685.000000000004</v>
      </c>
      <c r="CI61" s="101">
        <f t="shared" si="350"/>
        <v>8259.7000000000025</v>
      </c>
      <c r="CJ61" s="101">
        <f t="shared" si="350"/>
        <v>3514.6999999999989</v>
      </c>
      <c r="CK61" s="101">
        <f t="shared" si="350"/>
        <v>244.3</v>
      </c>
      <c r="CL61" s="100">
        <f t="shared" si="350"/>
        <v>12018.700000000003</v>
      </c>
      <c r="CM61" s="99">
        <f t="shared" si="350"/>
        <v>9162.5</v>
      </c>
      <c r="CN61" s="99">
        <f t="shared" si="350"/>
        <v>3756.5000000000014</v>
      </c>
      <c r="CO61" s="99">
        <f t="shared" si="350"/>
        <v>207.99999999999997</v>
      </c>
      <c r="CP61" s="100">
        <f t="shared" si="350"/>
        <v>13127.000000000004</v>
      </c>
      <c r="CQ61" s="99">
        <f t="shared" si="350"/>
        <v>14691.349999999999</v>
      </c>
      <c r="CR61" s="99">
        <f t="shared" si="350"/>
        <v>3854.3000000000006</v>
      </c>
      <c r="CS61" s="99">
        <f t="shared" si="350"/>
        <v>262.40000000000003</v>
      </c>
      <c r="CT61" s="100">
        <f t="shared" si="350"/>
        <v>18808.050000000007</v>
      </c>
      <c r="CU61" s="99">
        <f t="shared" si="350"/>
        <v>15965.100000000004</v>
      </c>
      <c r="CV61" s="99">
        <f t="shared" si="350"/>
        <v>3734.2000000000021</v>
      </c>
      <c r="CW61" s="99">
        <f t="shared" si="350"/>
        <v>276.70000000000005</v>
      </c>
      <c r="CX61" s="100">
        <f t="shared" si="350"/>
        <v>19975.999999999996</v>
      </c>
      <c r="CY61" s="99">
        <f t="shared" si="350"/>
        <v>16083.099999999999</v>
      </c>
      <c r="CZ61" s="99">
        <f t="shared" si="350"/>
        <v>3745.5000000000014</v>
      </c>
      <c r="DA61" s="99">
        <f t="shared" si="350"/>
        <v>264.10000000000002</v>
      </c>
      <c r="DB61" s="100">
        <f t="shared" si="350"/>
        <v>20092.7</v>
      </c>
      <c r="DC61" s="98">
        <f t="shared" si="350"/>
        <v>11112.699999999999</v>
      </c>
      <c r="DD61" s="99">
        <f t="shared" si="350"/>
        <v>3367.900000000001</v>
      </c>
      <c r="DE61" s="99">
        <f t="shared" si="350"/>
        <v>261.89999999999998</v>
      </c>
      <c r="DF61" s="102">
        <f t="shared" si="350"/>
        <v>14742.499999999996</v>
      </c>
      <c r="DG61" s="385">
        <f t="shared" ref="DG61:DJ61" si="351">SUM(DG3:DG58)</f>
        <v>9126</v>
      </c>
      <c r="DH61" s="386">
        <f t="shared" si="351"/>
        <v>2794</v>
      </c>
      <c r="DI61" s="386">
        <f t="shared" si="351"/>
        <v>207</v>
      </c>
      <c r="DJ61" s="387">
        <f t="shared" si="351"/>
        <v>12126.999999999996</v>
      </c>
      <c r="DK61" s="385">
        <f t="shared" ref="DK61:DN61" si="352">SUM(DK3:DK58)</f>
        <v>14660.7</v>
      </c>
      <c r="DL61" s="386">
        <f t="shared" si="352"/>
        <v>3185.3999999999996</v>
      </c>
      <c r="DM61" s="386">
        <f t="shared" si="352"/>
        <v>270</v>
      </c>
      <c r="DN61" s="387">
        <f t="shared" si="352"/>
        <v>18116.099999999999</v>
      </c>
      <c r="DO61" s="385">
        <f t="shared" ref="DO61:DR61" si="353">SUM(DO3:DO58)</f>
        <v>17391.900000000005</v>
      </c>
      <c r="DP61" s="386">
        <f t="shared" si="353"/>
        <v>3076.7000000000003</v>
      </c>
      <c r="DQ61" s="386">
        <f t="shared" si="353"/>
        <v>289.8</v>
      </c>
      <c r="DR61" s="387">
        <f t="shared" si="353"/>
        <v>20758.399999999994</v>
      </c>
      <c r="DS61" s="385">
        <f t="shared" ref="DS61:DV61" si="354">SUM(DS3:DS58)</f>
        <v>19222.2</v>
      </c>
      <c r="DT61" s="386">
        <f t="shared" si="354"/>
        <v>3327.8999999999992</v>
      </c>
      <c r="DU61" s="386">
        <f t="shared" si="354"/>
        <v>415.39999999999992</v>
      </c>
      <c r="DV61" s="387">
        <f t="shared" si="354"/>
        <v>22965.499999999996</v>
      </c>
      <c r="DW61" s="385">
        <f t="shared" ref="DW61:DZ61" si="355">SUM(DW3:DW58)</f>
        <v>19834.300000000003</v>
      </c>
      <c r="DX61" s="386">
        <f t="shared" si="355"/>
        <v>2634.6</v>
      </c>
      <c r="DY61" s="386">
        <f t="shared" si="355"/>
        <v>399.90000000000003</v>
      </c>
      <c r="DZ61" s="387">
        <f t="shared" si="355"/>
        <v>22868.799999999999</v>
      </c>
      <c r="EA61" s="83"/>
      <c r="EB61" s="98">
        <f t="shared" si="350"/>
        <v>12638.45</v>
      </c>
      <c r="EC61" s="99">
        <f t="shared" si="350"/>
        <v>3723.5811111111111</v>
      </c>
      <c r="ED61" s="99">
        <f t="shared" si="350"/>
        <v>251.20000000000002</v>
      </c>
      <c r="EE61" s="102">
        <f t="shared" si="350"/>
        <v>16613.231111111108</v>
      </c>
      <c r="EF61" s="98">
        <f t="shared" si="350"/>
        <v>12545.741666666663</v>
      </c>
      <c r="EG61" s="99">
        <f t="shared" si="350"/>
        <v>3662.1833333333343</v>
      </c>
      <c r="EH61" s="99">
        <f t="shared" si="350"/>
        <v>252.9</v>
      </c>
      <c r="EI61" s="102">
        <f t="shared" si="350"/>
        <v>16460.825000000001</v>
      </c>
      <c r="EJ61" s="98">
        <f t="shared" ref="EJ61:EM61" si="356">SUM(EJ3:EJ58)</f>
        <v>16047.019999999995</v>
      </c>
      <c r="EK61" s="99">
        <f t="shared" si="356"/>
        <v>3003.72</v>
      </c>
      <c r="EL61" s="99">
        <f t="shared" si="356"/>
        <v>316.42</v>
      </c>
      <c r="EM61" s="387">
        <f t="shared" si="356"/>
        <v>19367.160000000007</v>
      </c>
      <c r="EN61" s="83"/>
      <c r="EO61" s="114"/>
      <c r="EQ61" s="113">
        <v>708</v>
      </c>
      <c r="ER61" s="111" t="s">
        <v>185</v>
      </c>
      <c r="ES61" s="89">
        <f t="shared" si="343"/>
        <v>594.20000000000005</v>
      </c>
      <c r="ET61" s="72">
        <f>BX43</f>
        <v>6.5</v>
      </c>
      <c r="EU61" s="72">
        <f>BY43</f>
        <v>25.5</v>
      </c>
      <c r="EV61" s="90">
        <f>BZ43</f>
        <v>626.20000000000005</v>
      </c>
      <c r="EW61" s="75">
        <f>CA43</f>
        <v>594.40000000000009</v>
      </c>
      <c r="EX61" s="70">
        <f>CB43</f>
        <v>5.6</v>
      </c>
      <c r="EY61" s="70">
        <f>CC43</f>
        <v>24.3</v>
      </c>
      <c r="EZ61" s="91">
        <f>CD43</f>
        <v>624.30000000000007</v>
      </c>
      <c r="FA61" s="70">
        <f>CE43</f>
        <v>654.19999999999993</v>
      </c>
      <c r="FB61" s="70">
        <f>CF43</f>
        <v>2.5</v>
      </c>
      <c r="FC61" s="70">
        <f>CG43</f>
        <v>23.6</v>
      </c>
      <c r="FD61" s="91">
        <f t="shared" ref="FD61:FD63" si="357">CH43</f>
        <v>680.3</v>
      </c>
      <c r="FE61" s="71">
        <f t="shared" ref="FE61:FE63" si="358">CI43</f>
        <v>370.8</v>
      </c>
      <c r="FF61" s="71">
        <f t="shared" ref="FF61:FF63" si="359">CJ43</f>
        <v>2.5</v>
      </c>
      <c r="FG61" s="71">
        <f t="shared" ref="FG61:FG63" si="360">CK43</f>
        <v>23.1</v>
      </c>
      <c r="FH61" s="91">
        <f t="shared" ref="FH61:FH63" si="361">CL43</f>
        <v>396.40000000000003</v>
      </c>
      <c r="FI61" s="70">
        <f t="shared" ref="FI61:FI63" si="362">CM43</f>
        <v>335.3</v>
      </c>
      <c r="FJ61" s="70">
        <f t="shared" ref="FJ61:FJ63" si="363">CN43</f>
        <v>22.3</v>
      </c>
      <c r="FK61" s="70">
        <f t="shared" ref="FK61:FK63" si="364">CO43</f>
        <v>22.2</v>
      </c>
      <c r="FL61" s="91">
        <f t="shared" ref="FL61:FL63" si="365">CP43</f>
        <v>379.8</v>
      </c>
      <c r="FM61" s="70">
        <f t="shared" ref="FM61:FM63" si="366">CQ43</f>
        <v>618.69999999999993</v>
      </c>
      <c r="FN61" s="70">
        <f t="shared" ref="FN61:FN63" si="367">CR43</f>
        <v>21.199999999999996</v>
      </c>
      <c r="FO61" s="70">
        <f t="shared" ref="FO61:FO63" si="368">CS43</f>
        <v>23.9</v>
      </c>
      <c r="FP61" s="91">
        <f t="shared" ref="FP61:FP63" si="369">CT43</f>
        <v>663.8</v>
      </c>
      <c r="FQ61" s="70">
        <f t="shared" ref="FQ61:FQ63" si="370">CU43</f>
        <v>885.2</v>
      </c>
      <c r="FR61" s="70">
        <f t="shared" ref="FR61:FR63" si="371">CV43</f>
        <v>22.8</v>
      </c>
      <c r="FS61" s="70">
        <f t="shared" ref="FS61:FS63" si="372">CW43</f>
        <v>30.1</v>
      </c>
      <c r="FT61" s="91">
        <f t="shared" ref="FT61:FT63" si="373">CX43</f>
        <v>938.1</v>
      </c>
      <c r="FU61" s="70">
        <f t="shared" ref="FU61:FU63" si="374">CY43</f>
        <v>877.80000000000007</v>
      </c>
      <c r="FV61" s="70">
        <f t="shared" ref="FV61:FV63" si="375">CZ43</f>
        <v>22.5</v>
      </c>
      <c r="FW61" s="70">
        <f t="shared" ref="FW61:FW63" si="376">DA43</f>
        <v>24</v>
      </c>
      <c r="FX61" s="91">
        <f t="shared" ref="FX61:FX63" si="377">DB43</f>
        <v>924.30000000000007</v>
      </c>
      <c r="FY61" s="70">
        <f t="shared" ref="FY61:FY63" si="378">DC43</f>
        <v>648.1</v>
      </c>
      <c r="FZ61" s="70">
        <f t="shared" si="349"/>
        <v>14.8</v>
      </c>
      <c r="GA61" s="70">
        <f t="shared" si="349"/>
        <v>24.6</v>
      </c>
      <c r="GB61" s="91">
        <f t="shared" si="349"/>
        <v>687.5</v>
      </c>
      <c r="GC61" s="70">
        <f t="shared" ref="GC61:GC63" si="379">DG43</f>
        <v>458.5</v>
      </c>
      <c r="GD61" s="70">
        <f t="shared" si="316"/>
        <v>22</v>
      </c>
      <c r="GE61" s="70">
        <f t="shared" si="317"/>
        <v>22.4</v>
      </c>
      <c r="GF61" s="91">
        <f t="shared" si="318"/>
        <v>502.9</v>
      </c>
      <c r="GG61" s="409">
        <f t="shared" ref="GG61:GG63" si="380">DK43</f>
        <v>664.6</v>
      </c>
      <c r="GH61" s="70">
        <f t="shared" si="319"/>
        <v>23.5</v>
      </c>
      <c r="GI61" s="70">
        <f t="shared" si="320"/>
        <v>42.7</v>
      </c>
      <c r="GJ61" s="91">
        <f t="shared" si="321"/>
        <v>730.80000000000007</v>
      </c>
      <c r="GK61" s="409">
        <f t="shared" ref="GK61:GK63" si="381">DO43</f>
        <v>829.09999999999991</v>
      </c>
      <c r="GL61" s="70">
        <f t="shared" si="322"/>
        <v>15.5</v>
      </c>
      <c r="GM61" s="70">
        <f t="shared" si="323"/>
        <v>36.200000000000003</v>
      </c>
      <c r="GN61" s="91">
        <f t="shared" si="324"/>
        <v>880.8</v>
      </c>
      <c r="GO61" s="409">
        <f t="shared" ref="GO61:GO63" si="382">DS43</f>
        <v>1152.8</v>
      </c>
      <c r="GP61" s="70">
        <f t="shared" si="325"/>
        <v>21.2</v>
      </c>
      <c r="GQ61" s="70">
        <f t="shared" si="326"/>
        <v>47.9</v>
      </c>
      <c r="GR61" s="91">
        <f t="shared" si="327"/>
        <v>1221.9000000000001</v>
      </c>
      <c r="GS61" s="75">
        <f t="shared" ref="GS61:GS63" si="383">DW43</f>
        <v>1052.4000000000001</v>
      </c>
      <c r="GT61" s="70">
        <f t="shared" si="328"/>
        <v>15.8</v>
      </c>
      <c r="GU61" s="70">
        <f t="shared" si="329"/>
        <v>51.1</v>
      </c>
      <c r="GV61" s="91">
        <f t="shared" si="330"/>
        <v>1119.3</v>
      </c>
      <c r="GW61" s="83"/>
      <c r="GX61" s="75">
        <f t="shared" si="331"/>
        <v>664.77777777777783</v>
      </c>
      <c r="GY61" s="70">
        <f t="shared" si="332"/>
        <v>13.522222222222222</v>
      </c>
      <c r="GZ61" s="70">
        <f t="shared" si="333"/>
        <v>27.533333333333331</v>
      </c>
      <c r="HA61" s="77">
        <f t="shared" si="334"/>
        <v>705.83333333333348</v>
      </c>
      <c r="HB61" s="75">
        <f t="shared" si="335"/>
        <v>623.66666666666663</v>
      </c>
      <c r="HC61" s="70">
        <f t="shared" si="336"/>
        <v>15.633333333333333</v>
      </c>
      <c r="HD61" s="70">
        <f t="shared" si="337"/>
        <v>24.483333333333334</v>
      </c>
      <c r="HE61" s="77">
        <f t="shared" si="338"/>
        <v>663.78333333333342</v>
      </c>
      <c r="HF61" s="75">
        <f t="shared" si="339"/>
        <v>831.4799999999999</v>
      </c>
      <c r="HG61" s="70">
        <f t="shared" si="340"/>
        <v>19.600000000000001</v>
      </c>
      <c r="HH61" s="70">
        <f t="shared" si="341"/>
        <v>40.059999999999995</v>
      </c>
      <c r="HI61" s="77">
        <f t="shared" si="342"/>
        <v>891.14</v>
      </c>
      <c r="HJ61" s="83"/>
    </row>
    <row r="62" spans="1:218" ht="27.75" customHeight="1" thickTop="1" thickBot="1" x14ac:dyDescent="0.25">
      <c r="C62" s="103" t="s">
        <v>243</v>
      </c>
      <c r="D62" s="104" t="s">
        <v>244</v>
      </c>
      <c r="E62" s="104" t="s">
        <v>245</v>
      </c>
      <c r="F62" s="105" t="s">
        <v>0</v>
      </c>
      <c r="G62" s="103" t="s">
        <v>243</v>
      </c>
      <c r="H62" s="104" t="s">
        <v>244</v>
      </c>
      <c r="I62" s="104" t="s">
        <v>245</v>
      </c>
      <c r="J62" s="105" t="s">
        <v>0</v>
      </c>
      <c r="K62" s="103" t="s">
        <v>243</v>
      </c>
      <c r="L62" s="104" t="s">
        <v>244</v>
      </c>
      <c r="M62" s="104" t="s">
        <v>245</v>
      </c>
      <c r="N62" s="105" t="s">
        <v>0</v>
      </c>
      <c r="O62" s="103" t="s">
        <v>243</v>
      </c>
      <c r="P62" s="104" t="s">
        <v>244</v>
      </c>
      <c r="Q62" s="104" t="s">
        <v>245</v>
      </c>
      <c r="R62" s="105" t="s">
        <v>0</v>
      </c>
      <c r="S62" s="103" t="s">
        <v>243</v>
      </c>
      <c r="T62" s="104" t="s">
        <v>244</v>
      </c>
      <c r="U62" s="104" t="s">
        <v>245</v>
      </c>
      <c r="V62" s="105" t="s">
        <v>0</v>
      </c>
      <c r="W62" s="103" t="s">
        <v>243</v>
      </c>
      <c r="X62" s="104" t="s">
        <v>244</v>
      </c>
      <c r="Y62" s="104" t="s">
        <v>245</v>
      </c>
      <c r="Z62" s="105" t="s">
        <v>0</v>
      </c>
      <c r="AA62" s="103" t="s">
        <v>243</v>
      </c>
      <c r="AB62" s="104" t="s">
        <v>244</v>
      </c>
      <c r="AC62" s="104" t="s">
        <v>245</v>
      </c>
      <c r="AD62" s="105" t="s">
        <v>0</v>
      </c>
      <c r="AE62" s="103" t="s">
        <v>243</v>
      </c>
      <c r="AF62" s="104" t="s">
        <v>244</v>
      </c>
      <c r="AG62" s="104" t="s">
        <v>245</v>
      </c>
      <c r="AH62" s="105" t="s">
        <v>0</v>
      </c>
      <c r="AI62" s="103" t="s">
        <v>243</v>
      </c>
      <c r="AJ62" s="104" t="s">
        <v>244</v>
      </c>
      <c r="AK62" s="104" t="s">
        <v>245</v>
      </c>
      <c r="AL62" s="105" t="s">
        <v>0</v>
      </c>
      <c r="AM62" s="103" t="s">
        <v>243</v>
      </c>
      <c r="AN62" s="104" t="s">
        <v>244</v>
      </c>
      <c r="AO62" s="104" t="s">
        <v>245</v>
      </c>
      <c r="AP62" s="105" t="s">
        <v>0</v>
      </c>
      <c r="AQ62" s="103" t="s">
        <v>243</v>
      </c>
      <c r="AR62" s="104" t="s">
        <v>244</v>
      </c>
      <c r="AS62" s="104" t="s">
        <v>245</v>
      </c>
      <c r="AT62" s="105" t="s">
        <v>0</v>
      </c>
      <c r="AU62" s="103" t="s">
        <v>243</v>
      </c>
      <c r="AV62" s="104" t="s">
        <v>244</v>
      </c>
      <c r="AW62" s="104" t="s">
        <v>245</v>
      </c>
      <c r="AX62" s="105" t="s">
        <v>0</v>
      </c>
      <c r="AY62" s="103" t="s">
        <v>243</v>
      </c>
      <c r="AZ62" s="104" t="s">
        <v>244</v>
      </c>
      <c r="BA62" s="104" t="s">
        <v>245</v>
      </c>
      <c r="BB62" s="105" t="s">
        <v>0</v>
      </c>
      <c r="BC62" s="103" t="s">
        <v>243</v>
      </c>
      <c r="BD62" s="104" t="s">
        <v>244</v>
      </c>
      <c r="BE62" s="104" t="s">
        <v>245</v>
      </c>
      <c r="BF62" s="105" t="s">
        <v>0</v>
      </c>
      <c r="BG62" s="373"/>
      <c r="BH62" s="103" t="s">
        <v>243</v>
      </c>
      <c r="BI62" s="104" t="s">
        <v>244</v>
      </c>
      <c r="BJ62" s="104" t="s">
        <v>245</v>
      </c>
      <c r="BK62" s="105" t="s">
        <v>0</v>
      </c>
      <c r="BL62" s="103" t="s">
        <v>243</v>
      </c>
      <c r="BM62" s="104" t="s">
        <v>244</v>
      </c>
      <c r="BN62" s="104" t="s">
        <v>245</v>
      </c>
      <c r="BO62" s="105" t="s">
        <v>0</v>
      </c>
      <c r="BP62" s="103" t="s">
        <v>243</v>
      </c>
      <c r="BQ62" s="104" t="s">
        <v>244</v>
      </c>
      <c r="BR62" s="104" t="s">
        <v>245</v>
      </c>
      <c r="BS62" s="105" t="s">
        <v>0</v>
      </c>
      <c r="BT62" s="83"/>
      <c r="BV62" s="40" t="s">
        <v>247</v>
      </c>
      <c r="BW62" s="28">
        <f>C63</f>
        <v>13230.699999999995</v>
      </c>
      <c r="BX62" s="28">
        <f>D63</f>
        <v>3983.33</v>
      </c>
      <c r="BY62" s="28">
        <f>E63</f>
        <v>305.7</v>
      </c>
      <c r="BZ62" s="28">
        <f>F63</f>
        <v>17519.730000000003</v>
      </c>
      <c r="CA62" s="28">
        <f>G63</f>
        <v>11531.099999999995</v>
      </c>
      <c r="CB62" s="28">
        <f>H63</f>
        <v>3804.7999999999997</v>
      </c>
      <c r="CC62" s="28">
        <f>I63</f>
        <v>213.50000000000003</v>
      </c>
      <c r="CD62" s="28">
        <f>J63</f>
        <v>15549.400000000001</v>
      </c>
      <c r="CE62" s="28">
        <f>K63</f>
        <v>13709.800000000003</v>
      </c>
      <c r="CF62" s="28">
        <f>L63</f>
        <v>3751.0000000000014</v>
      </c>
      <c r="CG62" s="28">
        <f>M63</f>
        <v>224.20000000000002</v>
      </c>
      <c r="CH62" s="28">
        <f>N63</f>
        <v>17685</v>
      </c>
      <c r="CI62" s="28">
        <f>O63</f>
        <v>8259.7000000000007</v>
      </c>
      <c r="CJ62" s="28">
        <f>P63</f>
        <v>3514.7000000000012</v>
      </c>
      <c r="CK62" s="28">
        <f>Q63</f>
        <v>244.3</v>
      </c>
      <c r="CL62" s="28">
        <f>R63</f>
        <v>12018.700000000003</v>
      </c>
      <c r="CM62" s="28">
        <f>S63</f>
        <v>9162.4999999999964</v>
      </c>
      <c r="CN62" s="28">
        <f>T63</f>
        <v>3756.5000000000009</v>
      </c>
      <c r="CO62" s="28">
        <f>U63</f>
        <v>208.00000000000003</v>
      </c>
      <c r="CP62" s="28">
        <f>V63</f>
        <v>13127</v>
      </c>
      <c r="CQ62" s="28">
        <f>W63</f>
        <v>14691.349999999997</v>
      </c>
      <c r="CR62" s="28">
        <f>X63</f>
        <v>3854.3000000000015</v>
      </c>
      <c r="CS62" s="28">
        <f>Y63</f>
        <v>262.39999999999998</v>
      </c>
      <c r="CT62" s="28">
        <f>Z63</f>
        <v>18808.050000000003</v>
      </c>
      <c r="CU62" s="28">
        <f>AA63</f>
        <v>15965.100000000004</v>
      </c>
      <c r="CV62" s="28">
        <f>AB63</f>
        <v>3734.2000000000003</v>
      </c>
      <c r="CW62" s="28">
        <f>AC63</f>
        <v>276.70000000000005</v>
      </c>
      <c r="CX62" s="28">
        <f>AD63</f>
        <v>19976.000000000004</v>
      </c>
      <c r="CY62" s="28">
        <f>AE63</f>
        <v>16083.100000000004</v>
      </c>
      <c r="CZ62" s="28">
        <f>AF63</f>
        <v>3745.5000000000009</v>
      </c>
      <c r="DA62" s="28">
        <f>AG63</f>
        <v>264.10000000000002</v>
      </c>
      <c r="DB62" s="28">
        <f>AH63</f>
        <v>20109.199999999997</v>
      </c>
      <c r="DC62" s="28">
        <f>AI63</f>
        <v>11112.699999999997</v>
      </c>
      <c r="DD62" s="28">
        <f>AJ63</f>
        <v>3367.8999999999992</v>
      </c>
      <c r="DE62" s="28">
        <f>AK63</f>
        <v>261.89999999999998</v>
      </c>
      <c r="DF62" s="28">
        <f>AL63</f>
        <v>14742.500000000005</v>
      </c>
      <c r="DG62" s="39">
        <f>AM63</f>
        <v>9126.0000000000018</v>
      </c>
      <c r="DH62" s="39">
        <f>AN63</f>
        <v>2794</v>
      </c>
      <c r="DI62" s="39">
        <f>AO63</f>
        <v>206.99999999999997</v>
      </c>
      <c r="DJ62" s="39">
        <f>AP63</f>
        <v>12127.000000000002</v>
      </c>
      <c r="DK62" s="39">
        <f>AQ63</f>
        <v>14660.700000000004</v>
      </c>
      <c r="DL62" s="39">
        <f>AR63</f>
        <v>3185.4000000000005</v>
      </c>
      <c r="DM62" s="39">
        <f>AS63</f>
        <v>269.99999999999994</v>
      </c>
      <c r="DN62" s="39">
        <f>AT63</f>
        <v>18116.099999999999</v>
      </c>
      <c r="DO62" s="39">
        <f>AU63</f>
        <v>17391.899999999994</v>
      </c>
      <c r="DP62" s="39">
        <f>AV63</f>
        <v>3076.7000000000007</v>
      </c>
      <c r="DQ62" s="39">
        <f>AW63</f>
        <v>289.8</v>
      </c>
      <c r="DR62" s="39">
        <f>AX63</f>
        <v>20758.400000000001</v>
      </c>
      <c r="DS62" s="39">
        <f>AY63</f>
        <v>19222.2</v>
      </c>
      <c r="DT62" s="39">
        <f>AZ63</f>
        <v>3327.9000000000005</v>
      </c>
      <c r="DU62" s="39">
        <f>BA63</f>
        <v>415.4</v>
      </c>
      <c r="DV62" s="39">
        <f>BB63</f>
        <v>22965.500000000007</v>
      </c>
      <c r="DW62" s="39">
        <f>BC63</f>
        <v>19834.300000000003</v>
      </c>
      <c r="DX62" s="39">
        <f>BD63</f>
        <v>2634.6</v>
      </c>
      <c r="DY62" s="39">
        <f>BE63</f>
        <v>399.90000000000003</v>
      </c>
      <c r="DZ62" s="39">
        <f>BF63</f>
        <v>22868.799999999996</v>
      </c>
      <c r="EA62" s="83"/>
      <c r="EB62" s="28">
        <v>12638.449999999999</v>
      </c>
      <c r="EC62" s="28">
        <v>3723.5811111111116</v>
      </c>
      <c r="ED62" s="28">
        <v>251.20000000000002</v>
      </c>
      <c r="EE62" s="28">
        <v>16615.064444444448</v>
      </c>
      <c r="EF62" s="28">
        <v>12545.741666666669</v>
      </c>
      <c r="EG62" s="28">
        <v>3662.1833333333338</v>
      </c>
      <c r="EH62" s="28">
        <v>252.9</v>
      </c>
      <c r="EI62" s="28">
        <v>16463.575000000001</v>
      </c>
      <c r="EJ62" s="28">
        <v>16047.02</v>
      </c>
      <c r="EK62" s="28">
        <v>3003.7200000000007</v>
      </c>
      <c r="EL62" s="28">
        <v>316.41999999999996</v>
      </c>
      <c r="EM62" s="39">
        <v>19367.159999999996</v>
      </c>
      <c r="EN62" s="83"/>
      <c r="EO62" s="114"/>
      <c r="EQ62" s="113">
        <v>709</v>
      </c>
      <c r="ER62" s="111" t="s">
        <v>186</v>
      </c>
      <c r="ES62" s="89">
        <f t="shared" si="343"/>
        <v>499.5</v>
      </c>
      <c r="ET62" s="72">
        <f t="shared" ref="ET62:ET63" si="384">BX44</f>
        <v>26.6</v>
      </c>
      <c r="EU62" s="72">
        <f t="shared" ref="EU62:EU63" si="385">BY44</f>
        <v>0</v>
      </c>
      <c r="EV62" s="90">
        <f t="shared" ref="EV62:EV63" si="386">BZ44</f>
        <v>526.1</v>
      </c>
      <c r="EW62" s="75">
        <f t="shared" ref="EW62:EW63" si="387">CA44</f>
        <v>473.4</v>
      </c>
      <c r="EX62" s="70">
        <f t="shared" ref="EX62:EX63" si="388">CB44</f>
        <v>29.3</v>
      </c>
      <c r="EY62" s="70">
        <f t="shared" ref="EY62:EY63" si="389">CC44</f>
        <v>0</v>
      </c>
      <c r="EZ62" s="91">
        <f t="shared" ref="EZ62:EZ63" si="390">CD44</f>
        <v>502.7</v>
      </c>
      <c r="FA62" s="70">
        <f t="shared" ref="FA62:FA63" si="391">CE44</f>
        <v>474.1</v>
      </c>
      <c r="FB62" s="70">
        <f t="shared" ref="FB62:FB63" si="392">CF44</f>
        <v>23</v>
      </c>
      <c r="FC62" s="70">
        <f t="shared" ref="FC62:FC63" si="393">CG44</f>
        <v>0</v>
      </c>
      <c r="FD62" s="91">
        <f t="shared" si="357"/>
        <v>497.1</v>
      </c>
      <c r="FE62" s="71">
        <f t="shared" si="358"/>
        <v>277.10000000000002</v>
      </c>
      <c r="FF62" s="71">
        <f t="shared" si="359"/>
        <v>29.1</v>
      </c>
      <c r="FG62" s="71">
        <f t="shared" si="360"/>
        <v>0</v>
      </c>
      <c r="FH62" s="91">
        <f t="shared" si="361"/>
        <v>306.20000000000005</v>
      </c>
      <c r="FI62" s="70">
        <f t="shared" si="362"/>
        <v>52.2</v>
      </c>
      <c r="FJ62" s="70">
        <f t="shared" si="363"/>
        <v>33.300000000000004</v>
      </c>
      <c r="FK62" s="70">
        <f t="shared" si="364"/>
        <v>0</v>
      </c>
      <c r="FL62" s="91">
        <f t="shared" si="365"/>
        <v>85.5</v>
      </c>
      <c r="FM62" s="70">
        <f t="shared" si="366"/>
        <v>363.8</v>
      </c>
      <c r="FN62" s="70">
        <f t="shared" si="367"/>
        <v>28.9</v>
      </c>
      <c r="FO62" s="70">
        <f t="shared" si="368"/>
        <v>0</v>
      </c>
      <c r="FP62" s="91">
        <f t="shared" si="369"/>
        <v>392.7</v>
      </c>
      <c r="FQ62" s="70">
        <f t="shared" si="370"/>
        <v>482.09999999999997</v>
      </c>
      <c r="FR62" s="70">
        <f t="shared" si="371"/>
        <v>33.400000000000006</v>
      </c>
      <c r="FS62" s="70">
        <f t="shared" si="372"/>
        <v>0</v>
      </c>
      <c r="FT62" s="91">
        <f t="shared" si="373"/>
        <v>515.5</v>
      </c>
      <c r="FU62" s="70">
        <f t="shared" si="374"/>
        <v>471.8</v>
      </c>
      <c r="FV62" s="70">
        <f t="shared" si="375"/>
        <v>32.700000000000003</v>
      </c>
      <c r="FW62" s="70">
        <f t="shared" si="376"/>
        <v>0</v>
      </c>
      <c r="FX62" s="91">
        <f t="shared" si="377"/>
        <v>504.5</v>
      </c>
      <c r="FY62" s="70">
        <f t="shared" si="378"/>
        <v>285</v>
      </c>
      <c r="FZ62" s="70">
        <f t="shared" si="349"/>
        <v>33.800000000000004</v>
      </c>
      <c r="GA62" s="70">
        <f t="shared" si="349"/>
        <v>0</v>
      </c>
      <c r="GB62" s="91">
        <f t="shared" si="349"/>
        <v>318.8</v>
      </c>
      <c r="GC62" s="70">
        <f t="shared" si="379"/>
        <v>18.7</v>
      </c>
      <c r="GD62" s="70">
        <f t="shared" si="316"/>
        <v>28.9</v>
      </c>
      <c r="GE62" s="70">
        <f t="shared" si="317"/>
        <v>0</v>
      </c>
      <c r="GF62" s="91">
        <f t="shared" si="318"/>
        <v>47.599999999999994</v>
      </c>
      <c r="GG62" s="409">
        <f t="shared" si="380"/>
        <v>427.7</v>
      </c>
      <c r="GH62" s="70">
        <f t="shared" si="319"/>
        <v>29.700000000000003</v>
      </c>
      <c r="GI62" s="70">
        <f t="shared" si="320"/>
        <v>0</v>
      </c>
      <c r="GJ62" s="91">
        <f t="shared" si="321"/>
        <v>457.4</v>
      </c>
      <c r="GK62" s="409">
        <f t="shared" si="381"/>
        <v>677.19999999999993</v>
      </c>
      <c r="GL62" s="70">
        <f t="shared" si="322"/>
        <v>26.9</v>
      </c>
      <c r="GM62" s="70">
        <f t="shared" si="323"/>
        <v>0</v>
      </c>
      <c r="GN62" s="91">
        <f t="shared" si="324"/>
        <v>704.09999999999991</v>
      </c>
      <c r="GO62" s="409">
        <f t="shared" si="382"/>
        <v>1014.2</v>
      </c>
      <c r="GP62" s="70">
        <f t="shared" si="325"/>
        <v>28.599999999999998</v>
      </c>
      <c r="GQ62" s="70">
        <f t="shared" si="326"/>
        <v>0</v>
      </c>
      <c r="GR62" s="91">
        <f t="shared" si="327"/>
        <v>1042.8</v>
      </c>
      <c r="GS62" s="75">
        <f t="shared" si="383"/>
        <v>1026.5</v>
      </c>
      <c r="GT62" s="70">
        <f t="shared" si="328"/>
        <v>23.2</v>
      </c>
      <c r="GU62" s="70">
        <f t="shared" si="329"/>
        <v>0</v>
      </c>
      <c r="GV62" s="91">
        <f t="shared" si="330"/>
        <v>1049.7</v>
      </c>
      <c r="GW62" s="83"/>
      <c r="GX62" s="75">
        <f t="shared" si="331"/>
        <v>457.83333333333331</v>
      </c>
      <c r="GY62" s="70">
        <f t="shared" si="332"/>
        <v>28.833333333333332</v>
      </c>
      <c r="GZ62" s="70">
        <f t="shared" si="333"/>
        <v>0</v>
      </c>
      <c r="HA62" s="77">
        <f t="shared" si="334"/>
        <v>486.66666666666669</v>
      </c>
      <c r="HB62" s="75">
        <f t="shared" si="335"/>
        <v>353.51666666666665</v>
      </c>
      <c r="HC62" s="70">
        <f t="shared" si="336"/>
        <v>30.066666666666674</v>
      </c>
      <c r="HD62" s="70">
        <f t="shared" si="337"/>
        <v>0</v>
      </c>
      <c r="HE62" s="77">
        <f t="shared" si="338"/>
        <v>383.58333333333331</v>
      </c>
      <c r="HF62" s="75">
        <f t="shared" si="339"/>
        <v>632.86</v>
      </c>
      <c r="HG62" s="70">
        <f t="shared" si="340"/>
        <v>27.459999999999997</v>
      </c>
      <c r="HH62" s="70">
        <f t="shared" si="341"/>
        <v>0</v>
      </c>
      <c r="HI62" s="77">
        <f t="shared" si="342"/>
        <v>660.31999999999994</v>
      </c>
      <c r="HJ62" s="83"/>
    </row>
    <row r="63" spans="1:218" ht="14.25" thickTop="1" thickBot="1" x14ac:dyDescent="0.25">
      <c r="B63" s="40" t="s">
        <v>246</v>
      </c>
      <c r="C63" s="95">
        <f>SUM(C3:C60)</f>
        <v>13230.699999999995</v>
      </c>
      <c r="D63" s="96">
        <f t="shared" ref="D63:BO63" si="394">SUM(D3:D60)</f>
        <v>3983.33</v>
      </c>
      <c r="E63" s="96">
        <f t="shared" si="394"/>
        <v>305.7</v>
      </c>
      <c r="F63" s="97">
        <f t="shared" si="394"/>
        <v>17519.730000000003</v>
      </c>
      <c r="G63" s="98">
        <f t="shared" si="394"/>
        <v>11531.099999999995</v>
      </c>
      <c r="H63" s="99">
        <f t="shared" si="394"/>
        <v>3804.7999999999997</v>
      </c>
      <c r="I63" s="99">
        <f t="shared" si="394"/>
        <v>213.50000000000003</v>
      </c>
      <c r="J63" s="100">
        <f t="shared" si="394"/>
        <v>15549.400000000001</v>
      </c>
      <c r="K63" s="99">
        <f t="shared" si="394"/>
        <v>13709.800000000003</v>
      </c>
      <c r="L63" s="99">
        <f t="shared" si="394"/>
        <v>3751.0000000000014</v>
      </c>
      <c r="M63" s="99">
        <f t="shared" si="394"/>
        <v>224.20000000000002</v>
      </c>
      <c r="N63" s="100">
        <f t="shared" si="394"/>
        <v>17685</v>
      </c>
      <c r="O63" s="101">
        <f t="shared" si="394"/>
        <v>8259.7000000000007</v>
      </c>
      <c r="P63" s="101">
        <f t="shared" si="394"/>
        <v>3514.7000000000012</v>
      </c>
      <c r="Q63" s="101">
        <f t="shared" si="394"/>
        <v>244.3</v>
      </c>
      <c r="R63" s="100">
        <f t="shared" si="394"/>
        <v>12018.700000000003</v>
      </c>
      <c r="S63" s="99">
        <f t="shared" si="394"/>
        <v>9162.4999999999964</v>
      </c>
      <c r="T63" s="99">
        <f t="shared" si="394"/>
        <v>3756.5000000000009</v>
      </c>
      <c r="U63" s="99">
        <f t="shared" si="394"/>
        <v>208.00000000000003</v>
      </c>
      <c r="V63" s="100">
        <f t="shared" si="394"/>
        <v>13127</v>
      </c>
      <c r="W63" s="99">
        <f t="shared" si="394"/>
        <v>14691.349999999997</v>
      </c>
      <c r="X63" s="99">
        <f t="shared" si="394"/>
        <v>3854.3000000000015</v>
      </c>
      <c r="Y63" s="99">
        <f t="shared" si="394"/>
        <v>262.39999999999998</v>
      </c>
      <c r="Z63" s="100">
        <f t="shared" si="394"/>
        <v>18808.050000000003</v>
      </c>
      <c r="AA63" s="99">
        <f t="shared" si="394"/>
        <v>15965.100000000004</v>
      </c>
      <c r="AB63" s="99">
        <f t="shared" si="394"/>
        <v>3734.2000000000003</v>
      </c>
      <c r="AC63" s="99">
        <f t="shared" si="394"/>
        <v>276.70000000000005</v>
      </c>
      <c r="AD63" s="100">
        <f t="shared" si="394"/>
        <v>19976.000000000004</v>
      </c>
      <c r="AE63" s="99">
        <f t="shared" si="394"/>
        <v>16083.100000000004</v>
      </c>
      <c r="AF63" s="99">
        <f t="shared" si="394"/>
        <v>3745.5000000000009</v>
      </c>
      <c r="AG63" s="99">
        <f t="shared" si="394"/>
        <v>264.10000000000002</v>
      </c>
      <c r="AH63" s="100">
        <f t="shared" si="394"/>
        <v>20109.199999999997</v>
      </c>
      <c r="AI63" s="98">
        <f t="shared" si="394"/>
        <v>11112.699999999997</v>
      </c>
      <c r="AJ63" s="99">
        <f t="shared" si="394"/>
        <v>3367.8999999999992</v>
      </c>
      <c r="AK63" s="99">
        <f t="shared" si="394"/>
        <v>261.89999999999998</v>
      </c>
      <c r="AL63" s="102">
        <f t="shared" si="394"/>
        <v>14742.500000000005</v>
      </c>
      <c r="AM63" s="98">
        <f t="shared" ref="AM63:AP63" si="395">SUM(AM3:AM60)</f>
        <v>9126.0000000000018</v>
      </c>
      <c r="AN63" s="99">
        <f t="shared" si="395"/>
        <v>2794</v>
      </c>
      <c r="AO63" s="99">
        <f t="shared" si="395"/>
        <v>206.99999999999997</v>
      </c>
      <c r="AP63" s="102">
        <f t="shared" si="395"/>
        <v>12127.000000000002</v>
      </c>
      <c r="AQ63" s="98">
        <f t="shared" ref="AQ63:AT63" si="396">SUM(AQ3:AQ60)</f>
        <v>14660.700000000004</v>
      </c>
      <c r="AR63" s="99">
        <f t="shared" si="396"/>
        <v>3185.4000000000005</v>
      </c>
      <c r="AS63" s="99">
        <f t="shared" si="396"/>
        <v>269.99999999999994</v>
      </c>
      <c r="AT63" s="102">
        <f t="shared" si="396"/>
        <v>18116.099999999999</v>
      </c>
      <c r="AU63" s="98">
        <f t="shared" ref="AU63:AX63" si="397">SUM(AU3:AU60)</f>
        <v>17391.899999999994</v>
      </c>
      <c r="AV63" s="99">
        <f t="shared" si="397"/>
        <v>3076.7000000000007</v>
      </c>
      <c r="AW63" s="99">
        <f t="shared" si="397"/>
        <v>289.8</v>
      </c>
      <c r="AX63" s="102">
        <f t="shared" si="397"/>
        <v>20758.400000000001</v>
      </c>
      <c r="AY63" s="98">
        <f t="shared" ref="AY63:BB63" si="398">SUM(AY3:AY60)</f>
        <v>19222.2</v>
      </c>
      <c r="AZ63" s="99">
        <f t="shared" si="398"/>
        <v>3327.9000000000005</v>
      </c>
      <c r="BA63" s="99">
        <f t="shared" si="398"/>
        <v>415.4</v>
      </c>
      <c r="BB63" s="102">
        <f t="shared" si="398"/>
        <v>22965.500000000007</v>
      </c>
      <c r="BC63" s="98">
        <f t="shared" ref="BC63:BF63" si="399">SUM(BC3:BC60)</f>
        <v>19834.300000000003</v>
      </c>
      <c r="BD63" s="99">
        <f t="shared" si="399"/>
        <v>2634.6</v>
      </c>
      <c r="BE63" s="99">
        <f t="shared" si="399"/>
        <v>399.90000000000003</v>
      </c>
      <c r="BF63" s="102">
        <f t="shared" si="399"/>
        <v>22868.799999999996</v>
      </c>
      <c r="BG63" s="376"/>
      <c r="BH63" s="98">
        <f t="shared" ref="BH63" si="400">(C63+G63+K63+O63+S63+W63+AA63+AE63+AI63)/9</f>
        <v>12638.449999999999</v>
      </c>
      <c r="BI63" s="99">
        <f t="shared" ref="BI63" si="401">(D63+H63+L63+P63+T63+X63+AB63+AF63+AJ63)/9</f>
        <v>3723.5811111111116</v>
      </c>
      <c r="BJ63" s="99">
        <f t="shared" ref="BJ63" si="402">(E63+I63+M63+Q63+U63+Y63+AC63+AG63+AK63)/9</f>
        <v>251.20000000000002</v>
      </c>
      <c r="BK63" s="102">
        <f t="shared" ref="BK63" si="403">(F63+J63+N63+R63+V63+Z63+AD63+AH63+AL63)/9</f>
        <v>16615.064444444448</v>
      </c>
      <c r="BL63" s="98">
        <f t="shared" ref="BL63" si="404">(O63+S63+W63+AA63+AE63+AI63)/6</f>
        <v>12545.741666666669</v>
      </c>
      <c r="BM63" s="99">
        <f t="shared" ref="BM63" si="405">(P63+T63+X63+AB63+AF63+AJ63)/6</f>
        <v>3662.1833333333338</v>
      </c>
      <c r="BN63" s="99">
        <f t="shared" ref="BN63" si="406">(Q63+U63+Y63+AC63+AG63+AK63)/6</f>
        <v>252.9</v>
      </c>
      <c r="BO63" s="102">
        <f t="shared" ref="BO63" si="407">(R63+V63+Z63+AD63+AH63+AL63)/6</f>
        <v>16463.575000000001</v>
      </c>
      <c r="BP63" s="98">
        <f t="shared" ref="BP63" si="408">(AM63+AQ63+AU63+AY63+BC63)/5</f>
        <v>16047.02</v>
      </c>
      <c r="BQ63" s="99">
        <f t="shared" ref="BQ63" si="409">(AN63+AR63+AV63+AZ63+BD63)/5</f>
        <v>3003.7200000000007</v>
      </c>
      <c r="BR63" s="99">
        <f t="shared" ref="BR63" si="410">(AO63+AS63+AW63+BA63+BE63)/5</f>
        <v>316.41999999999996</v>
      </c>
      <c r="BS63" s="102">
        <f t="shared" ref="BS63" si="411">(AP63+AT63+AX63+BB63+BF63)/5</f>
        <v>19367.159999999996</v>
      </c>
      <c r="BT63" s="83"/>
      <c r="EA63" s="83"/>
      <c r="EN63" s="83"/>
      <c r="EO63" s="114"/>
      <c r="EQ63" s="121">
        <v>710</v>
      </c>
      <c r="ER63" s="122" t="s">
        <v>187</v>
      </c>
      <c r="ES63" s="123">
        <f t="shared" si="343"/>
        <v>727.09999999999991</v>
      </c>
      <c r="ET63" s="124">
        <f t="shared" si="384"/>
        <v>156.29999999999998</v>
      </c>
      <c r="EU63" s="124">
        <f t="shared" si="385"/>
        <v>0</v>
      </c>
      <c r="EV63" s="125">
        <f t="shared" si="386"/>
        <v>883.39999999999986</v>
      </c>
      <c r="EW63" s="126">
        <f t="shared" si="387"/>
        <v>581.1</v>
      </c>
      <c r="EX63" s="124">
        <f t="shared" si="388"/>
        <v>129.69999999999999</v>
      </c>
      <c r="EY63" s="124">
        <f t="shared" si="389"/>
        <v>0</v>
      </c>
      <c r="EZ63" s="125">
        <f t="shared" si="390"/>
        <v>710.8</v>
      </c>
      <c r="FA63" s="124">
        <f t="shared" si="391"/>
        <v>745.1</v>
      </c>
      <c r="FB63" s="124">
        <f t="shared" si="392"/>
        <v>144.20000000000002</v>
      </c>
      <c r="FC63" s="124">
        <f t="shared" si="393"/>
        <v>0</v>
      </c>
      <c r="FD63" s="125">
        <f t="shared" si="357"/>
        <v>889.30000000000007</v>
      </c>
      <c r="FE63" s="127">
        <f t="shared" si="358"/>
        <v>197.9</v>
      </c>
      <c r="FF63" s="127">
        <f t="shared" si="359"/>
        <v>103.10000000000001</v>
      </c>
      <c r="FG63" s="127">
        <f t="shared" si="360"/>
        <v>0</v>
      </c>
      <c r="FH63" s="125">
        <f t="shared" si="361"/>
        <v>301</v>
      </c>
      <c r="FI63" s="124">
        <f t="shared" si="362"/>
        <v>317.8</v>
      </c>
      <c r="FJ63" s="124">
        <f t="shared" si="363"/>
        <v>79.3</v>
      </c>
      <c r="FK63" s="124">
        <f t="shared" si="364"/>
        <v>0</v>
      </c>
      <c r="FL63" s="125">
        <f t="shared" si="365"/>
        <v>397.1</v>
      </c>
      <c r="FM63" s="124">
        <f t="shared" si="366"/>
        <v>718.8</v>
      </c>
      <c r="FN63" s="124">
        <f t="shared" si="367"/>
        <v>118.4</v>
      </c>
      <c r="FO63" s="124">
        <f t="shared" si="368"/>
        <v>0</v>
      </c>
      <c r="FP63" s="125">
        <f t="shared" si="369"/>
        <v>837.19999999999993</v>
      </c>
      <c r="FQ63" s="124">
        <f t="shared" si="370"/>
        <v>814.2</v>
      </c>
      <c r="FR63" s="124">
        <f t="shared" si="371"/>
        <v>138.4</v>
      </c>
      <c r="FS63" s="124">
        <f t="shared" si="372"/>
        <v>0</v>
      </c>
      <c r="FT63" s="125">
        <f t="shared" si="373"/>
        <v>952.6</v>
      </c>
      <c r="FU63" s="124">
        <f t="shared" si="374"/>
        <v>892</v>
      </c>
      <c r="FV63" s="124">
        <f t="shared" si="375"/>
        <v>120.3</v>
      </c>
      <c r="FW63" s="124">
        <f t="shared" si="376"/>
        <v>0</v>
      </c>
      <c r="FX63" s="125">
        <f t="shared" si="377"/>
        <v>1012.3</v>
      </c>
      <c r="FY63" s="124">
        <f t="shared" si="378"/>
        <v>540.79999999999995</v>
      </c>
      <c r="FZ63" s="124">
        <f t="shared" si="349"/>
        <v>98.8</v>
      </c>
      <c r="GA63" s="124">
        <f t="shared" si="349"/>
        <v>0</v>
      </c>
      <c r="GB63" s="125">
        <f t="shared" si="349"/>
        <v>639.59999999999991</v>
      </c>
      <c r="GC63" s="124">
        <f t="shared" si="379"/>
        <v>260.79999999999995</v>
      </c>
      <c r="GD63" s="124">
        <f t="shared" si="316"/>
        <v>67.3</v>
      </c>
      <c r="GE63" s="124">
        <f t="shared" si="317"/>
        <v>0</v>
      </c>
      <c r="GF63" s="125">
        <f t="shared" si="318"/>
        <v>328.09999999999997</v>
      </c>
      <c r="GG63" s="123">
        <f t="shared" si="380"/>
        <v>688.8</v>
      </c>
      <c r="GH63" s="124">
        <f t="shared" si="319"/>
        <v>117.89999999999999</v>
      </c>
      <c r="GI63" s="124">
        <f t="shared" si="320"/>
        <v>0</v>
      </c>
      <c r="GJ63" s="125">
        <f t="shared" si="321"/>
        <v>806.69999999999993</v>
      </c>
      <c r="GK63" s="123">
        <f t="shared" si="381"/>
        <v>1033.8</v>
      </c>
      <c r="GL63" s="124">
        <f t="shared" si="322"/>
        <v>83.300000000000011</v>
      </c>
      <c r="GM63" s="124">
        <f t="shared" si="323"/>
        <v>0</v>
      </c>
      <c r="GN63" s="125">
        <f t="shared" si="324"/>
        <v>1117.0999999999999</v>
      </c>
      <c r="GO63" s="123">
        <f t="shared" si="382"/>
        <v>1175</v>
      </c>
      <c r="GP63" s="124">
        <f t="shared" si="325"/>
        <v>124.7</v>
      </c>
      <c r="GQ63" s="124">
        <f t="shared" si="326"/>
        <v>0</v>
      </c>
      <c r="GR63" s="125">
        <f t="shared" si="327"/>
        <v>1299.7</v>
      </c>
      <c r="GS63" s="126">
        <f t="shared" si="383"/>
        <v>1060.3</v>
      </c>
      <c r="GT63" s="124">
        <f t="shared" si="328"/>
        <v>105.3</v>
      </c>
      <c r="GU63" s="124">
        <f t="shared" si="329"/>
        <v>0</v>
      </c>
      <c r="GV63" s="125">
        <f t="shared" si="330"/>
        <v>1165.5999999999999</v>
      </c>
      <c r="GW63" s="83"/>
      <c r="GX63" s="126">
        <f t="shared" si="331"/>
        <v>672.7</v>
      </c>
      <c r="GY63" s="124">
        <f t="shared" si="332"/>
        <v>121.66666666666667</v>
      </c>
      <c r="GZ63" s="124">
        <f t="shared" si="333"/>
        <v>0</v>
      </c>
      <c r="HA63" s="128">
        <f t="shared" si="334"/>
        <v>794.36666666666656</v>
      </c>
      <c r="HB63" s="126">
        <f t="shared" si="335"/>
        <v>614.30000000000007</v>
      </c>
      <c r="HC63" s="124">
        <f t="shared" si="336"/>
        <v>117.28333333333332</v>
      </c>
      <c r="HD63" s="124">
        <f t="shared" si="337"/>
        <v>0</v>
      </c>
      <c r="HE63" s="128">
        <f t="shared" si="338"/>
        <v>731.58333333333337</v>
      </c>
      <c r="HF63" s="126">
        <f t="shared" si="339"/>
        <v>843.74</v>
      </c>
      <c r="HG63" s="124">
        <f t="shared" si="340"/>
        <v>99.7</v>
      </c>
      <c r="HH63" s="124">
        <f t="shared" si="341"/>
        <v>0</v>
      </c>
      <c r="HI63" s="128">
        <f t="shared" si="342"/>
        <v>943.43999999999983</v>
      </c>
      <c r="HJ63" s="83"/>
    </row>
    <row r="64" spans="1:218" ht="13.5" thickTop="1" x14ac:dyDescent="0.2">
      <c r="BT64" s="83"/>
      <c r="EO64" s="114"/>
      <c r="EQ64" s="113"/>
      <c r="ER64" s="118" t="s">
        <v>246</v>
      </c>
      <c r="ES64" s="89">
        <f>SUM(ES54:ES63)</f>
        <v>6504.4</v>
      </c>
      <c r="ET64" s="72">
        <f t="shared" ref="ET64:GV64" si="412">SUM(ET54:ET63)</f>
        <v>573.6</v>
      </c>
      <c r="EU64" s="72">
        <f t="shared" si="412"/>
        <v>65.599999999999994</v>
      </c>
      <c r="EV64" s="90">
        <f t="shared" si="412"/>
        <v>7143.5999999999995</v>
      </c>
      <c r="EW64" s="75">
        <f t="shared" si="412"/>
        <v>5408.4</v>
      </c>
      <c r="EX64" s="70">
        <f t="shared" si="412"/>
        <v>667.3</v>
      </c>
      <c r="EY64" s="70">
        <f t="shared" si="412"/>
        <v>45.1</v>
      </c>
      <c r="EZ64" s="91">
        <f t="shared" si="412"/>
        <v>6120.8</v>
      </c>
      <c r="FA64" s="70">
        <f t="shared" si="412"/>
        <v>6446.2000000000007</v>
      </c>
      <c r="FB64" s="70">
        <f t="shared" si="412"/>
        <v>686</v>
      </c>
      <c r="FC64" s="70">
        <f t="shared" si="412"/>
        <v>55.2</v>
      </c>
      <c r="FD64" s="91">
        <f t="shared" si="412"/>
        <v>7187.4000000000005</v>
      </c>
      <c r="FE64" s="71">
        <f t="shared" si="412"/>
        <v>2925.4</v>
      </c>
      <c r="FF64" s="71">
        <f t="shared" si="412"/>
        <v>552.30000000000007</v>
      </c>
      <c r="FG64" s="71">
        <f t="shared" si="412"/>
        <v>25.900000000000002</v>
      </c>
      <c r="FH64" s="91">
        <f t="shared" si="412"/>
        <v>3503.6000000000004</v>
      </c>
      <c r="FI64" s="70">
        <f t="shared" si="412"/>
        <v>2984.2000000000003</v>
      </c>
      <c r="FJ64" s="70">
        <f t="shared" si="412"/>
        <v>575.1</v>
      </c>
      <c r="FK64" s="70">
        <f t="shared" si="412"/>
        <v>29.1</v>
      </c>
      <c r="FL64" s="91">
        <f t="shared" si="412"/>
        <v>3588.4000000000005</v>
      </c>
      <c r="FM64" s="70">
        <f t="shared" si="412"/>
        <v>6687.1</v>
      </c>
      <c r="FN64" s="70">
        <f t="shared" si="412"/>
        <v>656.59999999999991</v>
      </c>
      <c r="FO64" s="70">
        <f t="shared" si="412"/>
        <v>27.2</v>
      </c>
      <c r="FP64" s="91">
        <f t="shared" si="412"/>
        <v>7370.9</v>
      </c>
      <c r="FQ64" s="70">
        <f t="shared" si="412"/>
        <v>7704</v>
      </c>
      <c r="FR64" s="70">
        <f t="shared" si="412"/>
        <v>659</v>
      </c>
      <c r="FS64" s="70">
        <f t="shared" si="412"/>
        <v>34.200000000000003</v>
      </c>
      <c r="FT64" s="91">
        <f t="shared" si="412"/>
        <v>8397.2000000000007</v>
      </c>
      <c r="FU64" s="70">
        <f t="shared" si="412"/>
        <v>8050.7000000000007</v>
      </c>
      <c r="FV64" s="70">
        <f t="shared" si="412"/>
        <v>632.5</v>
      </c>
      <c r="FW64" s="70">
        <f t="shared" si="412"/>
        <v>28</v>
      </c>
      <c r="FX64" s="91">
        <f t="shared" si="412"/>
        <v>8711.2000000000007</v>
      </c>
      <c r="FY64" s="75">
        <f t="shared" ref="FY64:GF64" si="413">SUM(FY54:FY63)</f>
        <v>4959.3999999999996</v>
      </c>
      <c r="FZ64" s="70">
        <f t="shared" ref="FZ64:GC64" si="414">SUM(FZ54:FZ63)</f>
        <v>548.70000000000005</v>
      </c>
      <c r="GA64" s="70">
        <f t="shared" si="414"/>
        <v>29.1</v>
      </c>
      <c r="GB64" s="91">
        <f t="shared" si="414"/>
        <v>5537.1999999999989</v>
      </c>
      <c r="GC64" s="75">
        <f t="shared" si="414"/>
        <v>3333.3999999999996</v>
      </c>
      <c r="GD64" s="70">
        <f t="shared" ref="GD64:GG64" si="415">SUM(GD54:GD63)</f>
        <v>411.29999999999995</v>
      </c>
      <c r="GE64" s="70">
        <f t="shared" si="415"/>
        <v>25.7</v>
      </c>
      <c r="GF64" s="91">
        <f t="shared" si="415"/>
        <v>3770.4</v>
      </c>
      <c r="GG64" s="409">
        <f t="shared" si="415"/>
        <v>7299.8</v>
      </c>
      <c r="GH64" s="70">
        <f t="shared" ref="GH64:GV64" si="416">SUM(GH54:GH63)</f>
        <v>492.79999999999995</v>
      </c>
      <c r="GI64" s="70">
        <f t="shared" si="416"/>
        <v>46.1</v>
      </c>
      <c r="GJ64" s="91">
        <f t="shared" si="416"/>
        <v>7838.7</v>
      </c>
      <c r="GK64" s="409">
        <f t="shared" si="416"/>
        <v>8905.5</v>
      </c>
      <c r="GL64" s="70">
        <f t="shared" si="416"/>
        <v>463.3</v>
      </c>
      <c r="GM64" s="70">
        <f t="shared" si="416"/>
        <v>41.300000000000004</v>
      </c>
      <c r="GN64" s="91">
        <f t="shared" si="416"/>
        <v>9410.1</v>
      </c>
      <c r="GO64" s="409">
        <f t="shared" si="416"/>
        <v>9723.6</v>
      </c>
      <c r="GP64" s="70">
        <f t="shared" si="416"/>
        <v>528.30000000000007</v>
      </c>
      <c r="GQ64" s="70">
        <f t="shared" si="416"/>
        <v>63.599999999999994</v>
      </c>
      <c r="GR64" s="91">
        <f t="shared" si="416"/>
        <v>10315.5</v>
      </c>
      <c r="GS64" s="75">
        <f t="shared" si="416"/>
        <v>10024.099999999999</v>
      </c>
      <c r="GT64" s="70">
        <f t="shared" si="416"/>
        <v>408.2</v>
      </c>
      <c r="GU64" s="70">
        <f t="shared" si="416"/>
        <v>63.9</v>
      </c>
      <c r="GV64" s="91">
        <f t="shared" si="416"/>
        <v>10496.2</v>
      </c>
      <c r="GW64" s="83"/>
      <c r="GX64" s="75">
        <f t="shared" si="331"/>
        <v>6303.8333333333339</v>
      </c>
      <c r="GY64" s="70">
        <f t="shared" si="332"/>
        <v>601.17777777777769</v>
      </c>
      <c r="GZ64" s="70">
        <f t="shared" si="333"/>
        <v>41.577777777777769</v>
      </c>
      <c r="HA64" s="77">
        <f t="shared" si="334"/>
        <v>6946.5888888888894</v>
      </c>
      <c r="HB64" s="75">
        <f t="shared" si="335"/>
        <v>5799.6000000000013</v>
      </c>
      <c r="HC64" s="70">
        <f t="shared" si="336"/>
        <v>626.91666666666663</v>
      </c>
      <c r="HD64" s="70">
        <f t="shared" si="337"/>
        <v>33.266666666666673</v>
      </c>
      <c r="HE64" s="77">
        <f t="shared" si="338"/>
        <v>6459.7833333333338</v>
      </c>
      <c r="HF64" s="75">
        <f t="shared" si="339"/>
        <v>7857.2800000000007</v>
      </c>
      <c r="HG64" s="70">
        <f t="shared" si="340"/>
        <v>460.77999999999992</v>
      </c>
      <c r="HH64" s="70">
        <f t="shared" si="341"/>
        <v>48.12</v>
      </c>
      <c r="HI64" s="77">
        <f t="shared" si="342"/>
        <v>8366.18</v>
      </c>
      <c r="HJ64" s="83"/>
    </row>
    <row r="65" spans="35:218" ht="13.5" thickBot="1" x14ac:dyDescent="0.25">
      <c r="BT65" s="83"/>
      <c r="EO65" s="114"/>
      <c r="EQ65" s="113"/>
      <c r="ER65" s="111"/>
      <c r="ES65" s="89"/>
      <c r="ET65" s="72"/>
      <c r="EU65" s="72"/>
      <c r="EV65" s="90"/>
      <c r="EW65" s="75"/>
      <c r="EX65" s="70"/>
      <c r="EY65" s="70"/>
      <c r="EZ65" s="91"/>
      <c r="FA65" s="70"/>
      <c r="FB65" s="70"/>
      <c r="FC65" s="70"/>
      <c r="FD65" s="91"/>
      <c r="FE65" s="71"/>
      <c r="FF65" s="71"/>
      <c r="FG65" s="71"/>
      <c r="FH65" s="91"/>
      <c r="FI65" s="70"/>
      <c r="FJ65" s="70"/>
      <c r="FK65" s="70"/>
      <c r="FL65" s="91"/>
      <c r="FM65" s="70"/>
      <c r="FN65" s="70"/>
      <c r="FO65" s="70"/>
      <c r="FP65" s="91"/>
      <c r="FQ65" s="70"/>
      <c r="FR65" s="70"/>
      <c r="FS65" s="70"/>
      <c r="FT65" s="91"/>
      <c r="FU65" s="70"/>
      <c r="FV65" s="70"/>
      <c r="FW65" s="70"/>
      <c r="FX65" s="91"/>
      <c r="FY65" s="75"/>
      <c r="FZ65" s="70"/>
      <c r="GA65" s="70"/>
      <c r="GB65" s="91"/>
      <c r="GC65" s="75"/>
      <c r="GD65" s="75"/>
      <c r="GE65" s="75"/>
      <c r="GF65" s="403"/>
      <c r="GG65" s="409"/>
      <c r="GH65" s="75"/>
      <c r="GI65" s="75"/>
      <c r="GJ65" s="403"/>
      <c r="GK65" s="409"/>
      <c r="GL65" s="75"/>
      <c r="GM65" s="75"/>
      <c r="GN65" s="403"/>
      <c r="GO65" s="409"/>
      <c r="GP65" s="75"/>
      <c r="GQ65" s="75"/>
      <c r="GR65" s="403"/>
      <c r="GS65" s="75"/>
      <c r="GT65" s="75"/>
      <c r="GU65" s="75"/>
      <c r="GV65" s="397"/>
      <c r="GW65" s="83"/>
      <c r="GX65" s="75"/>
      <c r="GY65" s="70"/>
      <c r="GZ65" s="70"/>
      <c r="HA65" s="77"/>
      <c r="HB65" s="75"/>
      <c r="HC65" s="70"/>
      <c r="HD65" s="70"/>
      <c r="HE65" s="77"/>
      <c r="HF65" s="75"/>
      <c r="HG65" s="70"/>
      <c r="HH65" s="70"/>
      <c r="HI65" s="77"/>
      <c r="HJ65" s="83"/>
    </row>
    <row r="66" spans="35:218" x14ac:dyDescent="0.2">
      <c r="EO66" s="114"/>
      <c r="EQ66" s="145"/>
      <c r="ER66" s="146"/>
      <c r="ES66" s="179"/>
      <c r="ET66" s="180"/>
      <c r="EU66" s="180"/>
      <c r="EV66" s="181"/>
      <c r="EW66" s="179"/>
      <c r="EX66" s="180"/>
      <c r="EY66" s="180"/>
      <c r="EZ66" s="181"/>
      <c r="FA66" s="179"/>
      <c r="FB66" s="180"/>
      <c r="FC66" s="180"/>
      <c r="FD66" s="181"/>
      <c r="FE66" s="179"/>
      <c r="FF66" s="180"/>
      <c r="FG66" s="180"/>
      <c r="FH66" s="181"/>
      <c r="FI66" s="179"/>
      <c r="FJ66" s="180"/>
      <c r="FK66" s="180"/>
      <c r="FL66" s="181"/>
      <c r="FM66" s="179"/>
      <c r="FN66" s="180"/>
      <c r="FO66" s="180"/>
      <c r="FP66" s="181"/>
      <c r="FQ66" s="179"/>
      <c r="FR66" s="180"/>
      <c r="FS66" s="180"/>
      <c r="FT66" s="181"/>
      <c r="FU66" s="179"/>
      <c r="FV66" s="180"/>
      <c r="FW66" s="180"/>
      <c r="FX66" s="181"/>
      <c r="FY66" s="179"/>
      <c r="FZ66" s="180"/>
      <c r="GA66" s="180"/>
      <c r="GB66" s="181"/>
      <c r="GC66" s="392"/>
      <c r="GD66" s="392"/>
      <c r="GE66" s="392"/>
      <c r="GF66" s="402"/>
      <c r="GG66" s="179"/>
      <c r="GH66" s="392"/>
      <c r="GI66" s="392"/>
      <c r="GJ66" s="402"/>
      <c r="GK66" s="179"/>
      <c r="GL66" s="392"/>
      <c r="GM66" s="392"/>
      <c r="GN66" s="402"/>
      <c r="GO66" s="179"/>
      <c r="GP66" s="392"/>
      <c r="GQ66" s="392"/>
      <c r="GR66" s="402"/>
      <c r="GS66" s="392"/>
      <c r="GT66" s="392"/>
      <c r="GU66" s="392"/>
      <c r="GV66" s="399"/>
      <c r="GW66" s="83"/>
      <c r="GX66" s="179"/>
      <c r="GY66" s="180"/>
      <c r="GZ66" s="180"/>
      <c r="HA66" s="181"/>
      <c r="HB66" s="179"/>
      <c r="HC66" s="180"/>
      <c r="HD66" s="180"/>
      <c r="HE66" s="181"/>
      <c r="HF66" s="179"/>
      <c r="HG66" s="180"/>
      <c r="HH66" s="180"/>
      <c r="HI66" s="181"/>
      <c r="HJ66" s="83"/>
    </row>
    <row r="67" spans="35:218" x14ac:dyDescent="0.2"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EO67" s="114"/>
      <c r="EP67" s="69" t="s">
        <v>238</v>
      </c>
      <c r="EQ67" s="113">
        <v>801</v>
      </c>
      <c r="ER67" s="111" t="s">
        <v>43</v>
      </c>
      <c r="ES67" s="89">
        <f>BW46</f>
        <v>118.7</v>
      </c>
      <c r="ET67" s="72">
        <f>BX46</f>
        <v>17.8</v>
      </c>
      <c r="EU67" s="72">
        <f>BY46</f>
        <v>6.3</v>
      </c>
      <c r="EV67" s="90">
        <f>BZ46</f>
        <v>142.80000000000001</v>
      </c>
      <c r="EW67" s="75">
        <f>CA46</f>
        <v>109.5</v>
      </c>
      <c r="EX67" s="70">
        <f>CB46</f>
        <v>17.200000000000003</v>
      </c>
      <c r="EY67" s="70">
        <f>CC46</f>
        <v>6.3</v>
      </c>
      <c r="EZ67" s="91">
        <f>CD46</f>
        <v>133</v>
      </c>
      <c r="FA67" s="70">
        <f>CE46</f>
        <v>111</v>
      </c>
      <c r="FB67" s="70">
        <f>CF46</f>
        <v>17.200000000000003</v>
      </c>
      <c r="FC67" s="70">
        <f>CG46</f>
        <v>7</v>
      </c>
      <c r="FD67" s="91">
        <f>CH46</f>
        <v>135.19999999999999</v>
      </c>
      <c r="FE67" s="71">
        <f>CI46</f>
        <v>102.80000000000001</v>
      </c>
      <c r="FF67" s="71">
        <f>CJ46</f>
        <v>16.899999999999999</v>
      </c>
      <c r="FG67" s="71">
        <f>CK46</f>
        <v>6.3</v>
      </c>
      <c r="FH67" s="91">
        <f>CL46</f>
        <v>126.00000000000001</v>
      </c>
      <c r="FI67" s="70">
        <f>CM46</f>
        <v>115.49999999999999</v>
      </c>
      <c r="FJ67" s="70">
        <f>CN46</f>
        <v>19.3</v>
      </c>
      <c r="FK67" s="70">
        <f>CO46</f>
        <v>11.6</v>
      </c>
      <c r="FL67" s="91">
        <f>CP46</f>
        <v>146.39999999999998</v>
      </c>
      <c r="FM67" s="70">
        <f>CQ46</f>
        <v>129.80000000000001</v>
      </c>
      <c r="FN67" s="70">
        <f>CR46</f>
        <v>19.000000000000004</v>
      </c>
      <c r="FO67" s="70">
        <f>CS46</f>
        <v>11.6</v>
      </c>
      <c r="FP67" s="91">
        <f>CT46</f>
        <v>160.4</v>
      </c>
      <c r="FQ67" s="70">
        <f>CU46</f>
        <v>112.89999999999999</v>
      </c>
      <c r="FR67" s="70">
        <f>CV46</f>
        <v>19.400000000000002</v>
      </c>
      <c r="FS67" s="70">
        <f>CW46</f>
        <v>11.6</v>
      </c>
      <c r="FT67" s="91">
        <f>CX46</f>
        <v>143.89999999999998</v>
      </c>
      <c r="FU67" s="70">
        <f>CY46</f>
        <v>125</v>
      </c>
      <c r="FV67" s="70">
        <f>CZ46</f>
        <v>19.100000000000001</v>
      </c>
      <c r="FW67" s="70">
        <f>DA46</f>
        <v>11.6</v>
      </c>
      <c r="FX67" s="91">
        <f>DB46</f>
        <v>155.69999999999999</v>
      </c>
      <c r="FY67" s="70">
        <f>DC46</f>
        <v>120.8</v>
      </c>
      <c r="FZ67" s="70">
        <f t="shared" ref="FZ67:GB67" si="417">DD46</f>
        <v>19.900000000000002</v>
      </c>
      <c r="GA67" s="70">
        <f t="shared" si="417"/>
        <v>11.6</v>
      </c>
      <c r="GB67" s="91">
        <f t="shared" si="417"/>
        <v>152.29999999999998</v>
      </c>
      <c r="GC67" s="70">
        <f>DG46</f>
        <v>52.6</v>
      </c>
      <c r="GD67" s="70">
        <f t="shared" ref="GD67:GD68" si="418">DH46</f>
        <v>6.7999999999999989</v>
      </c>
      <c r="GE67" s="70">
        <f t="shared" ref="GE67:GE68" si="419">DI46</f>
        <v>6</v>
      </c>
      <c r="GF67" s="91">
        <f t="shared" ref="GF67:GF68" si="420">DJ46</f>
        <v>65.400000000000006</v>
      </c>
      <c r="GG67" s="409">
        <f>DK46</f>
        <v>58.4</v>
      </c>
      <c r="GH67" s="70">
        <f t="shared" ref="GH67:GH68" si="421">DL46</f>
        <v>6.6999999999999993</v>
      </c>
      <c r="GI67" s="70">
        <f t="shared" ref="GI67:GI68" si="422">DM46</f>
        <v>6.1999999999999993</v>
      </c>
      <c r="GJ67" s="91">
        <f t="shared" ref="GJ67:GJ68" si="423">DN46</f>
        <v>71.3</v>
      </c>
      <c r="GK67" s="409">
        <f>DO46</f>
        <v>65.2</v>
      </c>
      <c r="GL67" s="70">
        <f t="shared" ref="GL67:GL68" si="424">DP46</f>
        <v>9.1</v>
      </c>
      <c r="GM67" s="70">
        <f t="shared" ref="GM67:GM68" si="425">DQ46</f>
        <v>7.1999999999999993</v>
      </c>
      <c r="GN67" s="91">
        <f t="shared" ref="GN67:GN68" si="426">DR46</f>
        <v>81.5</v>
      </c>
      <c r="GO67" s="409">
        <f>DS46</f>
        <v>69</v>
      </c>
      <c r="GP67" s="70">
        <f t="shared" ref="GP67:GP68" si="427">DT46</f>
        <v>8.5</v>
      </c>
      <c r="GQ67" s="70">
        <f t="shared" ref="GQ67:GQ68" si="428">DU46</f>
        <v>7.6999999999999993</v>
      </c>
      <c r="GR67" s="91">
        <f t="shared" ref="GR67:GR68" si="429">DV46</f>
        <v>85.2</v>
      </c>
      <c r="GS67" s="75">
        <f>DW46</f>
        <v>59.199999999999996</v>
      </c>
      <c r="GT67" s="70">
        <f t="shared" ref="GT67:GT68" si="430">DX46</f>
        <v>4.8</v>
      </c>
      <c r="GU67" s="70">
        <f t="shared" ref="GU67:GU68" si="431">DY46</f>
        <v>7.6</v>
      </c>
      <c r="GV67" s="91">
        <f t="shared" ref="GV67:GV68" si="432">DZ46</f>
        <v>71.599999999999994</v>
      </c>
      <c r="GW67" s="83"/>
      <c r="GX67" s="75">
        <f t="shared" ref="GX67:GX69" si="433">(ES67+EW67+FA67+FE67+FI67+FM67+FQ67+FU67+GS67)/9</f>
        <v>109.37777777777778</v>
      </c>
      <c r="GY67" s="70">
        <f t="shared" ref="GY67:GY69" si="434">(ET67+EX67+FB67+FF67+FJ67+FN67+FR67+FV67+GT67)/9</f>
        <v>16.744444444444447</v>
      </c>
      <c r="GZ67" s="70">
        <f t="shared" ref="GZ67:GZ69" si="435">(EU67+EY67+FC67+FG67+FK67+FO67+FS67+FW67+GU67)/9</f>
        <v>8.8777777777777764</v>
      </c>
      <c r="HA67" s="77">
        <f t="shared" ref="HA67:HA69" si="436">(EV67+EZ67+FD67+FH67+FL67+FP67+FT67+FX67+GV67)/9</f>
        <v>134.99999999999997</v>
      </c>
      <c r="HB67" s="75">
        <f t="shared" ref="HB67:HB69" si="437">(FA67+FE67+FI67+FM67+FQ67+FU67)/6</f>
        <v>116.16666666666667</v>
      </c>
      <c r="HC67" s="70">
        <f t="shared" ref="HC67:HC69" si="438">(FB67+FF67+FJ67+FN67+FR67+FV67)/6</f>
        <v>18.483333333333334</v>
      </c>
      <c r="HD67" s="70">
        <f t="shared" ref="HD67:HD69" si="439">(FC67+FG67+FK67+FO67+FS67+FW67)/6</f>
        <v>9.9500000000000011</v>
      </c>
      <c r="HE67" s="77">
        <f t="shared" ref="HE67:HE69" si="440">(FD67+FH67+FL67+FP67+FT67+FX67)/6</f>
        <v>144.6</v>
      </c>
      <c r="HF67" s="75">
        <f t="shared" ref="HF67:HF69" si="441">(GC67+GG67+GK67+GO67+GS67)/5</f>
        <v>60.879999999999995</v>
      </c>
      <c r="HG67" s="70">
        <f t="shared" ref="HG67:HG69" si="442">(GD67+GH67+GL67+GP67+GT67)/5</f>
        <v>7.18</v>
      </c>
      <c r="HH67" s="70">
        <f t="shared" ref="HH67:HH69" si="443">(GE67+GI67+GM67+GQ67+GU67)/5</f>
        <v>6.9399999999999995</v>
      </c>
      <c r="HI67" s="77">
        <f t="shared" ref="HI67:HI69" si="444">(GF67+GJ67+GN67+GR67+GV67)/5</f>
        <v>75</v>
      </c>
      <c r="HJ67" s="83"/>
    </row>
    <row r="68" spans="35:218" ht="13.5" thickBot="1" x14ac:dyDescent="0.25">
      <c r="AI68" s="25">
        <v>11112.699999999997</v>
      </c>
      <c r="AJ68" s="25">
        <v>3367.8999999999992</v>
      </c>
      <c r="AK68" s="25">
        <v>261.89999999999998</v>
      </c>
      <c r="AL68" s="25">
        <v>14742.500000000005</v>
      </c>
      <c r="EO68" s="114"/>
      <c r="EQ68" s="121">
        <v>802</v>
      </c>
      <c r="ER68" s="122" t="s">
        <v>11</v>
      </c>
      <c r="ES68" s="123">
        <f>BW47</f>
        <v>0.7</v>
      </c>
      <c r="ET68" s="124">
        <f>BX47</f>
        <v>14.5</v>
      </c>
      <c r="EU68" s="124">
        <f>BY47</f>
        <v>0</v>
      </c>
      <c r="EV68" s="125">
        <f>BZ47</f>
        <v>15.2</v>
      </c>
      <c r="EW68" s="126">
        <f>CA47</f>
        <v>0.6</v>
      </c>
      <c r="EX68" s="124">
        <f>CB47</f>
        <v>14.600000000000001</v>
      </c>
      <c r="EY68" s="124">
        <f>CC47</f>
        <v>0</v>
      </c>
      <c r="EZ68" s="125">
        <f>CD47</f>
        <v>15.200000000000001</v>
      </c>
      <c r="FA68" s="124">
        <f>CE47</f>
        <v>0.7</v>
      </c>
      <c r="FB68" s="124">
        <f>CF47</f>
        <v>16</v>
      </c>
      <c r="FC68" s="124">
        <f>CG47</f>
        <v>0</v>
      </c>
      <c r="FD68" s="125">
        <f>CH47</f>
        <v>16.7</v>
      </c>
      <c r="FE68" s="127">
        <f>CI47</f>
        <v>0.7</v>
      </c>
      <c r="FF68" s="127">
        <f>CJ47</f>
        <v>15.2</v>
      </c>
      <c r="FG68" s="127">
        <f>CK47</f>
        <v>0</v>
      </c>
      <c r="FH68" s="125">
        <f>CL47</f>
        <v>15.899999999999999</v>
      </c>
      <c r="FI68" s="124">
        <f>CM47</f>
        <v>0.5</v>
      </c>
      <c r="FJ68" s="124">
        <f>CN47</f>
        <v>18.5</v>
      </c>
      <c r="FK68" s="124">
        <f>CO47</f>
        <v>0</v>
      </c>
      <c r="FL68" s="125">
        <f>CP47</f>
        <v>19</v>
      </c>
      <c r="FM68" s="124">
        <f>CQ47</f>
        <v>0.5</v>
      </c>
      <c r="FN68" s="124">
        <f>CR47</f>
        <v>19.2</v>
      </c>
      <c r="FO68" s="124">
        <f>CS47</f>
        <v>0</v>
      </c>
      <c r="FP68" s="125">
        <f>CT47</f>
        <v>19.7</v>
      </c>
      <c r="FQ68" s="124">
        <f>CU47</f>
        <v>0.7</v>
      </c>
      <c r="FR68" s="124">
        <f>CV47</f>
        <v>19.299999999999997</v>
      </c>
      <c r="FS68" s="124">
        <f>CW47</f>
        <v>0</v>
      </c>
      <c r="FT68" s="125">
        <f>CX47</f>
        <v>19.999999999999996</v>
      </c>
      <c r="FU68" s="124">
        <f>CY47</f>
        <v>0.8</v>
      </c>
      <c r="FV68" s="124">
        <f>CZ47</f>
        <v>19.7</v>
      </c>
      <c r="FW68" s="124">
        <f>DA47</f>
        <v>0</v>
      </c>
      <c r="FX68" s="125">
        <f>DB47</f>
        <v>20.5</v>
      </c>
      <c r="FY68" s="124">
        <f>DC47</f>
        <v>0.4</v>
      </c>
      <c r="FZ68" s="124">
        <f t="shared" ref="FZ68:GB68" si="445">DD47</f>
        <v>17</v>
      </c>
      <c r="GA68" s="124">
        <f t="shared" si="445"/>
        <v>0</v>
      </c>
      <c r="GB68" s="125">
        <f t="shared" si="445"/>
        <v>17.399999999999999</v>
      </c>
      <c r="GC68" s="124">
        <f>DG47</f>
        <v>1.8</v>
      </c>
      <c r="GD68" s="124">
        <f t="shared" si="418"/>
        <v>16</v>
      </c>
      <c r="GE68" s="124">
        <f t="shared" si="419"/>
        <v>0</v>
      </c>
      <c r="GF68" s="125">
        <f t="shared" si="420"/>
        <v>17.8</v>
      </c>
      <c r="GG68" s="123">
        <f>DK47</f>
        <v>2.5</v>
      </c>
      <c r="GH68" s="124">
        <f t="shared" si="421"/>
        <v>16.7</v>
      </c>
      <c r="GI68" s="124">
        <f t="shared" si="422"/>
        <v>0</v>
      </c>
      <c r="GJ68" s="125">
        <f t="shared" si="423"/>
        <v>19.2</v>
      </c>
      <c r="GK68" s="123">
        <f>DO47</f>
        <v>2.4000000000000004</v>
      </c>
      <c r="GL68" s="124">
        <f t="shared" si="424"/>
        <v>16.600000000000001</v>
      </c>
      <c r="GM68" s="124">
        <f t="shared" si="425"/>
        <v>0</v>
      </c>
      <c r="GN68" s="125">
        <f t="shared" si="426"/>
        <v>19</v>
      </c>
      <c r="GO68" s="123">
        <f>DS47</f>
        <v>2.2000000000000002</v>
      </c>
      <c r="GP68" s="124">
        <f t="shared" si="427"/>
        <v>15.200000000000001</v>
      </c>
      <c r="GQ68" s="124">
        <f t="shared" si="428"/>
        <v>0</v>
      </c>
      <c r="GR68" s="125">
        <f t="shared" si="429"/>
        <v>17.400000000000002</v>
      </c>
      <c r="GS68" s="126">
        <f>DW47</f>
        <v>1.8</v>
      </c>
      <c r="GT68" s="124">
        <f t="shared" si="430"/>
        <v>14.200000000000001</v>
      </c>
      <c r="GU68" s="124">
        <f t="shared" si="431"/>
        <v>0</v>
      </c>
      <c r="GV68" s="125">
        <f t="shared" si="432"/>
        <v>16</v>
      </c>
      <c r="GW68" s="83"/>
      <c r="GX68" s="126">
        <f t="shared" si="433"/>
        <v>0.77777777777777768</v>
      </c>
      <c r="GY68" s="124">
        <f t="shared" si="434"/>
        <v>16.799999999999997</v>
      </c>
      <c r="GZ68" s="124">
        <f t="shared" si="435"/>
        <v>0</v>
      </c>
      <c r="HA68" s="128">
        <f t="shared" si="436"/>
        <v>17.577777777777776</v>
      </c>
      <c r="HB68" s="126">
        <f t="shared" si="437"/>
        <v>0.64999999999999991</v>
      </c>
      <c r="HC68" s="124">
        <f t="shared" si="438"/>
        <v>17.983333333333334</v>
      </c>
      <c r="HD68" s="124">
        <f t="shared" si="439"/>
        <v>0</v>
      </c>
      <c r="HE68" s="128">
        <f t="shared" si="440"/>
        <v>18.633333333333333</v>
      </c>
      <c r="HF68" s="126">
        <f t="shared" si="441"/>
        <v>2.14</v>
      </c>
      <c r="HG68" s="124">
        <f t="shared" si="442"/>
        <v>15.74</v>
      </c>
      <c r="HH68" s="124">
        <f t="shared" si="443"/>
        <v>0</v>
      </c>
      <c r="HI68" s="128">
        <f t="shared" si="444"/>
        <v>17.880000000000003</v>
      </c>
      <c r="HJ68" s="83"/>
    </row>
    <row r="69" spans="35:218" ht="13.5" thickTop="1" x14ac:dyDescent="0.2">
      <c r="EO69" s="114"/>
      <c r="EQ69" s="113"/>
      <c r="ER69" s="118" t="s">
        <v>246</v>
      </c>
      <c r="ES69" s="89">
        <f>SUM(ES67:ES68)</f>
        <v>119.4</v>
      </c>
      <c r="ET69" s="72">
        <f t="shared" ref="ET69:GV69" si="446">SUM(ET67:ET68)</f>
        <v>32.299999999999997</v>
      </c>
      <c r="EU69" s="72">
        <f t="shared" si="446"/>
        <v>6.3</v>
      </c>
      <c r="EV69" s="90">
        <f t="shared" si="446"/>
        <v>158</v>
      </c>
      <c r="EW69" s="75">
        <f t="shared" si="446"/>
        <v>110.1</v>
      </c>
      <c r="EX69" s="70">
        <f t="shared" si="446"/>
        <v>31.800000000000004</v>
      </c>
      <c r="EY69" s="70">
        <f t="shared" si="446"/>
        <v>6.3</v>
      </c>
      <c r="EZ69" s="91">
        <f t="shared" si="446"/>
        <v>148.19999999999999</v>
      </c>
      <c r="FA69" s="70">
        <f t="shared" si="446"/>
        <v>111.7</v>
      </c>
      <c r="FB69" s="70">
        <f t="shared" si="446"/>
        <v>33.200000000000003</v>
      </c>
      <c r="FC69" s="70">
        <f t="shared" si="446"/>
        <v>7</v>
      </c>
      <c r="FD69" s="91">
        <f t="shared" si="446"/>
        <v>151.89999999999998</v>
      </c>
      <c r="FE69" s="71">
        <f t="shared" si="446"/>
        <v>103.50000000000001</v>
      </c>
      <c r="FF69" s="71">
        <f t="shared" si="446"/>
        <v>32.099999999999994</v>
      </c>
      <c r="FG69" s="71">
        <f t="shared" si="446"/>
        <v>6.3</v>
      </c>
      <c r="FH69" s="91">
        <f t="shared" si="446"/>
        <v>141.9</v>
      </c>
      <c r="FI69" s="70">
        <f t="shared" si="446"/>
        <v>115.99999999999999</v>
      </c>
      <c r="FJ69" s="70">
        <f t="shared" si="446"/>
        <v>37.799999999999997</v>
      </c>
      <c r="FK69" s="70">
        <f t="shared" si="446"/>
        <v>11.6</v>
      </c>
      <c r="FL69" s="91">
        <f t="shared" si="446"/>
        <v>165.39999999999998</v>
      </c>
      <c r="FM69" s="70">
        <f t="shared" si="446"/>
        <v>130.30000000000001</v>
      </c>
      <c r="FN69" s="70">
        <f t="shared" si="446"/>
        <v>38.200000000000003</v>
      </c>
      <c r="FO69" s="70">
        <f t="shared" si="446"/>
        <v>11.6</v>
      </c>
      <c r="FP69" s="91">
        <f t="shared" si="446"/>
        <v>180.1</v>
      </c>
      <c r="FQ69" s="70">
        <f t="shared" si="446"/>
        <v>113.6</v>
      </c>
      <c r="FR69" s="70">
        <f t="shared" si="446"/>
        <v>38.700000000000003</v>
      </c>
      <c r="FS69" s="70">
        <f t="shared" si="446"/>
        <v>11.6</v>
      </c>
      <c r="FT69" s="91">
        <f t="shared" si="446"/>
        <v>163.89999999999998</v>
      </c>
      <c r="FU69" s="70">
        <f t="shared" si="446"/>
        <v>125.8</v>
      </c>
      <c r="FV69" s="70">
        <f t="shared" si="446"/>
        <v>38.799999999999997</v>
      </c>
      <c r="FW69" s="70">
        <f t="shared" si="446"/>
        <v>11.6</v>
      </c>
      <c r="FX69" s="91">
        <f t="shared" si="446"/>
        <v>176.2</v>
      </c>
      <c r="FY69" s="75">
        <f t="shared" ref="FY69:GB69" si="447">SUM(FY67:FY68)</f>
        <v>121.2</v>
      </c>
      <c r="FZ69" s="70">
        <f t="shared" ref="FZ69:GC69" si="448">SUM(FZ67:FZ68)</f>
        <v>36.900000000000006</v>
      </c>
      <c r="GA69" s="70">
        <f t="shared" si="448"/>
        <v>11.6</v>
      </c>
      <c r="GB69" s="91">
        <f t="shared" si="448"/>
        <v>169.7</v>
      </c>
      <c r="GC69" s="75">
        <f t="shared" si="448"/>
        <v>54.4</v>
      </c>
      <c r="GD69" s="70">
        <f t="shared" ref="GD69:GG69" si="449">SUM(GD67:GD68)</f>
        <v>22.799999999999997</v>
      </c>
      <c r="GE69" s="70">
        <f t="shared" si="449"/>
        <v>6</v>
      </c>
      <c r="GF69" s="91">
        <f t="shared" si="449"/>
        <v>83.2</v>
      </c>
      <c r="GG69" s="409">
        <f t="shared" si="449"/>
        <v>60.9</v>
      </c>
      <c r="GH69" s="70">
        <f t="shared" ref="GH69:GV69" si="450">SUM(GH67:GH68)</f>
        <v>23.4</v>
      </c>
      <c r="GI69" s="70">
        <f t="shared" si="450"/>
        <v>6.1999999999999993</v>
      </c>
      <c r="GJ69" s="91">
        <f t="shared" si="450"/>
        <v>90.5</v>
      </c>
      <c r="GK69" s="409">
        <f t="shared" si="450"/>
        <v>67.600000000000009</v>
      </c>
      <c r="GL69" s="70">
        <f t="shared" si="450"/>
        <v>25.700000000000003</v>
      </c>
      <c r="GM69" s="70">
        <f t="shared" si="450"/>
        <v>7.1999999999999993</v>
      </c>
      <c r="GN69" s="91">
        <f t="shared" si="450"/>
        <v>100.5</v>
      </c>
      <c r="GO69" s="409">
        <f t="shared" si="450"/>
        <v>71.2</v>
      </c>
      <c r="GP69" s="70">
        <f t="shared" si="450"/>
        <v>23.700000000000003</v>
      </c>
      <c r="GQ69" s="70">
        <f t="shared" si="450"/>
        <v>7.6999999999999993</v>
      </c>
      <c r="GR69" s="91">
        <f t="shared" si="450"/>
        <v>102.60000000000001</v>
      </c>
      <c r="GS69" s="75">
        <f t="shared" si="450"/>
        <v>60.999999999999993</v>
      </c>
      <c r="GT69" s="70">
        <f t="shared" si="450"/>
        <v>19</v>
      </c>
      <c r="GU69" s="70">
        <f t="shared" si="450"/>
        <v>7.6</v>
      </c>
      <c r="GV69" s="91">
        <f t="shared" si="450"/>
        <v>87.6</v>
      </c>
      <c r="GW69" s="83"/>
      <c r="GX69" s="75">
        <f t="shared" si="433"/>
        <v>110.15555555555555</v>
      </c>
      <c r="GY69" s="70">
        <f t="shared" si="434"/>
        <v>33.544444444444444</v>
      </c>
      <c r="GZ69" s="70">
        <f t="shared" si="435"/>
        <v>8.8777777777777764</v>
      </c>
      <c r="HA69" s="77">
        <f t="shared" si="436"/>
        <v>152.57777777777778</v>
      </c>
      <c r="HB69" s="75">
        <f t="shared" si="437"/>
        <v>116.81666666666666</v>
      </c>
      <c r="HC69" s="70">
        <f t="shared" si="438"/>
        <v>36.466666666666669</v>
      </c>
      <c r="HD69" s="70">
        <f t="shared" si="439"/>
        <v>9.9500000000000011</v>
      </c>
      <c r="HE69" s="77">
        <f t="shared" si="440"/>
        <v>163.23333333333332</v>
      </c>
      <c r="HF69" s="75">
        <f t="shared" si="441"/>
        <v>63.02</v>
      </c>
      <c r="HG69" s="70">
        <f t="shared" si="442"/>
        <v>22.92</v>
      </c>
      <c r="HH69" s="70">
        <f t="shared" si="443"/>
        <v>6.9399999999999995</v>
      </c>
      <c r="HI69" s="77">
        <f t="shared" si="444"/>
        <v>92.88</v>
      </c>
      <c r="HJ69" s="83"/>
    </row>
    <row r="70" spans="35:218" x14ac:dyDescent="0.2">
      <c r="EO70" s="114"/>
      <c r="EQ70" s="113"/>
      <c r="ER70" s="111"/>
      <c r="ES70" s="89"/>
      <c r="ET70" s="72"/>
      <c r="EU70" s="72"/>
      <c r="EV70" s="90"/>
      <c r="EW70" s="75"/>
      <c r="EX70" s="70"/>
      <c r="EY70" s="70"/>
      <c r="EZ70" s="91"/>
      <c r="FA70" s="70"/>
      <c r="FB70" s="70"/>
      <c r="FC70" s="70"/>
      <c r="FD70" s="91"/>
      <c r="FE70" s="71"/>
      <c r="FF70" s="71"/>
      <c r="FG70" s="71"/>
      <c r="FH70" s="91"/>
      <c r="FI70" s="70"/>
      <c r="FJ70" s="70"/>
      <c r="FK70" s="70"/>
      <c r="FL70" s="91"/>
      <c r="FM70" s="70"/>
      <c r="FN70" s="70"/>
      <c r="FO70" s="70"/>
      <c r="FP70" s="91"/>
      <c r="FQ70" s="70"/>
      <c r="FR70" s="70"/>
      <c r="FS70" s="70"/>
      <c r="FT70" s="91"/>
      <c r="FU70" s="70"/>
      <c r="FV70" s="70"/>
      <c r="FW70" s="70"/>
      <c r="FX70" s="91"/>
      <c r="FY70" s="75"/>
      <c r="FZ70" s="70"/>
      <c r="GA70" s="70"/>
      <c r="GB70" s="91"/>
      <c r="GC70" s="75"/>
      <c r="GD70" s="75"/>
      <c r="GE70" s="75"/>
      <c r="GF70" s="403"/>
      <c r="GG70" s="409"/>
      <c r="GH70" s="75"/>
      <c r="GI70" s="75"/>
      <c r="GJ70" s="403"/>
      <c r="GK70" s="409"/>
      <c r="GL70" s="75"/>
      <c r="GM70" s="75"/>
      <c r="GN70" s="403"/>
      <c r="GO70" s="409"/>
      <c r="GP70" s="75"/>
      <c r="GQ70" s="75"/>
      <c r="GR70" s="403"/>
      <c r="GS70" s="75"/>
      <c r="GT70" s="75"/>
      <c r="GU70" s="75"/>
      <c r="GV70" s="397"/>
      <c r="GW70" s="83"/>
      <c r="GX70" s="75"/>
      <c r="GY70" s="70"/>
      <c r="GZ70" s="70"/>
      <c r="HA70" s="77"/>
      <c r="HB70" s="75"/>
      <c r="HC70" s="70"/>
      <c r="HD70" s="70"/>
      <c r="HE70" s="77"/>
      <c r="HF70" s="75"/>
      <c r="HG70" s="70"/>
      <c r="HH70" s="70"/>
      <c r="HI70" s="77"/>
      <c r="HJ70" s="83"/>
    </row>
    <row r="71" spans="35:218" x14ac:dyDescent="0.2">
      <c r="EO71" s="114"/>
      <c r="EQ71" s="113"/>
      <c r="ER71" s="111"/>
      <c r="ES71" s="89"/>
      <c r="ET71" s="72"/>
      <c r="EU71" s="72"/>
      <c r="EV71" s="90"/>
      <c r="EW71" s="75"/>
      <c r="EX71" s="70"/>
      <c r="EY71" s="70"/>
      <c r="EZ71" s="91"/>
      <c r="FA71" s="70"/>
      <c r="FB71" s="70"/>
      <c r="FC71" s="70"/>
      <c r="FD71" s="91"/>
      <c r="FE71" s="71"/>
      <c r="FF71" s="71"/>
      <c r="FG71" s="71"/>
      <c r="FH71" s="91"/>
      <c r="FI71" s="70"/>
      <c r="FJ71" s="70"/>
      <c r="FK71" s="70"/>
      <c r="FL71" s="91"/>
      <c r="FM71" s="70"/>
      <c r="FN71" s="70"/>
      <c r="FO71" s="70"/>
      <c r="FP71" s="91"/>
      <c r="FQ71" s="70"/>
      <c r="FR71" s="70"/>
      <c r="FS71" s="70"/>
      <c r="FT71" s="91"/>
      <c r="FU71" s="70"/>
      <c r="FV71" s="70"/>
      <c r="FW71" s="70"/>
      <c r="FX71" s="91"/>
      <c r="FY71" s="75"/>
      <c r="FZ71" s="70"/>
      <c r="GA71" s="70"/>
      <c r="GB71" s="91"/>
      <c r="GC71" s="75"/>
      <c r="GD71" s="75"/>
      <c r="GE71" s="75"/>
      <c r="GF71" s="403"/>
      <c r="GG71" s="409"/>
      <c r="GH71" s="75"/>
      <c r="GI71" s="75"/>
      <c r="GJ71" s="403"/>
      <c r="GK71" s="409"/>
      <c r="GL71" s="75"/>
      <c r="GM71" s="75"/>
      <c r="GN71" s="403"/>
      <c r="GO71" s="409"/>
      <c r="GP71" s="75"/>
      <c r="GQ71" s="75"/>
      <c r="GR71" s="403"/>
      <c r="GS71" s="75"/>
      <c r="GT71" s="75"/>
      <c r="GU71" s="75"/>
      <c r="GV71" s="397"/>
      <c r="GW71" s="83"/>
      <c r="GX71" s="75"/>
      <c r="GY71" s="70"/>
      <c r="GZ71" s="70"/>
      <c r="HA71" s="77"/>
      <c r="HB71" s="75"/>
      <c r="HC71" s="70"/>
      <c r="HD71" s="70"/>
      <c r="HE71" s="77"/>
      <c r="HF71" s="75"/>
      <c r="HG71" s="70"/>
      <c r="HH71" s="70"/>
      <c r="HI71" s="77"/>
      <c r="HJ71" s="83"/>
    </row>
    <row r="72" spans="35:218" x14ac:dyDescent="0.2">
      <c r="EO72" s="114"/>
      <c r="EP72" s="69" t="s">
        <v>239</v>
      </c>
      <c r="EQ72" s="113">
        <v>901</v>
      </c>
      <c r="ER72" s="111" t="s">
        <v>188</v>
      </c>
      <c r="ES72" s="89">
        <f>BW48</f>
        <v>136.1</v>
      </c>
      <c r="ET72" s="72">
        <f>BX48</f>
        <v>13</v>
      </c>
      <c r="EU72" s="72">
        <f>BY48</f>
        <v>0</v>
      </c>
      <c r="EV72" s="90">
        <f>BZ48</f>
        <v>149.1</v>
      </c>
      <c r="EW72" s="75">
        <f>CA48</f>
        <v>121.5</v>
      </c>
      <c r="EX72" s="70">
        <f>CB48</f>
        <v>9.8999999999999986</v>
      </c>
      <c r="EY72" s="70">
        <f>CC48</f>
        <v>0</v>
      </c>
      <c r="EZ72" s="91">
        <f>CD48</f>
        <v>131.4</v>
      </c>
      <c r="FA72" s="70">
        <f>CE48</f>
        <v>134.29999999999998</v>
      </c>
      <c r="FB72" s="70">
        <f>CF48</f>
        <v>11.5</v>
      </c>
      <c r="FC72" s="70">
        <f>CG48</f>
        <v>0</v>
      </c>
      <c r="FD72" s="91">
        <f>CH48</f>
        <v>145.79999999999998</v>
      </c>
      <c r="FE72" s="71">
        <f>CI48</f>
        <v>102.8</v>
      </c>
      <c r="FF72" s="71">
        <f>CJ48</f>
        <v>9.1</v>
      </c>
      <c r="FG72" s="71">
        <f>CK48</f>
        <v>0</v>
      </c>
      <c r="FH72" s="91">
        <f>CL48</f>
        <v>111.89999999999999</v>
      </c>
      <c r="FI72" s="70">
        <f>CM48</f>
        <v>124.60000000000001</v>
      </c>
      <c r="FJ72" s="70">
        <f>CN48</f>
        <v>11</v>
      </c>
      <c r="FK72" s="70">
        <f>CO48</f>
        <v>0</v>
      </c>
      <c r="FL72" s="91">
        <f>CP48</f>
        <v>135.60000000000002</v>
      </c>
      <c r="FM72" s="70">
        <f>CQ48</f>
        <v>159.20000000000002</v>
      </c>
      <c r="FN72" s="70">
        <f>CR48</f>
        <v>11.2</v>
      </c>
      <c r="FO72" s="70">
        <f>CS48</f>
        <v>0</v>
      </c>
      <c r="FP72" s="91">
        <f>CT48</f>
        <v>170.4</v>
      </c>
      <c r="FQ72" s="70">
        <f>CU48</f>
        <v>147.29999999999998</v>
      </c>
      <c r="FR72" s="70">
        <f>CV48</f>
        <v>11.2</v>
      </c>
      <c r="FS72" s="70">
        <f>CW48</f>
        <v>0</v>
      </c>
      <c r="FT72" s="91">
        <f>CX48</f>
        <v>158.49999999999997</v>
      </c>
      <c r="FU72" s="70">
        <f>CY48</f>
        <v>156</v>
      </c>
      <c r="FV72" s="70">
        <f>CZ48</f>
        <v>10.8</v>
      </c>
      <c r="FW72" s="70">
        <f>DA48</f>
        <v>0</v>
      </c>
      <c r="FX72" s="91">
        <f>DB48</f>
        <v>166.8</v>
      </c>
      <c r="FY72" s="75">
        <f>DC48</f>
        <v>134.5</v>
      </c>
      <c r="FZ72" s="70">
        <f t="shared" ref="FZ72:GB72" si="451">DD48</f>
        <v>9.4</v>
      </c>
      <c r="GA72" s="70">
        <f t="shared" si="451"/>
        <v>0</v>
      </c>
      <c r="GB72" s="91">
        <f t="shared" si="451"/>
        <v>143.9</v>
      </c>
      <c r="GC72" s="75">
        <f>DG48</f>
        <v>121.29999999999998</v>
      </c>
      <c r="GD72" s="70">
        <f t="shared" ref="GD72:GD76" si="452">DH48</f>
        <v>10.799999999999999</v>
      </c>
      <c r="GE72" s="70">
        <f t="shared" ref="GE72:GE76" si="453">DI48</f>
        <v>0</v>
      </c>
      <c r="GF72" s="91">
        <f t="shared" ref="GF72:GF76" si="454">DJ48</f>
        <v>132.1</v>
      </c>
      <c r="GG72" s="409">
        <f>DK48</f>
        <v>129.10000000000002</v>
      </c>
      <c r="GH72" s="70">
        <f t="shared" ref="GH72:GH76" si="455">DL48</f>
        <v>10.800000000000002</v>
      </c>
      <c r="GI72" s="70">
        <f t="shared" ref="GI72:GI76" si="456">DM48</f>
        <v>0</v>
      </c>
      <c r="GJ72" s="91">
        <f t="shared" ref="GJ72:GJ76" si="457">DN48</f>
        <v>139.90000000000003</v>
      </c>
      <c r="GK72" s="409">
        <f>DO48</f>
        <v>167.6</v>
      </c>
      <c r="GL72" s="70">
        <f t="shared" ref="GL72:GL76" si="458">DP48</f>
        <v>10.5</v>
      </c>
      <c r="GM72" s="70">
        <f t="shared" ref="GM72:GM76" si="459">DQ48</f>
        <v>0</v>
      </c>
      <c r="GN72" s="91">
        <f t="shared" ref="GN72:GN76" si="460">DR48</f>
        <v>178.1</v>
      </c>
      <c r="GO72" s="409">
        <f>DS48</f>
        <v>164.60000000000002</v>
      </c>
      <c r="GP72" s="70">
        <f t="shared" ref="GP72:GP76" si="461">DT48</f>
        <v>10.1</v>
      </c>
      <c r="GQ72" s="70">
        <f t="shared" ref="GQ72:GQ76" si="462">DU48</f>
        <v>0</v>
      </c>
      <c r="GR72" s="91">
        <f t="shared" ref="GR72:GR76" si="463">DV48</f>
        <v>174.70000000000002</v>
      </c>
      <c r="GS72" s="75">
        <f>DW48</f>
        <v>123.1</v>
      </c>
      <c r="GT72" s="70">
        <f t="shared" ref="GT72:GT76" si="464">DX48</f>
        <v>7.2</v>
      </c>
      <c r="GU72" s="70">
        <f t="shared" ref="GU72:GU76" si="465">DY48</f>
        <v>0</v>
      </c>
      <c r="GV72" s="91">
        <f t="shared" ref="GV72:GV76" si="466">DZ48</f>
        <v>130.29999999999998</v>
      </c>
      <c r="GW72" s="83"/>
      <c r="GX72" s="75">
        <f t="shared" ref="GX72:GX77" si="467">(ES72+EW72+FA72+FE72+FI72+FM72+FQ72+FU72+GS72)/9</f>
        <v>133.87777777777777</v>
      </c>
      <c r="GY72" s="70">
        <f t="shared" ref="GY72:GY77" si="468">(ET72+EX72+FB72+FF72+FJ72+FN72+FR72+FV72+GT72)/9</f>
        <v>10.544444444444444</v>
      </c>
      <c r="GZ72" s="70">
        <f t="shared" ref="GZ72:GZ77" si="469">(EU72+EY72+FC72+FG72+FK72+FO72+FS72+FW72+GU72)/9</f>
        <v>0</v>
      </c>
      <c r="HA72" s="77">
        <f t="shared" ref="HA72:HA77" si="470">(EV72+EZ72+FD72+FH72+FL72+FP72+FT72+FX72+GV72)/9</f>
        <v>144.42222222222222</v>
      </c>
      <c r="HB72" s="75">
        <f t="shared" ref="HB72:HB77" si="471">(FA72+FE72+FI72+FM72+FQ72+FU72)/6</f>
        <v>137.36666666666665</v>
      </c>
      <c r="HC72" s="70">
        <f t="shared" ref="HC72:HC77" si="472">(FB72+FF72+FJ72+FN72+FR72+FV72)/6</f>
        <v>10.799999999999999</v>
      </c>
      <c r="HD72" s="70">
        <f t="shared" ref="HD72:HD77" si="473">(FC72+FG72+FK72+FO72+FS72+FW72)/6</f>
        <v>0</v>
      </c>
      <c r="HE72" s="77">
        <f t="shared" ref="HE72:HE77" si="474">(FD72+FH72+FL72+FP72+FT72+FX72)/6</f>
        <v>148.16666666666666</v>
      </c>
      <c r="HF72" s="75">
        <f t="shared" ref="HF72:HF77" si="475">(GC72+GG72+GK72+GO72+GS72)/5</f>
        <v>141.14000000000001</v>
      </c>
      <c r="HG72" s="70">
        <f t="shared" ref="HG72:HG77" si="476">(GD72+GH72+GL72+GP72+GT72)/5</f>
        <v>9.8800000000000008</v>
      </c>
      <c r="HH72" s="70">
        <f t="shared" ref="HH72:HH77" si="477">(GE72+GI72+GM72+GQ72+GU72)/5</f>
        <v>0</v>
      </c>
      <c r="HI72" s="77">
        <f t="shared" ref="HI72:HI77" si="478">(GF72+GJ72+GN72+GR72+GV72)/5</f>
        <v>151.02000000000001</v>
      </c>
      <c r="HJ72" s="83"/>
    </row>
    <row r="73" spans="35:218" x14ac:dyDescent="0.2">
      <c r="EO73" s="114"/>
      <c r="EQ73" s="113">
        <v>902</v>
      </c>
      <c r="ER73" s="111" t="s">
        <v>189</v>
      </c>
      <c r="ES73" s="89">
        <f t="shared" ref="ES73:ES76" si="479">BW49</f>
        <v>6.5000000000000009</v>
      </c>
      <c r="ET73" s="72">
        <f>BX49</f>
        <v>20.300000000000004</v>
      </c>
      <c r="EU73" s="72">
        <f>BY49</f>
        <v>0</v>
      </c>
      <c r="EV73" s="90">
        <f>BZ49</f>
        <v>26.800000000000004</v>
      </c>
      <c r="EW73" s="75">
        <f>CA49</f>
        <v>9.3000000000000007</v>
      </c>
      <c r="EX73" s="70">
        <f>CB49</f>
        <v>18.500000000000004</v>
      </c>
      <c r="EY73" s="70">
        <f>CC49</f>
        <v>0</v>
      </c>
      <c r="EZ73" s="91">
        <f>CD49</f>
        <v>27.800000000000004</v>
      </c>
      <c r="FA73" s="70">
        <f>CE49</f>
        <v>9.2999999999999989</v>
      </c>
      <c r="FB73" s="70">
        <f>CF49</f>
        <v>18.700000000000003</v>
      </c>
      <c r="FC73" s="70">
        <f>CG49</f>
        <v>0</v>
      </c>
      <c r="FD73" s="91">
        <f>CH49</f>
        <v>28</v>
      </c>
      <c r="FE73" s="71">
        <f>CI49</f>
        <v>8.5</v>
      </c>
      <c r="FF73" s="71">
        <f>CJ49</f>
        <v>18</v>
      </c>
      <c r="FG73" s="71">
        <f>CK49</f>
        <v>0</v>
      </c>
      <c r="FH73" s="91">
        <f>CL49</f>
        <v>26.5</v>
      </c>
      <c r="FI73" s="70">
        <f>CM49</f>
        <v>9.9</v>
      </c>
      <c r="FJ73" s="70">
        <f>CN49</f>
        <v>19.3</v>
      </c>
      <c r="FK73" s="70">
        <f>CO49</f>
        <v>0</v>
      </c>
      <c r="FL73" s="91">
        <f>CP49</f>
        <v>29.200000000000003</v>
      </c>
      <c r="FM73" s="70">
        <f>CQ49</f>
        <v>10.8</v>
      </c>
      <c r="FN73" s="70">
        <f>CR49</f>
        <v>20.8</v>
      </c>
      <c r="FO73" s="70">
        <f>CS49</f>
        <v>0</v>
      </c>
      <c r="FP73" s="91">
        <f>CT49</f>
        <v>31.6</v>
      </c>
      <c r="FQ73" s="70">
        <f>CU49</f>
        <v>11.4</v>
      </c>
      <c r="FR73" s="70">
        <f>CV49</f>
        <v>19.899999999999999</v>
      </c>
      <c r="FS73" s="70">
        <f>CW49</f>
        <v>0</v>
      </c>
      <c r="FT73" s="91">
        <f>CX49</f>
        <v>31.299999999999997</v>
      </c>
      <c r="FU73" s="70">
        <f>CY49</f>
        <v>10.9</v>
      </c>
      <c r="FV73" s="70">
        <f>CZ49</f>
        <v>19.8</v>
      </c>
      <c r="FW73" s="70">
        <f>DA49</f>
        <v>0</v>
      </c>
      <c r="FX73" s="91">
        <f>DB49</f>
        <v>30.700000000000003</v>
      </c>
      <c r="FY73" s="75">
        <f>DC49</f>
        <v>10.5</v>
      </c>
      <c r="FZ73" s="70">
        <f t="shared" ref="FZ73:GB73" si="480">DD49</f>
        <v>18.600000000000001</v>
      </c>
      <c r="GA73" s="70">
        <f t="shared" si="480"/>
        <v>0</v>
      </c>
      <c r="GB73" s="91">
        <f t="shared" si="480"/>
        <v>29.1</v>
      </c>
      <c r="GC73" s="75">
        <f>DG49</f>
        <v>9</v>
      </c>
      <c r="GD73" s="70">
        <f t="shared" si="452"/>
        <v>16.2</v>
      </c>
      <c r="GE73" s="70">
        <f t="shared" si="453"/>
        <v>0</v>
      </c>
      <c r="GF73" s="91">
        <f t="shared" si="454"/>
        <v>25.2</v>
      </c>
      <c r="GG73" s="409">
        <f>DK49</f>
        <v>10.199999999999999</v>
      </c>
      <c r="GH73" s="70">
        <f t="shared" si="455"/>
        <v>16.2</v>
      </c>
      <c r="GI73" s="70">
        <f t="shared" si="456"/>
        <v>0</v>
      </c>
      <c r="GJ73" s="91">
        <f t="shared" si="457"/>
        <v>26.4</v>
      </c>
      <c r="GK73" s="409">
        <f>DO49</f>
        <v>15.8</v>
      </c>
      <c r="GL73" s="70">
        <f t="shared" si="458"/>
        <v>14.700000000000001</v>
      </c>
      <c r="GM73" s="70">
        <f t="shared" si="459"/>
        <v>0</v>
      </c>
      <c r="GN73" s="91">
        <f t="shared" si="460"/>
        <v>30.5</v>
      </c>
      <c r="GO73" s="409">
        <f>DS49</f>
        <v>15.5</v>
      </c>
      <c r="GP73" s="70">
        <f t="shared" si="461"/>
        <v>14.2</v>
      </c>
      <c r="GQ73" s="70">
        <f t="shared" si="462"/>
        <v>0</v>
      </c>
      <c r="GR73" s="91">
        <f t="shared" si="463"/>
        <v>29.7</v>
      </c>
      <c r="GS73" s="75">
        <f>DW49</f>
        <v>13.2</v>
      </c>
      <c r="GT73" s="70">
        <f t="shared" si="464"/>
        <v>11.200000000000001</v>
      </c>
      <c r="GU73" s="70">
        <f t="shared" si="465"/>
        <v>0</v>
      </c>
      <c r="GV73" s="91">
        <f t="shared" si="466"/>
        <v>24.4</v>
      </c>
      <c r="GW73" s="83"/>
      <c r="GX73" s="75">
        <f t="shared" si="467"/>
        <v>9.9777777777777796</v>
      </c>
      <c r="GY73" s="70">
        <f t="shared" si="468"/>
        <v>18.5</v>
      </c>
      <c r="GZ73" s="70">
        <f t="shared" si="469"/>
        <v>0</v>
      </c>
      <c r="HA73" s="77">
        <f t="shared" si="470"/>
        <v>28.477777777777774</v>
      </c>
      <c r="HB73" s="75">
        <f t="shared" si="471"/>
        <v>10.133333333333333</v>
      </c>
      <c r="HC73" s="70">
        <f t="shared" si="472"/>
        <v>19.416666666666664</v>
      </c>
      <c r="HD73" s="70">
        <f t="shared" si="473"/>
        <v>0</v>
      </c>
      <c r="HE73" s="77">
        <f t="shared" si="474"/>
        <v>29.55</v>
      </c>
      <c r="HF73" s="75">
        <f t="shared" si="475"/>
        <v>12.74</v>
      </c>
      <c r="HG73" s="70">
        <f t="shared" si="476"/>
        <v>14.5</v>
      </c>
      <c r="HH73" s="70">
        <f t="shared" si="477"/>
        <v>0</v>
      </c>
      <c r="HI73" s="77">
        <f t="shared" si="478"/>
        <v>27.24</v>
      </c>
      <c r="HJ73" s="83"/>
    </row>
    <row r="74" spans="35:218" x14ac:dyDescent="0.2">
      <c r="EO74" s="114"/>
      <c r="EQ74" s="113">
        <v>903</v>
      </c>
      <c r="ER74" s="111" t="s">
        <v>190</v>
      </c>
      <c r="ES74" s="89">
        <f t="shared" si="479"/>
        <v>11.500000000000002</v>
      </c>
      <c r="ET74" s="72">
        <f>BX50</f>
        <v>4.0000000000000009</v>
      </c>
      <c r="EU74" s="72">
        <f>BY50</f>
        <v>0</v>
      </c>
      <c r="EV74" s="90">
        <f>BZ50</f>
        <v>15.500000000000004</v>
      </c>
      <c r="EW74" s="75">
        <f>CA50</f>
        <v>10.6</v>
      </c>
      <c r="EX74" s="70">
        <f>CB50</f>
        <v>4.1000000000000005</v>
      </c>
      <c r="EY74" s="70">
        <f>CC50</f>
        <v>0</v>
      </c>
      <c r="EZ74" s="91">
        <f>CD50</f>
        <v>14.7</v>
      </c>
      <c r="FA74" s="70">
        <f>CE50</f>
        <v>10.3</v>
      </c>
      <c r="FB74" s="70">
        <f>CF50</f>
        <v>4.1000000000000005</v>
      </c>
      <c r="FC74" s="70">
        <f>CG50</f>
        <v>0</v>
      </c>
      <c r="FD74" s="91">
        <f>CH50</f>
        <v>14.400000000000002</v>
      </c>
      <c r="FE74" s="71">
        <f>CI50</f>
        <v>9.1</v>
      </c>
      <c r="FF74" s="71">
        <f>CJ50</f>
        <v>4.1000000000000005</v>
      </c>
      <c r="FG74" s="71">
        <f>CK50</f>
        <v>0</v>
      </c>
      <c r="FH74" s="91">
        <f>CL50</f>
        <v>13.2</v>
      </c>
      <c r="FI74" s="70">
        <f>CM50</f>
        <v>11.4</v>
      </c>
      <c r="FJ74" s="70">
        <f>CN50</f>
        <v>4.2</v>
      </c>
      <c r="FK74" s="70">
        <f>CO50</f>
        <v>0</v>
      </c>
      <c r="FL74" s="91">
        <f>CP50</f>
        <v>15.600000000000001</v>
      </c>
      <c r="FM74" s="70">
        <f>CQ50</f>
        <v>11.9</v>
      </c>
      <c r="FN74" s="70">
        <f>CR50</f>
        <v>4.0000000000000009</v>
      </c>
      <c r="FO74" s="70">
        <f>CS50</f>
        <v>0</v>
      </c>
      <c r="FP74" s="91">
        <f>CT50</f>
        <v>15.900000000000002</v>
      </c>
      <c r="FQ74" s="70">
        <f>CU50</f>
        <v>10.700000000000001</v>
      </c>
      <c r="FR74" s="70">
        <f>CV50</f>
        <v>4.0000000000000009</v>
      </c>
      <c r="FS74" s="70">
        <f>CW50</f>
        <v>0</v>
      </c>
      <c r="FT74" s="91">
        <f>CX50</f>
        <v>14.700000000000003</v>
      </c>
      <c r="FU74" s="70">
        <f>CY50</f>
        <v>10.600000000000001</v>
      </c>
      <c r="FV74" s="70">
        <f>CZ50</f>
        <v>4.0000000000000009</v>
      </c>
      <c r="FW74" s="70">
        <f>DA50</f>
        <v>0</v>
      </c>
      <c r="FX74" s="91">
        <f>DB50</f>
        <v>14.600000000000001</v>
      </c>
      <c r="FY74" s="75">
        <f>DC50</f>
        <v>10.100000000000001</v>
      </c>
      <c r="FZ74" s="70">
        <f t="shared" ref="FZ74:GB74" si="481">DD50</f>
        <v>3.9000000000000008</v>
      </c>
      <c r="GA74" s="70">
        <f t="shared" si="481"/>
        <v>0</v>
      </c>
      <c r="GB74" s="91">
        <f t="shared" si="481"/>
        <v>14.000000000000002</v>
      </c>
      <c r="GC74" s="75">
        <f>DG50</f>
        <v>12.3</v>
      </c>
      <c r="GD74" s="70">
        <f t="shared" si="452"/>
        <v>4.0000000000000009</v>
      </c>
      <c r="GE74" s="70">
        <f t="shared" si="453"/>
        <v>0</v>
      </c>
      <c r="GF74" s="91">
        <f t="shared" si="454"/>
        <v>16.3</v>
      </c>
      <c r="GG74" s="409">
        <f>DK50</f>
        <v>12.7</v>
      </c>
      <c r="GH74" s="70">
        <f t="shared" si="455"/>
        <v>4.0999999999999996</v>
      </c>
      <c r="GI74" s="70">
        <f t="shared" si="456"/>
        <v>0</v>
      </c>
      <c r="GJ74" s="91">
        <f t="shared" si="457"/>
        <v>16.799999999999997</v>
      </c>
      <c r="GK74" s="409">
        <f>DO50</f>
        <v>15.6</v>
      </c>
      <c r="GL74" s="70">
        <f t="shared" si="458"/>
        <v>4.0000000000000009</v>
      </c>
      <c r="GM74" s="70">
        <f t="shared" si="459"/>
        <v>0</v>
      </c>
      <c r="GN74" s="91">
        <f t="shared" si="460"/>
        <v>19.600000000000001</v>
      </c>
      <c r="GO74" s="409">
        <f>DS50</f>
        <v>16.100000000000001</v>
      </c>
      <c r="GP74" s="70">
        <f t="shared" si="461"/>
        <v>4.0999999999999996</v>
      </c>
      <c r="GQ74" s="70">
        <f t="shared" si="462"/>
        <v>0</v>
      </c>
      <c r="GR74" s="91">
        <f t="shared" si="463"/>
        <v>20.200000000000003</v>
      </c>
      <c r="GS74" s="75">
        <f>DW50</f>
        <v>13.3</v>
      </c>
      <c r="GT74" s="70">
        <f t="shared" si="464"/>
        <v>4.0000000000000009</v>
      </c>
      <c r="GU74" s="70">
        <f t="shared" si="465"/>
        <v>0</v>
      </c>
      <c r="GV74" s="91">
        <f t="shared" si="466"/>
        <v>17.3</v>
      </c>
      <c r="GW74" s="83"/>
      <c r="GX74" s="75">
        <f t="shared" si="467"/>
        <v>11.044444444444446</v>
      </c>
      <c r="GY74" s="70">
        <f t="shared" si="468"/>
        <v>4.0555555555555562</v>
      </c>
      <c r="GZ74" s="70">
        <f t="shared" si="469"/>
        <v>0</v>
      </c>
      <c r="HA74" s="77">
        <f t="shared" si="470"/>
        <v>15.100000000000003</v>
      </c>
      <c r="HB74" s="75">
        <f t="shared" si="471"/>
        <v>10.666666666666666</v>
      </c>
      <c r="HC74" s="70">
        <f t="shared" si="472"/>
        <v>4.0666666666666673</v>
      </c>
      <c r="HD74" s="70">
        <f t="shared" si="473"/>
        <v>0</v>
      </c>
      <c r="HE74" s="77">
        <f t="shared" si="474"/>
        <v>14.733333333333334</v>
      </c>
      <c r="HF74" s="75">
        <f t="shared" si="475"/>
        <v>14</v>
      </c>
      <c r="HG74" s="70">
        <f t="shared" si="476"/>
        <v>4.0400000000000009</v>
      </c>
      <c r="HH74" s="70">
        <f t="shared" si="477"/>
        <v>0</v>
      </c>
      <c r="HI74" s="77">
        <f t="shared" si="478"/>
        <v>18.04</v>
      </c>
      <c r="HJ74" s="83"/>
    </row>
    <row r="75" spans="35:218" x14ac:dyDescent="0.2">
      <c r="EO75" s="114"/>
      <c r="EQ75" s="113">
        <v>904</v>
      </c>
      <c r="ER75" s="111" t="s">
        <v>191</v>
      </c>
      <c r="ES75" s="89">
        <f t="shared" si="479"/>
        <v>62.4</v>
      </c>
      <c r="ET75" s="72">
        <f>BX51</f>
        <v>24.3</v>
      </c>
      <c r="EU75" s="72">
        <f>BY51</f>
        <v>0</v>
      </c>
      <c r="EV75" s="90">
        <f>BZ51</f>
        <v>86.7</v>
      </c>
      <c r="EW75" s="75">
        <f>CA51</f>
        <v>69.3</v>
      </c>
      <c r="EX75" s="70">
        <f>CB51</f>
        <v>21.4</v>
      </c>
      <c r="EY75" s="70">
        <f>CC51</f>
        <v>0</v>
      </c>
      <c r="EZ75" s="91">
        <f>CD51</f>
        <v>90.699999999999989</v>
      </c>
      <c r="FA75" s="70">
        <f>CE51</f>
        <v>66.5</v>
      </c>
      <c r="FB75" s="70">
        <f>CF51</f>
        <v>38.4</v>
      </c>
      <c r="FC75" s="70">
        <f>CG51</f>
        <v>0</v>
      </c>
      <c r="FD75" s="91">
        <f>CH51</f>
        <v>104.9</v>
      </c>
      <c r="FE75" s="71">
        <f>CI51</f>
        <v>62.099999999999994</v>
      </c>
      <c r="FF75" s="71">
        <f>CJ51</f>
        <v>24.8</v>
      </c>
      <c r="FG75" s="71">
        <f>CK51</f>
        <v>0</v>
      </c>
      <c r="FH75" s="91">
        <f>CL51</f>
        <v>86.899999999999991</v>
      </c>
      <c r="FI75" s="70">
        <f>CM51</f>
        <v>44.5</v>
      </c>
      <c r="FJ75" s="70">
        <f>CN51</f>
        <v>36.6</v>
      </c>
      <c r="FK75" s="70">
        <f>CO51</f>
        <v>0</v>
      </c>
      <c r="FL75" s="91">
        <f>CP51</f>
        <v>81.099999999999994</v>
      </c>
      <c r="FM75" s="70">
        <f>CQ51</f>
        <v>67</v>
      </c>
      <c r="FN75" s="70">
        <f>CR51</f>
        <v>28.1</v>
      </c>
      <c r="FO75" s="70">
        <f>CS51</f>
        <v>0</v>
      </c>
      <c r="FP75" s="91">
        <f>CT51</f>
        <v>95.1</v>
      </c>
      <c r="FQ75" s="70">
        <f>CU51</f>
        <v>62.400000000000006</v>
      </c>
      <c r="FR75" s="70">
        <f>CV51</f>
        <v>66.399999999999991</v>
      </c>
      <c r="FS75" s="70">
        <f>CW51</f>
        <v>0</v>
      </c>
      <c r="FT75" s="91">
        <f>CX51</f>
        <v>128.80000000000001</v>
      </c>
      <c r="FU75" s="70">
        <f>CY51</f>
        <v>56.7</v>
      </c>
      <c r="FV75" s="70">
        <f>CZ51</f>
        <v>54.70000000000001</v>
      </c>
      <c r="FW75" s="70">
        <f>DA51</f>
        <v>0</v>
      </c>
      <c r="FX75" s="91">
        <f>DB51</f>
        <v>111.4</v>
      </c>
      <c r="FY75" s="75">
        <f>DC51</f>
        <v>52.8</v>
      </c>
      <c r="FZ75" s="70">
        <f t="shared" ref="FZ75:GB75" si="482">DD51</f>
        <v>33.700000000000003</v>
      </c>
      <c r="GA75" s="70">
        <f t="shared" si="482"/>
        <v>0</v>
      </c>
      <c r="GB75" s="91">
        <f t="shared" si="482"/>
        <v>86.5</v>
      </c>
      <c r="GC75" s="75">
        <f>DG51</f>
        <v>30.6</v>
      </c>
      <c r="GD75" s="70">
        <f t="shared" si="452"/>
        <v>15.9</v>
      </c>
      <c r="GE75" s="70">
        <f t="shared" si="453"/>
        <v>0</v>
      </c>
      <c r="GF75" s="91">
        <f t="shared" si="454"/>
        <v>46.5</v>
      </c>
      <c r="GG75" s="409">
        <f>DK51</f>
        <v>36</v>
      </c>
      <c r="GH75" s="70">
        <f t="shared" si="455"/>
        <v>17.100000000000001</v>
      </c>
      <c r="GI75" s="70">
        <f t="shared" si="456"/>
        <v>0</v>
      </c>
      <c r="GJ75" s="91">
        <f t="shared" si="457"/>
        <v>53.1</v>
      </c>
      <c r="GK75" s="409">
        <f>DO51</f>
        <v>63.499999999999993</v>
      </c>
      <c r="GL75" s="70">
        <f t="shared" si="458"/>
        <v>19.200000000000003</v>
      </c>
      <c r="GM75" s="70">
        <f t="shared" si="459"/>
        <v>0</v>
      </c>
      <c r="GN75" s="91">
        <f t="shared" si="460"/>
        <v>82.699999999999989</v>
      </c>
      <c r="GO75" s="409">
        <f>DS51</f>
        <v>63.3</v>
      </c>
      <c r="GP75" s="70">
        <f t="shared" si="461"/>
        <v>65.899999999999991</v>
      </c>
      <c r="GQ75" s="70">
        <f t="shared" si="462"/>
        <v>0</v>
      </c>
      <c r="GR75" s="91">
        <f t="shared" si="463"/>
        <v>129.19999999999999</v>
      </c>
      <c r="GS75" s="75">
        <f>DW51</f>
        <v>43.7</v>
      </c>
      <c r="GT75" s="70">
        <f t="shared" si="464"/>
        <v>41.400000000000006</v>
      </c>
      <c r="GU75" s="70">
        <f t="shared" si="465"/>
        <v>0</v>
      </c>
      <c r="GV75" s="91">
        <f t="shared" si="466"/>
        <v>85.100000000000009</v>
      </c>
      <c r="GW75" s="83"/>
      <c r="GX75" s="75">
        <f t="shared" si="467"/>
        <v>59.399999999999991</v>
      </c>
      <c r="GY75" s="70">
        <f t="shared" si="468"/>
        <v>37.344444444444449</v>
      </c>
      <c r="GZ75" s="70">
        <f t="shared" si="469"/>
        <v>0</v>
      </c>
      <c r="HA75" s="77">
        <f t="shared" si="470"/>
        <v>96.744444444444454</v>
      </c>
      <c r="HB75" s="75">
        <f t="shared" si="471"/>
        <v>59.866666666666667</v>
      </c>
      <c r="HC75" s="70">
        <f t="shared" si="472"/>
        <v>41.500000000000007</v>
      </c>
      <c r="HD75" s="70">
        <f t="shared" si="473"/>
        <v>0</v>
      </c>
      <c r="HE75" s="77">
        <f t="shared" si="474"/>
        <v>101.36666666666667</v>
      </c>
      <c r="HF75" s="75">
        <f t="shared" si="475"/>
        <v>47.419999999999995</v>
      </c>
      <c r="HG75" s="70">
        <f t="shared" si="476"/>
        <v>31.9</v>
      </c>
      <c r="HH75" s="70">
        <f t="shared" si="477"/>
        <v>0</v>
      </c>
      <c r="HI75" s="77">
        <f t="shared" si="478"/>
        <v>79.320000000000007</v>
      </c>
      <c r="HJ75" s="83"/>
    </row>
    <row r="76" spans="35:218" ht="13.5" thickBot="1" x14ac:dyDescent="0.25">
      <c r="EO76" s="114"/>
      <c r="EQ76" s="121">
        <v>905</v>
      </c>
      <c r="ER76" s="122" t="s">
        <v>192</v>
      </c>
      <c r="ES76" s="123">
        <f t="shared" si="479"/>
        <v>70.300000000000011</v>
      </c>
      <c r="ET76" s="124">
        <f>BX52</f>
        <v>75.899999999999991</v>
      </c>
      <c r="EU76" s="124">
        <f>BY52</f>
        <v>0</v>
      </c>
      <c r="EV76" s="125">
        <f>BZ52</f>
        <v>146.19999999999999</v>
      </c>
      <c r="EW76" s="126">
        <f>CA52</f>
        <v>59.8</v>
      </c>
      <c r="EX76" s="124">
        <f>CB52</f>
        <v>82.8</v>
      </c>
      <c r="EY76" s="124">
        <f>CC52</f>
        <v>0</v>
      </c>
      <c r="EZ76" s="125">
        <f>CD52</f>
        <v>142.6</v>
      </c>
      <c r="FA76" s="124">
        <f>CE52</f>
        <v>64.7</v>
      </c>
      <c r="FB76" s="124">
        <f>CF52</f>
        <v>90.199999999999989</v>
      </c>
      <c r="FC76" s="124">
        <f>CG52</f>
        <v>0</v>
      </c>
      <c r="FD76" s="125">
        <f>CH52</f>
        <v>154.89999999999998</v>
      </c>
      <c r="FE76" s="127">
        <f>CI52</f>
        <v>51.2</v>
      </c>
      <c r="FF76" s="127">
        <f>CJ52</f>
        <v>93.899999999999991</v>
      </c>
      <c r="FG76" s="127">
        <f>CK52</f>
        <v>0</v>
      </c>
      <c r="FH76" s="125">
        <f>CL52</f>
        <v>145.1</v>
      </c>
      <c r="FI76" s="124">
        <f>CM52</f>
        <v>52.500000000000007</v>
      </c>
      <c r="FJ76" s="124">
        <f>CN52</f>
        <v>97.09999999999998</v>
      </c>
      <c r="FK76" s="124">
        <f>CO52</f>
        <v>0</v>
      </c>
      <c r="FL76" s="125">
        <f>CP52</f>
        <v>149.6</v>
      </c>
      <c r="FM76" s="124">
        <f>CQ52</f>
        <v>58.6</v>
      </c>
      <c r="FN76" s="124">
        <f>CR52</f>
        <v>105.1</v>
      </c>
      <c r="FO76" s="124">
        <f>CS52</f>
        <v>0</v>
      </c>
      <c r="FP76" s="125">
        <f>CT52</f>
        <v>163.69999999999999</v>
      </c>
      <c r="FQ76" s="124">
        <f>CU52</f>
        <v>56.6</v>
      </c>
      <c r="FR76" s="124">
        <f>CV52</f>
        <v>100.8</v>
      </c>
      <c r="FS76" s="124">
        <f>CW52</f>
        <v>0</v>
      </c>
      <c r="FT76" s="125">
        <f>CX52</f>
        <v>157.4</v>
      </c>
      <c r="FU76" s="124">
        <f>CY52</f>
        <v>55.6</v>
      </c>
      <c r="FV76" s="124">
        <f>CZ52</f>
        <v>90.799999999999983</v>
      </c>
      <c r="FW76" s="124">
        <f>DA52</f>
        <v>0</v>
      </c>
      <c r="FX76" s="125">
        <f>DB52</f>
        <v>146.39999999999998</v>
      </c>
      <c r="FY76" s="126">
        <f>DC52</f>
        <v>53.599999999999994</v>
      </c>
      <c r="FZ76" s="124">
        <f t="shared" ref="FZ76:GB76" si="483">DD52</f>
        <v>86.3</v>
      </c>
      <c r="GA76" s="124">
        <f t="shared" si="483"/>
        <v>0</v>
      </c>
      <c r="GB76" s="125">
        <f t="shared" si="483"/>
        <v>139.89999999999998</v>
      </c>
      <c r="GC76" s="126">
        <f>DG52</f>
        <v>77.199999999999989</v>
      </c>
      <c r="GD76" s="124">
        <f t="shared" si="452"/>
        <v>76.3</v>
      </c>
      <c r="GE76" s="124">
        <f t="shared" si="453"/>
        <v>0</v>
      </c>
      <c r="GF76" s="125">
        <f t="shared" si="454"/>
        <v>153.5</v>
      </c>
      <c r="GG76" s="123">
        <f>DK52</f>
        <v>80</v>
      </c>
      <c r="GH76" s="124">
        <f t="shared" si="455"/>
        <v>82.8</v>
      </c>
      <c r="GI76" s="124">
        <f t="shared" si="456"/>
        <v>0</v>
      </c>
      <c r="GJ76" s="125">
        <f t="shared" si="457"/>
        <v>162.80000000000001</v>
      </c>
      <c r="GK76" s="123">
        <f>DO52</f>
        <v>95.6</v>
      </c>
      <c r="GL76" s="124">
        <f t="shared" si="458"/>
        <v>89.5</v>
      </c>
      <c r="GM76" s="124">
        <f t="shared" si="459"/>
        <v>0</v>
      </c>
      <c r="GN76" s="125">
        <f t="shared" si="460"/>
        <v>185.1</v>
      </c>
      <c r="GO76" s="123">
        <f>DS52</f>
        <v>90.800000000000011</v>
      </c>
      <c r="GP76" s="124">
        <f t="shared" si="461"/>
        <v>74.299999999999983</v>
      </c>
      <c r="GQ76" s="124">
        <f t="shared" si="462"/>
        <v>0</v>
      </c>
      <c r="GR76" s="125">
        <f t="shared" si="463"/>
        <v>165.1</v>
      </c>
      <c r="GS76" s="126">
        <f>DW52</f>
        <v>68.900000000000006</v>
      </c>
      <c r="GT76" s="124">
        <f t="shared" si="464"/>
        <v>69.499999999999986</v>
      </c>
      <c r="GU76" s="124">
        <f t="shared" si="465"/>
        <v>0</v>
      </c>
      <c r="GV76" s="125">
        <f t="shared" si="466"/>
        <v>138.39999999999998</v>
      </c>
      <c r="GW76" s="83"/>
      <c r="GX76" s="126">
        <f t="shared" si="467"/>
        <v>59.800000000000004</v>
      </c>
      <c r="GY76" s="124">
        <f t="shared" si="468"/>
        <v>89.566666666666649</v>
      </c>
      <c r="GZ76" s="124">
        <f t="shared" si="469"/>
        <v>0</v>
      </c>
      <c r="HA76" s="128">
        <f t="shared" si="470"/>
        <v>149.36666666666667</v>
      </c>
      <c r="HB76" s="126">
        <f t="shared" si="471"/>
        <v>56.533333333333339</v>
      </c>
      <c r="HC76" s="124">
        <f t="shared" si="472"/>
        <v>96.316666666666663</v>
      </c>
      <c r="HD76" s="124">
        <f t="shared" si="473"/>
        <v>0</v>
      </c>
      <c r="HE76" s="128">
        <f t="shared" si="474"/>
        <v>152.85</v>
      </c>
      <c r="HF76" s="126">
        <f t="shared" si="475"/>
        <v>82.5</v>
      </c>
      <c r="HG76" s="124">
        <f t="shared" si="476"/>
        <v>78.47999999999999</v>
      </c>
      <c r="HH76" s="124">
        <f t="shared" si="477"/>
        <v>0</v>
      </c>
      <c r="HI76" s="128">
        <f t="shared" si="478"/>
        <v>160.97999999999999</v>
      </c>
      <c r="HJ76" s="83"/>
    </row>
    <row r="77" spans="35:218" ht="13.5" thickTop="1" x14ac:dyDescent="0.2">
      <c r="EO77" s="114"/>
      <c r="EQ77" s="113"/>
      <c r="ER77" s="118" t="s">
        <v>246</v>
      </c>
      <c r="ES77" s="89">
        <f>SUM(ES72:ES76)</f>
        <v>286.8</v>
      </c>
      <c r="ET77" s="72">
        <f t="shared" ref="ET77:GV77" si="484">SUM(ET72:ET76)</f>
        <v>137.5</v>
      </c>
      <c r="EU77" s="72">
        <f t="shared" si="484"/>
        <v>0</v>
      </c>
      <c r="EV77" s="90">
        <f t="shared" si="484"/>
        <v>424.3</v>
      </c>
      <c r="EW77" s="75">
        <f t="shared" si="484"/>
        <v>270.5</v>
      </c>
      <c r="EX77" s="70">
        <f t="shared" si="484"/>
        <v>136.69999999999999</v>
      </c>
      <c r="EY77" s="70">
        <f t="shared" si="484"/>
        <v>0</v>
      </c>
      <c r="EZ77" s="91">
        <f t="shared" si="484"/>
        <v>407.20000000000005</v>
      </c>
      <c r="FA77" s="70">
        <f t="shared" si="484"/>
        <v>285.10000000000002</v>
      </c>
      <c r="FB77" s="70">
        <f t="shared" si="484"/>
        <v>162.89999999999998</v>
      </c>
      <c r="FC77" s="70">
        <f t="shared" si="484"/>
        <v>0</v>
      </c>
      <c r="FD77" s="91">
        <f t="shared" si="484"/>
        <v>448</v>
      </c>
      <c r="FE77" s="71">
        <f t="shared" si="484"/>
        <v>233.7</v>
      </c>
      <c r="FF77" s="71">
        <f t="shared" si="484"/>
        <v>149.89999999999998</v>
      </c>
      <c r="FG77" s="71">
        <f t="shared" si="484"/>
        <v>0</v>
      </c>
      <c r="FH77" s="91">
        <f t="shared" si="484"/>
        <v>383.59999999999991</v>
      </c>
      <c r="FI77" s="70">
        <f t="shared" si="484"/>
        <v>242.9</v>
      </c>
      <c r="FJ77" s="70">
        <f t="shared" si="484"/>
        <v>168.2</v>
      </c>
      <c r="FK77" s="70">
        <f t="shared" si="484"/>
        <v>0</v>
      </c>
      <c r="FL77" s="91">
        <f t="shared" si="484"/>
        <v>411.1</v>
      </c>
      <c r="FM77" s="70">
        <f t="shared" si="484"/>
        <v>307.50000000000006</v>
      </c>
      <c r="FN77" s="70">
        <f t="shared" si="484"/>
        <v>169.2</v>
      </c>
      <c r="FO77" s="70">
        <f t="shared" si="484"/>
        <v>0</v>
      </c>
      <c r="FP77" s="91">
        <f t="shared" si="484"/>
        <v>476.7</v>
      </c>
      <c r="FQ77" s="70">
        <f t="shared" si="484"/>
        <v>288.39999999999998</v>
      </c>
      <c r="FR77" s="70">
        <f t="shared" si="484"/>
        <v>202.3</v>
      </c>
      <c r="FS77" s="70">
        <f t="shared" si="484"/>
        <v>0</v>
      </c>
      <c r="FT77" s="91">
        <f t="shared" si="484"/>
        <v>490.69999999999993</v>
      </c>
      <c r="FU77" s="70">
        <f t="shared" si="484"/>
        <v>289.8</v>
      </c>
      <c r="FV77" s="70">
        <f t="shared" si="484"/>
        <v>180.1</v>
      </c>
      <c r="FW77" s="70">
        <f t="shared" si="484"/>
        <v>0</v>
      </c>
      <c r="FX77" s="91">
        <f t="shared" si="484"/>
        <v>469.9</v>
      </c>
      <c r="FY77" s="75">
        <f t="shared" ref="FY77:GF77" si="485">SUM(FY72:FY76)</f>
        <v>261.5</v>
      </c>
      <c r="FZ77" s="70">
        <f t="shared" ref="FZ77:GC77" si="486">SUM(FZ72:FZ76)</f>
        <v>151.9</v>
      </c>
      <c r="GA77" s="70">
        <f t="shared" si="486"/>
        <v>0</v>
      </c>
      <c r="GB77" s="91">
        <f t="shared" si="486"/>
        <v>413.4</v>
      </c>
      <c r="GC77" s="75">
        <f t="shared" si="486"/>
        <v>250.39999999999998</v>
      </c>
      <c r="GD77" s="70">
        <f t="shared" ref="GD77:GG77" si="487">SUM(GD72:GD76)</f>
        <v>123.19999999999999</v>
      </c>
      <c r="GE77" s="70">
        <f t="shared" si="487"/>
        <v>0</v>
      </c>
      <c r="GF77" s="91">
        <f t="shared" si="487"/>
        <v>373.6</v>
      </c>
      <c r="GG77" s="409">
        <f t="shared" si="487"/>
        <v>268</v>
      </c>
      <c r="GH77" s="70">
        <f t="shared" ref="GH77:GV77" si="488">SUM(GH72:GH76)</f>
        <v>131</v>
      </c>
      <c r="GI77" s="70">
        <f t="shared" si="488"/>
        <v>0</v>
      </c>
      <c r="GJ77" s="91">
        <f t="shared" si="488"/>
        <v>399</v>
      </c>
      <c r="GK77" s="409">
        <f t="shared" si="488"/>
        <v>358.1</v>
      </c>
      <c r="GL77" s="70">
        <f t="shared" si="488"/>
        <v>137.9</v>
      </c>
      <c r="GM77" s="70">
        <f t="shared" si="488"/>
        <v>0</v>
      </c>
      <c r="GN77" s="91">
        <f t="shared" si="488"/>
        <v>496</v>
      </c>
      <c r="GO77" s="409">
        <f t="shared" si="488"/>
        <v>350.3</v>
      </c>
      <c r="GP77" s="70">
        <f t="shared" si="488"/>
        <v>168.59999999999997</v>
      </c>
      <c r="GQ77" s="70">
        <f t="shared" si="488"/>
        <v>0</v>
      </c>
      <c r="GR77" s="91">
        <f t="shared" si="488"/>
        <v>518.9</v>
      </c>
      <c r="GS77" s="75">
        <f t="shared" si="488"/>
        <v>262.20000000000005</v>
      </c>
      <c r="GT77" s="70">
        <f t="shared" si="488"/>
        <v>133.30000000000001</v>
      </c>
      <c r="GU77" s="70">
        <f t="shared" si="488"/>
        <v>0</v>
      </c>
      <c r="GV77" s="91">
        <f t="shared" si="488"/>
        <v>395.5</v>
      </c>
      <c r="GW77" s="83"/>
      <c r="GX77" s="75">
        <f t="shared" si="467"/>
        <v>274.10000000000008</v>
      </c>
      <c r="GY77" s="70">
        <f t="shared" si="468"/>
        <v>160.01111111111109</v>
      </c>
      <c r="GZ77" s="70">
        <f t="shared" si="469"/>
        <v>0</v>
      </c>
      <c r="HA77" s="77">
        <f t="shared" si="470"/>
        <v>434.11111111111109</v>
      </c>
      <c r="HB77" s="75">
        <f t="shared" si="471"/>
        <v>274.56666666666666</v>
      </c>
      <c r="HC77" s="70">
        <f t="shared" si="472"/>
        <v>172.1</v>
      </c>
      <c r="HD77" s="70">
        <f t="shared" si="473"/>
        <v>0</v>
      </c>
      <c r="HE77" s="77">
        <f t="shared" si="474"/>
        <v>446.66666666666669</v>
      </c>
      <c r="HF77" s="75">
        <f t="shared" si="475"/>
        <v>297.8</v>
      </c>
      <c r="HG77" s="70">
        <f t="shared" si="476"/>
        <v>138.80000000000001</v>
      </c>
      <c r="HH77" s="70">
        <f t="shared" si="477"/>
        <v>0</v>
      </c>
      <c r="HI77" s="77">
        <f t="shared" si="478"/>
        <v>436.6</v>
      </c>
      <c r="HJ77" s="83"/>
    </row>
    <row r="78" spans="35:218" ht="13.5" thickBot="1" x14ac:dyDescent="0.25">
      <c r="EO78" s="114"/>
      <c r="EQ78" s="113"/>
      <c r="ER78" s="111"/>
      <c r="ES78" s="89"/>
      <c r="ET78" s="72"/>
      <c r="EU78" s="72"/>
      <c r="EV78" s="90"/>
      <c r="EW78" s="75"/>
      <c r="EX78" s="70"/>
      <c r="EY78" s="70"/>
      <c r="EZ78" s="91"/>
      <c r="FA78" s="70"/>
      <c r="FB78" s="70"/>
      <c r="FC78" s="70"/>
      <c r="FD78" s="91"/>
      <c r="FE78" s="71"/>
      <c r="FF78" s="71"/>
      <c r="FG78" s="71"/>
      <c r="FH78" s="91"/>
      <c r="FI78" s="70"/>
      <c r="FJ78" s="70"/>
      <c r="FK78" s="70"/>
      <c r="FL78" s="91"/>
      <c r="FM78" s="70"/>
      <c r="FN78" s="70"/>
      <c r="FO78" s="70"/>
      <c r="FP78" s="91"/>
      <c r="FQ78" s="70"/>
      <c r="FR78" s="70"/>
      <c r="FS78" s="70"/>
      <c r="FT78" s="91"/>
      <c r="FU78" s="70"/>
      <c r="FV78" s="70"/>
      <c r="FW78" s="70"/>
      <c r="FX78" s="91"/>
      <c r="FY78" s="75"/>
      <c r="FZ78" s="70"/>
      <c r="GA78" s="70"/>
      <c r="GB78" s="91"/>
      <c r="GC78" s="75"/>
      <c r="GD78" s="75"/>
      <c r="GE78" s="75"/>
      <c r="GF78" s="403"/>
      <c r="GG78" s="409"/>
      <c r="GH78" s="75"/>
      <c r="GI78" s="75"/>
      <c r="GJ78" s="403"/>
      <c r="GK78" s="409"/>
      <c r="GL78" s="75"/>
      <c r="GM78" s="75"/>
      <c r="GN78" s="403"/>
      <c r="GO78" s="409"/>
      <c r="GP78" s="75"/>
      <c r="GQ78" s="75"/>
      <c r="GR78" s="403"/>
      <c r="GS78" s="75"/>
      <c r="GT78" s="75"/>
      <c r="GU78" s="75"/>
      <c r="GV78" s="397"/>
      <c r="GW78" s="83"/>
      <c r="GX78" s="75"/>
      <c r="GY78" s="70"/>
      <c r="GZ78" s="70"/>
      <c r="HA78" s="77"/>
      <c r="HB78" s="75"/>
      <c r="HC78" s="70"/>
      <c r="HD78" s="70"/>
      <c r="HE78" s="77"/>
      <c r="HF78" s="75"/>
      <c r="HG78" s="70"/>
      <c r="HH78" s="70"/>
      <c r="HI78" s="77"/>
      <c r="HJ78" s="83"/>
    </row>
    <row r="79" spans="35:218" x14ac:dyDescent="0.2">
      <c r="EO79" s="114"/>
      <c r="EQ79" s="145"/>
      <c r="ER79" s="146"/>
      <c r="ES79" s="179"/>
      <c r="ET79" s="180"/>
      <c r="EU79" s="180"/>
      <c r="EV79" s="181"/>
      <c r="EW79" s="179"/>
      <c r="EX79" s="180"/>
      <c r="EY79" s="180"/>
      <c r="EZ79" s="181"/>
      <c r="FA79" s="179"/>
      <c r="FB79" s="180"/>
      <c r="FC79" s="180"/>
      <c r="FD79" s="181"/>
      <c r="FE79" s="179"/>
      <c r="FF79" s="180"/>
      <c r="FG79" s="180"/>
      <c r="FH79" s="181"/>
      <c r="FI79" s="179"/>
      <c r="FJ79" s="180"/>
      <c r="FK79" s="180"/>
      <c r="FL79" s="181"/>
      <c r="FM79" s="179"/>
      <c r="FN79" s="180"/>
      <c r="FO79" s="180"/>
      <c r="FP79" s="181"/>
      <c r="FQ79" s="179"/>
      <c r="FR79" s="180"/>
      <c r="FS79" s="180"/>
      <c r="FT79" s="181"/>
      <c r="FU79" s="179"/>
      <c r="FV79" s="180"/>
      <c r="FW79" s="180"/>
      <c r="FX79" s="181"/>
      <c r="FY79" s="179"/>
      <c r="FZ79" s="180"/>
      <c r="GA79" s="180"/>
      <c r="GB79" s="181"/>
      <c r="GC79" s="392"/>
      <c r="GD79" s="392"/>
      <c r="GE79" s="392"/>
      <c r="GF79" s="402"/>
      <c r="GG79" s="179"/>
      <c r="GH79" s="392"/>
      <c r="GI79" s="392"/>
      <c r="GJ79" s="402"/>
      <c r="GK79" s="179"/>
      <c r="GL79" s="392"/>
      <c r="GM79" s="392"/>
      <c r="GN79" s="402"/>
      <c r="GO79" s="179"/>
      <c r="GP79" s="392"/>
      <c r="GQ79" s="392"/>
      <c r="GR79" s="402"/>
      <c r="GS79" s="392"/>
      <c r="GT79" s="392"/>
      <c r="GU79" s="392"/>
      <c r="GV79" s="399"/>
      <c r="GW79" s="83"/>
      <c r="GX79" s="179"/>
      <c r="GY79" s="180"/>
      <c r="GZ79" s="180"/>
      <c r="HA79" s="181"/>
      <c r="HB79" s="179"/>
      <c r="HC79" s="180"/>
      <c r="HD79" s="180"/>
      <c r="HE79" s="181"/>
      <c r="HF79" s="179"/>
      <c r="HG79" s="180"/>
      <c r="HH79" s="180"/>
      <c r="HI79" s="181"/>
      <c r="HJ79" s="83"/>
    </row>
    <row r="80" spans="35:218" x14ac:dyDescent="0.2">
      <c r="EO80" s="114"/>
      <c r="EP80" s="69" t="s">
        <v>240</v>
      </c>
      <c r="EQ80" s="113">
        <v>1001</v>
      </c>
      <c r="ER80" s="111" t="s">
        <v>193</v>
      </c>
      <c r="ES80" s="89">
        <f>BW53</f>
        <v>13.399999999999999</v>
      </c>
      <c r="ET80" s="72">
        <f>BX53</f>
        <v>15.499999999999998</v>
      </c>
      <c r="EU80" s="72">
        <f>BY53</f>
        <v>0</v>
      </c>
      <c r="EV80" s="90">
        <f>BZ53</f>
        <v>28.9</v>
      </c>
      <c r="EW80" s="75">
        <f>CA53</f>
        <v>11.399999999999999</v>
      </c>
      <c r="EX80" s="70">
        <f>CB53</f>
        <v>15.7</v>
      </c>
      <c r="EY80" s="70">
        <f>CC53</f>
        <v>0</v>
      </c>
      <c r="EZ80" s="91">
        <f>CD53</f>
        <v>27.099999999999998</v>
      </c>
      <c r="FA80" s="70">
        <f>CE53</f>
        <v>11.6</v>
      </c>
      <c r="FB80" s="70">
        <f>CF53</f>
        <v>15.399999999999999</v>
      </c>
      <c r="FC80" s="70">
        <f>CG53</f>
        <v>0</v>
      </c>
      <c r="FD80" s="91">
        <f>CH53</f>
        <v>27</v>
      </c>
      <c r="FE80" s="71">
        <f>CI53</f>
        <v>9.7999999999999989</v>
      </c>
      <c r="FF80" s="71">
        <f>CJ53</f>
        <v>14.5</v>
      </c>
      <c r="FG80" s="71">
        <f>CK53</f>
        <v>0</v>
      </c>
      <c r="FH80" s="91">
        <f>CL53</f>
        <v>24.299999999999997</v>
      </c>
      <c r="FI80" s="70">
        <f>CM53</f>
        <v>11.399999999999999</v>
      </c>
      <c r="FJ80" s="70">
        <f>CN53</f>
        <v>15</v>
      </c>
      <c r="FK80" s="70">
        <f>CO53</f>
        <v>0</v>
      </c>
      <c r="FL80" s="91">
        <f>CP53</f>
        <v>26.4</v>
      </c>
      <c r="FM80" s="70">
        <f>CQ53</f>
        <v>12.3</v>
      </c>
      <c r="FN80" s="70">
        <f>CR53</f>
        <v>17.200000000000003</v>
      </c>
      <c r="FO80" s="70">
        <f>CS53</f>
        <v>0</v>
      </c>
      <c r="FP80" s="91">
        <f>CT53</f>
        <v>29.500000000000004</v>
      </c>
      <c r="FQ80" s="70">
        <f>CU53</f>
        <v>11.5</v>
      </c>
      <c r="FR80" s="70">
        <f>CV53</f>
        <v>14.699999999999998</v>
      </c>
      <c r="FS80" s="70">
        <f>CW53</f>
        <v>0</v>
      </c>
      <c r="FT80" s="91">
        <f>CX53</f>
        <v>26.199999999999996</v>
      </c>
      <c r="FU80" s="70">
        <f>CY53</f>
        <v>11.1</v>
      </c>
      <c r="FV80" s="70">
        <f>CZ53</f>
        <v>15.399999999999997</v>
      </c>
      <c r="FW80" s="70">
        <f>DA53</f>
        <v>0</v>
      </c>
      <c r="FX80" s="91">
        <f>DB53</f>
        <v>26.499999999999996</v>
      </c>
      <c r="FY80" s="70">
        <f>DC53</f>
        <v>10.7</v>
      </c>
      <c r="FZ80" s="70">
        <f t="shared" ref="FZ80:GB80" si="489">DD53</f>
        <v>14.799999999999997</v>
      </c>
      <c r="GA80" s="70">
        <f t="shared" si="489"/>
        <v>0</v>
      </c>
      <c r="GB80" s="91">
        <f t="shared" si="489"/>
        <v>25.499999999999996</v>
      </c>
      <c r="GC80" s="70">
        <f>DG53</f>
        <v>12.3</v>
      </c>
      <c r="GD80" s="70">
        <f t="shared" ref="GD80:GD85" si="490">DH53</f>
        <v>15.599999999999998</v>
      </c>
      <c r="GE80" s="70">
        <f t="shared" ref="GE80:GE85" si="491">DI53</f>
        <v>0</v>
      </c>
      <c r="GF80" s="91">
        <f t="shared" ref="GF80:GF85" si="492">DJ53</f>
        <v>27.9</v>
      </c>
      <c r="GG80" s="409">
        <f>DK53</f>
        <v>12.6</v>
      </c>
      <c r="GH80" s="70">
        <f t="shared" ref="GH80:GH85" si="493">DL53</f>
        <v>14.999999999999998</v>
      </c>
      <c r="GI80" s="70">
        <f t="shared" ref="GI80:GI85" si="494">DM53</f>
        <v>0</v>
      </c>
      <c r="GJ80" s="91">
        <f t="shared" ref="GJ80:GJ85" si="495">DN53</f>
        <v>27.599999999999998</v>
      </c>
      <c r="GK80" s="409">
        <f>DO53</f>
        <v>15.4</v>
      </c>
      <c r="GL80" s="70">
        <f t="shared" ref="GL80:GL85" si="496">DP53</f>
        <v>13.399999999999997</v>
      </c>
      <c r="GM80" s="70">
        <f t="shared" ref="GM80:GM85" si="497">DQ53</f>
        <v>0</v>
      </c>
      <c r="GN80" s="91">
        <f t="shared" ref="GN80:GN85" si="498">DR53</f>
        <v>28.799999999999997</v>
      </c>
      <c r="GO80" s="409">
        <f>DS53</f>
        <v>13.900000000000002</v>
      </c>
      <c r="GP80" s="70">
        <f t="shared" ref="GP80:GP85" si="499">DT53</f>
        <v>12.899999999999999</v>
      </c>
      <c r="GQ80" s="70">
        <f t="shared" ref="GQ80:GQ85" si="500">DU53</f>
        <v>0</v>
      </c>
      <c r="GR80" s="91">
        <f t="shared" ref="GR80:GR85" si="501">DV53</f>
        <v>26.8</v>
      </c>
      <c r="GS80" s="75">
        <f>DW53</f>
        <v>9.8000000000000007</v>
      </c>
      <c r="GT80" s="70">
        <f t="shared" ref="GT80:GT85" si="502">DX53</f>
        <v>11.899999999999999</v>
      </c>
      <c r="GU80" s="70">
        <f t="shared" ref="GU80:GU85" si="503">DY53</f>
        <v>0</v>
      </c>
      <c r="GV80" s="91">
        <f t="shared" ref="GV80:GV85" si="504">DZ53</f>
        <v>21.7</v>
      </c>
      <c r="GW80" s="83"/>
      <c r="GX80" s="75">
        <f t="shared" ref="GX80:GX86" si="505">(ES80+EW80+FA80+FE80+FI80+FM80+FQ80+FU80+GS80)/9</f>
        <v>11.366666666666665</v>
      </c>
      <c r="GY80" s="70">
        <f t="shared" ref="GY80:GY86" si="506">(ET80+EX80+FB80+FF80+FJ80+FN80+FR80+FV80+GT80)/9</f>
        <v>15.033333333333331</v>
      </c>
      <c r="GZ80" s="70">
        <f t="shared" ref="GZ80:GZ86" si="507">(EU80+EY80+FC80+FG80+FK80+FO80+FS80+FW80+GU80)/9</f>
        <v>0</v>
      </c>
      <c r="HA80" s="77">
        <f t="shared" ref="HA80:HA86" si="508">(EV80+EZ80+FD80+FH80+FL80+FP80+FT80+FX80+GV80)/9</f>
        <v>26.399999999999995</v>
      </c>
      <c r="HB80" s="75">
        <f t="shared" ref="HB80:HB86" si="509">(FA80+FE80+FI80+FM80+FQ80+FU80)/6</f>
        <v>11.283333333333331</v>
      </c>
      <c r="HC80" s="70">
        <f t="shared" ref="HC80:HC86" si="510">(FB80+FF80+FJ80+FN80+FR80+FV80)/6</f>
        <v>15.366666666666665</v>
      </c>
      <c r="HD80" s="70">
        <f t="shared" ref="HD80:HD86" si="511">(FC80+FG80+FK80+FO80+FS80+FW80)/6</f>
        <v>0</v>
      </c>
      <c r="HE80" s="77">
        <f t="shared" ref="HE80:HE86" si="512">(FD80+FH80+FL80+FP80+FT80+FX80)/6</f>
        <v>26.649999999999995</v>
      </c>
      <c r="HF80" s="75">
        <f t="shared" ref="HF80:HF86" si="513">(GC80+GG80+GK80+GO80+GS80)/5</f>
        <v>12.8</v>
      </c>
      <c r="HG80" s="70">
        <f t="shared" ref="HG80:HG86" si="514">(GD80+GH80+GL80+GP80+GT80)/5</f>
        <v>13.759999999999996</v>
      </c>
      <c r="HH80" s="70">
        <f t="shared" ref="HH80:HH86" si="515">(GE80+GI80+GM80+GQ80+GU80)/5</f>
        <v>0</v>
      </c>
      <c r="HI80" s="77">
        <f t="shared" ref="HI80:HI86" si="516">(GF80+GJ80+GN80+GR80+GV80)/5</f>
        <v>26.559999999999995</v>
      </c>
      <c r="HJ80" s="83"/>
    </row>
    <row r="81" spans="145:218" x14ac:dyDescent="0.2">
      <c r="EO81" s="114"/>
      <c r="EQ81" s="113">
        <v>1002</v>
      </c>
      <c r="ER81" s="111" t="s">
        <v>194</v>
      </c>
      <c r="ES81" s="89">
        <f t="shared" ref="ES81:ES85" si="517">BW54</f>
        <v>18.8</v>
      </c>
      <c r="ET81" s="72">
        <f>BX54</f>
        <v>363.80000000000007</v>
      </c>
      <c r="EU81" s="72">
        <f>BY54</f>
        <v>0</v>
      </c>
      <c r="EV81" s="90">
        <f>BZ54</f>
        <v>382.60000000000008</v>
      </c>
      <c r="EW81" s="75">
        <f>CA54</f>
        <v>22.2</v>
      </c>
      <c r="EX81" s="70">
        <f>CB54</f>
        <v>378.7</v>
      </c>
      <c r="EY81" s="70">
        <f>CC54</f>
        <v>0</v>
      </c>
      <c r="EZ81" s="91">
        <f>CD54</f>
        <v>400.9</v>
      </c>
      <c r="FA81" s="70">
        <f>CE54</f>
        <v>20</v>
      </c>
      <c r="FB81" s="70">
        <f>CF54</f>
        <v>374.1</v>
      </c>
      <c r="FC81" s="70">
        <f>CG54</f>
        <v>0</v>
      </c>
      <c r="FD81" s="91">
        <f>CH54</f>
        <v>394.1</v>
      </c>
      <c r="FE81" s="71">
        <f>CI54</f>
        <v>20</v>
      </c>
      <c r="FF81" s="71">
        <f>CJ54</f>
        <v>351.2</v>
      </c>
      <c r="FG81" s="71">
        <f>CK54</f>
        <v>0</v>
      </c>
      <c r="FH81" s="91">
        <f>CL54</f>
        <v>371.2</v>
      </c>
      <c r="FI81" s="70">
        <f>CM54</f>
        <v>17.899999999999999</v>
      </c>
      <c r="FJ81" s="70">
        <f>CN54</f>
        <v>280.10000000000002</v>
      </c>
      <c r="FK81" s="70">
        <f>CO54</f>
        <v>0</v>
      </c>
      <c r="FL81" s="91">
        <f>CP54</f>
        <v>298</v>
      </c>
      <c r="FM81" s="70">
        <f>CQ54</f>
        <v>23.2</v>
      </c>
      <c r="FN81" s="70">
        <f>CR54</f>
        <v>281.8</v>
      </c>
      <c r="FO81" s="70">
        <f>CS54</f>
        <v>0</v>
      </c>
      <c r="FP81" s="91">
        <f>CT54</f>
        <v>305</v>
      </c>
      <c r="FQ81" s="70">
        <f>CU54</f>
        <v>20.2</v>
      </c>
      <c r="FR81" s="70">
        <f>CV54</f>
        <v>289.10000000000002</v>
      </c>
      <c r="FS81" s="70">
        <f>CW54</f>
        <v>0</v>
      </c>
      <c r="FT81" s="91">
        <f>CX54</f>
        <v>309.3</v>
      </c>
      <c r="FU81" s="70">
        <f>CY54</f>
        <v>21.2</v>
      </c>
      <c r="FV81" s="70">
        <f>CZ54</f>
        <v>310.20000000000005</v>
      </c>
      <c r="FW81" s="70">
        <f>DA54</f>
        <v>0</v>
      </c>
      <c r="FX81" s="91">
        <f>DB54</f>
        <v>331.40000000000003</v>
      </c>
      <c r="FY81" s="70">
        <f>DC54</f>
        <v>23.6</v>
      </c>
      <c r="FZ81" s="70">
        <f t="shared" ref="FZ81:GB81" si="518">DD54</f>
        <v>254.10000000000002</v>
      </c>
      <c r="GA81" s="70">
        <f t="shared" si="518"/>
        <v>0</v>
      </c>
      <c r="GB81" s="91">
        <f t="shared" si="518"/>
        <v>277.70000000000005</v>
      </c>
      <c r="GC81" s="70">
        <f>DG54</f>
        <v>20</v>
      </c>
      <c r="GD81" s="70">
        <f t="shared" si="490"/>
        <v>227.5</v>
      </c>
      <c r="GE81" s="70">
        <f t="shared" si="491"/>
        <v>0</v>
      </c>
      <c r="GF81" s="91">
        <f t="shared" si="492"/>
        <v>247.5</v>
      </c>
      <c r="GG81" s="409">
        <f>DK54</f>
        <v>20</v>
      </c>
      <c r="GH81" s="70">
        <f t="shared" si="493"/>
        <v>303.29999999999995</v>
      </c>
      <c r="GI81" s="70">
        <f t="shared" si="494"/>
        <v>0</v>
      </c>
      <c r="GJ81" s="91">
        <f t="shared" si="495"/>
        <v>323.29999999999995</v>
      </c>
      <c r="GK81" s="409">
        <f>DO54</f>
        <v>20</v>
      </c>
      <c r="GL81" s="70">
        <f t="shared" si="496"/>
        <v>133</v>
      </c>
      <c r="GM81" s="70">
        <f t="shared" si="497"/>
        <v>0</v>
      </c>
      <c r="GN81" s="91">
        <f t="shared" si="498"/>
        <v>153</v>
      </c>
      <c r="GO81" s="409">
        <f>DS54</f>
        <v>20</v>
      </c>
      <c r="GP81" s="70">
        <f t="shared" si="499"/>
        <v>170.5</v>
      </c>
      <c r="GQ81" s="70">
        <f t="shared" si="500"/>
        <v>0</v>
      </c>
      <c r="GR81" s="91">
        <f t="shared" si="501"/>
        <v>190.5</v>
      </c>
      <c r="GS81" s="75">
        <f>DW54</f>
        <v>20</v>
      </c>
      <c r="GT81" s="70">
        <f t="shared" si="502"/>
        <v>79.899999999999991</v>
      </c>
      <c r="GU81" s="70">
        <f t="shared" si="503"/>
        <v>0</v>
      </c>
      <c r="GV81" s="91">
        <f t="shared" si="504"/>
        <v>99.899999999999991</v>
      </c>
      <c r="GW81" s="83"/>
      <c r="GX81" s="75">
        <f t="shared" si="505"/>
        <v>20.388888888888889</v>
      </c>
      <c r="GY81" s="70">
        <f t="shared" si="506"/>
        <v>300.98888888888888</v>
      </c>
      <c r="GZ81" s="70">
        <f t="shared" si="507"/>
        <v>0</v>
      </c>
      <c r="HA81" s="77">
        <f t="shared" si="508"/>
        <v>321.37777777777785</v>
      </c>
      <c r="HB81" s="75">
        <f t="shared" si="509"/>
        <v>20.416666666666668</v>
      </c>
      <c r="HC81" s="70">
        <f t="shared" si="510"/>
        <v>314.41666666666669</v>
      </c>
      <c r="HD81" s="70">
        <f t="shared" si="511"/>
        <v>0</v>
      </c>
      <c r="HE81" s="77">
        <f t="shared" si="512"/>
        <v>334.83333333333331</v>
      </c>
      <c r="HF81" s="75">
        <f t="shared" si="513"/>
        <v>20</v>
      </c>
      <c r="HG81" s="70">
        <f t="shared" si="514"/>
        <v>182.83999999999997</v>
      </c>
      <c r="HH81" s="70">
        <f t="shared" si="515"/>
        <v>0</v>
      </c>
      <c r="HI81" s="77">
        <f t="shared" si="516"/>
        <v>202.83999999999997</v>
      </c>
      <c r="HJ81" s="83"/>
    </row>
    <row r="82" spans="145:218" x14ac:dyDescent="0.2">
      <c r="EO82" s="114"/>
      <c r="EQ82" s="113">
        <v>1003</v>
      </c>
      <c r="ER82" s="111" t="s">
        <v>195</v>
      </c>
      <c r="ES82" s="89">
        <f t="shared" si="517"/>
        <v>3</v>
      </c>
      <c r="ET82" s="72">
        <f>BX55</f>
        <v>1.9</v>
      </c>
      <c r="EU82" s="72">
        <f>BY55</f>
        <v>0</v>
      </c>
      <c r="EV82" s="90">
        <f>BZ55</f>
        <v>4.9000000000000004</v>
      </c>
      <c r="EW82" s="75">
        <f>CA55</f>
        <v>2.9</v>
      </c>
      <c r="EX82" s="70">
        <f>CB55</f>
        <v>1.9000000000000001</v>
      </c>
      <c r="EY82" s="70">
        <f>CC55</f>
        <v>0</v>
      </c>
      <c r="EZ82" s="91">
        <f>CD55</f>
        <v>4.8</v>
      </c>
      <c r="FA82" s="70">
        <f>CE55</f>
        <v>2.7</v>
      </c>
      <c r="FB82" s="70">
        <f>CF55</f>
        <v>2</v>
      </c>
      <c r="FC82" s="70">
        <f>CG55</f>
        <v>0</v>
      </c>
      <c r="FD82" s="91">
        <f>CH55</f>
        <v>4.7</v>
      </c>
      <c r="FE82" s="71">
        <f>CI55</f>
        <v>2.4</v>
      </c>
      <c r="FF82" s="71">
        <f>CJ55</f>
        <v>2.2000000000000002</v>
      </c>
      <c r="FG82" s="71">
        <f>CK55</f>
        <v>0</v>
      </c>
      <c r="FH82" s="91">
        <f>CL55</f>
        <v>4.5999999999999996</v>
      </c>
      <c r="FI82" s="70">
        <f>CM55</f>
        <v>2.7</v>
      </c>
      <c r="FJ82" s="70">
        <f>CN55</f>
        <v>2.2000000000000002</v>
      </c>
      <c r="FK82" s="70">
        <f>CO55</f>
        <v>0</v>
      </c>
      <c r="FL82" s="91">
        <f>CP55</f>
        <v>4.9000000000000004</v>
      </c>
      <c r="FM82" s="70">
        <f>CQ55</f>
        <v>2.8</v>
      </c>
      <c r="FN82" s="70">
        <f>CR55</f>
        <v>2.1</v>
      </c>
      <c r="FO82" s="70">
        <f>CS55</f>
        <v>0</v>
      </c>
      <c r="FP82" s="91">
        <f>CT55</f>
        <v>4.9000000000000004</v>
      </c>
      <c r="FQ82" s="70">
        <f>CU55</f>
        <v>2.8</v>
      </c>
      <c r="FR82" s="70">
        <f>CV55</f>
        <v>2</v>
      </c>
      <c r="FS82" s="70">
        <f>CW55</f>
        <v>0</v>
      </c>
      <c r="FT82" s="91">
        <f>CX55</f>
        <v>4.8</v>
      </c>
      <c r="FU82" s="70">
        <f>CY55</f>
        <v>2.7</v>
      </c>
      <c r="FV82" s="70">
        <f>CZ55</f>
        <v>2</v>
      </c>
      <c r="FW82" s="70">
        <f>DA55</f>
        <v>0</v>
      </c>
      <c r="FX82" s="91">
        <f>DB55</f>
        <v>4.7</v>
      </c>
      <c r="FY82" s="70">
        <f>DC55</f>
        <v>2.4</v>
      </c>
      <c r="FZ82" s="70">
        <f t="shared" ref="FZ82:GB82" si="519">DD55</f>
        <v>1.9000000000000001</v>
      </c>
      <c r="GA82" s="70">
        <f t="shared" si="519"/>
        <v>0</v>
      </c>
      <c r="GB82" s="91">
        <f t="shared" si="519"/>
        <v>4.3</v>
      </c>
      <c r="GC82" s="70">
        <f>DG55</f>
        <v>3.6</v>
      </c>
      <c r="GD82" s="70">
        <f t="shared" si="490"/>
        <v>2.2000000000000002</v>
      </c>
      <c r="GE82" s="70">
        <f t="shared" si="491"/>
        <v>0</v>
      </c>
      <c r="GF82" s="91">
        <f t="shared" si="492"/>
        <v>5.8000000000000007</v>
      </c>
      <c r="GG82" s="409">
        <f>DK55</f>
        <v>3.6</v>
      </c>
      <c r="GH82" s="70">
        <f t="shared" si="493"/>
        <v>2.1</v>
      </c>
      <c r="GI82" s="70">
        <f t="shared" si="494"/>
        <v>0</v>
      </c>
      <c r="GJ82" s="91">
        <f t="shared" si="495"/>
        <v>5.7</v>
      </c>
      <c r="GK82" s="409">
        <f>DO55</f>
        <v>3.9</v>
      </c>
      <c r="GL82" s="70">
        <f t="shared" si="496"/>
        <v>1.8000000000000003</v>
      </c>
      <c r="GM82" s="70">
        <f t="shared" si="497"/>
        <v>0</v>
      </c>
      <c r="GN82" s="91">
        <f t="shared" si="498"/>
        <v>5.7</v>
      </c>
      <c r="GO82" s="409">
        <f>DS55</f>
        <v>3.9</v>
      </c>
      <c r="GP82" s="70">
        <f t="shared" si="499"/>
        <v>1.9000000000000001</v>
      </c>
      <c r="GQ82" s="70">
        <f t="shared" si="500"/>
        <v>0</v>
      </c>
      <c r="GR82" s="91">
        <f t="shared" si="501"/>
        <v>5.8</v>
      </c>
      <c r="GS82" s="75">
        <f>DW55</f>
        <v>6.2</v>
      </c>
      <c r="GT82" s="70">
        <f t="shared" si="502"/>
        <v>1.6</v>
      </c>
      <c r="GU82" s="70">
        <f t="shared" si="503"/>
        <v>0</v>
      </c>
      <c r="GV82" s="91">
        <f t="shared" si="504"/>
        <v>7.8000000000000007</v>
      </c>
      <c r="GW82" s="83"/>
      <c r="GX82" s="75">
        <f t="shared" si="505"/>
        <v>3.1333333333333337</v>
      </c>
      <c r="GY82" s="70">
        <f t="shared" si="506"/>
        <v>1.9888888888888887</v>
      </c>
      <c r="GZ82" s="70">
        <f t="shared" si="507"/>
        <v>0</v>
      </c>
      <c r="HA82" s="77">
        <f t="shared" si="508"/>
        <v>5.1222222222222218</v>
      </c>
      <c r="HB82" s="75">
        <f t="shared" si="509"/>
        <v>2.6833333333333331</v>
      </c>
      <c r="HC82" s="70">
        <f t="shared" si="510"/>
        <v>2.0833333333333335</v>
      </c>
      <c r="HD82" s="70">
        <f t="shared" si="511"/>
        <v>0</v>
      </c>
      <c r="HE82" s="77">
        <f t="shared" si="512"/>
        <v>4.7666666666666666</v>
      </c>
      <c r="HF82" s="75">
        <f t="shared" si="513"/>
        <v>4.24</v>
      </c>
      <c r="HG82" s="70">
        <f t="shared" si="514"/>
        <v>1.9200000000000004</v>
      </c>
      <c r="HH82" s="70">
        <f t="shared" si="515"/>
        <v>0</v>
      </c>
      <c r="HI82" s="77">
        <f t="shared" si="516"/>
        <v>6.16</v>
      </c>
      <c r="HJ82" s="83"/>
    </row>
    <row r="83" spans="145:218" x14ac:dyDescent="0.2">
      <c r="EO83" s="114"/>
      <c r="EQ83" s="113">
        <v>1004</v>
      </c>
      <c r="ER83" s="111" t="s">
        <v>196</v>
      </c>
      <c r="ES83" s="89">
        <f t="shared" si="517"/>
        <v>42.9</v>
      </c>
      <c r="ET83" s="72">
        <f>BX56</f>
        <v>15.3</v>
      </c>
      <c r="EU83" s="72">
        <f>BY56</f>
        <v>0</v>
      </c>
      <c r="EV83" s="90">
        <f>BZ56</f>
        <v>58.2</v>
      </c>
      <c r="EW83" s="75">
        <f>CA56</f>
        <v>9</v>
      </c>
      <c r="EX83" s="70">
        <f>CB56</f>
        <v>14.7</v>
      </c>
      <c r="EY83" s="70">
        <f>CC56</f>
        <v>0</v>
      </c>
      <c r="EZ83" s="91">
        <f>CD56</f>
        <v>23.7</v>
      </c>
      <c r="FA83" s="70">
        <f>CE56</f>
        <v>0</v>
      </c>
      <c r="FB83" s="70">
        <f>CF56</f>
        <v>14.600000000000001</v>
      </c>
      <c r="FC83" s="70">
        <f>CG56</f>
        <v>0</v>
      </c>
      <c r="FD83" s="91">
        <f>CH56</f>
        <v>14.600000000000001</v>
      </c>
      <c r="FE83" s="71">
        <f>CI56</f>
        <v>0.2</v>
      </c>
      <c r="FF83" s="71">
        <f>CJ56</f>
        <v>9.3000000000000007</v>
      </c>
      <c r="FG83" s="71">
        <f>CK56</f>
        <v>0</v>
      </c>
      <c r="FH83" s="91">
        <f>CL56</f>
        <v>9.5</v>
      </c>
      <c r="FI83" s="70">
        <f>CM56</f>
        <v>0.5</v>
      </c>
      <c r="FJ83" s="70">
        <f>CN56</f>
        <v>10.5</v>
      </c>
      <c r="FK83" s="70">
        <f>CO56</f>
        <v>0</v>
      </c>
      <c r="FL83" s="91">
        <f>CP56</f>
        <v>11</v>
      </c>
      <c r="FM83" s="70">
        <f>CQ56</f>
        <v>0.7</v>
      </c>
      <c r="FN83" s="70">
        <f>CR56</f>
        <v>10.8</v>
      </c>
      <c r="FO83" s="70">
        <f>CS56</f>
        <v>0</v>
      </c>
      <c r="FP83" s="91">
        <f>CT56</f>
        <v>11.5</v>
      </c>
      <c r="FQ83" s="70">
        <f>CU56</f>
        <v>0.6</v>
      </c>
      <c r="FR83" s="70">
        <f>CV56</f>
        <v>9.9</v>
      </c>
      <c r="FS83" s="70">
        <f>CW56</f>
        <v>0</v>
      </c>
      <c r="FT83" s="91">
        <f>CX56</f>
        <v>10.5</v>
      </c>
      <c r="FU83" s="70">
        <f>CY56</f>
        <v>0.5</v>
      </c>
      <c r="FV83" s="70">
        <f>CZ56</f>
        <v>11.000000000000002</v>
      </c>
      <c r="FW83" s="70">
        <f>DA56</f>
        <v>0</v>
      </c>
      <c r="FX83" s="91">
        <f>DB56</f>
        <v>11.500000000000002</v>
      </c>
      <c r="FY83" s="70">
        <f>DC56</f>
        <v>0.1</v>
      </c>
      <c r="FZ83" s="70">
        <f t="shared" ref="FZ83:GB83" si="520">DD56</f>
        <v>10.700000000000001</v>
      </c>
      <c r="GA83" s="70">
        <f t="shared" si="520"/>
        <v>0</v>
      </c>
      <c r="GB83" s="91">
        <f t="shared" si="520"/>
        <v>10.8</v>
      </c>
      <c r="GC83" s="70">
        <f>DG56</f>
        <v>2.1</v>
      </c>
      <c r="GD83" s="70">
        <f t="shared" si="490"/>
        <v>11.5</v>
      </c>
      <c r="GE83" s="70">
        <f t="shared" si="491"/>
        <v>0</v>
      </c>
      <c r="GF83" s="91">
        <f t="shared" si="492"/>
        <v>13.6</v>
      </c>
      <c r="GG83" s="409">
        <f>DK56</f>
        <v>0</v>
      </c>
      <c r="GH83" s="70">
        <f t="shared" si="493"/>
        <v>11.799999999999999</v>
      </c>
      <c r="GI83" s="70">
        <f t="shared" si="494"/>
        <v>0</v>
      </c>
      <c r="GJ83" s="91">
        <f t="shared" si="495"/>
        <v>11.799999999999999</v>
      </c>
      <c r="GK83" s="409">
        <f>DO56</f>
        <v>0</v>
      </c>
      <c r="GL83" s="70">
        <f t="shared" si="496"/>
        <v>11.799999999999999</v>
      </c>
      <c r="GM83" s="70">
        <f t="shared" si="497"/>
        <v>0</v>
      </c>
      <c r="GN83" s="91">
        <f t="shared" si="498"/>
        <v>11.799999999999999</v>
      </c>
      <c r="GO83" s="409">
        <f>DS56</f>
        <v>4</v>
      </c>
      <c r="GP83" s="70">
        <f t="shared" si="499"/>
        <v>13.6</v>
      </c>
      <c r="GQ83" s="70">
        <f t="shared" si="500"/>
        <v>0</v>
      </c>
      <c r="GR83" s="91">
        <f t="shared" si="501"/>
        <v>17.600000000000001</v>
      </c>
      <c r="GS83" s="75">
        <f>DW56</f>
        <v>3.3</v>
      </c>
      <c r="GT83" s="70">
        <f t="shared" si="502"/>
        <v>11.2</v>
      </c>
      <c r="GU83" s="70">
        <f t="shared" si="503"/>
        <v>0</v>
      </c>
      <c r="GV83" s="91">
        <f t="shared" si="504"/>
        <v>14.5</v>
      </c>
      <c r="GW83" s="83"/>
      <c r="GX83" s="75">
        <f t="shared" si="505"/>
        <v>6.4111111111111114</v>
      </c>
      <c r="GY83" s="70">
        <f t="shared" si="506"/>
        <v>11.922222222222224</v>
      </c>
      <c r="GZ83" s="70">
        <f t="shared" si="507"/>
        <v>0</v>
      </c>
      <c r="HA83" s="77">
        <f t="shared" si="508"/>
        <v>18.333333333333332</v>
      </c>
      <c r="HB83" s="75">
        <f t="shared" si="509"/>
        <v>0.41666666666666669</v>
      </c>
      <c r="HC83" s="70">
        <f t="shared" si="510"/>
        <v>11.016666666666667</v>
      </c>
      <c r="HD83" s="70">
        <f t="shared" si="511"/>
        <v>0</v>
      </c>
      <c r="HE83" s="77">
        <f t="shared" si="512"/>
        <v>11.433333333333335</v>
      </c>
      <c r="HF83" s="75">
        <f t="shared" si="513"/>
        <v>1.8799999999999997</v>
      </c>
      <c r="HG83" s="70">
        <f t="shared" si="514"/>
        <v>11.979999999999999</v>
      </c>
      <c r="HH83" s="70">
        <f t="shared" si="515"/>
        <v>0</v>
      </c>
      <c r="HI83" s="77">
        <f t="shared" si="516"/>
        <v>13.86</v>
      </c>
      <c r="HJ83" s="83"/>
    </row>
    <row r="84" spans="145:218" x14ac:dyDescent="0.2">
      <c r="EO84" s="114"/>
      <c r="EQ84" s="113">
        <v>1005</v>
      </c>
      <c r="ER84" s="111" t="s">
        <v>197</v>
      </c>
      <c r="ES84" s="89">
        <f t="shared" si="517"/>
        <v>19</v>
      </c>
      <c r="ET84" s="72">
        <f>BX57</f>
        <v>7.6</v>
      </c>
      <c r="EU84" s="72">
        <f>BY57</f>
        <v>0</v>
      </c>
      <c r="EV84" s="90">
        <f>BZ57</f>
        <v>26.6</v>
      </c>
      <c r="EW84" s="75">
        <f>CA57</f>
        <v>13.3</v>
      </c>
      <c r="EX84" s="70">
        <f>CB57</f>
        <v>5.9</v>
      </c>
      <c r="EY84" s="70">
        <f>CC57</f>
        <v>0</v>
      </c>
      <c r="EZ84" s="91">
        <f>CD57</f>
        <v>19.200000000000003</v>
      </c>
      <c r="FA84" s="70">
        <f>CE57</f>
        <v>14.8</v>
      </c>
      <c r="FB84" s="70">
        <f>CF57</f>
        <v>5.7</v>
      </c>
      <c r="FC84" s="70">
        <f>CG57</f>
        <v>0</v>
      </c>
      <c r="FD84" s="91">
        <f>CH57</f>
        <v>20.5</v>
      </c>
      <c r="FE84" s="71">
        <f>CI57</f>
        <v>13.3</v>
      </c>
      <c r="FF84" s="71">
        <f>CJ57</f>
        <v>6.3</v>
      </c>
      <c r="FG84" s="71">
        <f>CK57</f>
        <v>0</v>
      </c>
      <c r="FH84" s="91">
        <f>CL57</f>
        <v>19.600000000000001</v>
      </c>
      <c r="FI84" s="70">
        <f>CM57</f>
        <v>16.100000000000001</v>
      </c>
      <c r="FJ84" s="70">
        <f>CN57</f>
        <v>7.3</v>
      </c>
      <c r="FK84" s="70">
        <f>CO57</f>
        <v>0</v>
      </c>
      <c r="FL84" s="91">
        <f>CP57</f>
        <v>23.400000000000002</v>
      </c>
      <c r="FM84" s="70">
        <f>CQ57</f>
        <v>16</v>
      </c>
      <c r="FN84" s="70">
        <f>CR57</f>
        <v>8.7000000000000011</v>
      </c>
      <c r="FO84" s="70">
        <f>CS57</f>
        <v>0</v>
      </c>
      <c r="FP84" s="91">
        <f>CT57</f>
        <v>24.700000000000003</v>
      </c>
      <c r="FQ84" s="70">
        <f>CU57</f>
        <v>15.4</v>
      </c>
      <c r="FR84" s="70">
        <f>CV57</f>
        <v>7.8</v>
      </c>
      <c r="FS84" s="70">
        <f>CW57</f>
        <v>0</v>
      </c>
      <c r="FT84" s="91">
        <f>CX57</f>
        <v>23.2</v>
      </c>
      <c r="FU84" s="70">
        <f>CY57</f>
        <v>14.8</v>
      </c>
      <c r="FV84" s="70">
        <f>CZ57</f>
        <v>8</v>
      </c>
      <c r="FW84" s="70">
        <f>DA57</f>
        <v>0</v>
      </c>
      <c r="FX84" s="91">
        <f>DB57</f>
        <v>22.8</v>
      </c>
      <c r="FY84" s="70">
        <f>DC57</f>
        <v>13.6</v>
      </c>
      <c r="FZ84" s="70">
        <f t="shared" ref="FZ84:GB84" si="521">DD57</f>
        <v>6.3</v>
      </c>
      <c r="GA84" s="70">
        <f t="shared" si="521"/>
        <v>0</v>
      </c>
      <c r="GB84" s="91">
        <f t="shared" si="521"/>
        <v>19.899999999999999</v>
      </c>
      <c r="GC84" s="70">
        <f>DG57</f>
        <v>15.7</v>
      </c>
      <c r="GD84" s="70">
        <f t="shared" si="490"/>
        <v>6.6000000000000005</v>
      </c>
      <c r="GE84" s="70">
        <f t="shared" si="491"/>
        <v>0</v>
      </c>
      <c r="GF84" s="91">
        <f t="shared" si="492"/>
        <v>22.3</v>
      </c>
      <c r="GG84" s="409">
        <f>DK57</f>
        <v>15.8</v>
      </c>
      <c r="GH84" s="70">
        <f t="shared" si="493"/>
        <v>5.2</v>
      </c>
      <c r="GI84" s="70">
        <f t="shared" si="494"/>
        <v>0</v>
      </c>
      <c r="GJ84" s="91">
        <f t="shared" si="495"/>
        <v>21</v>
      </c>
      <c r="GK84" s="409">
        <f>DO57</f>
        <v>18.3</v>
      </c>
      <c r="GL84" s="70">
        <f t="shared" si="496"/>
        <v>4.4000000000000004</v>
      </c>
      <c r="GM84" s="70">
        <f t="shared" si="497"/>
        <v>0</v>
      </c>
      <c r="GN84" s="91">
        <f t="shared" si="498"/>
        <v>22.700000000000003</v>
      </c>
      <c r="GO84" s="409">
        <f>DS57</f>
        <v>18.899999999999999</v>
      </c>
      <c r="GP84" s="70">
        <f t="shared" si="499"/>
        <v>6.1000000000000005</v>
      </c>
      <c r="GQ84" s="70">
        <f t="shared" si="500"/>
        <v>0</v>
      </c>
      <c r="GR84" s="91">
        <f t="shared" si="501"/>
        <v>25</v>
      </c>
      <c r="GS84" s="75">
        <f>DW57</f>
        <v>13.9</v>
      </c>
      <c r="GT84" s="70">
        <f t="shared" si="502"/>
        <v>5.2</v>
      </c>
      <c r="GU84" s="70">
        <f t="shared" si="503"/>
        <v>0</v>
      </c>
      <c r="GV84" s="91">
        <f t="shared" si="504"/>
        <v>19.100000000000001</v>
      </c>
      <c r="GW84" s="83"/>
      <c r="GX84" s="75">
        <f t="shared" si="505"/>
        <v>15.177777777777777</v>
      </c>
      <c r="GY84" s="70">
        <f t="shared" si="506"/>
        <v>6.9444444444444446</v>
      </c>
      <c r="GZ84" s="70">
        <f t="shared" si="507"/>
        <v>0</v>
      </c>
      <c r="HA84" s="77">
        <f t="shared" si="508"/>
        <v>22.12222222222222</v>
      </c>
      <c r="HB84" s="75">
        <f t="shared" si="509"/>
        <v>15.066666666666668</v>
      </c>
      <c r="HC84" s="70">
        <f t="shared" si="510"/>
        <v>7.3</v>
      </c>
      <c r="HD84" s="70">
        <f t="shared" si="511"/>
        <v>0</v>
      </c>
      <c r="HE84" s="77">
        <f t="shared" si="512"/>
        <v>22.366666666666671</v>
      </c>
      <c r="HF84" s="75">
        <f t="shared" si="513"/>
        <v>16.52</v>
      </c>
      <c r="HG84" s="70">
        <f t="shared" si="514"/>
        <v>5.5000000000000009</v>
      </c>
      <c r="HH84" s="70">
        <f t="shared" si="515"/>
        <v>0</v>
      </c>
      <c r="HI84" s="77">
        <f t="shared" si="516"/>
        <v>22.02</v>
      </c>
      <c r="HJ84" s="83"/>
    </row>
    <row r="85" spans="145:218" ht="13.5" thickBot="1" x14ac:dyDescent="0.25">
      <c r="EO85" s="114"/>
      <c r="EQ85" s="121">
        <v>1006</v>
      </c>
      <c r="ER85" s="122" t="s">
        <v>198</v>
      </c>
      <c r="ES85" s="123">
        <f t="shared" si="517"/>
        <v>0</v>
      </c>
      <c r="ET85" s="124">
        <f>BX58</f>
        <v>0.1</v>
      </c>
      <c r="EU85" s="124">
        <f>BY58</f>
        <v>0</v>
      </c>
      <c r="EV85" s="125">
        <f>BZ58</f>
        <v>0.1</v>
      </c>
      <c r="EW85" s="126">
        <f>CA58</f>
        <v>0</v>
      </c>
      <c r="EX85" s="124">
        <f>CB58</f>
        <v>0.1</v>
      </c>
      <c r="EY85" s="124">
        <f>CC58</f>
        <v>0</v>
      </c>
      <c r="EZ85" s="125">
        <f>CD58</f>
        <v>0.1</v>
      </c>
      <c r="FA85" s="124">
        <f>CE58</f>
        <v>0</v>
      </c>
      <c r="FB85" s="124">
        <f>CF58</f>
        <v>0.1</v>
      </c>
      <c r="FC85" s="124">
        <f>CG58</f>
        <v>0</v>
      </c>
      <c r="FD85" s="125">
        <f>CH58</f>
        <v>0.1</v>
      </c>
      <c r="FE85" s="127">
        <f>CI58</f>
        <v>0</v>
      </c>
      <c r="FF85" s="127">
        <f>CJ58</f>
        <v>0.1</v>
      </c>
      <c r="FG85" s="127">
        <f>CK58</f>
        <v>0</v>
      </c>
      <c r="FH85" s="125">
        <f>CL58</f>
        <v>0.1</v>
      </c>
      <c r="FI85" s="124">
        <f>CM58</f>
        <v>0</v>
      </c>
      <c r="FJ85" s="124">
        <f>CN58</f>
        <v>0.1</v>
      </c>
      <c r="FK85" s="124">
        <f>CO58</f>
        <v>0</v>
      </c>
      <c r="FL85" s="125">
        <f>CP58</f>
        <v>0.1</v>
      </c>
      <c r="FM85" s="124">
        <f>CQ58</f>
        <v>0</v>
      </c>
      <c r="FN85" s="124">
        <f>CR58</f>
        <v>0.2</v>
      </c>
      <c r="FO85" s="124">
        <f>CS58</f>
        <v>0</v>
      </c>
      <c r="FP85" s="125">
        <f>CT58</f>
        <v>0.2</v>
      </c>
      <c r="FQ85" s="124">
        <f>CU58</f>
        <v>0</v>
      </c>
      <c r="FR85" s="124">
        <f>CV58</f>
        <v>0.2</v>
      </c>
      <c r="FS85" s="124">
        <f>CW58</f>
        <v>0</v>
      </c>
      <c r="FT85" s="125">
        <f>CX58</f>
        <v>0.2</v>
      </c>
      <c r="FU85" s="124">
        <f>CY58</f>
        <v>0</v>
      </c>
      <c r="FV85" s="124">
        <f>CZ58</f>
        <v>0.1</v>
      </c>
      <c r="FW85" s="124">
        <f>DA58</f>
        <v>0</v>
      </c>
      <c r="FX85" s="125">
        <f>DB58</f>
        <v>0.1</v>
      </c>
      <c r="FY85" s="124">
        <f>DC58</f>
        <v>0</v>
      </c>
      <c r="FZ85" s="124">
        <f t="shared" ref="FZ85:GB85" si="522">DD58</f>
        <v>0.1</v>
      </c>
      <c r="GA85" s="124">
        <f t="shared" si="522"/>
        <v>0</v>
      </c>
      <c r="GB85" s="125">
        <f t="shared" si="522"/>
        <v>0.1</v>
      </c>
      <c r="GC85" s="124">
        <f>DG58</f>
        <v>0</v>
      </c>
      <c r="GD85" s="124">
        <f t="shared" si="490"/>
        <v>0.1</v>
      </c>
      <c r="GE85" s="124">
        <f t="shared" si="491"/>
        <v>0</v>
      </c>
      <c r="GF85" s="125">
        <f t="shared" si="492"/>
        <v>0.1</v>
      </c>
      <c r="GG85" s="123">
        <f>DK58</f>
        <v>0</v>
      </c>
      <c r="GH85" s="124">
        <f t="shared" si="493"/>
        <v>0.1</v>
      </c>
      <c r="GI85" s="124">
        <f t="shared" si="494"/>
        <v>0</v>
      </c>
      <c r="GJ85" s="125">
        <f t="shared" si="495"/>
        <v>0.1</v>
      </c>
      <c r="GK85" s="123">
        <f>DO58</f>
        <v>0</v>
      </c>
      <c r="GL85" s="124">
        <f t="shared" si="496"/>
        <v>0.1</v>
      </c>
      <c r="GM85" s="124">
        <f t="shared" si="497"/>
        <v>0</v>
      </c>
      <c r="GN85" s="125">
        <f t="shared" si="498"/>
        <v>0.1</v>
      </c>
      <c r="GO85" s="123">
        <f>DS58</f>
        <v>0</v>
      </c>
      <c r="GP85" s="124">
        <f t="shared" si="499"/>
        <v>0.1</v>
      </c>
      <c r="GQ85" s="124">
        <f t="shared" si="500"/>
        <v>0</v>
      </c>
      <c r="GR85" s="125">
        <f t="shared" si="501"/>
        <v>0.1</v>
      </c>
      <c r="GS85" s="126">
        <f>DW58</f>
        <v>0</v>
      </c>
      <c r="GT85" s="124">
        <f t="shared" si="502"/>
        <v>0.1</v>
      </c>
      <c r="GU85" s="124">
        <f t="shared" si="503"/>
        <v>0</v>
      </c>
      <c r="GV85" s="125">
        <f t="shared" si="504"/>
        <v>0.1</v>
      </c>
      <c r="GW85" s="83"/>
      <c r="GX85" s="126">
        <f>(ES85+EW85+FA85+FE85+FI85+FM85+FQ85+FU85+GS85)/9</f>
        <v>0</v>
      </c>
      <c r="GY85" s="124">
        <f t="shared" si="506"/>
        <v>0.1222222222222222</v>
      </c>
      <c r="GZ85" s="124">
        <f t="shared" si="507"/>
        <v>0</v>
      </c>
      <c r="HA85" s="128">
        <f t="shared" si="508"/>
        <v>0.1222222222222222</v>
      </c>
      <c r="HB85" s="126">
        <f t="shared" si="509"/>
        <v>0</v>
      </c>
      <c r="HC85" s="124">
        <f t="shared" si="510"/>
        <v>0.13333333333333333</v>
      </c>
      <c r="HD85" s="124">
        <f t="shared" si="511"/>
        <v>0</v>
      </c>
      <c r="HE85" s="128">
        <f t="shared" si="512"/>
        <v>0.13333333333333333</v>
      </c>
      <c r="HF85" s="126">
        <f t="shared" si="513"/>
        <v>0</v>
      </c>
      <c r="HG85" s="124">
        <f t="shared" si="514"/>
        <v>0.1</v>
      </c>
      <c r="HH85" s="124">
        <f t="shared" si="515"/>
        <v>0</v>
      </c>
      <c r="HI85" s="128">
        <f t="shared" si="516"/>
        <v>0.1</v>
      </c>
      <c r="HJ85" s="83"/>
    </row>
    <row r="86" spans="145:218" ht="12.75" customHeight="1" thickTop="1" x14ac:dyDescent="0.2">
      <c r="EO86" s="115"/>
      <c r="ER86" s="118" t="s">
        <v>246</v>
      </c>
      <c r="ES86" s="89">
        <f>SUM(ES80:ES85)</f>
        <v>97.1</v>
      </c>
      <c r="ET86" s="72">
        <f t="shared" ref="ET86:GV86" si="523">SUM(ET80:ET85)</f>
        <v>404.2000000000001</v>
      </c>
      <c r="EU86" s="72">
        <f t="shared" si="523"/>
        <v>0</v>
      </c>
      <c r="EV86" s="90">
        <f t="shared" si="523"/>
        <v>501.30000000000007</v>
      </c>
      <c r="EW86" s="75">
        <f t="shared" si="523"/>
        <v>58.8</v>
      </c>
      <c r="EX86" s="70">
        <f t="shared" si="523"/>
        <v>416.99999999999994</v>
      </c>
      <c r="EY86" s="70">
        <f t="shared" si="523"/>
        <v>0</v>
      </c>
      <c r="EZ86" s="91">
        <f t="shared" si="523"/>
        <v>475.8</v>
      </c>
      <c r="FA86" s="70">
        <f t="shared" si="523"/>
        <v>49.100000000000009</v>
      </c>
      <c r="FB86" s="70">
        <f t="shared" si="523"/>
        <v>411.90000000000003</v>
      </c>
      <c r="FC86" s="70">
        <f t="shared" si="523"/>
        <v>0</v>
      </c>
      <c r="FD86" s="91">
        <f t="shared" si="523"/>
        <v>461.00000000000006</v>
      </c>
      <c r="FE86" s="71">
        <f t="shared" si="523"/>
        <v>45.7</v>
      </c>
      <c r="FF86" s="71">
        <f t="shared" si="523"/>
        <v>383.6</v>
      </c>
      <c r="FG86" s="71">
        <f t="shared" si="523"/>
        <v>0</v>
      </c>
      <c r="FH86" s="91">
        <f t="shared" si="523"/>
        <v>429.30000000000007</v>
      </c>
      <c r="FI86" s="70">
        <f t="shared" si="523"/>
        <v>48.6</v>
      </c>
      <c r="FJ86" s="70">
        <f t="shared" si="523"/>
        <v>315.20000000000005</v>
      </c>
      <c r="FK86" s="70">
        <f t="shared" si="523"/>
        <v>0</v>
      </c>
      <c r="FL86" s="91">
        <f t="shared" si="523"/>
        <v>363.79999999999995</v>
      </c>
      <c r="FM86" s="70">
        <f t="shared" si="523"/>
        <v>55</v>
      </c>
      <c r="FN86" s="70">
        <f t="shared" si="523"/>
        <v>320.8</v>
      </c>
      <c r="FO86" s="70">
        <f t="shared" si="523"/>
        <v>0</v>
      </c>
      <c r="FP86" s="91">
        <f t="shared" si="523"/>
        <v>375.79999999999995</v>
      </c>
      <c r="FQ86" s="70">
        <f t="shared" si="523"/>
        <v>50.5</v>
      </c>
      <c r="FR86" s="70">
        <f t="shared" si="523"/>
        <v>323.7</v>
      </c>
      <c r="FS86" s="70">
        <f t="shared" si="523"/>
        <v>0</v>
      </c>
      <c r="FT86" s="91">
        <f t="shared" si="523"/>
        <v>374.2</v>
      </c>
      <c r="FU86" s="70">
        <f t="shared" si="523"/>
        <v>50.3</v>
      </c>
      <c r="FV86" s="70">
        <f t="shared" si="523"/>
        <v>346.70000000000005</v>
      </c>
      <c r="FW86" s="70">
        <f t="shared" si="523"/>
        <v>0</v>
      </c>
      <c r="FX86" s="91">
        <f t="shared" si="523"/>
        <v>397.00000000000006</v>
      </c>
      <c r="FY86" s="75">
        <f t="shared" ref="FY86:GF86" si="524">SUM(FY80:FY85)</f>
        <v>50.4</v>
      </c>
      <c r="FZ86" s="70">
        <f t="shared" ref="FZ86:GC86" si="525">SUM(FZ80:FZ85)</f>
        <v>287.90000000000003</v>
      </c>
      <c r="GA86" s="70">
        <f t="shared" si="525"/>
        <v>0</v>
      </c>
      <c r="GB86" s="91">
        <f t="shared" si="525"/>
        <v>338.30000000000007</v>
      </c>
      <c r="GC86" s="75">
        <f t="shared" si="525"/>
        <v>53.7</v>
      </c>
      <c r="GD86" s="70">
        <f t="shared" ref="GD86:GG86" si="526">SUM(GD80:GD85)</f>
        <v>263.5</v>
      </c>
      <c r="GE86" s="70">
        <f t="shared" si="526"/>
        <v>0</v>
      </c>
      <c r="GF86" s="91">
        <f t="shared" si="526"/>
        <v>317.20000000000005</v>
      </c>
      <c r="GG86" s="409">
        <f t="shared" si="526"/>
        <v>52</v>
      </c>
      <c r="GH86" s="70">
        <f t="shared" ref="GH86:GV86" si="527">SUM(GH80:GH85)</f>
        <v>337.5</v>
      </c>
      <c r="GI86" s="70">
        <f t="shared" si="527"/>
        <v>0</v>
      </c>
      <c r="GJ86" s="91">
        <f t="shared" si="527"/>
        <v>389.5</v>
      </c>
      <c r="GK86" s="409">
        <f t="shared" si="527"/>
        <v>57.599999999999994</v>
      </c>
      <c r="GL86" s="70">
        <f t="shared" si="527"/>
        <v>164.50000000000003</v>
      </c>
      <c r="GM86" s="70">
        <f t="shared" si="527"/>
        <v>0</v>
      </c>
      <c r="GN86" s="91">
        <f t="shared" si="527"/>
        <v>222.1</v>
      </c>
      <c r="GO86" s="409">
        <f t="shared" si="527"/>
        <v>60.7</v>
      </c>
      <c r="GP86" s="70">
        <f t="shared" si="527"/>
        <v>205.1</v>
      </c>
      <c r="GQ86" s="70">
        <f t="shared" si="527"/>
        <v>0</v>
      </c>
      <c r="GR86" s="91">
        <f t="shared" si="527"/>
        <v>265.80000000000007</v>
      </c>
      <c r="GS86" s="75">
        <f t="shared" si="527"/>
        <v>53.199999999999996</v>
      </c>
      <c r="GT86" s="70">
        <f t="shared" si="527"/>
        <v>109.89999999999998</v>
      </c>
      <c r="GU86" s="70">
        <f t="shared" si="527"/>
        <v>0</v>
      </c>
      <c r="GV86" s="91">
        <f t="shared" si="527"/>
        <v>163.1</v>
      </c>
      <c r="GW86" s="83"/>
      <c r="GX86" s="75">
        <f t="shared" si="505"/>
        <v>56.477777777777781</v>
      </c>
      <c r="GY86" s="70">
        <f t="shared" si="506"/>
        <v>337.00000000000006</v>
      </c>
      <c r="GZ86" s="70">
        <f t="shared" si="507"/>
        <v>0</v>
      </c>
      <c r="HA86" s="77">
        <f t="shared" si="508"/>
        <v>393.47777777777776</v>
      </c>
      <c r="HB86" s="75">
        <f t="shared" si="509"/>
        <v>49.866666666666667</v>
      </c>
      <c r="HC86" s="70">
        <f t="shared" si="510"/>
        <v>350.31666666666666</v>
      </c>
      <c r="HD86" s="70">
        <f t="shared" si="511"/>
        <v>0</v>
      </c>
      <c r="HE86" s="77">
        <f t="shared" si="512"/>
        <v>400.18333333333339</v>
      </c>
      <c r="HF86" s="75">
        <f t="shared" si="513"/>
        <v>55.44</v>
      </c>
      <c r="HG86" s="70">
        <f t="shared" si="514"/>
        <v>216.1</v>
      </c>
      <c r="HH86" s="70">
        <f t="shared" si="515"/>
        <v>0</v>
      </c>
      <c r="HI86" s="77">
        <f t="shared" si="516"/>
        <v>271.54000000000002</v>
      </c>
      <c r="HJ86" s="83"/>
    </row>
    <row r="87" spans="145:218" ht="13.5" customHeight="1" thickBot="1" x14ac:dyDescent="0.25">
      <c r="EO87" s="115"/>
      <c r="ES87" s="347">
        <v>2002</v>
      </c>
      <c r="ET87" s="347"/>
      <c r="EU87" s="347"/>
      <c r="EV87" s="347"/>
      <c r="EW87" s="347">
        <v>2003</v>
      </c>
      <c r="EX87" s="347"/>
      <c r="EY87" s="347"/>
      <c r="EZ87" s="347"/>
      <c r="FA87" s="347">
        <v>2004</v>
      </c>
      <c r="FB87" s="347"/>
      <c r="FC87" s="347"/>
      <c r="FD87" s="347"/>
      <c r="FE87" s="347">
        <v>2005</v>
      </c>
      <c r="FF87" s="347"/>
      <c r="FG87" s="347"/>
      <c r="FH87" s="347"/>
      <c r="FI87" s="347">
        <v>2006</v>
      </c>
      <c r="FJ87" s="347"/>
      <c r="FK87" s="347"/>
      <c r="FL87" s="347"/>
      <c r="FM87" s="347">
        <v>2007</v>
      </c>
      <c r="FN87" s="347"/>
      <c r="FO87" s="347"/>
      <c r="FP87" s="347"/>
      <c r="FQ87" s="347">
        <v>2008</v>
      </c>
      <c r="FR87" s="347"/>
      <c r="FS87" s="347"/>
      <c r="FT87" s="347"/>
      <c r="FU87" s="347">
        <v>2009</v>
      </c>
      <c r="FV87" s="347"/>
      <c r="FW87" s="347"/>
      <c r="FX87" s="347"/>
      <c r="FY87" s="389">
        <v>2010</v>
      </c>
      <c r="FZ87" s="390"/>
      <c r="GA87" s="390"/>
      <c r="GB87" s="391"/>
      <c r="GC87" s="389">
        <v>2011</v>
      </c>
      <c r="GD87" s="390"/>
      <c r="GE87" s="390"/>
      <c r="GF87" s="404"/>
      <c r="GG87" s="389">
        <v>2012</v>
      </c>
      <c r="GH87" s="390"/>
      <c r="GI87" s="390"/>
      <c r="GJ87" s="404"/>
      <c r="GK87" s="389">
        <v>2013</v>
      </c>
      <c r="GL87" s="390"/>
      <c r="GM87" s="390"/>
      <c r="GN87" s="404"/>
      <c r="GO87" s="389">
        <v>2014</v>
      </c>
      <c r="GP87" s="390"/>
      <c r="GQ87" s="390"/>
      <c r="GR87" s="404"/>
      <c r="GS87" s="390">
        <v>2015</v>
      </c>
      <c r="GT87" s="390"/>
      <c r="GU87" s="390"/>
      <c r="GV87" s="391"/>
      <c r="GW87" s="81"/>
      <c r="GX87" s="345" t="s">
        <v>219</v>
      </c>
      <c r="GY87" s="345"/>
      <c r="GZ87" s="345"/>
      <c r="HA87" s="345"/>
      <c r="HB87" s="345" t="s">
        <v>220</v>
      </c>
      <c r="HC87" s="345"/>
      <c r="HD87" s="345"/>
      <c r="HE87" s="346"/>
      <c r="HF87" s="345" t="s">
        <v>345</v>
      </c>
      <c r="HG87" s="345"/>
      <c r="HH87" s="345"/>
      <c r="HI87" s="346"/>
      <c r="HJ87" s="83"/>
    </row>
    <row r="88" spans="145:218" x14ac:dyDescent="0.2">
      <c r="EO88" s="115"/>
      <c r="ER88" s="129" t="s">
        <v>228</v>
      </c>
      <c r="ES88" s="130">
        <f t="shared" ref="ES88:GV88" si="528">ES7+ES12+ES17+ES24+ES38+ES51+ES64+ES69+ES77+ES86</f>
        <v>13230.699999999997</v>
      </c>
      <c r="ET88" s="130">
        <f t="shared" si="528"/>
        <v>3983.3300000000004</v>
      </c>
      <c r="EU88" s="130">
        <f t="shared" si="528"/>
        <v>305.7</v>
      </c>
      <c r="EV88" s="130">
        <f t="shared" si="528"/>
        <v>17519.73</v>
      </c>
      <c r="EW88" s="130">
        <f t="shared" si="528"/>
        <v>11531.1</v>
      </c>
      <c r="EX88" s="130">
        <f t="shared" si="528"/>
        <v>3804.8</v>
      </c>
      <c r="EY88" s="130">
        <f t="shared" si="528"/>
        <v>213.50000000000003</v>
      </c>
      <c r="EZ88" s="130">
        <f t="shared" si="528"/>
        <v>15549.400000000001</v>
      </c>
      <c r="FA88" s="130">
        <f t="shared" si="528"/>
        <v>13709.800000000003</v>
      </c>
      <c r="FB88" s="130">
        <f t="shared" si="528"/>
        <v>3751</v>
      </c>
      <c r="FC88" s="130">
        <f t="shared" si="528"/>
        <v>224.2</v>
      </c>
      <c r="FD88" s="130">
        <f t="shared" si="528"/>
        <v>17685.000000000004</v>
      </c>
      <c r="FE88" s="130">
        <f t="shared" si="528"/>
        <v>8259.7000000000007</v>
      </c>
      <c r="FF88" s="130">
        <f t="shared" si="528"/>
        <v>3514.7</v>
      </c>
      <c r="FG88" s="130">
        <f t="shared" si="528"/>
        <v>244.30000000000004</v>
      </c>
      <c r="FH88" s="130">
        <f t="shared" si="528"/>
        <v>12018.7</v>
      </c>
      <c r="FI88" s="130">
        <f t="shared" si="528"/>
        <v>9162.5</v>
      </c>
      <c r="FJ88" s="130">
        <f t="shared" si="528"/>
        <v>3756.5</v>
      </c>
      <c r="FK88" s="130">
        <f t="shared" si="528"/>
        <v>207.99999999999997</v>
      </c>
      <c r="FL88" s="130">
        <f t="shared" si="528"/>
        <v>13127</v>
      </c>
      <c r="FM88" s="130">
        <f t="shared" si="528"/>
        <v>14691.35</v>
      </c>
      <c r="FN88" s="130">
        <f t="shared" si="528"/>
        <v>3854.2999999999997</v>
      </c>
      <c r="FO88" s="130">
        <f t="shared" si="528"/>
        <v>262.39999999999998</v>
      </c>
      <c r="FP88" s="130">
        <f t="shared" si="528"/>
        <v>18808.049999999996</v>
      </c>
      <c r="FQ88" s="130">
        <f t="shared" si="528"/>
        <v>15965.099999999999</v>
      </c>
      <c r="FR88" s="130">
        <f t="shared" si="528"/>
        <v>3734.2000000000003</v>
      </c>
      <c r="FS88" s="130">
        <f t="shared" si="528"/>
        <v>276.70000000000005</v>
      </c>
      <c r="FT88" s="130">
        <f t="shared" si="528"/>
        <v>19976.000000000004</v>
      </c>
      <c r="FU88" s="130">
        <f t="shared" si="528"/>
        <v>16083.099999999999</v>
      </c>
      <c r="FV88" s="130">
        <f t="shared" si="528"/>
        <v>3745.5</v>
      </c>
      <c r="FW88" s="130">
        <f t="shared" si="528"/>
        <v>264.10000000000002</v>
      </c>
      <c r="FX88" s="130">
        <f t="shared" si="528"/>
        <v>20092.7</v>
      </c>
      <c r="FY88" s="130">
        <f t="shared" ref="FY88:GF88" si="529">FY7+FY12+FY17+FY24+FY38+FY51+FY64+FY69+FY77+FY86</f>
        <v>11112.699999999999</v>
      </c>
      <c r="FZ88" s="130">
        <f t="shared" si="529"/>
        <v>3367.9</v>
      </c>
      <c r="GA88" s="130">
        <f t="shared" si="529"/>
        <v>261.89999999999998</v>
      </c>
      <c r="GB88" s="130">
        <f t="shared" si="529"/>
        <v>14742.5</v>
      </c>
      <c r="GC88" s="130">
        <f t="shared" si="529"/>
        <v>9126</v>
      </c>
      <c r="GD88" s="130">
        <f t="shared" si="529"/>
        <v>2794</v>
      </c>
      <c r="GE88" s="130">
        <f t="shared" si="529"/>
        <v>206.99999999999997</v>
      </c>
      <c r="GF88" s="405">
        <f t="shared" si="529"/>
        <v>12127.000000000002</v>
      </c>
      <c r="GG88" s="411">
        <f t="shared" ref="GG88:GJ88" si="530">GG7+GG12+GG17+GG24+GG38+GG51+GG64+GG69+GG77+GG86</f>
        <v>14660.699999999999</v>
      </c>
      <c r="GH88" s="130">
        <f t="shared" si="530"/>
        <v>3185.4</v>
      </c>
      <c r="GI88" s="130">
        <f t="shared" si="530"/>
        <v>270</v>
      </c>
      <c r="GJ88" s="405">
        <f t="shared" si="530"/>
        <v>18116.099999999999</v>
      </c>
      <c r="GK88" s="411">
        <f t="shared" ref="GK88:GN88" si="531">GK7+GK12+GK17+GK24+GK38+GK51+GK64+GK69+GK77+GK86</f>
        <v>17391.899999999994</v>
      </c>
      <c r="GL88" s="130">
        <f t="shared" si="531"/>
        <v>3076.7</v>
      </c>
      <c r="GM88" s="130">
        <f t="shared" si="531"/>
        <v>289.8</v>
      </c>
      <c r="GN88" s="405">
        <f t="shared" si="531"/>
        <v>20758.400000000001</v>
      </c>
      <c r="GO88" s="411">
        <f t="shared" ref="GO88:GR88" si="532">GO7+GO12+GO17+GO24+GO38+GO51+GO64+GO69+GO77+GO86</f>
        <v>19222.2</v>
      </c>
      <c r="GP88" s="130">
        <f t="shared" si="532"/>
        <v>3327.8999999999996</v>
      </c>
      <c r="GQ88" s="130">
        <f t="shared" si="532"/>
        <v>415.39999999999992</v>
      </c>
      <c r="GR88" s="405">
        <f t="shared" si="532"/>
        <v>22965.5</v>
      </c>
      <c r="GS88" s="395">
        <f t="shared" si="528"/>
        <v>19834.3</v>
      </c>
      <c r="GT88" s="130">
        <f t="shared" si="528"/>
        <v>2634.6000000000004</v>
      </c>
      <c r="GU88" s="130">
        <f t="shared" si="528"/>
        <v>399.9</v>
      </c>
      <c r="GV88" s="130">
        <f t="shared" si="528"/>
        <v>22868.799999999999</v>
      </c>
      <c r="GW88" s="83"/>
      <c r="GX88" s="417">
        <f>(BW61+CA61+CE61+CI61+CM61+CQ61+CU61+CY61+DC61)/9</f>
        <v>12638.45</v>
      </c>
      <c r="GY88" s="417">
        <f t="shared" ref="GY88:HA88" si="533">(BX61+CB61+CF61+CJ61+CN61+CR61+CV61+CZ61+DD61)/9</f>
        <v>3723.5811111111107</v>
      </c>
      <c r="GZ88" s="417">
        <f t="shared" si="533"/>
        <v>251.20000000000002</v>
      </c>
      <c r="HA88" s="413">
        <f t="shared" si="533"/>
        <v>16613.231111111112</v>
      </c>
      <c r="HB88" s="417">
        <f>(FE88+FI88+FM88+FQ88+FU88+FY88)/6</f>
        <v>12545.741666666667</v>
      </c>
      <c r="HC88" s="417">
        <f t="shared" ref="HC88:HE88" si="534">(FF88+FJ88+FN88+FR88+FV88+FZ88)/6</f>
        <v>3662.1833333333338</v>
      </c>
      <c r="HD88" s="417">
        <f t="shared" si="534"/>
        <v>252.9</v>
      </c>
      <c r="HE88" s="414">
        <f t="shared" si="534"/>
        <v>16460.825000000001</v>
      </c>
      <c r="HF88" s="130">
        <f t="shared" ref="HF88" si="535">(GC88+GG88+GK88+GO88+GS88)/5</f>
        <v>16047.019999999999</v>
      </c>
      <c r="HG88" s="130">
        <f t="shared" ref="HG88" si="536">(GD88+GH88+GL88+GP88+GT88)/5</f>
        <v>3003.72</v>
      </c>
      <c r="HH88" s="130">
        <f t="shared" ref="HH88" si="537">(GE88+GI88+GM88+GQ88+GU88)/5</f>
        <v>316.41999999999996</v>
      </c>
      <c r="HI88" s="131">
        <f t="shared" ref="HI88" si="538">(GF88+GJ88+GN88+GR88+GV88)/5</f>
        <v>19367.16</v>
      </c>
      <c r="HJ88" s="83"/>
    </row>
    <row r="89" spans="145:218" ht="13.5" thickBot="1" x14ac:dyDescent="0.25">
      <c r="EO89" s="115"/>
      <c r="ER89" s="132" t="s">
        <v>248</v>
      </c>
      <c r="ES89" s="133">
        <v>13230.699999999995</v>
      </c>
      <c r="ET89" s="133">
        <v>3983.33</v>
      </c>
      <c r="EU89" s="133">
        <v>305.7</v>
      </c>
      <c r="EV89" s="133">
        <v>17519.730000000003</v>
      </c>
      <c r="EW89" s="133">
        <v>11531.099999999995</v>
      </c>
      <c r="EX89" s="133">
        <v>3804.7999999999997</v>
      </c>
      <c r="EY89" s="133">
        <v>213.50000000000003</v>
      </c>
      <c r="EZ89" s="133">
        <v>15549.400000000001</v>
      </c>
      <c r="FA89" s="133">
        <v>13709.800000000003</v>
      </c>
      <c r="FB89" s="133">
        <v>3751.0000000000014</v>
      </c>
      <c r="FC89" s="133">
        <v>224.20000000000002</v>
      </c>
      <c r="FD89" s="133">
        <v>17685</v>
      </c>
      <c r="FE89" s="133">
        <v>8259.7000000000007</v>
      </c>
      <c r="FF89" s="133">
        <v>3514.7000000000012</v>
      </c>
      <c r="FG89" s="133">
        <v>244.3</v>
      </c>
      <c r="FH89" s="133">
        <v>12018.700000000003</v>
      </c>
      <c r="FI89" s="133">
        <v>9162.4999999999964</v>
      </c>
      <c r="FJ89" s="133">
        <v>3756.5000000000009</v>
      </c>
      <c r="FK89" s="133">
        <v>208.00000000000003</v>
      </c>
      <c r="FL89" s="133">
        <v>13127</v>
      </c>
      <c r="FM89" s="133">
        <v>14691.349999999997</v>
      </c>
      <c r="FN89" s="133">
        <v>3854.3000000000015</v>
      </c>
      <c r="FO89" s="133">
        <v>262.39999999999998</v>
      </c>
      <c r="FP89" s="133">
        <v>18808.050000000003</v>
      </c>
      <c r="FQ89" s="133">
        <v>15965.100000000004</v>
      </c>
      <c r="FR89" s="133">
        <v>3734.2000000000003</v>
      </c>
      <c r="FS89" s="133">
        <v>276.70000000000005</v>
      </c>
      <c r="FT89" s="133">
        <v>19976.000000000004</v>
      </c>
      <c r="FU89" s="133">
        <v>16083.100000000004</v>
      </c>
      <c r="FV89" s="133">
        <v>3745.5000000000009</v>
      </c>
      <c r="FW89" s="133">
        <v>264.10000000000002</v>
      </c>
      <c r="FX89" s="133">
        <v>20109.199999999997</v>
      </c>
      <c r="FY89" s="133">
        <v>11112.699999999997</v>
      </c>
      <c r="FZ89" s="133">
        <v>3367.8999999999992</v>
      </c>
      <c r="GA89" s="133">
        <v>261.89999999999998</v>
      </c>
      <c r="GB89" s="133">
        <v>14742.500000000005</v>
      </c>
      <c r="GC89" s="133">
        <v>9126.0000000000018</v>
      </c>
      <c r="GD89" s="133">
        <v>2794</v>
      </c>
      <c r="GE89" s="133">
        <v>206.99999999999997</v>
      </c>
      <c r="GF89" s="406">
        <v>12127.000000000002</v>
      </c>
      <c r="GG89" s="412">
        <v>14660.700000000004</v>
      </c>
      <c r="GH89" s="133">
        <v>3185.4000000000005</v>
      </c>
      <c r="GI89" s="133">
        <v>269.99999999999994</v>
      </c>
      <c r="GJ89" s="406">
        <v>18116.099999999999</v>
      </c>
      <c r="GK89" s="412">
        <v>17391.899999999994</v>
      </c>
      <c r="GL89" s="133">
        <v>3076.7000000000007</v>
      </c>
      <c r="GM89" s="133">
        <v>289.8</v>
      </c>
      <c r="GN89" s="406">
        <v>20758.400000000001</v>
      </c>
      <c r="GO89" s="412">
        <v>19222.2</v>
      </c>
      <c r="GP89" s="133">
        <v>3327.9000000000005</v>
      </c>
      <c r="GQ89" s="133">
        <v>415.4</v>
      </c>
      <c r="GR89" s="406">
        <v>22965.500000000007</v>
      </c>
      <c r="GS89" s="396">
        <v>19834.300000000003</v>
      </c>
      <c r="GT89" s="133">
        <v>2634.6</v>
      </c>
      <c r="GU89" s="133">
        <v>399.90000000000003</v>
      </c>
      <c r="GV89" s="133">
        <v>22868.799999999996</v>
      </c>
      <c r="GW89" s="83"/>
      <c r="GX89" s="418">
        <v>12638.449999999999</v>
      </c>
      <c r="GY89" s="418">
        <v>3723.5811111111116</v>
      </c>
      <c r="GZ89" s="418">
        <v>251.20000000000002</v>
      </c>
      <c r="HA89" s="415">
        <v>16615.064444444448</v>
      </c>
      <c r="HB89" s="418">
        <v>12545.741666666669</v>
      </c>
      <c r="HC89" s="418">
        <v>3662.1833333333338</v>
      </c>
      <c r="HD89" s="418">
        <v>252.9</v>
      </c>
      <c r="HE89" s="416">
        <v>16463.575000000001</v>
      </c>
      <c r="HF89" s="133">
        <v>16047.02</v>
      </c>
      <c r="HG89" s="133">
        <v>3003.7200000000007</v>
      </c>
      <c r="HH89" s="133">
        <v>316.41999999999996</v>
      </c>
      <c r="HI89" s="134">
        <v>19367.159999999996</v>
      </c>
      <c r="HJ89" s="83"/>
    </row>
    <row r="90" spans="145:218" x14ac:dyDescent="0.2">
      <c r="EO90" s="115"/>
      <c r="EQ90" s="145"/>
      <c r="ER90" s="146"/>
      <c r="ES90" s="179"/>
      <c r="ET90" s="180"/>
      <c r="EU90" s="180"/>
      <c r="EV90" s="181"/>
      <c r="EW90" s="179"/>
      <c r="EX90" s="180"/>
      <c r="EY90" s="180"/>
      <c r="EZ90" s="181"/>
      <c r="FA90" s="179"/>
      <c r="FB90" s="180"/>
      <c r="FC90" s="180"/>
      <c r="FD90" s="181"/>
      <c r="FE90" s="179"/>
      <c r="FF90" s="180"/>
      <c r="FG90" s="180"/>
      <c r="FH90" s="181"/>
      <c r="FI90" s="179"/>
      <c r="FJ90" s="180"/>
      <c r="FK90" s="180"/>
      <c r="FL90" s="181"/>
      <c r="FM90" s="179"/>
      <c r="FN90" s="180"/>
      <c r="FO90" s="180"/>
      <c r="FP90" s="181"/>
      <c r="FQ90" s="179"/>
      <c r="FR90" s="180"/>
      <c r="FS90" s="180"/>
      <c r="FT90" s="181"/>
      <c r="FU90" s="179"/>
      <c r="FV90" s="180"/>
      <c r="FW90" s="180"/>
      <c r="FX90" s="181"/>
      <c r="FY90" s="179"/>
      <c r="FZ90" s="180"/>
      <c r="GA90" s="180"/>
      <c r="GB90" s="181"/>
      <c r="GC90" s="179"/>
      <c r="GD90" s="180"/>
      <c r="GE90" s="180"/>
      <c r="GF90" s="181"/>
      <c r="GG90" s="179"/>
      <c r="GH90" s="180"/>
      <c r="GI90" s="180"/>
      <c r="GJ90" s="181"/>
      <c r="GK90" s="179"/>
      <c r="GL90" s="180"/>
      <c r="GM90" s="180"/>
      <c r="GN90" s="181"/>
      <c r="GO90" s="179"/>
      <c r="GP90" s="180"/>
      <c r="GQ90" s="180"/>
      <c r="GR90" s="181"/>
      <c r="GS90" s="392"/>
      <c r="GT90" s="180"/>
      <c r="GU90" s="180"/>
      <c r="GV90" s="181"/>
      <c r="GW90" s="83"/>
      <c r="GX90" s="179"/>
      <c r="GY90" s="180"/>
      <c r="GZ90" s="180"/>
      <c r="HA90" s="181"/>
      <c r="HB90" s="179"/>
      <c r="HC90" s="180"/>
      <c r="HD90" s="180"/>
      <c r="HE90" s="181"/>
      <c r="HF90" s="179"/>
      <c r="HG90" s="180"/>
      <c r="HH90" s="180"/>
      <c r="HI90" s="181"/>
      <c r="HJ90" s="83"/>
    </row>
    <row r="91" spans="145:218" x14ac:dyDescent="0.2">
      <c r="EP91" s="69" t="s">
        <v>241</v>
      </c>
      <c r="EQ91" s="113">
        <v>508</v>
      </c>
      <c r="ER91" s="111" t="s">
        <v>164</v>
      </c>
      <c r="ES91" s="89">
        <f>ES34</f>
        <v>22.500000000000004</v>
      </c>
      <c r="ET91" s="72">
        <f t="shared" ref="ET91:GV91" si="539">ET34</f>
        <v>23.04</v>
      </c>
      <c r="EU91" s="72">
        <f t="shared" si="539"/>
        <v>0</v>
      </c>
      <c r="EV91" s="90">
        <f t="shared" si="539"/>
        <v>45.540000000000006</v>
      </c>
      <c r="EW91" s="75">
        <f t="shared" si="539"/>
        <v>40.800000000000004</v>
      </c>
      <c r="EX91" s="70">
        <f t="shared" si="539"/>
        <v>22.599999999999994</v>
      </c>
      <c r="EY91" s="70">
        <f t="shared" si="539"/>
        <v>0</v>
      </c>
      <c r="EZ91" s="91">
        <f t="shared" si="539"/>
        <v>63.4</v>
      </c>
      <c r="FA91" s="70">
        <f t="shared" si="539"/>
        <v>37.599999999999994</v>
      </c>
      <c r="FB91" s="70">
        <f t="shared" si="539"/>
        <v>24.799999999999994</v>
      </c>
      <c r="FC91" s="70">
        <f t="shared" si="539"/>
        <v>0</v>
      </c>
      <c r="FD91" s="91">
        <f t="shared" si="539"/>
        <v>62.399999999999991</v>
      </c>
      <c r="FE91" s="71">
        <f t="shared" si="539"/>
        <v>39.899999999999991</v>
      </c>
      <c r="FF91" s="71">
        <f t="shared" si="539"/>
        <v>21.099999999999998</v>
      </c>
      <c r="FG91" s="71">
        <f t="shared" si="539"/>
        <v>0</v>
      </c>
      <c r="FH91" s="91">
        <f t="shared" si="539"/>
        <v>60.999999999999986</v>
      </c>
      <c r="FI91" s="70">
        <f t="shared" si="539"/>
        <v>42.8</v>
      </c>
      <c r="FJ91" s="70">
        <f t="shared" si="539"/>
        <v>23.799999999999997</v>
      </c>
      <c r="FK91" s="70">
        <f t="shared" si="539"/>
        <v>0</v>
      </c>
      <c r="FL91" s="91">
        <f t="shared" si="539"/>
        <v>66.599999999999994</v>
      </c>
      <c r="FM91" s="70">
        <f t="shared" si="539"/>
        <v>38.700000000000003</v>
      </c>
      <c r="FN91" s="70">
        <f t="shared" si="539"/>
        <v>25.7</v>
      </c>
      <c r="FO91" s="70">
        <f t="shared" si="539"/>
        <v>0</v>
      </c>
      <c r="FP91" s="91">
        <f t="shared" si="539"/>
        <v>64.400000000000006</v>
      </c>
      <c r="FQ91" s="70">
        <f t="shared" si="539"/>
        <v>42.6</v>
      </c>
      <c r="FR91" s="70">
        <f t="shared" si="539"/>
        <v>23.9</v>
      </c>
      <c r="FS91" s="70">
        <f t="shared" si="539"/>
        <v>0</v>
      </c>
      <c r="FT91" s="91">
        <f t="shared" si="539"/>
        <v>66.5</v>
      </c>
      <c r="FU91" s="70">
        <f t="shared" si="539"/>
        <v>50.8</v>
      </c>
      <c r="FV91" s="70">
        <f t="shared" si="539"/>
        <v>22.8</v>
      </c>
      <c r="FW91" s="70">
        <f t="shared" si="539"/>
        <v>0</v>
      </c>
      <c r="FX91" s="91">
        <f t="shared" si="539"/>
        <v>73.599999999999994</v>
      </c>
      <c r="FY91" s="75">
        <f t="shared" ref="FY91:GF91" si="540">FY34</f>
        <v>49.2</v>
      </c>
      <c r="FZ91" s="70">
        <f t="shared" si="540"/>
        <v>22.6</v>
      </c>
      <c r="GA91" s="70">
        <f t="shared" si="540"/>
        <v>0</v>
      </c>
      <c r="GB91" s="77">
        <f t="shared" si="540"/>
        <v>71.800000000000011</v>
      </c>
      <c r="GC91" s="75">
        <f t="shared" ref="GC91:GJ91" si="541">GC34</f>
        <v>17.399999999999999</v>
      </c>
      <c r="GD91" s="70">
        <f t="shared" si="541"/>
        <v>15.899999999999999</v>
      </c>
      <c r="GE91" s="70">
        <f t="shared" si="541"/>
        <v>0</v>
      </c>
      <c r="GF91" s="77">
        <f t="shared" si="541"/>
        <v>33.299999999999997</v>
      </c>
      <c r="GG91" s="75">
        <f t="shared" si="541"/>
        <v>22.099999999999998</v>
      </c>
      <c r="GH91" s="70">
        <f t="shared" si="541"/>
        <v>20.9</v>
      </c>
      <c r="GI91" s="70">
        <f t="shared" si="541"/>
        <v>0</v>
      </c>
      <c r="GJ91" s="77">
        <f t="shared" si="541"/>
        <v>43</v>
      </c>
      <c r="GK91" s="75">
        <f t="shared" ref="GK91:GV91" si="542">GK34</f>
        <v>22.400000000000002</v>
      </c>
      <c r="GL91" s="70">
        <f t="shared" si="542"/>
        <v>20</v>
      </c>
      <c r="GM91" s="70">
        <f t="shared" si="542"/>
        <v>0</v>
      </c>
      <c r="GN91" s="77">
        <f t="shared" si="542"/>
        <v>42.400000000000006</v>
      </c>
      <c r="GO91" s="75">
        <f t="shared" si="542"/>
        <v>21.7</v>
      </c>
      <c r="GP91" s="70">
        <f t="shared" si="542"/>
        <v>17.7</v>
      </c>
      <c r="GQ91" s="70">
        <f t="shared" si="542"/>
        <v>0</v>
      </c>
      <c r="GR91" s="77">
        <f t="shared" si="542"/>
        <v>39.4</v>
      </c>
      <c r="GS91" s="75">
        <f t="shared" si="542"/>
        <v>23.6</v>
      </c>
      <c r="GT91" s="70">
        <f t="shared" si="542"/>
        <v>14.299999999999997</v>
      </c>
      <c r="GU91" s="70">
        <f t="shared" si="542"/>
        <v>0</v>
      </c>
      <c r="GV91" s="77">
        <f t="shared" si="542"/>
        <v>37.9</v>
      </c>
      <c r="GW91" s="83"/>
      <c r="GX91" s="75">
        <f t="shared" ref="GX91:GX93" si="543">(ES91+EW91+FA91+FE91+FI91+FM91+FQ91+FU91+GS91)/9</f>
        <v>37.70000000000001</v>
      </c>
      <c r="GY91" s="70">
        <f t="shared" ref="GY91:GY93" si="544">(ET91+EX91+FB91+FF91+FJ91+FN91+FR91+FV91+GT91)/9</f>
        <v>22.448888888888884</v>
      </c>
      <c r="GZ91" s="70">
        <f t="shared" ref="GZ91:GZ93" si="545">(EU91+EY91+FC91+FG91+FK91+FO91+FS91+FW91+GU91)/9</f>
        <v>0</v>
      </c>
      <c r="HA91" s="77">
        <f t="shared" ref="HA91:HA93" si="546">(EV91+EZ91+FD91+FH91+FL91+FP91+FT91+FX91+GV91)/9</f>
        <v>60.148888888888877</v>
      </c>
      <c r="HB91" s="75">
        <f t="shared" ref="HB91:HB94" si="547">(FA91+FE91+FI91+FM91+FQ91+FU91)/6</f>
        <v>42.066666666666663</v>
      </c>
      <c r="HC91" s="70">
        <f t="shared" ref="HC91:HC94" si="548">(FB91+FF91+FJ91+FN91+FR91+FV91)/6</f>
        <v>23.683333333333334</v>
      </c>
      <c r="HD91" s="70">
        <f t="shared" ref="HD91:HD94" si="549">(FC91+FG91+FK91+FO91+FS91+FW91)/6</f>
        <v>0</v>
      </c>
      <c r="HE91" s="77">
        <f t="shared" ref="HE91:HE94" si="550">(FD91+FH91+FL91+FP91+FT91+FX91)/6</f>
        <v>65.75</v>
      </c>
      <c r="HF91" s="75">
        <f t="shared" ref="HF91:HF94" si="551">(GC91+GG91+GK91+GO91+GS91)/5</f>
        <v>21.440000000000005</v>
      </c>
      <c r="HG91" s="70">
        <f t="shared" ref="HG91:HG94" si="552">(GD91+GH91+GL91+GP91+GT91)/5</f>
        <v>17.759999999999998</v>
      </c>
      <c r="HH91" s="70">
        <f t="shared" ref="HH91:HH94" si="553">(GE91+GI91+GM91+GQ91+GU91)/5</f>
        <v>0</v>
      </c>
      <c r="HI91" s="77">
        <f t="shared" ref="HI91:HI94" si="554">(GF91+GJ91+GN91+GR91+GV91)/5</f>
        <v>39.200000000000003</v>
      </c>
    </row>
    <row r="92" spans="145:218" x14ac:dyDescent="0.2">
      <c r="EQ92" s="113">
        <v>604</v>
      </c>
      <c r="ER92" s="111" t="s">
        <v>171</v>
      </c>
      <c r="ES92" s="89">
        <f>ES44</f>
        <v>1.3</v>
      </c>
      <c r="ET92" s="72">
        <f t="shared" ref="ET92:GV92" si="555">ET44</f>
        <v>0.8</v>
      </c>
      <c r="EU92" s="72">
        <f t="shared" si="555"/>
        <v>0</v>
      </c>
      <c r="EV92" s="90">
        <f t="shared" si="555"/>
        <v>2.1</v>
      </c>
      <c r="EW92" s="75">
        <f t="shared" si="555"/>
        <v>0.4</v>
      </c>
      <c r="EX92" s="70">
        <f t="shared" si="555"/>
        <v>1.5</v>
      </c>
      <c r="EY92" s="70">
        <f t="shared" si="555"/>
        <v>0</v>
      </c>
      <c r="EZ92" s="91">
        <f t="shared" si="555"/>
        <v>1.9</v>
      </c>
      <c r="FA92" s="70">
        <f t="shared" si="555"/>
        <v>0.4</v>
      </c>
      <c r="FB92" s="70">
        <f t="shared" si="555"/>
        <v>1.5</v>
      </c>
      <c r="FC92" s="70">
        <f t="shared" si="555"/>
        <v>0</v>
      </c>
      <c r="FD92" s="91">
        <f t="shared" si="555"/>
        <v>1.9</v>
      </c>
      <c r="FE92" s="71">
        <f t="shared" si="555"/>
        <v>0.2</v>
      </c>
      <c r="FF92" s="71">
        <f t="shared" si="555"/>
        <v>1.3</v>
      </c>
      <c r="FG92" s="71">
        <f t="shared" si="555"/>
        <v>0</v>
      </c>
      <c r="FH92" s="91">
        <f t="shared" si="555"/>
        <v>1.5</v>
      </c>
      <c r="FI92" s="70">
        <f t="shared" si="555"/>
        <v>1.4000000000000001</v>
      </c>
      <c r="FJ92" s="70">
        <f t="shared" si="555"/>
        <v>2.8</v>
      </c>
      <c r="FK92" s="70">
        <f t="shared" si="555"/>
        <v>0</v>
      </c>
      <c r="FL92" s="91">
        <f t="shared" si="555"/>
        <v>4.2</v>
      </c>
      <c r="FM92" s="70">
        <f t="shared" si="555"/>
        <v>1.6</v>
      </c>
      <c r="FN92" s="70">
        <f t="shared" si="555"/>
        <v>3.1</v>
      </c>
      <c r="FO92" s="70">
        <f t="shared" si="555"/>
        <v>0</v>
      </c>
      <c r="FP92" s="91">
        <f t="shared" si="555"/>
        <v>4.7</v>
      </c>
      <c r="FQ92" s="70">
        <f t="shared" si="555"/>
        <v>3.4</v>
      </c>
      <c r="FR92" s="70">
        <f t="shared" si="555"/>
        <v>2.9</v>
      </c>
      <c r="FS92" s="70">
        <f t="shared" si="555"/>
        <v>0</v>
      </c>
      <c r="FT92" s="91">
        <f t="shared" si="555"/>
        <v>6.3</v>
      </c>
      <c r="FU92" s="70">
        <f t="shared" si="555"/>
        <v>0.7</v>
      </c>
      <c r="FV92" s="70">
        <f t="shared" si="555"/>
        <v>2.8000000000000003</v>
      </c>
      <c r="FW92" s="70">
        <f t="shared" si="555"/>
        <v>0</v>
      </c>
      <c r="FX92" s="91">
        <f t="shared" si="555"/>
        <v>3.5</v>
      </c>
      <c r="FY92" s="75">
        <f t="shared" ref="FY92:GF92" si="556">FY44</f>
        <v>2.6999999999999997</v>
      </c>
      <c r="FZ92" s="70">
        <f t="shared" si="556"/>
        <v>2.7</v>
      </c>
      <c r="GA92" s="70">
        <f t="shared" si="556"/>
        <v>0</v>
      </c>
      <c r="GB92" s="77">
        <f t="shared" si="556"/>
        <v>5.4</v>
      </c>
      <c r="GC92" s="75">
        <f t="shared" ref="GC92:GJ92" si="557">GC44</f>
        <v>4.9000000000000004</v>
      </c>
      <c r="GD92" s="70">
        <f t="shared" si="557"/>
        <v>9</v>
      </c>
      <c r="GE92" s="70">
        <f t="shared" si="557"/>
        <v>0</v>
      </c>
      <c r="GF92" s="77">
        <f t="shared" si="557"/>
        <v>13.9</v>
      </c>
      <c r="GG92" s="75">
        <f t="shared" si="557"/>
        <v>6.2</v>
      </c>
      <c r="GH92" s="70">
        <f t="shared" si="557"/>
        <v>11</v>
      </c>
      <c r="GI92" s="70">
        <f t="shared" si="557"/>
        <v>0</v>
      </c>
      <c r="GJ92" s="77">
        <f t="shared" si="557"/>
        <v>17.2</v>
      </c>
      <c r="GK92" s="75">
        <f t="shared" ref="GK92:GV92" si="558">GK44</f>
        <v>6.3</v>
      </c>
      <c r="GL92" s="70">
        <f t="shared" si="558"/>
        <v>9.8000000000000007</v>
      </c>
      <c r="GM92" s="70">
        <f t="shared" si="558"/>
        <v>0</v>
      </c>
      <c r="GN92" s="77">
        <f t="shared" si="558"/>
        <v>16.100000000000001</v>
      </c>
      <c r="GO92" s="75">
        <f t="shared" si="558"/>
        <v>9.8999999999999986</v>
      </c>
      <c r="GP92" s="70">
        <f t="shared" si="558"/>
        <v>8.8000000000000007</v>
      </c>
      <c r="GQ92" s="70">
        <f t="shared" si="558"/>
        <v>0</v>
      </c>
      <c r="GR92" s="77">
        <f t="shared" si="558"/>
        <v>18.7</v>
      </c>
      <c r="GS92" s="75">
        <f t="shared" si="558"/>
        <v>11.999999999999998</v>
      </c>
      <c r="GT92" s="70">
        <f t="shared" si="558"/>
        <v>8.7999999999999989</v>
      </c>
      <c r="GU92" s="70">
        <f t="shared" si="558"/>
        <v>0</v>
      </c>
      <c r="GV92" s="77">
        <f t="shared" si="558"/>
        <v>20.799999999999997</v>
      </c>
      <c r="GW92" s="83"/>
      <c r="GX92" s="75">
        <f t="shared" si="543"/>
        <v>2.3777777777777778</v>
      </c>
      <c r="GY92" s="70">
        <f t="shared" si="544"/>
        <v>2.8333333333333335</v>
      </c>
      <c r="GZ92" s="70">
        <f t="shared" si="545"/>
        <v>0</v>
      </c>
      <c r="HA92" s="77">
        <f t="shared" si="546"/>
        <v>5.2111111111111112</v>
      </c>
      <c r="HB92" s="75">
        <f t="shared" si="547"/>
        <v>1.2833333333333334</v>
      </c>
      <c r="HC92" s="70">
        <f t="shared" si="548"/>
        <v>2.4</v>
      </c>
      <c r="HD92" s="70">
        <f t="shared" si="549"/>
        <v>0</v>
      </c>
      <c r="HE92" s="77">
        <f t="shared" si="550"/>
        <v>3.6833333333333336</v>
      </c>
      <c r="HF92" s="75">
        <f t="shared" si="551"/>
        <v>7.8599999999999994</v>
      </c>
      <c r="HG92" s="70">
        <f t="shared" si="552"/>
        <v>9.48</v>
      </c>
      <c r="HH92" s="70">
        <f t="shared" si="553"/>
        <v>0</v>
      </c>
      <c r="HI92" s="77">
        <f t="shared" si="554"/>
        <v>17.34</v>
      </c>
    </row>
    <row r="93" spans="145:218" ht="13.5" thickBot="1" x14ac:dyDescent="0.25">
      <c r="EQ93" s="121">
        <v>610</v>
      </c>
      <c r="ER93" s="122" t="s">
        <v>177</v>
      </c>
      <c r="ES93" s="123">
        <f>ES50</f>
        <v>5</v>
      </c>
      <c r="ET93" s="124">
        <f t="shared" ref="ET93:GV93" si="559">ET50</f>
        <v>19.100000000000001</v>
      </c>
      <c r="EU93" s="124">
        <f t="shared" si="559"/>
        <v>0</v>
      </c>
      <c r="EV93" s="125">
        <f t="shared" si="559"/>
        <v>24.1</v>
      </c>
      <c r="EW93" s="126">
        <f t="shared" si="559"/>
        <v>1.9</v>
      </c>
      <c r="EX93" s="124">
        <f t="shared" si="559"/>
        <v>20.699999999999996</v>
      </c>
      <c r="EY93" s="124">
        <f t="shared" si="559"/>
        <v>0</v>
      </c>
      <c r="EZ93" s="125">
        <f t="shared" si="559"/>
        <v>22.599999999999994</v>
      </c>
      <c r="FA93" s="124">
        <f t="shared" si="559"/>
        <v>2.6</v>
      </c>
      <c r="FB93" s="124">
        <f t="shared" si="559"/>
        <v>20.699999999999996</v>
      </c>
      <c r="FC93" s="124">
        <f t="shared" si="559"/>
        <v>0</v>
      </c>
      <c r="FD93" s="125">
        <f t="shared" si="559"/>
        <v>23.299999999999997</v>
      </c>
      <c r="FE93" s="127">
        <f t="shared" si="559"/>
        <v>2.2999999999999998</v>
      </c>
      <c r="FF93" s="127">
        <f t="shared" si="559"/>
        <v>15</v>
      </c>
      <c r="FG93" s="127">
        <f t="shared" si="559"/>
        <v>0</v>
      </c>
      <c r="FH93" s="125">
        <f t="shared" si="559"/>
        <v>17.3</v>
      </c>
      <c r="FI93" s="124">
        <f t="shared" si="559"/>
        <v>3.3</v>
      </c>
      <c r="FJ93" s="124">
        <f t="shared" si="559"/>
        <v>14.4</v>
      </c>
      <c r="FK93" s="124">
        <f t="shared" si="559"/>
        <v>0</v>
      </c>
      <c r="FL93" s="125">
        <f t="shared" si="559"/>
        <v>17.7</v>
      </c>
      <c r="FM93" s="124">
        <f t="shared" si="559"/>
        <v>3.1</v>
      </c>
      <c r="FN93" s="124">
        <f t="shared" si="559"/>
        <v>16.8</v>
      </c>
      <c r="FO93" s="124">
        <f t="shared" si="559"/>
        <v>0</v>
      </c>
      <c r="FP93" s="125">
        <f t="shared" si="559"/>
        <v>19.900000000000002</v>
      </c>
      <c r="FQ93" s="124">
        <f t="shared" si="559"/>
        <v>3.8</v>
      </c>
      <c r="FR93" s="124">
        <f t="shared" si="559"/>
        <v>15.299999999999999</v>
      </c>
      <c r="FS93" s="124">
        <f t="shared" si="559"/>
        <v>0</v>
      </c>
      <c r="FT93" s="125">
        <f t="shared" si="559"/>
        <v>19.099999999999998</v>
      </c>
      <c r="FU93" s="124">
        <f t="shared" si="559"/>
        <v>3.1</v>
      </c>
      <c r="FV93" s="124">
        <f t="shared" si="559"/>
        <v>14.999999999999998</v>
      </c>
      <c r="FW93" s="124">
        <f t="shared" si="559"/>
        <v>0</v>
      </c>
      <c r="FX93" s="125">
        <f t="shared" si="559"/>
        <v>18.099999999999998</v>
      </c>
      <c r="FY93" s="126">
        <f t="shared" ref="FY93:GF93" si="560">FY50</f>
        <v>3</v>
      </c>
      <c r="FZ93" s="124">
        <f t="shared" si="560"/>
        <v>15.1</v>
      </c>
      <c r="GA93" s="124">
        <f t="shared" si="560"/>
        <v>0</v>
      </c>
      <c r="GB93" s="128">
        <f t="shared" si="560"/>
        <v>18.100000000000001</v>
      </c>
      <c r="GC93" s="126">
        <f t="shared" ref="GC93:GJ93" si="561">GC50</f>
        <v>3.9</v>
      </c>
      <c r="GD93" s="124">
        <f t="shared" si="561"/>
        <v>10.6</v>
      </c>
      <c r="GE93" s="124">
        <f t="shared" si="561"/>
        <v>0</v>
      </c>
      <c r="GF93" s="128">
        <f t="shared" si="561"/>
        <v>14.5</v>
      </c>
      <c r="GG93" s="126">
        <f t="shared" si="561"/>
        <v>4.0999999999999996</v>
      </c>
      <c r="GH93" s="124">
        <f t="shared" si="561"/>
        <v>9.9999999999999982</v>
      </c>
      <c r="GI93" s="124">
        <f t="shared" si="561"/>
        <v>0</v>
      </c>
      <c r="GJ93" s="128">
        <f t="shared" si="561"/>
        <v>14.099999999999998</v>
      </c>
      <c r="GK93" s="126">
        <f t="shared" ref="GK93:GV93" si="562">GK50</f>
        <v>4.0999999999999996</v>
      </c>
      <c r="GL93" s="124">
        <f t="shared" si="562"/>
        <v>10.399999999999999</v>
      </c>
      <c r="GM93" s="124">
        <f t="shared" si="562"/>
        <v>0</v>
      </c>
      <c r="GN93" s="128">
        <f t="shared" si="562"/>
        <v>14.499999999999998</v>
      </c>
      <c r="GO93" s="126">
        <f t="shared" si="562"/>
        <v>4.7</v>
      </c>
      <c r="GP93" s="124">
        <f t="shared" si="562"/>
        <v>9.9</v>
      </c>
      <c r="GQ93" s="124">
        <f t="shared" si="562"/>
        <v>0</v>
      </c>
      <c r="GR93" s="128">
        <f t="shared" si="562"/>
        <v>14.600000000000001</v>
      </c>
      <c r="GS93" s="126">
        <f t="shared" si="562"/>
        <v>4.7</v>
      </c>
      <c r="GT93" s="124">
        <f t="shared" si="562"/>
        <v>8.6</v>
      </c>
      <c r="GU93" s="124">
        <f t="shared" si="562"/>
        <v>0</v>
      </c>
      <c r="GV93" s="128">
        <f t="shared" si="562"/>
        <v>13.3</v>
      </c>
      <c r="GW93" s="83"/>
      <c r="GX93" s="126">
        <f t="shared" si="543"/>
        <v>3.3111111111111118</v>
      </c>
      <c r="GY93" s="124">
        <f t="shared" si="544"/>
        <v>16.177777777777777</v>
      </c>
      <c r="GZ93" s="124">
        <f t="shared" si="545"/>
        <v>0</v>
      </c>
      <c r="HA93" s="128">
        <f t="shared" si="546"/>
        <v>19.488888888888891</v>
      </c>
      <c r="HB93" s="126">
        <f t="shared" si="547"/>
        <v>3.0333333333333332</v>
      </c>
      <c r="HC93" s="124">
        <f t="shared" si="548"/>
        <v>16.2</v>
      </c>
      <c r="HD93" s="124">
        <f t="shared" si="549"/>
        <v>0</v>
      </c>
      <c r="HE93" s="128">
        <f t="shared" si="550"/>
        <v>19.233333333333331</v>
      </c>
      <c r="HF93" s="126">
        <f t="shared" si="551"/>
        <v>4.3</v>
      </c>
      <c r="HG93" s="124">
        <f t="shared" si="552"/>
        <v>9.9</v>
      </c>
      <c r="HH93" s="124">
        <f t="shared" si="553"/>
        <v>0</v>
      </c>
      <c r="HI93" s="128">
        <f t="shared" si="554"/>
        <v>14.2</v>
      </c>
    </row>
    <row r="94" spans="145:218" ht="13.5" thickTop="1" x14ac:dyDescent="0.2">
      <c r="ER94" s="118" t="s">
        <v>246</v>
      </c>
      <c r="ES94" s="89">
        <f>SUM(ES91:ES93)</f>
        <v>28.800000000000004</v>
      </c>
      <c r="ET94" s="72">
        <f t="shared" ref="ET94:GV94" si="563">SUM(ET91:ET93)</f>
        <v>42.94</v>
      </c>
      <c r="EU94" s="72">
        <f t="shared" si="563"/>
        <v>0</v>
      </c>
      <c r="EV94" s="90">
        <f t="shared" si="563"/>
        <v>71.740000000000009</v>
      </c>
      <c r="EW94" s="75">
        <f t="shared" si="563"/>
        <v>43.1</v>
      </c>
      <c r="EX94" s="70">
        <f t="shared" si="563"/>
        <v>44.79999999999999</v>
      </c>
      <c r="EY94" s="70">
        <f t="shared" si="563"/>
        <v>0</v>
      </c>
      <c r="EZ94" s="91">
        <f t="shared" si="563"/>
        <v>87.899999999999991</v>
      </c>
      <c r="FA94" s="70">
        <f t="shared" si="563"/>
        <v>40.599999999999994</v>
      </c>
      <c r="FB94" s="70">
        <f t="shared" si="563"/>
        <v>46.999999999999986</v>
      </c>
      <c r="FC94" s="70">
        <f t="shared" si="563"/>
        <v>0</v>
      </c>
      <c r="FD94" s="91">
        <f t="shared" si="563"/>
        <v>87.6</v>
      </c>
      <c r="FE94" s="71">
        <f t="shared" si="563"/>
        <v>42.399999999999991</v>
      </c>
      <c r="FF94" s="71">
        <f t="shared" si="563"/>
        <v>37.4</v>
      </c>
      <c r="FG94" s="71">
        <f t="shared" si="563"/>
        <v>0</v>
      </c>
      <c r="FH94" s="91">
        <f t="shared" si="563"/>
        <v>79.799999999999983</v>
      </c>
      <c r="FI94" s="70">
        <f t="shared" si="563"/>
        <v>47.499999999999993</v>
      </c>
      <c r="FJ94" s="70">
        <f t="shared" si="563"/>
        <v>41</v>
      </c>
      <c r="FK94" s="70">
        <f t="shared" si="563"/>
        <v>0</v>
      </c>
      <c r="FL94" s="91">
        <f t="shared" si="563"/>
        <v>88.5</v>
      </c>
      <c r="FM94" s="70">
        <f t="shared" si="563"/>
        <v>43.400000000000006</v>
      </c>
      <c r="FN94" s="70">
        <f t="shared" si="563"/>
        <v>45.6</v>
      </c>
      <c r="FO94" s="70">
        <f t="shared" si="563"/>
        <v>0</v>
      </c>
      <c r="FP94" s="91">
        <f t="shared" si="563"/>
        <v>89.000000000000014</v>
      </c>
      <c r="FQ94" s="70">
        <f t="shared" si="563"/>
        <v>49.8</v>
      </c>
      <c r="FR94" s="70">
        <f t="shared" si="563"/>
        <v>42.099999999999994</v>
      </c>
      <c r="FS94" s="70">
        <f t="shared" si="563"/>
        <v>0</v>
      </c>
      <c r="FT94" s="91">
        <f t="shared" si="563"/>
        <v>91.899999999999991</v>
      </c>
      <c r="FU94" s="70">
        <f t="shared" si="563"/>
        <v>54.6</v>
      </c>
      <c r="FV94" s="70">
        <f t="shared" si="563"/>
        <v>40.6</v>
      </c>
      <c r="FW94" s="70">
        <f t="shared" si="563"/>
        <v>0</v>
      </c>
      <c r="FX94" s="91">
        <f t="shared" si="563"/>
        <v>95.199999999999989</v>
      </c>
      <c r="FY94" s="75">
        <f t="shared" ref="FY94:GF94" si="564">SUM(FY91:FY93)</f>
        <v>54.900000000000006</v>
      </c>
      <c r="FZ94" s="70">
        <f t="shared" si="564"/>
        <v>40.4</v>
      </c>
      <c r="GA94" s="70">
        <f t="shared" si="564"/>
        <v>0</v>
      </c>
      <c r="GB94" s="77">
        <f t="shared" si="564"/>
        <v>95.300000000000011</v>
      </c>
      <c r="GC94" s="75">
        <f t="shared" ref="GC94:GJ94" si="565">SUM(GC91:GC93)</f>
        <v>26.199999999999996</v>
      </c>
      <c r="GD94" s="70">
        <f t="shared" si="565"/>
        <v>35.5</v>
      </c>
      <c r="GE94" s="70">
        <f t="shared" si="565"/>
        <v>0</v>
      </c>
      <c r="GF94" s="77">
        <f t="shared" si="565"/>
        <v>61.699999999999996</v>
      </c>
      <c r="GG94" s="75">
        <f t="shared" si="565"/>
        <v>32.4</v>
      </c>
      <c r="GH94" s="70">
        <f t="shared" si="565"/>
        <v>41.9</v>
      </c>
      <c r="GI94" s="70">
        <f t="shared" si="565"/>
        <v>0</v>
      </c>
      <c r="GJ94" s="77">
        <f t="shared" si="565"/>
        <v>74.3</v>
      </c>
      <c r="GK94" s="75">
        <f t="shared" ref="GK94:GV94" si="566">SUM(GK91:GK93)</f>
        <v>32.800000000000004</v>
      </c>
      <c r="GL94" s="70">
        <f t="shared" si="566"/>
        <v>40.200000000000003</v>
      </c>
      <c r="GM94" s="70">
        <f t="shared" si="566"/>
        <v>0</v>
      </c>
      <c r="GN94" s="77">
        <f t="shared" si="566"/>
        <v>73</v>
      </c>
      <c r="GO94" s="75">
        <f t="shared" si="566"/>
        <v>36.299999999999997</v>
      </c>
      <c r="GP94" s="70">
        <f t="shared" si="566"/>
        <v>36.4</v>
      </c>
      <c r="GQ94" s="70">
        <f t="shared" si="566"/>
        <v>0</v>
      </c>
      <c r="GR94" s="77">
        <f t="shared" si="566"/>
        <v>72.699999999999989</v>
      </c>
      <c r="GS94" s="75">
        <f t="shared" si="566"/>
        <v>40.300000000000004</v>
      </c>
      <c r="GT94" s="70">
        <f t="shared" si="566"/>
        <v>31.699999999999996</v>
      </c>
      <c r="GU94" s="70">
        <f t="shared" si="566"/>
        <v>0</v>
      </c>
      <c r="GV94" s="77">
        <f t="shared" si="566"/>
        <v>72</v>
      </c>
      <c r="GW94" s="83"/>
      <c r="GX94" s="75">
        <f t="shared" ref="GX94" si="567">(ES94+EW94+FA94+FE94+FI94+FM94+FQ94+FU94+GS94)/9</f>
        <v>43.388888888888886</v>
      </c>
      <c r="GY94" s="70">
        <f t="shared" ref="GY94" si="568">(ET94+EX94+FB94+FF94+FJ94+FN94+FR94+FV94+GT94)/9</f>
        <v>41.459999999999994</v>
      </c>
      <c r="GZ94" s="70">
        <f t="shared" ref="GZ94" si="569">(EU94+EY94+FC94+FG94+FK94+FO94+FS94+FW94+GU94)/9</f>
        <v>0</v>
      </c>
      <c r="HA94" s="77">
        <f t="shared" ref="HA94" si="570">(EV94+EZ94+FD94+FH94+FL94+FP94+FT94+FX94+GV94)/9</f>
        <v>84.848888888888879</v>
      </c>
      <c r="HB94" s="75">
        <f t="shared" si="547"/>
        <v>46.383333333333333</v>
      </c>
      <c r="HC94" s="70">
        <f t="shared" si="548"/>
        <v>42.283333333333324</v>
      </c>
      <c r="HD94" s="70">
        <f t="shared" si="549"/>
        <v>0</v>
      </c>
      <c r="HE94" s="77">
        <f t="shared" si="550"/>
        <v>88.666666666666671</v>
      </c>
      <c r="HF94" s="75">
        <f t="shared" si="551"/>
        <v>33.6</v>
      </c>
      <c r="HG94" s="70">
        <f t="shared" si="552"/>
        <v>37.14</v>
      </c>
      <c r="HH94" s="70">
        <f t="shared" si="553"/>
        <v>0</v>
      </c>
      <c r="HI94" s="77">
        <f t="shared" si="554"/>
        <v>70.739999999999995</v>
      </c>
    </row>
    <row r="98" spans="171:217" x14ac:dyDescent="0.2">
      <c r="GX98" s="25">
        <v>12638.45</v>
      </c>
      <c r="GY98" s="25">
        <v>3723.5811111111111</v>
      </c>
      <c r="GZ98" s="25">
        <v>251.20000000000002</v>
      </c>
      <c r="HA98" s="25">
        <v>16613.231111111108</v>
      </c>
      <c r="HB98" s="25">
        <v>12545.741666666663</v>
      </c>
      <c r="HC98" s="25">
        <v>3662.1833333333343</v>
      </c>
      <c r="HD98" s="25">
        <v>252.9</v>
      </c>
      <c r="HE98" s="25">
        <v>16460.825000000001</v>
      </c>
      <c r="HF98" s="25">
        <v>16047.019999999995</v>
      </c>
      <c r="HG98" s="25">
        <v>3003.72</v>
      </c>
      <c r="HH98" s="25">
        <v>316.42</v>
      </c>
      <c r="HI98" s="25">
        <v>19367.160000000007</v>
      </c>
    </row>
    <row r="100" spans="171:217" x14ac:dyDescent="0.2">
      <c r="FO100" s="28"/>
      <c r="FP100" s="28"/>
      <c r="FQ100" s="28"/>
      <c r="FR100" s="28"/>
      <c r="FS100" s="28"/>
      <c r="FT100" s="28"/>
    </row>
    <row r="101" spans="171:217" x14ac:dyDescent="0.2">
      <c r="FO101" s="28"/>
      <c r="FP101" s="28"/>
      <c r="FQ101" s="28"/>
      <c r="FR101" s="28"/>
      <c r="FS101" s="28"/>
      <c r="FT101" s="28"/>
    </row>
    <row r="102" spans="171:217" x14ac:dyDescent="0.2">
      <c r="FO102" s="28"/>
      <c r="FP102" s="28"/>
      <c r="FQ102" s="28"/>
      <c r="FR102" s="28"/>
      <c r="FS102" s="28"/>
      <c r="FT102" s="28"/>
    </row>
  </sheetData>
  <mergeCells count="102">
    <mergeCell ref="HB87:HE87"/>
    <mergeCell ref="HF87:HI87"/>
    <mergeCell ref="FY1:GB1"/>
    <mergeCell ref="FY87:GB87"/>
    <mergeCell ref="GG1:GJ1"/>
    <mergeCell ref="GG87:GJ87"/>
    <mergeCell ref="GC1:GF1"/>
    <mergeCell ref="GC87:GF87"/>
    <mergeCell ref="GO1:GR1"/>
    <mergeCell ref="GO87:GR87"/>
    <mergeCell ref="GK1:GN1"/>
    <mergeCell ref="GK87:GN87"/>
    <mergeCell ref="FM87:FP87"/>
    <mergeCell ref="FQ87:FT87"/>
    <mergeCell ref="FU87:FX87"/>
    <mergeCell ref="GS87:GV87"/>
    <mergeCell ref="GX87:HA87"/>
    <mergeCell ref="ES87:EV87"/>
    <mergeCell ref="EW87:EZ87"/>
    <mergeCell ref="FA87:FD87"/>
    <mergeCell ref="FE87:FH87"/>
    <mergeCell ref="FI87:FL87"/>
    <mergeCell ref="EJ1:EM1"/>
    <mergeCell ref="EJ59:EM59"/>
    <mergeCell ref="DW1:DZ1"/>
    <mergeCell ref="DW59:DZ59"/>
    <mergeCell ref="AM1:AP1"/>
    <mergeCell ref="AY1:BB1"/>
    <mergeCell ref="DK59:DN59"/>
    <mergeCell ref="DO1:DR1"/>
    <mergeCell ref="DO59:DR59"/>
    <mergeCell ref="DS1:DV1"/>
    <mergeCell ref="DS59:DV59"/>
    <mergeCell ref="CE59:CH59"/>
    <mergeCell ref="EB1:EE1"/>
    <mergeCell ref="EF1:EI1"/>
    <mergeCell ref="CQ1:CT1"/>
    <mergeCell ref="CU1:CX1"/>
    <mergeCell ref="C1:F1"/>
    <mergeCell ref="G1:J1"/>
    <mergeCell ref="K1:N1"/>
    <mergeCell ref="CE1:CH1"/>
    <mergeCell ref="BL1:BO1"/>
    <mergeCell ref="BH1:BK1"/>
    <mergeCell ref="O1:R1"/>
    <mergeCell ref="S1:V1"/>
    <mergeCell ref="W1:Z1"/>
    <mergeCell ref="AA1:AD1"/>
    <mergeCell ref="AE1:AH1"/>
    <mergeCell ref="AI1:AL1"/>
    <mergeCell ref="BW1:BZ1"/>
    <mergeCell ref="CA1:CD1"/>
    <mergeCell ref="BC1:BF1"/>
    <mergeCell ref="BP1:BS1"/>
    <mergeCell ref="C61:F61"/>
    <mergeCell ref="G61:J61"/>
    <mergeCell ref="K61:N61"/>
    <mergeCell ref="O61:R61"/>
    <mergeCell ref="S61:V61"/>
    <mergeCell ref="W61:Z61"/>
    <mergeCell ref="AA61:AD61"/>
    <mergeCell ref="AE61:AH61"/>
    <mergeCell ref="CI1:CL1"/>
    <mergeCell ref="CM1:CP1"/>
    <mergeCell ref="AY61:BB61"/>
    <mergeCell ref="BC61:BF61"/>
    <mergeCell ref="BP61:BS61"/>
    <mergeCell ref="AM61:AP61"/>
    <mergeCell ref="AQ1:AT1"/>
    <mergeCell ref="AQ61:AT61"/>
    <mergeCell ref="AU1:AX1"/>
    <mergeCell ref="AU61:AX61"/>
    <mergeCell ref="CY1:DB1"/>
    <mergeCell ref="AI61:AL61"/>
    <mergeCell ref="BH61:BK61"/>
    <mergeCell ref="BL61:BO61"/>
    <mergeCell ref="BW59:BZ59"/>
    <mergeCell ref="CA59:CD59"/>
    <mergeCell ref="FE1:FH1"/>
    <mergeCell ref="CI59:CL59"/>
    <mergeCell ref="CM59:CP59"/>
    <mergeCell ref="CQ59:CT59"/>
    <mergeCell ref="CU59:CX59"/>
    <mergeCell ref="CY59:DB59"/>
    <mergeCell ref="DC59:DF59"/>
    <mergeCell ref="DC1:DF1"/>
    <mergeCell ref="EB59:EE59"/>
    <mergeCell ref="EF59:EI59"/>
    <mergeCell ref="ES1:EV1"/>
    <mergeCell ref="EW1:EZ1"/>
    <mergeCell ref="FA1:FD1"/>
    <mergeCell ref="DG1:DJ1"/>
    <mergeCell ref="DG59:DJ59"/>
    <mergeCell ref="DK1:DN1"/>
    <mergeCell ref="HF1:HI1"/>
    <mergeCell ref="FI1:FL1"/>
    <mergeCell ref="FM1:FP1"/>
    <mergeCell ref="FQ1:FT1"/>
    <mergeCell ref="FU1:FX1"/>
    <mergeCell ref="GS1:GV1"/>
    <mergeCell ref="GX1:HA1"/>
    <mergeCell ref="HB1:HE1"/>
  </mergeCells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5"/>
  <sheetViews>
    <sheetView topLeftCell="Y1" workbookViewId="0">
      <pane ySplit="1035" topLeftCell="A70" activePane="bottomLeft"/>
      <selection activeCell="AD1" sqref="AD1"/>
      <selection pane="bottomLeft" activeCell="AG88" sqref="AG88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3" width="9.140625" style="25"/>
    <col min="14" max="14" width="2.85546875" style="26" customWidth="1"/>
    <col min="15" max="15" width="9.140625" style="25"/>
    <col min="16" max="16" width="22.28515625" style="25" customWidth="1"/>
    <col min="17" max="17" width="11.5703125" style="28" customWidth="1"/>
    <col min="18" max="18" width="11.140625" style="28" customWidth="1"/>
    <col min="19" max="20" width="12" style="28" customWidth="1"/>
    <col min="21" max="21" width="12.85546875" style="28" customWidth="1"/>
    <col min="22" max="22" width="12.140625" style="28" customWidth="1"/>
    <col min="23" max="23" width="11.85546875" style="28" customWidth="1"/>
    <col min="24" max="27" width="9.140625" style="28"/>
    <col min="28" max="28" width="2.85546875" style="26" customWidth="1"/>
    <col min="29" max="29" width="2.85546875" style="66" customWidth="1"/>
    <col min="30" max="30" width="11.42578125" style="69" customWidth="1"/>
    <col min="31" max="31" width="9.140625" style="25"/>
    <col min="32" max="32" width="22.28515625" style="25" customWidth="1"/>
    <col min="33" max="33" width="11.5703125" style="28" customWidth="1"/>
    <col min="34" max="34" width="11.140625" style="28" customWidth="1"/>
    <col min="35" max="36" width="12" style="28" customWidth="1"/>
    <col min="37" max="37" width="12.85546875" style="28" customWidth="1"/>
    <col min="38" max="38" width="12.140625" style="28" customWidth="1"/>
    <col min="39" max="39" width="11.85546875" style="28" customWidth="1"/>
    <col min="40" max="43" width="9.140625" style="28"/>
    <col min="44" max="16384" width="9.140625" style="25"/>
  </cols>
  <sheetData>
    <row r="1" spans="1:43" s="20" customFormat="1" ht="25.5" x14ac:dyDescent="0.2">
      <c r="A1" s="49" t="s">
        <v>221</v>
      </c>
      <c r="B1" s="49" t="s">
        <v>221</v>
      </c>
      <c r="C1" s="42">
        <v>2002</v>
      </c>
      <c r="D1" s="42">
        <v>2003</v>
      </c>
      <c r="E1" s="42">
        <v>2004</v>
      </c>
      <c r="F1" s="42">
        <v>2005</v>
      </c>
      <c r="G1" s="42">
        <v>2006</v>
      </c>
      <c r="H1" s="42">
        <v>2007</v>
      </c>
      <c r="I1" s="42">
        <v>2008</v>
      </c>
      <c r="J1" s="42">
        <v>2009</v>
      </c>
      <c r="K1" s="42">
        <v>2010</v>
      </c>
      <c r="L1" s="42" t="s">
        <v>219</v>
      </c>
      <c r="M1" s="42" t="s">
        <v>220</v>
      </c>
      <c r="N1" s="43"/>
      <c r="O1" s="50" t="s">
        <v>224</v>
      </c>
      <c r="P1" s="50" t="s">
        <v>224</v>
      </c>
      <c r="Q1" s="42">
        <v>2002</v>
      </c>
      <c r="R1" s="42">
        <v>2003</v>
      </c>
      <c r="S1" s="42">
        <v>2004</v>
      </c>
      <c r="T1" s="42">
        <v>2005</v>
      </c>
      <c r="U1" s="42">
        <v>2006</v>
      </c>
      <c r="V1" s="42">
        <v>2007</v>
      </c>
      <c r="W1" s="42">
        <v>2008</v>
      </c>
      <c r="X1" s="42">
        <v>2009</v>
      </c>
      <c r="Y1" s="42">
        <v>2010</v>
      </c>
      <c r="Z1" s="42" t="s">
        <v>219</v>
      </c>
      <c r="AA1" s="42" t="s">
        <v>220</v>
      </c>
      <c r="AB1" s="43"/>
      <c r="AC1" s="64"/>
      <c r="AD1" s="67" t="s">
        <v>232</v>
      </c>
      <c r="AE1" s="50" t="s">
        <v>224</v>
      </c>
      <c r="AF1" s="50" t="s">
        <v>224</v>
      </c>
      <c r="AG1" s="42">
        <v>2002</v>
      </c>
      <c r="AH1" s="42">
        <v>2003</v>
      </c>
      <c r="AI1" s="42">
        <v>2004</v>
      </c>
      <c r="AJ1" s="42">
        <v>2005</v>
      </c>
      <c r="AK1" s="42">
        <v>2006</v>
      </c>
      <c r="AL1" s="42">
        <v>2007</v>
      </c>
      <c r="AM1" s="42">
        <v>2008</v>
      </c>
      <c r="AN1" s="42">
        <v>2009</v>
      </c>
      <c r="AO1" s="42">
        <v>2010</v>
      </c>
      <c r="AP1" s="42" t="s">
        <v>219</v>
      </c>
      <c r="AQ1" s="42" t="s">
        <v>220</v>
      </c>
    </row>
    <row r="2" spans="1:43" s="20" customFormat="1" ht="13.5" thickBot="1" x14ac:dyDescent="0.25">
      <c r="A2" s="44" t="s">
        <v>222</v>
      </c>
      <c r="B2" s="44" t="s">
        <v>223</v>
      </c>
      <c r="C2" s="45">
        <v>0.80820059831612467</v>
      </c>
      <c r="D2" s="45">
        <v>0.93088584843300171</v>
      </c>
      <c r="E2" s="45">
        <v>0.94140111252084302</v>
      </c>
      <c r="F2" s="45">
        <v>1.271690267749598</v>
      </c>
      <c r="G2" s="45">
        <v>1.2714724979572203</v>
      </c>
      <c r="H2" s="45">
        <v>0.62435237844004621</v>
      </c>
      <c r="I2" s="45">
        <v>0.77054399348847991</v>
      </c>
      <c r="J2" s="45">
        <v>0.76841094744347627</v>
      </c>
      <c r="K2" s="45">
        <v>1.0381733866559786</v>
      </c>
      <c r="L2" s="46">
        <f t="shared" ref="L2:L33" si="0">AVERAGE(C2:K2)</f>
        <v>0.93612567011164094</v>
      </c>
      <c r="M2" s="46">
        <f t="shared" ref="M2:M33" si="1">AVERAGE(F2:L2)</f>
        <v>0.95439559169234855</v>
      </c>
      <c r="N2" s="47"/>
      <c r="O2" s="48" t="s">
        <v>222</v>
      </c>
      <c r="P2" s="48" t="s">
        <v>223</v>
      </c>
      <c r="Q2" s="45">
        <v>0.80820059831612467</v>
      </c>
      <c r="R2" s="45">
        <v>0.93088584843300171</v>
      </c>
      <c r="S2" s="45">
        <v>0.94140111252084302</v>
      </c>
      <c r="T2" s="45">
        <v>1.271690267749598</v>
      </c>
      <c r="U2" s="45">
        <v>1.2714724979572203</v>
      </c>
      <c r="V2" s="45">
        <v>0.62435237844004621</v>
      </c>
      <c r="W2" s="45">
        <v>0.77054399348847991</v>
      </c>
      <c r="X2" s="45">
        <v>0.76841094744347627</v>
      </c>
      <c r="Y2" s="45">
        <v>1.0381733866559786</v>
      </c>
      <c r="Z2" s="51">
        <v>67.222222222222229</v>
      </c>
      <c r="AA2" s="51">
        <v>63.866666666666667</v>
      </c>
      <c r="AB2" s="47"/>
      <c r="AC2" s="65"/>
      <c r="AD2" s="68" t="s">
        <v>233</v>
      </c>
      <c r="AE2" s="48" t="s">
        <v>222</v>
      </c>
      <c r="AF2" s="48" t="s">
        <v>223</v>
      </c>
      <c r="AG2" s="45">
        <v>0.80820059831612467</v>
      </c>
      <c r="AH2" s="45">
        <v>0.93088584843300171</v>
      </c>
      <c r="AI2" s="45">
        <v>0.94140111252084302</v>
      </c>
      <c r="AJ2" s="45">
        <v>1.271690267749598</v>
      </c>
      <c r="AK2" s="45">
        <v>1.2714724979572203</v>
      </c>
      <c r="AL2" s="45">
        <v>0.62435237844004621</v>
      </c>
      <c r="AM2" s="45">
        <v>0.77054399348847991</v>
      </c>
      <c r="AN2" s="45">
        <v>0.76841094744347627</v>
      </c>
      <c r="AO2" s="45">
        <v>1.0381733866559786</v>
      </c>
      <c r="AP2" s="51">
        <v>67.222222222222229</v>
      </c>
      <c r="AQ2" s="51">
        <v>63.866666666666667</v>
      </c>
    </row>
    <row r="3" spans="1:43" ht="13.5" thickTop="1" x14ac:dyDescent="0.2">
      <c r="A3" s="23" t="s">
        <v>8</v>
      </c>
      <c r="B3" s="24" t="s">
        <v>9</v>
      </c>
      <c r="C3" s="28">
        <f>'2002_CO-PA_Sumary'!F2</f>
        <v>32.6</v>
      </c>
      <c r="D3" s="28">
        <f>'2003_CO-PA_Sumary'!F2</f>
        <v>37.300000000000004</v>
      </c>
      <c r="E3" s="28">
        <f>'2004_CO-PA_Sumary'!F2</f>
        <v>36.799999999999997</v>
      </c>
      <c r="F3" s="29">
        <f>'2005_CO-PA_Sumary'!F2</f>
        <v>71.400000000000006</v>
      </c>
      <c r="G3" s="28">
        <f>'2006_CO-PA_Sumary'!F2</f>
        <v>41.1</v>
      </c>
      <c r="H3" s="28">
        <f>'2007_CO-PA_Sumary'!F2</f>
        <v>38.9</v>
      </c>
      <c r="I3" s="28">
        <f>'2008_CO-PA_Sumary'!F2</f>
        <v>23.599999999999998</v>
      </c>
      <c r="J3" s="28">
        <f>'2009_CO-PA_Sumary'!F2</f>
        <v>36.4</v>
      </c>
      <c r="K3" s="28">
        <f>'2010_CO-PA_Sumary'!F2</f>
        <v>38.5</v>
      </c>
      <c r="L3" s="28">
        <f t="shared" si="0"/>
        <v>39.622222222222227</v>
      </c>
      <c r="M3" s="28">
        <f t="shared" si="1"/>
        <v>41.360317460317461</v>
      </c>
      <c r="O3" s="27">
        <v>101</v>
      </c>
      <c r="P3" s="25" t="s">
        <v>147</v>
      </c>
      <c r="Q3" s="28">
        <f>'2002_CO-PA_Sumary'!X2</f>
        <v>197.70000000000002</v>
      </c>
      <c r="R3" s="28">
        <f>'2003_CO-PA_Sumary'!X2</f>
        <v>178.3</v>
      </c>
      <c r="S3" s="28">
        <f>'2004_CO-PA_Sumary'!X2</f>
        <v>183.20000000000002</v>
      </c>
      <c r="T3" s="28">
        <f>'2005_CO-PA_Sumary'!X2</f>
        <v>163.70000000000002</v>
      </c>
      <c r="U3" s="28">
        <f>'2006_CO-PA_Sumary'!X2</f>
        <v>207.5</v>
      </c>
      <c r="V3" s="28">
        <f>'2007_CO-PA_Sumary'!X2</f>
        <v>207.1</v>
      </c>
      <c r="W3" s="28">
        <f>'2008_CO-PA_Sumary'!X2</f>
        <v>197.2</v>
      </c>
      <c r="X3" s="28">
        <f>'2009_CO-PA_Sumary'!X2</f>
        <v>178</v>
      </c>
      <c r="Y3" s="28">
        <f>'2010_CO-PA_Sumary'!X2</f>
        <v>200.20000000000002</v>
      </c>
      <c r="Z3" s="28">
        <f>AVERAGE(Q3:Y3)</f>
        <v>190.32222222222222</v>
      </c>
      <c r="AA3" s="28">
        <f>AVERAGE(T3:Y3)</f>
        <v>192.28333333333333</v>
      </c>
      <c r="AD3" s="69" t="s">
        <v>229</v>
      </c>
      <c r="AE3" s="27">
        <v>101</v>
      </c>
      <c r="AF3" s="25" t="s">
        <v>147</v>
      </c>
      <c r="AG3" s="28">
        <f>Q3</f>
        <v>197.70000000000002</v>
      </c>
      <c r="AH3" s="28">
        <f t="shared" ref="AH3:AO6" si="2">R3</f>
        <v>178.3</v>
      </c>
      <c r="AI3" s="28">
        <f t="shared" si="2"/>
        <v>183.20000000000002</v>
      </c>
      <c r="AJ3" s="28">
        <f t="shared" si="2"/>
        <v>163.70000000000002</v>
      </c>
      <c r="AK3" s="28">
        <f t="shared" si="2"/>
        <v>207.5</v>
      </c>
      <c r="AL3" s="28">
        <f t="shared" si="2"/>
        <v>207.1</v>
      </c>
      <c r="AM3" s="28">
        <f t="shared" si="2"/>
        <v>197.2</v>
      </c>
      <c r="AN3" s="28">
        <f t="shared" si="2"/>
        <v>178</v>
      </c>
      <c r="AO3" s="28">
        <f t="shared" si="2"/>
        <v>200.20000000000002</v>
      </c>
      <c r="AP3" s="28">
        <f t="shared" ref="AP3:AP7" si="3">AVERAGE(AG3:AO3)</f>
        <v>190.32222222222222</v>
      </c>
      <c r="AQ3" s="28">
        <f t="shared" ref="AQ3:AQ7" si="4">AVERAGE(AJ3:AO3)</f>
        <v>192.28333333333333</v>
      </c>
    </row>
    <row r="4" spans="1:43" x14ac:dyDescent="0.2">
      <c r="A4" s="23" t="s">
        <v>10</v>
      </c>
      <c r="B4" s="24" t="s">
        <v>11</v>
      </c>
      <c r="C4" s="28">
        <f>'2002_CO-PA_Sumary'!F3</f>
        <v>0.3</v>
      </c>
      <c r="D4" s="28">
        <f>'2003_CO-PA_Sumary'!F3</f>
        <v>0.3</v>
      </c>
      <c r="E4" s="28">
        <f>'2004_CO-PA_Sumary'!F3</f>
        <v>0.4</v>
      </c>
      <c r="F4" s="29">
        <f>'2005_CO-PA_Sumary'!F3</f>
        <v>0</v>
      </c>
      <c r="G4" s="28">
        <f>'2006_CO-PA_Sumary'!F3</f>
        <v>0</v>
      </c>
      <c r="H4" s="28">
        <f>'2007_CO-PA_Sumary'!F3</f>
        <v>0</v>
      </c>
      <c r="I4" s="28">
        <f>'2008_CO-PA_Sumary'!F3</f>
        <v>0</v>
      </c>
      <c r="J4" s="28">
        <f>'2009_CO-PA_Sumary'!F3</f>
        <v>0</v>
      </c>
      <c r="K4" s="28">
        <f>'2010_CO-PA_Sumary'!F3</f>
        <v>0</v>
      </c>
      <c r="L4" s="28">
        <f t="shared" si="0"/>
        <v>0.1111111111111111</v>
      </c>
      <c r="M4" s="28">
        <f t="shared" si="1"/>
        <v>1.5873015873015872E-2</v>
      </c>
      <c r="O4" s="27">
        <v>102</v>
      </c>
      <c r="P4" s="25" t="s">
        <v>148</v>
      </c>
      <c r="Q4" s="28">
        <f>'2002_CO-PA_Sumary'!X3</f>
        <v>20.6</v>
      </c>
      <c r="R4" s="28">
        <f>'2003_CO-PA_Sumary'!X3</f>
        <v>22.3</v>
      </c>
      <c r="S4" s="28">
        <f>'2004_CO-PA_Sumary'!X3</f>
        <v>22.799999999999997</v>
      </c>
      <c r="T4" s="28">
        <f>'2005_CO-PA_Sumary'!X3</f>
        <v>14.9</v>
      </c>
      <c r="U4" s="28">
        <f>'2006_CO-PA_Sumary'!X3</f>
        <v>13.7</v>
      </c>
      <c r="V4" s="28">
        <f>'2007_CO-PA_Sumary'!X3</f>
        <v>14.5</v>
      </c>
      <c r="W4" s="28">
        <f>'2008_CO-PA_Sumary'!X3</f>
        <v>15.1</v>
      </c>
      <c r="X4" s="28">
        <f>'2009_CO-PA_Sumary'!X3</f>
        <v>13.3</v>
      </c>
      <c r="Y4" s="28">
        <f>'2010_CO-PA_Sumary'!X3</f>
        <v>12.799999999999999</v>
      </c>
      <c r="Z4" s="28">
        <f t="shared" ref="Z4:Z58" si="5">AVERAGE(Q4:Y4)</f>
        <v>16.666666666666671</v>
      </c>
      <c r="AA4" s="28">
        <f t="shared" ref="AA4:AA58" si="6">AVERAGE(T4:Y4)</f>
        <v>14.049999999999999</v>
      </c>
      <c r="AE4" s="27">
        <v>102</v>
      </c>
      <c r="AF4" s="25" t="s">
        <v>148</v>
      </c>
      <c r="AG4" s="28">
        <f t="shared" ref="AG4:AG6" si="7">Q4</f>
        <v>20.6</v>
      </c>
      <c r="AH4" s="28">
        <f t="shared" si="2"/>
        <v>22.3</v>
      </c>
      <c r="AI4" s="28">
        <f t="shared" si="2"/>
        <v>22.799999999999997</v>
      </c>
      <c r="AJ4" s="28">
        <f t="shared" si="2"/>
        <v>14.9</v>
      </c>
      <c r="AK4" s="28">
        <f t="shared" si="2"/>
        <v>13.7</v>
      </c>
      <c r="AL4" s="28">
        <f t="shared" si="2"/>
        <v>14.5</v>
      </c>
      <c r="AM4" s="28">
        <f t="shared" si="2"/>
        <v>15.1</v>
      </c>
      <c r="AN4" s="28">
        <f t="shared" si="2"/>
        <v>13.3</v>
      </c>
      <c r="AO4" s="28">
        <f t="shared" si="2"/>
        <v>12.799999999999999</v>
      </c>
      <c r="AP4" s="28">
        <f t="shared" ref="AP4:AP6" si="8">Z4</f>
        <v>16.666666666666671</v>
      </c>
      <c r="AQ4" s="28">
        <f t="shared" si="4"/>
        <v>14.049999999999999</v>
      </c>
    </row>
    <row r="5" spans="1:43" x14ac:dyDescent="0.2">
      <c r="A5" s="23" t="s">
        <v>12</v>
      </c>
      <c r="B5" s="24" t="s">
        <v>13</v>
      </c>
      <c r="C5" s="28">
        <f>'2002_CO-PA_Sumary'!F4</f>
        <v>5.5</v>
      </c>
      <c r="D5" s="28">
        <f>'2003_CO-PA_Sumary'!F4</f>
        <v>5.0999999999999996</v>
      </c>
      <c r="E5" s="28">
        <f>'2004_CO-PA_Sumary'!F4</f>
        <v>4.3</v>
      </c>
      <c r="F5" s="29">
        <f>'2005_CO-PA_Sumary'!F4</f>
        <v>3.4000000000000004</v>
      </c>
      <c r="G5" s="28">
        <f>'2006_CO-PA_Sumary'!F4</f>
        <v>2.2999999999999998</v>
      </c>
      <c r="H5" s="28">
        <f>'2007_CO-PA_Sumary'!F4</f>
        <v>1.8</v>
      </c>
      <c r="I5" s="28">
        <f>'2008_CO-PA_Sumary'!F4</f>
        <v>8.9</v>
      </c>
      <c r="J5" s="28">
        <f>'2009_CO-PA_Sumary'!F4</f>
        <v>7.5</v>
      </c>
      <c r="K5" s="28">
        <f>'2010_CO-PA_Sumary'!F4</f>
        <v>6.6</v>
      </c>
      <c r="L5" s="28">
        <f t="shared" si="0"/>
        <v>5.0444444444444443</v>
      </c>
      <c r="M5" s="28">
        <f t="shared" si="1"/>
        <v>5.0777777777777775</v>
      </c>
      <c r="O5" s="27">
        <v>103</v>
      </c>
      <c r="P5" s="25" t="s">
        <v>149</v>
      </c>
      <c r="Q5" s="28">
        <f>'2002_CO-PA_Sumary'!X4</f>
        <v>90.200000000000017</v>
      </c>
      <c r="R5" s="28">
        <f>'2003_CO-PA_Sumary'!X4</f>
        <v>87.000000000000014</v>
      </c>
      <c r="S5" s="28">
        <f>'2004_CO-PA_Sumary'!X4</f>
        <v>104.6</v>
      </c>
      <c r="T5" s="28">
        <f>'2005_CO-PA_Sumary'!X4</f>
        <v>62.400000000000006</v>
      </c>
      <c r="U5" s="28">
        <f>'2006_CO-PA_Sumary'!X4</f>
        <v>93.100000000000009</v>
      </c>
      <c r="V5" s="28">
        <f>'2007_CO-PA_Sumary'!X4</f>
        <v>95.999999999999986</v>
      </c>
      <c r="W5" s="28">
        <f>'2008_CO-PA_Sumary'!X4</f>
        <v>93.40000000000002</v>
      </c>
      <c r="X5" s="28">
        <f>'2009_CO-PA_Sumary'!X4</f>
        <v>90</v>
      </c>
      <c r="Y5" s="28">
        <f>'2010_CO-PA_Sumary'!X4</f>
        <v>56.6</v>
      </c>
      <c r="Z5" s="28">
        <f t="shared" si="5"/>
        <v>85.922222222222231</v>
      </c>
      <c r="AA5" s="28">
        <f t="shared" si="6"/>
        <v>81.916666666666671</v>
      </c>
      <c r="AE5" s="27">
        <v>103</v>
      </c>
      <c r="AF5" s="25" t="s">
        <v>149</v>
      </c>
      <c r="AG5" s="28">
        <f t="shared" si="7"/>
        <v>90.200000000000017</v>
      </c>
      <c r="AH5" s="28">
        <f t="shared" si="2"/>
        <v>87.000000000000014</v>
      </c>
      <c r="AI5" s="28">
        <f t="shared" si="2"/>
        <v>104.6</v>
      </c>
      <c r="AJ5" s="28">
        <f t="shared" si="2"/>
        <v>62.400000000000006</v>
      </c>
      <c r="AK5" s="28">
        <f t="shared" si="2"/>
        <v>93.100000000000009</v>
      </c>
      <c r="AL5" s="28">
        <f t="shared" si="2"/>
        <v>95.999999999999986</v>
      </c>
      <c r="AM5" s="28">
        <f t="shared" si="2"/>
        <v>93.40000000000002</v>
      </c>
      <c r="AN5" s="28">
        <f t="shared" si="2"/>
        <v>90</v>
      </c>
      <c r="AO5" s="28">
        <f t="shared" si="2"/>
        <v>56.6</v>
      </c>
      <c r="AP5" s="28">
        <f t="shared" si="8"/>
        <v>85.922222222222231</v>
      </c>
      <c r="AQ5" s="28">
        <f t="shared" si="4"/>
        <v>81.916666666666671</v>
      </c>
    </row>
    <row r="6" spans="1:43" ht="13.5" thickBot="1" x14ac:dyDescent="0.25">
      <c r="A6" s="23" t="s">
        <v>14</v>
      </c>
      <c r="B6" s="24" t="s">
        <v>15</v>
      </c>
      <c r="C6" s="28">
        <f>'2002_CO-PA_Sumary'!F5</f>
        <v>428.09999999999997</v>
      </c>
      <c r="D6" s="28">
        <f>'2003_CO-PA_Sumary'!F5</f>
        <v>362.29999999999995</v>
      </c>
      <c r="E6" s="28">
        <f>'2004_CO-PA_Sumary'!F5</f>
        <v>461.79999999999995</v>
      </c>
      <c r="F6" s="29">
        <f>'2005_CO-PA_Sumary'!F5</f>
        <v>382</v>
      </c>
      <c r="G6" s="28">
        <f>'2006_CO-PA_Sumary'!F5</f>
        <v>429.79999999999995</v>
      </c>
      <c r="H6" s="28">
        <f>'2007_CO-PA_Sumary'!F5</f>
        <v>479.20000000000005</v>
      </c>
      <c r="I6" s="28">
        <f>'2008_CO-PA_Sumary'!F5</f>
        <v>475.6</v>
      </c>
      <c r="J6" s="28">
        <f>'2009_CO-PA_Sumary'!F5</f>
        <v>457.5</v>
      </c>
      <c r="K6" s="28">
        <f>'2010_CO-PA_Sumary'!F5</f>
        <v>342.2</v>
      </c>
      <c r="L6" s="28">
        <f t="shared" si="0"/>
        <v>424.27777777777771</v>
      </c>
      <c r="M6" s="28">
        <f t="shared" si="1"/>
        <v>427.22539682539679</v>
      </c>
      <c r="O6" s="27">
        <v>104</v>
      </c>
      <c r="P6" s="25" t="s">
        <v>150</v>
      </c>
      <c r="Q6" s="28">
        <f>'2002_CO-PA_Sumary'!X5</f>
        <v>77.599999999999994</v>
      </c>
      <c r="R6" s="28">
        <f>'2003_CO-PA_Sumary'!X5</f>
        <v>76.5</v>
      </c>
      <c r="S6" s="28">
        <f>'2004_CO-PA_Sumary'!X5</f>
        <v>80.099999999999994</v>
      </c>
      <c r="T6" s="28">
        <f>'2005_CO-PA_Sumary'!X5</f>
        <v>57.2</v>
      </c>
      <c r="U6" s="28">
        <f>'2006_CO-PA_Sumary'!X5</f>
        <v>73.599999999999994</v>
      </c>
      <c r="V6" s="28">
        <f>'2007_CO-PA_Sumary'!X5</f>
        <v>79.949999999999989</v>
      </c>
      <c r="W6" s="28">
        <f>'2008_CO-PA_Sumary'!X5</f>
        <v>88.2</v>
      </c>
      <c r="X6" s="28">
        <f>'2009_CO-PA_Sumary'!X5</f>
        <v>82.1</v>
      </c>
      <c r="Y6" s="28">
        <f>'2010_CO-PA_Sumary'!X5</f>
        <v>73.699999999999989</v>
      </c>
      <c r="Z6" s="28">
        <f t="shared" si="5"/>
        <v>76.550000000000011</v>
      </c>
      <c r="AA6" s="28">
        <f t="shared" si="6"/>
        <v>75.791666666666657</v>
      </c>
      <c r="AE6" s="165">
        <v>104</v>
      </c>
      <c r="AF6" s="166" t="s">
        <v>150</v>
      </c>
      <c r="AG6" s="167">
        <f t="shared" si="7"/>
        <v>77.599999999999994</v>
      </c>
      <c r="AH6" s="167">
        <f t="shared" si="2"/>
        <v>76.5</v>
      </c>
      <c r="AI6" s="167">
        <f t="shared" si="2"/>
        <v>80.099999999999994</v>
      </c>
      <c r="AJ6" s="167">
        <f t="shared" si="2"/>
        <v>57.2</v>
      </c>
      <c r="AK6" s="167">
        <f t="shared" si="2"/>
        <v>73.599999999999994</v>
      </c>
      <c r="AL6" s="167">
        <f t="shared" si="2"/>
        <v>79.949999999999989</v>
      </c>
      <c r="AM6" s="167">
        <f t="shared" si="2"/>
        <v>88.2</v>
      </c>
      <c r="AN6" s="167">
        <f t="shared" si="2"/>
        <v>82.1</v>
      </c>
      <c r="AO6" s="167">
        <f t="shared" si="2"/>
        <v>73.699999999999989</v>
      </c>
      <c r="AP6" s="167">
        <f t="shared" si="8"/>
        <v>76.550000000000011</v>
      </c>
      <c r="AQ6" s="167">
        <f t="shared" si="4"/>
        <v>75.791666666666657</v>
      </c>
    </row>
    <row r="7" spans="1:43" ht="13.5" thickTop="1" x14ac:dyDescent="0.2">
      <c r="A7" s="23" t="s">
        <v>16</v>
      </c>
      <c r="B7" s="24" t="s">
        <v>17</v>
      </c>
      <c r="C7" s="28">
        <f>'2002_CO-PA_Sumary'!F6</f>
        <v>1.4</v>
      </c>
      <c r="D7" s="28">
        <f>'2003_CO-PA_Sumary'!F6</f>
        <v>1.2000000000000002</v>
      </c>
      <c r="E7" s="28">
        <f>'2004_CO-PA_Sumary'!F6</f>
        <v>1.1000000000000001</v>
      </c>
      <c r="F7" s="29">
        <f>'2005_CO-PA_Sumary'!F6</f>
        <v>1.2000000000000002</v>
      </c>
      <c r="G7" s="28">
        <f>'2006_CO-PA_Sumary'!F6</f>
        <v>3.3</v>
      </c>
      <c r="H7" s="28">
        <f>'2007_CO-PA_Sumary'!F6</f>
        <v>3.8</v>
      </c>
      <c r="I7" s="28">
        <f>'2008_CO-PA_Sumary'!F6</f>
        <v>3.5</v>
      </c>
      <c r="J7" s="28">
        <f>'2009_CO-PA_Sumary'!F6</f>
        <v>2.9</v>
      </c>
      <c r="K7" s="28">
        <f>'2010_CO-PA_Sumary'!F6</f>
        <v>2.2999999999999998</v>
      </c>
      <c r="L7" s="28">
        <f t="shared" si="0"/>
        <v>2.2999999999999998</v>
      </c>
      <c r="M7" s="28">
        <f t="shared" si="1"/>
        <v>2.7571428571428571</v>
      </c>
      <c r="O7" s="27">
        <v>201</v>
      </c>
      <c r="P7" s="25" t="s">
        <v>151</v>
      </c>
      <c r="Q7" s="28">
        <f>'2002_CO-PA_Sumary'!X6</f>
        <v>72.199999999999989</v>
      </c>
      <c r="R7" s="28">
        <f>'2003_CO-PA_Sumary'!X6</f>
        <v>67.5</v>
      </c>
      <c r="S7" s="28">
        <f>'2004_CO-PA_Sumary'!X6</f>
        <v>79.099999999999994</v>
      </c>
      <c r="T7" s="28">
        <f>'2005_CO-PA_Sumary'!X6</f>
        <v>41.4</v>
      </c>
      <c r="U7" s="28">
        <f>'2006_CO-PA_Sumary'!X6</f>
        <v>74.300000000000011</v>
      </c>
      <c r="V7" s="28">
        <f>'2007_CO-PA_Sumary'!X6</f>
        <v>97.100000000000009</v>
      </c>
      <c r="W7" s="28">
        <f>'2008_CO-PA_Sumary'!X6</f>
        <v>100</v>
      </c>
      <c r="X7" s="28">
        <f>'2009_CO-PA_Sumary'!X6</f>
        <v>88.7</v>
      </c>
      <c r="Y7" s="28">
        <f>'2010_CO-PA_Sumary'!X6</f>
        <v>69.899999999999991</v>
      </c>
      <c r="Z7" s="28">
        <f t="shared" si="5"/>
        <v>76.688888888888897</v>
      </c>
      <c r="AA7" s="28">
        <f t="shared" si="6"/>
        <v>78.566666666666663</v>
      </c>
      <c r="AE7" s="27"/>
      <c r="AF7" s="40" t="s">
        <v>242</v>
      </c>
      <c r="AG7" s="28">
        <f>SUM(AG3:AG6)</f>
        <v>386.1</v>
      </c>
      <c r="AH7" s="28">
        <f t="shared" ref="AH7:AO7" si="9">SUM(AH3:AH6)</f>
        <v>364.1</v>
      </c>
      <c r="AI7" s="28">
        <f t="shared" si="9"/>
        <v>390.70000000000005</v>
      </c>
      <c r="AJ7" s="28">
        <f t="shared" si="9"/>
        <v>298.20000000000005</v>
      </c>
      <c r="AK7" s="28">
        <f t="shared" si="9"/>
        <v>387.9</v>
      </c>
      <c r="AL7" s="28">
        <f t="shared" si="9"/>
        <v>397.54999999999995</v>
      </c>
      <c r="AM7" s="28">
        <f t="shared" si="9"/>
        <v>393.9</v>
      </c>
      <c r="AN7" s="28">
        <f t="shared" si="9"/>
        <v>363.4</v>
      </c>
      <c r="AO7" s="28">
        <f t="shared" si="9"/>
        <v>343.3</v>
      </c>
      <c r="AP7" s="28">
        <f t="shared" si="3"/>
        <v>369.46111111111117</v>
      </c>
      <c r="AQ7" s="28">
        <f t="shared" si="4"/>
        <v>364.04166666666674</v>
      </c>
    </row>
    <row r="8" spans="1:43" x14ac:dyDescent="0.2">
      <c r="A8" s="23" t="s">
        <v>18</v>
      </c>
      <c r="B8" s="24" t="s">
        <v>19</v>
      </c>
      <c r="C8" s="28">
        <f>'2002_CO-PA_Sumary'!F7</f>
        <v>190.19999999999996</v>
      </c>
      <c r="D8" s="28">
        <f>'2003_CO-PA_Sumary'!F7</f>
        <v>160.19999999999999</v>
      </c>
      <c r="E8" s="28">
        <f>'2004_CO-PA_Sumary'!F7</f>
        <v>209</v>
      </c>
      <c r="F8" s="29">
        <f>'2005_CO-PA_Sumary'!F7</f>
        <v>171.9</v>
      </c>
      <c r="G8" s="28">
        <f>'2006_CO-PA_Sumary'!F7</f>
        <v>176.8</v>
      </c>
      <c r="H8" s="28">
        <f>'2007_CO-PA_Sumary'!F7</f>
        <v>233.4</v>
      </c>
      <c r="I8" s="28">
        <f>'2008_CO-PA_Sumary'!F7</f>
        <v>320.5</v>
      </c>
      <c r="J8" s="28">
        <f>'2009_CO-PA_Sumary'!F7</f>
        <v>338.30000000000007</v>
      </c>
      <c r="K8" s="28">
        <f>'2010_CO-PA_Sumary'!F7</f>
        <v>242.1</v>
      </c>
      <c r="L8" s="28">
        <f t="shared" si="0"/>
        <v>226.93333333333334</v>
      </c>
      <c r="M8" s="28">
        <f t="shared" si="1"/>
        <v>244.27619047619049</v>
      </c>
      <c r="O8" s="27">
        <v>202</v>
      </c>
      <c r="P8" s="25" t="s">
        <v>152</v>
      </c>
      <c r="Q8" s="28">
        <f>'2002_CO-PA_Sumary'!X7</f>
        <v>177.7</v>
      </c>
      <c r="R8" s="28">
        <f>'2003_CO-PA_Sumary'!X7</f>
        <v>196.8</v>
      </c>
      <c r="S8" s="28">
        <f>'2004_CO-PA_Sumary'!X7</f>
        <v>185</v>
      </c>
      <c r="T8" s="28">
        <f>'2005_CO-PA_Sumary'!X7</f>
        <v>209.5</v>
      </c>
      <c r="U8" s="28">
        <f>'2006_CO-PA_Sumary'!X7</f>
        <v>172.79999999999998</v>
      </c>
      <c r="V8" s="28">
        <f>'2007_CO-PA_Sumary'!X7</f>
        <v>170.4</v>
      </c>
      <c r="W8" s="28">
        <f>'2008_CO-PA_Sumary'!X7</f>
        <v>180.49999999999997</v>
      </c>
      <c r="X8" s="28">
        <f>'2009_CO-PA_Sumary'!X7</f>
        <v>183.7</v>
      </c>
      <c r="Y8" s="28">
        <f>'2010_CO-PA_Sumary'!X7</f>
        <v>168.9</v>
      </c>
      <c r="Z8" s="28">
        <f t="shared" si="5"/>
        <v>182.81111111111113</v>
      </c>
      <c r="AA8" s="28">
        <f t="shared" si="6"/>
        <v>180.96666666666667</v>
      </c>
      <c r="AE8" s="27"/>
    </row>
    <row r="9" spans="1:43" x14ac:dyDescent="0.2">
      <c r="A9" s="23" t="s">
        <v>20</v>
      </c>
      <c r="B9" s="24" t="s">
        <v>21</v>
      </c>
      <c r="C9" s="28">
        <f>'2002_CO-PA_Sumary'!F8</f>
        <v>3.7</v>
      </c>
      <c r="D9" s="28">
        <f>'2003_CO-PA_Sumary'!F8</f>
        <v>11.9</v>
      </c>
      <c r="E9" s="28">
        <f>'2004_CO-PA_Sumary'!F8</f>
        <v>22.300000000000004</v>
      </c>
      <c r="F9" s="29">
        <f>'2005_CO-PA_Sumary'!F8</f>
        <v>25.7</v>
      </c>
      <c r="G9" s="28">
        <f>'2006_CO-PA_Sumary'!F8</f>
        <v>14.000000000000002</v>
      </c>
      <c r="H9" s="28">
        <f>'2007_CO-PA_Sumary'!F8</f>
        <v>18.799999999999997</v>
      </c>
      <c r="I9" s="28">
        <f>'2008_CO-PA_Sumary'!F8</f>
        <v>23.599999999999998</v>
      </c>
      <c r="J9" s="28">
        <f>'2009_CO-PA_Sumary'!F8</f>
        <v>31.8</v>
      </c>
      <c r="K9" s="28">
        <f>'2010_CO-PA_Sumary'!F8</f>
        <v>40.399999999999991</v>
      </c>
      <c r="L9" s="28">
        <f t="shared" si="0"/>
        <v>21.355555555555554</v>
      </c>
      <c r="M9" s="28">
        <f t="shared" si="1"/>
        <v>25.093650793650792</v>
      </c>
      <c r="O9" s="27">
        <v>301</v>
      </c>
      <c r="P9" s="25" t="s">
        <v>153</v>
      </c>
      <c r="Q9" s="28">
        <f>'2002_CO-PA_Sumary'!X8</f>
        <v>739.19999999999993</v>
      </c>
      <c r="R9" s="28">
        <f>'2003_CO-PA_Sumary'!X8</f>
        <v>687.19999999999982</v>
      </c>
      <c r="S9" s="28">
        <f>'2004_CO-PA_Sumary'!X8</f>
        <v>789.29999999999984</v>
      </c>
      <c r="T9" s="28">
        <f>'2005_CO-PA_Sumary'!X8</f>
        <v>599.1</v>
      </c>
      <c r="U9" s="28">
        <f>'2006_CO-PA_Sumary'!X8</f>
        <v>609.29999999999995</v>
      </c>
      <c r="V9" s="28">
        <f>'2007_CO-PA_Sumary'!X8</f>
        <v>820.69999999999993</v>
      </c>
      <c r="W9" s="28">
        <f>'2008_CO-PA_Sumary'!X8</f>
        <v>749.30000000000018</v>
      </c>
      <c r="X9" s="28">
        <f>'2009_CO-PA_Sumary'!X8</f>
        <v>730.4</v>
      </c>
      <c r="Y9" s="28">
        <f>'2010_CO-PA_Sumary'!X8</f>
        <v>584.70000000000016</v>
      </c>
      <c r="Z9" s="28">
        <f t="shared" si="5"/>
        <v>701.02222222222213</v>
      </c>
      <c r="AA9" s="28">
        <f t="shared" si="6"/>
        <v>682.25000000000011</v>
      </c>
      <c r="AE9" s="27"/>
    </row>
    <row r="10" spans="1:43" x14ac:dyDescent="0.2">
      <c r="A10" s="23" t="s">
        <v>22</v>
      </c>
      <c r="B10" s="24" t="s">
        <v>23</v>
      </c>
      <c r="C10" s="28">
        <f>'2002_CO-PA_Sumary'!F9</f>
        <v>10.1</v>
      </c>
      <c r="D10" s="28">
        <f>'2003_CO-PA_Sumary'!F9</f>
        <v>12.9</v>
      </c>
      <c r="E10" s="28">
        <f>'2004_CO-PA_Sumary'!F9</f>
        <v>12.3</v>
      </c>
      <c r="F10" s="29">
        <f>'2005_CO-PA_Sumary'!F9</f>
        <v>7.3999999999999995</v>
      </c>
      <c r="G10" s="28">
        <f>'2006_CO-PA_Sumary'!F9</f>
        <v>6</v>
      </c>
      <c r="H10" s="28">
        <f>'2007_CO-PA_Sumary'!F9</f>
        <v>6.1000000000000005</v>
      </c>
      <c r="I10" s="28">
        <f>'2008_CO-PA_Sumary'!F9</f>
        <v>7.1999999999999993</v>
      </c>
      <c r="J10" s="28">
        <f>'2009_CO-PA_Sumary'!F9</f>
        <v>5.9</v>
      </c>
      <c r="K10" s="28">
        <f>'2010_CO-PA_Sumary'!F9</f>
        <v>5.4</v>
      </c>
      <c r="L10" s="28">
        <f t="shared" si="0"/>
        <v>8.1444444444444457</v>
      </c>
      <c r="M10" s="28">
        <f t="shared" si="1"/>
        <v>6.5920634920634926</v>
      </c>
      <c r="O10" s="27">
        <v>302</v>
      </c>
      <c r="P10" s="25" t="s">
        <v>154</v>
      </c>
      <c r="Q10" s="28">
        <f>'2002_CO-PA_Sumary'!X9</f>
        <v>521.49</v>
      </c>
      <c r="R10" s="28">
        <f>'2003_CO-PA_Sumary'!X9</f>
        <v>377.40000000000009</v>
      </c>
      <c r="S10" s="28">
        <f>'2004_CO-PA_Sumary'!X9</f>
        <v>520</v>
      </c>
      <c r="T10" s="28">
        <f>'2005_CO-PA_Sumary'!X9</f>
        <v>377.6</v>
      </c>
      <c r="U10" s="28">
        <f>'2006_CO-PA_Sumary'!X9</f>
        <v>321.7</v>
      </c>
      <c r="V10" s="28">
        <f>'2007_CO-PA_Sumary'!X9</f>
        <v>552.29999999999995</v>
      </c>
      <c r="W10" s="28">
        <f>'2008_CO-PA_Sumary'!X9</f>
        <v>495.9</v>
      </c>
      <c r="X10" s="28">
        <f>'2009_CO-PA_Sumary'!X9</f>
        <v>461</v>
      </c>
      <c r="Y10" s="28">
        <f>'2010_CO-PA_Sumary'!X9</f>
        <v>414.70000000000005</v>
      </c>
      <c r="Z10" s="28">
        <f t="shared" si="5"/>
        <v>449.12111111111113</v>
      </c>
      <c r="AA10" s="28">
        <f t="shared" si="6"/>
        <v>437.2</v>
      </c>
      <c r="AD10" s="69" t="s">
        <v>230</v>
      </c>
      <c r="AE10" s="27">
        <v>201</v>
      </c>
      <c r="AF10" s="25" t="s">
        <v>151</v>
      </c>
      <c r="AG10" s="28">
        <f>Q7</f>
        <v>72.199999999999989</v>
      </c>
      <c r="AH10" s="28">
        <f t="shared" ref="AH10:AO10" si="10">R7</f>
        <v>67.5</v>
      </c>
      <c r="AI10" s="28">
        <f t="shared" si="10"/>
        <v>79.099999999999994</v>
      </c>
      <c r="AJ10" s="28">
        <f t="shared" si="10"/>
        <v>41.4</v>
      </c>
      <c r="AK10" s="28">
        <f t="shared" si="10"/>
        <v>74.300000000000011</v>
      </c>
      <c r="AL10" s="28">
        <f t="shared" si="10"/>
        <v>97.100000000000009</v>
      </c>
      <c r="AM10" s="28">
        <f t="shared" si="10"/>
        <v>100</v>
      </c>
      <c r="AN10" s="28">
        <f t="shared" si="10"/>
        <v>88.7</v>
      </c>
      <c r="AO10" s="28">
        <f t="shared" si="10"/>
        <v>69.899999999999991</v>
      </c>
      <c r="AP10" s="28">
        <f t="shared" ref="AP10:AP12" si="11">AVERAGE(AG10:AO10)</f>
        <v>76.688888888888897</v>
      </c>
      <c r="AQ10" s="28">
        <f t="shared" ref="AQ10:AQ12" si="12">AVERAGE(AJ10:AO10)</f>
        <v>78.566666666666663</v>
      </c>
    </row>
    <row r="11" spans="1:43" ht="13.5" thickBot="1" x14ac:dyDescent="0.25">
      <c r="A11" s="23" t="s">
        <v>24</v>
      </c>
      <c r="B11" s="24" t="s">
        <v>25</v>
      </c>
      <c r="C11" s="28">
        <f>'2002_CO-PA_Sumary'!F10</f>
        <v>10.200000000000001</v>
      </c>
      <c r="D11" s="28">
        <f>'2003_CO-PA_Sumary'!F10</f>
        <v>9.1</v>
      </c>
      <c r="E11" s="28">
        <f>'2004_CO-PA_Sumary'!F10</f>
        <v>12.9</v>
      </c>
      <c r="F11" s="29">
        <f>'2005_CO-PA_Sumary'!F10</f>
        <v>9.6</v>
      </c>
      <c r="G11" s="28">
        <f>'2006_CO-PA_Sumary'!F10</f>
        <v>9.6999999999999993</v>
      </c>
      <c r="H11" s="28">
        <f>'2007_CO-PA_Sumary'!F10</f>
        <v>9.4</v>
      </c>
      <c r="I11" s="28">
        <f>'2008_CO-PA_Sumary'!F10</f>
        <v>8.5</v>
      </c>
      <c r="J11" s="28">
        <f>'2009_CO-PA_Sumary'!F10</f>
        <v>9.1000000000000014</v>
      </c>
      <c r="K11" s="28">
        <f>'2010_CO-PA_Sumary'!F10</f>
        <v>10.899999999999999</v>
      </c>
      <c r="L11" s="28">
        <f t="shared" si="0"/>
        <v>9.9333333333333336</v>
      </c>
      <c r="M11" s="28">
        <f t="shared" si="1"/>
        <v>9.5904761904761902</v>
      </c>
      <c r="O11" s="27">
        <v>401</v>
      </c>
      <c r="P11" s="25" t="s">
        <v>93</v>
      </c>
      <c r="Q11" s="28">
        <f>'2002_CO-PA_Sumary'!X10</f>
        <v>256.5</v>
      </c>
      <c r="R11" s="28">
        <f>'2003_CO-PA_Sumary'!X10</f>
        <v>238.49999999999997</v>
      </c>
      <c r="S11" s="28">
        <f>'2004_CO-PA_Sumary'!X10</f>
        <v>165.7</v>
      </c>
      <c r="T11" s="28">
        <f>'2005_CO-PA_Sumary'!X10</f>
        <v>53</v>
      </c>
      <c r="U11" s="28">
        <f>'2006_CO-PA_Sumary'!X10</f>
        <v>231.60000000000002</v>
      </c>
      <c r="V11" s="28">
        <f>'2007_CO-PA_Sumary'!X10</f>
        <v>315.29999999999995</v>
      </c>
      <c r="W11" s="28">
        <f>'2008_CO-PA_Sumary'!X10</f>
        <v>361.2</v>
      </c>
      <c r="X11" s="28">
        <f>'2009_CO-PA_Sumary'!X10</f>
        <v>403.79999999999995</v>
      </c>
      <c r="Y11" s="28">
        <f>'2010_CO-PA_Sumary'!X10</f>
        <v>290.2</v>
      </c>
      <c r="Z11" s="28">
        <f t="shared" si="5"/>
        <v>257.31111111111107</v>
      </c>
      <c r="AA11" s="28">
        <f t="shared" si="6"/>
        <v>275.84999999999997</v>
      </c>
      <c r="AE11" s="165">
        <v>202</v>
      </c>
      <c r="AF11" s="166" t="s">
        <v>152</v>
      </c>
      <c r="AG11" s="167">
        <f>Q8</f>
        <v>177.7</v>
      </c>
      <c r="AH11" s="167">
        <f t="shared" ref="AH11" si="13">R8</f>
        <v>196.8</v>
      </c>
      <c r="AI11" s="167">
        <f t="shared" ref="AI11" si="14">S8</f>
        <v>185</v>
      </c>
      <c r="AJ11" s="167">
        <f t="shared" ref="AJ11" si="15">T8</f>
        <v>209.5</v>
      </c>
      <c r="AK11" s="167">
        <f t="shared" ref="AK11" si="16">U8</f>
        <v>172.79999999999998</v>
      </c>
      <c r="AL11" s="167">
        <f t="shared" ref="AL11" si="17">V8</f>
        <v>170.4</v>
      </c>
      <c r="AM11" s="167">
        <f t="shared" ref="AM11" si="18">W8</f>
        <v>180.49999999999997</v>
      </c>
      <c r="AN11" s="167">
        <f t="shared" ref="AN11" si="19">X8</f>
        <v>183.7</v>
      </c>
      <c r="AO11" s="167">
        <f t="shared" ref="AO11" si="20">Y8</f>
        <v>168.9</v>
      </c>
      <c r="AP11" s="167">
        <f t="shared" si="11"/>
        <v>182.81111111111113</v>
      </c>
      <c r="AQ11" s="167">
        <f t="shared" si="12"/>
        <v>180.96666666666667</v>
      </c>
    </row>
    <row r="12" spans="1:43" ht="13.5" thickTop="1" x14ac:dyDescent="0.2">
      <c r="A12" s="23" t="s">
        <v>26</v>
      </c>
      <c r="B12" s="24" t="s">
        <v>27</v>
      </c>
      <c r="C12" s="28">
        <f>'2002_CO-PA_Sumary'!F11</f>
        <v>1963.6</v>
      </c>
      <c r="D12" s="28">
        <f>'2003_CO-PA_Sumary'!F11</f>
        <v>1657.1999999999998</v>
      </c>
      <c r="E12" s="28">
        <f>'2004_CO-PA_Sumary'!F11</f>
        <v>2012.7</v>
      </c>
      <c r="F12" s="29">
        <f>'2005_CO-PA_Sumary'!F11</f>
        <v>1014.3</v>
      </c>
      <c r="G12" s="28">
        <f>'2006_CO-PA_Sumary'!F11</f>
        <v>1167.5999999999999</v>
      </c>
      <c r="H12" s="28">
        <f>'2007_CO-PA_Sumary'!F11</f>
        <v>2378.5</v>
      </c>
      <c r="I12" s="28">
        <f>'2008_CO-PA_Sumary'!F11</f>
        <v>2435.3000000000011</v>
      </c>
      <c r="J12" s="28">
        <f>'2009_CO-PA_Sumary'!F11</f>
        <v>2930.599999999999</v>
      </c>
      <c r="K12" s="28">
        <f>'2010_CO-PA_Sumary'!F11</f>
        <v>1659.5000000000002</v>
      </c>
      <c r="L12" s="28">
        <f t="shared" si="0"/>
        <v>1913.2555555555555</v>
      </c>
      <c r="M12" s="28">
        <f t="shared" si="1"/>
        <v>1928.4365079365077</v>
      </c>
      <c r="O12" s="27">
        <v>402</v>
      </c>
      <c r="P12" s="25" t="s">
        <v>155</v>
      </c>
      <c r="Q12" s="28">
        <f>'2002_CO-PA_Sumary'!X11</f>
        <v>599</v>
      </c>
      <c r="R12" s="28">
        <f>'2003_CO-PA_Sumary'!X11</f>
        <v>652.50000000000011</v>
      </c>
      <c r="S12" s="28">
        <f>'2004_CO-PA_Sumary'!X11</f>
        <v>639.50000000000011</v>
      </c>
      <c r="T12" s="28">
        <f>'2005_CO-PA_Sumary'!X11</f>
        <v>607.4</v>
      </c>
      <c r="U12" s="28">
        <f>'2006_CO-PA_Sumary'!X11</f>
        <v>682.1</v>
      </c>
      <c r="V12" s="28">
        <f>'2007_CO-PA_Sumary'!X11</f>
        <v>687.4000000000002</v>
      </c>
      <c r="W12" s="28">
        <f>'2008_CO-PA_Sumary'!X11</f>
        <v>617.20000000000005</v>
      </c>
      <c r="X12" s="28">
        <f>'2009_CO-PA_Sumary'!X11</f>
        <v>648.29999999999995</v>
      </c>
      <c r="Y12" s="28">
        <f>'2010_CO-PA_Sumary'!X11</f>
        <v>577.6</v>
      </c>
      <c r="Z12" s="28">
        <f t="shared" si="5"/>
        <v>634.55555555555566</v>
      </c>
      <c r="AA12" s="28">
        <f t="shared" si="6"/>
        <v>636.66666666666674</v>
      </c>
      <c r="AE12" s="27"/>
      <c r="AF12" s="40" t="s">
        <v>242</v>
      </c>
      <c r="AG12" s="28">
        <f>SUM(AG10:AG11)</f>
        <v>249.89999999999998</v>
      </c>
      <c r="AH12" s="28">
        <f t="shared" ref="AH12:AO12" si="21">SUM(AH10:AH11)</f>
        <v>264.3</v>
      </c>
      <c r="AI12" s="28">
        <f t="shared" si="21"/>
        <v>264.10000000000002</v>
      </c>
      <c r="AJ12" s="28">
        <f t="shared" si="21"/>
        <v>250.9</v>
      </c>
      <c r="AK12" s="28">
        <f t="shared" si="21"/>
        <v>247.1</v>
      </c>
      <c r="AL12" s="28">
        <f t="shared" si="21"/>
        <v>267.5</v>
      </c>
      <c r="AM12" s="28">
        <f t="shared" si="21"/>
        <v>280.5</v>
      </c>
      <c r="AN12" s="28">
        <f t="shared" si="21"/>
        <v>272.39999999999998</v>
      </c>
      <c r="AO12" s="28">
        <f t="shared" si="21"/>
        <v>238.8</v>
      </c>
      <c r="AP12" s="28">
        <f t="shared" si="11"/>
        <v>259.5</v>
      </c>
      <c r="AQ12" s="28">
        <f t="shared" si="12"/>
        <v>259.53333333333336</v>
      </c>
    </row>
    <row r="13" spans="1:43" x14ac:dyDescent="0.2">
      <c r="A13" s="23" t="s">
        <v>28</v>
      </c>
      <c r="B13" s="24" t="s">
        <v>29</v>
      </c>
      <c r="C13" s="28">
        <f>'2002_CO-PA_Sumary'!F12</f>
        <v>330.59999999999997</v>
      </c>
      <c r="D13" s="28">
        <f>'2003_CO-PA_Sumary'!F12</f>
        <v>269.3</v>
      </c>
      <c r="E13" s="28">
        <f>'2004_CO-PA_Sumary'!F12</f>
        <v>337.70000000000005</v>
      </c>
      <c r="F13" s="29">
        <f>'2005_CO-PA_Sumary'!F12</f>
        <v>266.40000000000003</v>
      </c>
      <c r="G13" s="28">
        <f>'2006_CO-PA_Sumary'!F12</f>
        <v>238.29999999999998</v>
      </c>
      <c r="H13" s="28">
        <f>'2007_CO-PA_Sumary'!F12</f>
        <v>314.00000000000006</v>
      </c>
      <c r="I13" s="28">
        <f>'2008_CO-PA_Sumary'!F12</f>
        <v>292.39999999999992</v>
      </c>
      <c r="J13" s="28">
        <f>'2009_CO-PA_Sumary'!F12</f>
        <v>368.7</v>
      </c>
      <c r="K13" s="28">
        <f>'2010_CO-PA_Sumary'!F12</f>
        <v>270.89999999999998</v>
      </c>
      <c r="L13" s="28">
        <f t="shared" si="0"/>
        <v>298.7</v>
      </c>
      <c r="M13" s="28">
        <f t="shared" si="1"/>
        <v>292.77142857142854</v>
      </c>
      <c r="O13" s="27">
        <v>403</v>
      </c>
      <c r="P13" s="25" t="s">
        <v>156</v>
      </c>
      <c r="Q13" s="28">
        <f>'2002_CO-PA_Sumary'!X12</f>
        <v>972.00000000000011</v>
      </c>
      <c r="R13" s="28">
        <f>'2003_CO-PA_Sumary'!X12</f>
        <v>580.6</v>
      </c>
      <c r="S13" s="28">
        <f>'2004_CO-PA_Sumary'!X12</f>
        <v>610.09999999999991</v>
      </c>
      <c r="T13" s="28">
        <f>'2005_CO-PA_Sumary'!X12</f>
        <v>487.49999999999994</v>
      </c>
      <c r="U13" s="28">
        <f>'2006_CO-PA_Sumary'!X12</f>
        <v>756.40000000000009</v>
      </c>
      <c r="V13" s="28">
        <f>'2007_CO-PA_Sumary'!X12</f>
        <v>731.09999999999991</v>
      </c>
      <c r="W13" s="28">
        <f>'2008_CO-PA_Sumary'!X12</f>
        <v>659.2</v>
      </c>
      <c r="X13" s="28">
        <f>'2009_CO-PA_Sumary'!X12</f>
        <v>630.79999999999995</v>
      </c>
      <c r="Y13" s="28">
        <f>'2010_CO-PA_Sumary'!X12</f>
        <v>474.6</v>
      </c>
      <c r="Z13" s="28">
        <f t="shared" si="5"/>
        <v>655.81111111111113</v>
      </c>
      <c r="AA13" s="28">
        <f t="shared" si="6"/>
        <v>623.26666666666665</v>
      </c>
      <c r="AE13" s="27"/>
    </row>
    <row r="14" spans="1:43" x14ac:dyDescent="0.2">
      <c r="A14" s="23" t="s">
        <v>30</v>
      </c>
      <c r="B14" s="24" t="s">
        <v>31</v>
      </c>
      <c r="C14" s="28">
        <f>'2002_CO-PA_Sumary'!F13</f>
        <v>80.800000000000011</v>
      </c>
      <c r="D14" s="28">
        <f>'2003_CO-PA_Sumary'!F13</f>
        <v>77.700000000000017</v>
      </c>
      <c r="E14" s="28">
        <f>'2004_CO-PA_Sumary'!F13</f>
        <v>94.300000000000011</v>
      </c>
      <c r="F14" s="29">
        <f>'2005_CO-PA_Sumary'!F13</f>
        <v>55.6</v>
      </c>
      <c r="G14" s="28">
        <f>'2006_CO-PA_Sumary'!F13</f>
        <v>87.200000000000017</v>
      </c>
      <c r="H14" s="28">
        <f>'2007_CO-PA_Sumary'!F13</f>
        <v>89.3</v>
      </c>
      <c r="I14" s="28">
        <f>'2008_CO-PA_Sumary'!F13</f>
        <v>88.3</v>
      </c>
      <c r="J14" s="28">
        <f>'2009_CO-PA_Sumary'!F13</f>
        <v>85.2</v>
      </c>
      <c r="K14" s="28">
        <f>'2010_CO-PA_Sumary'!F13</f>
        <v>52.9</v>
      </c>
      <c r="L14" s="28">
        <f t="shared" si="0"/>
        <v>79.033333333333346</v>
      </c>
      <c r="M14" s="28">
        <f t="shared" si="1"/>
        <v>76.790476190476184</v>
      </c>
      <c r="O14" s="27">
        <v>404</v>
      </c>
      <c r="P14" s="25" t="s">
        <v>81</v>
      </c>
      <c r="Q14" s="28">
        <f>'2002_CO-PA_Sumary'!X13</f>
        <v>70.099999999999994</v>
      </c>
      <c r="R14" s="28">
        <f>'2003_CO-PA_Sumary'!X13</f>
        <v>71.5</v>
      </c>
      <c r="S14" s="28">
        <f>'2004_CO-PA_Sumary'!X13</f>
        <v>61</v>
      </c>
      <c r="T14" s="28">
        <f>'2005_CO-PA_Sumary'!X13</f>
        <v>89.7</v>
      </c>
      <c r="U14" s="28">
        <f>'2006_CO-PA_Sumary'!X13</f>
        <v>69.800000000000011</v>
      </c>
      <c r="V14" s="28">
        <f>'2007_CO-PA_Sumary'!X13</f>
        <v>68.599999999999994</v>
      </c>
      <c r="W14" s="28">
        <f>'2008_CO-PA_Sumary'!X13</f>
        <v>59.5</v>
      </c>
      <c r="X14" s="28">
        <f>'2009_CO-PA_Sumary'!X13</f>
        <v>61.600000000000009</v>
      </c>
      <c r="Y14" s="28">
        <f>'2010_CO-PA_Sumary'!X13</f>
        <v>65.8</v>
      </c>
      <c r="Z14" s="28">
        <f t="shared" si="5"/>
        <v>68.62222222222222</v>
      </c>
      <c r="AA14" s="28">
        <f t="shared" si="6"/>
        <v>69.166666666666671</v>
      </c>
      <c r="AE14" s="27"/>
    </row>
    <row r="15" spans="1:43" x14ac:dyDescent="0.2">
      <c r="A15" s="23" t="s">
        <v>32</v>
      </c>
      <c r="B15" s="24" t="s">
        <v>33</v>
      </c>
      <c r="C15" s="28">
        <f>'2002_CO-PA_Sumary'!F14</f>
        <v>24.7</v>
      </c>
      <c r="D15" s="28">
        <f>'2003_CO-PA_Sumary'!F14</f>
        <v>1.5000000000000002</v>
      </c>
      <c r="E15" s="28">
        <f>'2004_CO-PA_Sumary'!F14</f>
        <v>1</v>
      </c>
      <c r="F15" s="29">
        <f>'2005_CO-PA_Sumary'!F14</f>
        <v>0.8</v>
      </c>
      <c r="G15" s="28">
        <f>'2006_CO-PA_Sumary'!F14</f>
        <v>0.9</v>
      </c>
      <c r="H15" s="28">
        <f>'2007_CO-PA_Sumary'!F14</f>
        <v>1</v>
      </c>
      <c r="I15" s="28">
        <f>'2008_CO-PA_Sumary'!F14</f>
        <v>1.4000000000000004</v>
      </c>
      <c r="J15" s="28">
        <f>'2009_CO-PA_Sumary'!F14</f>
        <v>1.3000000000000003</v>
      </c>
      <c r="K15" s="28">
        <f>'2010_CO-PA_Sumary'!F14</f>
        <v>1.3000000000000003</v>
      </c>
      <c r="L15" s="28">
        <f t="shared" si="0"/>
        <v>3.7666666666666657</v>
      </c>
      <c r="M15" s="28">
        <f t="shared" si="1"/>
        <v>1.4952380952380953</v>
      </c>
      <c r="O15" s="27">
        <v>501</v>
      </c>
      <c r="P15" s="25" t="s">
        <v>157</v>
      </c>
      <c r="Q15" s="28">
        <f>'2002_CO-PA_Sumary'!X14</f>
        <v>97.2</v>
      </c>
      <c r="R15" s="28">
        <f>'2003_CO-PA_Sumary'!X14</f>
        <v>86.699999999999989</v>
      </c>
      <c r="S15" s="28">
        <f>'2004_CO-PA_Sumary'!X14</f>
        <v>94.3</v>
      </c>
      <c r="T15" s="28">
        <f>'2005_CO-PA_Sumary'!X14</f>
        <v>81.899999999999991</v>
      </c>
      <c r="U15" s="28">
        <f>'2006_CO-PA_Sumary'!X14</f>
        <v>95.6</v>
      </c>
      <c r="V15" s="28">
        <f>'2007_CO-PA_Sumary'!X14</f>
        <v>104.6</v>
      </c>
      <c r="W15" s="28">
        <f>'2008_CO-PA_Sumary'!X14</f>
        <v>99.399999999999991</v>
      </c>
      <c r="X15" s="28">
        <f>'2009_CO-PA_Sumary'!X14</f>
        <v>95.899999999999991</v>
      </c>
      <c r="Y15" s="28">
        <f>'2010_CO-PA_Sumary'!X14</f>
        <v>89.5</v>
      </c>
      <c r="Z15" s="28">
        <f t="shared" si="5"/>
        <v>93.899999999999991</v>
      </c>
      <c r="AA15" s="28">
        <f t="shared" si="6"/>
        <v>94.483333333333334</v>
      </c>
      <c r="AD15" s="69" t="s">
        <v>231</v>
      </c>
      <c r="AE15" s="27">
        <v>301</v>
      </c>
      <c r="AF15" s="25" t="s">
        <v>153</v>
      </c>
      <c r="AG15" s="28">
        <f>Q9</f>
        <v>739.19999999999993</v>
      </c>
      <c r="AH15" s="28">
        <f t="shared" ref="AH15:AO15" si="22">R9</f>
        <v>687.19999999999982</v>
      </c>
      <c r="AI15" s="28">
        <f t="shared" si="22"/>
        <v>789.29999999999984</v>
      </c>
      <c r="AJ15" s="28">
        <f t="shared" si="22"/>
        <v>599.1</v>
      </c>
      <c r="AK15" s="28">
        <f t="shared" si="22"/>
        <v>609.29999999999995</v>
      </c>
      <c r="AL15" s="28">
        <f t="shared" si="22"/>
        <v>820.69999999999993</v>
      </c>
      <c r="AM15" s="28">
        <f t="shared" si="22"/>
        <v>749.30000000000018</v>
      </c>
      <c r="AN15" s="28">
        <f t="shared" si="22"/>
        <v>730.4</v>
      </c>
      <c r="AO15" s="28">
        <f t="shared" si="22"/>
        <v>584.70000000000016</v>
      </c>
      <c r="AP15" s="28">
        <f t="shared" ref="AP15:AP17" si="23">AVERAGE(AG15:AO15)</f>
        <v>701.02222222222213</v>
      </c>
      <c r="AQ15" s="28">
        <f t="shared" ref="AQ15:AQ17" si="24">AVERAGE(AJ15:AO15)</f>
        <v>682.25000000000011</v>
      </c>
    </row>
    <row r="16" spans="1:43" ht="13.5" thickBot="1" x14ac:dyDescent="0.25">
      <c r="A16" s="23" t="s">
        <v>34</v>
      </c>
      <c r="B16" s="24" t="s">
        <v>35</v>
      </c>
      <c r="C16" s="28">
        <f>'2002_CO-PA_Sumary'!F15</f>
        <v>75.400000000000006</v>
      </c>
      <c r="D16" s="28">
        <f>'2003_CO-PA_Sumary'!F15</f>
        <v>58.099999999999994</v>
      </c>
      <c r="E16" s="28">
        <f>'2004_CO-PA_Sumary'!F15</f>
        <v>70.2</v>
      </c>
      <c r="F16" s="29">
        <f>'2005_CO-PA_Sumary'!F15</f>
        <v>53.1</v>
      </c>
      <c r="G16" s="28">
        <f>'2006_CO-PA_Sumary'!F15</f>
        <v>61.099999999999994</v>
      </c>
      <c r="H16" s="28">
        <f>'2007_CO-PA_Sumary'!F15</f>
        <v>83.2</v>
      </c>
      <c r="I16" s="28">
        <f>'2008_CO-PA_Sumary'!F15</f>
        <v>76.900000000000006</v>
      </c>
      <c r="J16" s="28">
        <f>'2009_CO-PA_Sumary'!F15</f>
        <v>80.899999999999977</v>
      </c>
      <c r="K16" s="28">
        <f>'2010_CO-PA_Sumary'!F15</f>
        <v>67.900000000000006</v>
      </c>
      <c r="L16" s="28">
        <f t="shared" si="0"/>
        <v>69.644444444444446</v>
      </c>
      <c r="M16" s="28">
        <f t="shared" si="1"/>
        <v>70.392063492063485</v>
      </c>
      <c r="O16" s="27">
        <v>502</v>
      </c>
      <c r="P16" s="25" t="s">
        <v>158</v>
      </c>
      <c r="Q16" s="28">
        <f>'2002_CO-PA_Sumary'!X15</f>
        <v>1.7000000000000002</v>
      </c>
      <c r="R16" s="28">
        <f>'2003_CO-PA_Sumary'!X15</f>
        <v>2.1</v>
      </c>
      <c r="S16" s="28">
        <f>'2004_CO-PA_Sumary'!X15</f>
        <v>2</v>
      </c>
      <c r="T16" s="28">
        <f>'2005_CO-PA_Sumary'!X15</f>
        <v>1.7000000000000002</v>
      </c>
      <c r="U16" s="28">
        <f>'2006_CO-PA_Sumary'!X15</f>
        <v>1.7000000000000002</v>
      </c>
      <c r="V16" s="28">
        <f>'2007_CO-PA_Sumary'!X15</f>
        <v>2</v>
      </c>
      <c r="W16" s="28">
        <f>'2008_CO-PA_Sumary'!X15</f>
        <v>6.3000000000000007</v>
      </c>
      <c r="X16" s="28">
        <f>'2009_CO-PA_Sumary'!X15</f>
        <v>5.4</v>
      </c>
      <c r="Y16" s="28">
        <f>'2010_CO-PA_Sumary'!X15</f>
        <v>4.9000000000000004</v>
      </c>
      <c r="Z16" s="28">
        <f t="shared" si="5"/>
        <v>3.0888888888888886</v>
      </c>
      <c r="AA16" s="28">
        <f t="shared" si="6"/>
        <v>3.6666666666666665</v>
      </c>
      <c r="AE16" s="165">
        <v>302</v>
      </c>
      <c r="AF16" s="166" t="s">
        <v>154</v>
      </c>
      <c r="AG16" s="167">
        <f>Q10</f>
        <v>521.49</v>
      </c>
      <c r="AH16" s="167">
        <f t="shared" ref="AH16" si="25">R10</f>
        <v>377.40000000000009</v>
      </c>
      <c r="AI16" s="167">
        <f t="shared" ref="AI16" si="26">S10</f>
        <v>520</v>
      </c>
      <c r="AJ16" s="167">
        <f t="shared" ref="AJ16" si="27">T10</f>
        <v>377.6</v>
      </c>
      <c r="AK16" s="167">
        <f t="shared" ref="AK16" si="28">U10</f>
        <v>321.7</v>
      </c>
      <c r="AL16" s="167">
        <f t="shared" ref="AL16" si="29">V10</f>
        <v>552.29999999999995</v>
      </c>
      <c r="AM16" s="167">
        <f t="shared" ref="AM16" si="30">W10</f>
        <v>495.9</v>
      </c>
      <c r="AN16" s="167">
        <f t="shared" ref="AN16" si="31">X10</f>
        <v>461</v>
      </c>
      <c r="AO16" s="167">
        <f t="shared" ref="AO16" si="32">Y10</f>
        <v>414.70000000000005</v>
      </c>
      <c r="AP16" s="167">
        <f t="shared" si="23"/>
        <v>449.12111111111113</v>
      </c>
      <c r="AQ16" s="167">
        <f t="shared" si="24"/>
        <v>437.2</v>
      </c>
    </row>
    <row r="17" spans="1:43" ht="13.5" thickTop="1" x14ac:dyDescent="0.2">
      <c r="A17" s="23" t="s">
        <v>36</v>
      </c>
      <c r="B17" s="24" t="s">
        <v>37</v>
      </c>
      <c r="C17" s="28">
        <f>'2002_CO-PA_Sumary'!F16</f>
        <v>2086.8000000000002</v>
      </c>
      <c r="D17" s="28">
        <f>'2003_CO-PA_Sumary'!F16</f>
        <v>1882.4000000000003</v>
      </c>
      <c r="E17" s="28">
        <f>'2004_CO-PA_Sumary'!F16</f>
        <v>2114.8999999999996</v>
      </c>
      <c r="F17" s="29">
        <f>'2005_CO-PA_Sumary'!F16</f>
        <v>1055.4000000000001</v>
      </c>
      <c r="G17" s="28">
        <f>'2006_CO-PA_Sumary'!F16</f>
        <v>901</v>
      </c>
      <c r="H17" s="28">
        <f>'2007_CO-PA_Sumary'!F16</f>
        <v>1950.7000000000003</v>
      </c>
      <c r="I17" s="28">
        <f>'2008_CO-PA_Sumary'!F16</f>
        <v>2459.8000000000002</v>
      </c>
      <c r="J17" s="28">
        <f>'2009_CO-PA_Sumary'!F16</f>
        <v>2481.7000000000007</v>
      </c>
      <c r="K17" s="28">
        <f>'2010_CO-PA_Sumary'!F16</f>
        <v>1707.7999999999997</v>
      </c>
      <c r="L17" s="28">
        <f t="shared" si="0"/>
        <v>1848.9444444444443</v>
      </c>
      <c r="M17" s="28">
        <f t="shared" si="1"/>
        <v>1772.1920634920639</v>
      </c>
      <c r="O17" s="27">
        <v>503</v>
      </c>
      <c r="P17" s="25" t="s">
        <v>159</v>
      </c>
      <c r="Q17" s="28">
        <f>'2002_CO-PA_Sumary'!X16</f>
        <v>325.8</v>
      </c>
      <c r="R17" s="28">
        <f>'2003_CO-PA_Sumary'!X16</f>
        <v>258.60000000000002</v>
      </c>
      <c r="S17" s="28">
        <f>'2004_CO-PA_Sumary'!X16</f>
        <v>346.8</v>
      </c>
      <c r="T17" s="28">
        <f>'2005_CO-PA_Sumary'!X16</f>
        <v>270.59999999999997</v>
      </c>
      <c r="U17" s="28">
        <f>'2006_CO-PA_Sumary'!X16</f>
        <v>253.6</v>
      </c>
      <c r="V17" s="28">
        <f>'2007_CO-PA_Sumary'!X16</f>
        <v>309.7</v>
      </c>
      <c r="W17" s="28">
        <f>'2008_CO-PA_Sumary'!X16</f>
        <v>311.79999999999995</v>
      </c>
      <c r="X17" s="28">
        <f>'2009_CO-PA_Sumary'!X16</f>
        <v>326.8</v>
      </c>
      <c r="Y17" s="28">
        <f>'2010_CO-PA_Sumary'!X16</f>
        <v>245.2</v>
      </c>
      <c r="Z17" s="28">
        <f t="shared" si="5"/>
        <v>294.32222222222219</v>
      </c>
      <c r="AA17" s="28">
        <f t="shared" si="6"/>
        <v>286.2833333333333</v>
      </c>
      <c r="AE17" s="27"/>
      <c r="AF17" s="40" t="s">
        <v>242</v>
      </c>
      <c r="AG17" s="28">
        <f>SUM(AG15:AG16)</f>
        <v>1260.69</v>
      </c>
      <c r="AH17" s="28">
        <f t="shared" ref="AH17:AO17" si="33">SUM(AH15:AH16)</f>
        <v>1064.5999999999999</v>
      </c>
      <c r="AI17" s="28">
        <f t="shared" si="33"/>
        <v>1309.2999999999997</v>
      </c>
      <c r="AJ17" s="28">
        <f t="shared" si="33"/>
        <v>976.7</v>
      </c>
      <c r="AK17" s="28">
        <f t="shared" si="33"/>
        <v>931</v>
      </c>
      <c r="AL17" s="28">
        <f t="shared" si="33"/>
        <v>1373</v>
      </c>
      <c r="AM17" s="28">
        <f t="shared" si="33"/>
        <v>1245.2000000000003</v>
      </c>
      <c r="AN17" s="28">
        <f t="shared" si="33"/>
        <v>1191.4000000000001</v>
      </c>
      <c r="AO17" s="28">
        <f t="shared" si="33"/>
        <v>999.4000000000002</v>
      </c>
      <c r="AP17" s="28">
        <f t="shared" si="23"/>
        <v>1150.1433333333332</v>
      </c>
      <c r="AQ17" s="28">
        <f t="shared" si="24"/>
        <v>1119.45</v>
      </c>
    </row>
    <row r="18" spans="1:43" x14ac:dyDescent="0.2">
      <c r="A18" s="23" t="s">
        <v>38</v>
      </c>
      <c r="B18" s="24" t="s">
        <v>39</v>
      </c>
      <c r="C18" s="28">
        <f>'2002_CO-PA_Sumary'!F17</f>
        <v>1173</v>
      </c>
      <c r="D18" s="28">
        <f>'2003_CO-PA_Sumary'!F17</f>
        <v>1059.5999999999999</v>
      </c>
      <c r="E18" s="28">
        <f>'2004_CO-PA_Sumary'!F17</f>
        <v>1096.8</v>
      </c>
      <c r="F18" s="29">
        <f>'2005_CO-PA_Sumary'!F17</f>
        <v>607.50000000000011</v>
      </c>
      <c r="G18" s="28">
        <f>'2006_CO-PA_Sumary'!F17</f>
        <v>632.6</v>
      </c>
      <c r="H18" s="28">
        <f>'2007_CO-PA_Sumary'!F17</f>
        <v>993.7</v>
      </c>
      <c r="I18" s="28">
        <f>'2008_CO-PA_Sumary'!F17</f>
        <v>1418.1999999999998</v>
      </c>
      <c r="J18" s="28">
        <f>'2009_CO-PA_Sumary'!F17</f>
        <v>1328.6</v>
      </c>
      <c r="K18" s="28">
        <f>'2010_CO-PA_Sumary'!F17</f>
        <v>895.60000000000014</v>
      </c>
      <c r="L18" s="28">
        <f t="shared" si="0"/>
        <v>1022.8444444444444</v>
      </c>
      <c r="M18" s="28">
        <f t="shared" si="1"/>
        <v>985.5777777777779</v>
      </c>
      <c r="O18" s="27">
        <v>504</v>
      </c>
      <c r="P18" s="25" t="s">
        <v>160</v>
      </c>
      <c r="Q18" s="28">
        <f>'2002_CO-PA_Sumary'!X17</f>
        <v>211.5</v>
      </c>
      <c r="R18" s="28">
        <f>'2003_CO-PA_Sumary'!X17</f>
        <v>182</v>
      </c>
      <c r="S18" s="28">
        <f>'2004_CO-PA_Sumary'!X17</f>
        <v>232.8</v>
      </c>
      <c r="T18" s="28">
        <f>'2005_CO-PA_Sumary'!X17</f>
        <v>193.00000000000003</v>
      </c>
      <c r="U18" s="28">
        <f>'2006_CO-PA_Sumary'!X17</f>
        <v>212.7</v>
      </c>
      <c r="V18" s="28">
        <f>'2007_CO-PA_Sumary'!X17</f>
        <v>242.10000000000002</v>
      </c>
      <c r="W18" s="28">
        <f>'2008_CO-PA_Sumary'!X17</f>
        <v>239.9</v>
      </c>
      <c r="X18" s="28">
        <f>'2009_CO-PA_Sumary'!X17</f>
        <v>230.20000000000005</v>
      </c>
      <c r="Y18" s="28">
        <f>'2010_CO-PA_Sumary'!X17</f>
        <v>182.60000000000002</v>
      </c>
      <c r="Z18" s="28">
        <f t="shared" si="5"/>
        <v>214.0888888888889</v>
      </c>
      <c r="AA18" s="28">
        <f t="shared" si="6"/>
        <v>216.75</v>
      </c>
      <c r="AE18" s="27"/>
    </row>
    <row r="19" spans="1:43" x14ac:dyDescent="0.2">
      <c r="A19" s="23" t="s">
        <v>40</v>
      </c>
      <c r="B19" s="24" t="s">
        <v>41</v>
      </c>
      <c r="C19" s="28">
        <f>'2002_CO-PA_Sumary'!F18</f>
        <v>46.8</v>
      </c>
      <c r="D19" s="28">
        <f>'2003_CO-PA_Sumary'!F18</f>
        <v>39.5</v>
      </c>
      <c r="E19" s="28">
        <f>'2004_CO-PA_Sumary'!F18</f>
        <v>47.600000000000009</v>
      </c>
      <c r="F19" s="29">
        <f>'2005_CO-PA_Sumary'!F18</f>
        <v>38.5</v>
      </c>
      <c r="G19" s="28">
        <f>'2006_CO-PA_Sumary'!F18</f>
        <v>39</v>
      </c>
      <c r="H19" s="28">
        <f>'2007_CO-PA_Sumary'!F18</f>
        <v>41.6</v>
      </c>
      <c r="I19" s="28">
        <f>'2008_CO-PA_Sumary'!F18</f>
        <v>40.700000000000003</v>
      </c>
      <c r="J19" s="28">
        <f>'2009_CO-PA_Sumary'!F18</f>
        <v>40.4</v>
      </c>
      <c r="K19" s="28">
        <f>'2010_CO-PA_Sumary'!F18</f>
        <v>45.8</v>
      </c>
      <c r="L19" s="28">
        <f t="shared" si="0"/>
        <v>42.211111111111109</v>
      </c>
      <c r="M19" s="28">
        <f t="shared" si="1"/>
        <v>41.173015873015871</v>
      </c>
      <c r="O19" s="27">
        <v>505</v>
      </c>
      <c r="P19" s="25" t="s">
        <v>161</v>
      </c>
      <c r="Q19" s="28">
        <f>'2002_CO-PA_Sumary'!X18</f>
        <v>52.099999999999994</v>
      </c>
      <c r="R19" s="28">
        <f>'2003_CO-PA_Sumary'!X18</f>
        <v>44.6</v>
      </c>
      <c r="S19" s="28">
        <f>'2004_CO-PA_Sumary'!X18</f>
        <v>54.100000000000009</v>
      </c>
      <c r="T19" s="28">
        <f>'2005_CO-PA_Sumary'!X18</f>
        <v>41.900000000000006</v>
      </c>
      <c r="U19" s="28">
        <f>'2006_CO-PA_Sumary'!X18</f>
        <v>44.7</v>
      </c>
      <c r="V19" s="28">
        <f>'2007_CO-PA_Sumary'!X18</f>
        <v>48</v>
      </c>
      <c r="W19" s="28">
        <f>'2008_CO-PA_Sumary'!X18</f>
        <v>49.000000000000007</v>
      </c>
      <c r="X19" s="28">
        <f>'2009_CO-PA_Sumary'!X18</f>
        <v>45.699999999999996</v>
      </c>
      <c r="Y19" s="28">
        <f>'2010_CO-PA_Sumary'!X18</f>
        <v>53.499999999999993</v>
      </c>
      <c r="Z19" s="28">
        <f t="shared" si="5"/>
        <v>48.177777777777777</v>
      </c>
      <c r="AA19" s="28">
        <f t="shared" si="6"/>
        <v>47.133333333333333</v>
      </c>
      <c r="AE19" s="27"/>
    </row>
    <row r="20" spans="1:43" x14ac:dyDescent="0.2">
      <c r="A20" s="23" t="s">
        <v>42</v>
      </c>
      <c r="B20" s="24" t="s">
        <v>43</v>
      </c>
      <c r="C20" s="28">
        <f>'2002_CO-PA_Sumary'!F19</f>
        <v>120.39999999999999</v>
      </c>
      <c r="D20" s="28">
        <f>'2003_CO-PA_Sumary'!F19</f>
        <v>112</v>
      </c>
      <c r="E20" s="28">
        <f>'2004_CO-PA_Sumary'!F19</f>
        <v>107.3</v>
      </c>
      <c r="F20" s="29">
        <f>'2005_CO-PA_Sumary'!F19</f>
        <v>100.4</v>
      </c>
      <c r="G20" s="28">
        <f>'2006_CO-PA_Sumary'!F19</f>
        <v>128.39999999999998</v>
      </c>
      <c r="H20" s="28">
        <f>'2007_CO-PA_Sumary'!F19</f>
        <v>141.70000000000002</v>
      </c>
      <c r="I20" s="28">
        <f>'2008_CO-PA_Sumary'!F19</f>
        <v>131.6</v>
      </c>
      <c r="J20" s="28">
        <f>'2009_CO-PA_Sumary'!F19</f>
        <v>135.6</v>
      </c>
      <c r="K20" s="28">
        <f>'2010_CO-PA_Sumary'!F19</f>
        <v>134</v>
      </c>
      <c r="L20" s="28">
        <f t="shared" si="0"/>
        <v>123.48888888888889</v>
      </c>
      <c r="M20" s="28">
        <f t="shared" si="1"/>
        <v>127.88412698412699</v>
      </c>
      <c r="O20" s="27">
        <v>506</v>
      </c>
      <c r="P20" s="25" t="s">
        <v>162</v>
      </c>
      <c r="Q20" s="28">
        <f>'2002_CO-PA_Sumary'!X19</f>
        <v>453.59999999999997</v>
      </c>
      <c r="R20" s="28">
        <f>'2003_CO-PA_Sumary'!X19</f>
        <v>443.30000000000007</v>
      </c>
      <c r="S20" s="28">
        <f>'2004_CO-PA_Sumary'!X19</f>
        <v>483.79999999999995</v>
      </c>
      <c r="T20" s="28">
        <f>'2005_CO-PA_Sumary'!X19</f>
        <v>463.9</v>
      </c>
      <c r="U20" s="28">
        <f>'2006_CO-PA_Sumary'!X19</f>
        <v>414.9</v>
      </c>
      <c r="V20" s="28">
        <f>'2007_CO-PA_Sumary'!X19</f>
        <v>573.9</v>
      </c>
      <c r="W20" s="28">
        <f>'2008_CO-PA_Sumary'!X19</f>
        <v>643.29999999999995</v>
      </c>
      <c r="X20" s="28">
        <f>'2009_CO-PA_Sumary'!X19</f>
        <v>539.70000000000005</v>
      </c>
      <c r="Y20" s="28">
        <f>'2010_CO-PA_Sumary'!X19</f>
        <v>495.4</v>
      </c>
      <c r="Z20" s="28">
        <f t="shared" si="5"/>
        <v>501.31111111111102</v>
      </c>
      <c r="AA20" s="28">
        <f t="shared" si="6"/>
        <v>521.85</v>
      </c>
      <c r="AD20" s="69" t="s">
        <v>234</v>
      </c>
      <c r="AE20" s="27">
        <v>401</v>
      </c>
      <c r="AF20" s="25" t="s">
        <v>93</v>
      </c>
      <c r="AG20" s="28">
        <f>Q11</f>
        <v>256.5</v>
      </c>
      <c r="AH20" s="28">
        <f t="shared" ref="AH20:AO20" si="34">R11</f>
        <v>238.49999999999997</v>
      </c>
      <c r="AI20" s="28">
        <f t="shared" si="34"/>
        <v>165.7</v>
      </c>
      <c r="AJ20" s="28">
        <f t="shared" si="34"/>
        <v>53</v>
      </c>
      <c r="AK20" s="28">
        <f t="shared" si="34"/>
        <v>231.60000000000002</v>
      </c>
      <c r="AL20" s="28">
        <f t="shared" si="34"/>
        <v>315.29999999999995</v>
      </c>
      <c r="AM20" s="28">
        <f t="shared" si="34"/>
        <v>361.2</v>
      </c>
      <c r="AN20" s="28">
        <f t="shared" si="34"/>
        <v>403.79999999999995</v>
      </c>
      <c r="AO20" s="28">
        <f t="shared" si="34"/>
        <v>290.2</v>
      </c>
      <c r="AP20" s="28">
        <f t="shared" ref="AP20:AP24" si="35">AVERAGE(AG20:AO20)</f>
        <v>257.31111111111107</v>
      </c>
      <c r="AQ20" s="28">
        <f t="shared" ref="AQ20:AQ24" si="36">AVERAGE(AJ20:AO20)</f>
        <v>275.84999999999997</v>
      </c>
    </row>
    <row r="21" spans="1:43" x14ac:dyDescent="0.2">
      <c r="A21" s="23" t="s">
        <v>44</v>
      </c>
      <c r="B21" s="24" t="s">
        <v>45</v>
      </c>
      <c r="C21" s="28">
        <f>'2002_CO-PA_Sumary'!F20</f>
        <v>708.99999999999989</v>
      </c>
      <c r="D21" s="28">
        <f>'2003_CO-PA_Sumary'!F20</f>
        <v>769.69999999999993</v>
      </c>
      <c r="E21" s="28">
        <f>'2004_CO-PA_Sumary'!F20</f>
        <v>749.1</v>
      </c>
      <c r="F21" s="29">
        <f>'2005_CO-PA_Sumary'!F20</f>
        <v>690.7</v>
      </c>
      <c r="G21" s="28">
        <f>'2006_CO-PA_Sumary'!F20</f>
        <v>783.29999999999984</v>
      </c>
      <c r="H21" s="28">
        <f>'2007_CO-PA_Sumary'!F20</f>
        <v>806.40000000000009</v>
      </c>
      <c r="I21" s="28">
        <f>'2008_CO-PA_Sumary'!F20</f>
        <v>786.30000000000007</v>
      </c>
      <c r="J21" s="28">
        <f>'2009_CO-PA_Sumary'!F20</f>
        <v>805.7</v>
      </c>
      <c r="K21" s="28">
        <f>'2010_CO-PA_Sumary'!F20</f>
        <v>674.40000000000009</v>
      </c>
      <c r="L21" s="28">
        <f t="shared" si="0"/>
        <v>752.73333333333335</v>
      </c>
      <c r="M21" s="28">
        <f t="shared" si="1"/>
        <v>757.07619047619062</v>
      </c>
      <c r="O21" s="27">
        <v>507</v>
      </c>
      <c r="P21" s="25" t="s">
        <v>163</v>
      </c>
      <c r="Q21" s="28">
        <f>'2002_CO-PA_Sumary'!X20</f>
        <v>471.7</v>
      </c>
      <c r="R21" s="28">
        <f>'2003_CO-PA_Sumary'!X20</f>
        <v>544.6</v>
      </c>
      <c r="S21" s="28">
        <f>'2004_CO-PA_Sumary'!X20</f>
        <v>619.50000000000011</v>
      </c>
      <c r="T21" s="28">
        <f>'2005_CO-PA_Sumary'!X20</f>
        <v>523.5</v>
      </c>
      <c r="U21" s="28">
        <f>'2006_CO-PA_Sumary'!X20</f>
        <v>516.5</v>
      </c>
      <c r="V21" s="28">
        <f>'2007_CO-PA_Sumary'!X20</f>
        <v>622.5</v>
      </c>
      <c r="W21" s="28">
        <f>'2008_CO-PA_Sumary'!X20</f>
        <v>611.5</v>
      </c>
      <c r="X21" s="28">
        <f>'2009_CO-PA_Sumary'!X20</f>
        <v>585.79999999999995</v>
      </c>
      <c r="Y21" s="28">
        <f>'2010_CO-PA_Sumary'!X20</f>
        <v>538.49999999999989</v>
      </c>
      <c r="Z21" s="28">
        <f t="shared" si="5"/>
        <v>559.34444444444443</v>
      </c>
      <c r="AA21" s="28">
        <f t="shared" si="6"/>
        <v>566.38333333333333</v>
      </c>
      <c r="AE21" s="27">
        <v>402</v>
      </c>
      <c r="AF21" s="25" t="s">
        <v>155</v>
      </c>
      <c r="AG21" s="28">
        <f t="shared" ref="AG21:AG23" si="37">Q12</f>
        <v>599</v>
      </c>
      <c r="AH21" s="28">
        <f t="shared" ref="AH21:AH23" si="38">R12</f>
        <v>652.50000000000011</v>
      </c>
      <c r="AI21" s="28">
        <f t="shared" ref="AI21:AI23" si="39">S12</f>
        <v>639.50000000000011</v>
      </c>
      <c r="AJ21" s="28">
        <f t="shared" ref="AJ21:AJ23" si="40">T12</f>
        <v>607.4</v>
      </c>
      <c r="AK21" s="28">
        <f t="shared" ref="AK21:AK23" si="41">U12</f>
        <v>682.1</v>
      </c>
      <c r="AL21" s="28">
        <f t="shared" ref="AL21:AL23" si="42">V12</f>
        <v>687.4000000000002</v>
      </c>
      <c r="AM21" s="28">
        <f t="shared" ref="AM21:AM23" si="43">W12</f>
        <v>617.20000000000005</v>
      </c>
      <c r="AN21" s="28">
        <f t="shared" ref="AN21:AN23" si="44">X12</f>
        <v>648.29999999999995</v>
      </c>
      <c r="AO21" s="28">
        <f t="shared" ref="AO21:AO23" si="45">Y12</f>
        <v>577.6</v>
      </c>
      <c r="AP21" s="28">
        <f t="shared" si="35"/>
        <v>634.55555555555566</v>
      </c>
      <c r="AQ21" s="28">
        <f t="shared" si="36"/>
        <v>636.66666666666674</v>
      </c>
    </row>
    <row r="22" spans="1:43" x14ac:dyDescent="0.2">
      <c r="A22" s="23" t="s">
        <v>46</v>
      </c>
      <c r="B22" s="24" t="s">
        <v>47</v>
      </c>
      <c r="C22" s="28">
        <f>'2002_CO-PA_Sumary'!F21</f>
        <v>849.8</v>
      </c>
      <c r="D22" s="28">
        <f>'2003_CO-PA_Sumary'!F21</f>
        <v>694.4</v>
      </c>
      <c r="E22" s="28">
        <f>'2004_CO-PA_Sumary'!F21</f>
        <v>879</v>
      </c>
      <c r="F22" s="29">
        <f>'2005_CO-PA_Sumary'!F21</f>
        <v>519.1</v>
      </c>
      <c r="G22" s="28">
        <f>'2006_CO-PA_Sumary'!F21</f>
        <v>537.19999999999993</v>
      </c>
      <c r="H22" s="28">
        <f>'2007_CO-PA_Sumary'!F21</f>
        <v>839.1</v>
      </c>
      <c r="I22" s="28">
        <f>'2008_CO-PA_Sumary'!F21</f>
        <v>858.6</v>
      </c>
      <c r="J22" s="28">
        <f>'2009_CO-PA_Sumary'!F21</f>
        <v>985.2</v>
      </c>
      <c r="K22" s="28">
        <f>'2010_CO-PA_Sumary'!F21</f>
        <v>543.20000000000005</v>
      </c>
      <c r="L22" s="28">
        <f t="shared" si="0"/>
        <v>745.06666666666661</v>
      </c>
      <c r="M22" s="28">
        <f t="shared" si="1"/>
        <v>718.20952380952372</v>
      </c>
      <c r="O22" s="27">
        <v>508</v>
      </c>
      <c r="P22" s="25" t="s">
        <v>164</v>
      </c>
      <c r="Q22" s="28">
        <f>'2002_CO-PA_Sumary'!X21</f>
        <v>45.540000000000006</v>
      </c>
      <c r="R22" s="28">
        <f>'2003_CO-PA_Sumary'!X21</f>
        <v>63.4</v>
      </c>
      <c r="S22" s="28">
        <f>'2004_CO-PA_Sumary'!X21</f>
        <v>62.399999999999991</v>
      </c>
      <c r="T22" s="28">
        <f>'2005_CO-PA_Sumary'!X21</f>
        <v>60.999999999999986</v>
      </c>
      <c r="U22" s="28">
        <f>'2006_CO-PA_Sumary'!X21</f>
        <v>66.599999999999994</v>
      </c>
      <c r="V22" s="28">
        <f>'2007_CO-PA_Sumary'!X21</f>
        <v>64.400000000000006</v>
      </c>
      <c r="W22" s="28">
        <f>'2008_CO-PA_Sumary'!X21</f>
        <v>66.5</v>
      </c>
      <c r="X22" s="28">
        <f>'2009_CO-PA_Sumary'!X21</f>
        <v>73.599999999999994</v>
      </c>
      <c r="Y22" s="28">
        <f>'2010_CO-PA_Sumary'!X21</f>
        <v>71.800000000000011</v>
      </c>
      <c r="Z22" s="28">
        <f t="shared" si="5"/>
        <v>63.915555555555557</v>
      </c>
      <c r="AA22" s="28">
        <f t="shared" si="6"/>
        <v>67.316666666666677</v>
      </c>
      <c r="AE22" s="27">
        <v>403</v>
      </c>
      <c r="AF22" s="25" t="s">
        <v>156</v>
      </c>
      <c r="AG22" s="28">
        <f t="shared" si="37"/>
        <v>972.00000000000011</v>
      </c>
      <c r="AH22" s="28">
        <f t="shared" si="38"/>
        <v>580.6</v>
      </c>
      <c r="AI22" s="28">
        <f t="shared" si="39"/>
        <v>610.09999999999991</v>
      </c>
      <c r="AJ22" s="28">
        <f t="shared" si="40"/>
        <v>487.49999999999994</v>
      </c>
      <c r="AK22" s="28">
        <f t="shared" si="41"/>
        <v>756.40000000000009</v>
      </c>
      <c r="AL22" s="28">
        <f t="shared" si="42"/>
        <v>731.09999999999991</v>
      </c>
      <c r="AM22" s="28">
        <f t="shared" si="43"/>
        <v>659.2</v>
      </c>
      <c r="AN22" s="28">
        <f t="shared" si="44"/>
        <v>630.79999999999995</v>
      </c>
      <c r="AO22" s="28">
        <f t="shared" si="45"/>
        <v>474.6</v>
      </c>
      <c r="AP22" s="28">
        <f t="shared" si="35"/>
        <v>655.81111111111113</v>
      </c>
      <c r="AQ22" s="28">
        <f t="shared" si="36"/>
        <v>623.26666666666665</v>
      </c>
    </row>
    <row r="23" spans="1:43" ht="13.5" thickBot="1" x14ac:dyDescent="0.25">
      <c r="A23" s="23" t="s">
        <v>48</v>
      </c>
      <c r="B23" s="24" t="s">
        <v>49</v>
      </c>
      <c r="C23" s="28">
        <f>'2002_CO-PA_Sumary'!F22</f>
        <v>3.1</v>
      </c>
      <c r="D23" s="28">
        <f>'2003_CO-PA_Sumary'!F22</f>
        <v>2.5</v>
      </c>
      <c r="E23" s="28">
        <f>'2004_CO-PA_Sumary'!F22</f>
        <v>5.9</v>
      </c>
      <c r="F23" s="29">
        <f>'2005_CO-PA_Sumary'!F22</f>
        <v>1.4</v>
      </c>
      <c r="G23" s="28">
        <f>'2006_CO-PA_Sumary'!F22</f>
        <v>4.0999999999999996</v>
      </c>
      <c r="H23" s="28">
        <f>'2007_CO-PA_Sumary'!F22</f>
        <v>5.6</v>
      </c>
      <c r="I23" s="28">
        <f>'2008_CO-PA_Sumary'!F22</f>
        <v>4.8000000000000007</v>
      </c>
      <c r="J23" s="28">
        <f>'2009_CO-PA_Sumary'!F22</f>
        <v>4.0999999999999996</v>
      </c>
      <c r="K23" s="28">
        <f>'2010_CO-PA_Sumary'!F22</f>
        <v>4.0999999999999996</v>
      </c>
      <c r="L23" s="28">
        <f t="shared" si="0"/>
        <v>3.9555555555555557</v>
      </c>
      <c r="M23" s="28">
        <f t="shared" si="1"/>
        <v>4.0079365079365079</v>
      </c>
      <c r="O23" s="27">
        <v>509</v>
      </c>
      <c r="P23" s="25" t="s">
        <v>165</v>
      </c>
      <c r="Q23" s="28">
        <f>'2002_CO-PA_Sumary'!X22</f>
        <v>472.8</v>
      </c>
      <c r="R23" s="28">
        <f>'2003_CO-PA_Sumary'!X22</f>
        <v>442.9</v>
      </c>
      <c r="S23" s="28">
        <f>'2004_CO-PA_Sumary'!X22</f>
        <v>572.1</v>
      </c>
      <c r="T23" s="28">
        <f>'2005_CO-PA_Sumary'!X22</f>
        <v>438.29999999999995</v>
      </c>
      <c r="U23" s="28">
        <f>'2006_CO-PA_Sumary'!X22</f>
        <v>487.40000000000003</v>
      </c>
      <c r="V23" s="28">
        <f>'2007_CO-PA_Sumary'!X22</f>
        <v>521.5</v>
      </c>
      <c r="W23" s="28">
        <f>'2008_CO-PA_Sumary'!X22</f>
        <v>614.90000000000009</v>
      </c>
      <c r="X23" s="28">
        <f>'2009_CO-PA_Sumary'!X22</f>
        <v>598.49999999999989</v>
      </c>
      <c r="Y23" s="28">
        <f>'2010_CO-PA_Sumary'!X22</f>
        <v>459.09999999999997</v>
      </c>
      <c r="Z23" s="28">
        <f t="shared" si="5"/>
        <v>511.94444444444446</v>
      </c>
      <c r="AA23" s="28">
        <f t="shared" si="6"/>
        <v>519.95000000000005</v>
      </c>
      <c r="AE23" s="165">
        <v>404</v>
      </c>
      <c r="AF23" s="166" t="s">
        <v>81</v>
      </c>
      <c r="AG23" s="167">
        <f t="shared" si="37"/>
        <v>70.099999999999994</v>
      </c>
      <c r="AH23" s="167">
        <f t="shared" si="38"/>
        <v>71.5</v>
      </c>
      <c r="AI23" s="167">
        <f t="shared" si="39"/>
        <v>61</v>
      </c>
      <c r="AJ23" s="167">
        <f t="shared" si="40"/>
        <v>89.7</v>
      </c>
      <c r="AK23" s="167">
        <f t="shared" si="41"/>
        <v>69.800000000000011</v>
      </c>
      <c r="AL23" s="167">
        <f t="shared" si="42"/>
        <v>68.599999999999994</v>
      </c>
      <c r="AM23" s="167">
        <f t="shared" si="43"/>
        <v>59.5</v>
      </c>
      <c r="AN23" s="167">
        <f t="shared" si="44"/>
        <v>61.600000000000009</v>
      </c>
      <c r="AO23" s="167">
        <f t="shared" si="45"/>
        <v>65.8</v>
      </c>
      <c r="AP23" s="167">
        <f t="shared" si="35"/>
        <v>68.62222222222222</v>
      </c>
      <c r="AQ23" s="167">
        <f t="shared" si="36"/>
        <v>69.166666666666671</v>
      </c>
    </row>
    <row r="24" spans="1:43" ht="13.5" thickTop="1" x14ac:dyDescent="0.2">
      <c r="A24" s="23" t="s">
        <v>50</v>
      </c>
      <c r="B24" s="24" t="s">
        <v>51</v>
      </c>
      <c r="C24" s="28">
        <f>'2002_CO-PA_Sumary'!F23</f>
        <v>11.399999999999999</v>
      </c>
      <c r="D24" s="28">
        <f>'2003_CO-PA_Sumary'!F23</f>
        <v>8.3999999999999986</v>
      </c>
      <c r="E24" s="28">
        <f>'2004_CO-PA_Sumary'!F23</f>
        <v>9.1</v>
      </c>
      <c r="F24" s="29">
        <f>'2005_CO-PA_Sumary'!F23</f>
        <v>6.8999999999999995</v>
      </c>
      <c r="G24" s="28">
        <f>'2006_CO-PA_Sumary'!F23</f>
        <v>7.7</v>
      </c>
      <c r="H24" s="28">
        <f>'2007_CO-PA_Sumary'!F23</f>
        <v>8.2999999999999989</v>
      </c>
      <c r="I24" s="28">
        <f>'2008_CO-PA_Sumary'!F23</f>
        <v>8.3999999999999986</v>
      </c>
      <c r="J24" s="28">
        <f>'2009_CO-PA_Sumary'!F23</f>
        <v>7.6</v>
      </c>
      <c r="K24" s="28">
        <f>'2010_CO-PA_Sumary'!F23</f>
        <v>7.3999999999999995</v>
      </c>
      <c r="L24" s="28">
        <f t="shared" si="0"/>
        <v>8.3555555555555561</v>
      </c>
      <c r="M24" s="28">
        <f t="shared" si="1"/>
        <v>7.8079365079365077</v>
      </c>
      <c r="O24" s="27">
        <v>510</v>
      </c>
      <c r="P24" s="25" t="s">
        <v>166</v>
      </c>
      <c r="Q24" s="28">
        <f>'2002_CO-PA_Sumary'!X23</f>
        <v>28.6</v>
      </c>
      <c r="R24" s="28">
        <f>'2003_CO-PA_Sumary'!X23</f>
        <v>24.8</v>
      </c>
      <c r="S24" s="28">
        <f>'2004_CO-PA_Sumary'!X23</f>
        <v>21.299999999999997</v>
      </c>
      <c r="T24" s="28">
        <f>'2005_CO-PA_Sumary'!X23</f>
        <v>16.2</v>
      </c>
      <c r="U24" s="28">
        <f>'2006_CO-PA_Sumary'!X23</f>
        <v>19.600000000000001</v>
      </c>
      <c r="V24" s="28">
        <f>'2007_CO-PA_Sumary'!X23</f>
        <v>25.7</v>
      </c>
      <c r="W24" s="28">
        <f>'2008_CO-PA_Sumary'!X23</f>
        <v>31.9</v>
      </c>
      <c r="X24" s="28">
        <f>'2009_CO-PA_Sumary'!X23</f>
        <v>27.9</v>
      </c>
      <c r="Y24" s="28">
        <f>'2010_CO-PA_Sumary'!X23</f>
        <v>23.7</v>
      </c>
      <c r="Z24" s="28">
        <f t="shared" si="5"/>
        <v>24.411111111111111</v>
      </c>
      <c r="AA24" s="28">
        <f t="shared" si="6"/>
        <v>24.166666666666668</v>
      </c>
      <c r="AE24" s="27"/>
      <c r="AF24" s="40" t="s">
        <v>242</v>
      </c>
      <c r="AG24" s="28">
        <f>SUM(AG20:AG23)</f>
        <v>1897.6</v>
      </c>
      <c r="AH24" s="28">
        <f t="shared" ref="AH24:AO24" si="46">SUM(AH20:AH23)</f>
        <v>1543.1000000000001</v>
      </c>
      <c r="AI24" s="28">
        <f t="shared" si="46"/>
        <v>1476.3</v>
      </c>
      <c r="AJ24" s="28">
        <f t="shared" si="46"/>
        <v>1237.5999999999999</v>
      </c>
      <c r="AK24" s="28">
        <f t="shared" si="46"/>
        <v>1739.9</v>
      </c>
      <c r="AL24" s="28">
        <f t="shared" si="46"/>
        <v>1802.4</v>
      </c>
      <c r="AM24" s="28">
        <f t="shared" si="46"/>
        <v>1697.1000000000001</v>
      </c>
      <c r="AN24" s="28">
        <f t="shared" si="46"/>
        <v>1744.4999999999998</v>
      </c>
      <c r="AO24" s="28">
        <f t="shared" si="46"/>
        <v>1408.2</v>
      </c>
      <c r="AP24" s="28">
        <f t="shared" si="35"/>
        <v>1616.3000000000002</v>
      </c>
      <c r="AQ24" s="28">
        <f t="shared" si="36"/>
        <v>1604.95</v>
      </c>
    </row>
    <row r="25" spans="1:43" x14ac:dyDescent="0.2">
      <c r="A25" s="23" t="s">
        <v>52</v>
      </c>
      <c r="B25" s="24" t="s">
        <v>53</v>
      </c>
      <c r="C25" s="28">
        <f>'2002_CO-PA_Sumary'!F24</f>
        <v>29.2</v>
      </c>
      <c r="D25" s="28">
        <f>'2003_CO-PA_Sumary'!F24</f>
        <v>29.5</v>
      </c>
      <c r="E25" s="28">
        <f>'2004_CO-PA_Sumary'!F24</f>
        <v>29.8</v>
      </c>
      <c r="F25" s="29">
        <f>'2005_CO-PA_Sumary'!F24</f>
        <v>21.1</v>
      </c>
      <c r="G25" s="28">
        <f>'2006_CO-PA_Sumary'!F24</f>
        <v>32.4</v>
      </c>
      <c r="H25" s="28">
        <f>'2007_CO-PA_Sumary'!F24</f>
        <v>34.299999999999997</v>
      </c>
      <c r="I25" s="28">
        <f>'2008_CO-PA_Sumary'!F24</f>
        <v>39.800000000000004</v>
      </c>
      <c r="J25" s="28">
        <f>'2009_CO-PA_Sumary'!F24</f>
        <v>34.700000000000003</v>
      </c>
      <c r="K25" s="28">
        <f>'2010_CO-PA_Sumary'!F24</f>
        <v>28.1</v>
      </c>
      <c r="L25" s="28">
        <f t="shared" si="0"/>
        <v>30.988888888888894</v>
      </c>
      <c r="M25" s="28">
        <f t="shared" si="1"/>
        <v>31.62698412698413</v>
      </c>
      <c r="O25" s="27">
        <v>511</v>
      </c>
      <c r="P25" s="25" t="s">
        <v>167</v>
      </c>
      <c r="Q25" s="28">
        <f>'2002_CO-PA_Sumary'!X24</f>
        <v>409.09999999999997</v>
      </c>
      <c r="R25" s="28">
        <f>'2003_CO-PA_Sumary'!X24</f>
        <v>380</v>
      </c>
      <c r="S25" s="28">
        <f>'2004_CO-PA_Sumary'!X24</f>
        <v>434.6</v>
      </c>
      <c r="T25" s="28">
        <f>'2005_CO-PA_Sumary'!X24</f>
        <v>353.69999999999993</v>
      </c>
      <c r="U25" s="28">
        <f>'2006_CO-PA_Sumary'!X24</f>
        <v>364.3</v>
      </c>
      <c r="V25" s="28">
        <f>'2007_CO-PA_Sumary'!X24</f>
        <v>446.2</v>
      </c>
      <c r="W25" s="28">
        <f>'2008_CO-PA_Sumary'!X24</f>
        <v>394.70000000000005</v>
      </c>
      <c r="X25" s="28">
        <f>'2009_CO-PA_Sumary'!X24</f>
        <v>389.6</v>
      </c>
      <c r="Y25" s="28">
        <f>'2010_CO-PA_Sumary'!X24</f>
        <v>420.80000000000007</v>
      </c>
      <c r="Z25" s="28">
        <f t="shared" si="5"/>
        <v>399.22222222222217</v>
      </c>
      <c r="AA25" s="28">
        <f t="shared" si="6"/>
        <v>394.88333333333338</v>
      </c>
      <c r="AE25" s="27"/>
    </row>
    <row r="26" spans="1:43" x14ac:dyDescent="0.2">
      <c r="A26" s="23" t="s">
        <v>54</v>
      </c>
      <c r="B26" s="24" t="s">
        <v>55</v>
      </c>
      <c r="C26" s="28">
        <f>'2002_CO-PA_Sumary'!F25</f>
        <v>1000</v>
      </c>
      <c r="D26" s="28">
        <f>'2003_CO-PA_Sumary'!F25</f>
        <v>891.40000000000009</v>
      </c>
      <c r="E26" s="28">
        <f>'2004_CO-PA_Sumary'!F25</f>
        <v>985.80000000000007</v>
      </c>
      <c r="F26" s="29">
        <f>'2005_CO-PA_Sumary'!F25</f>
        <v>798</v>
      </c>
      <c r="G26" s="28">
        <f>'2006_CO-PA_Sumary'!F25</f>
        <v>910.09999999999991</v>
      </c>
      <c r="H26" s="28">
        <f>'2007_CO-PA_Sumary'!F25</f>
        <v>1080.8</v>
      </c>
      <c r="I26" s="28">
        <f>'2008_CO-PA_Sumary'!F25</f>
        <v>1370.4</v>
      </c>
      <c r="J26" s="28">
        <f>'2009_CO-PA_Sumary'!F25</f>
        <v>1192.8000000000002</v>
      </c>
      <c r="K26" s="28">
        <f>'2010_CO-PA_Sumary'!F25</f>
        <v>877.69999999999993</v>
      </c>
      <c r="L26" s="28">
        <f t="shared" si="0"/>
        <v>1011.8888888888889</v>
      </c>
      <c r="M26" s="28">
        <f t="shared" si="1"/>
        <v>1034.526984126984</v>
      </c>
      <c r="O26" s="27">
        <v>601</v>
      </c>
      <c r="P26" s="25" t="s">
        <v>168</v>
      </c>
      <c r="Q26" s="28">
        <f>'2002_CO-PA_Sumary'!X25</f>
        <v>18.200000000000003</v>
      </c>
      <c r="R26" s="28">
        <f>'2003_CO-PA_Sumary'!X25</f>
        <v>18.599999999999998</v>
      </c>
      <c r="S26" s="28">
        <f>'2004_CO-PA_Sumary'!X25</f>
        <v>19.7</v>
      </c>
      <c r="T26" s="28">
        <f>'2005_CO-PA_Sumary'!X25</f>
        <v>35.9</v>
      </c>
      <c r="U26" s="28">
        <f>'2006_CO-PA_Sumary'!X25</f>
        <v>4.7</v>
      </c>
      <c r="V26" s="28">
        <f>'2007_CO-PA_Sumary'!X25</f>
        <v>3.5</v>
      </c>
      <c r="W26" s="28">
        <f>'2008_CO-PA_Sumary'!X25</f>
        <v>7.8</v>
      </c>
      <c r="X26" s="28">
        <f>'2009_CO-PA_Sumary'!X25</f>
        <v>13.700000000000001</v>
      </c>
      <c r="Y26" s="28">
        <f>'2010_CO-PA_Sumary'!X25</f>
        <v>11.1</v>
      </c>
      <c r="Z26" s="28">
        <f t="shared" si="5"/>
        <v>14.800000000000002</v>
      </c>
      <c r="AA26" s="28">
        <f t="shared" si="6"/>
        <v>12.783333333333331</v>
      </c>
      <c r="AE26" s="27"/>
    </row>
    <row r="27" spans="1:43" x14ac:dyDescent="0.2">
      <c r="A27" s="23" t="s">
        <v>56</v>
      </c>
      <c r="B27" s="25" t="s">
        <v>57</v>
      </c>
      <c r="C27" s="28">
        <f>'2002_CO-PA_Sumary'!F26</f>
        <v>100.1</v>
      </c>
      <c r="D27" s="28">
        <f>'2003_CO-PA_Sumary'!F26</f>
        <v>87</v>
      </c>
      <c r="E27" s="28">
        <f>'2004_CO-PA_Sumary'!F26</f>
        <v>95.9</v>
      </c>
      <c r="F27" s="29">
        <f>'2005_CO-PA_Sumary'!F26</f>
        <v>84.100000000000009</v>
      </c>
      <c r="G27" s="28">
        <f>'2006_CO-PA_Sumary'!F26</f>
        <v>94.1</v>
      </c>
      <c r="H27" s="28">
        <f>'2007_CO-PA_Sumary'!F26</f>
        <v>104.3</v>
      </c>
      <c r="I27" s="28">
        <f>'2008_CO-PA_Sumary'!F26</f>
        <v>91.9</v>
      </c>
      <c r="J27" s="28">
        <f>'2009_CO-PA_Sumary'!F26</f>
        <v>96.9</v>
      </c>
      <c r="K27" s="28">
        <f>'2010_CO-PA_Sumary'!F26</f>
        <v>92</v>
      </c>
      <c r="L27" s="28">
        <f t="shared" si="0"/>
        <v>94.033333333333331</v>
      </c>
      <c r="M27" s="28">
        <f t="shared" si="1"/>
        <v>93.904761904761898</v>
      </c>
      <c r="O27" s="27">
        <v>602</v>
      </c>
      <c r="P27" s="25" t="s">
        <v>169</v>
      </c>
      <c r="Q27" s="28">
        <f>'2002_CO-PA_Sumary'!X26</f>
        <v>16.7</v>
      </c>
      <c r="R27" s="28">
        <f>'2003_CO-PA_Sumary'!X26</f>
        <v>13.9</v>
      </c>
      <c r="S27" s="28">
        <f>'2004_CO-PA_Sumary'!X26</f>
        <v>18.3</v>
      </c>
      <c r="T27" s="28">
        <f>'2005_CO-PA_Sumary'!X26</f>
        <v>33.1</v>
      </c>
      <c r="U27" s="28">
        <f>'2006_CO-PA_Sumary'!X26</f>
        <v>42.600000000000009</v>
      </c>
      <c r="V27" s="28">
        <f>'2007_CO-PA_Sumary'!X26</f>
        <v>32.1</v>
      </c>
      <c r="W27" s="28">
        <f>'2008_CO-PA_Sumary'!X26</f>
        <v>53.000000000000007</v>
      </c>
      <c r="X27" s="28">
        <f>'2009_CO-PA_Sumary'!X26</f>
        <v>25.6</v>
      </c>
      <c r="Y27" s="28">
        <f>'2010_CO-PA_Sumary'!X26</f>
        <v>45</v>
      </c>
      <c r="Z27" s="28">
        <f t="shared" si="5"/>
        <v>31.144444444444446</v>
      </c>
      <c r="AA27" s="28">
        <f t="shared" si="6"/>
        <v>38.56666666666667</v>
      </c>
      <c r="AD27" s="69" t="s">
        <v>235</v>
      </c>
      <c r="AE27" s="27">
        <v>501</v>
      </c>
      <c r="AF27" s="25" t="s">
        <v>157</v>
      </c>
      <c r="AG27" s="28">
        <f>Q15</f>
        <v>97.2</v>
      </c>
      <c r="AH27" s="28">
        <f t="shared" ref="AH27:AO27" si="47">R15</f>
        <v>86.699999999999989</v>
      </c>
      <c r="AI27" s="28">
        <f t="shared" si="47"/>
        <v>94.3</v>
      </c>
      <c r="AJ27" s="28">
        <f t="shared" si="47"/>
        <v>81.899999999999991</v>
      </c>
      <c r="AK27" s="28">
        <f t="shared" si="47"/>
        <v>95.6</v>
      </c>
      <c r="AL27" s="28">
        <f t="shared" si="47"/>
        <v>104.6</v>
      </c>
      <c r="AM27" s="28">
        <f t="shared" si="47"/>
        <v>99.399999999999991</v>
      </c>
      <c r="AN27" s="28">
        <f t="shared" si="47"/>
        <v>95.899999999999991</v>
      </c>
      <c r="AO27" s="28">
        <f t="shared" si="47"/>
        <v>89.5</v>
      </c>
      <c r="AP27" s="28">
        <f t="shared" ref="AP27:AP38" si="48">AVERAGE(AG27:AO27)</f>
        <v>93.899999999999991</v>
      </c>
      <c r="AQ27" s="28">
        <f t="shared" ref="AQ27:AQ38" si="49">AVERAGE(AJ27:AO27)</f>
        <v>94.483333333333334</v>
      </c>
    </row>
    <row r="28" spans="1:43" x14ac:dyDescent="0.2">
      <c r="A28" s="23" t="s">
        <v>58</v>
      </c>
      <c r="B28" s="24" t="s">
        <v>59</v>
      </c>
      <c r="C28" s="28">
        <f>'2002_CO-PA_Sumary'!F27</f>
        <v>83.4</v>
      </c>
      <c r="D28" s="28">
        <f>'2003_CO-PA_Sumary'!F27</f>
        <v>82.6</v>
      </c>
      <c r="E28" s="28">
        <f>'2004_CO-PA_Sumary'!F27</f>
        <v>84.3</v>
      </c>
      <c r="F28" s="29">
        <f>'2005_CO-PA_Sumary'!F27</f>
        <v>66.900000000000006</v>
      </c>
      <c r="G28" s="28">
        <f>'2006_CO-PA_Sumary'!F27</f>
        <v>83.9</v>
      </c>
      <c r="H28" s="28">
        <f>'2007_CO-PA_Sumary'!F27</f>
        <v>97</v>
      </c>
      <c r="I28" s="28">
        <f>'2008_CO-PA_Sumary'!F27</f>
        <v>90.5</v>
      </c>
      <c r="J28" s="28">
        <f>'2009_CO-PA_Sumary'!F27</f>
        <v>94.800000000000011</v>
      </c>
      <c r="K28" s="28">
        <f>'2010_CO-PA_Sumary'!F27</f>
        <v>84.399999999999991</v>
      </c>
      <c r="L28" s="28">
        <f t="shared" si="0"/>
        <v>85.311111111111117</v>
      </c>
      <c r="M28" s="28">
        <f t="shared" si="1"/>
        <v>86.115873015873021</v>
      </c>
      <c r="O28" s="27">
        <v>603</v>
      </c>
      <c r="P28" s="25" t="s">
        <v>170</v>
      </c>
      <c r="Q28" s="28">
        <f>'2002_CO-PA_Sumary'!X27</f>
        <v>405.20000000000005</v>
      </c>
      <c r="R28" s="28">
        <f>'2003_CO-PA_Sumary'!X27</f>
        <v>374.90000000000003</v>
      </c>
      <c r="S28" s="28">
        <f>'2004_CO-PA_Sumary'!X27</f>
        <v>424.2</v>
      </c>
      <c r="T28" s="28">
        <f>'2005_CO-PA_Sumary'!X27</f>
        <v>376.7</v>
      </c>
      <c r="U28" s="28">
        <f>'2006_CO-PA_Sumary'!X27</f>
        <v>620.4</v>
      </c>
      <c r="V28" s="28">
        <f>'2007_CO-PA_Sumary'!X27</f>
        <v>752.7</v>
      </c>
      <c r="W28" s="28">
        <f>'2008_CO-PA_Sumary'!X27</f>
        <v>506.69999999999993</v>
      </c>
      <c r="X28" s="28">
        <f>'2009_CO-PA_Sumary'!X27</f>
        <v>323.7</v>
      </c>
      <c r="Y28" s="28">
        <f>'2010_CO-PA_Sumary'!X27</f>
        <v>294.2</v>
      </c>
      <c r="Z28" s="28">
        <f t="shared" si="5"/>
        <v>453.18888888888887</v>
      </c>
      <c r="AA28" s="28">
        <f t="shared" si="6"/>
        <v>479.06666666666661</v>
      </c>
      <c r="AE28" s="27">
        <v>502</v>
      </c>
      <c r="AF28" s="25" t="s">
        <v>158</v>
      </c>
      <c r="AG28" s="28">
        <f t="shared" ref="AG28:AG37" si="50">Q16</f>
        <v>1.7000000000000002</v>
      </c>
      <c r="AH28" s="28">
        <f t="shared" ref="AH28:AH37" si="51">R16</f>
        <v>2.1</v>
      </c>
      <c r="AI28" s="28">
        <f t="shared" ref="AI28:AI37" si="52">S16</f>
        <v>2</v>
      </c>
      <c r="AJ28" s="28">
        <f t="shared" ref="AJ28:AJ37" si="53">T16</f>
        <v>1.7000000000000002</v>
      </c>
      <c r="AK28" s="28">
        <f t="shared" ref="AK28:AK37" si="54">U16</f>
        <v>1.7000000000000002</v>
      </c>
      <c r="AL28" s="28">
        <f t="shared" ref="AL28:AL37" si="55">V16</f>
        <v>2</v>
      </c>
      <c r="AM28" s="28">
        <f t="shared" ref="AM28:AM37" si="56">W16</f>
        <v>6.3000000000000007</v>
      </c>
      <c r="AN28" s="28">
        <f t="shared" ref="AN28:AN37" si="57">X16</f>
        <v>5.4</v>
      </c>
      <c r="AO28" s="28">
        <f t="shared" ref="AO28:AO37" si="58">Y16</f>
        <v>4.9000000000000004</v>
      </c>
      <c r="AP28" s="28">
        <f t="shared" si="48"/>
        <v>3.0888888888888886</v>
      </c>
      <c r="AQ28" s="28">
        <f t="shared" si="49"/>
        <v>3.6666666666666665</v>
      </c>
    </row>
    <row r="29" spans="1:43" x14ac:dyDescent="0.2">
      <c r="A29" s="23" t="s">
        <v>60</v>
      </c>
      <c r="B29" s="24" t="s">
        <v>61</v>
      </c>
      <c r="C29" s="28">
        <f>'2002_CO-PA_Sumary'!F28</f>
        <v>623.69999999999993</v>
      </c>
      <c r="D29" s="28">
        <f>'2003_CO-PA_Sumary'!F28</f>
        <v>575.29999999999995</v>
      </c>
      <c r="E29" s="28">
        <f>'2004_CO-PA_Sumary'!F28</f>
        <v>675.5</v>
      </c>
      <c r="F29" s="29">
        <f>'2005_CO-PA_Sumary'!F28</f>
        <v>507.4</v>
      </c>
      <c r="G29" s="28">
        <f>'2006_CO-PA_Sumary'!F28</f>
        <v>452.79999999999995</v>
      </c>
      <c r="H29" s="28">
        <f>'2007_CO-PA_Sumary'!F28</f>
        <v>621.1</v>
      </c>
      <c r="I29" s="28">
        <f>'2008_CO-PA_Sumary'!F28</f>
        <v>586.70000000000005</v>
      </c>
      <c r="J29" s="28">
        <f>'2009_CO-PA_Sumary'!F28</f>
        <v>568.09999999999991</v>
      </c>
      <c r="K29" s="28">
        <f>'2010_CO-PA_Sumary'!F28</f>
        <v>453.1</v>
      </c>
      <c r="L29" s="28">
        <f t="shared" si="0"/>
        <v>562.63333333333344</v>
      </c>
      <c r="M29" s="28">
        <f t="shared" si="1"/>
        <v>535.97619047619048</v>
      </c>
      <c r="O29" s="27">
        <v>604</v>
      </c>
      <c r="P29" s="25" t="s">
        <v>171</v>
      </c>
      <c r="Q29" s="28">
        <f>'2002_CO-PA_Sumary'!X28</f>
        <v>2.1</v>
      </c>
      <c r="R29" s="28">
        <f>'2003_CO-PA_Sumary'!X28</f>
        <v>1.9</v>
      </c>
      <c r="S29" s="28">
        <f>'2004_CO-PA_Sumary'!X28</f>
        <v>1.9</v>
      </c>
      <c r="T29" s="28">
        <f>'2005_CO-PA_Sumary'!X28</f>
        <v>1.5</v>
      </c>
      <c r="U29" s="28">
        <f>'2006_CO-PA_Sumary'!X28</f>
        <v>4.2</v>
      </c>
      <c r="V29" s="28">
        <f>'2007_CO-PA_Sumary'!X28</f>
        <v>4.7</v>
      </c>
      <c r="W29" s="28">
        <f>'2008_CO-PA_Sumary'!X28</f>
        <v>6.3</v>
      </c>
      <c r="X29" s="28">
        <f>'2009_CO-PA_Sumary'!X28</f>
        <v>3.5</v>
      </c>
      <c r="Y29" s="28">
        <f>'2010_CO-PA_Sumary'!X28</f>
        <v>5.4</v>
      </c>
      <c r="Z29" s="28">
        <f t="shared" si="5"/>
        <v>3.5</v>
      </c>
      <c r="AA29" s="28">
        <f t="shared" si="6"/>
        <v>4.2666666666666666</v>
      </c>
      <c r="AE29" s="27">
        <v>503</v>
      </c>
      <c r="AF29" s="25" t="s">
        <v>159</v>
      </c>
      <c r="AG29" s="28">
        <f t="shared" si="50"/>
        <v>325.8</v>
      </c>
      <c r="AH29" s="28">
        <f t="shared" si="51"/>
        <v>258.60000000000002</v>
      </c>
      <c r="AI29" s="28">
        <f t="shared" si="52"/>
        <v>346.8</v>
      </c>
      <c r="AJ29" s="28">
        <f t="shared" si="53"/>
        <v>270.59999999999997</v>
      </c>
      <c r="AK29" s="28">
        <f t="shared" si="54"/>
        <v>253.6</v>
      </c>
      <c r="AL29" s="28">
        <f t="shared" si="55"/>
        <v>309.7</v>
      </c>
      <c r="AM29" s="28">
        <f t="shared" si="56"/>
        <v>311.79999999999995</v>
      </c>
      <c r="AN29" s="28">
        <f t="shared" si="57"/>
        <v>326.8</v>
      </c>
      <c r="AO29" s="28">
        <f t="shared" si="58"/>
        <v>245.2</v>
      </c>
      <c r="AP29" s="28">
        <f t="shared" si="48"/>
        <v>294.32222222222219</v>
      </c>
      <c r="AQ29" s="28">
        <f t="shared" si="49"/>
        <v>286.2833333333333</v>
      </c>
    </row>
    <row r="30" spans="1:43" x14ac:dyDescent="0.2">
      <c r="A30" s="23" t="s">
        <v>62</v>
      </c>
      <c r="B30" s="24" t="s">
        <v>63</v>
      </c>
      <c r="C30" s="28">
        <f>'2002_CO-PA_Sumary'!F29</f>
        <v>60.7</v>
      </c>
      <c r="D30" s="28">
        <f>'2003_CO-PA_Sumary'!F29</f>
        <v>57.7</v>
      </c>
      <c r="E30" s="28">
        <f>'2004_CO-PA_Sumary'!F29</f>
        <v>49.8</v>
      </c>
      <c r="F30" s="29">
        <f>'2005_CO-PA_Sumary'!F29</f>
        <v>26.1</v>
      </c>
      <c r="G30" s="28">
        <f>'2006_CO-PA_Sumary'!F29</f>
        <v>43.3</v>
      </c>
      <c r="H30" s="28">
        <f>'2007_CO-PA_Sumary'!F29</f>
        <v>53.7</v>
      </c>
      <c r="I30" s="28">
        <f>'2008_CO-PA_Sumary'!F29</f>
        <v>59.7</v>
      </c>
      <c r="J30" s="28">
        <f>'2009_CO-PA_Sumary'!F29</f>
        <v>47.7</v>
      </c>
      <c r="K30" s="28">
        <f>'2010_CO-PA_Sumary'!F29</f>
        <v>33.5</v>
      </c>
      <c r="L30" s="28">
        <f t="shared" si="0"/>
        <v>48.022222222222211</v>
      </c>
      <c r="M30" s="28">
        <f t="shared" si="1"/>
        <v>44.574603174603176</v>
      </c>
      <c r="O30" s="27">
        <v>605</v>
      </c>
      <c r="P30" s="25" t="s">
        <v>172</v>
      </c>
      <c r="Q30" s="28">
        <f>'2002_CO-PA_Sumary'!X29</f>
        <v>0</v>
      </c>
      <c r="R30" s="28">
        <f>'2003_CO-PA_Sumary'!X29</f>
        <v>0</v>
      </c>
      <c r="S30" s="28">
        <f>'2004_CO-PA_Sumary'!X29</f>
        <v>0</v>
      </c>
      <c r="T30" s="28">
        <f>'2005_CO-PA_Sumary'!X29</f>
        <v>0</v>
      </c>
      <c r="U30" s="28">
        <f>'2006_CO-PA_Sumary'!X29</f>
        <v>0</v>
      </c>
      <c r="V30" s="28">
        <f>'2007_CO-PA_Sumary'!X29</f>
        <v>0</v>
      </c>
      <c r="W30" s="28">
        <f>'2008_CO-PA_Sumary'!X29</f>
        <v>0.3</v>
      </c>
      <c r="X30" s="28">
        <f>'2009_CO-PA_Sumary'!X29</f>
        <v>0.3</v>
      </c>
      <c r="Y30" s="28">
        <f>'2010_CO-PA_Sumary'!X29</f>
        <v>0.4</v>
      </c>
      <c r="Z30" s="28">
        <f t="shared" si="5"/>
        <v>0.1111111111111111</v>
      </c>
      <c r="AA30" s="28">
        <f t="shared" si="6"/>
        <v>0.16666666666666666</v>
      </c>
      <c r="AE30" s="27">
        <v>504</v>
      </c>
      <c r="AF30" s="25" t="s">
        <v>160</v>
      </c>
      <c r="AG30" s="28">
        <f t="shared" si="50"/>
        <v>211.5</v>
      </c>
      <c r="AH30" s="28">
        <f t="shared" si="51"/>
        <v>182</v>
      </c>
      <c r="AI30" s="28">
        <f t="shared" si="52"/>
        <v>232.8</v>
      </c>
      <c r="AJ30" s="28">
        <f t="shared" si="53"/>
        <v>193.00000000000003</v>
      </c>
      <c r="AK30" s="28">
        <f t="shared" si="54"/>
        <v>212.7</v>
      </c>
      <c r="AL30" s="28">
        <f t="shared" si="55"/>
        <v>242.10000000000002</v>
      </c>
      <c r="AM30" s="28">
        <f t="shared" si="56"/>
        <v>239.9</v>
      </c>
      <c r="AN30" s="28">
        <f t="shared" si="57"/>
        <v>230.20000000000005</v>
      </c>
      <c r="AO30" s="28">
        <f t="shared" si="58"/>
        <v>182.60000000000002</v>
      </c>
      <c r="AP30" s="28">
        <f t="shared" si="48"/>
        <v>214.0888888888889</v>
      </c>
      <c r="AQ30" s="28">
        <f t="shared" si="49"/>
        <v>216.75</v>
      </c>
    </row>
    <row r="31" spans="1:43" x14ac:dyDescent="0.2">
      <c r="A31" s="23" t="s">
        <v>64</v>
      </c>
      <c r="B31" s="24" t="s">
        <v>65</v>
      </c>
      <c r="C31" s="28">
        <f>'2002_CO-PA_Sumary'!F30</f>
        <v>6.94</v>
      </c>
      <c r="D31" s="28">
        <f>'2003_CO-PA_Sumary'!F30</f>
        <v>8.6999999999999993</v>
      </c>
      <c r="E31" s="28">
        <f>'2004_CO-PA_Sumary'!F30</f>
        <v>9.2999999999999989</v>
      </c>
      <c r="F31" s="29">
        <f>'2005_CO-PA_Sumary'!F30</f>
        <v>6.8</v>
      </c>
      <c r="G31" s="28">
        <f>'2006_CO-PA_Sumary'!F30</f>
        <v>10.299999999999999</v>
      </c>
      <c r="H31" s="28">
        <f>'2007_CO-PA_Sumary'!F30</f>
        <v>11.099999999999998</v>
      </c>
      <c r="I31" s="28">
        <f>'2008_CO-PA_Sumary'!F30</f>
        <v>10</v>
      </c>
      <c r="J31" s="28">
        <f>'2009_CO-PA_Sumary'!F30</f>
        <v>8.8000000000000007</v>
      </c>
      <c r="K31" s="28">
        <f>'2010_CO-PA_Sumary'!F30</f>
        <v>8.6</v>
      </c>
      <c r="L31" s="28">
        <f t="shared" si="0"/>
        <v>8.948888888888888</v>
      </c>
      <c r="M31" s="28">
        <f t="shared" si="1"/>
        <v>9.2212698412698408</v>
      </c>
      <c r="O31" s="27">
        <v>606</v>
      </c>
      <c r="P31" s="25" t="s">
        <v>173</v>
      </c>
      <c r="Q31" s="28">
        <f>'2002_CO-PA_Sumary'!X30</f>
        <v>520.90000000000009</v>
      </c>
      <c r="R31" s="28">
        <f>'2003_CO-PA_Sumary'!X30</f>
        <v>488.29999999999995</v>
      </c>
      <c r="S31" s="28">
        <f>'2004_CO-PA_Sumary'!X30</f>
        <v>562.19999999999993</v>
      </c>
      <c r="T31" s="28">
        <f>'2005_CO-PA_Sumary'!X30</f>
        <v>471.8</v>
      </c>
      <c r="U31" s="28">
        <f>'2006_CO-PA_Sumary'!X30</f>
        <v>605.79999999999995</v>
      </c>
      <c r="V31" s="28">
        <f>'2007_CO-PA_Sumary'!X30</f>
        <v>773.09999999999991</v>
      </c>
      <c r="W31" s="28">
        <f>'2008_CO-PA_Sumary'!X30</f>
        <v>876.7</v>
      </c>
      <c r="X31" s="28">
        <f>'2009_CO-PA_Sumary'!X30</f>
        <v>1053.4000000000001</v>
      </c>
      <c r="Y31" s="28">
        <f>'2010_CO-PA_Sumary'!X30</f>
        <v>782.7</v>
      </c>
      <c r="Z31" s="28">
        <f t="shared" si="5"/>
        <v>681.65555555555557</v>
      </c>
      <c r="AA31" s="28">
        <f t="shared" si="6"/>
        <v>760.58333333333337</v>
      </c>
      <c r="AE31" s="27">
        <v>505</v>
      </c>
      <c r="AF31" s="25" t="s">
        <v>161</v>
      </c>
      <c r="AG31" s="28">
        <f t="shared" si="50"/>
        <v>52.099999999999994</v>
      </c>
      <c r="AH31" s="28">
        <f t="shared" si="51"/>
        <v>44.6</v>
      </c>
      <c r="AI31" s="28">
        <f t="shared" si="52"/>
        <v>54.100000000000009</v>
      </c>
      <c r="AJ31" s="28">
        <f t="shared" si="53"/>
        <v>41.900000000000006</v>
      </c>
      <c r="AK31" s="28">
        <f t="shared" si="54"/>
        <v>44.7</v>
      </c>
      <c r="AL31" s="28">
        <f t="shared" si="55"/>
        <v>48</v>
      </c>
      <c r="AM31" s="28">
        <f t="shared" si="56"/>
        <v>49.000000000000007</v>
      </c>
      <c r="AN31" s="28">
        <f t="shared" si="57"/>
        <v>45.699999999999996</v>
      </c>
      <c r="AO31" s="28">
        <f t="shared" si="58"/>
        <v>53.499999999999993</v>
      </c>
      <c r="AP31" s="28">
        <f t="shared" si="48"/>
        <v>48.177777777777777</v>
      </c>
      <c r="AQ31" s="28">
        <f t="shared" si="49"/>
        <v>47.133333333333333</v>
      </c>
    </row>
    <row r="32" spans="1:43" x14ac:dyDescent="0.2">
      <c r="A32" s="23" t="s">
        <v>66</v>
      </c>
      <c r="B32" s="24" t="s">
        <v>67</v>
      </c>
      <c r="C32" s="28">
        <f>'2002_CO-PA_Sumary'!F31</f>
        <v>387.8</v>
      </c>
      <c r="D32" s="28">
        <f>'2003_CO-PA_Sumary'!F31</f>
        <v>63.199999999999996</v>
      </c>
      <c r="E32" s="28">
        <f>'2004_CO-PA_Sumary'!F31</f>
        <v>39.700000000000003</v>
      </c>
      <c r="F32" s="29">
        <f>'2005_CO-PA_Sumary'!F31</f>
        <v>44.3</v>
      </c>
      <c r="G32" s="28">
        <f>'2006_CO-PA_Sumary'!F31</f>
        <v>5.6</v>
      </c>
      <c r="H32" s="28">
        <f>'2007_CO-PA_Sumary'!F31</f>
        <v>5.6</v>
      </c>
      <c r="I32" s="28">
        <f>'2008_CO-PA_Sumary'!F31</f>
        <v>5.6</v>
      </c>
      <c r="J32" s="28">
        <f>'2009_CO-PA_Sumary'!F31</f>
        <v>5.6</v>
      </c>
      <c r="K32" s="28">
        <f>'2010_CO-PA_Sumary'!F31</f>
        <v>5.6</v>
      </c>
      <c r="L32" s="28">
        <f t="shared" si="0"/>
        <v>62.555555555555571</v>
      </c>
      <c r="M32" s="28">
        <f t="shared" si="1"/>
        <v>19.265079365079366</v>
      </c>
      <c r="O32" s="27">
        <v>607</v>
      </c>
      <c r="P32" s="25" t="s">
        <v>174</v>
      </c>
      <c r="Q32" s="28">
        <f>'2002_CO-PA_Sumary'!X31</f>
        <v>229.5</v>
      </c>
      <c r="R32" s="28">
        <f>'2003_CO-PA_Sumary'!X31</f>
        <v>228.39999999999998</v>
      </c>
      <c r="S32" s="28">
        <f>'2004_CO-PA_Sumary'!X31</f>
        <v>245</v>
      </c>
      <c r="T32" s="28">
        <f>'2005_CO-PA_Sumary'!X31</f>
        <v>232</v>
      </c>
      <c r="U32" s="28">
        <f>'2006_CO-PA_Sumary'!X31</f>
        <v>206.89999999999998</v>
      </c>
      <c r="V32" s="28">
        <f>'2007_CO-PA_Sumary'!X31</f>
        <v>205.6</v>
      </c>
      <c r="W32" s="28">
        <f>'2008_CO-PA_Sumary'!X31</f>
        <v>210.5</v>
      </c>
      <c r="X32" s="28">
        <f>'2009_CO-PA_Sumary'!X31</f>
        <v>277.5</v>
      </c>
      <c r="Y32" s="28">
        <f>'2010_CO-PA_Sumary'!X31</f>
        <v>225</v>
      </c>
      <c r="Z32" s="28">
        <f t="shared" si="5"/>
        <v>228.93333333333328</v>
      </c>
      <c r="AA32" s="28">
        <f t="shared" si="6"/>
        <v>226.25</v>
      </c>
      <c r="AE32" s="27">
        <v>506</v>
      </c>
      <c r="AF32" s="25" t="s">
        <v>162</v>
      </c>
      <c r="AG32" s="28">
        <f t="shared" si="50"/>
        <v>453.59999999999997</v>
      </c>
      <c r="AH32" s="28">
        <f t="shared" si="51"/>
        <v>443.30000000000007</v>
      </c>
      <c r="AI32" s="28">
        <f t="shared" si="52"/>
        <v>483.79999999999995</v>
      </c>
      <c r="AJ32" s="28">
        <f t="shared" si="53"/>
        <v>463.9</v>
      </c>
      <c r="AK32" s="28">
        <f t="shared" si="54"/>
        <v>414.9</v>
      </c>
      <c r="AL32" s="28">
        <f t="shared" si="55"/>
        <v>573.9</v>
      </c>
      <c r="AM32" s="28">
        <f t="shared" si="56"/>
        <v>643.29999999999995</v>
      </c>
      <c r="AN32" s="28">
        <f t="shared" si="57"/>
        <v>539.70000000000005</v>
      </c>
      <c r="AO32" s="28">
        <f t="shared" si="58"/>
        <v>495.4</v>
      </c>
      <c r="AP32" s="28">
        <f t="shared" si="48"/>
        <v>501.31111111111102</v>
      </c>
      <c r="AQ32" s="28">
        <f t="shared" si="49"/>
        <v>521.85</v>
      </c>
    </row>
    <row r="33" spans="1:43" x14ac:dyDescent="0.2">
      <c r="A33" s="23" t="s">
        <v>68</v>
      </c>
      <c r="B33" s="24" t="s">
        <v>69</v>
      </c>
      <c r="C33" s="28">
        <f>'2002_CO-PA_Sumary'!F32</f>
        <v>47.6</v>
      </c>
      <c r="D33" s="28">
        <f>'2003_CO-PA_Sumary'!F32</f>
        <v>47.5</v>
      </c>
      <c r="E33" s="28">
        <f>'2004_CO-PA_Sumary'!F32</f>
        <v>81</v>
      </c>
      <c r="F33" s="29">
        <f>'2005_CO-PA_Sumary'!F32</f>
        <v>40</v>
      </c>
      <c r="G33" s="28">
        <f>'2006_CO-PA_Sumary'!F32</f>
        <v>50.6</v>
      </c>
      <c r="H33" s="28">
        <f>'2007_CO-PA_Sumary'!F32</f>
        <v>33.1</v>
      </c>
      <c r="I33" s="28">
        <f>'2008_CO-PA_Sumary'!F32</f>
        <v>31.299999999999997</v>
      </c>
      <c r="J33" s="28">
        <f>'2009_CO-PA_Sumary'!F32</f>
        <v>32.300000000000004</v>
      </c>
      <c r="K33" s="28">
        <f>'2010_CO-PA_Sumary'!F32</f>
        <v>43.500000000000007</v>
      </c>
      <c r="L33" s="28">
        <f t="shared" si="0"/>
        <v>45.211111111111116</v>
      </c>
      <c r="M33" s="28">
        <f t="shared" si="1"/>
        <v>39.43015873015873</v>
      </c>
      <c r="O33" s="27">
        <v>608</v>
      </c>
      <c r="P33" s="25" t="s">
        <v>175</v>
      </c>
      <c r="Q33" s="28">
        <f>'2002_CO-PA_Sumary'!X32</f>
        <v>314.2</v>
      </c>
      <c r="R33" s="28">
        <f>'2003_CO-PA_Sumary'!X32</f>
        <v>326.39999999999998</v>
      </c>
      <c r="S33" s="28">
        <f>'2004_CO-PA_Sumary'!X32</f>
        <v>320.7</v>
      </c>
      <c r="T33" s="28">
        <f>'2005_CO-PA_Sumary'!X32</f>
        <v>217.09999999999997</v>
      </c>
      <c r="U33" s="28">
        <f>'2006_CO-PA_Sumary'!X32</f>
        <v>291.59999999999997</v>
      </c>
      <c r="V33" s="28">
        <f>'2007_CO-PA_Sumary'!X32</f>
        <v>414.4</v>
      </c>
      <c r="W33" s="28">
        <f>'2008_CO-PA_Sumary'!X32</f>
        <v>584.80000000000007</v>
      </c>
      <c r="X33" s="28">
        <f>'2009_CO-PA_Sumary'!X32</f>
        <v>579.9</v>
      </c>
      <c r="Y33" s="28">
        <f>'2010_CO-PA_Sumary'!X32</f>
        <v>343.5</v>
      </c>
      <c r="Z33" s="28">
        <f t="shared" si="5"/>
        <v>376.95555555555552</v>
      </c>
      <c r="AA33" s="28">
        <f t="shared" si="6"/>
        <v>405.2166666666667</v>
      </c>
      <c r="AE33" s="27">
        <v>507</v>
      </c>
      <c r="AF33" s="25" t="s">
        <v>163</v>
      </c>
      <c r="AG33" s="28">
        <f t="shared" si="50"/>
        <v>471.7</v>
      </c>
      <c r="AH33" s="28">
        <f t="shared" si="51"/>
        <v>544.6</v>
      </c>
      <c r="AI33" s="28">
        <f t="shared" si="52"/>
        <v>619.50000000000011</v>
      </c>
      <c r="AJ33" s="28">
        <f t="shared" si="53"/>
        <v>523.5</v>
      </c>
      <c r="AK33" s="28">
        <f t="shared" si="54"/>
        <v>516.5</v>
      </c>
      <c r="AL33" s="28">
        <f t="shared" si="55"/>
        <v>622.5</v>
      </c>
      <c r="AM33" s="28">
        <f t="shared" si="56"/>
        <v>611.5</v>
      </c>
      <c r="AN33" s="28">
        <f t="shared" si="57"/>
        <v>585.79999999999995</v>
      </c>
      <c r="AO33" s="28">
        <f t="shared" si="58"/>
        <v>538.49999999999989</v>
      </c>
      <c r="AP33" s="28">
        <f t="shared" si="48"/>
        <v>559.34444444444443</v>
      </c>
      <c r="AQ33" s="28">
        <f t="shared" si="49"/>
        <v>566.38333333333333</v>
      </c>
    </row>
    <row r="34" spans="1:43" x14ac:dyDescent="0.2">
      <c r="A34" s="23" t="s">
        <v>70</v>
      </c>
      <c r="B34" s="24" t="s">
        <v>71</v>
      </c>
      <c r="C34" s="28">
        <f>'2002_CO-PA_Sumary'!F33</f>
        <v>23.5</v>
      </c>
      <c r="D34" s="28">
        <f>'2003_CO-PA_Sumary'!F33</f>
        <v>21.9</v>
      </c>
      <c r="E34" s="28">
        <f>'2004_CO-PA_Sumary'!F33</f>
        <v>24.6</v>
      </c>
      <c r="F34" s="29">
        <f>'2005_CO-PA_Sumary'!F33</f>
        <v>22.4</v>
      </c>
      <c r="G34" s="28">
        <f>'2006_CO-PA_Sumary'!F33</f>
        <v>26</v>
      </c>
      <c r="H34" s="28">
        <f>'2007_CO-PA_Sumary'!F33</f>
        <v>24.1</v>
      </c>
      <c r="I34" s="28">
        <f>'2008_CO-PA_Sumary'!F33</f>
        <v>24</v>
      </c>
      <c r="J34" s="28">
        <f>'2009_CO-PA_Sumary'!F33</f>
        <v>22.4</v>
      </c>
      <c r="K34" s="28">
        <f>'2010_CO-PA_Sumary'!F33</f>
        <v>21.5</v>
      </c>
      <c r="L34" s="28">
        <f t="shared" ref="L34:L60" si="59">AVERAGE(C34:K34)</f>
        <v>23.37777777777778</v>
      </c>
      <c r="M34" s="28">
        <f t="shared" ref="M34:M60" si="60">AVERAGE(F34:L34)</f>
        <v>23.396825396825395</v>
      </c>
      <c r="O34" s="27">
        <v>609</v>
      </c>
      <c r="P34" s="25" t="s">
        <v>176</v>
      </c>
      <c r="Q34" s="28">
        <f>'2002_CO-PA_Sumary'!X33</f>
        <v>1397.6999999999998</v>
      </c>
      <c r="R34" s="28">
        <f>'2003_CO-PA_Sumary'!X33</f>
        <v>1213.3</v>
      </c>
      <c r="S34" s="28">
        <f>'2004_CO-PA_Sumary'!X33</f>
        <v>1457.3000000000002</v>
      </c>
      <c r="T34" s="28">
        <f>'2005_CO-PA_Sumary'!X33</f>
        <v>965.80000000000007</v>
      </c>
      <c r="U34" s="28">
        <f>'2006_CO-PA_Sumary'!X33</f>
        <v>1020.9</v>
      </c>
      <c r="V34" s="28">
        <f>'2007_CO-PA_Sumary'!X33</f>
        <v>1397.5</v>
      </c>
      <c r="W34" s="28">
        <f>'2008_CO-PA_Sumary'!X33</f>
        <v>1598.9</v>
      </c>
      <c r="X34" s="28">
        <f>'2009_CO-PA_Sumary'!X33</f>
        <v>1551.9</v>
      </c>
      <c r="Y34" s="28">
        <f>'2010_CO-PA_Sumary'!X33</f>
        <v>983.8</v>
      </c>
      <c r="Z34" s="28">
        <f t="shared" si="5"/>
        <v>1287.4555555555553</v>
      </c>
      <c r="AA34" s="28">
        <f t="shared" si="6"/>
        <v>1253.1333333333334</v>
      </c>
      <c r="AE34" s="27">
        <v>508</v>
      </c>
      <c r="AF34" s="25" t="s">
        <v>164</v>
      </c>
      <c r="AG34" s="28">
        <f t="shared" si="50"/>
        <v>45.540000000000006</v>
      </c>
      <c r="AH34" s="28">
        <f t="shared" si="51"/>
        <v>63.4</v>
      </c>
      <c r="AI34" s="28">
        <f t="shared" si="52"/>
        <v>62.399999999999991</v>
      </c>
      <c r="AJ34" s="28">
        <f t="shared" si="53"/>
        <v>60.999999999999986</v>
      </c>
      <c r="AK34" s="28">
        <f t="shared" si="54"/>
        <v>66.599999999999994</v>
      </c>
      <c r="AL34" s="28">
        <f t="shared" si="55"/>
        <v>64.400000000000006</v>
      </c>
      <c r="AM34" s="28">
        <f t="shared" si="56"/>
        <v>66.5</v>
      </c>
      <c r="AN34" s="28">
        <f t="shared" si="57"/>
        <v>73.599999999999994</v>
      </c>
      <c r="AO34" s="28">
        <f t="shared" si="58"/>
        <v>71.800000000000011</v>
      </c>
      <c r="AP34" s="28">
        <f t="shared" si="48"/>
        <v>63.915555555555557</v>
      </c>
      <c r="AQ34" s="28">
        <f t="shared" si="49"/>
        <v>67.316666666666677</v>
      </c>
    </row>
    <row r="35" spans="1:43" x14ac:dyDescent="0.2">
      <c r="A35" s="23" t="s">
        <v>72</v>
      </c>
      <c r="B35" s="24" t="s">
        <v>73</v>
      </c>
      <c r="C35" s="28">
        <f>'2002_CO-PA_Sumary'!F34</f>
        <v>632.10000000000014</v>
      </c>
      <c r="D35" s="28">
        <f>'2003_CO-PA_Sumary'!F34</f>
        <v>637.90000000000009</v>
      </c>
      <c r="E35" s="28">
        <f>'2004_CO-PA_Sumary'!F34</f>
        <v>622.60000000000014</v>
      </c>
      <c r="F35" s="29">
        <f>'2005_CO-PA_Sumary'!F34</f>
        <v>593.30000000000018</v>
      </c>
      <c r="G35" s="28">
        <f>'2006_CO-PA_Sumary'!F34</f>
        <v>657.20000000000016</v>
      </c>
      <c r="H35" s="28">
        <f>'2007_CO-PA_Sumary'!F34</f>
        <v>663.80000000000018</v>
      </c>
      <c r="I35" s="28">
        <f>'2008_CO-PA_Sumary'!F34</f>
        <v>660.10000000000014</v>
      </c>
      <c r="J35" s="28">
        <f>'2009_CO-PA_Sumary'!F34</f>
        <v>656.40000000000009</v>
      </c>
      <c r="K35" s="28">
        <f>'2010_CO-PA_Sumary'!F34</f>
        <v>576.40000000000009</v>
      </c>
      <c r="L35" s="28">
        <f t="shared" si="59"/>
        <v>633.31111111111125</v>
      </c>
      <c r="M35" s="28">
        <f t="shared" si="60"/>
        <v>634.35873015873028</v>
      </c>
      <c r="O35" s="27">
        <v>610</v>
      </c>
      <c r="P35" s="25" t="s">
        <v>177</v>
      </c>
      <c r="Q35" s="28">
        <f>'2002_CO-PA_Sumary'!X34</f>
        <v>24.1</v>
      </c>
      <c r="R35" s="28">
        <f>'2003_CO-PA_Sumary'!X34</f>
        <v>22.599999999999994</v>
      </c>
      <c r="S35" s="28">
        <f>'2004_CO-PA_Sumary'!X34</f>
        <v>23.299999999999997</v>
      </c>
      <c r="T35" s="28">
        <f>'2005_CO-PA_Sumary'!X34</f>
        <v>17.3</v>
      </c>
      <c r="U35" s="28">
        <f>'2006_CO-PA_Sumary'!X34</f>
        <v>17.7</v>
      </c>
      <c r="V35" s="28">
        <f>'2007_CO-PA_Sumary'!X34</f>
        <v>19.900000000000002</v>
      </c>
      <c r="W35" s="28">
        <f>'2008_CO-PA_Sumary'!X34</f>
        <v>19.099999999999998</v>
      </c>
      <c r="X35" s="28">
        <f>'2009_CO-PA_Sumary'!X34</f>
        <v>18.099999999999998</v>
      </c>
      <c r="Y35" s="28">
        <f>'2010_CO-PA_Sumary'!X34</f>
        <v>18.100000000000001</v>
      </c>
      <c r="Z35" s="28">
        <f t="shared" si="5"/>
        <v>20.022222222222222</v>
      </c>
      <c r="AA35" s="28">
        <f t="shared" si="6"/>
        <v>18.366666666666664</v>
      </c>
      <c r="AE35" s="27">
        <v>509</v>
      </c>
      <c r="AF35" s="25" t="s">
        <v>165</v>
      </c>
      <c r="AG35" s="28">
        <f t="shared" si="50"/>
        <v>472.8</v>
      </c>
      <c r="AH35" s="28">
        <f t="shared" si="51"/>
        <v>442.9</v>
      </c>
      <c r="AI35" s="28">
        <f t="shared" si="52"/>
        <v>572.1</v>
      </c>
      <c r="AJ35" s="28">
        <f t="shared" si="53"/>
        <v>438.29999999999995</v>
      </c>
      <c r="AK35" s="28">
        <f t="shared" si="54"/>
        <v>487.40000000000003</v>
      </c>
      <c r="AL35" s="28">
        <f t="shared" si="55"/>
        <v>521.5</v>
      </c>
      <c r="AM35" s="28">
        <f t="shared" si="56"/>
        <v>614.90000000000009</v>
      </c>
      <c r="AN35" s="28">
        <f t="shared" si="57"/>
        <v>598.49999999999989</v>
      </c>
      <c r="AO35" s="28">
        <f t="shared" si="58"/>
        <v>459.09999999999997</v>
      </c>
      <c r="AP35" s="28">
        <f t="shared" si="48"/>
        <v>511.94444444444446</v>
      </c>
      <c r="AQ35" s="28">
        <f t="shared" si="49"/>
        <v>519.95000000000005</v>
      </c>
    </row>
    <row r="36" spans="1:43" x14ac:dyDescent="0.2">
      <c r="A36" s="23" t="s">
        <v>74</v>
      </c>
      <c r="B36" s="24" t="s">
        <v>75</v>
      </c>
      <c r="C36" s="28">
        <f>'2002_CO-PA_Sumary'!F35</f>
        <v>413.5</v>
      </c>
      <c r="D36" s="28">
        <f>'2003_CO-PA_Sumary'!F35</f>
        <v>366.90000000000003</v>
      </c>
      <c r="E36" s="28">
        <f>'2004_CO-PA_Sumary'!F35</f>
        <v>402.7</v>
      </c>
      <c r="F36" s="29">
        <f>'2005_CO-PA_Sumary'!F35</f>
        <v>325.40000000000003</v>
      </c>
      <c r="G36" s="28">
        <f>'2006_CO-PA_Sumary'!F35</f>
        <v>356.1</v>
      </c>
      <c r="H36" s="28">
        <f>'2007_CO-PA_Sumary'!F35</f>
        <v>413.29999999999995</v>
      </c>
      <c r="I36" s="28">
        <f>'2008_CO-PA_Sumary'!F35</f>
        <v>368.7</v>
      </c>
      <c r="J36" s="28">
        <f>'2009_CO-PA_Sumary'!F35</f>
        <v>363</v>
      </c>
      <c r="K36" s="28">
        <f>'2010_CO-PA_Sumary'!F35</f>
        <v>398</v>
      </c>
      <c r="L36" s="28">
        <f t="shared" si="59"/>
        <v>378.62222222222226</v>
      </c>
      <c r="M36" s="28">
        <f t="shared" si="60"/>
        <v>371.87460317460318</v>
      </c>
      <c r="O36" s="27">
        <v>701</v>
      </c>
      <c r="P36" s="25" t="s">
        <v>178</v>
      </c>
      <c r="Q36" s="28">
        <f>'2002_CO-PA_Sumary'!X35</f>
        <v>2.2999999999999998</v>
      </c>
      <c r="R36" s="28">
        <f>'2003_CO-PA_Sumary'!X35</f>
        <v>2.2999999999999998</v>
      </c>
      <c r="S36" s="28">
        <f>'2004_CO-PA_Sumary'!X35</f>
        <v>2.5</v>
      </c>
      <c r="T36" s="28">
        <f>'2005_CO-PA_Sumary'!X35</f>
        <v>2.2999999999999998</v>
      </c>
      <c r="U36" s="28">
        <f>'2006_CO-PA_Sumary'!X35</f>
        <v>2.2000000000000002</v>
      </c>
      <c r="V36" s="28">
        <f>'2007_CO-PA_Sumary'!X35</f>
        <v>2.2000000000000002</v>
      </c>
      <c r="W36" s="28">
        <f>'2008_CO-PA_Sumary'!X35</f>
        <v>2.4</v>
      </c>
      <c r="X36" s="28">
        <f>'2009_CO-PA_Sumary'!X35</f>
        <v>2.1999999999999997</v>
      </c>
      <c r="Y36" s="28">
        <f>'2010_CO-PA_Sumary'!X35</f>
        <v>2.2999999999999998</v>
      </c>
      <c r="Z36" s="28">
        <f t="shared" si="5"/>
        <v>2.2999999999999994</v>
      </c>
      <c r="AA36" s="28">
        <f t="shared" si="6"/>
        <v>2.2666666666666662</v>
      </c>
      <c r="AE36" s="27">
        <v>510</v>
      </c>
      <c r="AF36" s="25" t="s">
        <v>166</v>
      </c>
      <c r="AG36" s="28">
        <f t="shared" si="50"/>
        <v>28.6</v>
      </c>
      <c r="AH36" s="28">
        <f t="shared" si="51"/>
        <v>24.8</v>
      </c>
      <c r="AI36" s="28">
        <f t="shared" si="52"/>
        <v>21.299999999999997</v>
      </c>
      <c r="AJ36" s="28">
        <f t="shared" si="53"/>
        <v>16.2</v>
      </c>
      <c r="AK36" s="28">
        <f t="shared" si="54"/>
        <v>19.600000000000001</v>
      </c>
      <c r="AL36" s="28">
        <f t="shared" si="55"/>
        <v>25.7</v>
      </c>
      <c r="AM36" s="28">
        <f t="shared" si="56"/>
        <v>31.9</v>
      </c>
      <c r="AN36" s="28">
        <f t="shared" si="57"/>
        <v>27.9</v>
      </c>
      <c r="AO36" s="28">
        <f t="shared" si="58"/>
        <v>23.7</v>
      </c>
      <c r="AP36" s="28">
        <f t="shared" si="48"/>
        <v>24.411111111111111</v>
      </c>
      <c r="AQ36" s="28">
        <f t="shared" si="49"/>
        <v>24.166666666666668</v>
      </c>
    </row>
    <row r="37" spans="1:43" ht="13.5" thickBot="1" x14ac:dyDescent="0.25">
      <c r="A37" s="23" t="s">
        <v>76</v>
      </c>
      <c r="B37" s="24" t="s">
        <v>77</v>
      </c>
      <c r="C37" s="28">
        <f>'2002_CO-PA_Sumary'!F36</f>
        <v>57.600000000000009</v>
      </c>
      <c r="D37" s="28">
        <f>'2003_CO-PA_Sumary'!F36</f>
        <v>53.6</v>
      </c>
      <c r="E37" s="28">
        <f>'2004_CO-PA_Sumary'!F36</f>
        <v>53.6</v>
      </c>
      <c r="F37" s="29">
        <f>'2005_CO-PA_Sumary'!F36</f>
        <v>47.8</v>
      </c>
      <c r="G37" s="28">
        <f>'2006_CO-PA_Sumary'!F36</f>
        <v>46</v>
      </c>
      <c r="H37" s="28">
        <f>'2007_CO-PA_Sumary'!F36</f>
        <v>60.8</v>
      </c>
      <c r="I37" s="28">
        <f>'2008_CO-PA_Sumary'!F36</f>
        <v>64.7</v>
      </c>
      <c r="J37" s="28">
        <f>'2009_CO-PA_Sumary'!F36</f>
        <v>64.399999999999991</v>
      </c>
      <c r="K37" s="28">
        <f>'2010_CO-PA_Sumary'!F36</f>
        <v>51.4</v>
      </c>
      <c r="L37" s="28">
        <f t="shared" si="59"/>
        <v>55.544444444444444</v>
      </c>
      <c r="M37" s="28">
        <f t="shared" si="60"/>
        <v>55.806349206349196</v>
      </c>
      <c r="O37" s="27">
        <v>702</v>
      </c>
      <c r="P37" s="25" t="s">
        <v>179</v>
      </c>
      <c r="Q37" s="28">
        <f>'2002_CO-PA_Sumary'!X36</f>
        <v>671.99999999999989</v>
      </c>
      <c r="R37" s="28">
        <f>'2003_CO-PA_Sumary'!X36</f>
        <v>391.20000000000005</v>
      </c>
      <c r="S37" s="28">
        <f>'2004_CO-PA_Sumary'!X36</f>
        <v>431.2000000000001</v>
      </c>
      <c r="T37" s="28">
        <f>'2005_CO-PA_Sumary'!X36</f>
        <v>228.5</v>
      </c>
      <c r="U37" s="28">
        <f>'2006_CO-PA_Sumary'!X36</f>
        <v>292.90000000000003</v>
      </c>
      <c r="V37" s="28">
        <f>'2007_CO-PA_Sumary'!X36</f>
        <v>581.19999999999993</v>
      </c>
      <c r="W37" s="28">
        <f>'2008_CO-PA_Sumary'!X36</f>
        <v>875.10000000000014</v>
      </c>
      <c r="X37" s="28">
        <f>'2009_CO-PA_Sumary'!X36</f>
        <v>1054.1000000000001</v>
      </c>
      <c r="Y37" s="28">
        <f>'2010_CO-PA_Sumary'!X36</f>
        <v>604.29999999999995</v>
      </c>
      <c r="Z37" s="28">
        <f t="shared" si="5"/>
        <v>570.05555555555566</v>
      </c>
      <c r="AA37" s="28">
        <f t="shared" si="6"/>
        <v>606.01666666666677</v>
      </c>
      <c r="AE37" s="165">
        <v>511</v>
      </c>
      <c r="AF37" s="166" t="s">
        <v>167</v>
      </c>
      <c r="AG37" s="167">
        <f t="shared" si="50"/>
        <v>409.09999999999997</v>
      </c>
      <c r="AH37" s="167">
        <f t="shared" si="51"/>
        <v>380</v>
      </c>
      <c r="AI37" s="167">
        <f t="shared" si="52"/>
        <v>434.6</v>
      </c>
      <c r="AJ37" s="167">
        <f t="shared" si="53"/>
        <v>353.69999999999993</v>
      </c>
      <c r="AK37" s="167">
        <f t="shared" si="54"/>
        <v>364.3</v>
      </c>
      <c r="AL37" s="167">
        <f t="shared" si="55"/>
        <v>446.2</v>
      </c>
      <c r="AM37" s="167">
        <f t="shared" si="56"/>
        <v>394.70000000000005</v>
      </c>
      <c r="AN37" s="167">
        <f t="shared" si="57"/>
        <v>389.6</v>
      </c>
      <c r="AO37" s="167">
        <f t="shared" si="58"/>
        <v>420.80000000000007</v>
      </c>
      <c r="AP37" s="167">
        <f t="shared" si="48"/>
        <v>399.22222222222217</v>
      </c>
      <c r="AQ37" s="167">
        <f t="shared" si="49"/>
        <v>394.88333333333338</v>
      </c>
    </row>
    <row r="38" spans="1:43" ht="13.5" thickTop="1" x14ac:dyDescent="0.2">
      <c r="A38" s="23" t="s">
        <v>78</v>
      </c>
      <c r="B38" s="24" t="s">
        <v>79</v>
      </c>
      <c r="C38" s="28">
        <f>'2002_CO-PA_Sumary'!F37</f>
        <v>603.2000000000005</v>
      </c>
      <c r="D38" s="28">
        <f>'2003_CO-PA_Sumary'!F37</f>
        <v>529.40000000000032</v>
      </c>
      <c r="E38" s="28">
        <f>'2004_CO-PA_Sumary'!F37</f>
        <v>588.80000000000052</v>
      </c>
      <c r="F38" s="29">
        <f>'2005_CO-PA_Sumary'!F37</f>
        <v>462.60000000000014</v>
      </c>
      <c r="G38" s="28">
        <f>'2006_CO-PA_Sumary'!F37</f>
        <v>644.30000000000041</v>
      </c>
      <c r="H38" s="28">
        <f>'2007_CO-PA_Sumary'!F37</f>
        <v>635.60000000000048</v>
      </c>
      <c r="I38" s="28">
        <f>'2008_CO-PA_Sumary'!F37</f>
        <v>550.80000000000041</v>
      </c>
      <c r="J38" s="28">
        <f>'2009_CO-PA_Sumary'!F37</f>
        <v>540.80000000000041</v>
      </c>
      <c r="K38" s="28">
        <f>'2010_CO-PA_Sumary'!F37</f>
        <v>406.20000000000016</v>
      </c>
      <c r="L38" s="28">
        <f t="shared" si="59"/>
        <v>551.3000000000003</v>
      </c>
      <c r="M38" s="28">
        <f t="shared" si="60"/>
        <v>541.65714285714307</v>
      </c>
      <c r="O38" s="27">
        <v>703</v>
      </c>
      <c r="P38" s="25" t="s">
        <v>180</v>
      </c>
      <c r="Q38" s="28">
        <f>'2002_CO-PA_Sumary'!X37</f>
        <v>1674.4999999999998</v>
      </c>
      <c r="R38" s="28">
        <f>'2003_CO-PA_Sumary'!X37</f>
        <v>1550.7</v>
      </c>
      <c r="S38" s="28">
        <f>'2004_CO-PA_Sumary'!X37</f>
        <v>1709.8999999999999</v>
      </c>
      <c r="T38" s="28">
        <f>'2005_CO-PA_Sumary'!X37</f>
        <v>972.6</v>
      </c>
      <c r="U38" s="28">
        <f>'2006_CO-PA_Sumary'!X37</f>
        <v>992.1</v>
      </c>
      <c r="V38" s="28">
        <f>'2007_CO-PA_Sumary'!X37</f>
        <v>1611.9000000000003</v>
      </c>
      <c r="W38" s="28">
        <f>'2008_CO-PA_Sumary'!X37</f>
        <v>1965.2</v>
      </c>
      <c r="X38" s="28">
        <f>'2009_CO-PA_Sumary'!X37</f>
        <v>1960.4</v>
      </c>
      <c r="Y38" s="28">
        <f>'2010_CO-PA_Sumary'!X37</f>
        <v>1345</v>
      </c>
      <c r="Z38" s="28">
        <f t="shared" si="5"/>
        <v>1531.3666666666668</v>
      </c>
      <c r="AA38" s="28">
        <f t="shared" si="6"/>
        <v>1474.5333333333335</v>
      </c>
      <c r="AE38" s="27"/>
      <c r="AF38" s="40" t="s">
        <v>242</v>
      </c>
      <c r="AG38" s="28">
        <f>SUM(AG27:AG37)</f>
        <v>2569.64</v>
      </c>
      <c r="AH38" s="28">
        <f t="shared" ref="AH38:AO38" si="61">SUM(AH27:AH37)</f>
        <v>2473.0000000000005</v>
      </c>
      <c r="AI38" s="28">
        <f t="shared" si="61"/>
        <v>2923.7000000000003</v>
      </c>
      <c r="AJ38" s="28">
        <f t="shared" si="61"/>
        <v>2445.6999999999998</v>
      </c>
      <c r="AK38" s="28">
        <f t="shared" si="61"/>
        <v>2477.6</v>
      </c>
      <c r="AL38" s="28">
        <f t="shared" si="61"/>
        <v>2960.5999999999995</v>
      </c>
      <c r="AM38" s="28">
        <f t="shared" si="61"/>
        <v>3069.2</v>
      </c>
      <c r="AN38" s="28">
        <f t="shared" si="61"/>
        <v>2919.1</v>
      </c>
      <c r="AO38" s="28">
        <f t="shared" si="61"/>
        <v>2585</v>
      </c>
      <c r="AP38" s="28">
        <f t="shared" si="48"/>
        <v>2713.7266666666669</v>
      </c>
      <c r="AQ38" s="28">
        <f t="shared" si="49"/>
        <v>2742.8666666666663</v>
      </c>
    </row>
    <row r="39" spans="1:43" x14ac:dyDescent="0.2">
      <c r="A39" s="23" t="s">
        <v>80</v>
      </c>
      <c r="B39" s="24" t="s">
        <v>81</v>
      </c>
      <c r="C39" s="28">
        <f>'2002_CO-PA_Sumary'!F38</f>
        <v>49.7</v>
      </c>
      <c r="D39" s="28">
        <f>'2003_CO-PA_Sumary'!F38</f>
        <v>46</v>
      </c>
      <c r="E39" s="28">
        <f>'2004_CO-PA_Sumary'!F38</f>
        <v>42.1</v>
      </c>
      <c r="F39" s="29">
        <f>'2005_CO-PA_Sumary'!F38</f>
        <v>57.2</v>
      </c>
      <c r="G39" s="28">
        <f>'2006_CO-PA_Sumary'!F38</f>
        <v>43.900000000000006</v>
      </c>
      <c r="H39" s="28">
        <f>'2007_CO-PA_Sumary'!F38</f>
        <v>45.2</v>
      </c>
      <c r="I39" s="28">
        <f>'2008_CO-PA_Sumary'!F38</f>
        <v>43.7</v>
      </c>
      <c r="J39" s="28">
        <f>'2009_CO-PA_Sumary'!F38</f>
        <v>43.3</v>
      </c>
      <c r="K39" s="28">
        <f>'2010_CO-PA_Sumary'!F38</f>
        <v>40.4</v>
      </c>
      <c r="L39" s="28">
        <f t="shared" si="59"/>
        <v>45.722222222222221</v>
      </c>
      <c r="M39" s="28">
        <f t="shared" si="60"/>
        <v>45.631746031746033</v>
      </c>
      <c r="O39" s="27">
        <v>704</v>
      </c>
      <c r="P39" s="25" t="s">
        <v>181</v>
      </c>
      <c r="Q39" s="28">
        <f>'2002_CO-PA_Sumary'!X38</f>
        <v>275.89999999999998</v>
      </c>
      <c r="R39" s="28">
        <f>'2003_CO-PA_Sumary'!X38</f>
        <v>252.8</v>
      </c>
      <c r="S39" s="28">
        <f>'2004_CO-PA_Sumary'!X38</f>
        <v>323.60000000000002</v>
      </c>
      <c r="T39" s="28">
        <f>'2005_CO-PA_Sumary'!X38</f>
        <v>202.00000000000003</v>
      </c>
      <c r="U39" s="28">
        <f>'2006_CO-PA_Sumary'!X38</f>
        <v>212.70000000000002</v>
      </c>
      <c r="V39" s="28">
        <f>'2007_CO-PA_Sumary'!X38</f>
        <v>353.3</v>
      </c>
      <c r="W39" s="28">
        <f>'2008_CO-PA_Sumary'!X38</f>
        <v>294.70000000000005</v>
      </c>
      <c r="X39" s="28">
        <f>'2009_CO-PA_Sumary'!X38</f>
        <v>317.3</v>
      </c>
      <c r="Y39" s="28">
        <f>'2010_CO-PA_Sumary'!X38</f>
        <v>187.1</v>
      </c>
      <c r="Z39" s="28">
        <f t="shared" si="5"/>
        <v>268.82222222222225</v>
      </c>
      <c r="AA39" s="28">
        <f t="shared" si="6"/>
        <v>261.18333333333334</v>
      </c>
      <c r="AE39" s="27"/>
    </row>
    <row r="40" spans="1:43" x14ac:dyDescent="0.2">
      <c r="A40" s="23" t="s">
        <v>82</v>
      </c>
      <c r="B40" s="24" t="s">
        <v>83</v>
      </c>
      <c r="C40" s="28">
        <f>'2002_CO-PA_Sumary'!F39</f>
        <v>0</v>
      </c>
      <c r="D40" s="28">
        <f>'2003_CO-PA_Sumary'!F39</f>
        <v>0</v>
      </c>
      <c r="E40" s="28">
        <f>'2004_CO-PA_Sumary'!F39</f>
        <v>0</v>
      </c>
      <c r="F40" s="29">
        <f>'2005_CO-PA_Sumary'!F39</f>
        <v>0</v>
      </c>
      <c r="G40" s="28">
        <f>'2006_CO-PA_Sumary'!F39</f>
        <v>0.2</v>
      </c>
      <c r="H40" s="28">
        <f>'2007_CO-PA_Sumary'!F39</f>
        <v>0.3</v>
      </c>
      <c r="I40" s="28">
        <f>'2008_CO-PA_Sumary'!F39</f>
        <v>0</v>
      </c>
      <c r="J40" s="28">
        <f>'2009_CO-PA_Sumary'!F39</f>
        <v>0</v>
      </c>
      <c r="K40" s="28">
        <f>'2010_CO-PA_Sumary'!F39</f>
        <v>0.2</v>
      </c>
      <c r="L40" s="28">
        <f t="shared" si="59"/>
        <v>7.7777777777777779E-2</v>
      </c>
      <c r="M40" s="28">
        <f t="shared" si="60"/>
        <v>0.11111111111111109</v>
      </c>
      <c r="O40" s="27">
        <v>705</v>
      </c>
      <c r="P40" s="25" t="s">
        <v>182</v>
      </c>
      <c r="Q40" s="28">
        <f>'2002_CO-PA_Sumary'!X39</f>
        <v>573.80000000000007</v>
      </c>
      <c r="R40" s="28">
        <f>'2003_CO-PA_Sumary'!X39</f>
        <v>543.9</v>
      </c>
      <c r="S40" s="28">
        <f>'2004_CO-PA_Sumary'!X39</f>
        <v>643.50000000000011</v>
      </c>
      <c r="T40" s="28">
        <f>'2005_CO-PA_Sumary'!X39</f>
        <v>218</v>
      </c>
      <c r="U40" s="28">
        <f>'2006_CO-PA_Sumary'!X39</f>
        <v>216.7</v>
      </c>
      <c r="V40" s="28">
        <f>'2007_CO-PA_Sumary'!X39</f>
        <v>752.3</v>
      </c>
      <c r="W40" s="28">
        <f>'2008_CO-PA_Sumary'!X39</f>
        <v>606.39999999999986</v>
      </c>
      <c r="X40" s="28">
        <f>'2009_CO-PA_Sumary'!X39</f>
        <v>707.00000000000011</v>
      </c>
      <c r="Y40" s="28">
        <f>'2010_CO-PA_Sumary'!X39</f>
        <v>358.2</v>
      </c>
      <c r="Z40" s="28">
        <f t="shared" si="5"/>
        <v>513.31111111111102</v>
      </c>
      <c r="AA40" s="28">
        <f t="shared" si="6"/>
        <v>476.43333333333334</v>
      </c>
      <c r="AE40" s="27"/>
    </row>
    <row r="41" spans="1:43" x14ac:dyDescent="0.2">
      <c r="A41" s="23" t="s">
        <v>84</v>
      </c>
      <c r="B41" s="24" t="s">
        <v>85</v>
      </c>
      <c r="C41" s="28">
        <f>'2002_CO-PA_Sumary'!F40</f>
        <v>354.4</v>
      </c>
      <c r="D41" s="28">
        <f>'2003_CO-PA_Sumary'!F40</f>
        <v>343.2</v>
      </c>
      <c r="E41" s="28">
        <f>'2004_CO-PA_Sumary'!F40</f>
        <v>367.29999999999995</v>
      </c>
      <c r="F41" s="29">
        <f>'2005_CO-PA_Sumary'!F40</f>
        <v>374.7</v>
      </c>
      <c r="G41" s="28">
        <f>'2006_CO-PA_Sumary'!F40</f>
        <v>570.1</v>
      </c>
      <c r="H41" s="28">
        <f>'2007_CO-PA_Sumary'!F40</f>
        <v>690.7</v>
      </c>
      <c r="I41" s="28">
        <f>'2008_CO-PA_Sumary'!F40</f>
        <v>472</v>
      </c>
      <c r="J41" s="28">
        <f>'2009_CO-PA_Sumary'!F40</f>
        <v>275.89999999999998</v>
      </c>
      <c r="K41" s="28">
        <f>'2010_CO-PA_Sumary'!F40</f>
        <v>231.6</v>
      </c>
      <c r="L41" s="28">
        <f t="shared" si="59"/>
        <v>408.87777777777774</v>
      </c>
      <c r="M41" s="28">
        <f t="shared" si="60"/>
        <v>431.98253968253965</v>
      </c>
      <c r="O41" s="27">
        <v>706</v>
      </c>
      <c r="P41" s="25" t="s">
        <v>183</v>
      </c>
      <c r="Q41" s="28">
        <f>'2002_CO-PA_Sumary'!X40</f>
        <v>1869.2</v>
      </c>
      <c r="R41" s="28">
        <f>'2003_CO-PA_Sumary'!X40</f>
        <v>1504.1999999999998</v>
      </c>
      <c r="S41" s="28">
        <f>'2004_CO-PA_Sumary'!X40</f>
        <v>1967</v>
      </c>
      <c r="T41" s="28">
        <f>'2005_CO-PA_Sumary'!X40</f>
        <v>841.9</v>
      </c>
      <c r="U41" s="28">
        <f>'2006_CO-PA_Sumary'!X40</f>
        <v>966.5</v>
      </c>
      <c r="V41" s="28">
        <f>'2007_CO-PA_Sumary'!X40</f>
        <v>2127.6</v>
      </c>
      <c r="W41" s="28">
        <f>'2008_CO-PA_Sumary'!X40</f>
        <v>2191.6</v>
      </c>
      <c r="X41" s="28">
        <f>'2009_CO-PA_Sumary'!X40</f>
        <v>2176.3000000000002</v>
      </c>
      <c r="Y41" s="28">
        <f>'2010_CO-PA_Sumary'!X40</f>
        <v>1348</v>
      </c>
      <c r="Z41" s="28">
        <f t="shared" si="5"/>
        <v>1665.8111111111111</v>
      </c>
      <c r="AA41" s="28">
        <f t="shared" si="6"/>
        <v>1608.6500000000003</v>
      </c>
      <c r="AD41" s="69" t="s">
        <v>236</v>
      </c>
      <c r="AE41" s="27">
        <v>601</v>
      </c>
      <c r="AF41" s="25" t="s">
        <v>168</v>
      </c>
      <c r="AG41" s="28">
        <f>Q26</f>
        <v>18.200000000000003</v>
      </c>
      <c r="AH41" s="28">
        <f t="shared" ref="AH41:AO41" si="62">R26</f>
        <v>18.599999999999998</v>
      </c>
      <c r="AI41" s="28">
        <f t="shared" si="62"/>
        <v>19.7</v>
      </c>
      <c r="AJ41" s="28">
        <f t="shared" si="62"/>
        <v>35.9</v>
      </c>
      <c r="AK41" s="28">
        <f t="shared" si="62"/>
        <v>4.7</v>
      </c>
      <c r="AL41" s="28">
        <f t="shared" si="62"/>
        <v>3.5</v>
      </c>
      <c r="AM41" s="28">
        <f t="shared" si="62"/>
        <v>7.8</v>
      </c>
      <c r="AN41" s="28">
        <f t="shared" si="62"/>
        <v>13.700000000000001</v>
      </c>
      <c r="AO41" s="28">
        <f t="shared" si="62"/>
        <v>11.1</v>
      </c>
      <c r="AP41" s="28">
        <f t="shared" ref="AP41:AP51" si="63">AVERAGE(AG41:AO41)</f>
        <v>14.800000000000002</v>
      </c>
      <c r="AQ41" s="28">
        <f t="shared" ref="AQ41:AQ51" si="64">AVERAGE(AJ41:AO41)</f>
        <v>12.783333333333331</v>
      </c>
    </row>
    <row r="42" spans="1:43" x14ac:dyDescent="0.2">
      <c r="A42" s="23" t="s">
        <v>86</v>
      </c>
      <c r="B42" s="24" t="s">
        <v>87</v>
      </c>
      <c r="C42" s="28">
        <f>'2002_CO-PA_Sumary'!F41</f>
        <v>224.81000000000003</v>
      </c>
      <c r="D42" s="28">
        <f>'2003_CO-PA_Sumary'!F41</f>
        <v>182.00000000000003</v>
      </c>
      <c r="E42" s="28">
        <f>'2004_CO-PA_Sumary'!F41</f>
        <v>224.7</v>
      </c>
      <c r="F42" s="29">
        <f>'2005_CO-PA_Sumary'!F41</f>
        <v>168.5</v>
      </c>
      <c r="G42" s="28">
        <f>'2006_CO-PA_Sumary'!F41</f>
        <v>170.70000000000002</v>
      </c>
      <c r="H42" s="28">
        <f>'2007_CO-PA_Sumary'!F41</f>
        <v>249.1</v>
      </c>
      <c r="I42" s="28">
        <f>'2008_CO-PA_Sumary'!F41</f>
        <v>219.2</v>
      </c>
      <c r="J42" s="28">
        <f>'2009_CO-PA_Sumary'!F41</f>
        <v>206.7</v>
      </c>
      <c r="K42" s="28">
        <f>'2010_CO-PA_Sumary'!F41</f>
        <v>187.3</v>
      </c>
      <c r="L42" s="28">
        <f t="shared" si="59"/>
        <v>203.66777777777779</v>
      </c>
      <c r="M42" s="28">
        <f t="shared" si="60"/>
        <v>200.73825396825396</v>
      </c>
      <c r="O42" s="27">
        <v>707</v>
      </c>
      <c r="P42" s="25" t="s">
        <v>184</v>
      </c>
      <c r="Q42" s="28">
        <f>'2002_CO-PA_Sumary'!X41</f>
        <v>40.200000000000003</v>
      </c>
      <c r="R42" s="28">
        <f>'2003_CO-PA_Sumary'!X41</f>
        <v>37.9</v>
      </c>
      <c r="S42" s="28">
        <f>'2004_CO-PA_Sumary'!X41</f>
        <v>43</v>
      </c>
      <c r="T42" s="28">
        <f>'2005_CO-PA_Sumary'!X41</f>
        <v>34.700000000000003</v>
      </c>
      <c r="U42" s="28">
        <f>'2006_CO-PA_Sumary'!X41</f>
        <v>42.900000000000006</v>
      </c>
      <c r="V42" s="28">
        <f>'2007_CO-PA_Sumary'!X41</f>
        <v>48.7</v>
      </c>
      <c r="W42" s="28">
        <f>'2008_CO-PA_Sumary'!X41</f>
        <v>55.6</v>
      </c>
      <c r="X42" s="28">
        <f>'2009_CO-PA_Sumary'!X41</f>
        <v>52.8</v>
      </c>
      <c r="Y42" s="28">
        <f>'2010_CO-PA_Sumary'!X41</f>
        <v>46.400000000000006</v>
      </c>
      <c r="Z42" s="28">
        <f t="shared" si="5"/>
        <v>44.688888888888897</v>
      </c>
      <c r="AA42" s="28">
        <f t="shared" si="6"/>
        <v>46.85</v>
      </c>
      <c r="AE42" s="27">
        <v>602</v>
      </c>
      <c r="AF42" s="25" t="s">
        <v>169</v>
      </c>
      <c r="AG42" s="28">
        <f t="shared" ref="AG42:AG50" si="65">Q27</f>
        <v>16.7</v>
      </c>
      <c r="AH42" s="28">
        <f t="shared" ref="AH42:AH50" si="66">R27</f>
        <v>13.9</v>
      </c>
      <c r="AI42" s="28">
        <f t="shared" ref="AI42:AI50" si="67">S27</f>
        <v>18.3</v>
      </c>
      <c r="AJ42" s="28">
        <f t="shared" ref="AJ42:AJ50" si="68">T27</f>
        <v>33.1</v>
      </c>
      <c r="AK42" s="28">
        <f t="shared" ref="AK42:AK50" si="69">U27</f>
        <v>42.600000000000009</v>
      </c>
      <c r="AL42" s="28">
        <f t="shared" ref="AL42:AL50" si="70">V27</f>
        <v>32.1</v>
      </c>
      <c r="AM42" s="28">
        <f t="shared" ref="AM42:AM50" si="71">W27</f>
        <v>53.000000000000007</v>
      </c>
      <c r="AN42" s="28">
        <f t="shared" ref="AN42:AN50" si="72">X27</f>
        <v>25.6</v>
      </c>
      <c r="AO42" s="28">
        <f t="shared" ref="AO42:AO50" si="73">Y27</f>
        <v>45</v>
      </c>
      <c r="AP42" s="28">
        <f t="shared" si="63"/>
        <v>31.144444444444446</v>
      </c>
      <c r="AQ42" s="28">
        <f t="shared" si="64"/>
        <v>38.56666666666667</v>
      </c>
    </row>
    <row r="43" spans="1:43" x14ac:dyDescent="0.2">
      <c r="A43" s="23" t="s">
        <v>88</v>
      </c>
      <c r="B43" s="24" t="s">
        <v>89</v>
      </c>
      <c r="C43" s="28">
        <f>'2002_CO-PA_Sumary'!F42</f>
        <v>8.6999999999999993</v>
      </c>
      <c r="D43" s="28">
        <f>'2003_CO-PA_Sumary'!F42</f>
        <v>8.2000000000000011</v>
      </c>
      <c r="E43" s="28">
        <f>'2004_CO-PA_Sumary'!F42</f>
        <v>6.6</v>
      </c>
      <c r="F43" s="29">
        <f>'2005_CO-PA_Sumary'!F42</f>
        <v>7.1</v>
      </c>
      <c r="G43" s="28">
        <f>'2006_CO-PA_Sumary'!F42</f>
        <v>8.3000000000000007</v>
      </c>
      <c r="H43" s="28">
        <f>'2007_CO-PA_Sumary'!F42</f>
        <v>11.2</v>
      </c>
      <c r="I43" s="28">
        <f>'2008_CO-PA_Sumary'!F42</f>
        <v>23.6</v>
      </c>
      <c r="J43" s="28">
        <f>'2009_CO-PA_Sumary'!F42</f>
        <v>6</v>
      </c>
      <c r="K43" s="28">
        <f>'2010_CO-PA_Sumary'!F42</f>
        <v>6.3000000000000007</v>
      </c>
      <c r="L43" s="28">
        <f t="shared" si="59"/>
        <v>9.5555555555555571</v>
      </c>
      <c r="M43" s="28">
        <f t="shared" si="60"/>
        <v>10.293650793650794</v>
      </c>
      <c r="O43" s="27">
        <v>708</v>
      </c>
      <c r="P43" s="25" t="s">
        <v>185</v>
      </c>
      <c r="Q43" s="28">
        <f>'2002_CO-PA_Sumary'!X42</f>
        <v>626.20000000000005</v>
      </c>
      <c r="R43" s="28">
        <f>'2003_CO-PA_Sumary'!X42</f>
        <v>624.30000000000007</v>
      </c>
      <c r="S43" s="28">
        <f>'2004_CO-PA_Sumary'!X42</f>
        <v>680.3</v>
      </c>
      <c r="T43" s="28">
        <f>'2005_CO-PA_Sumary'!X42</f>
        <v>396.40000000000003</v>
      </c>
      <c r="U43" s="28">
        <f>'2006_CO-PA_Sumary'!X42</f>
        <v>379.8</v>
      </c>
      <c r="V43" s="28">
        <f>'2007_CO-PA_Sumary'!X42</f>
        <v>663.8</v>
      </c>
      <c r="W43" s="28">
        <f>'2008_CO-PA_Sumary'!X42</f>
        <v>938.1</v>
      </c>
      <c r="X43" s="28">
        <f>'2009_CO-PA_Sumary'!X42</f>
        <v>924.30000000000007</v>
      </c>
      <c r="Y43" s="28">
        <f>'2010_CO-PA_Sumary'!X42</f>
        <v>687.5</v>
      </c>
      <c r="Z43" s="28">
        <f t="shared" si="5"/>
        <v>657.85555555555561</v>
      </c>
      <c r="AA43" s="28">
        <f t="shared" si="6"/>
        <v>664.98333333333335</v>
      </c>
      <c r="AE43" s="27">
        <v>603</v>
      </c>
      <c r="AF43" s="25" t="s">
        <v>170</v>
      </c>
      <c r="AG43" s="28">
        <f t="shared" si="65"/>
        <v>405.20000000000005</v>
      </c>
      <c r="AH43" s="28">
        <f t="shared" si="66"/>
        <v>374.90000000000003</v>
      </c>
      <c r="AI43" s="28">
        <f t="shared" si="67"/>
        <v>424.2</v>
      </c>
      <c r="AJ43" s="28">
        <f t="shared" si="68"/>
        <v>376.7</v>
      </c>
      <c r="AK43" s="28">
        <f t="shared" si="69"/>
        <v>620.4</v>
      </c>
      <c r="AL43" s="28">
        <f t="shared" si="70"/>
        <v>752.7</v>
      </c>
      <c r="AM43" s="28">
        <f t="shared" si="71"/>
        <v>506.69999999999993</v>
      </c>
      <c r="AN43" s="28">
        <f t="shared" si="72"/>
        <v>323.7</v>
      </c>
      <c r="AO43" s="28">
        <f t="shared" si="73"/>
        <v>294.2</v>
      </c>
      <c r="AP43" s="28">
        <f t="shared" si="63"/>
        <v>453.18888888888887</v>
      </c>
      <c r="AQ43" s="28">
        <f t="shared" si="64"/>
        <v>479.06666666666661</v>
      </c>
    </row>
    <row r="44" spans="1:43" x14ac:dyDescent="0.2">
      <c r="A44" s="23" t="s">
        <v>90</v>
      </c>
      <c r="B44" s="24" t="s">
        <v>91</v>
      </c>
      <c r="C44" s="28">
        <f>'2002_CO-PA_Sumary'!F43</f>
        <v>287.44</v>
      </c>
      <c r="D44" s="28">
        <f>'2003_CO-PA_Sumary'!F43</f>
        <v>187.89999999999998</v>
      </c>
      <c r="E44" s="28">
        <f>'2004_CO-PA_Sumary'!F43</f>
        <v>286.5</v>
      </c>
      <c r="F44" s="29">
        <f>'2005_CO-PA_Sumary'!F43</f>
        <v>201.79999999999998</v>
      </c>
      <c r="G44" s="28">
        <f>'2006_CO-PA_Sumary'!F43</f>
        <v>143.5</v>
      </c>
      <c r="H44" s="28">
        <f>'2007_CO-PA_Sumary'!F43</f>
        <v>294.10000000000002</v>
      </c>
      <c r="I44" s="28">
        <f>'2008_CO-PA_Sumary'!F43</f>
        <v>268</v>
      </c>
      <c r="J44" s="28">
        <f>'2009_CO-PA_Sumary'!F43</f>
        <v>245.20000000000002</v>
      </c>
      <c r="K44" s="28">
        <f>'2010_CO-PA_Sumary'!F43</f>
        <v>219.8</v>
      </c>
      <c r="L44" s="28">
        <f t="shared" si="59"/>
        <v>237.13777777777776</v>
      </c>
      <c r="M44" s="28">
        <f t="shared" si="60"/>
        <v>229.93396825396823</v>
      </c>
      <c r="O44" s="27">
        <v>709</v>
      </c>
      <c r="P44" s="25" t="s">
        <v>186</v>
      </c>
      <c r="Q44" s="28">
        <f>'2002_CO-PA_Sumary'!X43</f>
        <v>526.1</v>
      </c>
      <c r="R44" s="28">
        <f>'2003_CO-PA_Sumary'!X43</f>
        <v>502.7</v>
      </c>
      <c r="S44" s="28">
        <f>'2004_CO-PA_Sumary'!X43</f>
        <v>497.1</v>
      </c>
      <c r="T44" s="28">
        <f>'2005_CO-PA_Sumary'!X43</f>
        <v>306.20000000000005</v>
      </c>
      <c r="U44" s="28">
        <f>'2006_CO-PA_Sumary'!X43</f>
        <v>85.5</v>
      </c>
      <c r="V44" s="28">
        <f>'2007_CO-PA_Sumary'!X43</f>
        <v>392.7</v>
      </c>
      <c r="W44" s="28">
        <f>'2008_CO-PA_Sumary'!X43</f>
        <v>515.5</v>
      </c>
      <c r="X44" s="28">
        <f>'2009_CO-PA_Sumary'!X43</f>
        <v>504.5</v>
      </c>
      <c r="Y44" s="28">
        <f>'2010_CO-PA_Sumary'!X43</f>
        <v>318.8</v>
      </c>
      <c r="Z44" s="28">
        <f t="shared" si="5"/>
        <v>405.45555555555558</v>
      </c>
      <c r="AA44" s="28">
        <f t="shared" si="6"/>
        <v>353.86666666666673</v>
      </c>
      <c r="AE44" s="27">
        <v>604</v>
      </c>
      <c r="AF44" s="25" t="s">
        <v>171</v>
      </c>
      <c r="AG44" s="28">
        <f t="shared" si="65"/>
        <v>2.1</v>
      </c>
      <c r="AH44" s="28">
        <f t="shared" si="66"/>
        <v>1.9</v>
      </c>
      <c r="AI44" s="28">
        <f t="shared" si="67"/>
        <v>1.9</v>
      </c>
      <c r="AJ44" s="28">
        <f t="shared" si="68"/>
        <v>1.5</v>
      </c>
      <c r="AK44" s="28">
        <f t="shared" si="69"/>
        <v>4.2</v>
      </c>
      <c r="AL44" s="28">
        <f t="shared" si="70"/>
        <v>4.7</v>
      </c>
      <c r="AM44" s="28">
        <f t="shared" si="71"/>
        <v>6.3</v>
      </c>
      <c r="AN44" s="28">
        <f t="shared" si="72"/>
        <v>3.5</v>
      </c>
      <c r="AO44" s="28">
        <f t="shared" si="73"/>
        <v>5.4</v>
      </c>
      <c r="AP44" s="28">
        <f t="shared" si="63"/>
        <v>3.5</v>
      </c>
      <c r="AQ44" s="28">
        <f t="shared" si="64"/>
        <v>4.2666666666666666</v>
      </c>
    </row>
    <row r="45" spans="1:43" x14ac:dyDescent="0.2">
      <c r="A45" s="23" t="s">
        <v>92</v>
      </c>
      <c r="B45" s="24" t="s">
        <v>93</v>
      </c>
      <c r="C45" s="28">
        <f>'2002_CO-PA_Sumary'!F44</f>
        <v>136.30000000000001</v>
      </c>
      <c r="D45" s="28">
        <f>'2003_CO-PA_Sumary'!F44</f>
        <v>145.1</v>
      </c>
      <c r="E45" s="28">
        <f>'2004_CO-PA_Sumary'!F44</f>
        <v>139.5</v>
      </c>
      <c r="F45" s="29">
        <f>'2005_CO-PA_Sumary'!F44</f>
        <v>128.19999999999999</v>
      </c>
      <c r="G45" s="28">
        <f>'2006_CO-PA_Sumary'!F44</f>
        <v>194.70000000000002</v>
      </c>
      <c r="H45" s="28">
        <f>'2007_CO-PA_Sumary'!F44</f>
        <v>198.20000000000002</v>
      </c>
      <c r="I45" s="28">
        <f>'2008_CO-PA_Sumary'!F44</f>
        <v>167.5</v>
      </c>
      <c r="J45" s="28">
        <f>'2009_CO-PA_Sumary'!F44</f>
        <v>182.89999999999998</v>
      </c>
      <c r="K45" s="28">
        <f>'2010_CO-PA_Sumary'!F44</f>
        <v>147.1</v>
      </c>
      <c r="L45" s="28">
        <f t="shared" si="59"/>
        <v>159.94444444444446</v>
      </c>
      <c r="M45" s="28">
        <f t="shared" si="60"/>
        <v>168.36349206349206</v>
      </c>
      <c r="O45" s="27">
        <v>710</v>
      </c>
      <c r="P45" s="25" t="s">
        <v>187</v>
      </c>
      <c r="Q45" s="28">
        <f>'2002_CO-PA_Sumary'!X44</f>
        <v>883.39999999999986</v>
      </c>
      <c r="R45" s="28">
        <f>'2003_CO-PA_Sumary'!X44</f>
        <v>710.8</v>
      </c>
      <c r="S45" s="28">
        <f>'2004_CO-PA_Sumary'!X44</f>
        <v>889.30000000000007</v>
      </c>
      <c r="T45" s="28">
        <f>'2005_CO-PA_Sumary'!X44</f>
        <v>301</v>
      </c>
      <c r="U45" s="28">
        <f>'2006_CO-PA_Sumary'!X44</f>
        <v>397.1</v>
      </c>
      <c r="V45" s="28">
        <f>'2007_CO-PA_Sumary'!X44</f>
        <v>837.19999999999993</v>
      </c>
      <c r="W45" s="28">
        <f>'2008_CO-PA_Sumary'!X44</f>
        <v>952.6</v>
      </c>
      <c r="X45" s="28">
        <f>'2009_CO-PA_Sumary'!X44</f>
        <v>1012.3</v>
      </c>
      <c r="Y45" s="28">
        <f>'2010_CO-PA_Sumary'!X44</f>
        <v>639.59999999999991</v>
      </c>
      <c r="Z45" s="28">
        <f t="shared" si="5"/>
        <v>735.9222222222221</v>
      </c>
      <c r="AA45" s="28">
        <f t="shared" si="6"/>
        <v>689.96666666666658</v>
      </c>
      <c r="AE45" s="27">
        <v>605</v>
      </c>
      <c r="AF45" s="25" t="s">
        <v>172</v>
      </c>
      <c r="AG45" s="28">
        <f t="shared" si="65"/>
        <v>0</v>
      </c>
      <c r="AH45" s="28">
        <f t="shared" si="66"/>
        <v>0</v>
      </c>
      <c r="AI45" s="28">
        <f t="shared" si="67"/>
        <v>0</v>
      </c>
      <c r="AJ45" s="28">
        <f t="shared" si="68"/>
        <v>0</v>
      </c>
      <c r="AK45" s="28">
        <f t="shared" si="69"/>
        <v>0</v>
      </c>
      <c r="AL45" s="28">
        <f t="shared" si="70"/>
        <v>0</v>
      </c>
      <c r="AM45" s="28">
        <f t="shared" si="71"/>
        <v>0.3</v>
      </c>
      <c r="AN45" s="28">
        <f t="shared" si="72"/>
        <v>0.3</v>
      </c>
      <c r="AO45" s="28">
        <f t="shared" si="73"/>
        <v>0.4</v>
      </c>
      <c r="AP45" s="28">
        <f t="shared" si="63"/>
        <v>0.1111111111111111</v>
      </c>
      <c r="AQ45" s="28">
        <f t="shared" si="64"/>
        <v>0.16666666666666666</v>
      </c>
    </row>
    <row r="46" spans="1:43" x14ac:dyDescent="0.2">
      <c r="A46" s="23" t="s">
        <v>94</v>
      </c>
      <c r="B46" s="24" t="s">
        <v>95</v>
      </c>
      <c r="C46" s="28">
        <f>'2002_CO-PA_Sumary'!F45</f>
        <v>55.400000000000006</v>
      </c>
      <c r="D46" s="28">
        <f>'2003_CO-PA_Sumary'!F45</f>
        <v>55.300000000000004</v>
      </c>
      <c r="E46" s="28">
        <f>'2004_CO-PA_Sumary'!F45</f>
        <v>56.4</v>
      </c>
      <c r="F46" s="29">
        <f>'2005_CO-PA_Sumary'!F45</f>
        <v>41.099999999999994</v>
      </c>
      <c r="G46" s="28">
        <f>'2006_CO-PA_Sumary'!F45</f>
        <v>36</v>
      </c>
      <c r="H46" s="28">
        <f>'2007_CO-PA_Sumary'!F45</f>
        <v>54.3</v>
      </c>
      <c r="I46" s="28">
        <f>'2008_CO-PA_Sumary'!F45</f>
        <v>53.8</v>
      </c>
      <c r="J46" s="28">
        <f>'2009_CO-PA_Sumary'!F45</f>
        <v>46</v>
      </c>
      <c r="K46" s="28">
        <f>'2010_CO-PA_Sumary'!F45</f>
        <v>47.6</v>
      </c>
      <c r="L46" s="28">
        <f t="shared" si="59"/>
        <v>49.544444444444451</v>
      </c>
      <c r="M46" s="28">
        <f t="shared" si="60"/>
        <v>46.906349206349205</v>
      </c>
      <c r="O46" s="27">
        <v>801</v>
      </c>
      <c r="P46" s="25" t="s">
        <v>43</v>
      </c>
      <c r="Q46" s="28">
        <f>'2002_CO-PA_Sumary'!X45</f>
        <v>142.80000000000001</v>
      </c>
      <c r="R46" s="28">
        <f>'2003_CO-PA_Sumary'!X45</f>
        <v>133</v>
      </c>
      <c r="S46" s="28">
        <f>'2004_CO-PA_Sumary'!X45</f>
        <v>135.19999999999999</v>
      </c>
      <c r="T46" s="28">
        <f>'2005_CO-PA_Sumary'!X45</f>
        <v>126.00000000000001</v>
      </c>
      <c r="U46" s="28">
        <f>'2006_CO-PA_Sumary'!X45</f>
        <v>146.39999999999998</v>
      </c>
      <c r="V46" s="28">
        <f>'2007_CO-PA_Sumary'!X45</f>
        <v>160.4</v>
      </c>
      <c r="W46" s="28">
        <f>'2008_CO-PA_Sumary'!X45</f>
        <v>143.89999999999998</v>
      </c>
      <c r="X46" s="28">
        <f>'2009_CO-PA_Sumary'!X45</f>
        <v>155.69999999999999</v>
      </c>
      <c r="Y46" s="28">
        <f>'2010_CO-PA_Sumary'!X45</f>
        <v>152.29999999999998</v>
      </c>
      <c r="Z46" s="28">
        <f t="shared" si="5"/>
        <v>143.96666666666664</v>
      </c>
      <c r="AA46" s="28">
        <f t="shared" si="6"/>
        <v>147.44999999999996</v>
      </c>
      <c r="AE46" s="27">
        <v>606</v>
      </c>
      <c r="AF46" s="25" t="s">
        <v>173</v>
      </c>
      <c r="AG46" s="28">
        <f t="shared" si="65"/>
        <v>520.90000000000009</v>
      </c>
      <c r="AH46" s="28">
        <f t="shared" si="66"/>
        <v>488.29999999999995</v>
      </c>
      <c r="AI46" s="28">
        <f t="shared" si="67"/>
        <v>562.19999999999993</v>
      </c>
      <c r="AJ46" s="28">
        <f t="shared" si="68"/>
        <v>471.8</v>
      </c>
      <c r="AK46" s="28">
        <f t="shared" si="69"/>
        <v>605.79999999999995</v>
      </c>
      <c r="AL46" s="28">
        <f t="shared" si="70"/>
        <v>773.09999999999991</v>
      </c>
      <c r="AM46" s="28">
        <f t="shared" si="71"/>
        <v>876.7</v>
      </c>
      <c r="AN46" s="28">
        <f t="shared" si="72"/>
        <v>1053.4000000000001</v>
      </c>
      <c r="AO46" s="28">
        <f t="shared" si="73"/>
        <v>782.7</v>
      </c>
      <c r="AP46" s="28">
        <f t="shared" si="63"/>
        <v>681.65555555555557</v>
      </c>
      <c r="AQ46" s="28">
        <f t="shared" si="64"/>
        <v>760.58333333333337</v>
      </c>
    </row>
    <row r="47" spans="1:43" x14ac:dyDescent="0.2">
      <c r="A47" s="23" t="s">
        <v>96</v>
      </c>
      <c r="B47" s="24" t="s">
        <v>97</v>
      </c>
      <c r="C47" s="28">
        <f>'2002_CO-PA_Sumary'!F46</f>
        <v>72</v>
      </c>
      <c r="D47" s="28">
        <f>'2003_CO-PA_Sumary'!F46</f>
        <v>64.400000000000006</v>
      </c>
      <c r="E47" s="28">
        <f>'2004_CO-PA_Sumary'!F46</f>
        <v>71.300000000000011</v>
      </c>
      <c r="F47" s="29">
        <f>'2005_CO-PA_Sumary'!F46</f>
        <v>65.199999999999989</v>
      </c>
      <c r="G47" s="28">
        <f>'2006_CO-PA_Sumary'!F46</f>
        <v>63.4</v>
      </c>
      <c r="H47" s="28">
        <f>'2007_CO-PA_Sumary'!F46</f>
        <v>65</v>
      </c>
      <c r="I47" s="28">
        <f>'2008_CO-PA_Sumary'!F46</f>
        <v>64</v>
      </c>
      <c r="J47" s="28">
        <f>'2009_CO-PA_Sumary'!F46</f>
        <v>69</v>
      </c>
      <c r="K47" s="28">
        <f>'2010_CO-PA_Sumary'!F46</f>
        <v>59.3</v>
      </c>
      <c r="L47" s="28">
        <f t="shared" si="59"/>
        <v>65.955555555555549</v>
      </c>
      <c r="M47" s="28">
        <f t="shared" si="60"/>
        <v>64.550793650793665</v>
      </c>
      <c r="O47" s="27">
        <v>802</v>
      </c>
      <c r="P47" s="25" t="s">
        <v>11</v>
      </c>
      <c r="Q47" s="28">
        <f>'2002_CO-PA_Sumary'!X46</f>
        <v>15.2</v>
      </c>
      <c r="R47" s="28">
        <f>'2003_CO-PA_Sumary'!X46</f>
        <v>15.200000000000001</v>
      </c>
      <c r="S47" s="28">
        <f>'2004_CO-PA_Sumary'!X46</f>
        <v>16.7</v>
      </c>
      <c r="T47" s="28">
        <f>'2005_CO-PA_Sumary'!X46</f>
        <v>15.899999999999999</v>
      </c>
      <c r="U47" s="28">
        <f>'2006_CO-PA_Sumary'!X46</f>
        <v>19</v>
      </c>
      <c r="V47" s="28">
        <f>'2007_CO-PA_Sumary'!X46</f>
        <v>19.7</v>
      </c>
      <c r="W47" s="28">
        <f>'2008_CO-PA_Sumary'!X46</f>
        <v>19.999999999999996</v>
      </c>
      <c r="X47" s="28">
        <f>'2009_CO-PA_Sumary'!X46</f>
        <v>20.5</v>
      </c>
      <c r="Y47" s="28">
        <f>'2010_CO-PA_Sumary'!X46</f>
        <v>17.399999999999999</v>
      </c>
      <c r="Z47" s="28">
        <f t="shared" si="5"/>
        <v>17.733333333333334</v>
      </c>
      <c r="AA47" s="28">
        <f t="shared" si="6"/>
        <v>18.75</v>
      </c>
      <c r="AE47" s="27">
        <v>607</v>
      </c>
      <c r="AF47" s="25" t="s">
        <v>174</v>
      </c>
      <c r="AG47" s="28">
        <f t="shared" si="65"/>
        <v>229.5</v>
      </c>
      <c r="AH47" s="28">
        <f t="shared" si="66"/>
        <v>228.39999999999998</v>
      </c>
      <c r="AI47" s="28">
        <f t="shared" si="67"/>
        <v>245</v>
      </c>
      <c r="AJ47" s="28">
        <f t="shared" si="68"/>
        <v>232</v>
      </c>
      <c r="AK47" s="28">
        <f t="shared" si="69"/>
        <v>206.89999999999998</v>
      </c>
      <c r="AL47" s="28">
        <f t="shared" si="70"/>
        <v>205.6</v>
      </c>
      <c r="AM47" s="28">
        <f t="shared" si="71"/>
        <v>210.5</v>
      </c>
      <c r="AN47" s="28">
        <f t="shared" si="72"/>
        <v>277.5</v>
      </c>
      <c r="AO47" s="28">
        <f t="shared" si="73"/>
        <v>225</v>
      </c>
      <c r="AP47" s="28">
        <f t="shared" si="63"/>
        <v>228.93333333333328</v>
      </c>
      <c r="AQ47" s="28">
        <f t="shared" si="64"/>
        <v>226.25</v>
      </c>
    </row>
    <row r="48" spans="1:43" x14ac:dyDescent="0.2">
      <c r="A48" s="23" t="s">
        <v>98</v>
      </c>
      <c r="B48" s="24" t="s">
        <v>99</v>
      </c>
      <c r="C48" s="28">
        <f>'2002_CO-PA_Sumary'!F47</f>
        <v>4.4000000000000004</v>
      </c>
      <c r="D48" s="28">
        <f>'2003_CO-PA_Sumary'!F47</f>
        <v>21</v>
      </c>
      <c r="E48" s="28">
        <f>'2004_CO-PA_Sumary'!F47</f>
        <v>13.1</v>
      </c>
      <c r="F48" s="29">
        <f>'2005_CO-PA_Sumary'!F47</f>
        <v>21.3</v>
      </c>
      <c r="G48" s="28">
        <f>'2006_CO-PA_Sumary'!F47</f>
        <v>21.4</v>
      </c>
      <c r="H48" s="28">
        <f>'2007_CO-PA_Sumary'!F47</f>
        <v>19.7</v>
      </c>
      <c r="I48" s="28">
        <f>'2008_CO-PA_Sumary'!F47</f>
        <v>24.700000000000003</v>
      </c>
      <c r="J48" s="28">
        <f>'2009_CO-PA_Sumary'!F47</f>
        <v>34.299999999999997</v>
      </c>
      <c r="K48" s="28">
        <f>'2010_CO-PA_Sumary'!F47</f>
        <v>28</v>
      </c>
      <c r="L48" s="28">
        <f t="shared" si="59"/>
        <v>20.877777777777776</v>
      </c>
      <c r="M48" s="28">
        <f t="shared" si="60"/>
        <v>24.325396825396826</v>
      </c>
      <c r="O48" s="27">
        <v>901</v>
      </c>
      <c r="P48" s="25" t="s">
        <v>188</v>
      </c>
      <c r="Q48" s="28">
        <f>'2002_CO-PA_Sumary'!X47</f>
        <v>149.1</v>
      </c>
      <c r="R48" s="28">
        <f>'2003_CO-PA_Sumary'!X47</f>
        <v>131.4</v>
      </c>
      <c r="S48" s="28">
        <f>'2004_CO-PA_Sumary'!X47</f>
        <v>145.79999999999998</v>
      </c>
      <c r="T48" s="28">
        <f>'2005_CO-PA_Sumary'!X47</f>
        <v>111.89999999999999</v>
      </c>
      <c r="U48" s="28">
        <f>'2006_CO-PA_Sumary'!X47</f>
        <v>135.60000000000002</v>
      </c>
      <c r="V48" s="28">
        <f>'2007_CO-PA_Sumary'!X47</f>
        <v>170.4</v>
      </c>
      <c r="W48" s="28">
        <f>'2008_CO-PA_Sumary'!X47</f>
        <v>158.49999999999997</v>
      </c>
      <c r="X48" s="28">
        <f>'2009_CO-PA_Sumary'!X47</f>
        <v>166.8</v>
      </c>
      <c r="Y48" s="28">
        <f>'2010_CO-PA_Sumary'!X47</f>
        <v>143.9</v>
      </c>
      <c r="Z48" s="28">
        <f t="shared" si="5"/>
        <v>145.93333333333334</v>
      </c>
      <c r="AA48" s="28">
        <f t="shared" si="6"/>
        <v>147.85</v>
      </c>
      <c r="AE48" s="27">
        <v>608</v>
      </c>
      <c r="AF48" s="25" t="s">
        <v>175</v>
      </c>
      <c r="AG48" s="28">
        <f t="shared" si="65"/>
        <v>314.2</v>
      </c>
      <c r="AH48" s="28">
        <f t="shared" si="66"/>
        <v>326.39999999999998</v>
      </c>
      <c r="AI48" s="28">
        <f t="shared" si="67"/>
        <v>320.7</v>
      </c>
      <c r="AJ48" s="28">
        <f t="shared" si="68"/>
        <v>217.09999999999997</v>
      </c>
      <c r="AK48" s="28">
        <f t="shared" si="69"/>
        <v>291.59999999999997</v>
      </c>
      <c r="AL48" s="28">
        <f t="shared" si="70"/>
        <v>414.4</v>
      </c>
      <c r="AM48" s="28">
        <f t="shared" si="71"/>
        <v>584.80000000000007</v>
      </c>
      <c r="AN48" s="28">
        <f t="shared" si="72"/>
        <v>579.9</v>
      </c>
      <c r="AO48" s="28">
        <f t="shared" si="73"/>
        <v>343.5</v>
      </c>
      <c r="AP48" s="28">
        <f t="shared" si="63"/>
        <v>376.95555555555552</v>
      </c>
      <c r="AQ48" s="28">
        <f t="shared" si="64"/>
        <v>405.2166666666667</v>
      </c>
    </row>
    <row r="49" spans="1:43" x14ac:dyDescent="0.2">
      <c r="A49" s="23" t="s">
        <v>100</v>
      </c>
      <c r="B49" s="24" t="s">
        <v>101</v>
      </c>
      <c r="C49" s="28">
        <f>'2002_CO-PA_Sumary'!F48</f>
        <v>194</v>
      </c>
      <c r="D49" s="28">
        <f>'2003_CO-PA_Sumary'!F48</f>
        <v>176.39999999999998</v>
      </c>
      <c r="E49" s="28">
        <f>'2004_CO-PA_Sumary'!F48</f>
        <v>181.60000000000002</v>
      </c>
      <c r="F49" s="29">
        <f>'2005_CO-PA_Sumary'!F48</f>
        <v>162.20000000000002</v>
      </c>
      <c r="G49" s="28">
        <f>'2006_CO-PA_Sumary'!F48</f>
        <v>203.89999999999998</v>
      </c>
      <c r="H49" s="28">
        <f>'2007_CO-PA_Sumary'!F48</f>
        <v>202.4</v>
      </c>
      <c r="I49" s="28">
        <f>'2008_CO-PA_Sumary'!F48</f>
        <v>193.79999999999998</v>
      </c>
      <c r="J49" s="28">
        <f>'2009_CO-PA_Sumary'!F48</f>
        <v>174.29999999999998</v>
      </c>
      <c r="K49" s="28">
        <f>'2010_CO-PA_Sumary'!F48</f>
        <v>196.6</v>
      </c>
      <c r="L49" s="28">
        <f t="shared" si="59"/>
        <v>187.24444444444441</v>
      </c>
      <c r="M49" s="28">
        <f t="shared" si="60"/>
        <v>188.63492063492063</v>
      </c>
      <c r="O49" s="27">
        <v>902</v>
      </c>
      <c r="P49" s="25" t="s">
        <v>189</v>
      </c>
      <c r="Q49" s="28">
        <f>'2002_CO-PA_Sumary'!X48</f>
        <v>26.800000000000004</v>
      </c>
      <c r="R49" s="28">
        <f>'2003_CO-PA_Sumary'!X48</f>
        <v>27.800000000000004</v>
      </c>
      <c r="S49" s="28">
        <f>'2004_CO-PA_Sumary'!X48</f>
        <v>28</v>
      </c>
      <c r="T49" s="28">
        <f>'2005_CO-PA_Sumary'!X48</f>
        <v>26.5</v>
      </c>
      <c r="U49" s="28">
        <f>'2006_CO-PA_Sumary'!X48</f>
        <v>29.200000000000003</v>
      </c>
      <c r="V49" s="28">
        <f>'2007_CO-PA_Sumary'!X48</f>
        <v>31.6</v>
      </c>
      <c r="W49" s="28">
        <f>'2008_CO-PA_Sumary'!X48</f>
        <v>31.299999999999997</v>
      </c>
      <c r="X49" s="28">
        <f>'2009_CO-PA_Sumary'!X48</f>
        <v>30.700000000000003</v>
      </c>
      <c r="Y49" s="28">
        <f>'2010_CO-PA_Sumary'!X48</f>
        <v>29.1</v>
      </c>
      <c r="Z49" s="28">
        <f t="shared" si="5"/>
        <v>29</v>
      </c>
      <c r="AA49" s="28">
        <f t="shared" si="6"/>
        <v>29.733333333333334</v>
      </c>
      <c r="AE49" s="27">
        <v>609</v>
      </c>
      <c r="AF49" s="25" t="s">
        <v>176</v>
      </c>
      <c r="AG49" s="28">
        <f t="shared" si="65"/>
        <v>1397.6999999999998</v>
      </c>
      <c r="AH49" s="28">
        <f t="shared" si="66"/>
        <v>1213.3</v>
      </c>
      <c r="AI49" s="28">
        <f t="shared" si="67"/>
        <v>1457.3000000000002</v>
      </c>
      <c r="AJ49" s="28">
        <f t="shared" si="68"/>
        <v>965.80000000000007</v>
      </c>
      <c r="AK49" s="28">
        <f t="shared" si="69"/>
        <v>1020.9</v>
      </c>
      <c r="AL49" s="28">
        <f t="shared" si="70"/>
        <v>1397.5</v>
      </c>
      <c r="AM49" s="28">
        <f t="shared" si="71"/>
        <v>1598.9</v>
      </c>
      <c r="AN49" s="28">
        <f t="shared" si="72"/>
        <v>1551.9</v>
      </c>
      <c r="AO49" s="28">
        <f t="shared" si="73"/>
        <v>983.8</v>
      </c>
      <c r="AP49" s="28">
        <f t="shared" si="63"/>
        <v>1287.4555555555553</v>
      </c>
      <c r="AQ49" s="28">
        <f t="shared" si="64"/>
        <v>1253.1333333333334</v>
      </c>
    </row>
    <row r="50" spans="1:43" ht="13.5" thickBot="1" x14ac:dyDescent="0.25">
      <c r="A50" s="23" t="s">
        <v>102</v>
      </c>
      <c r="B50" s="24" t="s">
        <v>103</v>
      </c>
      <c r="C50" s="28">
        <f>'2002_CO-PA_Sumary'!F49</f>
        <v>212</v>
      </c>
      <c r="D50" s="28">
        <f>'2003_CO-PA_Sumary'!F49</f>
        <v>165</v>
      </c>
      <c r="E50" s="28">
        <f>'2004_CO-PA_Sumary'!F49</f>
        <v>212.8</v>
      </c>
      <c r="F50" s="29">
        <f>'2005_CO-PA_Sumary'!F49</f>
        <v>216.8</v>
      </c>
      <c r="G50" s="28">
        <f>'2006_CO-PA_Sumary'!F49</f>
        <v>253.39999999999998</v>
      </c>
      <c r="H50" s="28">
        <f>'2007_CO-PA_Sumary'!F49</f>
        <v>226.5</v>
      </c>
      <c r="I50" s="28">
        <f>'2008_CO-PA_Sumary'!F49</f>
        <v>338.3</v>
      </c>
      <c r="J50" s="28">
        <f>'2009_CO-PA_Sumary'!F49</f>
        <v>333.3</v>
      </c>
      <c r="K50" s="28">
        <f>'2010_CO-PA_Sumary'!F49</f>
        <v>280.2</v>
      </c>
      <c r="L50" s="28">
        <f t="shared" si="59"/>
        <v>248.69999999999996</v>
      </c>
      <c r="M50" s="28">
        <f t="shared" si="60"/>
        <v>271.02857142857141</v>
      </c>
      <c r="O50" s="27">
        <v>903</v>
      </c>
      <c r="P50" s="25" t="s">
        <v>190</v>
      </c>
      <c r="Q50" s="28">
        <f>'2002_CO-PA_Sumary'!X49</f>
        <v>15.500000000000004</v>
      </c>
      <c r="R50" s="28">
        <f>'2003_CO-PA_Sumary'!X49</f>
        <v>14.7</v>
      </c>
      <c r="S50" s="28">
        <f>'2004_CO-PA_Sumary'!X49</f>
        <v>14.400000000000002</v>
      </c>
      <c r="T50" s="28">
        <f>'2005_CO-PA_Sumary'!X49</f>
        <v>13.2</v>
      </c>
      <c r="U50" s="28">
        <f>'2006_CO-PA_Sumary'!X49</f>
        <v>15.600000000000001</v>
      </c>
      <c r="V50" s="28">
        <f>'2007_CO-PA_Sumary'!X49</f>
        <v>15.900000000000002</v>
      </c>
      <c r="W50" s="28">
        <f>'2008_CO-PA_Sumary'!X49</f>
        <v>14.700000000000003</v>
      </c>
      <c r="X50" s="28">
        <f>'2009_CO-PA_Sumary'!X49</f>
        <v>14.600000000000001</v>
      </c>
      <c r="Y50" s="28">
        <f>'2010_CO-PA_Sumary'!X49</f>
        <v>14.000000000000002</v>
      </c>
      <c r="Z50" s="28">
        <f t="shared" si="5"/>
        <v>14.733333333333336</v>
      </c>
      <c r="AA50" s="28">
        <f t="shared" si="6"/>
        <v>14.666666666666666</v>
      </c>
      <c r="AE50" s="165">
        <v>610</v>
      </c>
      <c r="AF50" s="166" t="s">
        <v>177</v>
      </c>
      <c r="AG50" s="167">
        <f t="shared" si="65"/>
        <v>24.1</v>
      </c>
      <c r="AH50" s="167">
        <f t="shared" si="66"/>
        <v>22.599999999999994</v>
      </c>
      <c r="AI50" s="167">
        <f t="shared" si="67"/>
        <v>23.299999999999997</v>
      </c>
      <c r="AJ50" s="167">
        <f t="shared" si="68"/>
        <v>17.3</v>
      </c>
      <c r="AK50" s="167">
        <f t="shared" si="69"/>
        <v>17.7</v>
      </c>
      <c r="AL50" s="167">
        <f t="shared" si="70"/>
        <v>19.900000000000002</v>
      </c>
      <c r="AM50" s="167">
        <f t="shared" si="71"/>
        <v>19.099999999999998</v>
      </c>
      <c r="AN50" s="167">
        <f t="shared" si="72"/>
        <v>18.099999999999998</v>
      </c>
      <c r="AO50" s="167">
        <f t="shared" si="73"/>
        <v>18.100000000000001</v>
      </c>
      <c r="AP50" s="167">
        <f t="shared" si="63"/>
        <v>20.022222222222222</v>
      </c>
      <c r="AQ50" s="167">
        <f t="shared" si="64"/>
        <v>18.366666666666664</v>
      </c>
    </row>
    <row r="51" spans="1:43" ht="13.5" thickTop="1" x14ac:dyDescent="0.2">
      <c r="A51" s="23" t="s">
        <v>104</v>
      </c>
      <c r="B51" s="24" t="s">
        <v>105</v>
      </c>
      <c r="C51" s="28">
        <f>'2002_CO-PA_Sumary'!F50</f>
        <v>71.099999999999994</v>
      </c>
      <c r="D51" s="28">
        <f>'2003_CO-PA_Sumary'!F50</f>
        <v>68.5</v>
      </c>
      <c r="E51" s="28">
        <f>'2004_CO-PA_Sumary'!F50</f>
        <v>90.800000000000011</v>
      </c>
      <c r="F51" s="29">
        <f>'2005_CO-PA_Sumary'!F50</f>
        <v>58.800000000000004</v>
      </c>
      <c r="G51" s="28">
        <f>'2006_CO-PA_Sumary'!F50</f>
        <v>70.099999999999994</v>
      </c>
      <c r="H51" s="28">
        <f>'2007_CO-PA_Sumary'!F50</f>
        <v>77.25</v>
      </c>
      <c r="I51" s="28">
        <f>'2008_CO-PA_Sumary'!F50</f>
        <v>82.7</v>
      </c>
      <c r="J51" s="28">
        <f>'2009_CO-PA_Sumary'!F50</f>
        <v>78.799999999999983</v>
      </c>
      <c r="K51" s="28">
        <f>'2010_CO-PA_Sumary'!F50</f>
        <v>72.100000000000009</v>
      </c>
      <c r="L51" s="28">
        <f t="shared" si="59"/>
        <v>74.461111111111109</v>
      </c>
      <c r="M51" s="28">
        <f t="shared" si="60"/>
        <v>73.458730158730162</v>
      </c>
      <c r="O51" s="27">
        <v>904</v>
      </c>
      <c r="P51" s="25" t="s">
        <v>191</v>
      </c>
      <c r="Q51" s="28">
        <f>'2002_CO-PA_Sumary'!X50</f>
        <v>86.7</v>
      </c>
      <c r="R51" s="28">
        <f>'2003_CO-PA_Sumary'!X50</f>
        <v>90.699999999999989</v>
      </c>
      <c r="S51" s="28">
        <f>'2004_CO-PA_Sumary'!X50</f>
        <v>104.9</v>
      </c>
      <c r="T51" s="28">
        <f>'2005_CO-PA_Sumary'!X50</f>
        <v>86.899999999999991</v>
      </c>
      <c r="U51" s="28">
        <f>'2006_CO-PA_Sumary'!X50</f>
        <v>81.099999999999994</v>
      </c>
      <c r="V51" s="28">
        <f>'2007_CO-PA_Sumary'!X50</f>
        <v>95.1</v>
      </c>
      <c r="W51" s="28">
        <f>'2008_CO-PA_Sumary'!X50</f>
        <v>128.80000000000001</v>
      </c>
      <c r="X51" s="28">
        <f>'2009_CO-PA_Sumary'!X50</f>
        <v>111.4</v>
      </c>
      <c r="Y51" s="28">
        <f>'2010_CO-PA_Sumary'!X50</f>
        <v>86.5</v>
      </c>
      <c r="Z51" s="28">
        <f t="shared" si="5"/>
        <v>96.9</v>
      </c>
      <c r="AA51" s="28">
        <f t="shared" si="6"/>
        <v>98.300000000000011</v>
      </c>
      <c r="AE51" s="27"/>
      <c r="AF51" s="40" t="s">
        <v>242</v>
      </c>
      <c r="AG51" s="28">
        <f>SUM(AG41:AG50)</f>
        <v>2928.6</v>
      </c>
      <c r="AH51" s="28">
        <f t="shared" ref="AH51:AO51" si="74">SUM(AH41:AH50)</f>
        <v>2688.2999999999997</v>
      </c>
      <c r="AI51" s="28">
        <f t="shared" si="74"/>
        <v>3072.6000000000004</v>
      </c>
      <c r="AJ51" s="28">
        <f t="shared" si="74"/>
        <v>2351.2000000000003</v>
      </c>
      <c r="AK51" s="28">
        <f t="shared" si="74"/>
        <v>2814.7999999999997</v>
      </c>
      <c r="AL51" s="28">
        <f t="shared" si="74"/>
        <v>3603.5</v>
      </c>
      <c r="AM51" s="28">
        <f t="shared" si="74"/>
        <v>3864.1</v>
      </c>
      <c r="AN51" s="28">
        <f t="shared" si="74"/>
        <v>3847.6</v>
      </c>
      <c r="AO51" s="28">
        <f t="shared" si="74"/>
        <v>2709.2</v>
      </c>
      <c r="AP51" s="28">
        <f t="shared" si="63"/>
        <v>3097.7666666666664</v>
      </c>
      <c r="AQ51" s="28">
        <f t="shared" si="64"/>
        <v>3198.4</v>
      </c>
    </row>
    <row r="52" spans="1:43" x14ac:dyDescent="0.2">
      <c r="A52" s="23" t="s">
        <v>106</v>
      </c>
      <c r="B52" s="24" t="s">
        <v>107</v>
      </c>
      <c r="C52" s="28">
        <f>'2002_CO-PA_Sumary'!F51</f>
        <v>564.1</v>
      </c>
      <c r="D52" s="28">
        <f>'2003_CO-PA_Sumary'!F51</f>
        <v>550.40000000000009</v>
      </c>
      <c r="E52" s="28">
        <f>'2004_CO-PA_Sumary'!F51</f>
        <v>563</v>
      </c>
      <c r="F52" s="29">
        <f>'2005_CO-PA_Sumary'!F51</f>
        <v>436.6</v>
      </c>
      <c r="G52" s="28">
        <f>'2006_CO-PA_Sumary'!F51</f>
        <v>515.40000000000009</v>
      </c>
      <c r="H52" s="28">
        <f>'2007_CO-PA_Sumary'!F51</f>
        <v>652</v>
      </c>
      <c r="I52" s="28">
        <f>'2008_CO-PA_Sumary'!F51</f>
        <v>800.6</v>
      </c>
      <c r="J52" s="28">
        <f>'2009_CO-PA_Sumary'!F51</f>
        <v>937.6</v>
      </c>
      <c r="K52" s="28">
        <f>'2010_CO-PA_Sumary'!F51</f>
        <v>717.2</v>
      </c>
      <c r="L52" s="28">
        <f t="shared" si="59"/>
        <v>637.43333333333328</v>
      </c>
      <c r="M52" s="28">
        <f t="shared" si="60"/>
        <v>670.97619047619048</v>
      </c>
      <c r="O52" s="27">
        <v>905</v>
      </c>
      <c r="P52" s="25" t="s">
        <v>192</v>
      </c>
      <c r="Q52" s="28">
        <f>'2002_CO-PA_Sumary'!X51</f>
        <v>146.19999999999999</v>
      </c>
      <c r="R52" s="28">
        <f>'2003_CO-PA_Sumary'!X51</f>
        <v>142.6</v>
      </c>
      <c r="S52" s="28">
        <f>'2004_CO-PA_Sumary'!X51</f>
        <v>154.89999999999998</v>
      </c>
      <c r="T52" s="28">
        <f>'2005_CO-PA_Sumary'!X51</f>
        <v>145.1</v>
      </c>
      <c r="U52" s="28">
        <f>'2006_CO-PA_Sumary'!X51</f>
        <v>149.6</v>
      </c>
      <c r="V52" s="28">
        <f>'2007_CO-PA_Sumary'!X51</f>
        <v>163.69999999999999</v>
      </c>
      <c r="W52" s="28">
        <f>'2008_CO-PA_Sumary'!X51</f>
        <v>157.4</v>
      </c>
      <c r="X52" s="28">
        <f>'2009_CO-PA_Sumary'!X51</f>
        <v>146.39999999999998</v>
      </c>
      <c r="Y52" s="28">
        <f>'2010_CO-PA_Sumary'!X51</f>
        <v>139.89999999999998</v>
      </c>
      <c r="Z52" s="28">
        <f t="shared" si="5"/>
        <v>149.53333333333336</v>
      </c>
      <c r="AA52" s="28">
        <f t="shared" si="6"/>
        <v>150.35</v>
      </c>
      <c r="AE52" s="27"/>
    </row>
    <row r="53" spans="1:43" x14ac:dyDescent="0.2">
      <c r="A53" s="23" t="s">
        <v>108</v>
      </c>
      <c r="B53" s="24" t="s">
        <v>109</v>
      </c>
      <c r="C53" s="28">
        <f>'2002_CO-PA_Sumary'!F52</f>
        <v>154.69999999999999</v>
      </c>
      <c r="D53" s="28">
        <f>'2003_CO-PA_Sumary'!F52</f>
        <v>240.7</v>
      </c>
      <c r="E53" s="28">
        <f>'2004_CO-PA_Sumary'!F52</f>
        <v>281.8</v>
      </c>
      <c r="F53" s="29">
        <f>'2005_CO-PA_Sumary'!F52</f>
        <v>225.4</v>
      </c>
      <c r="G53" s="28">
        <f>'2006_CO-PA_Sumary'!F52</f>
        <v>195.1</v>
      </c>
      <c r="H53" s="28">
        <f>'2007_CO-PA_Sumary'!F52</f>
        <v>279</v>
      </c>
      <c r="I53" s="28">
        <f>'2008_CO-PA_Sumary'!F52</f>
        <v>288.3</v>
      </c>
      <c r="J53" s="28">
        <f>'2009_CO-PA_Sumary'!F52</f>
        <v>272.60000000000002</v>
      </c>
      <c r="K53" s="28">
        <f>'2010_CO-PA_Sumary'!F52</f>
        <v>314.09999999999997</v>
      </c>
      <c r="L53" s="28">
        <f t="shared" si="59"/>
        <v>250.18888888888887</v>
      </c>
      <c r="M53" s="28">
        <f t="shared" si="60"/>
        <v>260.66984126984124</v>
      </c>
      <c r="O53" s="27">
        <v>1001</v>
      </c>
      <c r="P53" s="25" t="s">
        <v>193</v>
      </c>
      <c r="Q53" s="28">
        <f>'2002_CO-PA_Sumary'!X52</f>
        <v>28.9</v>
      </c>
      <c r="R53" s="28">
        <f>'2003_CO-PA_Sumary'!X52</f>
        <v>27.099999999999998</v>
      </c>
      <c r="S53" s="28">
        <f>'2004_CO-PA_Sumary'!X52</f>
        <v>27</v>
      </c>
      <c r="T53" s="28">
        <f>'2005_CO-PA_Sumary'!X52</f>
        <v>24.299999999999997</v>
      </c>
      <c r="U53" s="28">
        <f>'2006_CO-PA_Sumary'!X52</f>
        <v>26.4</v>
      </c>
      <c r="V53" s="28">
        <f>'2007_CO-PA_Sumary'!X52</f>
        <v>29.500000000000004</v>
      </c>
      <c r="W53" s="28">
        <f>'2008_CO-PA_Sumary'!X52</f>
        <v>26.199999999999996</v>
      </c>
      <c r="X53" s="28">
        <f>'2009_CO-PA_Sumary'!X52</f>
        <v>26.499999999999996</v>
      </c>
      <c r="Y53" s="28">
        <f>'2010_CO-PA_Sumary'!X52</f>
        <v>25.499999999999996</v>
      </c>
      <c r="Z53" s="28">
        <f t="shared" si="5"/>
        <v>26.822222222222219</v>
      </c>
      <c r="AA53" s="28">
        <f t="shared" si="6"/>
        <v>26.400000000000002</v>
      </c>
      <c r="AE53" s="27"/>
    </row>
    <row r="54" spans="1:43" x14ac:dyDescent="0.2">
      <c r="A54" s="23" t="s">
        <v>110</v>
      </c>
      <c r="B54" s="24" t="s">
        <v>111</v>
      </c>
      <c r="C54" s="28">
        <f>'2002_CO-PA_Sumary'!F53</f>
        <v>259.09999999999997</v>
      </c>
      <c r="D54" s="28">
        <f>'2003_CO-PA_Sumary'!F53</f>
        <v>218.59999999999997</v>
      </c>
      <c r="E54" s="28">
        <f>'2004_CO-PA_Sumary'!F53</f>
        <v>300.00000000000011</v>
      </c>
      <c r="F54" s="29">
        <f>'2005_CO-PA_Sumary'!F53</f>
        <v>240.4</v>
      </c>
      <c r="G54" s="28">
        <f>'2006_CO-PA_Sumary'!F53</f>
        <v>226.29999999999998</v>
      </c>
      <c r="H54" s="28">
        <f>'2007_CO-PA_Sumary'!F53</f>
        <v>276.29999999999995</v>
      </c>
      <c r="I54" s="28">
        <f>'2008_CO-PA_Sumary'!F53</f>
        <v>281.8</v>
      </c>
      <c r="J54" s="28">
        <f>'2009_CO-PA_Sumary'!F53</f>
        <v>268.99999999999994</v>
      </c>
      <c r="K54" s="28">
        <f>'2010_CO-PA_Sumary'!F53</f>
        <v>195.50000000000003</v>
      </c>
      <c r="L54" s="28">
        <f t="shared" si="59"/>
        <v>251.88888888888889</v>
      </c>
      <c r="M54" s="28">
        <f t="shared" si="60"/>
        <v>248.74126984126983</v>
      </c>
      <c r="O54" s="27">
        <v>1002</v>
      </c>
      <c r="P54" s="25" t="s">
        <v>194</v>
      </c>
      <c r="Q54" s="28">
        <f>'2002_CO-PA_Sumary'!X53</f>
        <v>382.60000000000008</v>
      </c>
      <c r="R54" s="28">
        <f>'2003_CO-PA_Sumary'!X53</f>
        <v>400.9</v>
      </c>
      <c r="S54" s="28">
        <f>'2004_CO-PA_Sumary'!X53</f>
        <v>394.1</v>
      </c>
      <c r="T54" s="28">
        <f>'2005_CO-PA_Sumary'!X53</f>
        <v>371.2</v>
      </c>
      <c r="U54" s="28">
        <f>'2006_CO-PA_Sumary'!X53</f>
        <v>298</v>
      </c>
      <c r="V54" s="28">
        <f>'2007_CO-PA_Sumary'!X53</f>
        <v>305</v>
      </c>
      <c r="W54" s="28">
        <f>'2008_CO-PA_Sumary'!X53</f>
        <v>309.3</v>
      </c>
      <c r="X54" s="28">
        <f>'2009_CO-PA_Sumary'!X53</f>
        <v>331.40000000000003</v>
      </c>
      <c r="Y54" s="28">
        <f>'2010_CO-PA_Sumary'!X53</f>
        <v>277.70000000000005</v>
      </c>
      <c r="Z54" s="28">
        <f t="shared" si="5"/>
        <v>341.13333333333344</v>
      </c>
      <c r="AA54" s="28">
        <f t="shared" si="6"/>
        <v>315.43333333333334</v>
      </c>
      <c r="AD54" s="69" t="s">
        <v>237</v>
      </c>
      <c r="AE54" s="27">
        <v>701</v>
      </c>
      <c r="AF54" s="25" t="s">
        <v>178</v>
      </c>
      <c r="AG54" s="28">
        <f>Q36</f>
        <v>2.2999999999999998</v>
      </c>
      <c r="AH54" s="28">
        <f t="shared" ref="AH54:AO54" si="75">R36</f>
        <v>2.2999999999999998</v>
      </c>
      <c r="AI54" s="28">
        <f t="shared" si="75"/>
        <v>2.5</v>
      </c>
      <c r="AJ54" s="28">
        <f t="shared" si="75"/>
        <v>2.2999999999999998</v>
      </c>
      <c r="AK54" s="28">
        <f t="shared" si="75"/>
        <v>2.2000000000000002</v>
      </c>
      <c r="AL54" s="28">
        <f t="shared" si="75"/>
        <v>2.2000000000000002</v>
      </c>
      <c r="AM54" s="28">
        <f t="shared" si="75"/>
        <v>2.4</v>
      </c>
      <c r="AN54" s="28">
        <f t="shared" si="75"/>
        <v>2.1999999999999997</v>
      </c>
      <c r="AO54" s="28">
        <f t="shared" si="75"/>
        <v>2.2999999999999998</v>
      </c>
      <c r="AP54" s="28">
        <f t="shared" ref="AP54:AP64" si="76">AVERAGE(AG54:AO54)</f>
        <v>2.2999999999999994</v>
      </c>
      <c r="AQ54" s="28">
        <f t="shared" ref="AQ54:AQ64" si="77">AVERAGE(AJ54:AO54)</f>
        <v>2.2666666666666662</v>
      </c>
    </row>
    <row r="55" spans="1:43" x14ac:dyDescent="0.2">
      <c r="A55" s="23" t="s">
        <v>112</v>
      </c>
      <c r="B55" s="24" t="s">
        <v>113</v>
      </c>
      <c r="C55" s="28">
        <f>'2002_CO-PA_Sumary'!F54</f>
        <v>7.2</v>
      </c>
      <c r="D55" s="28">
        <f>'2003_CO-PA_Sumary'!F54</f>
        <v>6.5</v>
      </c>
      <c r="E55" s="28">
        <f>'2004_CO-PA_Sumary'!F54</f>
        <v>7.3000000000000007</v>
      </c>
      <c r="F55" s="29">
        <f>'2005_CO-PA_Sumary'!F54</f>
        <v>5.0999999999999996</v>
      </c>
      <c r="G55" s="28">
        <f>'2006_CO-PA_Sumary'!F54</f>
        <v>4.9000000000000004</v>
      </c>
      <c r="H55" s="28">
        <f>'2007_CO-PA_Sumary'!F54</f>
        <v>5.3000000000000007</v>
      </c>
      <c r="I55" s="28">
        <f>'2008_CO-PA_Sumary'!F54</f>
        <v>5.0999999999999996</v>
      </c>
      <c r="J55" s="28">
        <f>'2009_CO-PA_Sumary'!F54</f>
        <v>4.8000000000000007</v>
      </c>
      <c r="K55" s="28">
        <f>'2010_CO-PA_Sumary'!F54</f>
        <v>4.7</v>
      </c>
      <c r="L55" s="28">
        <f t="shared" si="59"/>
        <v>5.6555555555555559</v>
      </c>
      <c r="M55" s="28">
        <f t="shared" si="60"/>
        <v>5.07936507936508</v>
      </c>
      <c r="O55" s="27">
        <v>1003</v>
      </c>
      <c r="P55" s="25" t="s">
        <v>195</v>
      </c>
      <c r="Q55" s="28">
        <f>'2002_CO-PA_Sumary'!X54</f>
        <v>4.9000000000000004</v>
      </c>
      <c r="R55" s="28">
        <f>'2003_CO-PA_Sumary'!X54</f>
        <v>4.8</v>
      </c>
      <c r="S55" s="28">
        <f>'2004_CO-PA_Sumary'!X54</f>
        <v>4.7</v>
      </c>
      <c r="T55" s="28">
        <f>'2005_CO-PA_Sumary'!X54</f>
        <v>4.5999999999999996</v>
      </c>
      <c r="U55" s="28">
        <f>'2006_CO-PA_Sumary'!X54</f>
        <v>4.9000000000000004</v>
      </c>
      <c r="V55" s="28">
        <f>'2007_CO-PA_Sumary'!X54</f>
        <v>4.9000000000000004</v>
      </c>
      <c r="W55" s="28">
        <f>'2008_CO-PA_Sumary'!X54</f>
        <v>4.8</v>
      </c>
      <c r="X55" s="28">
        <f>'2009_CO-PA_Sumary'!X54</f>
        <v>4.7</v>
      </c>
      <c r="Y55" s="28">
        <f>'2010_CO-PA_Sumary'!X54</f>
        <v>4.3</v>
      </c>
      <c r="Z55" s="28">
        <f t="shared" si="5"/>
        <v>4.7333333333333325</v>
      </c>
      <c r="AA55" s="28">
        <f t="shared" si="6"/>
        <v>4.7</v>
      </c>
      <c r="AE55" s="27">
        <v>702</v>
      </c>
      <c r="AF55" s="25" t="s">
        <v>179</v>
      </c>
      <c r="AG55" s="28">
        <f t="shared" ref="AG55:AG63" si="78">Q37</f>
        <v>671.99999999999989</v>
      </c>
      <c r="AH55" s="28">
        <f t="shared" ref="AH55:AH63" si="79">R37</f>
        <v>391.20000000000005</v>
      </c>
      <c r="AI55" s="28">
        <f t="shared" ref="AI55:AI63" si="80">S37</f>
        <v>431.2000000000001</v>
      </c>
      <c r="AJ55" s="28">
        <f t="shared" ref="AJ55:AJ63" si="81">T37</f>
        <v>228.5</v>
      </c>
      <c r="AK55" s="28">
        <f t="shared" ref="AK55:AK63" si="82">U37</f>
        <v>292.90000000000003</v>
      </c>
      <c r="AL55" s="28">
        <f t="shared" ref="AL55:AL63" si="83">V37</f>
        <v>581.19999999999993</v>
      </c>
      <c r="AM55" s="28">
        <f t="shared" ref="AM55:AM63" si="84">W37</f>
        <v>875.10000000000014</v>
      </c>
      <c r="AN55" s="28">
        <f t="shared" ref="AN55:AN63" si="85">X37</f>
        <v>1054.1000000000001</v>
      </c>
      <c r="AO55" s="28">
        <f t="shared" ref="AO55:AO63" si="86">Y37</f>
        <v>604.29999999999995</v>
      </c>
      <c r="AP55" s="28">
        <f t="shared" si="76"/>
        <v>570.05555555555566</v>
      </c>
      <c r="AQ55" s="28">
        <f t="shared" si="77"/>
        <v>606.01666666666677</v>
      </c>
    </row>
    <row r="56" spans="1:43" x14ac:dyDescent="0.2">
      <c r="A56" s="23" t="s">
        <v>114</v>
      </c>
      <c r="B56" s="24" t="s">
        <v>115</v>
      </c>
      <c r="C56" s="28">
        <f>'2002_CO-PA_Sumary'!F55</f>
        <v>1959.4999999999998</v>
      </c>
      <c r="D56" s="28">
        <f>'2003_CO-PA_Sumary'!F55</f>
        <v>1633.2</v>
      </c>
      <c r="E56" s="28">
        <f>'2004_CO-PA_Sumary'!F55</f>
        <v>2104.7000000000003</v>
      </c>
      <c r="F56" s="29">
        <f>'2005_CO-PA_Sumary'!F55</f>
        <v>946.69999999999993</v>
      </c>
      <c r="G56" s="28">
        <f>'2006_CO-PA_Sumary'!F55</f>
        <v>1036.7999999999997</v>
      </c>
      <c r="H56" s="28">
        <f>'2007_CO-PA_Sumary'!F55</f>
        <v>2267.1999999999994</v>
      </c>
      <c r="I56" s="28">
        <f>'2008_CO-PA_Sumary'!F55</f>
        <v>2315.7000000000003</v>
      </c>
      <c r="J56" s="28">
        <f>'2009_CO-PA_Sumary'!F55</f>
        <v>2291.3000000000002</v>
      </c>
      <c r="K56" s="28">
        <f>'2010_CO-PA_Sumary'!F55</f>
        <v>1471.6999999999998</v>
      </c>
      <c r="L56" s="28">
        <f t="shared" si="59"/>
        <v>1780.7555555555555</v>
      </c>
      <c r="M56" s="28">
        <f t="shared" si="60"/>
        <v>1730.0222222222224</v>
      </c>
      <c r="O56" s="27">
        <v>1004</v>
      </c>
      <c r="P56" s="25" t="s">
        <v>196</v>
      </c>
      <c r="Q56" s="28">
        <f>'2002_CO-PA_Sumary'!X55</f>
        <v>58.2</v>
      </c>
      <c r="R56" s="28">
        <f>'2003_CO-PA_Sumary'!X55</f>
        <v>23.7</v>
      </c>
      <c r="S56" s="28">
        <f>'2004_CO-PA_Sumary'!X55</f>
        <v>14.600000000000001</v>
      </c>
      <c r="T56" s="28">
        <f>'2005_CO-PA_Sumary'!X55</f>
        <v>9.5</v>
      </c>
      <c r="U56" s="28">
        <f>'2006_CO-PA_Sumary'!X55</f>
        <v>11</v>
      </c>
      <c r="V56" s="28">
        <f>'2007_CO-PA_Sumary'!X55</f>
        <v>11.5</v>
      </c>
      <c r="W56" s="28">
        <f>'2008_CO-PA_Sumary'!X55</f>
        <v>10.5</v>
      </c>
      <c r="X56" s="28">
        <f>'2009_CO-PA_Sumary'!X55</f>
        <v>11.500000000000002</v>
      </c>
      <c r="Y56" s="28">
        <f>'2010_CO-PA_Sumary'!X55</f>
        <v>10.8</v>
      </c>
      <c r="Z56" s="28">
        <f t="shared" si="5"/>
        <v>17.922222222222224</v>
      </c>
      <c r="AA56" s="28">
        <f t="shared" si="6"/>
        <v>10.799999999999999</v>
      </c>
      <c r="AE56" s="27">
        <v>703</v>
      </c>
      <c r="AF56" s="25" t="s">
        <v>180</v>
      </c>
      <c r="AG56" s="28">
        <f t="shared" si="78"/>
        <v>1674.4999999999998</v>
      </c>
      <c r="AH56" s="28">
        <f t="shared" si="79"/>
        <v>1550.7</v>
      </c>
      <c r="AI56" s="28">
        <f t="shared" si="80"/>
        <v>1709.8999999999999</v>
      </c>
      <c r="AJ56" s="28">
        <f t="shared" si="81"/>
        <v>972.6</v>
      </c>
      <c r="AK56" s="28">
        <f t="shared" si="82"/>
        <v>992.1</v>
      </c>
      <c r="AL56" s="28">
        <f t="shared" si="83"/>
        <v>1611.9000000000003</v>
      </c>
      <c r="AM56" s="28">
        <f t="shared" si="84"/>
        <v>1965.2</v>
      </c>
      <c r="AN56" s="28">
        <f t="shared" si="85"/>
        <v>1960.4</v>
      </c>
      <c r="AO56" s="28">
        <f t="shared" si="86"/>
        <v>1345</v>
      </c>
      <c r="AP56" s="28">
        <f t="shared" si="76"/>
        <v>1531.3666666666668</v>
      </c>
      <c r="AQ56" s="28">
        <f t="shared" si="77"/>
        <v>1474.5333333333335</v>
      </c>
    </row>
    <row r="57" spans="1:43" x14ac:dyDescent="0.2">
      <c r="A57" s="23" t="s">
        <v>116</v>
      </c>
      <c r="B57" s="24" t="s">
        <v>117</v>
      </c>
      <c r="C57" s="28">
        <f>'2002_CO-PA_Sumary'!F56</f>
        <v>0.60000000000000009</v>
      </c>
      <c r="D57" s="28">
        <f>'2003_CO-PA_Sumary'!F56</f>
        <v>0.9</v>
      </c>
      <c r="E57" s="28">
        <f>'2004_CO-PA_Sumary'!F56</f>
        <v>0.9</v>
      </c>
      <c r="F57" s="29">
        <f>'2005_CO-PA_Sumary'!F56</f>
        <v>0.9</v>
      </c>
      <c r="G57" s="28">
        <f>'2006_CO-PA_Sumary'!F56</f>
        <v>1.4000000000000001</v>
      </c>
      <c r="H57" s="28">
        <f>'2007_CO-PA_Sumary'!F56</f>
        <v>1.7999999999999998</v>
      </c>
      <c r="I57" s="28">
        <f>'2008_CO-PA_Sumary'!F56</f>
        <v>2.7</v>
      </c>
      <c r="J57" s="28">
        <f>'2009_CO-PA_Sumary'!F56</f>
        <v>1.7</v>
      </c>
      <c r="K57" s="28">
        <f>'2010_CO-PA_Sumary'!F56</f>
        <v>1.6</v>
      </c>
      <c r="L57" s="28">
        <f t="shared" si="59"/>
        <v>1.3888888888888886</v>
      </c>
      <c r="M57" s="28">
        <f t="shared" si="60"/>
        <v>1.6412698412698412</v>
      </c>
      <c r="O57" s="27">
        <v>1005</v>
      </c>
      <c r="P57" s="25" t="s">
        <v>197</v>
      </c>
      <c r="Q57" s="28">
        <f>'2002_CO-PA_Sumary'!X56</f>
        <v>26.6</v>
      </c>
      <c r="R57" s="28">
        <f>'2003_CO-PA_Sumary'!X56</f>
        <v>19.200000000000003</v>
      </c>
      <c r="S57" s="28">
        <f>'2004_CO-PA_Sumary'!X56</f>
        <v>20.5</v>
      </c>
      <c r="T57" s="28">
        <f>'2005_CO-PA_Sumary'!X56</f>
        <v>19.600000000000001</v>
      </c>
      <c r="U57" s="28">
        <f>'2006_CO-PA_Sumary'!X56</f>
        <v>23.400000000000002</v>
      </c>
      <c r="V57" s="28">
        <f>'2007_CO-PA_Sumary'!X56</f>
        <v>24.700000000000003</v>
      </c>
      <c r="W57" s="28">
        <f>'2008_CO-PA_Sumary'!X56</f>
        <v>23.2</v>
      </c>
      <c r="X57" s="28">
        <f>'2009_CO-PA_Sumary'!X56</f>
        <v>22.8</v>
      </c>
      <c r="Y57" s="28">
        <f>'2010_CO-PA_Sumary'!X56</f>
        <v>19.899999999999999</v>
      </c>
      <c r="Z57" s="28">
        <f t="shared" si="5"/>
        <v>22.211111111111112</v>
      </c>
      <c r="AA57" s="28">
        <f t="shared" si="6"/>
        <v>22.266666666666666</v>
      </c>
      <c r="AE57" s="27">
        <v>704</v>
      </c>
      <c r="AF57" s="25" t="s">
        <v>181</v>
      </c>
      <c r="AG57" s="28">
        <f t="shared" si="78"/>
        <v>275.89999999999998</v>
      </c>
      <c r="AH57" s="28">
        <f t="shared" si="79"/>
        <v>252.8</v>
      </c>
      <c r="AI57" s="28">
        <f t="shared" si="80"/>
        <v>323.60000000000002</v>
      </c>
      <c r="AJ57" s="28">
        <f t="shared" si="81"/>
        <v>202.00000000000003</v>
      </c>
      <c r="AK57" s="28">
        <f t="shared" si="82"/>
        <v>212.70000000000002</v>
      </c>
      <c r="AL57" s="28">
        <f t="shared" si="83"/>
        <v>353.3</v>
      </c>
      <c r="AM57" s="28">
        <f t="shared" si="84"/>
        <v>294.70000000000005</v>
      </c>
      <c r="AN57" s="28">
        <f t="shared" si="85"/>
        <v>317.3</v>
      </c>
      <c r="AO57" s="28">
        <f t="shared" si="86"/>
        <v>187.1</v>
      </c>
      <c r="AP57" s="28">
        <f t="shared" si="76"/>
        <v>268.82222222222225</v>
      </c>
      <c r="AQ57" s="28">
        <f t="shared" si="77"/>
        <v>261.18333333333334</v>
      </c>
    </row>
    <row r="58" spans="1:43" x14ac:dyDescent="0.2">
      <c r="A58" s="23" t="s">
        <v>118</v>
      </c>
      <c r="B58" s="24" t="s">
        <v>119</v>
      </c>
      <c r="C58" s="28">
        <f>'2002_CO-PA_Sumary'!F57</f>
        <v>234.44</v>
      </c>
      <c r="D58" s="28">
        <f>'2003_CO-PA_Sumary'!F57</f>
        <v>209.9</v>
      </c>
      <c r="E58" s="28">
        <f>'2004_CO-PA_Sumary'!F57</f>
        <v>162.5</v>
      </c>
      <c r="F58" s="29">
        <f>'2005_CO-PA_Sumary'!F57</f>
        <v>52.2</v>
      </c>
      <c r="G58" s="28">
        <f>'2006_CO-PA_Sumary'!F57</f>
        <v>210.00000000000003</v>
      </c>
      <c r="H58" s="28">
        <f>'2007_CO-PA_Sumary'!F57</f>
        <v>285.99999999999994</v>
      </c>
      <c r="I58" s="28">
        <f>'2008_CO-PA_Sumary'!F57</f>
        <v>317.3</v>
      </c>
      <c r="J58" s="28">
        <f>'2009_CO-PA_Sumary'!F57</f>
        <v>358.9</v>
      </c>
      <c r="K58" s="28">
        <f>'2010_CO-PA_Sumary'!F57</f>
        <v>280.5</v>
      </c>
      <c r="L58" s="28">
        <f t="shared" si="59"/>
        <v>234.63777777777776</v>
      </c>
      <c r="M58" s="28">
        <f t="shared" si="60"/>
        <v>248.50539682539684</v>
      </c>
      <c r="O58" s="27">
        <v>1006</v>
      </c>
      <c r="P58" s="25" t="s">
        <v>198</v>
      </c>
      <c r="Q58" s="28">
        <f>'2002_CO-PA_Sumary'!X57</f>
        <v>0.1</v>
      </c>
      <c r="R58" s="28">
        <f>'2003_CO-PA_Sumary'!X57</f>
        <v>0.1</v>
      </c>
      <c r="S58" s="28">
        <f>'2004_CO-PA_Sumary'!X57</f>
        <v>0.1</v>
      </c>
      <c r="T58" s="28">
        <f>'2005_CO-PA_Sumary'!X57</f>
        <v>0.1</v>
      </c>
      <c r="U58" s="28">
        <f>'2006_CO-PA_Sumary'!X57</f>
        <v>0.1</v>
      </c>
      <c r="V58" s="28">
        <f>'2007_CO-PA_Sumary'!X57</f>
        <v>0.2</v>
      </c>
      <c r="W58" s="28">
        <f>'2008_CO-PA_Sumary'!X57</f>
        <v>0.2</v>
      </c>
      <c r="X58" s="28">
        <f>'2009_CO-PA_Sumary'!X57</f>
        <v>0.1</v>
      </c>
      <c r="Y58" s="28">
        <f>'2010_CO-PA_Sumary'!X57</f>
        <v>0.1</v>
      </c>
      <c r="Z58" s="28">
        <f t="shared" si="5"/>
        <v>0.1222222222222222</v>
      </c>
      <c r="AA58" s="28">
        <f t="shared" si="6"/>
        <v>0.13333333333333333</v>
      </c>
      <c r="AE58" s="27">
        <v>705</v>
      </c>
      <c r="AF58" s="25" t="s">
        <v>182</v>
      </c>
      <c r="AG58" s="28">
        <f t="shared" si="78"/>
        <v>573.80000000000007</v>
      </c>
      <c r="AH58" s="28">
        <f t="shared" si="79"/>
        <v>543.9</v>
      </c>
      <c r="AI58" s="28">
        <f t="shared" si="80"/>
        <v>643.50000000000011</v>
      </c>
      <c r="AJ58" s="28">
        <f t="shared" si="81"/>
        <v>218</v>
      </c>
      <c r="AK58" s="28">
        <f t="shared" si="82"/>
        <v>216.7</v>
      </c>
      <c r="AL58" s="28">
        <f t="shared" si="83"/>
        <v>752.3</v>
      </c>
      <c r="AM58" s="28">
        <f t="shared" si="84"/>
        <v>606.39999999999986</v>
      </c>
      <c r="AN58" s="28">
        <f t="shared" si="85"/>
        <v>707.00000000000011</v>
      </c>
      <c r="AO58" s="28">
        <f t="shared" si="86"/>
        <v>358.2</v>
      </c>
      <c r="AP58" s="28">
        <f t="shared" si="76"/>
        <v>513.31111111111102</v>
      </c>
      <c r="AQ58" s="28">
        <f t="shared" si="77"/>
        <v>476.43333333333334</v>
      </c>
    </row>
    <row r="59" spans="1:43" x14ac:dyDescent="0.2">
      <c r="A59" s="23" t="s">
        <v>120</v>
      </c>
      <c r="B59" s="24" t="s">
        <v>121</v>
      </c>
      <c r="C59" s="28">
        <f>'2002_CO-PA_Sumary'!F58</f>
        <v>379.70000000000005</v>
      </c>
      <c r="D59" s="28">
        <f>'2003_CO-PA_Sumary'!F58</f>
        <v>437.9</v>
      </c>
      <c r="E59" s="28">
        <f>'2004_CO-PA_Sumary'!F58</f>
        <v>477.7</v>
      </c>
      <c r="F59" s="29">
        <f>'2005_CO-PA_Sumary'!F58</f>
        <v>390.6</v>
      </c>
      <c r="G59" s="28">
        <f>'2006_CO-PA_Sumary'!F58</f>
        <v>381.40000000000003</v>
      </c>
      <c r="H59" s="28">
        <f>'2007_CO-PA_Sumary'!F58</f>
        <v>516.4</v>
      </c>
      <c r="I59" s="28">
        <f>'2008_CO-PA_Sumary'!F58</f>
        <v>491.4</v>
      </c>
      <c r="J59" s="28">
        <f>'2009_CO-PA_Sumary'!F58</f>
        <v>296.8</v>
      </c>
      <c r="K59" s="28">
        <f>'2010_CO-PA_Sumary'!F58</f>
        <v>318.5</v>
      </c>
      <c r="L59" s="28">
        <f t="shared" si="59"/>
        <v>410.04444444444448</v>
      </c>
      <c r="M59" s="28">
        <f t="shared" si="60"/>
        <v>400.73492063492074</v>
      </c>
      <c r="R59" s="29"/>
      <c r="S59" s="29"/>
      <c r="T59" s="29"/>
      <c r="V59" s="29"/>
      <c r="W59" s="29"/>
      <c r="AE59" s="27">
        <v>706</v>
      </c>
      <c r="AF59" s="25" t="s">
        <v>183</v>
      </c>
      <c r="AG59" s="28">
        <f t="shared" si="78"/>
        <v>1869.2</v>
      </c>
      <c r="AH59" s="28">
        <f t="shared" si="79"/>
        <v>1504.1999999999998</v>
      </c>
      <c r="AI59" s="28">
        <f t="shared" si="80"/>
        <v>1967</v>
      </c>
      <c r="AJ59" s="28">
        <f t="shared" si="81"/>
        <v>841.9</v>
      </c>
      <c r="AK59" s="28">
        <f t="shared" si="82"/>
        <v>966.5</v>
      </c>
      <c r="AL59" s="28">
        <f t="shared" si="83"/>
        <v>2127.6</v>
      </c>
      <c r="AM59" s="28">
        <f t="shared" si="84"/>
        <v>2191.6</v>
      </c>
      <c r="AN59" s="28">
        <f t="shared" si="85"/>
        <v>2176.3000000000002</v>
      </c>
      <c r="AO59" s="28">
        <f t="shared" si="86"/>
        <v>1348</v>
      </c>
      <c r="AP59" s="28">
        <f t="shared" si="76"/>
        <v>1665.8111111111111</v>
      </c>
      <c r="AQ59" s="28">
        <f t="shared" si="77"/>
        <v>1608.6500000000003</v>
      </c>
    </row>
    <row r="60" spans="1:43" x14ac:dyDescent="0.2">
      <c r="A60" s="23" t="s">
        <v>122</v>
      </c>
      <c r="B60" s="24" t="s">
        <v>123</v>
      </c>
      <c r="C60" s="28">
        <f>'2002_CO-PA_Sumary'!F59</f>
        <v>63.300000000000004</v>
      </c>
      <c r="D60" s="28">
        <f>'2003_CO-PA_Sumary'!F59</f>
        <v>103.10000000000001</v>
      </c>
      <c r="E60" s="28">
        <f>'2004_CO-PA_Sumary'!F59</f>
        <v>64.5</v>
      </c>
      <c r="F60" s="29">
        <f>'2005_CO-PA_Sumary'!F59</f>
        <v>89</v>
      </c>
      <c r="G60" s="28">
        <f>'2006_CO-PA_Sumary'!F59</f>
        <v>92.000000000000014</v>
      </c>
      <c r="H60" s="28">
        <f>'2007_CO-PA_Sumary'!F59</f>
        <v>107.00000000000001</v>
      </c>
      <c r="I60" s="28">
        <f>'2008_CO-PA_Sumary'!F59</f>
        <v>93.5</v>
      </c>
      <c r="J60" s="28">
        <f>'2009_CO-PA_Sumary'!F59</f>
        <v>90.6</v>
      </c>
      <c r="K60" s="28">
        <f>'2010_CO-PA_Sumary'!F59</f>
        <v>89</v>
      </c>
      <c r="L60" s="28">
        <f t="shared" si="59"/>
        <v>88</v>
      </c>
      <c r="M60" s="28">
        <f t="shared" si="60"/>
        <v>92.728571428571428</v>
      </c>
      <c r="P60" s="40" t="s">
        <v>218</v>
      </c>
      <c r="Q60" s="28">
        <f>SUM(Q3:Q59)</f>
        <v>17519.73</v>
      </c>
      <c r="R60" s="28">
        <f t="shared" ref="R60:Y60" si="87">SUM(R3:R59)</f>
        <v>15549.399999999998</v>
      </c>
      <c r="S60" s="28">
        <f t="shared" si="87"/>
        <v>17685.000000000004</v>
      </c>
      <c r="T60" s="28">
        <f t="shared" si="87"/>
        <v>12018.700000000003</v>
      </c>
      <c r="U60" s="39">
        <f t="shared" si="87"/>
        <v>13127.000000000004</v>
      </c>
      <c r="V60" s="39">
        <f t="shared" si="87"/>
        <v>18808.050000000007</v>
      </c>
      <c r="W60" s="39">
        <f>SUM(W3:W59)</f>
        <v>19975.999999999996</v>
      </c>
      <c r="X60" s="39">
        <f t="shared" si="87"/>
        <v>20092.7</v>
      </c>
      <c r="Y60" s="39">
        <f t="shared" si="87"/>
        <v>14742.499999999996</v>
      </c>
      <c r="Z60" s="39">
        <f t="shared" ref="Z60:Z61" si="88">AVERAGE(Q60:Y60)</f>
        <v>16613.231111111112</v>
      </c>
      <c r="AA60" s="39">
        <f t="shared" ref="AA60:AA61" si="89">AVERAGE(T60:Y60)</f>
        <v>16460.825000000001</v>
      </c>
      <c r="AE60" s="27">
        <v>707</v>
      </c>
      <c r="AF60" s="25" t="s">
        <v>184</v>
      </c>
      <c r="AG60" s="28">
        <f t="shared" si="78"/>
        <v>40.200000000000003</v>
      </c>
      <c r="AH60" s="28">
        <f t="shared" si="79"/>
        <v>37.9</v>
      </c>
      <c r="AI60" s="28">
        <f t="shared" si="80"/>
        <v>43</v>
      </c>
      <c r="AJ60" s="28">
        <f t="shared" si="81"/>
        <v>34.700000000000003</v>
      </c>
      <c r="AK60" s="28">
        <f t="shared" si="82"/>
        <v>42.900000000000006</v>
      </c>
      <c r="AL60" s="28">
        <f t="shared" si="83"/>
        <v>48.7</v>
      </c>
      <c r="AM60" s="28">
        <f t="shared" si="84"/>
        <v>55.6</v>
      </c>
      <c r="AN60" s="28">
        <f t="shared" si="85"/>
        <v>52.8</v>
      </c>
      <c r="AO60" s="28">
        <f t="shared" si="86"/>
        <v>46.400000000000006</v>
      </c>
      <c r="AP60" s="28">
        <f t="shared" si="76"/>
        <v>44.688888888888897</v>
      </c>
      <c r="AQ60" s="28">
        <f t="shared" si="77"/>
        <v>46.85</v>
      </c>
    </row>
    <row r="61" spans="1:43" x14ac:dyDescent="0.2">
      <c r="P61" s="40" t="s">
        <v>217</v>
      </c>
      <c r="Q61" s="28">
        <f t="shared" ref="Q61:Y61" si="90">C62</f>
        <v>17519.730000000003</v>
      </c>
      <c r="R61" s="28">
        <f t="shared" si="90"/>
        <v>15549.400000000001</v>
      </c>
      <c r="S61" s="28">
        <f t="shared" si="90"/>
        <v>17685</v>
      </c>
      <c r="T61" s="28">
        <f t="shared" si="90"/>
        <v>12018.700000000003</v>
      </c>
      <c r="U61" s="28">
        <f t="shared" si="90"/>
        <v>13127</v>
      </c>
      <c r="V61" s="28">
        <f t="shared" si="90"/>
        <v>18808.050000000003</v>
      </c>
      <c r="W61" s="28">
        <f t="shared" si="90"/>
        <v>19976.000000000004</v>
      </c>
      <c r="X61" s="28">
        <f t="shared" si="90"/>
        <v>20092.699999999997</v>
      </c>
      <c r="Y61" s="28">
        <f t="shared" si="90"/>
        <v>14742.500000000005</v>
      </c>
      <c r="Z61" s="28">
        <f t="shared" si="88"/>
        <v>16613.231111111112</v>
      </c>
      <c r="AA61" s="28">
        <f t="shared" si="89"/>
        <v>16460.825000000001</v>
      </c>
      <c r="AE61" s="27">
        <v>708</v>
      </c>
      <c r="AF61" s="25" t="s">
        <v>185</v>
      </c>
      <c r="AG61" s="28">
        <f t="shared" si="78"/>
        <v>626.20000000000005</v>
      </c>
      <c r="AH61" s="28">
        <f t="shared" si="79"/>
        <v>624.30000000000007</v>
      </c>
      <c r="AI61" s="28">
        <f t="shared" si="80"/>
        <v>680.3</v>
      </c>
      <c r="AJ61" s="28">
        <f t="shared" si="81"/>
        <v>396.40000000000003</v>
      </c>
      <c r="AK61" s="28">
        <f t="shared" si="82"/>
        <v>379.8</v>
      </c>
      <c r="AL61" s="28">
        <f t="shared" si="83"/>
        <v>663.8</v>
      </c>
      <c r="AM61" s="28">
        <f t="shared" si="84"/>
        <v>938.1</v>
      </c>
      <c r="AN61" s="28">
        <f t="shared" si="85"/>
        <v>924.30000000000007</v>
      </c>
      <c r="AO61" s="28">
        <f t="shared" si="86"/>
        <v>687.5</v>
      </c>
      <c r="AP61" s="28">
        <f t="shared" si="76"/>
        <v>657.85555555555561</v>
      </c>
      <c r="AQ61" s="28">
        <f t="shared" si="77"/>
        <v>664.98333333333335</v>
      </c>
    </row>
    <row r="62" spans="1:43" x14ac:dyDescent="0.2">
      <c r="C62" s="28">
        <f>SUM(C3:C61)</f>
        <v>17519.730000000003</v>
      </c>
      <c r="D62" s="28">
        <f t="shared" ref="D62:H62" si="91">SUM(D3:D61)</f>
        <v>15549.400000000001</v>
      </c>
      <c r="E62" s="28">
        <f t="shared" si="91"/>
        <v>17685</v>
      </c>
      <c r="F62" s="28">
        <f t="shared" si="91"/>
        <v>12018.700000000003</v>
      </c>
      <c r="G62" s="28">
        <f t="shared" si="91"/>
        <v>13127</v>
      </c>
      <c r="H62" s="28">
        <f t="shared" si="91"/>
        <v>18808.050000000003</v>
      </c>
      <c r="I62" s="28">
        <f>SUM(I3:I60)</f>
        <v>19976.000000000004</v>
      </c>
      <c r="J62" s="28">
        <f t="shared" ref="J62:L62" si="92">SUM(J3:J61)</f>
        <v>20092.699999999997</v>
      </c>
      <c r="K62" s="28">
        <f t="shared" si="92"/>
        <v>14742.500000000005</v>
      </c>
      <c r="L62" s="28">
        <f t="shared" si="92"/>
        <v>16613.231111111112</v>
      </c>
      <c r="M62" s="28">
        <f>SUM(M3:M60)</f>
        <v>16482.597301587299</v>
      </c>
      <c r="AE62" s="27">
        <v>709</v>
      </c>
      <c r="AF62" s="25" t="s">
        <v>186</v>
      </c>
      <c r="AG62" s="28">
        <f t="shared" si="78"/>
        <v>526.1</v>
      </c>
      <c r="AH62" s="28">
        <f t="shared" si="79"/>
        <v>502.7</v>
      </c>
      <c r="AI62" s="28">
        <f t="shared" si="80"/>
        <v>497.1</v>
      </c>
      <c r="AJ62" s="28">
        <f t="shared" si="81"/>
        <v>306.20000000000005</v>
      </c>
      <c r="AK62" s="28">
        <f t="shared" si="82"/>
        <v>85.5</v>
      </c>
      <c r="AL62" s="28">
        <f t="shared" si="83"/>
        <v>392.7</v>
      </c>
      <c r="AM62" s="28">
        <f t="shared" si="84"/>
        <v>515.5</v>
      </c>
      <c r="AN62" s="28">
        <f t="shared" si="85"/>
        <v>504.5</v>
      </c>
      <c r="AO62" s="28">
        <f t="shared" si="86"/>
        <v>318.8</v>
      </c>
      <c r="AP62" s="28">
        <f t="shared" si="76"/>
        <v>405.45555555555558</v>
      </c>
      <c r="AQ62" s="28">
        <f t="shared" si="77"/>
        <v>353.86666666666673</v>
      </c>
    </row>
    <row r="63" spans="1:43" ht="13.5" thickBot="1" x14ac:dyDescent="0.25">
      <c r="AE63" s="165">
        <v>710</v>
      </c>
      <c r="AF63" s="166" t="s">
        <v>187</v>
      </c>
      <c r="AG63" s="167">
        <f t="shared" si="78"/>
        <v>883.39999999999986</v>
      </c>
      <c r="AH63" s="167">
        <f t="shared" si="79"/>
        <v>710.8</v>
      </c>
      <c r="AI63" s="167">
        <f t="shared" si="80"/>
        <v>889.30000000000007</v>
      </c>
      <c r="AJ63" s="167">
        <f t="shared" si="81"/>
        <v>301</v>
      </c>
      <c r="AK63" s="167">
        <f t="shared" si="82"/>
        <v>397.1</v>
      </c>
      <c r="AL63" s="167">
        <f t="shared" si="83"/>
        <v>837.19999999999993</v>
      </c>
      <c r="AM63" s="167">
        <f t="shared" si="84"/>
        <v>952.6</v>
      </c>
      <c r="AN63" s="167">
        <f t="shared" si="85"/>
        <v>1012.3</v>
      </c>
      <c r="AO63" s="167">
        <f t="shared" si="86"/>
        <v>639.59999999999991</v>
      </c>
      <c r="AP63" s="167">
        <f t="shared" si="76"/>
        <v>735.9222222222221</v>
      </c>
      <c r="AQ63" s="167">
        <f t="shared" si="77"/>
        <v>689.96666666666658</v>
      </c>
    </row>
    <row r="64" spans="1:43" ht="13.5" thickTop="1" x14ac:dyDescent="0.2">
      <c r="AE64" s="27"/>
      <c r="AF64" s="40" t="s">
        <v>242</v>
      </c>
      <c r="AG64" s="28">
        <f>SUM(AG54:AG63)</f>
        <v>7143.5999999999995</v>
      </c>
      <c r="AH64" s="28">
        <f t="shared" ref="AH64:AO64" si="93">SUM(AH54:AH63)</f>
        <v>6120.8</v>
      </c>
      <c r="AI64" s="28">
        <f t="shared" si="93"/>
        <v>7187.4000000000005</v>
      </c>
      <c r="AJ64" s="28">
        <f t="shared" si="93"/>
        <v>3503.6000000000004</v>
      </c>
      <c r="AK64" s="28">
        <f t="shared" si="93"/>
        <v>3588.4000000000005</v>
      </c>
      <c r="AL64" s="28">
        <f t="shared" si="93"/>
        <v>7370.9</v>
      </c>
      <c r="AM64" s="28">
        <f t="shared" si="93"/>
        <v>8397.2000000000007</v>
      </c>
      <c r="AN64" s="28">
        <f t="shared" si="93"/>
        <v>8711.2000000000007</v>
      </c>
      <c r="AO64" s="28">
        <f t="shared" si="93"/>
        <v>5537.1999999999989</v>
      </c>
      <c r="AP64" s="28">
        <f t="shared" si="76"/>
        <v>6395.5888888888894</v>
      </c>
      <c r="AQ64" s="28">
        <f t="shared" si="77"/>
        <v>6184.75</v>
      </c>
    </row>
    <row r="65" spans="30:43" x14ac:dyDescent="0.2">
      <c r="AE65" s="27"/>
    </row>
    <row r="66" spans="30:43" x14ac:dyDescent="0.2">
      <c r="AE66" s="27"/>
    </row>
    <row r="67" spans="30:43" x14ac:dyDescent="0.2">
      <c r="AD67" s="69" t="s">
        <v>238</v>
      </c>
      <c r="AE67" s="27">
        <v>801</v>
      </c>
      <c r="AF67" s="25" t="s">
        <v>43</v>
      </c>
      <c r="AG67" s="28">
        <f>Q46</f>
        <v>142.80000000000001</v>
      </c>
      <c r="AH67" s="28">
        <f t="shared" ref="AH67:AO67" si="94">R46</f>
        <v>133</v>
      </c>
      <c r="AI67" s="28">
        <f t="shared" si="94"/>
        <v>135.19999999999999</v>
      </c>
      <c r="AJ67" s="28">
        <f t="shared" si="94"/>
        <v>126.00000000000001</v>
      </c>
      <c r="AK67" s="28">
        <f t="shared" si="94"/>
        <v>146.39999999999998</v>
      </c>
      <c r="AL67" s="28">
        <f t="shared" si="94"/>
        <v>160.4</v>
      </c>
      <c r="AM67" s="28">
        <f t="shared" si="94"/>
        <v>143.89999999999998</v>
      </c>
      <c r="AN67" s="28">
        <f t="shared" si="94"/>
        <v>155.69999999999999</v>
      </c>
      <c r="AO67" s="28">
        <f t="shared" si="94"/>
        <v>152.29999999999998</v>
      </c>
      <c r="AP67" s="28">
        <f t="shared" ref="AP67:AP69" si="95">AVERAGE(AG67:AO67)</f>
        <v>143.96666666666664</v>
      </c>
      <c r="AQ67" s="28">
        <f t="shared" ref="AQ67:AQ69" si="96">AVERAGE(AJ67:AO67)</f>
        <v>147.44999999999996</v>
      </c>
    </row>
    <row r="68" spans="30:43" ht="13.5" thickBot="1" x14ac:dyDescent="0.25">
      <c r="AE68" s="165">
        <v>802</v>
      </c>
      <c r="AF68" s="166" t="s">
        <v>11</v>
      </c>
      <c r="AG68" s="167">
        <f>Q47</f>
        <v>15.2</v>
      </c>
      <c r="AH68" s="167">
        <f t="shared" ref="AH68" si="97">R47</f>
        <v>15.200000000000001</v>
      </c>
      <c r="AI68" s="167">
        <f t="shared" ref="AI68" si="98">S47</f>
        <v>16.7</v>
      </c>
      <c r="AJ68" s="167">
        <f t="shared" ref="AJ68" si="99">T47</f>
        <v>15.899999999999999</v>
      </c>
      <c r="AK68" s="167">
        <f t="shared" ref="AK68" si="100">U47</f>
        <v>19</v>
      </c>
      <c r="AL68" s="167">
        <f t="shared" ref="AL68" si="101">V47</f>
        <v>19.7</v>
      </c>
      <c r="AM68" s="167">
        <f t="shared" ref="AM68" si="102">W47</f>
        <v>19.999999999999996</v>
      </c>
      <c r="AN68" s="167">
        <f t="shared" ref="AN68" si="103">X47</f>
        <v>20.5</v>
      </c>
      <c r="AO68" s="167">
        <f t="shared" ref="AO68" si="104">Y47</f>
        <v>17.399999999999999</v>
      </c>
      <c r="AP68" s="167">
        <f t="shared" si="95"/>
        <v>17.733333333333334</v>
      </c>
      <c r="AQ68" s="167">
        <f t="shared" si="96"/>
        <v>18.75</v>
      </c>
    </row>
    <row r="69" spans="30:43" ht="13.5" thickTop="1" x14ac:dyDescent="0.2">
      <c r="AE69" s="27"/>
      <c r="AF69" s="40" t="s">
        <v>242</v>
      </c>
      <c r="AG69" s="28">
        <f>SUM(AG67:AG68)</f>
        <v>158</v>
      </c>
      <c r="AH69" s="28">
        <f t="shared" ref="AH69:AO69" si="105">SUM(AH67:AH68)</f>
        <v>148.19999999999999</v>
      </c>
      <c r="AI69" s="28">
        <f t="shared" si="105"/>
        <v>151.89999999999998</v>
      </c>
      <c r="AJ69" s="28">
        <f t="shared" si="105"/>
        <v>141.9</v>
      </c>
      <c r="AK69" s="28">
        <f t="shared" si="105"/>
        <v>165.39999999999998</v>
      </c>
      <c r="AL69" s="28">
        <f t="shared" si="105"/>
        <v>180.1</v>
      </c>
      <c r="AM69" s="28">
        <f t="shared" si="105"/>
        <v>163.89999999999998</v>
      </c>
      <c r="AN69" s="28">
        <f t="shared" si="105"/>
        <v>176.2</v>
      </c>
      <c r="AO69" s="28">
        <f t="shared" si="105"/>
        <v>169.7</v>
      </c>
      <c r="AP69" s="28">
        <f t="shared" si="95"/>
        <v>161.70000000000002</v>
      </c>
      <c r="AQ69" s="28">
        <f t="shared" si="96"/>
        <v>166.20000000000002</v>
      </c>
    </row>
    <row r="70" spans="30:43" x14ac:dyDescent="0.2">
      <c r="AE70" s="27"/>
    </row>
    <row r="71" spans="30:43" x14ac:dyDescent="0.2">
      <c r="AE71" s="27"/>
    </row>
    <row r="72" spans="30:43" x14ac:dyDescent="0.2">
      <c r="AD72" s="69" t="s">
        <v>239</v>
      </c>
      <c r="AE72" s="27">
        <v>901</v>
      </c>
      <c r="AF72" s="25" t="s">
        <v>188</v>
      </c>
      <c r="AG72" s="28">
        <f>Q48</f>
        <v>149.1</v>
      </c>
      <c r="AH72" s="28">
        <f t="shared" ref="AH72:AO72" si="106">R48</f>
        <v>131.4</v>
      </c>
      <c r="AI72" s="28">
        <f t="shared" si="106"/>
        <v>145.79999999999998</v>
      </c>
      <c r="AJ72" s="28">
        <f t="shared" si="106"/>
        <v>111.89999999999999</v>
      </c>
      <c r="AK72" s="28">
        <f t="shared" si="106"/>
        <v>135.60000000000002</v>
      </c>
      <c r="AL72" s="28">
        <f t="shared" si="106"/>
        <v>170.4</v>
      </c>
      <c r="AM72" s="28">
        <f t="shared" si="106"/>
        <v>158.49999999999997</v>
      </c>
      <c r="AN72" s="28">
        <f t="shared" si="106"/>
        <v>166.8</v>
      </c>
      <c r="AO72" s="28">
        <f t="shared" si="106"/>
        <v>143.9</v>
      </c>
      <c r="AP72" s="28">
        <f t="shared" ref="AP72:AP77" si="107">AVERAGE(AG72:AO72)</f>
        <v>145.93333333333334</v>
      </c>
      <c r="AQ72" s="28">
        <f t="shared" ref="AQ72:AQ77" si="108">AVERAGE(AJ72:AO72)</f>
        <v>147.85</v>
      </c>
    </row>
    <row r="73" spans="30:43" x14ac:dyDescent="0.2">
      <c r="AE73" s="27">
        <v>902</v>
      </c>
      <c r="AF73" s="25" t="s">
        <v>189</v>
      </c>
      <c r="AG73" s="28">
        <f t="shared" ref="AG73:AG76" si="109">Q49</f>
        <v>26.800000000000004</v>
      </c>
      <c r="AH73" s="28">
        <f t="shared" ref="AH73:AH76" si="110">R49</f>
        <v>27.800000000000004</v>
      </c>
      <c r="AI73" s="28">
        <f t="shared" ref="AI73:AI76" si="111">S49</f>
        <v>28</v>
      </c>
      <c r="AJ73" s="28">
        <f t="shared" ref="AJ73:AJ76" si="112">T49</f>
        <v>26.5</v>
      </c>
      <c r="AK73" s="28">
        <f t="shared" ref="AK73:AK76" si="113">U49</f>
        <v>29.200000000000003</v>
      </c>
      <c r="AL73" s="28">
        <f t="shared" ref="AL73:AL76" si="114">V49</f>
        <v>31.6</v>
      </c>
      <c r="AM73" s="28">
        <f t="shared" ref="AM73:AM76" si="115">W49</f>
        <v>31.299999999999997</v>
      </c>
      <c r="AN73" s="28">
        <f t="shared" ref="AN73:AN76" si="116">X49</f>
        <v>30.700000000000003</v>
      </c>
      <c r="AO73" s="28">
        <f t="shared" ref="AO73:AO76" si="117">Y49</f>
        <v>29.1</v>
      </c>
      <c r="AP73" s="28">
        <f t="shared" si="107"/>
        <v>29</v>
      </c>
      <c r="AQ73" s="28">
        <f t="shared" si="108"/>
        <v>29.733333333333334</v>
      </c>
    </row>
    <row r="74" spans="30:43" x14ac:dyDescent="0.2">
      <c r="AE74" s="27">
        <v>903</v>
      </c>
      <c r="AF74" s="25" t="s">
        <v>190</v>
      </c>
      <c r="AG74" s="28">
        <f t="shared" si="109"/>
        <v>15.500000000000004</v>
      </c>
      <c r="AH74" s="28">
        <f t="shared" si="110"/>
        <v>14.7</v>
      </c>
      <c r="AI74" s="28">
        <f t="shared" si="111"/>
        <v>14.400000000000002</v>
      </c>
      <c r="AJ74" s="28">
        <f t="shared" si="112"/>
        <v>13.2</v>
      </c>
      <c r="AK74" s="28">
        <f t="shared" si="113"/>
        <v>15.600000000000001</v>
      </c>
      <c r="AL74" s="28">
        <f t="shared" si="114"/>
        <v>15.900000000000002</v>
      </c>
      <c r="AM74" s="28">
        <f t="shared" si="115"/>
        <v>14.700000000000003</v>
      </c>
      <c r="AN74" s="28">
        <f t="shared" si="116"/>
        <v>14.600000000000001</v>
      </c>
      <c r="AO74" s="28">
        <f t="shared" si="117"/>
        <v>14.000000000000002</v>
      </c>
      <c r="AP74" s="28">
        <f t="shared" si="107"/>
        <v>14.733333333333336</v>
      </c>
      <c r="AQ74" s="28">
        <f t="shared" si="108"/>
        <v>14.666666666666666</v>
      </c>
    </row>
    <row r="75" spans="30:43" x14ac:dyDescent="0.2">
      <c r="AE75" s="27">
        <v>904</v>
      </c>
      <c r="AF75" s="25" t="s">
        <v>191</v>
      </c>
      <c r="AG75" s="28">
        <f t="shared" si="109"/>
        <v>86.7</v>
      </c>
      <c r="AH75" s="28">
        <f t="shared" si="110"/>
        <v>90.699999999999989</v>
      </c>
      <c r="AI75" s="28">
        <f t="shared" si="111"/>
        <v>104.9</v>
      </c>
      <c r="AJ75" s="28">
        <f t="shared" si="112"/>
        <v>86.899999999999991</v>
      </c>
      <c r="AK75" s="28">
        <f t="shared" si="113"/>
        <v>81.099999999999994</v>
      </c>
      <c r="AL75" s="28">
        <f t="shared" si="114"/>
        <v>95.1</v>
      </c>
      <c r="AM75" s="28">
        <f t="shared" si="115"/>
        <v>128.80000000000001</v>
      </c>
      <c r="AN75" s="28">
        <f t="shared" si="116"/>
        <v>111.4</v>
      </c>
      <c r="AO75" s="28">
        <f t="shared" si="117"/>
        <v>86.5</v>
      </c>
      <c r="AP75" s="28">
        <f t="shared" si="107"/>
        <v>96.9</v>
      </c>
      <c r="AQ75" s="28">
        <f t="shared" si="108"/>
        <v>98.300000000000011</v>
      </c>
    </row>
    <row r="76" spans="30:43" ht="13.5" thickBot="1" x14ac:dyDescent="0.25">
      <c r="AE76" s="165">
        <v>905</v>
      </c>
      <c r="AF76" s="166" t="s">
        <v>192</v>
      </c>
      <c r="AG76" s="167">
        <f t="shared" si="109"/>
        <v>146.19999999999999</v>
      </c>
      <c r="AH76" s="167">
        <f t="shared" si="110"/>
        <v>142.6</v>
      </c>
      <c r="AI76" s="167">
        <f t="shared" si="111"/>
        <v>154.89999999999998</v>
      </c>
      <c r="AJ76" s="167">
        <f t="shared" si="112"/>
        <v>145.1</v>
      </c>
      <c r="AK76" s="167">
        <f t="shared" si="113"/>
        <v>149.6</v>
      </c>
      <c r="AL76" s="167">
        <f t="shared" si="114"/>
        <v>163.69999999999999</v>
      </c>
      <c r="AM76" s="167">
        <f t="shared" si="115"/>
        <v>157.4</v>
      </c>
      <c r="AN76" s="167">
        <f t="shared" si="116"/>
        <v>146.39999999999998</v>
      </c>
      <c r="AO76" s="167">
        <f t="shared" si="117"/>
        <v>139.89999999999998</v>
      </c>
      <c r="AP76" s="167">
        <f t="shared" si="107"/>
        <v>149.53333333333336</v>
      </c>
      <c r="AQ76" s="167">
        <f t="shared" si="108"/>
        <v>150.35</v>
      </c>
    </row>
    <row r="77" spans="30:43" ht="13.5" thickTop="1" x14ac:dyDescent="0.2">
      <c r="AE77" s="27"/>
      <c r="AF77" s="40" t="s">
        <v>242</v>
      </c>
      <c r="AG77" s="28">
        <f>SUM(AG72:AG76)</f>
        <v>424.3</v>
      </c>
      <c r="AH77" s="28">
        <f t="shared" ref="AH77:AO77" si="118">SUM(AH72:AH76)</f>
        <v>407.20000000000005</v>
      </c>
      <c r="AI77" s="28">
        <f t="shared" si="118"/>
        <v>448</v>
      </c>
      <c r="AJ77" s="28">
        <f t="shared" si="118"/>
        <v>383.59999999999991</v>
      </c>
      <c r="AK77" s="28">
        <f t="shared" si="118"/>
        <v>411.1</v>
      </c>
      <c r="AL77" s="28">
        <f t="shared" si="118"/>
        <v>476.7</v>
      </c>
      <c r="AM77" s="28">
        <f t="shared" si="118"/>
        <v>490.69999999999993</v>
      </c>
      <c r="AN77" s="28">
        <f t="shared" si="118"/>
        <v>469.9</v>
      </c>
      <c r="AO77" s="28">
        <f t="shared" si="118"/>
        <v>413.4</v>
      </c>
      <c r="AP77" s="28">
        <f t="shared" si="107"/>
        <v>436.09999999999997</v>
      </c>
      <c r="AQ77" s="28">
        <f t="shared" si="108"/>
        <v>440.90000000000003</v>
      </c>
    </row>
    <row r="78" spans="30:43" x14ac:dyDescent="0.2">
      <c r="AE78" s="27"/>
    </row>
    <row r="79" spans="30:43" x14ac:dyDescent="0.2">
      <c r="AE79" s="27"/>
    </row>
    <row r="80" spans="30:43" x14ac:dyDescent="0.2">
      <c r="AD80" s="69" t="s">
        <v>240</v>
      </c>
      <c r="AE80" s="27">
        <v>1001</v>
      </c>
      <c r="AF80" s="25" t="s">
        <v>193</v>
      </c>
      <c r="AG80" s="28">
        <f>Q53</f>
        <v>28.9</v>
      </c>
      <c r="AH80" s="28">
        <f t="shared" ref="AH80:AO80" si="119">R53</f>
        <v>27.099999999999998</v>
      </c>
      <c r="AI80" s="28">
        <f t="shared" si="119"/>
        <v>27</v>
      </c>
      <c r="AJ80" s="28">
        <f t="shared" si="119"/>
        <v>24.299999999999997</v>
      </c>
      <c r="AK80" s="28">
        <f t="shared" si="119"/>
        <v>26.4</v>
      </c>
      <c r="AL80" s="28">
        <f t="shared" si="119"/>
        <v>29.500000000000004</v>
      </c>
      <c r="AM80" s="28">
        <f t="shared" si="119"/>
        <v>26.199999999999996</v>
      </c>
      <c r="AN80" s="28">
        <f t="shared" si="119"/>
        <v>26.499999999999996</v>
      </c>
      <c r="AO80" s="28">
        <f t="shared" si="119"/>
        <v>25.499999999999996</v>
      </c>
      <c r="AP80" s="28">
        <f t="shared" ref="AP80:AP86" si="120">AVERAGE(AG80:AO80)</f>
        <v>26.822222222222219</v>
      </c>
      <c r="AQ80" s="28">
        <f t="shared" ref="AQ80:AQ86" si="121">AVERAGE(AJ80:AO80)</f>
        <v>26.400000000000002</v>
      </c>
    </row>
    <row r="81" spans="30:43" x14ac:dyDescent="0.2">
      <c r="AE81" s="27">
        <v>1002</v>
      </c>
      <c r="AF81" s="25" t="s">
        <v>194</v>
      </c>
      <c r="AG81" s="28">
        <f t="shared" ref="AG81:AG85" si="122">Q54</f>
        <v>382.60000000000008</v>
      </c>
      <c r="AH81" s="28">
        <f t="shared" ref="AH81:AH85" si="123">R54</f>
        <v>400.9</v>
      </c>
      <c r="AI81" s="28">
        <f t="shared" ref="AI81:AI85" si="124">S54</f>
        <v>394.1</v>
      </c>
      <c r="AJ81" s="28">
        <f t="shared" ref="AJ81:AJ85" si="125">T54</f>
        <v>371.2</v>
      </c>
      <c r="AK81" s="28">
        <f t="shared" ref="AK81:AK85" si="126">U54</f>
        <v>298</v>
      </c>
      <c r="AL81" s="28">
        <f t="shared" ref="AL81:AL85" si="127">V54</f>
        <v>305</v>
      </c>
      <c r="AM81" s="28">
        <f t="shared" ref="AM81:AM85" si="128">W54</f>
        <v>309.3</v>
      </c>
      <c r="AN81" s="28">
        <f t="shared" ref="AN81:AN85" si="129">X54</f>
        <v>331.40000000000003</v>
      </c>
      <c r="AO81" s="28">
        <f t="shared" ref="AO81:AO85" si="130">Y54</f>
        <v>277.70000000000005</v>
      </c>
      <c r="AP81" s="28">
        <f t="shared" si="120"/>
        <v>341.13333333333344</v>
      </c>
      <c r="AQ81" s="28">
        <f t="shared" si="121"/>
        <v>315.43333333333334</v>
      </c>
    </row>
    <row r="82" spans="30:43" x14ac:dyDescent="0.2">
      <c r="AE82" s="27">
        <v>1003</v>
      </c>
      <c r="AF82" s="25" t="s">
        <v>195</v>
      </c>
      <c r="AG82" s="28">
        <f t="shared" si="122"/>
        <v>4.9000000000000004</v>
      </c>
      <c r="AH82" s="28">
        <f t="shared" si="123"/>
        <v>4.8</v>
      </c>
      <c r="AI82" s="28">
        <f t="shared" si="124"/>
        <v>4.7</v>
      </c>
      <c r="AJ82" s="28">
        <f t="shared" si="125"/>
        <v>4.5999999999999996</v>
      </c>
      <c r="AK82" s="28">
        <f t="shared" si="126"/>
        <v>4.9000000000000004</v>
      </c>
      <c r="AL82" s="28">
        <f t="shared" si="127"/>
        <v>4.9000000000000004</v>
      </c>
      <c r="AM82" s="28">
        <f t="shared" si="128"/>
        <v>4.8</v>
      </c>
      <c r="AN82" s="28">
        <f t="shared" si="129"/>
        <v>4.7</v>
      </c>
      <c r="AO82" s="28">
        <f t="shared" si="130"/>
        <v>4.3</v>
      </c>
      <c r="AP82" s="28">
        <f t="shared" si="120"/>
        <v>4.7333333333333325</v>
      </c>
      <c r="AQ82" s="28">
        <f t="shared" si="121"/>
        <v>4.7</v>
      </c>
    </row>
    <row r="83" spans="30:43" x14ac:dyDescent="0.2">
      <c r="AE83" s="27">
        <v>1004</v>
      </c>
      <c r="AF83" s="25" t="s">
        <v>196</v>
      </c>
      <c r="AG83" s="28">
        <f t="shared" si="122"/>
        <v>58.2</v>
      </c>
      <c r="AH83" s="28">
        <f t="shared" si="123"/>
        <v>23.7</v>
      </c>
      <c r="AI83" s="28">
        <f t="shared" si="124"/>
        <v>14.600000000000001</v>
      </c>
      <c r="AJ83" s="28">
        <f t="shared" si="125"/>
        <v>9.5</v>
      </c>
      <c r="AK83" s="28">
        <f t="shared" si="126"/>
        <v>11</v>
      </c>
      <c r="AL83" s="28">
        <f t="shared" si="127"/>
        <v>11.5</v>
      </c>
      <c r="AM83" s="28">
        <f t="shared" si="128"/>
        <v>10.5</v>
      </c>
      <c r="AN83" s="28">
        <f t="shared" si="129"/>
        <v>11.500000000000002</v>
      </c>
      <c r="AO83" s="28">
        <f t="shared" si="130"/>
        <v>10.8</v>
      </c>
      <c r="AP83" s="28">
        <f t="shared" si="120"/>
        <v>17.922222222222224</v>
      </c>
      <c r="AQ83" s="28">
        <f t="shared" si="121"/>
        <v>10.799999999999999</v>
      </c>
    </row>
    <row r="84" spans="30:43" x14ac:dyDescent="0.2">
      <c r="AE84" s="27">
        <v>1005</v>
      </c>
      <c r="AF84" s="25" t="s">
        <v>197</v>
      </c>
      <c r="AG84" s="28">
        <f t="shared" si="122"/>
        <v>26.6</v>
      </c>
      <c r="AH84" s="28">
        <f t="shared" si="123"/>
        <v>19.200000000000003</v>
      </c>
      <c r="AI84" s="28">
        <f t="shared" si="124"/>
        <v>20.5</v>
      </c>
      <c r="AJ84" s="28">
        <f t="shared" si="125"/>
        <v>19.600000000000001</v>
      </c>
      <c r="AK84" s="28">
        <f t="shared" si="126"/>
        <v>23.400000000000002</v>
      </c>
      <c r="AL84" s="28">
        <f t="shared" si="127"/>
        <v>24.700000000000003</v>
      </c>
      <c r="AM84" s="28">
        <f t="shared" si="128"/>
        <v>23.2</v>
      </c>
      <c r="AN84" s="28">
        <f t="shared" si="129"/>
        <v>22.8</v>
      </c>
      <c r="AO84" s="28">
        <f t="shared" si="130"/>
        <v>19.899999999999999</v>
      </c>
      <c r="AP84" s="28">
        <f t="shared" si="120"/>
        <v>22.211111111111112</v>
      </c>
      <c r="AQ84" s="28">
        <f t="shared" si="121"/>
        <v>22.266666666666666</v>
      </c>
    </row>
    <row r="85" spans="30:43" ht="13.5" thickBot="1" x14ac:dyDescent="0.25">
      <c r="AE85" s="165">
        <v>1006</v>
      </c>
      <c r="AF85" s="166" t="s">
        <v>198</v>
      </c>
      <c r="AG85" s="167">
        <f t="shared" si="122"/>
        <v>0.1</v>
      </c>
      <c r="AH85" s="167">
        <f t="shared" si="123"/>
        <v>0.1</v>
      </c>
      <c r="AI85" s="167">
        <f t="shared" si="124"/>
        <v>0.1</v>
      </c>
      <c r="AJ85" s="167">
        <f t="shared" si="125"/>
        <v>0.1</v>
      </c>
      <c r="AK85" s="167">
        <f t="shared" si="126"/>
        <v>0.1</v>
      </c>
      <c r="AL85" s="167">
        <f t="shared" si="127"/>
        <v>0.2</v>
      </c>
      <c r="AM85" s="167">
        <f t="shared" si="128"/>
        <v>0.2</v>
      </c>
      <c r="AN85" s="167">
        <f t="shared" si="129"/>
        <v>0.1</v>
      </c>
      <c r="AO85" s="167">
        <f t="shared" si="130"/>
        <v>0.1</v>
      </c>
      <c r="AP85" s="167">
        <f t="shared" si="120"/>
        <v>0.1222222222222222</v>
      </c>
      <c r="AQ85" s="167">
        <f t="shared" si="121"/>
        <v>0.13333333333333333</v>
      </c>
    </row>
    <row r="86" spans="30:43" ht="13.5" thickTop="1" x14ac:dyDescent="0.2">
      <c r="AE86" s="27"/>
      <c r="AF86" s="40" t="s">
        <v>242</v>
      </c>
      <c r="AG86" s="28">
        <f>SUM(AG80:AG85)</f>
        <v>501.30000000000007</v>
      </c>
      <c r="AH86" s="28">
        <f t="shared" ref="AH86:AO86" si="131">SUM(AH80:AH85)</f>
        <v>475.8</v>
      </c>
      <c r="AI86" s="28">
        <f t="shared" si="131"/>
        <v>461.00000000000006</v>
      </c>
      <c r="AJ86" s="28">
        <f t="shared" si="131"/>
        <v>429.30000000000007</v>
      </c>
      <c r="AK86" s="28">
        <f t="shared" si="131"/>
        <v>363.79999999999995</v>
      </c>
      <c r="AL86" s="28">
        <f t="shared" si="131"/>
        <v>375.79999999999995</v>
      </c>
      <c r="AM86" s="28">
        <f t="shared" si="131"/>
        <v>374.2</v>
      </c>
      <c r="AN86" s="28">
        <f t="shared" si="131"/>
        <v>397.00000000000006</v>
      </c>
      <c r="AO86" s="28">
        <f t="shared" si="131"/>
        <v>338.30000000000007</v>
      </c>
      <c r="AP86" s="28">
        <f t="shared" si="120"/>
        <v>412.94444444444446</v>
      </c>
      <c r="AQ86" s="28">
        <f t="shared" si="121"/>
        <v>379.73333333333335</v>
      </c>
    </row>
    <row r="87" spans="30:43" ht="13.5" thickBot="1" x14ac:dyDescent="0.25">
      <c r="AE87" s="27"/>
    </row>
    <row r="88" spans="30:43" x14ac:dyDescent="0.2">
      <c r="AE88" s="27"/>
      <c r="AF88" s="129" t="s">
        <v>228</v>
      </c>
      <c r="AG88" s="130">
        <f>AG7+AG12+AG17+AG24+AG38+AG51+AG64+AG69+AG77+AG86</f>
        <v>17519.73</v>
      </c>
      <c r="AH88" s="130">
        <f t="shared" ref="AH88:AO88" si="132">AH7+AH12+AH17+AH24+AH38+AH51+AH64+AH69+AH77+AH86</f>
        <v>15549.400000000001</v>
      </c>
      <c r="AI88" s="130">
        <f t="shared" si="132"/>
        <v>17685.000000000004</v>
      </c>
      <c r="AJ88" s="130">
        <f t="shared" si="132"/>
        <v>12018.7</v>
      </c>
      <c r="AK88" s="130">
        <f t="shared" si="132"/>
        <v>13127</v>
      </c>
      <c r="AL88" s="130">
        <f t="shared" si="132"/>
        <v>18808.049999999996</v>
      </c>
      <c r="AM88" s="130">
        <f t="shared" si="132"/>
        <v>19976.000000000004</v>
      </c>
      <c r="AN88" s="130">
        <f t="shared" si="132"/>
        <v>20092.7</v>
      </c>
      <c r="AO88" s="130">
        <f t="shared" si="132"/>
        <v>14742.5</v>
      </c>
      <c r="AP88" s="130">
        <f t="shared" ref="AP88" si="133">AVERAGE(AG88:AO88)</f>
        <v>16613.231111111112</v>
      </c>
      <c r="AQ88" s="131">
        <f t="shared" ref="AQ88" si="134">AVERAGE(AJ88:AO88)</f>
        <v>16460.825000000001</v>
      </c>
    </row>
    <row r="89" spans="30:43" ht="13.5" thickBot="1" x14ac:dyDescent="0.25">
      <c r="AE89" s="27"/>
      <c r="AF89" s="132" t="s">
        <v>251</v>
      </c>
      <c r="AG89" s="133">
        <f>Q60</f>
        <v>17519.73</v>
      </c>
      <c r="AH89" s="133">
        <f t="shared" ref="AH89:AO89" si="135">R60</f>
        <v>15549.399999999998</v>
      </c>
      <c r="AI89" s="133">
        <f t="shared" si="135"/>
        <v>17685.000000000004</v>
      </c>
      <c r="AJ89" s="133">
        <f t="shared" si="135"/>
        <v>12018.700000000003</v>
      </c>
      <c r="AK89" s="133">
        <f t="shared" si="135"/>
        <v>13127.000000000004</v>
      </c>
      <c r="AL89" s="133">
        <f t="shared" si="135"/>
        <v>18808.050000000007</v>
      </c>
      <c r="AM89" s="133">
        <f t="shared" si="135"/>
        <v>19975.999999999996</v>
      </c>
      <c r="AN89" s="133">
        <f t="shared" si="135"/>
        <v>20092.7</v>
      </c>
      <c r="AO89" s="133">
        <f t="shared" si="135"/>
        <v>14742.499999999996</v>
      </c>
      <c r="AP89" s="133">
        <f t="shared" ref="AP89" si="136">AVERAGE(AG89:AO89)</f>
        <v>16613.231111111112</v>
      </c>
      <c r="AQ89" s="134">
        <f t="shared" ref="AQ89" si="137">AVERAGE(AJ89:AO89)</f>
        <v>16460.825000000001</v>
      </c>
    </row>
    <row r="90" spans="30:43" x14ac:dyDescent="0.2">
      <c r="AE90" s="27"/>
    </row>
    <row r="91" spans="30:43" x14ac:dyDescent="0.2">
      <c r="AH91" s="29"/>
      <c r="AI91" s="29"/>
      <c r="AJ91" s="29"/>
      <c r="AL91" s="29"/>
      <c r="AM91" s="29"/>
    </row>
    <row r="92" spans="30:43" x14ac:dyDescent="0.2">
      <c r="AE92" s="27">
        <v>508</v>
      </c>
      <c r="AF92" s="25" t="s">
        <v>164</v>
      </c>
      <c r="AG92" s="28">
        <f>AG34</f>
        <v>45.540000000000006</v>
      </c>
      <c r="AH92" s="28">
        <f t="shared" ref="AH92:AO92" si="138">AH34</f>
        <v>63.4</v>
      </c>
      <c r="AI92" s="28">
        <f t="shared" si="138"/>
        <v>62.399999999999991</v>
      </c>
      <c r="AJ92" s="28">
        <f t="shared" si="138"/>
        <v>60.999999999999986</v>
      </c>
      <c r="AK92" s="28">
        <f t="shared" si="138"/>
        <v>66.599999999999994</v>
      </c>
      <c r="AL92" s="28">
        <f t="shared" si="138"/>
        <v>64.400000000000006</v>
      </c>
      <c r="AM92" s="28">
        <f t="shared" si="138"/>
        <v>66.5</v>
      </c>
      <c r="AN92" s="28">
        <f t="shared" si="138"/>
        <v>73.599999999999994</v>
      </c>
      <c r="AO92" s="28">
        <f t="shared" si="138"/>
        <v>71.800000000000011</v>
      </c>
      <c r="AP92" s="28">
        <f t="shared" ref="AP92:AP95" si="139">AVERAGE(AG92:AO92)</f>
        <v>63.915555555555557</v>
      </c>
      <c r="AQ92" s="28">
        <f t="shared" ref="AQ92:AQ95" si="140">AVERAGE(AJ92:AO92)</f>
        <v>67.316666666666677</v>
      </c>
    </row>
    <row r="93" spans="30:43" x14ac:dyDescent="0.2">
      <c r="AD93" s="69" t="s">
        <v>241</v>
      </c>
      <c r="AE93" s="27">
        <v>604</v>
      </c>
      <c r="AF93" s="25" t="s">
        <v>171</v>
      </c>
      <c r="AG93" s="28">
        <f>AG44</f>
        <v>2.1</v>
      </c>
      <c r="AH93" s="28">
        <f t="shared" ref="AH93:AO93" si="141">AH44</f>
        <v>1.9</v>
      </c>
      <c r="AI93" s="28">
        <f t="shared" si="141"/>
        <v>1.9</v>
      </c>
      <c r="AJ93" s="28">
        <f t="shared" si="141"/>
        <v>1.5</v>
      </c>
      <c r="AK93" s="28">
        <f t="shared" si="141"/>
        <v>4.2</v>
      </c>
      <c r="AL93" s="28">
        <f t="shared" si="141"/>
        <v>4.7</v>
      </c>
      <c r="AM93" s="28">
        <f t="shared" si="141"/>
        <v>6.3</v>
      </c>
      <c r="AN93" s="28">
        <f t="shared" si="141"/>
        <v>3.5</v>
      </c>
      <c r="AO93" s="28">
        <f t="shared" si="141"/>
        <v>5.4</v>
      </c>
      <c r="AP93" s="28">
        <f t="shared" si="139"/>
        <v>3.5</v>
      </c>
      <c r="AQ93" s="28">
        <f t="shared" si="140"/>
        <v>4.2666666666666666</v>
      </c>
    </row>
    <row r="94" spans="30:43" ht="13.5" thickBot="1" x14ac:dyDescent="0.25">
      <c r="AE94" s="165">
        <v>610</v>
      </c>
      <c r="AF94" s="166" t="s">
        <v>177</v>
      </c>
      <c r="AG94" s="167">
        <f>AG50</f>
        <v>24.1</v>
      </c>
      <c r="AH94" s="167">
        <f t="shared" ref="AH94:AO94" si="142">AH50</f>
        <v>22.599999999999994</v>
      </c>
      <c r="AI94" s="167">
        <f t="shared" si="142"/>
        <v>23.299999999999997</v>
      </c>
      <c r="AJ94" s="167">
        <f t="shared" si="142"/>
        <v>17.3</v>
      </c>
      <c r="AK94" s="167">
        <f t="shared" si="142"/>
        <v>17.7</v>
      </c>
      <c r="AL94" s="167">
        <f t="shared" si="142"/>
        <v>19.900000000000002</v>
      </c>
      <c r="AM94" s="167">
        <f t="shared" si="142"/>
        <v>19.099999999999998</v>
      </c>
      <c r="AN94" s="167">
        <f t="shared" si="142"/>
        <v>18.099999999999998</v>
      </c>
      <c r="AO94" s="167">
        <f t="shared" si="142"/>
        <v>18.100000000000001</v>
      </c>
      <c r="AP94" s="167">
        <f t="shared" si="139"/>
        <v>20.022222222222222</v>
      </c>
      <c r="AQ94" s="167">
        <f t="shared" si="140"/>
        <v>18.366666666666664</v>
      </c>
    </row>
    <row r="95" spans="30:43" ht="13.5" thickTop="1" x14ac:dyDescent="0.2">
      <c r="AF95" s="40" t="s">
        <v>242</v>
      </c>
      <c r="AG95" s="28">
        <f>SUM(AG92:AG94)</f>
        <v>71.740000000000009</v>
      </c>
      <c r="AH95" s="28">
        <f t="shared" ref="AH95:AO95" si="143">SUM(AH92:AH94)</f>
        <v>87.899999999999991</v>
      </c>
      <c r="AI95" s="28">
        <f t="shared" si="143"/>
        <v>87.6</v>
      </c>
      <c r="AJ95" s="28">
        <f t="shared" si="143"/>
        <v>79.799999999999983</v>
      </c>
      <c r="AK95" s="28">
        <f t="shared" si="143"/>
        <v>88.5</v>
      </c>
      <c r="AL95" s="28">
        <f t="shared" si="143"/>
        <v>89.000000000000014</v>
      </c>
      <c r="AM95" s="28">
        <f t="shared" si="143"/>
        <v>91.899999999999991</v>
      </c>
      <c r="AN95" s="28">
        <f t="shared" si="143"/>
        <v>95.199999999999989</v>
      </c>
      <c r="AO95" s="28">
        <f t="shared" si="143"/>
        <v>95.300000000000011</v>
      </c>
      <c r="AP95" s="28">
        <f t="shared" si="139"/>
        <v>87.437777777777754</v>
      </c>
      <c r="AQ95" s="28">
        <f t="shared" si="140"/>
        <v>89.95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5"/>
  <sheetViews>
    <sheetView topLeftCell="Y1" workbookViewId="0">
      <pane ySplit="1035" topLeftCell="A61" activePane="bottomLeft"/>
      <selection activeCell="AQ1" sqref="AQ1:CP1048576"/>
      <selection pane="bottomLeft" activeCell="Q60" sqref="Q60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3" width="9.140625" style="25"/>
    <col min="14" max="14" width="2.85546875" style="26" customWidth="1"/>
    <col min="15" max="15" width="9.140625" style="25"/>
    <col min="16" max="16" width="22.28515625" style="25" customWidth="1"/>
    <col min="17" max="17" width="11.5703125" style="28" customWidth="1"/>
    <col min="18" max="18" width="11.140625" style="28" customWidth="1"/>
    <col min="19" max="20" width="12" style="28" customWidth="1"/>
    <col min="21" max="21" width="12.85546875" style="28" customWidth="1"/>
    <col min="22" max="22" width="12.140625" style="28" customWidth="1"/>
    <col min="23" max="23" width="11.85546875" style="28" customWidth="1"/>
    <col min="24" max="27" width="9.140625" style="28"/>
    <col min="28" max="28" width="2.85546875" style="26" customWidth="1"/>
    <col min="29" max="29" width="2.85546875" style="66" customWidth="1"/>
    <col min="30" max="30" width="11.42578125" style="69" customWidth="1"/>
    <col min="31" max="31" width="9.140625" style="25"/>
    <col min="32" max="32" width="22.28515625" style="25" customWidth="1"/>
    <col min="33" max="33" width="11.5703125" style="28" customWidth="1"/>
    <col min="34" max="34" width="11.140625" style="28" customWidth="1"/>
    <col min="35" max="36" width="12" style="28" customWidth="1"/>
    <col min="37" max="37" width="12.85546875" style="28" customWidth="1"/>
    <col min="38" max="38" width="12.140625" style="28" customWidth="1"/>
    <col min="39" max="39" width="11.85546875" style="28" customWidth="1"/>
    <col min="40" max="43" width="9.140625" style="28"/>
    <col min="44" max="16384" width="9.140625" style="25"/>
  </cols>
  <sheetData>
    <row r="1" spans="1:43" s="20" customFormat="1" ht="25.5" x14ac:dyDescent="0.2">
      <c r="A1" s="49" t="s">
        <v>221</v>
      </c>
      <c r="B1" s="49" t="s">
        <v>221</v>
      </c>
      <c r="C1" s="42">
        <v>2002</v>
      </c>
      <c r="D1" s="42">
        <v>2003</v>
      </c>
      <c r="E1" s="42">
        <v>2004</v>
      </c>
      <c r="F1" s="42">
        <v>2005</v>
      </c>
      <c r="G1" s="42">
        <v>2006</v>
      </c>
      <c r="H1" s="42">
        <v>2007</v>
      </c>
      <c r="I1" s="42">
        <v>2008</v>
      </c>
      <c r="J1" s="42">
        <v>2009</v>
      </c>
      <c r="K1" s="42">
        <v>2010</v>
      </c>
      <c r="L1" s="42" t="s">
        <v>219</v>
      </c>
      <c r="M1" s="42" t="s">
        <v>220</v>
      </c>
      <c r="N1" s="43"/>
      <c r="O1" s="50" t="s">
        <v>224</v>
      </c>
      <c r="P1" s="50" t="s">
        <v>224</v>
      </c>
      <c r="Q1" s="42">
        <v>2002</v>
      </c>
      <c r="R1" s="42">
        <v>2003</v>
      </c>
      <c r="S1" s="42">
        <v>2004</v>
      </c>
      <c r="T1" s="42">
        <v>2005</v>
      </c>
      <c r="U1" s="42">
        <v>2006</v>
      </c>
      <c r="V1" s="42">
        <v>2007</v>
      </c>
      <c r="W1" s="42">
        <v>2008</v>
      </c>
      <c r="X1" s="42">
        <v>2009</v>
      </c>
      <c r="Y1" s="42">
        <v>2010</v>
      </c>
      <c r="Z1" s="42" t="s">
        <v>219</v>
      </c>
      <c r="AA1" s="42" t="s">
        <v>220</v>
      </c>
      <c r="AB1" s="43"/>
      <c r="AC1" s="64"/>
      <c r="AD1" s="67" t="s">
        <v>232</v>
      </c>
      <c r="AE1" s="50" t="s">
        <v>224</v>
      </c>
      <c r="AF1" s="50" t="s">
        <v>224</v>
      </c>
      <c r="AG1" s="42">
        <v>2002</v>
      </c>
      <c r="AH1" s="42">
        <v>2003</v>
      </c>
      <c r="AI1" s="42">
        <v>2004</v>
      </c>
      <c r="AJ1" s="42">
        <v>2005</v>
      </c>
      <c r="AK1" s="42">
        <v>2006</v>
      </c>
      <c r="AL1" s="42">
        <v>2007</v>
      </c>
      <c r="AM1" s="42">
        <v>2008</v>
      </c>
      <c r="AN1" s="42">
        <v>2009</v>
      </c>
      <c r="AO1" s="42">
        <v>2010</v>
      </c>
      <c r="AP1" s="42" t="s">
        <v>219</v>
      </c>
      <c r="AQ1" s="42" t="s">
        <v>220</v>
      </c>
    </row>
    <row r="2" spans="1:43" s="20" customFormat="1" ht="13.5" thickBot="1" x14ac:dyDescent="0.25">
      <c r="A2" s="44" t="s">
        <v>222</v>
      </c>
      <c r="B2" s="44" t="s">
        <v>223</v>
      </c>
      <c r="C2" s="45">
        <v>0.80820059831612467</v>
      </c>
      <c r="D2" s="45">
        <v>0.93088584843300171</v>
      </c>
      <c r="E2" s="45">
        <v>0.94140111252084302</v>
      </c>
      <c r="F2" s="45">
        <v>1.271690267749598</v>
      </c>
      <c r="G2" s="45">
        <v>1.2714724979572203</v>
      </c>
      <c r="H2" s="45">
        <v>0.62435237844004621</v>
      </c>
      <c r="I2" s="45">
        <v>0.77054399348847991</v>
      </c>
      <c r="J2" s="45">
        <v>0.76841094744347627</v>
      </c>
      <c r="K2" s="45">
        <v>1.0381733866559786</v>
      </c>
      <c r="L2" s="46">
        <f>AVERAGE(C2:K2)</f>
        <v>0.93612567011164094</v>
      </c>
      <c r="M2" s="46">
        <f>AVERAGE(F2:L2)</f>
        <v>0.95439559169234855</v>
      </c>
      <c r="N2" s="47"/>
      <c r="O2" s="48" t="s">
        <v>222</v>
      </c>
      <c r="P2" s="48" t="s">
        <v>223</v>
      </c>
      <c r="Q2" s="45">
        <v>0.80820059831612467</v>
      </c>
      <c r="R2" s="45">
        <v>0.93088584843300171</v>
      </c>
      <c r="S2" s="45">
        <v>0.94140111252084302</v>
      </c>
      <c r="T2" s="45">
        <v>1.271690267749598</v>
      </c>
      <c r="U2" s="45">
        <v>1.2714724979572203</v>
      </c>
      <c r="V2" s="45">
        <v>0.62435237844004621</v>
      </c>
      <c r="W2" s="45">
        <v>0.77054399348847991</v>
      </c>
      <c r="X2" s="45">
        <v>0.76841094744347627</v>
      </c>
      <c r="Y2" s="45">
        <v>1.0381733866559786</v>
      </c>
      <c r="Z2" s="51">
        <v>67.222222222222229</v>
      </c>
      <c r="AA2" s="51">
        <v>63.866666666666667</v>
      </c>
      <c r="AB2" s="47"/>
      <c r="AC2" s="65"/>
      <c r="AD2" s="68" t="s">
        <v>233</v>
      </c>
      <c r="AE2" s="48" t="s">
        <v>222</v>
      </c>
      <c r="AF2" s="48" t="s">
        <v>223</v>
      </c>
      <c r="AG2" s="45">
        <v>0.80820059831612467</v>
      </c>
      <c r="AH2" s="45">
        <v>0.93088584843300171</v>
      </c>
      <c r="AI2" s="45">
        <v>0.94140111252084302</v>
      </c>
      <c r="AJ2" s="45">
        <v>1.271690267749598</v>
      </c>
      <c r="AK2" s="45">
        <v>1.2714724979572203</v>
      </c>
      <c r="AL2" s="45">
        <v>0.62435237844004621</v>
      </c>
      <c r="AM2" s="45">
        <v>0.77054399348847991</v>
      </c>
      <c r="AN2" s="45">
        <v>0.76841094744347627</v>
      </c>
      <c r="AO2" s="45">
        <v>1.0381733866559786</v>
      </c>
      <c r="AP2" s="51">
        <v>67.222222222222229</v>
      </c>
      <c r="AQ2" s="51">
        <v>63.866666666666667</v>
      </c>
    </row>
    <row r="3" spans="1:43" ht="13.5" thickTop="1" x14ac:dyDescent="0.2">
      <c r="A3" s="23" t="s">
        <v>8</v>
      </c>
      <c r="B3" s="24" t="s">
        <v>9</v>
      </c>
      <c r="C3" s="28">
        <f>'2002_CO-PA_Sumary'!Q2</f>
        <v>287.20000000000005</v>
      </c>
      <c r="D3" s="28">
        <f>'2003_CO-PA_Sumary'!Q2</f>
        <v>262.10000000000002</v>
      </c>
      <c r="E3" s="28">
        <f>'2004_CO-PA_Sumary'!Q2</f>
        <v>277.39999999999998</v>
      </c>
      <c r="F3" s="29">
        <f>'2005_CO-PA_Sumary'!Q2</f>
        <v>314</v>
      </c>
      <c r="G3" s="28">
        <f>'2006_CO-PA_Sumary'!Q2</f>
        <v>248.29999999999998</v>
      </c>
      <c r="H3" s="28">
        <f>'2007_CO-PA_Sumary'!Q2</f>
        <v>253.40000000000003</v>
      </c>
      <c r="I3" s="28">
        <f>'2008_CO-PA_Sumary'!Q2</f>
        <v>175.2</v>
      </c>
      <c r="J3" s="28">
        <f>'2009_CO-PA_Sumary'!Q2</f>
        <v>240.3</v>
      </c>
      <c r="K3" s="28">
        <f>'2010_CO-PA_Sumary'!Q2</f>
        <v>244.5</v>
      </c>
      <c r="L3" s="28">
        <f>AVERAGE(C3:K3)</f>
        <v>255.82222222222222</v>
      </c>
      <c r="M3" s="28">
        <f>AVERAGE(F3:L3)</f>
        <v>247.36031746031748</v>
      </c>
      <c r="O3" s="27">
        <v>101</v>
      </c>
      <c r="P3" s="25" t="s">
        <v>147</v>
      </c>
      <c r="Q3" s="28">
        <f>'2002_CO-PA_Sumary'!AI2</f>
        <v>842</v>
      </c>
      <c r="R3" s="28">
        <f>'2003_CO-PA_Sumary'!AI2</f>
        <v>726.19999999999993</v>
      </c>
      <c r="S3" s="28">
        <f>'2004_CO-PA_Sumary'!AI2</f>
        <v>776.80000000000007</v>
      </c>
      <c r="T3" s="28">
        <f>'2005_CO-PA_Sumary'!AI2</f>
        <v>663.1</v>
      </c>
      <c r="U3" s="28">
        <f>'2006_CO-PA_Sumary'!AI2</f>
        <v>929.3</v>
      </c>
      <c r="V3" s="28">
        <f>'2007_CO-PA_Sumary'!AI2</f>
        <v>891.90000000000009</v>
      </c>
      <c r="W3" s="28">
        <f>'2008_CO-PA_Sumary'!AI2</f>
        <v>849.3</v>
      </c>
      <c r="X3" s="28">
        <f>'2009_CO-PA_Sumary'!AI2</f>
        <v>791.5</v>
      </c>
      <c r="Y3" s="28">
        <f>'2010_CO-PA_Sumary'!AI2</f>
        <v>775.2</v>
      </c>
      <c r="Z3" s="28">
        <f>AVERAGE(Q3:Y3)</f>
        <v>805.0333333333333</v>
      </c>
      <c r="AA3" s="28">
        <f>AVERAGE(T3:Y3)</f>
        <v>816.7166666666667</v>
      </c>
      <c r="AD3" s="69" t="s">
        <v>229</v>
      </c>
      <c r="AE3" s="27">
        <v>101</v>
      </c>
      <c r="AF3" s="25" t="s">
        <v>147</v>
      </c>
      <c r="AG3" s="28">
        <f>Q3</f>
        <v>842</v>
      </c>
      <c r="AH3" s="28">
        <f t="shared" ref="AH3:AP6" si="0">R3</f>
        <v>726.19999999999993</v>
      </c>
      <c r="AI3" s="28">
        <f t="shared" si="0"/>
        <v>776.80000000000007</v>
      </c>
      <c r="AJ3" s="28">
        <f t="shared" si="0"/>
        <v>663.1</v>
      </c>
      <c r="AK3" s="28">
        <f t="shared" si="0"/>
        <v>929.3</v>
      </c>
      <c r="AL3" s="28">
        <f t="shared" si="0"/>
        <v>891.90000000000009</v>
      </c>
      <c r="AM3" s="28">
        <f t="shared" si="0"/>
        <v>849.3</v>
      </c>
      <c r="AN3" s="28">
        <f t="shared" si="0"/>
        <v>791.5</v>
      </c>
      <c r="AO3" s="28">
        <f t="shared" si="0"/>
        <v>775.2</v>
      </c>
      <c r="AP3" s="28">
        <f t="shared" ref="AP3:AP7" si="1">AVERAGE(AG3:AO3)</f>
        <v>805.0333333333333</v>
      </c>
      <c r="AQ3" s="28">
        <f t="shared" ref="AQ3:AQ7" si="2">AVERAGE(AJ3:AO3)</f>
        <v>816.7166666666667</v>
      </c>
    </row>
    <row r="4" spans="1:43" x14ac:dyDescent="0.2">
      <c r="A4" s="23" t="s">
        <v>10</v>
      </c>
      <c r="B4" s="24" t="s">
        <v>11</v>
      </c>
      <c r="C4" s="28">
        <f>'2002_CO-PA_Sumary'!Q3</f>
        <v>18</v>
      </c>
      <c r="D4" s="28">
        <f>'2003_CO-PA_Sumary'!Q3</f>
        <v>16.399999999999999</v>
      </c>
      <c r="E4" s="28">
        <f>'2004_CO-PA_Sumary'!Q3</f>
        <v>17.800000000000004</v>
      </c>
      <c r="F4" s="29">
        <f>'2005_CO-PA_Sumary'!Q3</f>
        <v>15.6</v>
      </c>
      <c r="G4" s="28">
        <f>'2006_CO-PA_Sumary'!Q3</f>
        <v>15</v>
      </c>
      <c r="H4" s="28">
        <f>'2007_CO-PA_Sumary'!Q3</f>
        <v>17.2</v>
      </c>
      <c r="I4" s="28">
        <f>'2008_CO-PA_Sumary'!Q3</f>
        <v>15.999999999999998</v>
      </c>
      <c r="J4" s="28">
        <f>'2009_CO-PA_Sumary'!Q3</f>
        <v>16.5</v>
      </c>
      <c r="K4" s="28">
        <f>'2010_CO-PA_Sumary'!Q3</f>
        <v>15.100000000000001</v>
      </c>
      <c r="L4" s="28">
        <f t="shared" ref="L4:L60" si="3">AVERAGE(C4:K4)</f>
        <v>16.399999999999999</v>
      </c>
      <c r="M4" s="28">
        <f t="shared" ref="M4:M60" si="4">AVERAGE(F4:L4)</f>
        <v>15.971428571428573</v>
      </c>
      <c r="O4" s="27">
        <v>102</v>
      </c>
      <c r="P4" s="25" t="s">
        <v>148</v>
      </c>
      <c r="Q4" s="28">
        <f>'2002_CO-PA_Sumary'!AI3</f>
        <v>42.3</v>
      </c>
      <c r="R4" s="28">
        <f>'2003_CO-PA_Sumary'!AI3</f>
        <v>41.8</v>
      </c>
      <c r="S4" s="28">
        <f>'2004_CO-PA_Sumary'!AI3</f>
        <v>42.9</v>
      </c>
      <c r="T4" s="28">
        <f>'2005_CO-PA_Sumary'!AI3</f>
        <v>30.9</v>
      </c>
      <c r="U4" s="28">
        <f>'2006_CO-PA_Sumary'!AI3</f>
        <v>41</v>
      </c>
      <c r="V4" s="28">
        <f>'2007_CO-PA_Sumary'!AI3</f>
        <v>44.7</v>
      </c>
      <c r="W4" s="28">
        <f>'2008_CO-PA_Sumary'!AI3</f>
        <v>46.5</v>
      </c>
      <c r="X4" s="28">
        <f>'2009_CO-PA_Sumary'!AI3</f>
        <v>41.199999999999996</v>
      </c>
      <c r="Y4" s="28">
        <f>'2010_CO-PA_Sumary'!AI3</f>
        <v>29.5</v>
      </c>
      <c r="Z4" s="28">
        <f t="shared" ref="Z4:Z58" si="5">AVERAGE(Q4:Y4)</f>
        <v>40.088888888888889</v>
      </c>
      <c r="AA4" s="28">
        <f t="shared" ref="AA4:AA58" si="6">AVERAGE(T4:Y4)</f>
        <v>38.966666666666669</v>
      </c>
      <c r="AE4" s="27">
        <v>102</v>
      </c>
      <c r="AF4" s="25" t="s">
        <v>148</v>
      </c>
      <c r="AG4" s="28">
        <f t="shared" ref="AG4:AG6" si="7">Q4</f>
        <v>42.3</v>
      </c>
      <c r="AH4" s="28">
        <f t="shared" si="0"/>
        <v>41.8</v>
      </c>
      <c r="AI4" s="28">
        <f t="shared" si="0"/>
        <v>42.9</v>
      </c>
      <c r="AJ4" s="28">
        <f t="shared" si="0"/>
        <v>30.9</v>
      </c>
      <c r="AK4" s="28">
        <f t="shared" si="0"/>
        <v>41</v>
      </c>
      <c r="AL4" s="28">
        <f t="shared" si="0"/>
        <v>44.7</v>
      </c>
      <c r="AM4" s="28">
        <f t="shared" si="0"/>
        <v>46.5</v>
      </c>
      <c r="AN4" s="28">
        <f t="shared" si="0"/>
        <v>41.199999999999996</v>
      </c>
      <c r="AO4" s="28">
        <f t="shared" si="0"/>
        <v>29.5</v>
      </c>
      <c r="AP4" s="28">
        <f t="shared" si="0"/>
        <v>40.088888888888889</v>
      </c>
      <c r="AQ4" s="28">
        <f t="shared" si="2"/>
        <v>38.966666666666669</v>
      </c>
    </row>
    <row r="5" spans="1:43" x14ac:dyDescent="0.2">
      <c r="A5" s="23" t="s">
        <v>12</v>
      </c>
      <c r="B5" s="24" t="s">
        <v>13</v>
      </c>
      <c r="C5" s="28">
        <f>'2002_CO-PA_Sumary'!Q4</f>
        <v>34.200000000000003</v>
      </c>
      <c r="D5" s="28">
        <f>'2003_CO-PA_Sumary'!Q4</f>
        <v>30.3</v>
      </c>
      <c r="E5" s="28">
        <f>'2004_CO-PA_Sumary'!Q4</f>
        <v>28.4</v>
      </c>
      <c r="F5" s="29">
        <f>'2005_CO-PA_Sumary'!Q4</f>
        <v>20</v>
      </c>
      <c r="G5" s="28">
        <f>'2006_CO-PA_Sumary'!Q4</f>
        <v>23.4</v>
      </c>
      <c r="H5" s="28">
        <f>'2007_CO-PA_Sumary'!Q4</f>
        <v>27</v>
      </c>
      <c r="I5" s="28">
        <f>'2008_CO-PA_Sumary'!Q4</f>
        <v>26.6</v>
      </c>
      <c r="J5" s="28">
        <f>'2009_CO-PA_Sumary'!Q4</f>
        <v>26.8</v>
      </c>
      <c r="K5" s="28">
        <f>'2010_CO-PA_Sumary'!Q4</f>
        <v>30.5</v>
      </c>
      <c r="L5" s="28">
        <f t="shared" si="3"/>
        <v>27.466666666666669</v>
      </c>
      <c r="M5" s="28">
        <f t="shared" si="4"/>
        <v>25.966666666666669</v>
      </c>
      <c r="O5" s="27">
        <v>103</v>
      </c>
      <c r="P5" s="25" t="s">
        <v>149</v>
      </c>
      <c r="Q5" s="28">
        <f>'2002_CO-PA_Sumary'!AI4</f>
        <v>135.5</v>
      </c>
      <c r="R5" s="28">
        <f>'2003_CO-PA_Sumary'!AI4</f>
        <v>130.6</v>
      </c>
      <c r="S5" s="28">
        <f>'2004_CO-PA_Sumary'!AI4</f>
        <v>151.19999999999999</v>
      </c>
      <c r="T5" s="28">
        <f>'2005_CO-PA_Sumary'!AI4</f>
        <v>103.19999999999999</v>
      </c>
      <c r="U5" s="28">
        <f>'2006_CO-PA_Sumary'!AI4</f>
        <v>145.69999999999999</v>
      </c>
      <c r="V5" s="28">
        <f>'2007_CO-PA_Sumary'!AI4</f>
        <v>150.4</v>
      </c>
      <c r="W5" s="28">
        <f>'2008_CO-PA_Sumary'!AI4</f>
        <v>146.79999999999998</v>
      </c>
      <c r="X5" s="28">
        <f>'2009_CO-PA_Sumary'!AI4</f>
        <v>140.5</v>
      </c>
      <c r="Y5" s="28">
        <f>'2010_CO-PA_Sumary'!AI4</f>
        <v>100.6</v>
      </c>
      <c r="Z5" s="28">
        <f t="shared" si="5"/>
        <v>133.83333333333334</v>
      </c>
      <c r="AA5" s="28">
        <f t="shared" si="6"/>
        <v>131.19999999999999</v>
      </c>
      <c r="AE5" s="27">
        <v>103</v>
      </c>
      <c r="AF5" s="25" t="s">
        <v>149</v>
      </c>
      <c r="AG5" s="28">
        <f t="shared" si="7"/>
        <v>135.5</v>
      </c>
      <c r="AH5" s="28">
        <f t="shared" si="0"/>
        <v>130.6</v>
      </c>
      <c r="AI5" s="28">
        <f t="shared" si="0"/>
        <v>151.19999999999999</v>
      </c>
      <c r="AJ5" s="28">
        <f t="shared" si="0"/>
        <v>103.19999999999999</v>
      </c>
      <c r="AK5" s="28">
        <f t="shared" si="0"/>
        <v>145.69999999999999</v>
      </c>
      <c r="AL5" s="28">
        <f t="shared" si="0"/>
        <v>150.4</v>
      </c>
      <c r="AM5" s="28">
        <f t="shared" si="0"/>
        <v>146.79999999999998</v>
      </c>
      <c r="AN5" s="28">
        <f t="shared" si="0"/>
        <v>140.5</v>
      </c>
      <c r="AO5" s="28">
        <f t="shared" si="0"/>
        <v>100.6</v>
      </c>
      <c r="AP5" s="28">
        <f t="shared" si="0"/>
        <v>133.83333333333334</v>
      </c>
      <c r="AQ5" s="28">
        <f t="shared" si="2"/>
        <v>131.19999999999999</v>
      </c>
    </row>
    <row r="6" spans="1:43" ht="13.5" thickBot="1" x14ac:dyDescent="0.25">
      <c r="A6" s="23" t="s">
        <v>14</v>
      </c>
      <c r="B6" s="24" t="s">
        <v>15</v>
      </c>
      <c r="C6" s="28">
        <f>'2002_CO-PA_Sumary'!Q5</f>
        <v>1304.3</v>
      </c>
      <c r="D6" s="28">
        <f>'2003_CO-PA_Sumary'!Q5</f>
        <v>1171</v>
      </c>
      <c r="E6" s="28">
        <f>'2004_CO-PA_Sumary'!Q5</f>
        <v>1410.6000000000001</v>
      </c>
      <c r="F6" s="29">
        <f>'2005_CO-PA_Sumary'!Q5</f>
        <v>1268.5999999999999</v>
      </c>
      <c r="G6" s="28">
        <f>'2006_CO-PA_Sumary'!Q5</f>
        <v>1342.1999999999998</v>
      </c>
      <c r="H6" s="28">
        <f>'2007_CO-PA_Sumary'!Q5</f>
        <v>1430.5</v>
      </c>
      <c r="I6" s="28">
        <f>'2008_CO-PA_Sumary'!Q5</f>
        <v>1360.6</v>
      </c>
      <c r="J6" s="28">
        <f>'2009_CO-PA_Sumary'!Q5</f>
        <v>1333.8</v>
      </c>
      <c r="K6" s="28">
        <f>'2010_CO-PA_Sumary'!Q5</f>
        <v>1203.6000000000001</v>
      </c>
      <c r="L6" s="28">
        <f t="shared" si="3"/>
        <v>1313.911111111111</v>
      </c>
      <c r="M6" s="28">
        <f t="shared" si="4"/>
        <v>1321.8873015873016</v>
      </c>
      <c r="O6" s="27">
        <v>104</v>
      </c>
      <c r="P6" s="25" t="s">
        <v>150</v>
      </c>
      <c r="Q6" s="28">
        <f>'2002_CO-PA_Sumary'!AI5</f>
        <v>187.39999999999998</v>
      </c>
      <c r="R6" s="28">
        <f>'2003_CO-PA_Sumary'!AI5</f>
        <v>182</v>
      </c>
      <c r="S6" s="28">
        <f>'2004_CO-PA_Sumary'!AI5</f>
        <v>194.10000000000002</v>
      </c>
      <c r="T6" s="28">
        <f>'2005_CO-PA_Sumary'!AI5</f>
        <v>141.5</v>
      </c>
      <c r="U6" s="28">
        <f>'2006_CO-PA_Sumary'!AI5</f>
        <v>145.60000000000002</v>
      </c>
      <c r="V6" s="28">
        <f>'2007_CO-PA_Sumary'!AI5</f>
        <v>157.19999999999999</v>
      </c>
      <c r="W6" s="28">
        <f>'2008_CO-PA_Sumary'!AI5</f>
        <v>165.7</v>
      </c>
      <c r="X6" s="28">
        <f>'2009_CO-PA_Sumary'!AI5</f>
        <v>165.9</v>
      </c>
      <c r="Y6" s="28">
        <f>'2010_CO-PA_Sumary'!AI5</f>
        <v>130.69999999999999</v>
      </c>
      <c r="Z6" s="28">
        <f t="shared" si="5"/>
        <v>163.34444444444446</v>
      </c>
      <c r="AA6" s="28">
        <f t="shared" si="6"/>
        <v>151.1</v>
      </c>
      <c r="AE6" s="165">
        <v>104</v>
      </c>
      <c r="AF6" s="166" t="s">
        <v>150</v>
      </c>
      <c r="AG6" s="167">
        <f t="shared" si="7"/>
        <v>187.39999999999998</v>
      </c>
      <c r="AH6" s="167">
        <f t="shared" si="0"/>
        <v>182</v>
      </c>
      <c r="AI6" s="167">
        <f t="shared" si="0"/>
        <v>194.10000000000002</v>
      </c>
      <c r="AJ6" s="167">
        <f t="shared" si="0"/>
        <v>141.5</v>
      </c>
      <c r="AK6" s="167">
        <f t="shared" si="0"/>
        <v>145.60000000000002</v>
      </c>
      <c r="AL6" s="167">
        <f t="shared" si="0"/>
        <v>157.19999999999999</v>
      </c>
      <c r="AM6" s="167">
        <f t="shared" si="0"/>
        <v>165.7</v>
      </c>
      <c r="AN6" s="167">
        <f t="shared" si="0"/>
        <v>165.9</v>
      </c>
      <c r="AO6" s="167">
        <f t="shared" si="0"/>
        <v>130.69999999999999</v>
      </c>
      <c r="AP6" s="167">
        <f t="shared" si="0"/>
        <v>163.34444444444446</v>
      </c>
      <c r="AQ6" s="167">
        <f t="shared" si="2"/>
        <v>151.1</v>
      </c>
    </row>
    <row r="7" spans="1:43" ht="13.5" thickTop="1" x14ac:dyDescent="0.2">
      <c r="A7" s="23" t="s">
        <v>16</v>
      </c>
      <c r="B7" s="24" t="s">
        <v>17</v>
      </c>
      <c r="C7" s="28">
        <f>'2002_CO-PA_Sumary'!Q6</f>
        <v>16.400000000000002</v>
      </c>
      <c r="D7" s="28">
        <f>'2003_CO-PA_Sumary'!Q6</f>
        <v>14.9</v>
      </c>
      <c r="E7" s="28">
        <f>'2004_CO-PA_Sumary'!Q6</f>
        <v>16.3</v>
      </c>
      <c r="F7" s="29">
        <f>'2005_CO-PA_Sumary'!Q6</f>
        <v>14.5</v>
      </c>
      <c r="G7" s="28">
        <f>'2006_CO-PA_Sumary'!Q6</f>
        <v>16.299999999999997</v>
      </c>
      <c r="H7" s="28">
        <f>'2007_CO-PA_Sumary'!Q6</f>
        <v>18</v>
      </c>
      <c r="I7" s="28">
        <f>'2008_CO-PA_Sumary'!Q6</f>
        <v>22.9</v>
      </c>
      <c r="J7" s="28">
        <f>'2009_CO-PA_Sumary'!Q6</f>
        <v>26.299999999999997</v>
      </c>
      <c r="K7" s="28">
        <f>'2010_CO-PA_Sumary'!Q6</f>
        <v>23.2</v>
      </c>
      <c r="L7" s="28">
        <f t="shared" si="3"/>
        <v>18.755555555555556</v>
      </c>
      <c r="M7" s="28">
        <f t="shared" si="4"/>
        <v>19.993650793650794</v>
      </c>
      <c r="O7" s="27">
        <v>201</v>
      </c>
      <c r="P7" s="25" t="s">
        <v>151</v>
      </c>
      <c r="Q7" s="28">
        <f>'2002_CO-PA_Sumary'!AI6</f>
        <v>270.40000000000003</v>
      </c>
      <c r="R7" s="28">
        <f>'2003_CO-PA_Sumary'!AI6</f>
        <v>260.89999999999998</v>
      </c>
      <c r="S7" s="28">
        <f>'2004_CO-PA_Sumary'!AI6</f>
        <v>277.10000000000002</v>
      </c>
      <c r="T7" s="28">
        <f>'2005_CO-PA_Sumary'!AI6</f>
        <v>217.2</v>
      </c>
      <c r="U7" s="28">
        <f>'2006_CO-PA_Sumary'!AI6</f>
        <v>227.29999999999998</v>
      </c>
      <c r="V7" s="28">
        <f>'2007_CO-PA_Sumary'!AI6</f>
        <v>248.7</v>
      </c>
      <c r="W7" s="28">
        <f>'2008_CO-PA_Sumary'!AI6</f>
        <v>250.7</v>
      </c>
      <c r="X7" s="28">
        <f>'2009_CO-PA_Sumary'!AI6</f>
        <v>224.4</v>
      </c>
      <c r="Y7" s="28">
        <f>'2010_CO-PA_Sumary'!AI6</f>
        <v>200.3</v>
      </c>
      <c r="Z7" s="28">
        <f t="shared" si="5"/>
        <v>241.88888888888889</v>
      </c>
      <c r="AA7" s="28">
        <f t="shared" si="6"/>
        <v>228.10000000000002</v>
      </c>
      <c r="AE7" s="27"/>
      <c r="AF7" s="40" t="s">
        <v>242</v>
      </c>
      <c r="AG7" s="28">
        <f>SUM(AG3:AG6)</f>
        <v>1207.1999999999998</v>
      </c>
      <c r="AH7" s="28">
        <f t="shared" ref="AH7:AO7" si="8">SUM(AH3:AH6)</f>
        <v>1080.5999999999999</v>
      </c>
      <c r="AI7" s="28">
        <f t="shared" si="8"/>
        <v>1165</v>
      </c>
      <c r="AJ7" s="28">
        <f t="shared" si="8"/>
        <v>938.7</v>
      </c>
      <c r="AK7" s="28">
        <f t="shared" si="8"/>
        <v>1261.5999999999999</v>
      </c>
      <c r="AL7" s="28">
        <f t="shared" si="8"/>
        <v>1244.2000000000003</v>
      </c>
      <c r="AM7" s="28">
        <f t="shared" si="8"/>
        <v>1208.3</v>
      </c>
      <c r="AN7" s="28">
        <f t="shared" si="8"/>
        <v>1139.1000000000001</v>
      </c>
      <c r="AO7" s="28">
        <f t="shared" si="8"/>
        <v>1036</v>
      </c>
      <c r="AP7" s="28">
        <f t="shared" si="1"/>
        <v>1142.3000000000002</v>
      </c>
      <c r="AQ7" s="28">
        <f t="shared" si="2"/>
        <v>1137.9833333333333</v>
      </c>
    </row>
    <row r="8" spans="1:43" x14ac:dyDescent="0.2">
      <c r="A8" s="23" t="s">
        <v>18</v>
      </c>
      <c r="B8" s="24" t="s">
        <v>19</v>
      </c>
      <c r="C8" s="28">
        <f>'2002_CO-PA_Sumary'!Q7</f>
        <v>1375.9000000000003</v>
      </c>
      <c r="D8" s="28">
        <f>'2003_CO-PA_Sumary'!Q7</f>
        <v>1259.3000000000002</v>
      </c>
      <c r="E8" s="28">
        <f>'2004_CO-PA_Sumary'!Q7</f>
        <v>1430.6</v>
      </c>
      <c r="F8" s="29">
        <f>'2005_CO-PA_Sumary'!Q7</f>
        <v>1319.2</v>
      </c>
      <c r="G8" s="28">
        <f>'2006_CO-PA_Sumary'!Q7</f>
        <v>1362.8999999999999</v>
      </c>
      <c r="H8" s="28">
        <f>'2007_CO-PA_Sumary'!Q7</f>
        <v>1436.0000000000002</v>
      </c>
      <c r="I8" s="28">
        <f>'2008_CO-PA_Sumary'!Q7</f>
        <v>1458.4</v>
      </c>
      <c r="J8" s="28">
        <f>'2009_CO-PA_Sumary'!Q7</f>
        <v>1397.8999999999999</v>
      </c>
      <c r="K8" s="28">
        <f>'2010_CO-PA_Sumary'!Q7</f>
        <v>1357.6999999999998</v>
      </c>
      <c r="L8" s="28">
        <f t="shared" si="3"/>
        <v>1377.5444444444447</v>
      </c>
      <c r="M8" s="28">
        <f t="shared" si="4"/>
        <v>1387.0920634920633</v>
      </c>
      <c r="O8" s="27">
        <v>202</v>
      </c>
      <c r="P8" s="25" t="s">
        <v>152</v>
      </c>
      <c r="Q8" s="28">
        <f>'2002_CO-PA_Sumary'!AI7</f>
        <v>1111.9000000000001</v>
      </c>
      <c r="R8" s="28">
        <f>'2003_CO-PA_Sumary'!AI7</f>
        <v>1102.5999999999999</v>
      </c>
      <c r="S8" s="28">
        <f>'2004_CO-PA_Sumary'!AI7</f>
        <v>1091.3</v>
      </c>
      <c r="T8" s="28">
        <f>'2005_CO-PA_Sumary'!AI7</f>
        <v>1098.8</v>
      </c>
      <c r="U8" s="28">
        <f>'2006_CO-PA_Sumary'!AI7</f>
        <v>1011.5999999999999</v>
      </c>
      <c r="V8" s="28">
        <f>'2007_CO-PA_Sumary'!AI7</f>
        <v>1037.1000000000001</v>
      </c>
      <c r="W8" s="28">
        <f>'2008_CO-PA_Sumary'!AI7</f>
        <v>956.1</v>
      </c>
      <c r="X8" s="28">
        <f>'2009_CO-PA_Sumary'!AI7</f>
        <v>1125.2</v>
      </c>
      <c r="Y8" s="28">
        <f>'2010_CO-PA_Sumary'!AI7</f>
        <v>900.40000000000009</v>
      </c>
      <c r="Z8" s="28">
        <f t="shared" si="5"/>
        <v>1048.3333333333335</v>
      </c>
      <c r="AA8" s="28">
        <f t="shared" si="6"/>
        <v>1021.5333333333334</v>
      </c>
      <c r="AE8" s="27"/>
    </row>
    <row r="9" spans="1:43" x14ac:dyDescent="0.2">
      <c r="A9" s="23" t="s">
        <v>20</v>
      </c>
      <c r="B9" s="24" t="s">
        <v>21</v>
      </c>
      <c r="C9" s="28">
        <f>'2002_CO-PA_Sumary'!Q8</f>
        <v>362.9</v>
      </c>
      <c r="D9" s="28">
        <f>'2003_CO-PA_Sumary'!Q8</f>
        <v>379.29999999999995</v>
      </c>
      <c r="E9" s="28">
        <f>'2004_CO-PA_Sumary'!Q8</f>
        <v>374.59999999999997</v>
      </c>
      <c r="F9" s="29">
        <f>'2005_CO-PA_Sumary'!Q8</f>
        <v>371</v>
      </c>
      <c r="G9" s="28">
        <f>'2006_CO-PA_Sumary'!Q8</f>
        <v>390.49999999999994</v>
      </c>
      <c r="H9" s="28">
        <f>'2007_CO-PA_Sumary'!Q8</f>
        <v>438.80000000000007</v>
      </c>
      <c r="I9" s="28">
        <f>'2008_CO-PA_Sumary'!Q8</f>
        <v>439</v>
      </c>
      <c r="J9" s="28">
        <f>'2009_CO-PA_Sumary'!Q8</f>
        <v>400</v>
      </c>
      <c r="K9" s="28">
        <f>'2010_CO-PA_Sumary'!Q8</f>
        <v>376.7</v>
      </c>
      <c r="L9" s="28">
        <f t="shared" si="3"/>
        <v>392.5333333333333</v>
      </c>
      <c r="M9" s="28">
        <f t="shared" si="4"/>
        <v>401.21904761904761</v>
      </c>
      <c r="O9" s="27">
        <v>301</v>
      </c>
      <c r="P9" s="25" t="s">
        <v>153</v>
      </c>
      <c r="Q9" s="28">
        <f>'2002_CO-PA_Sumary'!AI8</f>
        <v>837.09999999999991</v>
      </c>
      <c r="R9" s="28">
        <f>'2003_CO-PA_Sumary'!AI8</f>
        <v>779.09999999999991</v>
      </c>
      <c r="S9" s="28">
        <f>'2004_CO-PA_Sumary'!AI8</f>
        <v>956.09999999999991</v>
      </c>
      <c r="T9" s="28">
        <f>'2005_CO-PA_Sumary'!AI8</f>
        <v>695.0999999999998</v>
      </c>
      <c r="U9" s="28">
        <f>'2006_CO-PA_Sumary'!AI8</f>
        <v>683.69999999999993</v>
      </c>
      <c r="V9" s="28">
        <f>'2007_CO-PA_Sumary'!AI8</f>
        <v>873</v>
      </c>
      <c r="W9" s="28">
        <f>'2008_CO-PA_Sumary'!AI8</f>
        <v>849.7</v>
      </c>
      <c r="X9" s="28">
        <f>'2009_CO-PA_Sumary'!AI8</f>
        <v>820.29999999999984</v>
      </c>
      <c r="Y9" s="28">
        <f>'2010_CO-PA_Sumary'!AI8</f>
        <v>676.1</v>
      </c>
      <c r="Z9" s="28">
        <f t="shared" si="5"/>
        <v>796.68888888888887</v>
      </c>
      <c r="AA9" s="28">
        <f t="shared" si="6"/>
        <v>766.31666666666661</v>
      </c>
      <c r="AE9" s="27"/>
    </row>
    <row r="10" spans="1:43" x14ac:dyDescent="0.2">
      <c r="A10" s="23" t="s">
        <v>22</v>
      </c>
      <c r="B10" s="24" t="s">
        <v>23</v>
      </c>
      <c r="C10" s="28">
        <f>'2002_CO-PA_Sumary'!Q9</f>
        <v>13.399999999999999</v>
      </c>
      <c r="D10" s="28">
        <f>'2003_CO-PA_Sumary'!Q9</f>
        <v>16.100000000000001</v>
      </c>
      <c r="E10" s="28">
        <f>'2004_CO-PA_Sumary'!Q9</f>
        <v>15.7</v>
      </c>
      <c r="F10" s="29">
        <f>'2005_CO-PA_Sumary'!Q9</f>
        <v>10.5</v>
      </c>
      <c r="G10" s="28">
        <f>'2006_CO-PA_Sumary'!Q9</f>
        <v>15.6</v>
      </c>
      <c r="H10" s="28">
        <f>'2007_CO-PA_Sumary'!Q9</f>
        <v>15.3</v>
      </c>
      <c r="I10" s="28">
        <f>'2008_CO-PA_Sumary'!Q9</f>
        <v>17.8</v>
      </c>
      <c r="J10" s="28">
        <f>'2009_CO-PA_Sumary'!Q9</f>
        <v>14.399999999999999</v>
      </c>
      <c r="K10" s="28">
        <f>'2010_CO-PA_Sumary'!Q9</f>
        <v>8.3000000000000007</v>
      </c>
      <c r="L10" s="28">
        <f t="shared" si="3"/>
        <v>14.12222222222222</v>
      </c>
      <c r="M10" s="28">
        <f t="shared" si="4"/>
        <v>13.717460317460317</v>
      </c>
      <c r="O10" s="27">
        <v>302</v>
      </c>
      <c r="P10" s="25" t="s">
        <v>154</v>
      </c>
      <c r="Q10" s="28">
        <f>'2002_CO-PA_Sumary'!AI9</f>
        <v>624.59</v>
      </c>
      <c r="R10" s="28">
        <f>'2003_CO-PA_Sumary'!AI9</f>
        <v>475.20000000000005</v>
      </c>
      <c r="S10" s="28">
        <f>'2004_CO-PA_Sumary'!AI9</f>
        <v>623.29999999999995</v>
      </c>
      <c r="T10" s="28">
        <f>'2005_CO-PA_Sumary'!AI9</f>
        <v>472.1</v>
      </c>
      <c r="U10" s="28">
        <f>'2006_CO-PA_Sumary'!AI9</f>
        <v>410.3</v>
      </c>
      <c r="V10" s="28">
        <f>'2007_CO-PA_Sumary'!AI9</f>
        <v>648.79999999999995</v>
      </c>
      <c r="W10" s="28">
        <f>'2008_CO-PA_Sumary'!AI9</f>
        <v>590.1</v>
      </c>
      <c r="X10" s="28">
        <f>'2009_CO-PA_Sumary'!AI9</f>
        <v>547.70000000000005</v>
      </c>
      <c r="Y10" s="28">
        <f>'2010_CO-PA_Sumary'!AI9</f>
        <v>503.1</v>
      </c>
      <c r="Z10" s="28">
        <f t="shared" si="5"/>
        <v>543.91000000000008</v>
      </c>
      <c r="AA10" s="28">
        <f t="shared" si="6"/>
        <v>528.68333333333328</v>
      </c>
      <c r="AD10" s="69" t="s">
        <v>230</v>
      </c>
      <c r="AE10" s="27">
        <v>201</v>
      </c>
      <c r="AF10" s="25" t="s">
        <v>151</v>
      </c>
      <c r="AG10" s="28">
        <f>Q7</f>
        <v>270.40000000000003</v>
      </c>
      <c r="AH10" s="28">
        <f t="shared" ref="AH10:AO11" si="9">R7</f>
        <v>260.89999999999998</v>
      </c>
      <c r="AI10" s="28">
        <f t="shared" si="9"/>
        <v>277.10000000000002</v>
      </c>
      <c r="AJ10" s="28">
        <f t="shared" si="9"/>
        <v>217.2</v>
      </c>
      <c r="AK10" s="28">
        <f t="shared" si="9"/>
        <v>227.29999999999998</v>
      </c>
      <c r="AL10" s="28">
        <f t="shared" si="9"/>
        <v>248.7</v>
      </c>
      <c r="AM10" s="28">
        <f t="shared" si="9"/>
        <v>250.7</v>
      </c>
      <c r="AN10" s="28">
        <f t="shared" si="9"/>
        <v>224.4</v>
      </c>
      <c r="AO10" s="28">
        <f t="shared" si="9"/>
        <v>200.3</v>
      </c>
      <c r="AP10" s="28">
        <f t="shared" ref="AP10:AP12" si="10">AVERAGE(AG10:AO10)</f>
        <v>241.88888888888889</v>
      </c>
      <c r="AQ10" s="28">
        <f t="shared" ref="AQ10:AQ12" si="11">AVERAGE(AJ10:AO10)</f>
        <v>228.10000000000002</v>
      </c>
    </row>
    <row r="11" spans="1:43" ht="13.5" thickBot="1" x14ac:dyDescent="0.25">
      <c r="A11" s="23" t="s">
        <v>24</v>
      </c>
      <c r="B11" s="24" t="s">
        <v>25</v>
      </c>
      <c r="C11" s="28">
        <f>'2002_CO-PA_Sumary'!Q10</f>
        <v>59.6</v>
      </c>
      <c r="D11" s="28">
        <f>'2003_CO-PA_Sumary'!Q10</f>
        <v>60.7</v>
      </c>
      <c r="E11" s="28">
        <f>'2004_CO-PA_Sumary'!Q10</f>
        <v>81.099999999999994</v>
      </c>
      <c r="F11" s="29">
        <f>'2005_CO-PA_Sumary'!Q10</f>
        <v>89.5</v>
      </c>
      <c r="G11" s="28">
        <f>'2006_CO-PA_Sumary'!Q10</f>
        <v>77.8</v>
      </c>
      <c r="H11" s="28">
        <f>'2007_CO-PA_Sumary'!Q10</f>
        <v>61.999999999999993</v>
      </c>
      <c r="I11" s="28">
        <f>'2008_CO-PA_Sumary'!Q10</f>
        <v>65.099999999999994</v>
      </c>
      <c r="J11" s="28">
        <f>'2009_CO-PA_Sumary'!Q10</f>
        <v>84.5</v>
      </c>
      <c r="K11" s="28">
        <f>'2010_CO-PA_Sumary'!Q10</f>
        <v>78.8</v>
      </c>
      <c r="L11" s="28">
        <f t="shared" si="3"/>
        <v>73.23333333333332</v>
      </c>
      <c r="M11" s="28">
        <f t="shared" si="4"/>
        <v>75.847619047619034</v>
      </c>
      <c r="O11" s="27">
        <v>401</v>
      </c>
      <c r="P11" s="25" t="s">
        <v>93</v>
      </c>
      <c r="Q11" s="28">
        <f>'2002_CO-PA_Sumary'!AI10</f>
        <v>738.5</v>
      </c>
      <c r="R11" s="28">
        <f>'2003_CO-PA_Sumary'!AI10</f>
        <v>615.6</v>
      </c>
      <c r="S11" s="28">
        <f>'2004_CO-PA_Sumary'!AI10</f>
        <v>583.5</v>
      </c>
      <c r="T11" s="28">
        <f>'2005_CO-PA_Sumary'!AI10</f>
        <v>555.5</v>
      </c>
      <c r="U11" s="28">
        <f>'2006_CO-PA_Sumary'!AI10</f>
        <v>490.8</v>
      </c>
      <c r="V11" s="28">
        <f>'2007_CO-PA_Sumary'!AI10</f>
        <v>568.19999999999993</v>
      </c>
      <c r="W11" s="28">
        <f>'2008_CO-PA_Sumary'!AI10</f>
        <v>596.5</v>
      </c>
      <c r="X11" s="28">
        <f>'2009_CO-PA_Sumary'!AI10</f>
        <v>613.5</v>
      </c>
      <c r="Y11" s="28">
        <f>'2010_CO-PA_Sumary'!AI10</f>
        <v>542.29999999999995</v>
      </c>
      <c r="Z11" s="28">
        <f t="shared" si="5"/>
        <v>589.37777777777785</v>
      </c>
      <c r="AA11" s="28">
        <f t="shared" si="6"/>
        <v>561.13333333333333</v>
      </c>
      <c r="AE11" s="165">
        <v>202</v>
      </c>
      <c r="AF11" s="166" t="s">
        <v>152</v>
      </c>
      <c r="AG11" s="167">
        <f>Q8</f>
        <v>1111.9000000000001</v>
      </c>
      <c r="AH11" s="167">
        <f t="shared" si="9"/>
        <v>1102.5999999999999</v>
      </c>
      <c r="AI11" s="167">
        <f t="shared" si="9"/>
        <v>1091.3</v>
      </c>
      <c r="AJ11" s="167">
        <f t="shared" si="9"/>
        <v>1098.8</v>
      </c>
      <c r="AK11" s="167">
        <f t="shared" si="9"/>
        <v>1011.5999999999999</v>
      </c>
      <c r="AL11" s="167">
        <f t="shared" si="9"/>
        <v>1037.1000000000001</v>
      </c>
      <c r="AM11" s="167">
        <f t="shared" si="9"/>
        <v>956.1</v>
      </c>
      <c r="AN11" s="167">
        <f t="shared" si="9"/>
        <v>1125.2</v>
      </c>
      <c r="AO11" s="167">
        <f t="shared" si="9"/>
        <v>900.40000000000009</v>
      </c>
      <c r="AP11" s="167">
        <f t="shared" si="10"/>
        <v>1048.3333333333335</v>
      </c>
      <c r="AQ11" s="167">
        <f t="shared" si="11"/>
        <v>1021.5333333333334</v>
      </c>
    </row>
    <row r="12" spans="1:43" ht="13.5" thickTop="1" x14ac:dyDescent="0.2">
      <c r="A12" s="23" t="s">
        <v>26</v>
      </c>
      <c r="B12" s="24" t="s">
        <v>27</v>
      </c>
      <c r="C12" s="28">
        <f>'2002_CO-PA_Sumary'!Q11</f>
        <v>4332.2</v>
      </c>
      <c r="D12" s="28">
        <f>'2003_CO-PA_Sumary'!Q11</f>
        <v>3971.9</v>
      </c>
      <c r="E12" s="28">
        <f>'2004_CO-PA_Sumary'!Q11</f>
        <v>4263</v>
      </c>
      <c r="F12" s="29">
        <f>'2005_CO-PA_Sumary'!Q11</f>
        <v>3553.4</v>
      </c>
      <c r="G12" s="28">
        <f>'2006_CO-PA_Sumary'!Q11</f>
        <v>3920.2999999999997</v>
      </c>
      <c r="H12" s="28">
        <f>'2007_CO-PA_Sumary'!Q11</f>
        <v>4430.5</v>
      </c>
      <c r="I12" s="28">
        <f>'2008_CO-PA_Sumary'!Q11</f>
        <v>4261</v>
      </c>
      <c r="J12" s="28">
        <f>'2009_CO-PA_Sumary'!Q11</f>
        <v>4469.3999999999996</v>
      </c>
      <c r="K12" s="28">
        <f>'2010_CO-PA_Sumary'!Q11</f>
        <v>3736.5</v>
      </c>
      <c r="L12" s="28">
        <f t="shared" si="3"/>
        <v>4104.2444444444445</v>
      </c>
      <c r="M12" s="28">
        <f t="shared" si="4"/>
        <v>4067.9063492063492</v>
      </c>
      <c r="O12" s="27">
        <v>402</v>
      </c>
      <c r="P12" s="25" t="s">
        <v>155</v>
      </c>
      <c r="Q12" s="28">
        <f>'2002_CO-PA_Sumary'!AI11</f>
        <v>1802.0000000000002</v>
      </c>
      <c r="R12" s="28">
        <f>'2003_CO-PA_Sumary'!AI11</f>
        <v>1775</v>
      </c>
      <c r="S12" s="28">
        <f>'2004_CO-PA_Sumary'!AI11</f>
        <v>1985.9999999999998</v>
      </c>
      <c r="T12" s="28">
        <f>'2005_CO-PA_Sumary'!AI11</f>
        <v>1866.2000000000003</v>
      </c>
      <c r="U12" s="28">
        <f>'2006_CO-PA_Sumary'!AI11</f>
        <v>1853.6999999999998</v>
      </c>
      <c r="V12" s="28">
        <f>'2007_CO-PA_Sumary'!AI11</f>
        <v>1816.0000000000002</v>
      </c>
      <c r="W12" s="28">
        <f>'2008_CO-PA_Sumary'!AI11</f>
        <v>1707.4999999999998</v>
      </c>
      <c r="X12" s="28">
        <f>'2009_CO-PA_Sumary'!AI11</f>
        <v>1616</v>
      </c>
      <c r="Y12" s="28">
        <f>'2010_CO-PA_Sumary'!AI11</f>
        <v>1481.1000000000001</v>
      </c>
      <c r="Z12" s="28">
        <f t="shared" si="5"/>
        <v>1767.0555555555557</v>
      </c>
      <c r="AA12" s="28">
        <f t="shared" si="6"/>
        <v>1723.416666666667</v>
      </c>
      <c r="AE12" s="27"/>
      <c r="AF12" s="40" t="s">
        <v>242</v>
      </c>
      <c r="AG12" s="28">
        <f>SUM(AG10:AG11)</f>
        <v>1382.3000000000002</v>
      </c>
      <c r="AH12" s="28">
        <f t="shared" ref="AH12:AO12" si="12">SUM(AH10:AH11)</f>
        <v>1363.5</v>
      </c>
      <c r="AI12" s="28">
        <f t="shared" si="12"/>
        <v>1368.4</v>
      </c>
      <c r="AJ12" s="28">
        <f t="shared" si="12"/>
        <v>1316</v>
      </c>
      <c r="AK12" s="28">
        <f t="shared" si="12"/>
        <v>1238.8999999999999</v>
      </c>
      <c r="AL12" s="28">
        <f t="shared" si="12"/>
        <v>1285.8000000000002</v>
      </c>
      <c r="AM12" s="28">
        <f t="shared" si="12"/>
        <v>1206.8</v>
      </c>
      <c r="AN12" s="28">
        <f t="shared" si="12"/>
        <v>1349.6000000000001</v>
      </c>
      <c r="AO12" s="28">
        <f t="shared" si="12"/>
        <v>1100.7</v>
      </c>
      <c r="AP12" s="28">
        <f t="shared" si="10"/>
        <v>1290.2222222222224</v>
      </c>
      <c r="AQ12" s="28">
        <f t="shared" si="11"/>
        <v>1249.6333333333334</v>
      </c>
    </row>
    <row r="13" spans="1:43" x14ac:dyDescent="0.2">
      <c r="A13" s="23" t="s">
        <v>28</v>
      </c>
      <c r="B13" s="24" t="s">
        <v>29</v>
      </c>
      <c r="C13" s="28">
        <f>'2002_CO-PA_Sumary'!Q12</f>
        <v>1146.7</v>
      </c>
      <c r="D13" s="28">
        <f>'2003_CO-PA_Sumary'!Q12</f>
        <v>1014.5999999999999</v>
      </c>
      <c r="E13" s="28">
        <f>'2004_CO-PA_Sumary'!Q12</f>
        <v>1190.0999999999997</v>
      </c>
      <c r="F13" s="29">
        <f>'2005_CO-PA_Sumary'!Q12</f>
        <v>1034</v>
      </c>
      <c r="G13" s="28">
        <f>'2006_CO-PA_Sumary'!Q12</f>
        <v>1032.1000000000001</v>
      </c>
      <c r="H13" s="28">
        <f>'2007_CO-PA_Sumary'!Q12</f>
        <v>1163.2000000000003</v>
      </c>
      <c r="I13" s="28">
        <f>'2008_CO-PA_Sumary'!Q12</f>
        <v>1103.3</v>
      </c>
      <c r="J13" s="28">
        <f>'2009_CO-PA_Sumary'!Q12</f>
        <v>1113.0000000000002</v>
      </c>
      <c r="K13" s="28">
        <f>'2010_CO-PA_Sumary'!Q12</f>
        <v>1058.0999999999999</v>
      </c>
      <c r="L13" s="28">
        <f t="shared" si="3"/>
        <v>1095.0111111111114</v>
      </c>
      <c r="M13" s="28">
        <f t="shared" si="4"/>
        <v>1085.5301587301587</v>
      </c>
      <c r="O13" s="27">
        <v>403</v>
      </c>
      <c r="P13" s="25" t="s">
        <v>156</v>
      </c>
      <c r="Q13" s="28">
        <f>'2002_CO-PA_Sumary'!AI12</f>
        <v>1534.4</v>
      </c>
      <c r="R13" s="28">
        <f>'2003_CO-PA_Sumary'!AI12</f>
        <v>1332.7</v>
      </c>
      <c r="S13" s="28">
        <f>'2004_CO-PA_Sumary'!AI12</f>
        <v>1503.1000000000001</v>
      </c>
      <c r="T13" s="28">
        <f>'2005_CO-PA_Sumary'!AI12</f>
        <v>1196.2</v>
      </c>
      <c r="U13" s="28">
        <f>'2006_CO-PA_Sumary'!AI12</f>
        <v>1561.3000000000002</v>
      </c>
      <c r="V13" s="28">
        <f>'2007_CO-PA_Sumary'!AI12</f>
        <v>1604.4999999999998</v>
      </c>
      <c r="W13" s="28">
        <f>'2008_CO-PA_Sumary'!AI12</f>
        <v>1429.4999999999998</v>
      </c>
      <c r="X13" s="28">
        <f>'2009_CO-PA_Sumary'!AI12</f>
        <v>1379.3</v>
      </c>
      <c r="Y13" s="28">
        <f>'2010_CO-PA_Sumary'!AI12</f>
        <v>1218.2</v>
      </c>
      <c r="Z13" s="28">
        <f t="shared" si="5"/>
        <v>1417.6888888888889</v>
      </c>
      <c r="AA13" s="28">
        <f t="shared" si="6"/>
        <v>1398.1666666666667</v>
      </c>
      <c r="AE13" s="27"/>
    </row>
    <row r="14" spans="1:43" x14ac:dyDescent="0.2">
      <c r="A14" s="23" t="s">
        <v>30</v>
      </c>
      <c r="B14" s="24" t="s">
        <v>31</v>
      </c>
      <c r="C14" s="28">
        <f>'2002_CO-PA_Sumary'!Q13</f>
        <v>109.80000000000001</v>
      </c>
      <c r="D14" s="28">
        <f>'2003_CO-PA_Sumary'!Q13</f>
        <v>106.7</v>
      </c>
      <c r="E14" s="28">
        <f>'2004_CO-PA_Sumary'!Q13</f>
        <v>123.39999999999999</v>
      </c>
      <c r="F14" s="29">
        <f>'2005_CO-PA_Sumary'!Q13</f>
        <v>82.899999999999991</v>
      </c>
      <c r="G14" s="28">
        <f>'2006_CO-PA_Sumary'!Q13</f>
        <v>117.30000000000001</v>
      </c>
      <c r="H14" s="28">
        <f>'2007_CO-PA_Sumary'!Q13</f>
        <v>120.3</v>
      </c>
      <c r="I14" s="28">
        <f>'2008_CO-PA_Sumary'!Q13</f>
        <v>118.9</v>
      </c>
      <c r="J14" s="28">
        <f>'2009_CO-PA_Sumary'!Q13</f>
        <v>115.4</v>
      </c>
      <c r="K14" s="28">
        <f>'2010_CO-PA_Sumary'!Q13</f>
        <v>81</v>
      </c>
      <c r="L14" s="28">
        <f t="shared" si="3"/>
        <v>108.4111111111111</v>
      </c>
      <c r="M14" s="28">
        <f t="shared" si="4"/>
        <v>106.315873015873</v>
      </c>
      <c r="O14" s="27">
        <v>404</v>
      </c>
      <c r="P14" s="25" t="s">
        <v>81</v>
      </c>
      <c r="Q14" s="28">
        <f>'2002_CO-PA_Sumary'!AI13</f>
        <v>1126.3</v>
      </c>
      <c r="R14" s="28">
        <f>'2003_CO-PA_Sumary'!AI13</f>
        <v>959.00000000000011</v>
      </c>
      <c r="S14" s="28">
        <f>'2004_CO-PA_Sumary'!AI13</f>
        <v>1052.9000000000001</v>
      </c>
      <c r="T14" s="28">
        <f>'2005_CO-PA_Sumary'!AI13</f>
        <v>937</v>
      </c>
      <c r="U14" s="28">
        <f>'2006_CO-PA_Sumary'!AI13</f>
        <v>1096.5</v>
      </c>
      <c r="V14" s="28">
        <f>'2007_CO-PA_Sumary'!AI13</f>
        <v>1202.4000000000001</v>
      </c>
      <c r="W14" s="28">
        <f>'2008_CO-PA_Sumary'!AI13</f>
        <v>1168.5</v>
      </c>
      <c r="X14" s="28">
        <f>'2009_CO-PA_Sumary'!AI13</f>
        <v>929.9</v>
      </c>
      <c r="Y14" s="28">
        <f>'2010_CO-PA_Sumary'!AI13</f>
        <v>813.1</v>
      </c>
      <c r="Z14" s="28">
        <f t="shared" si="5"/>
        <v>1031.7333333333333</v>
      </c>
      <c r="AA14" s="28">
        <f t="shared" si="6"/>
        <v>1024.5666666666666</v>
      </c>
      <c r="AE14" s="27"/>
    </row>
    <row r="15" spans="1:43" x14ac:dyDescent="0.2">
      <c r="A15" s="23" t="s">
        <v>32</v>
      </c>
      <c r="B15" s="24" t="s">
        <v>33</v>
      </c>
      <c r="C15" s="28">
        <f>'2002_CO-PA_Sumary'!Q14</f>
        <v>2993.7000000000003</v>
      </c>
      <c r="D15" s="28">
        <f>'2003_CO-PA_Sumary'!Q14</f>
        <v>3129.8999999999996</v>
      </c>
      <c r="E15" s="28">
        <f>'2004_CO-PA_Sumary'!Q14</f>
        <v>2991.2000000000003</v>
      </c>
      <c r="F15" s="29">
        <f>'2005_CO-PA_Sumary'!Q14</f>
        <v>2822.6</v>
      </c>
      <c r="G15" s="28">
        <f>'2006_CO-PA_Sumary'!Q14</f>
        <v>3091.2000000000003</v>
      </c>
      <c r="H15" s="28">
        <f>'2007_CO-PA_Sumary'!Q14</f>
        <v>2902.8</v>
      </c>
      <c r="I15" s="28">
        <f>'2008_CO-PA_Sumary'!Q14</f>
        <v>2983.3</v>
      </c>
      <c r="J15" s="28">
        <f>'2009_CO-PA_Sumary'!Q14</f>
        <v>2745.5</v>
      </c>
      <c r="K15" s="28">
        <f>'2010_CO-PA_Sumary'!Q14</f>
        <v>2834.1000000000004</v>
      </c>
      <c r="L15" s="28">
        <f t="shared" si="3"/>
        <v>2943.8111111111116</v>
      </c>
      <c r="M15" s="28">
        <f t="shared" si="4"/>
        <v>2903.3301587301585</v>
      </c>
      <c r="O15" s="27">
        <v>501</v>
      </c>
      <c r="P15" s="25" t="s">
        <v>157</v>
      </c>
      <c r="Q15" s="28">
        <f>'2002_CO-PA_Sumary'!AI14</f>
        <v>396.1</v>
      </c>
      <c r="R15" s="28">
        <f>'2003_CO-PA_Sumary'!AI14</f>
        <v>350.9</v>
      </c>
      <c r="S15" s="28">
        <f>'2004_CO-PA_Sumary'!AI14</f>
        <v>381.2</v>
      </c>
      <c r="T15" s="28">
        <f>'2005_CO-PA_Sumary'!AI14</f>
        <v>317.60000000000002</v>
      </c>
      <c r="U15" s="28">
        <f>'2006_CO-PA_Sumary'!AI14</f>
        <v>363.40000000000003</v>
      </c>
      <c r="V15" s="28">
        <f>'2007_CO-PA_Sumary'!AI14</f>
        <v>397.00000000000006</v>
      </c>
      <c r="W15" s="28">
        <f>'2008_CO-PA_Sumary'!AI14</f>
        <v>380.70000000000005</v>
      </c>
      <c r="X15" s="28">
        <f>'2009_CO-PA_Sumary'!AI14</f>
        <v>368.2</v>
      </c>
      <c r="Y15" s="28">
        <f>'2010_CO-PA_Sumary'!AI14</f>
        <v>335.79999999999995</v>
      </c>
      <c r="Z15" s="28">
        <f t="shared" si="5"/>
        <v>365.65555555555562</v>
      </c>
      <c r="AA15" s="28">
        <f t="shared" si="6"/>
        <v>360.45</v>
      </c>
      <c r="AD15" s="69" t="s">
        <v>231</v>
      </c>
      <c r="AE15" s="27">
        <v>301</v>
      </c>
      <c r="AF15" s="25" t="s">
        <v>153</v>
      </c>
      <c r="AG15" s="28">
        <f>Q9</f>
        <v>837.09999999999991</v>
      </c>
      <c r="AH15" s="28">
        <f t="shared" ref="AH15:AO16" si="13">R9</f>
        <v>779.09999999999991</v>
      </c>
      <c r="AI15" s="28">
        <f t="shared" si="13"/>
        <v>956.09999999999991</v>
      </c>
      <c r="AJ15" s="28">
        <f t="shared" si="13"/>
        <v>695.0999999999998</v>
      </c>
      <c r="AK15" s="28">
        <f t="shared" si="13"/>
        <v>683.69999999999993</v>
      </c>
      <c r="AL15" s="28">
        <f t="shared" si="13"/>
        <v>873</v>
      </c>
      <c r="AM15" s="28">
        <f t="shared" si="13"/>
        <v>849.7</v>
      </c>
      <c r="AN15" s="28">
        <f t="shared" si="13"/>
        <v>820.29999999999984</v>
      </c>
      <c r="AO15" s="28">
        <f t="shared" si="13"/>
        <v>676.1</v>
      </c>
      <c r="AP15" s="28">
        <f t="shared" ref="AP15:AP17" si="14">AVERAGE(AG15:AO15)</f>
        <v>796.68888888888887</v>
      </c>
      <c r="AQ15" s="28">
        <f t="shared" ref="AQ15:AQ17" si="15">AVERAGE(AJ15:AO15)</f>
        <v>766.31666666666661</v>
      </c>
    </row>
    <row r="16" spans="1:43" ht="13.5" thickBot="1" x14ac:dyDescent="0.25">
      <c r="A16" s="23" t="s">
        <v>34</v>
      </c>
      <c r="B16" s="24" t="s">
        <v>35</v>
      </c>
      <c r="C16" s="28">
        <f>'2002_CO-PA_Sumary'!Q15</f>
        <v>104.4</v>
      </c>
      <c r="D16" s="28">
        <f>'2003_CO-PA_Sumary'!Q15</f>
        <v>95.5</v>
      </c>
      <c r="E16" s="28">
        <f>'2004_CO-PA_Sumary'!Q15</f>
        <v>99.199999999999974</v>
      </c>
      <c r="F16" s="29">
        <f>'2005_CO-PA_Sumary'!Q15</f>
        <v>81.2</v>
      </c>
      <c r="G16" s="28">
        <f>'2006_CO-PA_Sumary'!Q15</f>
        <v>98.3</v>
      </c>
      <c r="H16" s="28">
        <f>'2007_CO-PA_Sumary'!Q15</f>
        <v>110.3</v>
      </c>
      <c r="I16" s="28">
        <f>'2008_CO-PA_Sumary'!Q15</f>
        <v>103.39999999999999</v>
      </c>
      <c r="J16" s="28">
        <f>'2009_CO-PA_Sumary'!Q15</f>
        <v>107.6</v>
      </c>
      <c r="K16" s="28">
        <f>'2010_CO-PA_Sumary'!Q15</f>
        <v>101.49999999999999</v>
      </c>
      <c r="L16" s="28">
        <f t="shared" si="3"/>
        <v>100.15555555555555</v>
      </c>
      <c r="M16" s="28">
        <f t="shared" si="4"/>
        <v>100.35079365079365</v>
      </c>
      <c r="O16" s="27">
        <v>502</v>
      </c>
      <c r="P16" s="25" t="s">
        <v>158</v>
      </c>
      <c r="Q16" s="28">
        <f>'2002_CO-PA_Sumary'!AI15</f>
        <v>11.799999999999999</v>
      </c>
      <c r="R16" s="28">
        <f>'2003_CO-PA_Sumary'!AI15</f>
        <v>13.299999999999999</v>
      </c>
      <c r="S16" s="28">
        <f>'2004_CO-PA_Sumary'!AI15</f>
        <v>12.3</v>
      </c>
      <c r="T16" s="28">
        <f>'2005_CO-PA_Sumary'!AI15</f>
        <v>9.1</v>
      </c>
      <c r="U16" s="28">
        <f>'2006_CO-PA_Sumary'!AI15</f>
        <v>6.6</v>
      </c>
      <c r="V16" s="28">
        <f>'2007_CO-PA_Sumary'!AI15</f>
        <v>8.4</v>
      </c>
      <c r="W16" s="28">
        <f>'2008_CO-PA_Sumary'!AI15</f>
        <v>11.899999999999999</v>
      </c>
      <c r="X16" s="28">
        <f>'2009_CO-PA_Sumary'!AI15</f>
        <v>12.7</v>
      </c>
      <c r="Y16" s="28">
        <f>'2010_CO-PA_Sumary'!AI15</f>
        <v>11.1</v>
      </c>
      <c r="Z16" s="28">
        <f t="shared" si="5"/>
        <v>10.8</v>
      </c>
      <c r="AA16" s="28">
        <f t="shared" si="6"/>
        <v>9.9666666666666668</v>
      </c>
      <c r="AE16" s="165">
        <v>302</v>
      </c>
      <c r="AF16" s="166" t="s">
        <v>154</v>
      </c>
      <c r="AG16" s="167">
        <f>Q10</f>
        <v>624.59</v>
      </c>
      <c r="AH16" s="167">
        <f t="shared" si="13"/>
        <v>475.20000000000005</v>
      </c>
      <c r="AI16" s="167">
        <f t="shared" si="13"/>
        <v>623.29999999999995</v>
      </c>
      <c r="AJ16" s="167">
        <f t="shared" si="13"/>
        <v>472.1</v>
      </c>
      <c r="AK16" s="167">
        <f t="shared" si="13"/>
        <v>410.3</v>
      </c>
      <c r="AL16" s="167">
        <f t="shared" si="13"/>
        <v>648.79999999999995</v>
      </c>
      <c r="AM16" s="167">
        <f t="shared" si="13"/>
        <v>590.1</v>
      </c>
      <c r="AN16" s="167">
        <f t="shared" si="13"/>
        <v>547.70000000000005</v>
      </c>
      <c r="AO16" s="167">
        <f t="shared" si="13"/>
        <v>503.1</v>
      </c>
      <c r="AP16" s="167">
        <f t="shared" si="14"/>
        <v>543.91000000000008</v>
      </c>
      <c r="AQ16" s="167">
        <f t="shared" si="15"/>
        <v>528.68333333333328</v>
      </c>
    </row>
    <row r="17" spans="1:43" ht="13.5" thickTop="1" x14ac:dyDescent="0.2">
      <c r="A17" s="23" t="s">
        <v>36</v>
      </c>
      <c r="B17" s="24" t="s">
        <v>37</v>
      </c>
      <c r="C17" s="28">
        <f>'2002_CO-PA_Sumary'!Q16</f>
        <v>3343.5000000000005</v>
      </c>
      <c r="D17" s="28">
        <f>'2003_CO-PA_Sumary'!Q16</f>
        <v>3422</v>
      </c>
      <c r="E17" s="28">
        <f>'2004_CO-PA_Sumary'!Q16</f>
        <v>3514.2999999999997</v>
      </c>
      <c r="F17" s="29">
        <f>'2005_CO-PA_Sumary'!Q16</f>
        <v>3447.3999999999996</v>
      </c>
      <c r="G17" s="28">
        <f>'2006_CO-PA_Sumary'!Q16</f>
        <v>3712.5000000000005</v>
      </c>
      <c r="H17" s="28">
        <f>'2007_CO-PA_Sumary'!Q16</f>
        <v>3667.8000000000006</v>
      </c>
      <c r="I17" s="28">
        <f>'2008_CO-PA_Sumary'!Q16</f>
        <v>3579</v>
      </c>
      <c r="J17" s="28">
        <f>'2009_CO-PA_Sumary'!Q16</f>
        <v>3716.7</v>
      </c>
      <c r="K17" s="28">
        <f>'2010_CO-PA_Sumary'!Q16</f>
        <v>3736.5000000000005</v>
      </c>
      <c r="L17" s="28">
        <f t="shared" si="3"/>
        <v>3571.077777777778</v>
      </c>
      <c r="M17" s="28">
        <f t="shared" si="4"/>
        <v>3632.9968253968254</v>
      </c>
      <c r="O17" s="27">
        <v>503</v>
      </c>
      <c r="P17" s="25" t="s">
        <v>159</v>
      </c>
      <c r="Q17" s="28">
        <f>'2002_CO-PA_Sumary'!AI16</f>
        <v>600</v>
      </c>
      <c r="R17" s="28">
        <f>'2003_CO-PA_Sumary'!AI16</f>
        <v>488.29999999999995</v>
      </c>
      <c r="S17" s="28">
        <f>'2004_CO-PA_Sumary'!AI16</f>
        <v>617.20000000000005</v>
      </c>
      <c r="T17" s="28">
        <f>'2005_CO-PA_Sumary'!AI16</f>
        <v>496.39999999999992</v>
      </c>
      <c r="U17" s="28">
        <f>'2006_CO-PA_Sumary'!AI16</f>
        <v>482.59999999999997</v>
      </c>
      <c r="V17" s="28">
        <f>'2007_CO-PA_Sumary'!AI16</f>
        <v>582.9</v>
      </c>
      <c r="W17" s="28">
        <f>'2008_CO-PA_Sumary'!AI16</f>
        <v>562.80000000000007</v>
      </c>
      <c r="X17" s="28">
        <f>'2009_CO-PA_Sumary'!AI16</f>
        <v>558.20000000000005</v>
      </c>
      <c r="Y17" s="28">
        <f>'2010_CO-PA_Sumary'!AI16</f>
        <v>462.9</v>
      </c>
      <c r="Z17" s="28">
        <f t="shared" si="5"/>
        <v>539.0333333333333</v>
      </c>
      <c r="AA17" s="28">
        <f t="shared" si="6"/>
        <v>524.29999999999995</v>
      </c>
      <c r="AE17" s="27"/>
      <c r="AF17" s="40" t="s">
        <v>242</v>
      </c>
      <c r="AG17" s="28">
        <f>SUM(AG15:AG16)</f>
        <v>1461.69</v>
      </c>
      <c r="AH17" s="28">
        <f t="shared" ref="AH17:AO17" si="16">SUM(AH15:AH16)</f>
        <v>1254.3</v>
      </c>
      <c r="AI17" s="28">
        <f t="shared" si="16"/>
        <v>1579.3999999999999</v>
      </c>
      <c r="AJ17" s="28">
        <f t="shared" si="16"/>
        <v>1167.1999999999998</v>
      </c>
      <c r="AK17" s="28">
        <f t="shared" si="16"/>
        <v>1094</v>
      </c>
      <c r="AL17" s="28">
        <f t="shared" si="16"/>
        <v>1521.8</v>
      </c>
      <c r="AM17" s="28">
        <f t="shared" si="16"/>
        <v>1439.8000000000002</v>
      </c>
      <c r="AN17" s="28">
        <f t="shared" si="16"/>
        <v>1368</v>
      </c>
      <c r="AO17" s="28">
        <f t="shared" si="16"/>
        <v>1179.2</v>
      </c>
      <c r="AP17" s="28">
        <f t="shared" si="14"/>
        <v>1340.5988888888887</v>
      </c>
      <c r="AQ17" s="28">
        <f t="shared" si="15"/>
        <v>1295</v>
      </c>
    </row>
    <row r="18" spans="1:43" x14ac:dyDescent="0.2">
      <c r="A18" s="23" t="s">
        <v>38</v>
      </c>
      <c r="B18" s="24" t="s">
        <v>39</v>
      </c>
      <c r="C18" s="28">
        <f>'2002_CO-PA_Sumary'!Q17</f>
        <v>1790.9</v>
      </c>
      <c r="D18" s="28">
        <f>'2003_CO-PA_Sumary'!Q17</f>
        <v>1692.1999999999998</v>
      </c>
      <c r="E18" s="28">
        <f>'2004_CO-PA_Sumary'!Q17</f>
        <v>1748.1999999999998</v>
      </c>
      <c r="F18" s="29">
        <f>'2005_CO-PA_Sumary'!Q17</f>
        <v>1570.9</v>
      </c>
      <c r="G18" s="28">
        <f>'2006_CO-PA_Sumary'!Q17</f>
        <v>1661.1999999999998</v>
      </c>
      <c r="H18" s="28">
        <f>'2007_CO-PA_Sumary'!Q17</f>
        <v>1668.8000000000002</v>
      </c>
      <c r="I18" s="28">
        <f>'2008_CO-PA_Sumary'!Q17</f>
        <v>1850.3000000000002</v>
      </c>
      <c r="J18" s="28">
        <f>'2009_CO-PA_Sumary'!Q17</f>
        <v>1701.6</v>
      </c>
      <c r="K18" s="28">
        <f>'2010_CO-PA_Sumary'!Q17</f>
        <v>1542</v>
      </c>
      <c r="L18" s="28">
        <f t="shared" si="3"/>
        <v>1691.7888888888886</v>
      </c>
      <c r="M18" s="28">
        <f t="shared" si="4"/>
        <v>1669.5126984126982</v>
      </c>
      <c r="O18" s="27">
        <v>504</v>
      </c>
      <c r="P18" s="25" t="s">
        <v>160</v>
      </c>
      <c r="Q18" s="28">
        <f>'2002_CO-PA_Sumary'!AI17</f>
        <v>412.1</v>
      </c>
      <c r="R18" s="28">
        <f>'2003_CO-PA_Sumary'!AI17</f>
        <v>358.99999999999994</v>
      </c>
      <c r="S18" s="28">
        <f>'2004_CO-PA_Sumary'!AI17</f>
        <v>423.1</v>
      </c>
      <c r="T18" s="28">
        <f>'2005_CO-PA_Sumary'!AI17</f>
        <v>347.3</v>
      </c>
      <c r="U18" s="28">
        <f>'2006_CO-PA_Sumary'!AI17</f>
        <v>383.29999999999995</v>
      </c>
      <c r="V18" s="28">
        <f>'2007_CO-PA_Sumary'!AI17</f>
        <v>430.89999999999992</v>
      </c>
      <c r="W18" s="28">
        <f>'2008_CO-PA_Sumary'!AI17</f>
        <v>430.89999999999992</v>
      </c>
      <c r="X18" s="28">
        <f>'2009_CO-PA_Sumary'!AI17</f>
        <v>414.89999999999981</v>
      </c>
      <c r="Y18" s="28">
        <f>'2010_CO-PA_Sumary'!AI17</f>
        <v>328.99999999999994</v>
      </c>
      <c r="Z18" s="28">
        <f t="shared" si="5"/>
        <v>392.27777777777771</v>
      </c>
      <c r="AA18" s="28">
        <f t="shared" si="6"/>
        <v>389.38333333333321</v>
      </c>
      <c r="AE18" s="27"/>
    </row>
    <row r="19" spans="1:43" x14ac:dyDescent="0.2">
      <c r="A19" s="23" t="s">
        <v>40</v>
      </c>
      <c r="B19" s="24" t="s">
        <v>41</v>
      </c>
      <c r="C19" s="28">
        <f>'2002_CO-PA_Sumary'!Q18</f>
        <v>65.199999999999989</v>
      </c>
      <c r="D19" s="28">
        <f>'2003_CO-PA_Sumary'!Q18</f>
        <v>54.900000000000006</v>
      </c>
      <c r="E19" s="28">
        <f>'2004_CO-PA_Sumary'!Q18</f>
        <v>65.400000000000006</v>
      </c>
      <c r="F19" s="29">
        <f>'2005_CO-PA_Sumary'!Q18</f>
        <v>52.800000000000004</v>
      </c>
      <c r="G19" s="28">
        <f>'2006_CO-PA_Sumary'!Q18</f>
        <v>51.199999999999996</v>
      </c>
      <c r="H19" s="28">
        <f>'2007_CO-PA_Sumary'!Q18</f>
        <v>56.900000000000006</v>
      </c>
      <c r="I19" s="28">
        <f>'2008_CO-PA_Sumary'!Q18</f>
        <v>53.2</v>
      </c>
      <c r="J19" s="28">
        <f>'2009_CO-PA_Sumary'!Q18</f>
        <v>52.9</v>
      </c>
      <c r="K19" s="28">
        <f>'2010_CO-PA_Sumary'!Q18</f>
        <v>60</v>
      </c>
      <c r="L19" s="28">
        <f t="shared" si="3"/>
        <v>56.944444444444443</v>
      </c>
      <c r="M19" s="28">
        <f t="shared" si="4"/>
        <v>54.849206349206348</v>
      </c>
      <c r="O19" s="27">
        <v>505</v>
      </c>
      <c r="P19" s="25" t="s">
        <v>161</v>
      </c>
      <c r="Q19" s="28">
        <f>'2002_CO-PA_Sumary'!AI18</f>
        <v>71.699999999999989</v>
      </c>
      <c r="R19" s="28">
        <f>'2003_CO-PA_Sumary'!AI18</f>
        <v>61.300000000000004</v>
      </c>
      <c r="S19" s="28">
        <f>'2004_CO-PA_Sumary'!AI18</f>
        <v>72.900000000000006</v>
      </c>
      <c r="T19" s="28">
        <f>'2005_CO-PA_Sumary'!AI18</f>
        <v>57.1</v>
      </c>
      <c r="U19" s="28">
        <f>'2006_CO-PA_Sumary'!AI18</f>
        <v>57.699999999999996</v>
      </c>
      <c r="V19" s="28">
        <f>'2007_CO-PA_Sumary'!AI18</f>
        <v>63.600000000000009</v>
      </c>
      <c r="W19" s="28">
        <f>'2008_CO-PA_Sumary'!AI18</f>
        <v>62.099999999999994</v>
      </c>
      <c r="X19" s="28">
        <f>'2009_CO-PA_Sumary'!AI18</f>
        <v>58.800000000000004</v>
      </c>
      <c r="Y19" s="28">
        <f>'2010_CO-PA_Sumary'!AI18</f>
        <v>68</v>
      </c>
      <c r="Z19" s="28">
        <f t="shared" si="5"/>
        <v>63.688888888888897</v>
      </c>
      <c r="AA19" s="28">
        <f t="shared" si="6"/>
        <v>61.216666666666669</v>
      </c>
      <c r="AE19" s="27"/>
    </row>
    <row r="20" spans="1:43" x14ac:dyDescent="0.2">
      <c r="A20" s="23" t="s">
        <v>42</v>
      </c>
      <c r="B20" s="24" t="s">
        <v>43</v>
      </c>
      <c r="C20" s="28">
        <f>'2002_CO-PA_Sumary'!Q19</f>
        <v>318.3</v>
      </c>
      <c r="D20" s="28">
        <f>'2003_CO-PA_Sumary'!Q19</f>
        <v>291.3</v>
      </c>
      <c r="E20" s="28">
        <f>'2004_CO-PA_Sumary'!Q19</f>
        <v>298.3</v>
      </c>
      <c r="F20" s="29">
        <f>'2005_CO-PA_Sumary'!Q19</f>
        <v>264.10000000000002</v>
      </c>
      <c r="G20" s="28">
        <f>'2006_CO-PA_Sumary'!Q19</f>
        <v>356.49999999999994</v>
      </c>
      <c r="H20" s="28">
        <f>'2007_CO-PA_Sumary'!Q19</f>
        <v>391.59999999999997</v>
      </c>
      <c r="I20" s="28">
        <f>'2008_CO-PA_Sumary'!Q19</f>
        <v>377.8</v>
      </c>
      <c r="J20" s="28">
        <f>'2009_CO-PA_Sumary'!Q19</f>
        <v>368.29999999999995</v>
      </c>
      <c r="K20" s="28">
        <f>'2010_CO-PA_Sumary'!Q19</f>
        <v>359.6</v>
      </c>
      <c r="L20" s="28">
        <f t="shared" si="3"/>
        <v>336.2</v>
      </c>
      <c r="M20" s="28">
        <f t="shared" si="4"/>
        <v>350.58571428571423</v>
      </c>
      <c r="O20" s="27">
        <v>506</v>
      </c>
      <c r="P20" s="25" t="s">
        <v>162</v>
      </c>
      <c r="Q20" s="28">
        <f>'2002_CO-PA_Sumary'!AI19</f>
        <v>2188</v>
      </c>
      <c r="R20" s="28">
        <f>'2003_CO-PA_Sumary'!AI19</f>
        <v>1994.6000000000004</v>
      </c>
      <c r="S20" s="28">
        <f>'2004_CO-PA_Sumary'!AI19</f>
        <v>2309.0000000000005</v>
      </c>
      <c r="T20" s="28">
        <f>'2005_CO-PA_Sumary'!AI19</f>
        <v>2083.1</v>
      </c>
      <c r="U20" s="28">
        <f>'2006_CO-PA_Sumary'!AI19</f>
        <v>2112.0999999999995</v>
      </c>
      <c r="V20" s="28">
        <f>'2007_CO-PA_Sumary'!AI19</f>
        <v>2244.1</v>
      </c>
      <c r="W20" s="28">
        <f>'2008_CO-PA_Sumary'!AI19</f>
        <v>2252.3000000000002</v>
      </c>
      <c r="X20" s="28">
        <f>'2009_CO-PA_Sumary'!AI19</f>
        <v>1915.9999999999998</v>
      </c>
      <c r="Y20" s="28">
        <f>'2010_CO-PA_Sumary'!AI19</f>
        <v>2099.2000000000003</v>
      </c>
      <c r="Z20" s="28">
        <f t="shared" si="5"/>
        <v>2133.1555555555556</v>
      </c>
      <c r="AA20" s="28">
        <f t="shared" si="6"/>
        <v>2117.7999999999997</v>
      </c>
      <c r="AD20" s="69" t="s">
        <v>234</v>
      </c>
      <c r="AE20" s="27">
        <v>401</v>
      </c>
      <c r="AF20" s="25" t="s">
        <v>93</v>
      </c>
      <c r="AG20" s="28">
        <f>Q11</f>
        <v>738.5</v>
      </c>
      <c r="AH20" s="28">
        <f t="shared" ref="AH20:AO23" si="17">R11</f>
        <v>615.6</v>
      </c>
      <c r="AI20" s="28">
        <f t="shared" si="17"/>
        <v>583.5</v>
      </c>
      <c r="AJ20" s="28">
        <f t="shared" si="17"/>
        <v>555.5</v>
      </c>
      <c r="AK20" s="28">
        <f t="shared" si="17"/>
        <v>490.8</v>
      </c>
      <c r="AL20" s="28">
        <f t="shared" si="17"/>
        <v>568.19999999999993</v>
      </c>
      <c r="AM20" s="28">
        <f t="shared" si="17"/>
        <v>596.5</v>
      </c>
      <c r="AN20" s="28">
        <f t="shared" si="17"/>
        <v>613.5</v>
      </c>
      <c r="AO20" s="28">
        <f t="shared" si="17"/>
        <v>542.29999999999995</v>
      </c>
      <c r="AP20" s="28">
        <f t="shared" ref="AP20:AP24" si="18">AVERAGE(AG20:AO20)</f>
        <v>589.37777777777785</v>
      </c>
      <c r="AQ20" s="28">
        <f t="shared" ref="AQ20:AQ24" si="19">AVERAGE(AJ20:AO20)</f>
        <v>561.13333333333333</v>
      </c>
    </row>
    <row r="21" spans="1:43" x14ac:dyDescent="0.2">
      <c r="A21" s="23" t="s">
        <v>44</v>
      </c>
      <c r="B21" s="24" t="s">
        <v>45</v>
      </c>
      <c r="C21" s="28">
        <f>'2002_CO-PA_Sumary'!Q20</f>
        <v>2067.1000000000004</v>
      </c>
      <c r="D21" s="28">
        <f>'2003_CO-PA_Sumary'!Q20</f>
        <v>2038.6</v>
      </c>
      <c r="E21" s="28">
        <f>'2004_CO-PA_Sumary'!Q20</f>
        <v>2268.1</v>
      </c>
      <c r="F21" s="29">
        <f>'2005_CO-PA_Sumary'!Q20</f>
        <v>2124.8000000000002</v>
      </c>
      <c r="G21" s="28">
        <f>'2006_CO-PA_Sumary'!Q20</f>
        <v>2132.6999999999998</v>
      </c>
      <c r="H21" s="28">
        <f>'2007_CO-PA_Sumary'!Q20</f>
        <v>2102.6999999999998</v>
      </c>
      <c r="I21" s="28">
        <f>'2008_CO-PA_Sumary'!Q20</f>
        <v>1977.7</v>
      </c>
      <c r="J21" s="28">
        <f>'2009_CO-PA_Sumary'!Q20</f>
        <v>1867.1999999999998</v>
      </c>
      <c r="K21" s="28">
        <f>'2010_CO-PA_Sumary'!Q20</f>
        <v>1763.3999999999999</v>
      </c>
      <c r="L21" s="28">
        <f t="shared" si="3"/>
        <v>2038.033333333334</v>
      </c>
      <c r="M21" s="28">
        <f t="shared" si="4"/>
        <v>2000.9333333333332</v>
      </c>
      <c r="O21" s="27">
        <v>507</v>
      </c>
      <c r="P21" s="25" t="s">
        <v>163</v>
      </c>
      <c r="Q21" s="28">
        <f>'2002_CO-PA_Sumary'!AI20</f>
        <v>2762.9999999999991</v>
      </c>
      <c r="R21" s="28">
        <f>'2003_CO-PA_Sumary'!AI20</f>
        <v>2456.8000000000002</v>
      </c>
      <c r="S21" s="28">
        <f>'2004_CO-PA_Sumary'!AI20</f>
        <v>2913.5</v>
      </c>
      <c r="T21" s="28">
        <f>'2005_CO-PA_Sumary'!AI20</f>
        <v>2511.4</v>
      </c>
      <c r="U21" s="28">
        <f>'2006_CO-PA_Sumary'!AI20</f>
        <v>2644.6000000000004</v>
      </c>
      <c r="V21" s="28">
        <f>'2007_CO-PA_Sumary'!AI20</f>
        <v>2922.2999999999997</v>
      </c>
      <c r="W21" s="28">
        <f>'2008_CO-PA_Sumary'!AI20</f>
        <v>2906.2000000000003</v>
      </c>
      <c r="X21" s="28">
        <f>'2009_CO-PA_Sumary'!AI20</f>
        <v>2868.9000000000005</v>
      </c>
      <c r="Y21" s="28">
        <f>'2010_CO-PA_Sumary'!AI20</f>
        <v>2670.7000000000003</v>
      </c>
      <c r="Z21" s="28">
        <f t="shared" si="5"/>
        <v>2739.7111111111112</v>
      </c>
      <c r="AA21" s="28">
        <f t="shared" si="6"/>
        <v>2754.0166666666669</v>
      </c>
      <c r="AE21" s="27">
        <v>402</v>
      </c>
      <c r="AF21" s="25" t="s">
        <v>155</v>
      </c>
      <c r="AG21" s="28">
        <f t="shared" ref="AG21:AG23" si="20">Q12</f>
        <v>1802.0000000000002</v>
      </c>
      <c r="AH21" s="28">
        <f t="shared" si="17"/>
        <v>1775</v>
      </c>
      <c r="AI21" s="28">
        <f t="shared" si="17"/>
        <v>1985.9999999999998</v>
      </c>
      <c r="AJ21" s="28">
        <f t="shared" si="17"/>
        <v>1866.2000000000003</v>
      </c>
      <c r="AK21" s="28">
        <f t="shared" si="17"/>
        <v>1853.6999999999998</v>
      </c>
      <c r="AL21" s="28">
        <f t="shared" si="17"/>
        <v>1816.0000000000002</v>
      </c>
      <c r="AM21" s="28">
        <f t="shared" si="17"/>
        <v>1707.4999999999998</v>
      </c>
      <c r="AN21" s="28">
        <f t="shared" si="17"/>
        <v>1616</v>
      </c>
      <c r="AO21" s="28">
        <f t="shared" si="17"/>
        <v>1481.1000000000001</v>
      </c>
      <c r="AP21" s="28">
        <f t="shared" si="18"/>
        <v>1767.0555555555557</v>
      </c>
      <c r="AQ21" s="28">
        <f t="shared" si="19"/>
        <v>1723.416666666667</v>
      </c>
    </row>
    <row r="22" spans="1:43" x14ac:dyDescent="0.2">
      <c r="A22" s="23" t="s">
        <v>46</v>
      </c>
      <c r="B22" s="24" t="s">
        <v>47</v>
      </c>
      <c r="C22" s="28">
        <f>'2002_CO-PA_Sumary'!Q21</f>
        <v>1175.8</v>
      </c>
      <c r="D22" s="28">
        <f>'2003_CO-PA_Sumary'!Q21</f>
        <v>1065.5</v>
      </c>
      <c r="E22" s="28">
        <f>'2004_CO-PA_Sumary'!Q21</f>
        <v>1210.8</v>
      </c>
      <c r="F22" s="29">
        <f>'2005_CO-PA_Sumary'!Q21</f>
        <v>941.9</v>
      </c>
      <c r="G22" s="28">
        <f>'2006_CO-PA_Sumary'!Q21</f>
        <v>1022.8000000000001</v>
      </c>
      <c r="H22" s="28">
        <f>'2007_CO-PA_Sumary'!Q21</f>
        <v>1141.0999999999999</v>
      </c>
      <c r="I22" s="28">
        <f>'2008_CO-PA_Sumary'!Q21</f>
        <v>1150</v>
      </c>
      <c r="J22" s="28">
        <f>'2009_CO-PA_Sumary'!Q21</f>
        <v>1124.7</v>
      </c>
      <c r="K22" s="28">
        <f>'2010_CO-PA_Sumary'!Q21</f>
        <v>957.79999999999984</v>
      </c>
      <c r="L22" s="28">
        <f t="shared" si="3"/>
        <v>1087.8222222222221</v>
      </c>
      <c r="M22" s="28">
        <f t="shared" si="4"/>
        <v>1060.8746031746032</v>
      </c>
      <c r="O22" s="27">
        <v>508</v>
      </c>
      <c r="P22" s="25" t="s">
        <v>164</v>
      </c>
      <c r="Q22" s="28">
        <f>'2002_CO-PA_Sumary'!AI21</f>
        <v>473.6</v>
      </c>
      <c r="R22" s="28">
        <f>'2003_CO-PA_Sumary'!AI21</f>
        <v>431.69999999999993</v>
      </c>
      <c r="S22" s="28">
        <f>'2004_CO-PA_Sumary'!AI21</f>
        <v>506.2</v>
      </c>
      <c r="T22" s="28">
        <f>'2005_CO-PA_Sumary'!AI21</f>
        <v>442.7999999999999</v>
      </c>
      <c r="U22" s="28">
        <f>'2006_CO-PA_Sumary'!AI21</f>
        <v>464.49999999999994</v>
      </c>
      <c r="V22" s="28">
        <f>'2007_CO-PA_Sumary'!AI21</f>
        <v>464.90000000000003</v>
      </c>
      <c r="W22" s="28">
        <f>'2008_CO-PA_Sumary'!AI21</f>
        <v>462.1</v>
      </c>
      <c r="X22" s="28">
        <f>'2009_CO-PA_Sumary'!AI21</f>
        <v>468.70000000000005</v>
      </c>
      <c r="Y22" s="28">
        <f>'2010_CO-PA_Sumary'!AI21</f>
        <v>410.2</v>
      </c>
      <c r="Z22" s="28">
        <f t="shared" si="5"/>
        <v>458.29999999999995</v>
      </c>
      <c r="AA22" s="28">
        <f t="shared" si="6"/>
        <v>452.2</v>
      </c>
      <c r="AE22" s="27">
        <v>403</v>
      </c>
      <c r="AF22" s="25" t="s">
        <v>156</v>
      </c>
      <c r="AG22" s="28">
        <f t="shared" si="20"/>
        <v>1534.4</v>
      </c>
      <c r="AH22" s="28">
        <f t="shared" si="17"/>
        <v>1332.7</v>
      </c>
      <c r="AI22" s="28">
        <f t="shared" si="17"/>
        <v>1503.1000000000001</v>
      </c>
      <c r="AJ22" s="28">
        <f t="shared" si="17"/>
        <v>1196.2</v>
      </c>
      <c r="AK22" s="28">
        <f t="shared" si="17"/>
        <v>1561.3000000000002</v>
      </c>
      <c r="AL22" s="28">
        <f t="shared" si="17"/>
        <v>1604.4999999999998</v>
      </c>
      <c r="AM22" s="28">
        <f t="shared" si="17"/>
        <v>1429.4999999999998</v>
      </c>
      <c r="AN22" s="28">
        <f t="shared" si="17"/>
        <v>1379.3</v>
      </c>
      <c r="AO22" s="28">
        <f t="shared" si="17"/>
        <v>1218.2</v>
      </c>
      <c r="AP22" s="28">
        <f t="shared" si="18"/>
        <v>1417.6888888888889</v>
      </c>
      <c r="AQ22" s="28">
        <f t="shared" si="19"/>
        <v>1398.1666666666667</v>
      </c>
    </row>
    <row r="23" spans="1:43" ht="13.5" thickBot="1" x14ac:dyDescent="0.25">
      <c r="A23" s="23" t="s">
        <v>48</v>
      </c>
      <c r="B23" s="24" t="s">
        <v>49</v>
      </c>
      <c r="C23" s="28">
        <f>'2002_CO-PA_Sumary'!Q22</f>
        <v>48.2</v>
      </c>
      <c r="D23" s="28">
        <f>'2003_CO-PA_Sumary'!Q22</f>
        <v>44.699999999999996</v>
      </c>
      <c r="E23" s="28">
        <f>'2004_CO-PA_Sumary'!Q22</f>
        <v>48.499999999999993</v>
      </c>
      <c r="F23" s="29">
        <f>'2005_CO-PA_Sumary'!Q22</f>
        <v>46.9</v>
      </c>
      <c r="G23" s="28">
        <f>'2006_CO-PA_Sumary'!Q22</f>
        <v>42.3</v>
      </c>
      <c r="H23" s="28">
        <f>'2007_CO-PA_Sumary'!Q22</f>
        <v>44.699999999999989</v>
      </c>
      <c r="I23" s="28">
        <f>'2008_CO-PA_Sumary'!Q22</f>
        <v>46.5</v>
      </c>
      <c r="J23" s="28">
        <f>'2009_CO-PA_Sumary'!Q22</f>
        <v>40.699999999999996</v>
      </c>
      <c r="K23" s="28">
        <f>'2010_CO-PA_Sumary'!Q22</f>
        <v>37.100000000000009</v>
      </c>
      <c r="L23" s="28">
        <f t="shared" si="3"/>
        <v>44.400000000000006</v>
      </c>
      <c r="M23" s="28">
        <f t="shared" si="4"/>
        <v>43.228571428571435</v>
      </c>
      <c r="O23" s="27">
        <v>509</v>
      </c>
      <c r="P23" s="25" t="s">
        <v>165</v>
      </c>
      <c r="Q23" s="28">
        <f>'2002_CO-PA_Sumary'!AI22</f>
        <v>888.7</v>
      </c>
      <c r="R23" s="28">
        <f>'2003_CO-PA_Sumary'!AI22</f>
        <v>794.60000000000014</v>
      </c>
      <c r="S23" s="28">
        <f>'2004_CO-PA_Sumary'!AI22</f>
        <v>1013.8</v>
      </c>
      <c r="T23" s="28">
        <f>'2005_CO-PA_Sumary'!AI22</f>
        <v>761.30000000000007</v>
      </c>
      <c r="U23" s="28">
        <f>'2006_CO-PA_Sumary'!AI22</f>
        <v>844.09999999999991</v>
      </c>
      <c r="V23" s="28">
        <f>'2007_CO-PA_Sumary'!AI22</f>
        <v>1002.3</v>
      </c>
      <c r="W23" s="28">
        <f>'2008_CO-PA_Sumary'!AI22</f>
        <v>1027.6000000000001</v>
      </c>
      <c r="X23" s="28">
        <f>'2009_CO-PA_Sumary'!AI22</f>
        <v>954.59999999999991</v>
      </c>
      <c r="Y23" s="28">
        <f>'2010_CO-PA_Sumary'!AI22</f>
        <v>806.00000000000011</v>
      </c>
      <c r="Z23" s="28">
        <f t="shared" si="5"/>
        <v>899.22222222222217</v>
      </c>
      <c r="AA23" s="28">
        <f t="shared" si="6"/>
        <v>899.31666666666661</v>
      </c>
      <c r="AE23" s="165">
        <v>404</v>
      </c>
      <c r="AF23" s="166" t="s">
        <v>81</v>
      </c>
      <c r="AG23" s="167">
        <f t="shared" si="20"/>
        <v>1126.3</v>
      </c>
      <c r="AH23" s="167">
        <f t="shared" si="17"/>
        <v>959.00000000000011</v>
      </c>
      <c r="AI23" s="167">
        <f t="shared" si="17"/>
        <v>1052.9000000000001</v>
      </c>
      <c r="AJ23" s="167">
        <f t="shared" si="17"/>
        <v>937</v>
      </c>
      <c r="AK23" s="167">
        <f t="shared" si="17"/>
        <v>1096.5</v>
      </c>
      <c r="AL23" s="167">
        <f t="shared" si="17"/>
        <v>1202.4000000000001</v>
      </c>
      <c r="AM23" s="167">
        <f t="shared" si="17"/>
        <v>1168.5</v>
      </c>
      <c r="AN23" s="167">
        <f t="shared" si="17"/>
        <v>929.9</v>
      </c>
      <c r="AO23" s="167">
        <f t="shared" si="17"/>
        <v>813.1</v>
      </c>
      <c r="AP23" s="167">
        <f t="shared" si="18"/>
        <v>1031.7333333333333</v>
      </c>
      <c r="AQ23" s="167">
        <f t="shared" si="19"/>
        <v>1024.5666666666666</v>
      </c>
    </row>
    <row r="24" spans="1:43" ht="13.5" thickTop="1" x14ac:dyDescent="0.2">
      <c r="A24" s="23" t="s">
        <v>50</v>
      </c>
      <c r="B24" s="24" t="s">
        <v>51</v>
      </c>
      <c r="C24" s="28">
        <f>'2002_CO-PA_Sumary'!Q23</f>
        <v>11.399999999999999</v>
      </c>
      <c r="D24" s="28">
        <f>'2003_CO-PA_Sumary'!Q23</f>
        <v>8.3999999999999986</v>
      </c>
      <c r="E24" s="28">
        <f>'2004_CO-PA_Sumary'!Q23</f>
        <v>9.1</v>
      </c>
      <c r="F24" s="29">
        <f>'2005_CO-PA_Sumary'!Q23</f>
        <v>6.8999999999999995</v>
      </c>
      <c r="G24" s="28">
        <f>'2006_CO-PA_Sumary'!Q23</f>
        <v>7.7</v>
      </c>
      <c r="H24" s="28">
        <f>'2007_CO-PA_Sumary'!Q23</f>
        <v>8.2999999999999989</v>
      </c>
      <c r="I24" s="28">
        <f>'2008_CO-PA_Sumary'!Q23</f>
        <v>8.3999999999999986</v>
      </c>
      <c r="J24" s="28">
        <f>'2009_CO-PA_Sumary'!Q23</f>
        <v>7.6</v>
      </c>
      <c r="K24" s="28">
        <f>'2010_CO-PA_Sumary'!Q23</f>
        <v>7.3999999999999995</v>
      </c>
      <c r="L24" s="28">
        <f t="shared" si="3"/>
        <v>8.3555555555555561</v>
      </c>
      <c r="M24" s="28">
        <f t="shared" si="4"/>
        <v>7.8079365079365077</v>
      </c>
      <c r="O24" s="27">
        <v>510</v>
      </c>
      <c r="P24" s="25" t="s">
        <v>166</v>
      </c>
      <c r="Q24" s="28">
        <f>'2002_CO-PA_Sumary'!AI23</f>
        <v>484.59999999999997</v>
      </c>
      <c r="R24" s="28">
        <f>'2003_CO-PA_Sumary'!AI23</f>
        <v>408.4</v>
      </c>
      <c r="S24" s="28">
        <f>'2004_CO-PA_Sumary'!AI23</f>
        <v>579.1</v>
      </c>
      <c r="T24" s="28">
        <f>'2005_CO-PA_Sumary'!AI23</f>
        <v>492.20000000000005</v>
      </c>
      <c r="U24" s="28">
        <f>'2006_CO-PA_Sumary'!AI23</f>
        <v>492.40000000000003</v>
      </c>
      <c r="V24" s="28">
        <f>'2007_CO-PA_Sumary'!AI23</f>
        <v>671.10000000000014</v>
      </c>
      <c r="W24" s="28">
        <f>'2008_CO-PA_Sumary'!AI23</f>
        <v>622</v>
      </c>
      <c r="X24" s="28">
        <f>'2009_CO-PA_Sumary'!AI23</f>
        <v>514.80000000000007</v>
      </c>
      <c r="Y24" s="28">
        <f>'2010_CO-PA_Sumary'!AI23</f>
        <v>563.4</v>
      </c>
      <c r="Z24" s="28">
        <f t="shared" si="5"/>
        <v>536.44444444444446</v>
      </c>
      <c r="AA24" s="28">
        <f t="shared" si="6"/>
        <v>559.31666666666672</v>
      </c>
      <c r="AE24" s="27"/>
      <c r="AF24" s="40" t="s">
        <v>242</v>
      </c>
      <c r="AG24" s="28">
        <f>SUM(AG20:AG23)</f>
        <v>5201.2</v>
      </c>
      <c r="AH24" s="28">
        <f t="shared" ref="AH24:AO24" si="21">SUM(AH20:AH23)</f>
        <v>4682.3</v>
      </c>
      <c r="AI24" s="28">
        <f t="shared" si="21"/>
        <v>5125.5</v>
      </c>
      <c r="AJ24" s="28">
        <f t="shared" si="21"/>
        <v>4554.9000000000005</v>
      </c>
      <c r="AK24" s="28">
        <f t="shared" si="21"/>
        <v>5002.3</v>
      </c>
      <c r="AL24" s="28">
        <f t="shared" si="21"/>
        <v>5191.1000000000004</v>
      </c>
      <c r="AM24" s="28">
        <f t="shared" si="21"/>
        <v>4902</v>
      </c>
      <c r="AN24" s="28">
        <f t="shared" si="21"/>
        <v>4538.7</v>
      </c>
      <c r="AO24" s="28">
        <f t="shared" si="21"/>
        <v>4054.7000000000003</v>
      </c>
      <c r="AP24" s="28">
        <f t="shared" si="18"/>
        <v>4805.8555555555549</v>
      </c>
      <c r="AQ24" s="28">
        <f t="shared" si="19"/>
        <v>4707.2833333333338</v>
      </c>
    </row>
    <row r="25" spans="1:43" x14ac:dyDescent="0.2">
      <c r="A25" s="23" t="s">
        <v>52</v>
      </c>
      <c r="B25" s="24" t="s">
        <v>53</v>
      </c>
      <c r="C25" s="28">
        <f>'2002_CO-PA_Sumary'!Q24</f>
        <v>89.1</v>
      </c>
      <c r="D25" s="28">
        <f>'2003_CO-PA_Sumary'!Q24</f>
        <v>82.199999999999989</v>
      </c>
      <c r="E25" s="28">
        <f>'2004_CO-PA_Sumary'!Q24</f>
        <v>90.4</v>
      </c>
      <c r="F25" s="29">
        <f>'2005_CO-PA_Sumary'!Q24</f>
        <v>63.1</v>
      </c>
      <c r="G25" s="28">
        <f>'2006_CO-PA_Sumary'!Q24</f>
        <v>68.7</v>
      </c>
      <c r="H25" s="28">
        <f>'2007_CO-PA_Sumary'!Q24</f>
        <v>73.900000000000006</v>
      </c>
      <c r="I25" s="28">
        <f>'2008_CO-PA_Sumary'!Q24</f>
        <v>78.8</v>
      </c>
      <c r="J25" s="28">
        <f>'2009_CO-PA_Sumary'!Q24</f>
        <v>71.3</v>
      </c>
      <c r="K25" s="28">
        <f>'2010_CO-PA_Sumary'!Q24</f>
        <v>57.8</v>
      </c>
      <c r="L25" s="28">
        <f t="shared" si="3"/>
        <v>75.033333333333317</v>
      </c>
      <c r="M25" s="28">
        <f t="shared" si="4"/>
        <v>69.804761904761904</v>
      </c>
      <c r="O25" s="27">
        <v>511</v>
      </c>
      <c r="P25" s="25" t="s">
        <v>167</v>
      </c>
      <c r="Q25" s="28">
        <f>'2002_CO-PA_Sumary'!AI24</f>
        <v>982.10000000000014</v>
      </c>
      <c r="R25" s="28">
        <f>'2003_CO-PA_Sumary'!AI24</f>
        <v>909.90000000000009</v>
      </c>
      <c r="S25" s="28">
        <f>'2004_CO-PA_Sumary'!AI24</f>
        <v>1022.2</v>
      </c>
      <c r="T25" s="28">
        <f>'2005_CO-PA_Sumary'!AI24</f>
        <v>822.00000000000011</v>
      </c>
      <c r="U25" s="28">
        <f>'2006_CO-PA_Sumary'!AI24</f>
        <v>855.59999999999991</v>
      </c>
      <c r="V25" s="28">
        <f>'2007_CO-PA_Sumary'!AI24</f>
        <v>897.9</v>
      </c>
      <c r="W25" s="28">
        <f>'2008_CO-PA_Sumary'!AI24</f>
        <v>939.4</v>
      </c>
      <c r="X25" s="28">
        <f>'2009_CO-PA_Sumary'!AI24</f>
        <v>884.5</v>
      </c>
      <c r="Y25" s="28">
        <f>'2010_CO-PA_Sumary'!AI24</f>
        <v>878.4</v>
      </c>
      <c r="Z25" s="28">
        <f t="shared" si="5"/>
        <v>910.22222222222217</v>
      </c>
      <c r="AA25" s="28">
        <f t="shared" si="6"/>
        <v>879.63333333333321</v>
      </c>
      <c r="AE25" s="27"/>
    </row>
    <row r="26" spans="1:43" x14ac:dyDescent="0.2">
      <c r="A26" s="23" t="s">
        <v>54</v>
      </c>
      <c r="B26" s="24" t="s">
        <v>55</v>
      </c>
      <c r="C26" s="28">
        <f>'2002_CO-PA_Sumary'!Q25</f>
        <v>2602.6</v>
      </c>
      <c r="D26" s="28">
        <f>'2003_CO-PA_Sumary'!Q25</f>
        <v>2483.4</v>
      </c>
      <c r="E26" s="28">
        <f>'2004_CO-PA_Sumary'!Q25</f>
        <v>2671.9999999999995</v>
      </c>
      <c r="F26" s="29">
        <f>'2005_CO-PA_Sumary'!Q25</f>
        <v>2369.1999999999998</v>
      </c>
      <c r="G26" s="28">
        <f>'2006_CO-PA_Sumary'!Q25</f>
        <v>2539.3000000000002</v>
      </c>
      <c r="H26" s="28">
        <f>'2007_CO-PA_Sumary'!Q25</f>
        <v>2744.3</v>
      </c>
      <c r="I26" s="28">
        <f>'2008_CO-PA_Sumary'!Q25</f>
        <v>2753.8</v>
      </c>
      <c r="J26" s="28">
        <f>'2009_CO-PA_Sumary'!Q25</f>
        <v>2756.8</v>
      </c>
      <c r="K26" s="28">
        <f>'2010_CO-PA_Sumary'!Q25</f>
        <v>2404.3999999999996</v>
      </c>
      <c r="L26" s="28">
        <f t="shared" si="3"/>
        <v>2591.755555555555</v>
      </c>
      <c r="M26" s="28">
        <f t="shared" si="4"/>
        <v>2594.2222222222222</v>
      </c>
      <c r="O26" s="27">
        <v>601</v>
      </c>
      <c r="P26" s="25" t="s">
        <v>168</v>
      </c>
      <c r="Q26" s="28">
        <f>'2002_CO-PA_Sumary'!AI25</f>
        <v>61.800000000000004</v>
      </c>
      <c r="R26" s="28">
        <f>'2003_CO-PA_Sumary'!AI25</f>
        <v>68.400000000000006</v>
      </c>
      <c r="S26" s="28">
        <f>'2004_CO-PA_Sumary'!AI25</f>
        <v>74.599999999999994</v>
      </c>
      <c r="T26" s="28">
        <f>'2005_CO-PA_Sumary'!AI25</f>
        <v>74.400000000000006</v>
      </c>
      <c r="U26" s="28">
        <f>'2006_CO-PA_Sumary'!AI25</f>
        <v>90.4</v>
      </c>
      <c r="V26" s="28">
        <f>'2007_CO-PA_Sumary'!AI25</f>
        <v>98.600000000000009</v>
      </c>
      <c r="W26" s="28">
        <f>'2008_CO-PA_Sumary'!AI25</f>
        <v>132.69999999999999</v>
      </c>
      <c r="X26" s="28">
        <f>'2009_CO-PA_Sumary'!AI25</f>
        <v>129.9</v>
      </c>
      <c r="Y26" s="28">
        <f>'2010_CO-PA_Sumary'!AI25</f>
        <v>110.10000000000001</v>
      </c>
      <c r="Z26" s="28">
        <f t="shared" si="5"/>
        <v>93.433333333333337</v>
      </c>
      <c r="AA26" s="28">
        <f t="shared" si="6"/>
        <v>106.01666666666667</v>
      </c>
      <c r="AE26" s="27"/>
    </row>
    <row r="27" spans="1:43" x14ac:dyDescent="0.2">
      <c r="A27" s="23" t="s">
        <v>56</v>
      </c>
      <c r="B27" s="25" t="s">
        <v>57</v>
      </c>
      <c r="C27" s="28">
        <f>'2002_CO-PA_Sumary'!Q26</f>
        <v>525.4</v>
      </c>
      <c r="D27" s="28">
        <f>'2003_CO-PA_Sumary'!Q26</f>
        <v>432.6</v>
      </c>
      <c r="E27" s="28">
        <f>'2004_CO-PA_Sumary'!Q26</f>
        <v>484.8</v>
      </c>
      <c r="F27" s="29">
        <f>'2005_CO-PA_Sumary'!Q26</f>
        <v>398.70000000000005</v>
      </c>
      <c r="G27" s="28">
        <f>'2006_CO-PA_Sumary'!Q26</f>
        <v>489.69999999999993</v>
      </c>
      <c r="H27" s="28">
        <f>'2007_CO-PA_Sumary'!Q26</f>
        <v>517.09999999999991</v>
      </c>
      <c r="I27" s="28">
        <f>'2008_CO-PA_Sumary'!Q26</f>
        <v>477.5</v>
      </c>
      <c r="J27" s="28">
        <f>'2009_CO-PA_Sumary'!Q26</f>
        <v>474.1</v>
      </c>
      <c r="K27" s="28">
        <f>'2010_CO-PA_Sumary'!Q26</f>
        <v>414.3</v>
      </c>
      <c r="L27" s="28">
        <f t="shared" si="3"/>
        <v>468.24444444444441</v>
      </c>
      <c r="M27" s="28">
        <f t="shared" si="4"/>
        <v>462.80634920634924</v>
      </c>
      <c r="O27" s="27">
        <v>602</v>
      </c>
      <c r="P27" s="25" t="s">
        <v>169</v>
      </c>
      <c r="Q27" s="28">
        <f>'2002_CO-PA_Sumary'!AI26</f>
        <v>877.5</v>
      </c>
      <c r="R27" s="28">
        <f>'2003_CO-PA_Sumary'!AI26</f>
        <v>840.2</v>
      </c>
      <c r="S27" s="28">
        <f>'2004_CO-PA_Sumary'!AI26</f>
        <v>817.39999999999986</v>
      </c>
      <c r="T27" s="28">
        <f>'2005_CO-PA_Sumary'!AI26</f>
        <v>899</v>
      </c>
      <c r="U27" s="28">
        <f>'2006_CO-PA_Sumary'!AI26</f>
        <v>755.19999999999993</v>
      </c>
      <c r="V27" s="28">
        <f>'2007_CO-PA_Sumary'!AI26</f>
        <v>1021.7</v>
      </c>
      <c r="W27" s="28">
        <f>'2008_CO-PA_Sumary'!AI26</f>
        <v>1064.5</v>
      </c>
      <c r="X27" s="28">
        <f>'2009_CO-PA_Sumary'!AI26</f>
        <v>817.49999999999989</v>
      </c>
      <c r="Y27" s="28">
        <f>'2010_CO-PA_Sumary'!AI26</f>
        <v>835.19999999999993</v>
      </c>
      <c r="Z27" s="28">
        <f t="shared" si="5"/>
        <v>880.91111111111104</v>
      </c>
      <c r="AA27" s="28">
        <f t="shared" si="6"/>
        <v>898.84999999999991</v>
      </c>
      <c r="AD27" s="69" t="s">
        <v>235</v>
      </c>
      <c r="AE27" s="27">
        <v>501</v>
      </c>
      <c r="AF27" s="25" t="s">
        <v>157</v>
      </c>
      <c r="AG27" s="28">
        <f>Q15</f>
        <v>396.1</v>
      </c>
      <c r="AH27" s="28">
        <f t="shared" ref="AH27:AO37" si="22">R15</f>
        <v>350.9</v>
      </c>
      <c r="AI27" s="28">
        <f t="shared" si="22"/>
        <v>381.2</v>
      </c>
      <c r="AJ27" s="28">
        <f t="shared" si="22"/>
        <v>317.60000000000002</v>
      </c>
      <c r="AK27" s="28">
        <f t="shared" si="22"/>
        <v>363.40000000000003</v>
      </c>
      <c r="AL27" s="28">
        <f t="shared" si="22"/>
        <v>397.00000000000006</v>
      </c>
      <c r="AM27" s="28">
        <f t="shared" si="22"/>
        <v>380.70000000000005</v>
      </c>
      <c r="AN27" s="28">
        <f t="shared" si="22"/>
        <v>368.2</v>
      </c>
      <c r="AO27" s="28">
        <f t="shared" si="22"/>
        <v>335.79999999999995</v>
      </c>
      <c r="AP27" s="28">
        <f t="shared" ref="AP27:AP38" si="23">AVERAGE(AG27:AO27)</f>
        <v>365.65555555555562</v>
      </c>
      <c r="AQ27" s="28">
        <f t="shared" ref="AQ27:AQ38" si="24">AVERAGE(AJ27:AO27)</f>
        <v>360.45</v>
      </c>
    </row>
    <row r="28" spans="1:43" x14ac:dyDescent="0.2">
      <c r="A28" s="23" t="s">
        <v>58</v>
      </c>
      <c r="B28" s="24" t="s">
        <v>59</v>
      </c>
      <c r="C28" s="28">
        <f>'2002_CO-PA_Sumary'!Q27</f>
        <v>231.7</v>
      </c>
      <c r="D28" s="28">
        <f>'2003_CO-PA_Sumary'!Q27</f>
        <v>221.49999999999997</v>
      </c>
      <c r="E28" s="28">
        <f>'2004_CO-PA_Sumary'!Q27</f>
        <v>225.79999999999998</v>
      </c>
      <c r="F28" s="29">
        <f>'2005_CO-PA_Sumary'!Q27</f>
        <v>210.1</v>
      </c>
      <c r="G28" s="28">
        <f>'2006_CO-PA_Sumary'!Q27</f>
        <v>226.8</v>
      </c>
      <c r="H28" s="28">
        <f>'2007_CO-PA_Sumary'!Q27</f>
        <v>243.10000000000002</v>
      </c>
      <c r="I28" s="28">
        <f>'2008_CO-PA_Sumary'!Q27</f>
        <v>229.5</v>
      </c>
      <c r="J28" s="28">
        <f>'2009_CO-PA_Sumary'!Q27</f>
        <v>245</v>
      </c>
      <c r="K28" s="28">
        <f>'2010_CO-PA_Sumary'!Q27</f>
        <v>240.9</v>
      </c>
      <c r="L28" s="28">
        <f t="shared" si="3"/>
        <v>230.48888888888891</v>
      </c>
      <c r="M28" s="28">
        <f t="shared" si="4"/>
        <v>232.26984126984127</v>
      </c>
      <c r="O28" s="27">
        <v>603</v>
      </c>
      <c r="P28" s="25" t="s">
        <v>170</v>
      </c>
      <c r="Q28" s="28">
        <f>'2002_CO-PA_Sumary'!AI27</f>
        <v>763.8</v>
      </c>
      <c r="R28" s="28">
        <f>'2003_CO-PA_Sumary'!AI27</f>
        <v>722.4</v>
      </c>
      <c r="S28" s="28">
        <f>'2004_CO-PA_Sumary'!AI27</f>
        <v>796.1</v>
      </c>
      <c r="T28" s="28">
        <f>'2005_CO-PA_Sumary'!AI27</f>
        <v>719.89999999999986</v>
      </c>
      <c r="U28" s="28">
        <f>'2006_CO-PA_Sumary'!AI27</f>
        <v>811.89999999999986</v>
      </c>
      <c r="V28" s="28">
        <f>'2007_CO-PA_Sumary'!AI27</f>
        <v>983.19999999999993</v>
      </c>
      <c r="W28" s="28">
        <f>'2008_CO-PA_Sumary'!AI27</f>
        <v>969.39999999999986</v>
      </c>
      <c r="X28" s="28">
        <f>'2009_CO-PA_Sumary'!AI27</f>
        <v>830.6</v>
      </c>
      <c r="Y28" s="28">
        <f>'2010_CO-PA_Sumary'!AI27</f>
        <v>803.1</v>
      </c>
      <c r="Z28" s="28">
        <f t="shared" si="5"/>
        <v>822.26666666666665</v>
      </c>
      <c r="AA28" s="28">
        <f t="shared" si="6"/>
        <v>853.01666666666677</v>
      </c>
      <c r="AE28" s="27">
        <v>502</v>
      </c>
      <c r="AF28" s="25" t="s">
        <v>158</v>
      </c>
      <c r="AG28" s="28">
        <f t="shared" ref="AG28:AG37" si="25">Q16</f>
        <v>11.799999999999999</v>
      </c>
      <c r="AH28" s="28">
        <f t="shared" si="22"/>
        <v>13.299999999999999</v>
      </c>
      <c r="AI28" s="28">
        <f t="shared" si="22"/>
        <v>12.3</v>
      </c>
      <c r="AJ28" s="28">
        <f t="shared" si="22"/>
        <v>9.1</v>
      </c>
      <c r="AK28" s="28">
        <f t="shared" si="22"/>
        <v>6.6</v>
      </c>
      <c r="AL28" s="28">
        <f t="shared" si="22"/>
        <v>8.4</v>
      </c>
      <c r="AM28" s="28">
        <f t="shared" si="22"/>
        <v>11.899999999999999</v>
      </c>
      <c r="AN28" s="28">
        <f t="shared" si="22"/>
        <v>12.7</v>
      </c>
      <c r="AO28" s="28">
        <f t="shared" si="22"/>
        <v>11.1</v>
      </c>
      <c r="AP28" s="28">
        <f t="shared" si="23"/>
        <v>10.8</v>
      </c>
      <c r="AQ28" s="28">
        <f t="shared" si="24"/>
        <v>9.9666666666666668</v>
      </c>
    </row>
    <row r="29" spans="1:43" x14ac:dyDescent="0.2">
      <c r="A29" s="23" t="s">
        <v>60</v>
      </c>
      <c r="B29" s="24" t="s">
        <v>61</v>
      </c>
      <c r="C29" s="28">
        <f>'2002_CO-PA_Sumary'!Q28</f>
        <v>636.70000000000005</v>
      </c>
      <c r="D29" s="28">
        <f>'2003_CO-PA_Sumary'!Q28</f>
        <v>576</v>
      </c>
      <c r="E29" s="28">
        <f>'2004_CO-PA_Sumary'!Q28</f>
        <v>675.9</v>
      </c>
      <c r="F29" s="29">
        <f>'2005_CO-PA_Sumary'!Q28</f>
        <v>519.79999999999995</v>
      </c>
      <c r="G29" s="28">
        <f>'2006_CO-PA_Sumary'!Q28</f>
        <v>465.5</v>
      </c>
      <c r="H29" s="28">
        <f>'2007_CO-PA_Sumary'!Q28</f>
        <v>621.6</v>
      </c>
      <c r="I29" s="28">
        <f>'2008_CO-PA_Sumary'!Q28</f>
        <v>587.20000000000005</v>
      </c>
      <c r="J29" s="28">
        <f>'2009_CO-PA_Sumary'!Q28</f>
        <v>568.6</v>
      </c>
      <c r="K29" s="28">
        <f>'2010_CO-PA_Sumary'!Q28</f>
        <v>453.5</v>
      </c>
      <c r="L29" s="28">
        <f t="shared" si="3"/>
        <v>567.20000000000005</v>
      </c>
      <c r="M29" s="28">
        <f t="shared" si="4"/>
        <v>540.48571428571438</v>
      </c>
      <c r="O29" s="27">
        <v>604</v>
      </c>
      <c r="P29" s="25" t="s">
        <v>171</v>
      </c>
      <c r="Q29" s="28">
        <f>'2002_CO-PA_Sumary'!AI28</f>
        <v>64.7</v>
      </c>
      <c r="R29" s="28">
        <f>'2003_CO-PA_Sumary'!AI28</f>
        <v>61.70000000000001</v>
      </c>
      <c r="S29" s="28">
        <f>'2004_CO-PA_Sumary'!AI28</f>
        <v>69.7</v>
      </c>
      <c r="T29" s="28">
        <f>'2005_CO-PA_Sumary'!AI28</f>
        <v>61.300000000000004</v>
      </c>
      <c r="U29" s="28">
        <f>'2006_CO-PA_Sumary'!AI28</f>
        <v>55.4</v>
      </c>
      <c r="V29" s="28">
        <f>'2007_CO-PA_Sumary'!AI28</f>
        <v>58.699999999999996</v>
      </c>
      <c r="W29" s="28">
        <f>'2008_CO-PA_Sumary'!AI28</f>
        <v>68.300000000000011</v>
      </c>
      <c r="X29" s="28">
        <f>'2009_CO-PA_Sumary'!AI28</f>
        <v>70</v>
      </c>
      <c r="Y29" s="28">
        <f>'2010_CO-PA_Sumary'!AI28</f>
        <v>85.000000000000014</v>
      </c>
      <c r="Z29" s="28">
        <f t="shared" si="5"/>
        <v>66.088888888888903</v>
      </c>
      <c r="AA29" s="28">
        <f t="shared" si="6"/>
        <v>66.45</v>
      </c>
      <c r="AE29" s="27">
        <v>503</v>
      </c>
      <c r="AF29" s="25" t="s">
        <v>159</v>
      </c>
      <c r="AG29" s="28">
        <f t="shared" si="25"/>
        <v>600</v>
      </c>
      <c r="AH29" s="28">
        <f t="shared" si="22"/>
        <v>488.29999999999995</v>
      </c>
      <c r="AI29" s="28">
        <f t="shared" si="22"/>
        <v>617.20000000000005</v>
      </c>
      <c r="AJ29" s="28">
        <f t="shared" si="22"/>
        <v>496.39999999999992</v>
      </c>
      <c r="AK29" s="28">
        <f t="shared" si="22"/>
        <v>482.59999999999997</v>
      </c>
      <c r="AL29" s="28">
        <f t="shared" si="22"/>
        <v>582.9</v>
      </c>
      <c r="AM29" s="28">
        <f t="shared" si="22"/>
        <v>562.80000000000007</v>
      </c>
      <c r="AN29" s="28">
        <f t="shared" si="22"/>
        <v>558.20000000000005</v>
      </c>
      <c r="AO29" s="28">
        <f t="shared" si="22"/>
        <v>462.9</v>
      </c>
      <c r="AP29" s="28">
        <f t="shared" si="23"/>
        <v>539.0333333333333</v>
      </c>
      <c r="AQ29" s="28">
        <f t="shared" si="24"/>
        <v>524.29999999999995</v>
      </c>
    </row>
    <row r="30" spans="1:43" x14ac:dyDescent="0.2">
      <c r="A30" s="23" t="s">
        <v>62</v>
      </c>
      <c r="B30" s="24" t="s">
        <v>63</v>
      </c>
      <c r="C30" s="28">
        <f>'2002_CO-PA_Sumary'!Q29</f>
        <v>97.999999999999986</v>
      </c>
      <c r="D30" s="28">
        <f>'2003_CO-PA_Sumary'!Q29</f>
        <v>95.600000000000009</v>
      </c>
      <c r="E30" s="28">
        <f>'2004_CO-PA_Sumary'!Q29</f>
        <v>97.100000000000009</v>
      </c>
      <c r="F30" s="29">
        <f>'2005_CO-PA_Sumary'!Q29</f>
        <v>58.400000000000006</v>
      </c>
      <c r="G30" s="28">
        <f>'2006_CO-PA_Sumary'!Q29</f>
        <v>76.600000000000009</v>
      </c>
      <c r="H30" s="28">
        <f>'2007_CO-PA_Sumary'!Q29</f>
        <v>83.8</v>
      </c>
      <c r="I30" s="28">
        <f>'2008_CO-PA_Sumary'!Q29</f>
        <v>88.600000000000009</v>
      </c>
      <c r="J30" s="28">
        <f>'2009_CO-PA_Sumary'!Q29</f>
        <v>76.400000000000006</v>
      </c>
      <c r="K30" s="28">
        <f>'2010_CO-PA_Sumary'!Q29</f>
        <v>60.699999999999996</v>
      </c>
      <c r="L30" s="28">
        <f t="shared" si="3"/>
        <v>81.688888888888897</v>
      </c>
      <c r="M30" s="28">
        <f t="shared" si="4"/>
        <v>75.169841269841285</v>
      </c>
      <c r="O30" s="27">
        <v>605</v>
      </c>
      <c r="P30" s="25" t="s">
        <v>172</v>
      </c>
      <c r="Q30" s="28">
        <f>'2002_CO-PA_Sumary'!AI29</f>
        <v>0</v>
      </c>
      <c r="R30" s="28">
        <f>'2003_CO-PA_Sumary'!AI29</f>
        <v>0</v>
      </c>
      <c r="S30" s="28">
        <f>'2004_CO-PA_Sumary'!AI29</f>
        <v>0</v>
      </c>
      <c r="T30" s="28">
        <f>'2005_CO-PA_Sumary'!AI29</f>
        <v>0</v>
      </c>
      <c r="U30" s="28">
        <f>'2006_CO-PA_Sumary'!AI29</f>
        <v>0</v>
      </c>
      <c r="V30" s="28">
        <f>'2007_CO-PA_Sumary'!AI29</f>
        <v>0</v>
      </c>
      <c r="W30" s="28">
        <f>'2008_CO-PA_Sumary'!AI29</f>
        <v>0.3</v>
      </c>
      <c r="X30" s="28">
        <f>'2009_CO-PA_Sumary'!AI29</f>
        <v>0.3</v>
      </c>
      <c r="Y30" s="28">
        <f>'2010_CO-PA_Sumary'!AI29</f>
        <v>0.4</v>
      </c>
      <c r="Z30" s="28">
        <f t="shared" si="5"/>
        <v>0.1111111111111111</v>
      </c>
      <c r="AA30" s="28">
        <f t="shared" si="6"/>
        <v>0.16666666666666666</v>
      </c>
      <c r="AE30" s="27">
        <v>504</v>
      </c>
      <c r="AF30" s="25" t="s">
        <v>160</v>
      </c>
      <c r="AG30" s="28">
        <f t="shared" si="25"/>
        <v>412.1</v>
      </c>
      <c r="AH30" s="28">
        <f t="shared" si="22"/>
        <v>358.99999999999994</v>
      </c>
      <c r="AI30" s="28">
        <f t="shared" si="22"/>
        <v>423.1</v>
      </c>
      <c r="AJ30" s="28">
        <f t="shared" si="22"/>
        <v>347.3</v>
      </c>
      <c r="AK30" s="28">
        <f t="shared" si="22"/>
        <v>383.29999999999995</v>
      </c>
      <c r="AL30" s="28">
        <f t="shared" si="22"/>
        <v>430.89999999999992</v>
      </c>
      <c r="AM30" s="28">
        <f t="shared" si="22"/>
        <v>430.89999999999992</v>
      </c>
      <c r="AN30" s="28">
        <f t="shared" si="22"/>
        <v>414.89999999999981</v>
      </c>
      <c r="AO30" s="28">
        <f t="shared" si="22"/>
        <v>328.99999999999994</v>
      </c>
      <c r="AP30" s="28">
        <f t="shared" si="23"/>
        <v>392.27777777777771</v>
      </c>
      <c r="AQ30" s="28">
        <f t="shared" si="24"/>
        <v>389.38333333333321</v>
      </c>
    </row>
    <row r="31" spans="1:43" x14ac:dyDescent="0.2">
      <c r="A31" s="23" t="s">
        <v>64</v>
      </c>
      <c r="B31" s="24" t="s">
        <v>65</v>
      </c>
      <c r="C31" s="28">
        <f>'2002_CO-PA_Sumary'!Q30</f>
        <v>90.4</v>
      </c>
      <c r="D31" s="28">
        <f>'2003_CO-PA_Sumary'!Q30</f>
        <v>73.5</v>
      </c>
      <c r="E31" s="28">
        <f>'2004_CO-PA_Sumary'!Q30</f>
        <v>95.600000000000009</v>
      </c>
      <c r="F31" s="29">
        <f>'2005_CO-PA_Sumary'!Q30</f>
        <v>108.6</v>
      </c>
      <c r="G31" s="28">
        <f>'2006_CO-PA_Sumary'!Q30</f>
        <v>62</v>
      </c>
      <c r="H31" s="28">
        <f>'2007_CO-PA_Sumary'!Q30</f>
        <v>58.9</v>
      </c>
      <c r="I31" s="28">
        <f>'2008_CO-PA_Sumary'!Q30</f>
        <v>59.5</v>
      </c>
      <c r="J31" s="28">
        <f>'2009_CO-PA_Sumary'!Q30</f>
        <v>53.4</v>
      </c>
      <c r="K31" s="28">
        <f>'2010_CO-PA_Sumary'!Q30</f>
        <v>55.499999999999993</v>
      </c>
      <c r="L31" s="28">
        <f t="shared" si="3"/>
        <v>73.044444444444437</v>
      </c>
      <c r="M31" s="28">
        <f t="shared" si="4"/>
        <v>67.277777777777771</v>
      </c>
      <c r="O31" s="27">
        <v>606</v>
      </c>
      <c r="P31" s="25" t="s">
        <v>173</v>
      </c>
      <c r="Q31" s="28">
        <f>'2002_CO-PA_Sumary'!AI30</f>
        <v>2190.6</v>
      </c>
      <c r="R31" s="28">
        <f>'2003_CO-PA_Sumary'!AI30</f>
        <v>1957.5999999999997</v>
      </c>
      <c r="S31" s="28">
        <f>'2004_CO-PA_Sumary'!AI30</f>
        <v>2066.8000000000002</v>
      </c>
      <c r="T31" s="28">
        <f>'2005_CO-PA_Sumary'!AI30</f>
        <v>1757.1</v>
      </c>
      <c r="U31" s="28">
        <f>'2006_CO-PA_Sumary'!AI30</f>
        <v>1970.9</v>
      </c>
      <c r="V31" s="28">
        <f>'2007_CO-PA_Sumary'!AI30</f>
        <v>2255.9</v>
      </c>
      <c r="W31" s="28">
        <f>'2008_CO-PA_Sumary'!AI30</f>
        <v>2174.1999999999998</v>
      </c>
      <c r="X31" s="28">
        <f>'2009_CO-PA_Sumary'!AI30</f>
        <v>2378.8000000000002</v>
      </c>
      <c r="Y31" s="28">
        <f>'2010_CO-PA_Sumary'!AI30</f>
        <v>2080.6999999999998</v>
      </c>
      <c r="Z31" s="28">
        <f t="shared" si="5"/>
        <v>2092.5111111111109</v>
      </c>
      <c r="AA31" s="28">
        <f t="shared" si="6"/>
        <v>2102.9333333333329</v>
      </c>
      <c r="AE31" s="27">
        <v>505</v>
      </c>
      <c r="AF31" s="25" t="s">
        <v>161</v>
      </c>
      <c r="AG31" s="28">
        <f t="shared" si="25"/>
        <v>71.699999999999989</v>
      </c>
      <c r="AH31" s="28">
        <f t="shared" si="22"/>
        <v>61.300000000000004</v>
      </c>
      <c r="AI31" s="28">
        <f t="shared" si="22"/>
        <v>72.900000000000006</v>
      </c>
      <c r="AJ31" s="28">
        <f t="shared" si="22"/>
        <v>57.1</v>
      </c>
      <c r="AK31" s="28">
        <f t="shared" si="22"/>
        <v>57.699999999999996</v>
      </c>
      <c r="AL31" s="28">
        <f t="shared" si="22"/>
        <v>63.600000000000009</v>
      </c>
      <c r="AM31" s="28">
        <f t="shared" si="22"/>
        <v>62.099999999999994</v>
      </c>
      <c r="AN31" s="28">
        <f t="shared" si="22"/>
        <v>58.800000000000004</v>
      </c>
      <c r="AO31" s="28">
        <f t="shared" si="22"/>
        <v>68</v>
      </c>
      <c r="AP31" s="28">
        <f t="shared" si="23"/>
        <v>63.688888888888897</v>
      </c>
      <c r="AQ31" s="28">
        <f t="shared" si="24"/>
        <v>61.216666666666669</v>
      </c>
    </row>
    <row r="32" spans="1:43" x14ac:dyDescent="0.2">
      <c r="A32" s="23" t="s">
        <v>66</v>
      </c>
      <c r="B32" s="24" t="s">
        <v>67</v>
      </c>
      <c r="C32" s="28">
        <f>'2002_CO-PA_Sumary'!Q31</f>
        <v>626.69999999999993</v>
      </c>
      <c r="D32" s="28">
        <f>'2003_CO-PA_Sumary'!Q31</f>
        <v>572.70000000000005</v>
      </c>
      <c r="E32" s="28">
        <f>'2004_CO-PA_Sumary'!Q31</f>
        <v>628.9</v>
      </c>
      <c r="F32" s="29">
        <f>'2005_CO-PA_Sumary'!Q31</f>
        <v>549.1</v>
      </c>
      <c r="G32" s="28">
        <f>'2006_CO-PA_Sumary'!Q31</f>
        <v>520.9</v>
      </c>
      <c r="H32" s="28">
        <f>'2007_CO-PA_Sumary'!Q31</f>
        <v>617.5</v>
      </c>
      <c r="I32" s="28">
        <f>'2008_CO-PA_Sumary'!Q31</f>
        <v>561.70000000000005</v>
      </c>
      <c r="J32" s="28">
        <f>'2009_CO-PA_Sumary'!Q31</f>
        <v>579.20000000000005</v>
      </c>
      <c r="K32" s="28">
        <f>'2010_CO-PA_Sumary'!Q31</f>
        <v>531.20000000000005</v>
      </c>
      <c r="L32" s="28">
        <f t="shared" si="3"/>
        <v>576.43333333333328</v>
      </c>
      <c r="M32" s="28">
        <f t="shared" si="4"/>
        <v>562.29047619047617</v>
      </c>
      <c r="O32" s="27">
        <v>607</v>
      </c>
      <c r="P32" s="25" t="s">
        <v>174</v>
      </c>
      <c r="Q32" s="28">
        <f>'2002_CO-PA_Sumary'!AI31</f>
        <v>1091.7</v>
      </c>
      <c r="R32" s="28">
        <f>'2003_CO-PA_Sumary'!AI31</f>
        <v>1006.1999999999999</v>
      </c>
      <c r="S32" s="28">
        <f>'2004_CO-PA_Sumary'!AI31</f>
        <v>1053.1000000000001</v>
      </c>
      <c r="T32" s="28">
        <f>'2005_CO-PA_Sumary'!AI31</f>
        <v>983.40000000000009</v>
      </c>
      <c r="U32" s="28">
        <f>'2006_CO-PA_Sumary'!AI31</f>
        <v>1030.0999999999999</v>
      </c>
      <c r="V32" s="28">
        <f>'2007_CO-PA_Sumary'!AI31</f>
        <v>1119.6000000000001</v>
      </c>
      <c r="W32" s="28">
        <f>'2008_CO-PA_Sumary'!AI31</f>
        <v>1119.8</v>
      </c>
      <c r="X32" s="28">
        <f>'2009_CO-PA_Sumary'!AI31</f>
        <v>1114.2</v>
      </c>
      <c r="Y32" s="28">
        <f>'2010_CO-PA_Sumary'!AI31</f>
        <v>1022.1000000000001</v>
      </c>
      <c r="Z32" s="28">
        <f t="shared" si="5"/>
        <v>1060.0222222222224</v>
      </c>
      <c r="AA32" s="28">
        <f t="shared" si="6"/>
        <v>1064.8666666666668</v>
      </c>
      <c r="AE32" s="27">
        <v>506</v>
      </c>
      <c r="AF32" s="25" t="s">
        <v>162</v>
      </c>
      <c r="AG32" s="28">
        <f t="shared" si="25"/>
        <v>2188</v>
      </c>
      <c r="AH32" s="28">
        <f t="shared" si="22"/>
        <v>1994.6000000000004</v>
      </c>
      <c r="AI32" s="28">
        <f t="shared" si="22"/>
        <v>2309.0000000000005</v>
      </c>
      <c r="AJ32" s="28">
        <f t="shared" si="22"/>
        <v>2083.1</v>
      </c>
      <c r="AK32" s="28">
        <f t="shared" si="22"/>
        <v>2112.0999999999995</v>
      </c>
      <c r="AL32" s="28">
        <f t="shared" si="22"/>
        <v>2244.1</v>
      </c>
      <c r="AM32" s="28">
        <f t="shared" si="22"/>
        <v>2252.3000000000002</v>
      </c>
      <c r="AN32" s="28">
        <f t="shared" si="22"/>
        <v>1915.9999999999998</v>
      </c>
      <c r="AO32" s="28">
        <f t="shared" si="22"/>
        <v>2099.2000000000003</v>
      </c>
      <c r="AP32" s="28">
        <f t="shared" si="23"/>
        <v>2133.1555555555556</v>
      </c>
      <c r="AQ32" s="28">
        <f t="shared" si="24"/>
        <v>2117.7999999999997</v>
      </c>
    </row>
    <row r="33" spans="1:43" x14ac:dyDescent="0.2">
      <c r="A33" s="23" t="s">
        <v>68</v>
      </c>
      <c r="B33" s="24" t="s">
        <v>69</v>
      </c>
      <c r="C33" s="28">
        <f>'2002_CO-PA_Sumary'!Q32</f>
        <v>300.89999999999998</v>
      </c>
      <c r="D33" s="28">
        <f>'2003_CO-PA_Sumary'!Q32</f>
        <v>279.10000000000002</v>
      </c>
      <c r="E33" s="28">
        <f>'2004_CO-PA_Sumary'!Q32</f>
        <v>315.5</v>
      </c>
      <c r="F33" s="29">
        <f>'2005_CO-PA_Sumary'!Q32</f>
        <v>237.7</v>
      </c>
      <c r="G33" s="28">
        <f>'2006_CO-PA_Sumary'!Q32</f>
        <v>299.3</v>
      </c>
      <c r="H33" s="28">
        <f>'2007_CO-PA_Sumary'!Q32</f>
        <v>312.89999999999998</v>
      </c>
      <c r="I33" s="28">
        <f>'2008_CO-PA_Sumary'!Q32</f>
        <v>338.9</v>
      </c>
      <c r="J33" s="28">
        <f>'2009_CO-PA_Sumary'!Q32</f>
        <v>312.7</v>
      </c>
      <c r="K33" s="28">
        <f>'2010_CO-PA_Sumary'!Q32</f>
        <v>294.89999999999998</v>
      </c>
      <c r="L33" s="28">
        <f t="shared" si="3"/>
        <v>299.10000000000002</v>
      </c>
      <c r="M33" s="28">
        <f t="shared" si="4"/>
        <v>299.35714285714283</v>
      </c>
      <c r="O33" s="27">
        <v>608</v>
      </c>
      <c r="P33" s="25" t="s">
        <v>175</v>
      </c>
      <c r="Q33" s="28">
        <f>'2002_CO-PA_Sumary'!AI32</f>
        <v>1005.9000000000001</v>
      </c>
      <c r="R33" s="28">
        <f>'2003_CO-PA_Sumary'!AI32</f>
        <v>989.09999999999991</v>
      </c>
      <c r="S33" s="28">
        <f>'2004_CO-PA_Sumary'!AI32</f>
        <v>1066.2</v>
      </c>
      <c r="T33" s="28">
        <f>'2005_CO-PA_Sumary'!AI32</f>
        <v>970.7</v>
      </c>
      <c r="U33" s="28">
        <f>'2006_CO-PA_Sumary'!AI32</f>
        <v>997.7</v>
      </c>
      <c r="V33" s="28">
        <f>'2007_CO-PA_Sumary'!AI32</f>
        <v>1132.0999999999999</v>
      </c>
      <c r="W33" s="28">
        <f>'2008_CO-PA_Sumary'!AI32</f>
        <v>1217.4000000000001</v>
      </c>
      <c r="X33" s="28">
        <f>'2009_CO-PA_Sumary'!AI32</f>
        <v>1241.3999999999999</v>
      </c>
      <c r="Y33" s="28">
        <f>'2010_CO-PA_Sumary'!AI32</f>
        <v>1009.3999999999999</v>
      </c>
      <c r="Z33" s="28">
        <f t="shared" si="5"/>
        <v>1069.9888888888886</v>
      </c>
      <c r="AA33" s="28">
        <f t="shared" si="6"/>
        <v>1094.7833333333331</v>
      </c>
      <c r="AE33" s="27">
        <v>507</v>
      </c>
      <c r="AF33" s="25" t="s">
        <v>163</v>
      </c>
      <c r="AG33" s="28">
        <f t="shared" si="25"/>
        <v>2762.9999999999991</v>
      </c>
      <c r="AH33" s="28">
        <f t="shared" si="22"/>
        <v>2456.8000000000002</v>
      </c>
      <c r="AI33" s="28">
        <f t="shared" si="22"/>
        <v>2913.5</v>
      </c>
      <c r="AJ33" s="28">
        <f t="shared" si="22"/>
        <v>2511.4</v>
      </c>
      <c r="AK33" s="28">
        <f t="shared" si="22"/>
        <v>2644.6000000000004</v>
      </c>
      <c r="AL33" s="28">
        <f t="shared" si="22"/>
        <v>2922.2999999999997</v>
      </c>
      <c r="AM33" s="28">
        <f t="shared" si="22"/>
        <v>2906.2000000000003</v>
      </c>
      <c r="AN33" s="28">
        <f t="shared" si="22"/>
        <v>2868.9000000000005</v>
      </c>
      <c r="AO33" s="28">
        <f t="shared" si="22"/>
        <v>2670.7000000000003</v>
      </c>
      <c r="AP33" s="28">
        <f t="shared" si="23"/>
        <v>2739.7111111111112</v>
      </c>
      <c r="AQ33" s="28">
        <f t="shared" si="24"/>
        <v>2754.0166666666669</v>
      </c>
    </row>
    <row r="34" spans="1:43" x14ac:dyDescent="0.2">
      <c r="A34" s="23" t="s">
        <v>70</v>
      </c>
      <c r="B34" s="24" t="s">
        <v>71</v>
      </c>
      <c r="C34" s="28">
        <f>'2002_CO-PA_Sumary'!Q33</f>
        <v>105.6</v>
      </c>
      <c r="D34" s="28">
        <f>'2003_CO-PA_Sumary'!Q33</f>
        <v>94.899999999999991</v>
      </c>
      <c r="E34" s="28">
        <f>'2004_CO-PA_Sumary'!Q33</f>
        <v>104.19999999999999</v>
      </c>
      <c r="F34" s="29">
        <f>'2005_CO-PA_Sumary'!Q33</f>
        <v>85.5</v>
      </c>
      <c r="G34" s="28">
        <f>'2006_CO-PA_Sumary'!Q33</f>
        <v>95.6</v>
      </c>
      <c r="H34" s="28">
        <f>'2007_CO-PA_Sumary'!Q33</f>
        <v>99.299999999999983</v>
      </c>
      <c r="I34" s="28">
        <f>'2008_CO-PA_Sumary'!Q33</f>
        <v>101.5</v>
      </c>
      <c r="J34" s="28">
        <f>'2009_CO-PA_Sumary'!Q33</f>
        <v>89.6</v>
      </c>
      <c r="K34" s="28">
        <f>'2010_CO-PA_Sumary'!Q33</f>
        <v>86</v>
      </c>
      <c r="L34" s="28">
        <f t="shared" si="3"/>
        <v>95.8</v>
      </c>
      <c r="M34" s="28">
        <f t="shared" si="4"/>
        <v>93.328571428571422</v>
      </c>
      <c r="O34" s="27">
        <v>609</v>
      </c>
      <c r="P34" s="25" t="s">
        <v>176</v>
      </c>
      <c r="Q34" s="28">
        <f>'2002_CO-PA_Sumary'!AI33</f>
        <v>2307.9999999999995</v>
      </c>
      <c r="R34" s="28">
        <f>'2003_CO-PA_Sumary'!AI33</f>
        <v>2125.7000000000003</v>
      </c>
      <c r="S34" s="28">
        <f>'2004_CO-PA_Sumary'!AI33</f>
        <v>2381.1000000000004</v>
      </c>
      <c r="T34" s="28">
        <f>'2005_CO-PA_Sumary'!AI33</f>
        <v>1986.6000000000001</v>
      </c>
      <c r="U34" s="28">
        <f>'2006_CO-PA_Sumary'!AI33</f>
        <v>2143.6999999999998</v>
      </c>
      <c r="V34" s="28">
        <f>'2007_CO-PA_Sumary'!AI33</f>
        <v>2301.8000000000002</v>
      </c>
      <c r="W34" s="28">
        <f>'2008_CO-PA_Sumary'!AI33</f>
        <v>2322.1</v>
      </c>
      <c r="X34" s="28">
        <f>'2009_CO-PA_Sumary'!AI33</f>
        <v>2255.6000000000004</v>
      </c>
      <c r="Y34" s="28">
        <f>'2010_CO-PA_Sumary'!AI33</f>
        <v>1978.7</v>
      </c>
      <c r="Z34" s="28">
        <f t="shared" si="5"/>
        <v>2200.3666666666668</v>
      </c>
      <c r="AA34" s="28">
        <f t="shared" si="6"/>
        <v>2164.7500000000005</v>
      </c>
      <c r="AE34" s="27">
        <v>508</v>
      </c>
      <c r="AF34" s="25" t="s">
        <v>164</v>
      </c>
      <c r="AG34" s="28">
        <f t="shared" si="25"/>
        <v>473.6</v>
      </c>
      <c r="AH34" s="28">
        <f t="shared" si="22"/>
        <v>431.69999999999993</v>
      </c>
      <c r="AI34" s="28">
        <f t="shared" si="22"/>
        <v>506.2</v>
      </c>
      <c r="AJ34" s="28">
        <f t="shared" si="22"/>
        <v>442.7999999999999</v>
      </c>
      <c r="AK34" s="28">
        <f t="shared" si="22"/>
        <v>464.49999999999994</v>
      </c>
      <c r="AL34" s="28">
        <f t="shared" si="22"/>
        <v>464.90000000000003</v>
      </c>
      <c r="AM34" s="28">
        <f t="shared" si="22"/>
        <v>462.1</v>
      </c>
      <c r="AN34" s="28">
        <f t="shared" si="22"/>
        <v>468.70000000000005</v>
      </c>
      <c r="AO34" s="28">
        <f t="shared" si="22"/>
        <v>410.2</v>
      </c>
      <c r="AP34" s="28">
        <f t="shared" si="23"/>
        <v>458.29999999999995</v>
      </c>
      <c r="AQ34" s="28">
        <f t="shared" si="24"/>
        <v>452.2</v>
      </c>
    </row>
    <row r="35" spans="1:43" x14ac:dyDescent="0.2">
      <c r="A35" s="23" t="s">
        <v>72</v>
      </c>
      <c r="B35" s="24" t="s">
        <v>73</v>
      </c>
      <c r="C35" s="28">
        <f>'2002_CO-PA_Sumary'!Q34</f>
        <v>2048.8000000000006</v>
      </c>
      <c r="D35" s="28">
        <f>'2003_CO-PA_Sumary'!Q34</f>
        <v>1914.1000000000004</v>
      </c>
      <c r="E35" s="28">
        <f>'2004_CO-PA_Sumary'!Q34</f>
        <v>1876.2000000000003</v>
      </c>
      <c r="F35" s="29">
        <f>'2005_CO-PA_Sumary'!Q34</f>
        <v>1754.8000000000002</v>
      </c>
      <c r="G35" s="28">
        <f>'2006_CO-PA_Sumary'!Q34</f>
        <v>1964.3000000000002</v>
      </c>
      <c r="H35" s="28">
        <f>'2007_CO-PA_Sumary'!Q34</f>
        <v>1971.7000000000005</v>
      </c>
      <c r="I35" s="28">
        <f>'2008_CO-PA_Sumary'!Q34</f>
        <v>1878.9000000000003</v>
      </c>
      <c r="J35" s="28">
        <f>'2009_CO-PA_Sumary'!Q34</f>
        <v>1765.8000000000002</v>
      </c>
      <c r="K35" s="28">
        <f>'2010_CO-PA_Sumary'!Q34</f>
        <v>1765.5000000000002</v>
      </c>
      <c r="L35" s="28">
        <f t="shared" si="3"/>
        <v>1882.2333333333336</v>
      </c>
      <c r="M35" s="28">
        <f t="shared" si="4"/>
        <v>1854.7476190476193</v>
      </c>
      <c r="O35" s="27">
        <v>610</v>
      </c>
      <c r="P35" s="25" t="s">
        <v>177</v>
      </c>
      <c r="Q35" s="28">
        <f>'2002_CO-PA_Sumary'!AI34</f>
        <v>24.1</v>
      </c>
      <c r="R35" s="28">
        <f>'2003_CO-PA_Sumary'!AI34</f>
        <v>23.199999999999996</v>
      </c>
      <c r="S35" s="28">
        <f>'2004_CO-PA_Sumary'!AI34</f>
        <v>23.9</v>
      </c>
      <c r="T35" s="28">
        <f>'2005_CO-PA_Sumary'!AI34</f>
        <v>17.3</v>
      </c>
      <c r="U35" s="28">
        <f>'2006_CO-PA_Sumary'!AI34</f>
        <v>18.100000000000001</v>
      </c>
      <c r="V35" s="28">
        <f>'2007_CO-PA_Sumary'!AI34</f>
        <v>20.6</v>
      </c>
      <c r="W35" s="28">
        <f>'2008_CO-PA_Sumary'!AI34</f>
        <v>19.599999999999998</v>
      </c>
      <c r="X35" s="28">
        <f>'2009_CO-PA_Sumary'!AI34</f>
        <v>18.8</v>
      </c>
      <c r="Y35" s="28">
        <f>'2010_CO-PA_Sumary'!AI34</f>
        <v>18.5</v>
      </c>
      <c r="Z35" s="28">
        <f t="shared" si="5"/>
        <v>20.455555555555556</v>
      </c>
      <c r="AA35" s="28">
        <f t="shared" si="6"/>
        <v>18.816666666666666</v>
      </c>
      <c r="AE35" s="27">
        <v>509</v>
      </c>
      <c r="AF35" s="25" t="s">
        <v>165</v>
      </c>
      <c r="AG35" s="28">
        <f t="shared" si="25"/>
        <v>888.7</v>
      </c>
      <c r="AH35" s="28">
        <f t="shared" si="22"/>
        <v>794.60000000000014</v>
      </c>
      <c r="AI35" s="28">
        <f t="shared" si="22"/>
        <v>1013.8</v>
      </c>
      <c r="AJ35" s="28">
        <f t="shared" si="22"/>
        <v>761.30000000000007</v>
      </c>
      <c r="AK35" s="28">
        <f t="shared" si="22"/>
        <v>844.09999999999991</v>
      </c>
      <c r="AL35" s="28">
        <f t="shared" si="22"/>
        <v>1002.3</v>
      </c>
      <c r="AM35" s="28">
        <f t="shared" si="22"/>
        <v>1027.6000000000001</v>
      </c>
      <c r="AN35" s="28">
        <f t="shared" si="22"/>
        <v>954.59999999999991</v>
      </c>
      <c r="AO35" s="28">
        <f t="shared" si="22"/>
        <v>806.00000000000011</v>
      </c>
      <c r="AP35" s="28">
        <f t="shared" si="23"/>
        <v>899.22222222222217</v>
      </c>
      <c r="AQ35" s="28">
        <f t="shared" si="24"/>
        <v>899.31666666666661</v>
      </c>
    </row>
    <row r="36" spans="1:43" x14ac:dyDescent="0.2">
      <c r="A36" s="23" t="s">
        <v>74</v>
      </c>
      <c r="B36" s="24" t="s">
        <v>75</v>
      </c>
      <c r="C36" s="28">
        <f>'2002_CO-PA_Sumary'!Q35</f>
        <v>950.10000000000014</v>
      </c>
      <c r="D36" s="28">
        <f>'2003_CO-PA_Sumary'!Q35</f>
        <v>868.7</v>
      </c>
      <c r="E36" s="28">
        <f>'2004_CO-PA_Sumary'!Q35</f>
        <v>1022.2</v>
      </c>
      <c r="F36" s="29">
        <f>'2005_CO-PA_Sumary'!Q35</f>
        <v>826.3</v>
      </c>
      <c r="G36" s="28">
        <f>'2006_CO-PA_Sumary'!Q35</f>
        <v>847.89999999999986</v>
      </c>
      <c r="H36" s="28">
        <f>'2007_CO-PA_Sumary'!Q35</f>
        <v>895.4</v>
      </c>
      <c r="I36" s="28">
        <f>'2008_CO-PA_Sumary'!Q35</f>
        <v>907.70000000000016</v>
      </c>
      <c r="J36" s="28">
        <f>'2009_CO-PA_Sumary'!Q35</f>
        <v>809.8</v>
      </c>
      <c r="K36" s="28">
        <f>'2010_CO-PA_Sumary'!Q35</f>
        <v>820.3</v>
      </c>
      <c r="L36" s="28">
        <f t="shared" si="3"/>
        <v>883.15555555555557</v>
      </c>
      <c r="M36" s="28">
        <f t="shared" si="4"/>
        <v>855.79365079365095</v>
      </c>
      <c r="O36" s="27">
        <v>701</v>
      </c>
      <c r="P36" s="25" t="s">
        <v>178</v>
      </c>
      <c r="Q36" s="28">
        <f>'2002_CO-PA_Sumary'!AI35</f>
        <v>2.2999999999999998</v>
      </c>
      <c r="R36" s="28">
        <f>'2003_CO-PA_Sumary'!AI35</f>
        <v>2.5</v>
      </c>
      <c r="S36" s="28">
        <f>'2004_CO-PA_Sumary'!AI35</f>
        <v>2.5</v>
      </c>
      <c r="T36" s="28">
        <f>'2005_CO-PA_Sumary'!AI35</f>
        <v>2.2999999999999998</v>
      </c>
      <c r="U36" s="28">
        <f>'2006_CO-PA_Sumary'!AI35</f>
        <v>2.2000000000000002</v>
      </c>
      <c r="V36" s="28">
        <f>'2007_CO-PA_Sumary'!AI35</f>
        <v>2.2000000000000002</v>
      </c>
      <c r="W36" s="28">
        <f>'2008_CO-PA_Sumary'!AI35</f>
        <v>2.4</v>
      </c>
      <c r="X36" s="28">
        <f>'2009_CO-PA_Sumary'!AI35</f>
        <v>2.1999999999999997</v>
      </c>
      <c r="Y36" s="28">
        <f>'2010_CO-PA_Sumary'!AI35</f>
        <v>2.2999999999999998</v>
      </c>
      <c r="Z36" s="28">
        <f t="shared" si="5"/>
        <v>2.322222222222222</v>
      </c>
      <c r="AA36" s="28">
        <f t="shared" si="6"/>
        <v>2.2666666666666662</v>
      </c>
      <c r="AE36" s="27">
        <v>510</v>
      </c>
      <c r="AF36" s="25" t="s">
        <v>166</v>
      </c>
      <c r="AG36" s="28">
        <f t="shared" si="25"/>
        <v>484.59999999999997</v>
      </c>
      <c r="AH36" s="28">
        <f t="shared" si="22"/>
        <v>408.4</v>
      </c>
      <c r="AI36" s="28">
        <f t="shared" si="22"/>
        <v>579.1</v>
      </c>
      <c r="AJ36" s="28">
        <f t="shared" si="22"/>
        <v>492.20000000000005</v>
      </c>
      <c r="AK36" s="28">
        <f t="shared" si="22"/>
        <v>492.40000000000003</v>
      </c>
      <c r="AL36" s="28">
        <f t="shared" si="22"/>
        <v>671.10000000000014</v>
      </c>
      <c r="AM36" s="28">
        <f t="shared" si="22"/>
        <v>622</v>
      </c>
      <c r="AN36" s="28">
        <f t="shared" si="22"/>
        <v>514.80000000000007</v>
      </c>
      <c r="AO36" s="28">
        <f t="shared" si="22"/>
        <v>563.4</v>
      </c>
      <c r="AP36" s="28">
        <f t="shared" si="23"/>
        <v>536.44444444444446</v>
      </c>
      <c r="AQ36" s="28">
        <f t="shared" si="24"/>
        <v>559.31666666666672</v>
      </c>
    </row>
    <row r="37" spans="1:43" ht="13.5" thickBot="1" x14ac:dyDescent="0.25">
      <c r="A37" s="23" t="s">
        <v>76</v>
      </c>
      <c r="B37" s="24" t="s">
        <v>77</v>
      </c>
      <c r="C37" s="28">
        <f>'2002_CO-PA_Sumary'!Q36</f>
        <v>81.200000000000017</v>
      </c>
      <c r="D37" s="28">
        <f>'2003_CO-PA_Sumary'!Q36</f>
        <v>77.900000000000006</v>
      </c>
      <c r="E37" s="28">
        <f>'2004_CO-PA_Sumary'!Q36</f>
        <v>82.600000000000009</v>
      </c>
      <c r="F37" s="29">
        <f>'2005_CO-PA_Sumary'!Q36</f>
        <v>69.899999999999991</v>
      </c>
      <c r="G37" s="28">
        <f>'2006_CO-PA_Sumary'!Q36</f>
        <v>72.699999999999989</v>
      </c>
      <c r="H37" s="28">
        <f>'2007_CO-PA_Sumary'!Q36</f>
        <v>87.3</v>
      </c>
      <c r="I37" s="28">
        <f>'2008_CO-PA_Sumary'!Q36</f>
        <v>86.9</v>
      </c>
      <c r="J37" s="28">
        <f>'2009_CO-PA_Sumary'!Q36</f>
        <v>75.7</v>
      </c>
      <c r="K37" s="28">
        <f>'2010_CO-PA_Sumary'!Q36</f>
        <v>63.899999999999991</v>
      </c>
      <c r="L37" s="28">
        <f t="shared" si="3"/>
        <v>77.566666666666663</v>
      </c>
      <c r="M37" s="28">
        <f t="shared" si="4"/>
        <v>76.280952380952371</v>
      </c>
      <c r="O37" s="27">
        <v>702</v>
      </c>
      <c r="P37" s="25" t="s">
        <v>179</v>
      </c>
      <c r="Q37" s="28">
        <f>'2002_CO-PA_Sumary'!AI36</f>
        <v>1658.8000000000002</v>
      </c>
      <c r="R37" s="28">
        <f>'2003_CO-PA_Sumary'!AI36</f>
        <v>1479.8</v>
      </c>
      <c r="S37" s="28">
        <f>'2004_CO-PA_Sumary'!AI36</f>
        <v>1563</v>
      </c>
      <c r="T37" s="28">
        <f>'2005_CO-PA_Sumary'!AI36</f>
        <v>1302.5999999999997</v>
      </c>
      <c r="U37" s="28">
        <f>'2006_CO-PA_Sumary'!AI36</f>
        <v>1506.3000000000002</v>
      </c>
      <c r="V37" s="28">
        <f>'2007_CO-PA_Sumary'!AI36</f>
        <v>1727.6</v>
      </c>
      <c r="W37" s="28">
        <f>'2008_CO-PA_Sumary'!AI36</f>
        <v>1518</v>
      </c>
      <c r="X37" s="28">
        <f>'2009_CO-PA_Sumary'!AI36</f>
        <v>1456.6</v>
      </c>
      <c r="Y37" s="28">
        <f>'2010_CO-PA_Sumary'!AI36</f>
        <v>1286.8999999999999</v>
      </c>
      <c r="Z37" s="28">
        <f t="shared" si="5"/>
        <v>1499.9555555555555</v>
      </c>
      <c r="AA37" s="28">
        <f t="shared" si="6"/>
        <v>1466.3333333333333</v>
      </c>
      <c r="AE37" s="165">
        <v>511</v>
      </c>
      <c r="AF37" s="166" t="s">
        <v>167</v>
      </c>
      <c r="AG37" s="167">
        <f t="shared" si="25"/>
        <v>982.10000000000014</v>
      </c>
      <c r="AH37" s="167">
        <f t="shared" si="22"/>
        <v>909.90000000000009</v>
      </c>
      <c r="AI37" s="167">
        <f t="shared" si="22"/>
        <v>1022.2</v>
      </c>
      <c r="AJ37" s="167">
        <f t="shared" si="22"/>
        <v>822.00000000000011</v>
      </c>
      <c r="AK37" s="167">
        <f t="shared" si="22"/>
        <v>855.59999999999991</v>
      </c>
      <c r="AL37" s="167">
        <f t="shared" si="22"/>
        <v>897.9</v>
      </c>
      <c r="AM37" s="167">
        <f t="shared" si="22"/>
        <v>939.4</v>
      </c>
      <c r="AN37" s="167">
        <f t="shared" si="22"/>
        <v>884.5</v>
      </c>
      <c r="AO37" s="167">
        <f t="shared" si="22"/>
        <v>878.4</v>
      </c>
      <c r="AP37" s="167">
        <f t="shared" si="23"/>
        <v>910.22222222222217</v>
      </c>
      <c r="AQ37" s="167">
        <f t="shared" si="24"/>
        <v>879.63333333333321</v>
      </c>
    </row>
    <row r="38" spans="1:43" ht="13.5" thickTop="1" x14ac:dyDescent="0.2">
      <c r="A38" s="23" t="s">
        <v>78</v>
      </c>
      <c r="B38" s="24" t="s">
        <v>79</v>
      </c>
      <c r="C38" s="28">
        <f>'2002_CO-PA_Sumary'!Q37</f>
        <v>800.40000000000043</v>
      </c>
      <c r="D38" s="28">
        <f>'2003_CO-PA_Sumary'!Q37</f>
        <v>717.90000000000032</v>
      </c>
      <c r="E38" s="28">
        <f>'2004_CO-PA_Sumary'!Q37</f>
        <v>835.60000000000048</v>
      </c>
      <c r="F38" s="29">
        <f>'2005_CO-PA_Sumary'!Q37</f>
        <v>641.2000000000005</v>
      </c>
      <c r="G38" s="28">
        <f>'2006_CO-PA_Sumary'!Q37</f>
        <v>943.20000000000061</v>
      </c>
      <c r="H38" s="28">
        <f>'2007_CO-PA_Sumary'!Q37</f>
        <v>899.60000000000059</v>
      </c>
      <c r="I38" s="28">
        <f>'2008_CO-PA_Sumary'!Q37</f>
        <v>804.2000000000005</v>
      </c>
      <c r="J38" s="28">
        <f>'2009_CO-PA_Sumary'!Q37</f>
        <v>758.90000000000032</v>
      </c>
      <c r="K38" s="28">
        <f>'2010_CO-PA_Sumary'!Q37</f>
        <v>685.10000000000025</v>
      </c>
      <c r="L38" s="28">
        <f t="shared" si="3"/>
        <v>787.34444444444489</v>
      </c>
      <c r="M38" s="28">
        <f t="shared" si="4"/>
        <v>788.5063492063498</v>
      </c>
      <c r="O38" s="27">
        <v>703</v>
      </c>
      <c r="P38" s="25" t="s">
        <v>180</v>
      </c>
      <c r="Q38" s="28">
        <f>'2002_CO-PA_Sumary'!AI37</f>
        <v>2248.2000000000003</v>
      </c>
      <c r="R38" s="28">
        <f>'2003_CO-PA_Sumary'!AI37</f>
        <v>2166.7000000000003</v>
      </c>
      <c r="S38" s="28">
        <f>'2004_CO-PA_Sumary'!AI37</f>
        <v>2273.0000000000005</v>
      </c>
      <c r="T38" s="28">
        <f>'2005_CO-PA_Sumary'!AI37</f>
        <v>1910.4</v>
      </c>
      <c r="U38" s="28">
        <f>'2006_CO-PA_Sumary'!AI37</f>
        <v>2024.8999999999999</v>
      </c>
      <c r="V38" s="28">
        <f>'2007_CO-PA_Sumary'!AI37</f>
        <v>2219.4</v>
      </c>
      <c r="W38" s="28">
        <f>'2008_CO-PA_Sumary'!AI37</f>
        <v>2368.3999999999996</v>
      </c>
      <c r="X38" s="28">
        <f>'2009_CO-PA_Sumary'!AI37</f>
        <v>2358.6999999999998</v>
      </c>
      <c r="Y38" s="28">
        <f>'2010_CO-PA_Sumary'!AI37</f>
        <v>1996.8</v>
      </c>
      <c r="Z38" s="28">
        <f t="shared" si="5"/>
        <v>2174.0555555555557</v>
      </c>
      <c r="AA38" s="28">
        <f t="shared" si="6"/>
        <v>2146.4333333333329</v>
      </c>
      <c r="AE38" s="27"/>
      <c r="AF38" s="40" t="s">
        <v>242</v>
      </c>
      <c r="AG38" s="28">
        <f>SUM(AG27:AG37)</f>
        <v>9271.6999999999989</v>
      </c>
      <c r="AH38" s="28">
        <f t="shared" ref="AH38:AO38" si="26">SUM(AH27:AH37)</f>
        <v>8268.8000000000011</v>
      </c>
      <c r="AI38" s="28">
        <f t="shared" si="26"/>
        <v>9850.5000000000018</v>
      </c>
      <c r="AJ38" s="28">
        <f t="shared" si="26"/>
        <v>8340.3000000000011</v>
      </c>
      <c r="AK38" s="28">
        <f t="shared" si="26"/>
        <v>8706.9</v>
      </c>
      <c r="AL38" s="28">
        <f t="shared" si="26"/>
        <v>9685.3999999999978</v>
      </c>
      <c r="AM38" s="28">
        <f t="shared" si="26"/>
        <v>9658</v>
      </c>
      <c r="AN38" s="28">
        <f t="shared" si="26"/>
        <v>9020.2999999999993</v>
      </c>
      <c r="AO38" s="28">
        <f t="shared" si="26"/>
        <v>8634.7000000000007</v>
      </c>
      <c r="AP38" s="28">
        <f t="shared" si="23"/>
        <v>9048.5111111111109</v>
      </c>
      <c r="AQ38" s="28">
        <f t="shared" si="24"/>
        <v>9007.5999999999985</v>
      </c>
    </row>
    <row r="39" spans="1:43" x14ac:dyDescent="0.2">
      <c r="A39" s="23" t="s">
        <v>80</v>
      </c>
      <c r="B39" s="24" t="s">
        <v>81</v>
      </c>
      <c r="C39" s="28">
        <f>'2002_CO-PA_Sumary'!Q38</f>
        <v>894.09999999999991</v>
      </c>
      <c r="D39" s="28">
        <f>'2003_CO-PA_Sumary'!Q38</f>
        <v>754.50000000000011</v>
      </c>
      <c r="E39" s="28">
        <f>'2004_CO-PA_Sumary'!Q38</f>
        <v>867.9</v>
      </c>
      <c r="F39" s="29">
        <f>'2005_CO-PA_Sumary'!Q38</f>
        <v>763</v>
      </c>
      <c r="G39" s="28">
        <f>'2006_CO-PA_Sumary'!Q38</f>
        <v>918.9</v>
      </c>
      <c r="H39" s="28">
        <f>'2007_CO-PA_Sumary'!Q38</f>
        <v>978.8</v>
      </c>
      <c r="I39" s="28">
        <f>'2008_CO-PA_Sumary'!Q38</f>
        <v>979.3</v>
      </c>
      <c r="J39" s="28">
        <f>'2009_CO-PA_Sumary'!Q38</f>
        <v>740.30000000000007</v>
      </c>
      <c r="K39" s="28">
        <f>'2010_CO-PA_Sumary'!Q38</f>
        <v>643.4</v>
      </c>
      <c r="L39" s="28">
        <f t="shared" si="3"/>
        <v>837.8</v>
      </c>
      <c r="M39" s="28">
        <f t="shared" si="4"/>
        <v>837.35714285714289</v>
      </c>
      <c r="O39" s="27">
        <v>704</v>
      </c>
      <c r="P39" s="25" t="s">
        <v>181</v>
      </c>
      <c r="Q39" s="28">
        <f>'2002_CO-PA_Sumary'!AI38</f>
        <v>753.3</v>
      </c>
      <c r="R39" s="28">
        <f>'2003_CO-PA_Sumary'!AI38</f>
        <v>761.3</v>
      </c>
      <c r="S39" s="28">
        <f>'2004_CO-PA_Sumary'!AI38</f>
        <v>813.6</v>
      </c>
      <c r="T39" s="28">
        <f>'2005_CO-PA_Sumary'!AI38</f>
        <v>772.7</v>
      </c>
      <c r="U39" s="28">
        <f>'2006_CO-PA_Sumary'!AI38</f>
        <v>772.5</v>
      </c>
      <c r="V39" s="28">
        <f>'2007_CO-PA_Sumary'!AI38</f>
        <v>763.40000000000009</v>
      </c>
      <c r="W39" s="28">
        <f>'2008_CO-PA_Sumary'!AI38</f>
        <v>793</v>
      </c>
      <c r="X39" s="28">
        <f>'2009_CO-PA_Sumary'!AI38</f>
        <v>776.7</v>
      </c>
      <c r="Y39" s="28">
        <f>'2010_CO-PA_Sumary'!AI38</f>
        <v>703.09999999999991</v>
      </c>
      <c r="Z39" s="28">
        <f t="shared" si="5"/>
        <v>767.73333333333312</v>
      </c>
      <c r="AA39" s="28">
        <f t="shared" si="6"/>
        <v>763.56666666666661</v>
      </c>
      <c r="AE39" s="27"/>
    </row>
    <row r="40" spans="1:43" x14ac:dyDescent="0.2">
      <c r="A40" s="23" t="s">
        <v>82</v>
      </c>
      <c r="B40" s="24" t="s">
        <v>83</v>
      </c>
      <c r="C40" s="28">
        <f>'2002_CO-PA_Sumary'!Q39</f>
        <v>89.399999999999991</v>
      </c>
      <c r="D40" s="28">
        <f>'2003_CO-PA_Sumary'!Q39</f>
        <v>86.300000000000011</v>
      </c>
      <c r="E40" s="28">
        <f>'2004_CO-PA_Sumary'!Q39</f>
        <v>81.099999999999994</v>
      </c>
      <c r="F40" s="29">
        <f>'2005_CO-PA_Sumary'!Q39</f>
        <v>84.699999999999989</v>
      </c>
      <c r="G40" s="28">
        <f>'2006_CO-PA_Sumary'!Q39</f>
        <v>84.2</v>
      </c>
      <c r="H40" s="28">
        <f>'2007_CO-PA_Sumary'!Q39</f>
        <v>86.2</v>
      </c>
      <c r="I40" s="28">
        <f>'2008_CO-PA_Sumary'!Q39</f>
        <v>84.7</v>
      </c>
      <c r="J40" s="28">
        <f>'2009_CO-PA_Sumary'!Q39</f>
        <v>86.7</v>
      </c>
      <c r="K40" s="28">
        <f>'2010_CO-PA_Sumary'!Q39</f>
        <v>76.2</v>
      </c>
      <c r="L40" s="28">
        <f t="shared" si="3"/>
        <v>84.388888888888886</v>
      </c>
      <c r="M40" s="28">
        <f t="shared" si="4"/>
        <v>83.86984126984126</v>
      </c>
      <c r="O40" s="27">
        <v>705</v>
      </c>
      <c r="P40" s="25" t="s">
        <v>182</v>
      </c>
      <c r="Q40" s="28">
        <f>'2002_CO-PA_Sumary'!AI39</f>
        <v>1001.6</v>
      </c>
      <c r="R40" s="28">
        <f>'2003_CO-PA_Sumary'!AI39</f>
        <v>972.69999999999993</v>
      </c>
      <c r="S40" s="28">
        <f>'2004_CO-PA_Sumary'!AI39</f>
        <v>1042.5999999999999</v>
      </c>
      <c r="T40" s="28">
        <f>'2005_CO-PA_Sumary'!AI39</f>
        <v>870.69999999999993</v>
      </c>
      <c r="U40" s="28">
        <f>'2006_CO-PA_Sumary'!AI39</f>
        <v>919.3</v>
      </c>
      <c r="V40" s="28">
        <f>'2007_CO-PA_Sumary'!AI39</f>
        <v>994.69999999999993</v>
      </c>
      <c r="W40" s="28">
        <f>'2008_CO-PA_Sumary'!AI39</f>
        <v>1066.8999999999999</v>
      </c>
      <c r="X40" s="28">
        <f>'2009_CO-PA_Sumary'!AI39</f>
        <v>1119.5</v>
      </c>
      <c r="Y40" s="28">
        <f>'2010_CO-PA_Sumary'!AI39</f>
        <v>933</v>
      </c>
      <c r="Z40" s="28">
        <f t="shared" si="5"/>
        <v>991.22222222222217</v>
      </c>
      <c r="AA40" s="28">
        <f t="shared" si="6"/>
        <v>984.01666666666654</v>
      </c>
      <c r="AE40" s="27"/>
    </row>
    <row r="41" spans="1:43" x14ac:dyDescent="0.2">
      <c r="A41" s="23" t="s">
        <v>84</v>
      </c>
      <c r="B41" s="24" t="s">
        <v>85</v>
      </c>
      <c r="C41" s="28">
        <f>'2002_CO-PA_Sumary'!Q40</f>
        <v>1635.8</v>
      </c>
      <c r="D41" s="28">
        <f>'2003_CO-PA_Sumary'!Q40</f>
        <v>1520.4</v>
      </c>
      <c r="E41" s="28">
        <f>'2004_CO-PA_Sumary'!Q40</f>
        <v>1580</v>
      </c>
      <c r="F41" s="29">
        <f>'2005_CO-PA_Sumary'!Q40</f>
        <v>1613.6000000000001</v>
      </c>
      <c r="G41" s="28">
        <f>'2006_CO-PA_Sumary'!Q40</f>
        <v>1559.9</v>
      </c>
      <c r="H41" s="28">
        <f>'2007_CO-PA_Sumary'!Q40</f>
        <v>2017.4</v>
      </c>
      <c r="I41" s="28">
        <f>'2008_CO-PA_Sumary'!Q40</f>
        <v>2070.4</v>
      </c>
      <c r="J41" s="28">
        <f>'2009_CO-PA_Sumary'!Q40</f>
        <v>1711.7</v>
      </c>
      <c r="K41" s="28">
        <f>'2010_CO-PA_Sumary'!Q40</f>
        <v>1672.7</v>
      </c>
      <c r="L41" s="28">
        <f t="shared" si="3"/>
        <v>1709.1000000000001</v>
      </c>
      <c r="M41" s="28">
        <f t="shared" si="4"/>
        <v>1764.9714285714288</v>
      </c>
      <c r="O41" s="27">
        <v>706</v>
      </c>
      <c r="P41" s="25" t="s">
        <v>183</v>
      </c>
      <c r="Q41" s="28">
        <f>'2002_CO-PA_Sumary'!AI40</f>
        <v>2638.4</v>
      </c>
      <c r="R41" s="28">
        <f>'2003_CO-PA_Sumary'!AI40</f>
        <v>2471.1999999999998</v>
      </c>
      <c r="S41" s="28">
        <f>'2004_CO-PA_Sumary'!AI40</f>
        <v>2693.2</v>
      </c>
      <c r="T41" s="28">
        <f>'2005_CO-PA_Sumary'!AI40</f>
        <v>2351.3000000000002</v>
      </c>
      <c r="U41" s="28">
        <f>'2006_CO-PA_Sumary'!AI40</f>
        <v>2332.3000000000006</v>
      </c>
      <c r="V41" s="28">
        <f>'2007_CO-PA_Sumary'!AI40</f>
        <v>2582.3000000000002</v>
      </c>
      <c r="W41" s="28">
        <f>'2008_CO-PA_Sumary'!AI40</f>
        <v>2896.3000000000006</v>
      </c>
      <c r="X41" s="28">
        <f>'2009_CO-PA_Sumary'!AI40</f>
        <v>2948.8</v>
      </c>
      <c r="Y41" s="28">
        <f>'2010_CO-PA_Sumary'!AI40</f>
        <v>2658.3</v>
      </c>
      <c r="Z41" s="28">
        <f t="shared" si="5"/>
        <v>2619.1222222222223</v>
      </c>
      <c r="AA41" s="28">
        <f t="shared" si="6"/>
        <v>2628.2166666666667</v>
      </c>
      <c r="AD41" s="69" t="s">
        <v>236</v>
      </c>
      <c r="AE41" s="27">
        <v>601</v>
      </c>
      <c r="AF41" s="25" t="s">
        <v>168</v>
      </c>
      <c r="AG41" s="28">
        <f>Q26</f>
        <v>61.800000000000004</v>
      </c>
      <c r="AH41" s="28">
        <f t="shared" ref="AH41:AO50" si="27">R26</f>
        <v>68.400000000000006</v>
      </c>
      <c r="AI41" s="28">
        <f t="shared" si="27"/>
        <v>74.599999999999994</v>
      </c>
      <c r="AJ41" s="28">
        <f t="shared" si="27"/>
        <v>74.400000000000006</v>
      </c>
      <c r="AK41" s="28">
        <f t="shared" si="27"/>
        <v>90.4</v>
      </c>
      <c r="AL41" s="28">
        <f t="shared" si="27"/>
        <v>98.600000000000009</v>
      </c>
      <c r="AM41" s="28">
        <f t="shared" si="27"/>
        <v>132.69999999999999</v>
      </c>
      <c r="AN41" s="28">
        <f t="shared" si="27"/>
        <v>129.9</v>
      </c>
      <c r="AO41" s="28">
        <f t="shared" si="27"/>
        <v>110.10000000000001</v>
      </c>
      <c r="AP41" s="28">
        <f t="shared" ref="AP41:AP51" si="28">AVERAGE(AG41:AO41)</f>
        <v>93.433333333333337</v>
      </c>
      <c r="AQ41" s="28">
        <f t="shared" ref="AQ41:AQ51" si="29">AVERAGE(AJ41:AO41)</f>
        <v>106.01666666666667</v>
      </c>
    </row>
    <row r="42" spans="1:43" x14ac:dyDescent="0.2">
      <c r="A42" s="23" t="s">
        <v>86</v>
      </c>
      <c r="B42" s="24" t="s">
        <v>87</v>
      </c>
      <c r="C42" s="28">
        <f>'2002_CO-PA_Sumary'!Q41</f>
        <v>246.21000000000004</v>
      </c>
      <c r="D42" s="28">
        <f>'2003_CO-PA_Sumary'!Q41</f>
        <v>199.90000000000003</v>
      </c>
      <c r="E42" s="28">
        <f>'2004_CO-PA_Sumary'!Q41</f>
        <v>243.5</v>
      </c>
      <c r="F42" s="29">
        <f>'2005_CO-PA_Sumary'!Q41</f>
        <v>184.9</v>
      </c>
      <c r="G42" s="28">
        <f>'2006_CO-PA_Sumary'!Q41</f>
        <v>186.90000000000003</v>
      </c>
      <c r="H42" s="28">
        <f>'2007_CO-PA_Sumary'!Q41</f>
        <v>265.3</v>
      </c>
      <c r="I42" s="28">
        <f>'2008_CO-PA_Sumary'!Q41</f>
        <v>238</v>
      </c>
      <c r="J42" s="28">
        <f>'2009_CO-PA_Sumary'!Q41</f>
        <v>225.9</v>
      </c>
      <c r="K42" s="28">
        <f>'2010_CO-PA_Sumary'!Q41</f>
        <v>207.1</v>
      </c>
      <c r="L42" s="28">
        <f t="shared" si="3"/>
        <v>221.96777777777777</v>
      </c>
      <c r="M42" s="28">
        <f t="shared" si="4"/>
        <v>218.58111111111111</v>
      </c>
      <c r="O42" s="27">
        <v>707</v>
      </c>
      <c r="P42" s="25" t="s">
        <v>184</v>
      </c>
      <c r="Q42" s="28">
        <f>'2002_CO-PA_Sumary'!AI41</f>
        <v>47.7</v>
      </c>
      <c r="R42" s="28">
        <f>'2003_CO-PA_Sumary'!AI41</f>
        <v>44.9</v>
      </c>
      <c r="S42" s="28">
        <f>'2004_CO-PA_Sumary'!AI41</f>
        <v>51</v>
      </c>
      <c r="T42" s="28">
        <f>'2005_CO-PA_Sumary'!AI41</f>
        <v>41.599999999999994</v>
      </c>
      <c r="U42" s="28">
        <f>'2006_CO-PA_Sumary'!AI41</f>
        <v>48.6</v>
      </c>
      <c r="V42" s="28">
        <f>'2007_CO-PA_Sumary'!AI41</f>
        <v>56.400000000000006</v>
      </c>
      <c r="W42" s="28">
        <f>'2008_CO-PA_Sumary'!AI41</f>
        <v>57.199999999999996</v>
      </c>
      <c r="X42" s="28">
        <f>'2009_CO-PA_Sumary'!AI41</f>
        <v>58.099999999999994</v>
      </c>
      <c r="Y42" s="28">
        <f>'2010_CO-PA_Sumary'!AI41</f>
        <v>52.2</v>
      </c>
      <c r="Z42" s="28">
        <f t="shared" si="5"/>
        <v>50.855555555555554</v>
      </c>
      <c r="AA42" s="28">
        <f t="shared" si="6"/>
        <v>52.349999999999994</v>
      </c>
      <c r="AE42" s="27">
        <v>602</v>
      </c>
      <c r="AF42" s="25" t="s">
        <v>169</v>
      </c>
      <c r="AG42" s="28">
        <f t="shared" ref="AG42:AG50" si="30">Q27</f>
        <v>877.5</v>
      </c>
      <c r="AH42" s="28">
        <f t="shared" si="27"/>
        <v>840.2</v>
      </c>
      <c r="AI42" s="28">
        <f t="shared" si="27"/>
        <v>817.39999999999986</v>
      </c>
      <c r="AJ42" s="28">
        <f t="shared" si="27"/>
        <v>899</v>
      </c>
      <c r="AK42" s="28">
        <f t="shared" si="27"/>
        <v>755.19999999999993</v>
      </c>
      <c r="AL42" s="28">
        <f t="shared" si="27"/>
        <v>1021.7</v>
      </c>
      <c r="AM42" s="28">
        <f t="shared" si="27"/>
        <v>1064.5</v>
      </c>
      <c r="AN42" s="28">
        <f t="shared" si="27"/>
        <v>817.49999999999989</v>
      </c>
      <c r="AO42" s="28">
        <f t="shared" si="27"/>
        <v>835.19999999999993</v>
      </c>
      <c r="AP42" s="28">
        <f t="shared" si="28"/>
        <v>880.91111111111104</v>
      </c>
      <c r="AQ42" s="28">
        <f t="shared" si="29"/>
        <v>898.84999999999991</v>
      </c>
    </row>
    <row r="43" spans="1:43" x14ac:dyDescent="0.2">
      <c r="A43" s="23" t="s">
        <v>88</v>
      </c>
      <c r="B43" s="24" t="s">
        <v>89</v>
      </c>
      <c r="C43" s="28">
        <f>'2002_CO-PA_Sumary'!Q42</f>
        <v>115.2</v>
      </c>
      <c r="D43" s="28">
        <f>'2003_CO-PA_Sumary'!Q42</f>
        <v>115.6</v>
      </c>
      <c r="E43" s="28">
        <f>'2004_CO-PA_Sumary'!Q42</f>
        <v>110.6</v>
      </c>
      <c r="F43" s="29">
        <f>'2005_CO-PA_Sumary'!Q42</f>
        <v>108.3</v>
      </c>
      <c r="G43" s="28">
        <f>'2006_CO-PA_Sumary'!Q42</f>
        <v>107.49999999999999</v>
      </c>
      <c r="H43" s="28">
        <f>'2007_CO-PA_Sumary'!Q42</f>
        <v>113.1</v>
      </c>
      <c r="I43" s="28">
        <f>'2008_CO-PA_Sumary'!Q42</f>
        <v>124.7</v>
      </c>
      <c r="J43" s="28">
        <f>'2009_CO-PA_Sumary'!Q42</f>
        <v>110.5</v>
      </c>
      <c r="K43" s="28">
        <f>'2010_CO-PA_Sumary'!Q42</f>
        <v>96.500000000000014</v>
      </c>
      <c r="L43" s="28">
        <f t="shared" si="3"/>
        <v>111.33333333333333</v>
      </c>
      <c r="M43" s="28">
        <f t="shared" si="4"/>
        <v>110.27619047619046</v>
      </c>
      <c r="O43" s="27">
        <v>708</v>
      </c>
      <c r="P43" s="25" t="s">
        <v>185</v>
      </c>
      <c r="Q43" s="28">
        <f>'2002_CO-PA_Sumary'!AI42</f>
        <v>1111.8</v>
      </c>
      <c r="R43" s="28">
        <f>'2003_CO-PA_Sumary'!AI42</f>
        <v>1191.6000000000001</v>
      </c>
      <c r="S43" s="28">
        <f>'2004_CO-PA_Sumary'!AI42</f>
        <v>1141.0999999999999</v>
      </c>
      <c r="T43" s="28">
        <f>'2005_CO-PA_Sumary'!AI42</f>
        <v>1091.7</v>
      </c>
      <c r="U43" s="28">
        <f>'2006_CO-PA_Sumary'!AI42</f>
        <v>1260.7</v>
      </c>
      <c r="V43" s="28">
        <f>'2007_CO-PA_Sumary'!AI42</f>
        <v>1242.3</v>
      </c>
      <c r="W43" s="28">
        <f>'2008_CO-PA_Sumary'!AI42</f>
        <v>1184.0999999999999</v>
      </c>
      <c r="X43" s="28">
        <f>'2009_CO-PA_Sumary'!AI42</f>
        <v>1239.2</v>
      </c>
      <c r="Y43" s="28">
        <f>'2010_CO-PA_Sumary'!AI42</f>
        <v>1316.1000000000001</v>
      </c>
      <c r="Z43" s="28">
        <f t="shared" si="5"/>
        <v>1197.6222222222223</v>
      </c>
      <c r="AA43" s="28">
        <f t="shared" si="6"/>
        <v>1222.3499999999999</v>
      </c>
      <c r="AE43" s="27">
        <v>603</v>
      </c>
      <c r="AF43" s="25" t="s">
        <v>170</v>
      </c>
      <c r="AG43" s="28">
        <f t="shared" si="30"/>
        <v>763.8</v>
      </c>
      <c r="AH43" s="28">
        <f t="shared" si="27"/>
        <v>722.4</v>
      </c>
      <c r="AI43" s="28">
        <f t="shared" si="27"/>
        <v>796.1</v>
      </c>
      <c r="AJ43" s="28">
        <f t="shared" si="27"/>
        <v>719.89999999999986</v>
      </c>
      <c r="AK43" s="28">
        <f t="shared" si="27"/>
        <v>811.89999999999986</v>
      </c>
      <c r="AL43" s="28">
        <f t="shared" si="27"/>
        <v>983.19999999999993</v>
      </c>
      <c r="AM43" s="28">
        <f t="shared" si="27"/>
        <v>969.39999999999986</v>
      </c>
      <c r="AN43" s="28">
        <f t="shared" si="27"/>
        <v>830.6</v>
      </c>
      <c r="AO43" s="28">
        <f t="shared" si="27"/>
        <v>803.1</v>
      </c>
      <c r="AP43" s="28">
        <f t="shared" si="28"/>
        <v>822.26666666666665</v>
      </c>
      <c r="AQ43" s="28">
        <f t="shared" si="29"/>
        <v>853.01666666666677</v>
      </c>
    </row>
    <row r="44" spans="1:43" x14ac:dyDescent="0.2">
      <c r="A44" s="23" t="s">
        <v>90</v>
      </c>
      <c r="B44" s="24" t="s">
        <v>91</v>
      </c>
      <c r="C44" s="28">
        <f>'2002_CO-PA_Sumary'!Q43</f>
        <v>369.14</v>
      </c>
      <c r="D44" s="28">
        <f>'2003_CO-PA_Sumary'!Q43</f>
        <v>267.79999999999995</v>
      </c>
      <c r="E44" s="28">
        <f>'2004_CO-PA_Sumary'!Q43</f>
        <v>371</v>
      </c>
      <c r="F44" s="29">
        <f>'2005_CO-PA_Sumary'!Q43</f>
        <v>279.89999999999998</v>
      </c>
      <c r="G44" s="28">
        <f>'2006_CO-PA_Sumary'!Q43</f>
        <v>215.9</v>
      </c>
      <c r="H44" s="28">
        <f>'2007_CO-PA_Sumary'!Q43</f>
        <v>374.4</v>
      </c>
      <c r="I44" s="28">
        <f>'2008_CO-PA_Sumary'!Q43</f>
        <v>343.40000000000003</v>
      </c>
      <c r="J44" s="28">
        <f>'2009_CO-PA_Sumary'!Q43</f>
        <v>312.70000000000005</v>
      </c>
      <c r="K44" s="28">
        <f>'2010_CO-PA_Sumary'!Q43</f>
        <v>288.39999999999998</v>
      </c>
      <c r="L44" s="28">
        <f t="shared" si="3"/>
        <v>313.62666666666667</v>
      </c>
      <c r="M44" s="28">
        <f t="shared" si="4"/>
        <v>304.04666666666662</v>
      </c>
      <c r="O44" s="27">
        <v>709</v>
      </c>
      <c r="P44" s="25" t="s">
        <v>186</v>
      </c>
      <c r="Q44" s="28">
        <f>'2002_CO-PA_Sumary'!AI43</f>
        <v>779.10000000000014</v>
      </c>
      <c r="R44" s="28">
        <f>'2003_CO-PA_Sumary'!AI43</f>
        <v>768</v>
      </c>
      <c r="S44" s="28">
        <f>'2004_CO-PA_Sumary'!AI43</f>
        <v>804.9</v>
      </c>
      <c r="T44" s="28">
        <f>'2005_CO-PA_Sumary'!AI43</f>
        <v>726.1</v>
      </c>
      <c r="U44" s="28">
        <f>'2006_CO-PA_Sumary'!AI43</f>
        <v>792.8</v>
      </c>
      <c r="V44" s="28">
        <f>'2007_CO-PA_Sumary'!AI43</f>
        <v>856.10000000000014</v>
      </c>
      <c r="W44" s="28">
        <f>'2008_CO-PA_Sumary'!AI43</f>
        <v>893.19999999999993</v>
      </c>
      <c r="X44" s="28">
        <f>'2009_CO-PA_Sumary'!AI43</f>
        <v>897.7</v>
      </c>
      <c r="Y44" s="28">
        <f>'2010_CO-PA_Sumary'!AI43</f>
        <v>878.69999999999982</v>
      </c>
      <c r="Z44" s="28">
        <f t="shared" si="5"/>
        <v>821.84444444444443</v>
      </c>
      <c r="AA44" s="28">
        <f t="shared" si="6"/>
        <v>840.76666666666654</v>
      </c>
      <c r="AE44" s="27">
        <v>604</v>
      </c>
      <c r="AF44" s="25" t="s">
        <v>171</v>
      </c>
      <c r="AG44" s="28">
        <f t="shared" si="30"/>
        <v>64.7</v>
      </c>
      <c r="AH44" s="28">
        <f t="shared" si="27"/>
        <v>61.70000000000001</v>
      </c>
      <c r="AI44" s="28">
        <f t="shared" si="27"/>
        <v>69.7</v>
      </c>
      <c r="AJ44" s="28">
        <f t="shared" si="27"/>
        <v>61.300000000000004</v>
      </c>
      <c r="AK44" s="28">
        <f t="shared" si="27"/>
        <v>55.4</v>
      </c>
      <c r="AL44" s="28">
        <f t="shared" si="27"/>
        <v>58.699999999999996</v>
      </c>
      <c r="AM44" s="28">
        <f t="shared" si="27"/>
        <v>68.300000000000011</v>
      </c>
      <c r="AN44" s="28">
        <f t="shared" si="27"/>
        <v>70</v>
      </c>
      <c r="AO44" s="28">
        <f t="shared" si="27"/>
        <v>85.000000000000014</v>
      </c>
      <c r="AP44" s="28">
        <f t="shared" si="28"/>
        <v>66.088888888888903</v>
      </c>
      <c r="AQ44" s="28">
        <f t="shared" si="29"/>
        <v>66.45</v>
      </c>
    </row>
    <row r="45" spans="1:43" x14ac:dyDescent="0.2">
      <c r="A45" s="23" t="s">
        <v>92</v>
      </c>
      <c r="B45" s="24" t="s">
        <v>93</v>
      </c>
      <c r="C45" s="28">
        <f>'2002_CO-PA_Sumary'!Q44</f>
        <v>486.6</v>
      </c>
      <c r="D45" s="28">
        <f>'2003_CO-PA_Sumary'!Q44</f>
        <v>503.90000000000003</v>
      </c>
      <c r="E45" s="28">
        <f>'2004_CO-PA_Sumary'!Q44</f>
        <v>567</v>
      </c>
      <c r="F45" s="29">
        <f>'2005_CO-PA_Sumary'!Q44</f>
        <v>463.50000000000006</v>
      </c>
      <c r="G45" s="28">
        <f>'2006_CO-PA_Sumary'!Q44</f>
        <v>468.99999999999994</v>
      </c>
      <c r="H45" s="28">
        <f>'2007_CO-PA_Sumary'!Q44</f>
        <v>488.70000000000005</v>
      </c>
      <c r="I45" s="28">
        <f>'2008_CO-PA_Sumary'!Q44</f>
        <v>503.9</v>
      </c>
      <c r="J45" s="28">
        <f>'2009_CO-PA_Sumary'!Q44</f>
        <v>631.29999999999995</v>
      </c>
      <c r="K45" s="28">
        <f>'2010_CO-PA_Sumary'!Q44</f>
        <v>432.5</v>
      </c>
      <c r="L45" s="28">
        <f t="shared" si="3"/>
        <v>505.15555555555551</v>
      </c>
      <c r="M45" s="28">
        <f t="shared" si="4"/>
        <v>499.15079365079362</v>
      </c>
      <c r="O45" s="27">
        <v>710</v>
      </c>
      <c r="P45" s="25" t="s">
        <v>187</v>
      </c>
      <c r="Q45" s="28">
        <f>'2002_CO-PA_Sumary'!AI44</f>
        <v>1404</v>
      </c>
      <c r="R45" s="28">
        <f>'2003_CO-PA_Sumary'!AI44</f>
        <v>1407.7999999999997</v>
      </c>
      <c r="S45" s="28">
        <f>'2004_CO-PA_Sumary'!AI44</f>
        <v>1515.2000000000003</v>
      </c>
      <c r="T45" s="28">
        <f>'2005_CO-PA_Sumary'!AI44</f>
        <v>1584.7</v>
      </c>
      <c r="U45" s="28">
        <f>'2006_CO-PA_Sumary'!AI44</f>
        <v>1606</v>
      </c>
      <c r="V45" s="28">
        <f>'2007_CO-PA_Sumary'!AI44</f>
        <v>1509.1000000000001</v>
      </c>
      <c r="W45" s="28">
        <f>'2008_CO-PA_Sumary'!AI44</f>
        <v>1454.3999999999999</v>
      </c>
      <c r="X45" s="28">
        <f>'2009_CO-PA_Sumary'!AI44</f>
        <v>1530.0000000000002</v>
      </c>
      <c r="Y45" s="28">
        <f>'2010_CO-PA_Sumary'!AI44</f>
        <v>1494.5</v>
      </c>
      <c r="Z45" s="28">
        <f t="shared" si="5"/>
        <v>1500.6333333333332</v>
      </c>
      <c r="AA45" s="28">
        <f t="shared" si="6"/>
        <v>1529.7833333333335</v>
      </c>
      <c r="AE45" s="27">
        <v>605</v>
      </c>
      <c r="AF45" s="25" t="s">
        <v>172</v>
      </c>
      <c r="AG45" s="28">
        <f t="shared" si="30"/>
        <v>0</v>
      </c>
      <c r="AH45" s="28">
        <f t="shared" si="27"/>
        <v>0</v>
      </c>
      <c r="AI45" s="28">
        <f t="shared" si="27"/>
        <v>0</v>
      </c>
      <c r="AJ45" s="28">
        <f t="shared" si="27"/>
        <v>0</v>
      </c>
      <c r="AK45" s="28">
        <f t="shared" si="27"/>
        <v>0</v>
      </c>
      <c r="AL45" s="28">
        <f t="shared" si="27"/>
        <v>0</v>
      </c>
      <c r="AM45" s="28">
        <f t="shared" si="27"/>
        <v>0.3</v>
      </c>
      <c r="AN45" s="28">
        <f t="shared" si="27"/>
        <v>0.3</v>
      </c>
      <c r="AO45" s="28">
        <f t="shared" si="27"/>
        <v>0.4</v>
      </c>
      <c r="AP45" s="28">
        <f t="shared" si="28"/>
        <v>0.1111111111111111</v>
      </c>
      <c r="AQ45" s="28">
        <f t="shared" si="29"/>
        <v>0.16666666666666666</v>
      </c>
    </row>
    <row r="46" spans="1:43" x14ac:dyDescent="0.2">
      <c r="A46" s="23" t="s">
        <v>94</v>
      </c>
      <c r="B46" s="24" t="s">
        <v>95</v>
      </c>
      <c r="C46" s="28">
        <f>'2002_CO-PA_Sumary'!Q45</f>
        <v>68.3</v>
      </c>
      <c r="D46" s="28">
        <f>'2003_CO-PA_Sumary'!Q45</f>
        <v>68.2</v>
      </c>
      <c r="E46" s="28">
        <f>'2004_CO-PA_Sumary'!Q45</f>
        <v>69.7</v>
      </c>
      <c r="F46" s="29">
        <f>'2005_CO-PA_Sumary'!Q45</f>
        <v>52.8</v>
      </c>
      <c r="G46" s="28">
        <f>'2006_CO-PA_Sumary'!Q45</f>
        <v>53.8</v>
      </c>
      <c r="H46" s="28">
        <f>'2007_CO-PA_Sumary'!Q45</f>
        <v>66.399999999999991</v>
      </c>
      <c r="I46" s="28">
        <f>'2008_CO-PA_Sumary'!Q45</f>
        <v>65.199999999999989</v>
      </c>
      <c r="J46" s="28">
        <f>'2009_CO-PA_Sumary'!Q45</f>
        <v>55.8</v>
      </c>
      <c r="K46" s="28">
        <f>'2010_CO-PA_Sumary'!Q45</f>
        <v>57.6</v>
      </c>
      <c r="L46" s="28">
        <f t="shared" si="3"/>
        <v>61.977777777777774</v>
      </c>
      <c r="M46" s="28">
        <f t="shared" si="4"/>
        <v>59.082539682539682</v>
      </c>
      <c r="O46" s="27">
        <v>801</v>
      </c>
      <c r="P46" s="25" t="s">
        <v>43</v>
      </c>
      <c r="Q46" s="28">
        <f>'2002_CO-PA_Sumary'!AI45</f>
        <v>307.50000000000006</v>
      </c>
      <c r="R46" s="28">
        <f>'2003_CO-PA_Sumary'!AI45</f>
        <v>284</v>
      </c>
      <c r="S46" s="28">
        <f>'2004_CO-PA_Sumary'!AI45</f>
        <v>314.60000000000002</v>
      </c>
      <c r="T46" s="28">
        <f>'2005_CO-PA_Sumary'!AI45</f>
        <v>274.3</v>
      </c>
      <c r="U46" s="28">
        <f>'2006_CO-PA_Sumary'!AI45</f>
        <v>339.5</v>
      </c>
      <c r="V46" s="28">
        <f>'2007_CO-PA_Sumary'!AI45</f>
        <v>375</v>
      </c>
      <c r="W46" s="28">
        <f>'2008_CO-PA_Sumary'!AI45</f>
        <v>352</v>
      </c>
      <c r="X46" s="28">
        <f>'2009_CO-PA_Sumary'!AI45</f>
        <v>366.29999999999995</v>
      </c>
      <c r="Y46" s="28">
        <f>'2010_CO-PA_Sumary'!AI45</f>
        <v>352</v>
      </c>
      <c r="Z46" s="28">
        <f t="shared" si="5"/>
        <v>329.46666666666664</v>
      </c>
      <c r="AA46" s="28">
        <f t="shared" si="6"/>
        <v>343.18333333333334</v>
      </c>
      <c r="AE46" s="27">
        <v>606</v>
      </c>
      <c r="AF46" s="25" t="s">
        <v>173</v>
      </c>
      <c r="AG46" s="28">
        <f t="shared" si="30"/>
        <v>2190.6</v>
      </c>
      <c r="AH46" s="28">
        <f t="shared" si="27"/>
        <v>1957.5999999999997</v>
      </c>
      <c r="AI46" s="28">
        <f t="shared" si="27"/>
        <v>2066.8000000000002</v>
      </c>
      <c r="AJ46" s="28">
        <f t="shared" si="27"/>
        <v>1757.1</v>
      </c>
      <c r="AK46" s="28">
        <f t="shared" si="27"/>
        <v>1970.9</v>
      </c>
      <c r="AL46" s="28">
        <f t="shared" si="27"/>
        <v>2255.9</v>
      </c>
      <c r="AM46" s="28">
        <f t="shared" si="27"/>
        <v>2174.1999999999998</v>
      </c>
      <c r="AN46" s="28">
        <f t="shared" si="27"/>
        <v>2378.8000000000002</v>
      </c>
      <c r="AO46" s="28">
        <f t="shared" si="27"/>
        <v>2080.6999999999998</v>
      </c>
      <c r="AP46" s="28">
        <f t="shared" si="28"/>
        <v>2092.5111111111109</v>
      </c>
      <c r="AQ46" s="28">
        <f t="shared" si="29"/>
        <v>2102.9333333333329</v>
      </c>
    </row>
    <row r="47" spans="1:43" x14ac:dyDescent="0.2">
      <c r="A47" s="23" t="s">
        <v>96</v>
      </c>
      <c r="B47" s="24" t="s">
        <v>97</v>
      </c>
      <c r="C47" s="28">
        <f>'2002_CO-PA_Sumary'!Q46</f>
        <v>320.09999999999997</v>
      </c>
      <c r="D47" s="28">
        <f>'2003_CO-PA_Sumary'!Q46</f>
        <v>295.8</v>
      </c>
      <c r="E47" s="28">
        <f>'2004_CO-PA_Sumary'!Q46</f>
        <v>334.5</v>
      </c>
      <c r="F47" s="29">
        <f>'2005_CO-PA_Sumary'!Q46</f>
        <v>293.90000000000003</v>
      </c>
      <c r="G47" s="28">
        <f>'2006_CO-PA_Sumary'!Q46</f>
        <v>302.7</v>
      </c>
      <c r="H47" s="28">
        <f>'2007_CO-PA_Sumary'!Q46</f>
        <v>327.9</v>
      </c>
      <c r="I47" s="28">
        <f>'2008_CO-PA_Sumary'!Q46</f>
        <v>322.3</v>
      </c>
      <c r="J47" s="28">
        <f>'2009_CO-PA_Sumary'!Q46</f>
        <v>325</v>
      </c>
      <c r="K47" s="28">
        <f>'2010_CO-PA_Sumary'!Q46</f>
        <v>283.2</v>
      </c>
      <c r="L47" s="28">
        <f t="shared" si="3"/>
        <v>311.71111111111111</v>
      </c>
      <c r="M47" s="28">
        <f t="shared" si="4"/>
        <v>309.53015873015875</v>
      </c>
      <c r="O47" s="27">
        <v>802</v>
      </c>
      <c r="P47" s="25" t="s">
        <v>11</v>
      </c>
      <c r="Q47" s="28">
        <f>'2002_CO-PA_Sumary'!AI46</f>
        <v>163.60000000000002</v>
      </c>
      <c r="R47" s="28">
        <f>'2003_CO-PA_Sumary'!AI46</f>
        <v>159.6</v>
      </c>
      <c r="S47" s="28">
        <f>'2004_CO-PA_Sumary'!AI46</f>
        <v>164.2</v>
      </c>
      <c r="T47" s="28">
        <f>'2005_CO-PA_Sumary'!AI46</f>
        <v>164.2</v>
      </c>
      <c r="U47" s="28">
        <f>'2006_CO-PA_Sumary'!AI46</f>
        <v>165.1</v>
      </c>
      <c r="V47" s="28">
        <f>'2007_CO-PA_Sumary'!AI46</f>
        <v>172.8</v>
      </c>
      <c r="W47" s="28">
        <f>'2008_CO-PA_Sumary'!AI46</f>
        <v>165.89999999999998</v>
      </c>
      <c r="X47" s="28">
        <f>'2009_CO-PA_Sumary'!AI46</f>
        <v>178.1</v>
      </c>
      <c r="Y47" s="28">
        <f>'2010_CO-PA_Sumary'!AI46</f>
        <v>173.79999999999998</v>
      </c>
      <c r="Z47" s="28">
        <f t="shared" si="5"/>
        <v>167.47777777777776</v>
      </c>
      <c r="AA47" s="28">
        <f t="shared" si="6"/>
        <v>169.98333333333332</v>
      </c>
      <c r="AE47" s="27">
        <v>607</v>
      </c>
      <c r="AF47" s="25" t="s">
        <v>174</v>
      </c>
      <c r="AG47" s="28">
        <f t="shared" si="30"/>
        <v>1091.7</v>
      </c>
      <c r="AH47" s="28">
        <f t="shared" si="27"/>
        <v>1006.1999999999999</v>
      </c>
      <c r="AI47" s="28">
        <f t="shared" si="27"/>
        <v>1053.1000000000001</v>
      </c>
      <c r="AJ47" s="28">
        <f t="shared" si="27"/>
        <v>983.40000000000009</v>
      </c>
      <c r="AK47" s="28">
        <f t="shared" si="27"/>
        <v>1030.0999999999999</v>
      </c>
      <c r="AL47" s="28">
        <f t="shared" si="27"/>
        <v>1119.6000000000001</v>
      </c>
      <c r="AM47" s="28">
        <f t="shared" si="27"/>
        <v>1119.8</v>
      </c>
      <c r="AN47" s="28">
        <f t="shared" si="27"/>
        <v>1114.2</v>
      </c>
      <c r="AO47" s="28">
        <f t="shared" si="27"/>
        <v>1022.1000000000001</v>
      </c>
      <c r="AP47" s="28">
        <f t="shared" si="28"/>
        <v>1060.0222222222224</v>
      </c>
      <c r="AQ47" s="28">
        <f t="shared" si="29"/>
        <v>1064.8666666666668</v>
      </c>
    </row>
    <row r="48" spans="1:43" x14ac:dyDescent="0.2">
      <c r="A48" s="23" t="s">
        <v>98</v>
      </c>
      <c r="B48" s="24" t="s">
        <v>99</v>
      </c>
      <c r="C48" s="28">
        <f>'2002_CO-PA_Sumary'!Q47</f>
        <v>61.9</v>
      </c>
      <c r="D48" s="28">
        <f>'2003_CO-PA_Sumary'!Q47</f>
        <v>55.100000000000009</v>
      </c>
      <c r="E48" s="28">
        <f>'2004_CO-PA_Sumary'!Q47</f>
        <v>79.400000000000006</v>
      </c>
      <c r="F48" s="29">
        <f>'2005_CO-PA_Sumary'!Q47</f>
        <v>61.400000000000006</v>
      </c>
      <c r="G48" s="28">
        <f>'2006_CO-PA_Sumary'!Q47</f>
        <v>71.699999999999989</v>
      </c>
      <c r="H48" s="28">
        <f>'2007_CO-PA_Sumary'!Q47</f>
        <v>73.499999999999986</v>
      </c>
      <c r="I48" s="28">
        <f>'2008_CO-PA_Sumary'!Q47</f>
        <v>83.199999999999989</v>
      </c>
      <c r="J48" s="28">
        <f>'2009_CO-PA_Sumary'!Q47</f>
        <v>114.29999999999998</v>
      </c>
      <c r="K48" s="28">
        <f>'2010_CO-PA_Sumary'!Q47</f>
        <v>87.5</v>
      </c>
      <c r="L48" s="28">
        <f t="shared" si="3"/>
        <v>76.444444444444443</v>
      </c>
      <c r="M48" s="28">
        <f t="shared" si="4"/>
        <v>81.149206349206338</v>
      </c>
      <c r="O48" s="27">
        <v>901</v>
      </c>
      <c r="P48" s="25" t="s">
        <v>188</v>
      </c>
      <c r="Q48" s="28">
        <f>'2002_CO-PA_Sumary'!AI47</f>
        <v>198.7</v>
      </c>
      <c r="R48" s="28">
        <f>'2003_CO-PA_Sumary'!AI47</f>
        <v>183.4</v>
      </c>
      <c r="S48" s="28">
        <f>'2004_CO-PA_Sumary'!AI47</f>
        <v>188.8</v>
      </c>
      <c r="T48" s="28">
        <f>'2005_CO-PA_Sumary'!AI47</f>
        <v>154.1</v>
      </c>
      <c r="U48" s="28">
        <f>'2006_CO-PA_Sumary'!AI47</f>
        <v>187.2</v>
      </c>
      <c r="V48" s="28">
        <f>'2007_CO-PA_Sumary'!AI47</f>
        <v>210.4</v>
      </c>
      <c r="W48" s="28">
        <f>'2008_CO-PA_Sumary'!AI47</f>
        <v>198.5</v>
      </c>
      <c r="X48" s="28">
        <f>'2009_CO-PA_Sumary'!AI47</f>
        <v>204.9</v>
      </c>
      <c r="Y48" s="28">
        <f>'2010_CO-PA_Sumary'!AI47</f>
        <v>195.50000000000003</v>
      </c>
      <c r="Z48" s="28">
        <f t="shared" si="5"/>
        <v>191.2777777777778</v>
      </c>
      <c r="AA48" s="28">
        <f t="shared" si="6"/>
        <v>191.76666666666665</v>
      </c>
      <c r="AE48" s="27">
        <v>608</v>
      </c>
      <c r="AF48" s="25" t="s">
        <v>175</v>
      </c>
      <c r="AG48" s="28">
        <f t="shared" si="30"/>
        <v>1005.9000000000001</v>
      </c>
      <c r="AH48" s="28">
        <f t="shared" si="27"/>
        <v>989.09999999999991</v>
      </c>
      <c r="AI48" s="28">
        <f t="shared" si="27"/>
        <v>1066.2</v>
      </c>
      <c r="AJ48" s="28">
        <f t="shared" si="27"/>
        <v>970.7</v>
      </c>
      <c r="AK48" s="28">
        <f t="shared" si="27"/>
        <v>997.7</v>
      </c>
      <c r="AL48" s="28">
        <f t="shared" si="27"/>
        <v>1132.0999999999999</v>
      </c>
      <c r="AM48" s="28">
        <f t="shared" si="27"/>
        <v>1217.4000000000001</v>
      </c>
      <c r="AN48" s="28">
        <f t="shared" si="27"/>
        <v>1241.3999999999999</v>
      </c>
      <c r="AO48" s="28">
        <f t="shared" si="27"/>
        <v>1009.3999999999999</v>
      </c>
      <c r="AP48" s="28">
        <f t="shared" si="28"/>
        <v>1069.9888888888886</v>
      </c>
      <c r="AQ48" s="28">
        <f t="shared" si="29"/>
        <v>1094.7833333333331</v>
      </c>
    </row>
    <row r="49" spans="1:43" x14ac:dyDescent="0.2">
      <c r="A49" s="23" t="s">
        <v>100</v>
      </c>
      <c r="B49" s="24" t="s">
        <v>101</v>
      </c>
      <c r="C49" s="28">
        <f>'2002_CO-PA_Sumary'!Q48</f>
        <v>642.70000000000005</v>
      </c>
      <c r="D49" s="28">
        <f>'2003_CO-PA_Sumary'!Q48</f>
        <v>574.20000000000005</v>
      </c>
      <c r="E49" s="28">
        <f>'2004_CO-PA_Sumary'!Q48</f>
        <v>613.60000000000014</v>
      </c>
      <c r="F49" s="29">
        <f>'2005_CO-PA_Sumary'!Q48</f>
        <v>524.5</v>
      </c>
      <c r="G49" s="28">
        <f>'2006_CO-PA_Sumary'!Q48</f>
        <v>720.3</v>
      </c>
      <c r="H49" s="28">
        <f>'2007_CO-PA_Sumary'!Q48</f>
        <v>685.5</v>
      </c>
      <c r="I49" s="28">
        <f>'2008_CO-PA_Sumary'!Q48</f>
        <v>652.6</v>
      </c>
      <c r="J49" s="28">
        <f>'2009_CO-PA_Sumary'!Q48</f>
        <v>606.29999999999995</v>
      </c>
      <c r="K49" s="28">
        <f>'2010_CO-PA_Sumary'!Q48</f>
        <v>628.1</v>
      </c>
      <c r="L49" s="28">
        <f t="shared" si="3"/>
        <v>627.53333333333342</v>
      </c>
      <c r="M49" s="28">
        <f t="shared" si="4"/>
        <v>634.97619047619048</v>
      </c>
      <c r="O49" s="27">
        <v>902</v>
      </c>
      <c r="P49" s="25" t="s">
        <v>189</v>
      </c>
      <c r="Q49" s="28">
        <f>'2002_CO-PA_Sumary'!AI48</f>
        <v>26.800000000000004</v>
      </c>
      <c r="R49" s="28">
        <f>'2003_CO-PA_Sumary'!AI48</f>
        <v>28.100000000000005</v>
      </c>
      <c r="S49" s="28">
        <f>'2004_CO-PA_Sumary'!AI48</f>
        <v>28.299999999999997</v>
      </c>
      <c r="T49" s="28">
        <f>'2005_CO-PA_Sumary'!AI48</f>
        <v>26.900000000000002</v>
      </c>
      <c r="U49" s="28">
        <f>'2006_CO-PA_Sumary'!AI48</f>
        <v>29.6</v>
      </c>
      <c r="V49" s="28">
        <f>'2007_CO-PA_Sumary'!AI48</f>
        <v>32</v>
      </c>
      <c r="W49" s="28">
        <f>'2008_CO-PA_Sumary'!AI48</f>
        <v>31.5</v>
      </c>
      <c r="X49" s="28">
        <f>'2009_CO-PA_Sumary'!AI48</f>
        <v>30.9</v>
      </c>
      <c r="Y49" s="28">
        <f>'2010_CO-PA_Sumary'!AI48</f>
        <v>29.400000000000002</v>
      </c>
      <c r="Z49" s="28">
        <f t="shared" si="5"/>
        <v>29.277777777777779</v>
      </c>
      <c r="AA49" s="28">
        <f t="shared" si="6"/>
        <v>30.05</v>
      </c>
      <c r="AE49" s="27">
        <v>609</v>
      </c>
      <c r="AF49" s="25" t="s">
        <v>176</v>
      </c>
      <c r="AG49" s="28">
        <f t="shared" si="30"/>
        <v>2307.9999999999995</v>
      </c>
      <c r="AH49" s="28">
        <f t="shared" si="27"/>
        <v>2125.7000000000003</v>
      </c>
      <c r="AI49" s="28">
        <f t="shared" si="27"/>
        <v>2381.1000000000004</v>
      </c>
      <c r="AJ49" s="28">
        <f t="shared" si="27"/>
        <v>1986.6000000000001</v>
      </c>
      <c r="AK49" s="28">
        <f t="shared" si="27"/>
        <v>2143.6999999999998</v>
      </c>
      <c r="AL49" s="28">
        <f t="shared" si="27"/>
        <v>2301.8000000000002</v>
      </c>
      <c r="AM49" s="28">
        <f t="shared" si="27"/>
        <v>2322.1</v>
      </c>
      <c r="AN49" s="28">
        <f t="shared" si="27"/>
        <v>2255.6000000000004</v>
      </c>
      <c r="AO49" s="28">
        <f t="shared" si="27"/>
        <v>1978.7</v>
      </c>
      <c r="AP49" s="28">
        <f t="shared" si="28"/>
        <v>2200.3666666666668</v>
      </c>
      <c r="AQ49" s="28">
        <f t="shared" si="29"/>
        <v>2164.7500000000005</v>
      </c>
    </row>
    <row r="50" spans="1:43" ht="13.5" thickBot="1" x14ac:dyDescent="0.25">
      <c r="A50" s="23" t="s">
        <v>102</v>
      </c>
      <c r="B50" s="24" t="s">
        <v>103</v>
      </c>
      <c r="C50" s="28">
        <f>'2002_CO-PA_Sumary'!Q49</f>
        <v>567.9</v>
      </c>
      <c r="D50" s="28">
        <f>'2003_CO-PA_Sumary'!Q49</f>
        <v>465</v>
      </c>
      <c r="E50" s="28">
        <f>'2004_CO-PA_Sumary'!Q49</f>
        <v>609.29999999999995</v>
      </c>
      <c r="F50" s="29">
        <f>'2005_CO-PA_Sumary'!Q49</f>
        <v>548.70000000000005</v>
      </c>
      <c r="G50" s="28">
        <f>'2006_CO-PA_Sumary'!Q49</f>
        <v>628</v>
      </c>
      <c r="H50" s="28">
        <f>'2007_CO-PA_Sumary'!Q49</f>
        <v>643</v>
      </c>
      <c r="I50" s="28">
        <f>'2008_CO-PA_Sumary'!Q49</f>
        <v>715.6</v>
      </c>
      <c r="J50" s="28">
        <f>'2009_CO-PA_Sumary'!Q49</f>
        <v>684.4</v>
      </c>
      <c r="K50" s="28">
        <f>'2010_CO-PA_Sumary'!Q49</f>
        <v>645.19999999999993</v>
      </c>
      <c r="L50" s="28">
        <f t="shared" si="3"/>
        <v>611.9</v>
      </c>
      <c r="M50" s="28">
        <f t="shared" si="4"/>
        <v>639.5428571428572</v>
      </c>
      <c r="O50" s="27">
        <v>903</v>
      </c>
      <c r="P50" s="25" t="s">
        <v>190</v>
      </c>
      <c r="Q50" s="28">
        <f>'2002_CO-PA_Sumary'!AI49</f>
        <v>15.500000000000004</v>
      </c>
      <c r="R50" s="28">
        <f>'2003_CO-PA_Sumary'!AI49</f>
        <v>14.7</v>
      </c>
      <c r="S50" s="28">
        <f>'2004_CO-PA_Sumary'!AI49</f>
        <v>14.400000000000002</v>
      </c>
      <c r="T50" s="28">
        <f>'2005_CO-PA_Sumary'!AI49</f>
        <v>13.2</v>
      </c>
      <c r="U50" s="28">
        <f>'2006_CO-PA_Sumary'!AI49</f>
        <v>15.600000000000001</v>
      </c>
      <c r="V50" s="28">
        <f>'2007_CO-PA_Sumary'!AI49</f>
        <v>15.900000000000002</v>
      </c>
      <c r="W50" s="28">
        <f>'2008_CO-PA_Sumary'!AI49</f>
        <v>14.700000000000003</v>
      </c>
      <c r="X50" s="28">
        <f>'2009_CO-PA_Sumary'!AI49</f>
        <v>14.600000000000001</v>
      </c>
      <c r="Y50" s="28">
        <f>'2010_CO-PA_Sumary'!AI49</f>
        <v>14.000000000000002</v>
      </c>
      <c r="Z50" s="28">
        <f t="shared" si="5"/>
        <v>14.733333333333336</v>
      </c>
      <c r="AA50" s="28">
        <f t="shared" si="6"/>
        <v>14.666666666666666</v>
      </c>
      <c r="AE50" s="165">
        <v>610</v>
      </c>
      <c r="AF50" s="166" t="s">
        <v>177</v>
      </c>
      <c r="AG50" s="167">
        <f t="shared" si="30"/>
        <v>24.1</v>
      </c>
      <c r="AH50" s="167">
        <f t="shared" si="27"/>
        <v>23.199999999999996</v>
      </c>
      <c r="AI50" s="167">
        <f t="shared" si="27"/>
        <v>23.9</v>
      </c>
      <c r="AJ50" s="167">
        <f t="shared" si="27"/>
        <v>17.3</v>
      </c>
      <c r="AK50" s="167">
        <f t="shared" si="27"/>
        <v>18.100000000000001</v>
      </c>
      <c r="AL50" s="167">
        <f t="shared" si="27"/>
        <v>20.6</v>
      </c>
      <c r="AM50" s="167">
        <f t="shared" si="27"/>
        <v>19.599999999999998</v>
      </c>
      <c r="AN50" s="167">
        <f t="shared" si="27"/>
        <v>18.8</v>
      </c>
      <c r="AO50" s="167">
        <f t="shared" si="27"/>
        <v>18.5</v>
      </c>
      <c r="AP50" s="167">
        <f t="shared" si="28"/>
        <v>20.455555555555556</v>
      </c>
      <c r="AQ50" s="167">
        <f t="shared" si="29"/>
        <v>18.816666666666666</v>
      </c>
    </row>
    <row r="51" spans="1:43" ht="13.5" thickTop="1" x14ac:dyDescent="0.2">
      <c r="A51" s="23" t="s">
        <v>104</v>
      </c>
      <c r="B51" s="24" t="s">
        <v>105</v>
      </c>
      <c r="C51" s="28">
        <f>'2002_CO-PA_Sumary'!Q50</f>
        <v>171.10000000000002</v>
      </c>
      <c r="D51" s="28">
        <f>'2003_CO-PA_Sumary'!Q50</f>
        <v>169.90000000000003</v>
      </c>
      <c r="E51" s="28">
        <f>'2004_CO-PA_Sumary'!Q50</f>
        <v>183.5</v>
      </c>
      <c r="F51" s="29">
        <f>'2005_CO-PA_Sumary'!Q50</f>
        <v>132.89999999999998</v>
      </c>
      <c r="G51" s="28">
        <f>'2006_CO-PA_Sumary'!Q50</f>
        <v>142.69999999999999</v>
      </c>
      <c r="H51" s="28">
        <f>'2007_CO-PA_Sumary'!Q50</f>
        <v>153</v>
      </c>
      <c r="I51" s="28">
        <f>'2008_CO-PA_Sumary'!Q50</f>
        <v>154.70000000000002</v>
      </c>
      <c r="J51" s="28">
        <f>'2009_CO-PA_Sumary'!Q50</f>
        <v>155.4</v>
      </c>
      <c r="K51" s="28">
        <f>'2010_CO-PA_Sumary'!Q50</f>
        <v>124.9</v>
      </c>
      <c r="L51" s="28">
        <f t="shared" si="3"/>
        <v>154.23333333333335</v>
      </c>
      <c r="M51" s="28">
        <f t="shared" si="4"/>
        <v>145.4047619047619</v>
      </c>
      <c r="O51" s="27">
        <v>904</v>
      </c>
      <c r="P51" s="25" t="s">
        <v>191</v>
      </c>
      <c r="Q51" s="28">
        <f>'2002_CO-PA_Sumary'!AI50</f>
        <v>196.7</v>
      </c>
      <c r="R51" s="28">
        <f>'2003_CO-PA_Sumary'!AI50</f>
        <v>191.89999999999998</v>
      </c>
      <c r="S51" s="28">
        <f>'2004_CO-PA_Sumary'!AI50</f>
        <v>210.2</v>
      </c>
      <c r="T51" s="28">
        <f>'2005_CO-PA_Sumary'!AI50</f>
        <v>189.09999999999997</v>
      </c>
      <c r="U51" s="28">
        <f>'2006_CO-PA_Sumary'!AI50</f>
        <v>212.2</v>
      </c>
      <c r="V51" s="28">
        <f>'2007_CO-PA_Sumary'!AI50</f>
        <v>227.29999999999998</v>
      </c>
      <c r="W51" s="28">
        <f>'2008_CO-PA_Sumary'!AI50</f>
        <v>210.5</v>
      </c>
      <c r="X51" s="28">
        <f>'2009_CO-PA_Sumary'!AI50</f>
        <v>196.39999999999998</v>
      </c>
      <c r="Y51" s="28">
        <f>'2010_CO-PA_Sumary'!AI50</f>
        <v>192.29999999999998</v>
      </c>
      <c r="Z51" s="28">
        <f t="shared" si="5"/>
        <v>202.95555555555552</v>
      </c>
      <c r="AA51" s="28">
        <f t="shared" si="6"/>
        <v>204.63333333333333</v>
      </c>
      <c r="AE51" s="27"/>
      <c r="AF51" s="40" t="s">
        <v>242</v>
      </c>
      <c r="AG51" s="28">
        <f>SUM(AG41:AG50)</f>
        <v>8388.1</v>
      </c>
      <c r="AH51" s="28">
        <f t="shared" ref="AH51:AO51" si="31">SUM(AH41:AH50)</f>
        <v>7794.5000000000009</v>
      </c>
      <c r="AI51" s="28">
        <f t="shared" si="31"/>
        <v>8348.9</v>
      </c>
      <c r="AJ51" s="28">
        <f t="shared" si="31"/>
        <v>7469.7000000000007</v>
      </c>
      <c r="AK51" s="28">
        <f t="shared" si="31"/>
        <v>7873.4</v>
      </c>
      <c r="AL51" s="28">
        <f t="shared" si="31"/>
        <v>8992.2000000000025</v>
      </c>
      <c r="AM51" s="28">
        <f t="shared" si="31"/>
        <v>9088.3000000000011</v>
      </c>
      <c r="AN51" s="28">
        <f t="shared" si="31"/>
        <v>8857.0999999999985</v>
      </c>
      <c r="AO51" s="28">
        <f t="shared" si="31"/>
        <v>7943.2</v>
      </c>
      <c r="AP51" s="28">
        <f t="shared" si="28"/>
        <v>8306.1555555555569</v>
      </c>
      <c r="AQ51" s="28">
        <f t="shared" si="29"/>
        <v>8370.65</v>
      </c>
    </row>
    <row r="52" spans="1:43" x14ac:dyDescent="0.2">
      <c r="A52" s="23" t="s">
        <v>106</v>
      </c>
      <c r="B52" s="24" t="s">
        <v>107</v>
      </c>
      <c r="C52" s="28">
        <f>'2002_CO-PA_Sumary'!Q51</f>
        <v>1900.0000000000002</v>
      </c>
      <c r="D52" s="28">
        <f>'2003_CO-PA_Sumary'!Q51</f>
        <v>1823.6999999999998</v>
      </c>
      <c r="E52" s="28">
        <f>'2004_CO-PA_Sumary'!Q51</f>
        <v>1917.6000000000004</v>
      </c>
      <c r="F52" s="29">
        <f>'2005_CO-PA_Sumary'!Q51</f>
        <v>1722.4</v>
      </c>
      <c r="G52" s="28">
        <f>'2006_CO-PA_Sumary'!Q51</f>
        <v>1819.7999999999997</v>
      </c>
      <c r="H52" s="28">
        <f>'2007_CO-PA_Sumary'!Q51</f>
        <v>2005.3000000000002</v>
      </c>
      <c r="I52" s="28">
        <f>'2008_CO-PA_Sumary'!Q51</f>
        <v>2043.6</v>
      </c>
      <c r="J52" s="28">
        <f>'2009_CO-PA_Sumary'!Q51</f>
        <v>2147.1999999999998</v>
      </c>
      <c r="K52" s="28">
        <f>'2010_CO-PA_Sumary'!Q51</f>
        <v>1921.7999999999997</v>
      </c>
      <c r="L52" s="28">
        <f t="shared" si="3"/>
        <v>1922.3777777777775</v>
      </c>
      <c r="M52" s="28">
        <f t="shared" si="4"/>
        <v>1940.3539682539681</v>
      </c>
      <c r="O52" s="27">
        <v>905</v>
      </c>
      <c r="P52" s="25" t="s">
        <v>192</v>
      </c>
      <c r="Q52" s="28">
        <f>'2002_CO-PA_Sumary'!AI51</f>
        <v>195.6</v>
      </c>
      <c r="R52" s="28">
        <f>'2003_CO-PA_Sumary'!AI51</f>
        <v>201.4</v>
      </c>
      <c r="S52" s="28">
        <f>'2004_CO-PA_Sumary'!AI51</f>
        <v>208.40000000000003</v>
      </c>
      <c r="T52" s="28">
        <f>'2005_CO-PA_Sumary'!AI51</f>
        <v>202.99999999999994</v>
      </c>
      <c r="U52" s="28">
        <f>'2006_CO-PA_Sumary'!AI51</f>
        <v>238.7</v>
      </c>
      <c r="V52" s="28">
        <f>'2007_CO-PA_Sumary'!AI51</f>
        <v>247.79999999999995</v>
      </c>
      <c r="W52" s="28">
        <f>'2008_CO-PA_Sumary'!AI51</f>
        <v>234.39999999999998</v>
      </c>
      <c r="X52" s="28">
        <f>'2009_CO-PA_Sumary'!AI51</f>
        <v>217.39999999999998</v>
      </c>
      <c r="Y52" s="28">
        <f>'2010_CO-PA_Sumary'!AI51</f>
        <v>219.2</v>
      </c>
      <c r="Z52" s="28">
        <f t="shared" si="5"/>
        <v>218.43333333333337</v>
      </c>
      <c r="AA52" s="28">
        <f t="shared" si="6"/>
        <v>226.74999999999997</v>
      </c>
      <c r="AE52" s="27"/>
    </row>
    <row r="53" spans="1:43" x14ac:dyDescent="0.2">
      <c r="A53" s="23" t="s">
        <v>108</v>
      </c>
      <c r="B53" s="24" t="s">
        <v>109</v>
      </c>
      <c r="C53" s="28">
        <f>'2002_CO-PA_Sumary'!Q52</f>
        <v>1152.6999999999998</v>
      </c>
      <c r="D53" s="28">
        <f>'2003_CO-PA_Sumary'!Q52</f>
        <v>967.30000000000007</v>
      </c>
      <c r="E53" s="28">
        <f>'2004_CO-PA_Sumary'!Q52</f>
        <v>1178.1999999999998</v>
      </c>
      <c r="F53" s="29">
        <f>'2005_CO-PA_Sumary'!Q52</f>
        <v>909.9</v>
      </c>
      <c r="G53" s="28">
        <f>'2006_CO-PA_Sumary'!Q52</f>
        <v>947.7</v>
      </c>
      <c r="H53" s="28">
        <f>'2007_CO-PA_Sumary'!Q52</f>
        <v>1171.6999999999998</v>
      </c>
      <c r="I53" s="28">
        <f>'2008_CO-PA_Sumary'!Q52</f>
        <v>1204.4000000000001</v>
      </c>
      <c r="J53" s="28">
        <f>'2009_CO-PA_Sumary'!Q52</f>
        <v>1198.8</v>
      </c>
      <c r="K53" s="28">
        <f>'2010_CO-PA_Sumary'!Q52</f>
        <v>1135.5000000000002</v>
      </c>
      <c r="L53" s="28">
        <f t="shared" si="3"/>
        <v>1096.2444444444443</v>
      </c>
      <c r="M53" s="28">
        <f t="shared" si="4"/>
        <v>1094.8920634920635</v>
      </c>
      <c r="O53" s="27">
        <v>1001</v>
      </c>
      <c r="P53" s="25" t="s">
        <v>193</v>
      </c>
      <c r="Q53" s="28">
        <f>'2002_CO-PA_Sumary'!AI52</f>
        <v>28.9</v>
      </c>
      <c r="R53" s="28">
        <f>'2003_CO-PA_Sumary'!AI52</f>
        <v>27.099999999999998</v>
      </c>
      <c r="S53" s="28">
        <f>'2004_CO-PA_Sumary'!AI52</f>
        <v>27</v>
      </c>
      <c r="T53" s="28">
        <f>'2005_CO-PA_Sumary'!AI52</f>
        <v>24.299999999999997</v>
      </c>
      <c r="U53" s="28">
        <f>'2006_CO-PA_Sumary'!AI52</f>
        <v>31.300000000000004</v>
      </c>
      <c r="V53" s="28">
        <f>'2007_CO-PA_Sumary'!AI52</f>
        <v>34.5</v>
      </c>
      <c r="W53" s="28">
        <f>'2008_CO-PA_Sumary'!AI52</f>
        <v>30.700000000000006</v>
      </c>
      <c r="X53" s="28">
        <f>'2009_CO-PA_Sumary'!AI52</f>
        <v>28.600000000000009</v>
      </c>
      <c r="Y53" s="28">
        <f>'2010_CO-PA_Sumary'!AI52</f>
        <v>29.000000000000007</v>
      </c>
      <c r="Z53" s="28">
        <f t="shared" si="5"/>
        <v>29.044444444444448</v>
      </c>
      <c r="AA53" s="28">
        <f t="shared" si="6"/>
        <v>29.733333333333334</v>
      </c>
      <c r="AE53" s="27"/>
    </row>
    <row r="54" spans="1:43" x14ac:dyDescent="0.2">
      <c r="A54" s="23" t="s">
        <v>110</v>
      </c>
      <c r="B54" s="24" t="s">
        <v>111</v>
      </c>
      <c r="C54" s="28">
        <f>'2002_CO-PA_Sumary'!Q53</f>
        <v>409.6</v>
      </c>
      <c r="D54" s="28">
        <f>'2003_CO-PA_Sumary'!Q53</f>
        <v>346</v>
      </c>
      <c r="E54" s="28">
        <f>'2004_CO-PA_Sumary'!Q53</f>
        <v>438.79999999999995</v>
      </c>
      <c r="F54" s="29">
        <f>'2005_CO-PA_Sumary'!Q53</f>
        <v>349.1</v>
      </c>
      <c r="G54" s="28">
        <f>'2006_CO-PA_Sumary'!Q53</f>
        <v>341.5</v>
      </c>
      <c r="H54" s="28">
        <f>'2007_CO-PA_Sumary'!Q53</f>
        <v>416.00000000000006</v>
      </c>
      <c r="I54" s="28">
        <f>'2008_CO-PA_Sumary'!Q53</f>
        <v>422.59999999999991</v>
      </c>
      <c r="J54" s="28">
        <f>'2009_CO-PA_Sumary'!Q53</f>
        <v>397.9</v>
      </c>
      <c r="K54" s="28">
        <f>'2010_CO-PA_Sumary'!Q53</f>
        <v>294.59999999999991</v>
      </c>
      <c r="L54" s="28">
        <f t="shared" si="3"/>
        <v>379.56666666666666</v>
      </c>
      <c r="M54" s="28">
        <f t="shared" si="4"/>
        <v>371.60952380952375</v>
      </c>
      <c r="O54" s="27">
        <v>1002</v>
      </c>
      <c r="P54" s="25" t="s">
        <v>194</v>
      </c>
      <c r="Q54" s="28">
        <f>'2002_CO-PA_Sumary'!AI53</f>
        <v>741.50000000000011</v>
      </c>
      <c r="R54" s="28">
        <f>'2003_CO-PA_Sumary'!AI53</f>
        <v>743</v>
      </c>
      <c r="S54" s="28">
        <f>'2004_CO-PA_Sumary'!AI53</f>
        <v>734.3</v>
      </c>
      <c r="T54" s="28">
        <f>'2005_CO-PA_Sumary'!AI53</f>
        <v>811.8</v>
      </c>
      <c r="U54" s="28">
        <f>'2006_CO-PA_Sumary'!AI53</f>
        <v>795.3</v>
      </c>
      <c r="V54" s="28">
        <f>'2007_CO-PA_Sumary'!AI53</f>
        <v>726.5</v>
      </c>
      <c r="W54" s="28">
        <f>'2008_CO-PA_Sumary'!AI53</f>
        <v>673</v>
      </c>
      <c r="X54" s="28">
        <f>'2009_CO-PA_Sumary'!AI53</f>
        <v>698.3</v>
      </c>
      <c r="Y54" s="28">
        <f>'2010_CO-PA_Sumary'!AI53</f>
        <v>851.8</v>
      </c>
      <c r="Z54" s="28">
        <f t="shared" si="5"/>
        <v>752.83333333333348</v>
      </c>
      <c r="AA54" s="28">
        <f t="shared" si="6"/>
        <v>759.44999999999993</v>
      </c>
      <c r="AD54" s="69" t="s">
        <v>237</v>
      </c>
      <c r="AE54" s="27">
        <v>701</v>
      </c>
      <c r="AF54" s="25" t="s">
        <v>178</v>
      </c>
      <c r="AG54" s="28">
        <f>Q36</f>
        <v>2.2999999999999998</v>
      </c>
      <c r="AH54" s="28">
        <f t="shared" ref="AH54:AO63" si="32">R36</f>
        <v>2.5</v>
      </c>
      <c r="AI54" s="28">
        <f t="shared" si="32"/>
        <v>2.5</v>
      </c>
      <c r="AJ54" s="28">
        <f t="shared" si="32"/>
        <v>2.2999999999999998</v>
      </c>
      <c r="AK54" s="28">
        <f t="shared" si="32"/>
        <v>2.2000000000000002</v>
      </c>
      <c r="AL54" s="28">
        <f t="shared" si="32"/>
        <v>2.2000000000000002</v>
      </c>
      <c r="AM54" s="28">
        <f t="shared" si="32"/>
        <v>2.4</v>
      </c>
      <c r="AN54" s="28">
        <f t="shared" si="32"/>
        <v>2.1999999999999997</v>
      </c>
      <c r="AO54" s="28">
        <f t="shared" si="32"/>
        <v>2.2999999999999998</v>
      </c>
      <c r="AP54" s="28">
        <f t="shared" ref="AP54:AP64" si="33">AVERAGE(AG54:AO54)</f>
        <v>2.322222222222222</v>
      </c>
      <c r="AQ54" s="28">
        <f t="shared" ref="AQ54:AQ64" si="34">AVERAGE(AJ54:AO54)</f>
        <v>2.2666666666666662</v>
      </c>
    </row>
    <row r="55" spans="1:43" x14ac:dyDescent="0.2">
      <c r="A55" s="23" t="s">
        <v>112</v>
      </c>
      <c r="B55" s="24" t="s">
        <v>113</v>
      </c>
      <c r="C55" s="28">
        <f>'2002_CO-PA_Sumary'!Q54</f>
        <v>10.3</v>
      </c>
      <c r="D55" s="28">
        <f>'2003_CO-PA_Sumary'!Q54</f>
        <v>9.5</v>
      </c>
      <c r="E55" s="28">
        <f>'2004_CO-PA_Sumary'!Q54</f>
        <v>10.399999999999999</v>
      </c>
      <c r="F55" s="29">
        <f>'2005_CO-PA_Sumary'!Q54</f>
        <v>7.8999999999999995</v>
      </c>
      <c r="G55" s="28">
        <f>'2006_CO-PA_Sumary'!Q54</f>
        <v>14.5</v>
      </c>
      <c r="H55" s="28">
        <f>'2007_CO-PA_Sumary'!Q54</f>
        <v>16.100000000000001</v>
      </c>
      <c r="I55" s="28">
        <f>'2008_CO-PA_Sumary'!Q54</f>
        <v>15.600000000000001</v>
      </c>
      <c r="J55" s="28">
        <f>'2009_CO-PA_Sumary'!Q54</f>
        <v>14.100000000000001</v>
      </c>
      <c r="K55" s="28">
        <f>'2010_CO-PA_Sumary'!Q54</f>
        <v>12.7</v>
      </c>
      <c r="L55" s="28">
        <f t="shared" si="3"/>
        <v>12.344444444444445</v>
      </c>
      <c r="M55" s="28">
        <f t="shared" si="4"/>
        <v>13.320634920634921</v>
      </c>
      <c r="O55" s="27">
        <v>1003</v>
      </c>
      <c r="P55" s="25" t="s">
        <v>195</v>
      </c>
      <c r="Q55" s="28">
        <f>'2002_CO-PA_Sumary'!AI54</f>
        <v>5</v>
      </c>
      <c r="R55" s="28">
        <f>'2003_CO-PA_Sumary'!AI54</f>
        <v>5.0999999999999996</v>
      </c>
      <c r="S55" s="28">
        <f>'2004_CO-PA_Sumary'!AI54</f>
        <v>4.8000000000000007</v>
      </c>
      <c r="T55" s="28">
        <f>'2005_CO-PA_Sumary'!AI54</f>
        <v>4.7</v>
      </c>
      <c r="U55" s="28">
        <f>'2006_CO-PA_Sumary'!AI54</f>
        <v>5</v>
      </c>
      <c r="V55" s="28">
        <f>'2007_CO-PA_Sumary'!AI54</f>
        <v>5</v>
      </c>
      <c r="W55" s="28">
        <f>'2008_CO-PA_Sumary'!AI54</f>
        <v>4.9000000000000004</v>
      </c>
      <c r="X55" s="28">
        <f>'2009_CO-PA_Sumary'!AI54</f>
        <v>4.8000000000000007</v>
      </c>
      <c r="Y55" s="28">
        <f>'2010_CO-PA_Sumary'!AI54</f>
        <v>4.4000000000000004</v>
      </c>
      <c r="Z55" s="28">
        <f t="shared" si="5"/>
        <v>4.8555555555555552</v>
      </c>
      <c r="AA55" s="28">
        <f t="shared" si="6"/>
        <v>4.8000000000000007</v>
      </c>
      <c r="AE55" s="27">
        <v>702</v>
      </c>
      <c r="AF55" s="25" t="s">
        <v>179</v>
      </c>
      <c r="AG55" s="28">
        <f t="shared" ref="AG55:AG63" si="35">Q37</f>
        <v>1658.8000000000002</v>
      </c>
      <c r="AH55" s="28">
        <f t="shared" si="32"/>
        <v>1479.8</v>
      </c>
      <c r="AI55" s="28">
        <f t="shared" si="32"/>
        <v>1563</v>
      </c>
      <c r="AJ55" s="28">
        <f t="shared" si="32"/>
        <v>1302.5999999999997</v>
      </c>
      <c r="AK55" s="28">
        <f t="shared" si="32"/>
        <v>1506.3000000000002</v>
      </c>
      <c r="AL55" s="28">
        <f t="shared" si="32"/>
        <v>1727.6</v>
      </c>
      <c r="AM55" s="28">
        <f t="shared" si="32"/>
        <v>1518</v>
      </c>
      <c r="AN55" s="28">
        <f t="shared" si="32"/>
        <v>1456.6</v>
      </c>
      <c r="AO55" s="28">
        <f t="shared" si="32"/>
        <v>1286.8999999999999</v>
      </c>
      <c r="AP55" s="28">
        <f t="shared" si="33"/>
        <v>1499.9555555555555</v>
      </c>
      <c r="AQ55" s="28">
        <f t="shared" si="34"/>
        <v>1466.3333333333333</v>
      </c>
    </row>
    <row r="56" spans="1:43" x14ac:dyDescent="0.2">
      <c r="A56" s="23" t="s">
        <v>114</v>
      </c>
      <c r="B56" s="24" t="s">
        <v>115</v>
      </c>
      <c r="C56" s="28">
        <f>'2002_CO-PA_Sumary'!Q55</f>
        <v>2845.6</v>
      </c>
      <c r="D56" s="28">
        <f>'2003_CO-PA_Sumary'!Q55</f>
        <v>2690.8</v>
      </c>
      <c r="E56" s="28">
        <f>'2004_CO-PA_Sumary'!Q55</f>
        <v>2924.8</v>
      </c>
      <c r="F56" s="29">
        <f>'2005_CO-PA_Sumary'!Q55</f>
        <v>2538.1</v>
      </c>
      <c r="G56" s="28">
        <f>'2006_CO-PA_Sumary'!Q55</f>
        <v>2479.8000000000006</v>
      </c>
      <c r="H56" s="28">
        <f>'2007_CO-PA_Sumary'!Q55</f>
        <v>2794.8999999999996</v>
      </c>
      <c r="I56" s="28">
        <f>'2008_CO-PA_Sumary'!Q55</f>
        <v>3109.9</v>
      </c>
      <c r="J56" s="28">
        <f>'2009_CO-PA_Sumary'!Q55</f>
        <v>3159.0000000000005</v>
      </c>
      <c r="K56" s="28">
        <f>'2010_CO-PA_Sumary'!Q55</f>
        <v>2851.9</v>
      </c>
      <c r="L56" s="28">
        <f t="shared" si="3"/>
        <v>2821.6444444444446</v>
      </c>
      <c r="M56" s="28">
        <f t="shared" si="4"/>
        <v>2822.1777777777784</v>
      </c>
      <c r="O56" s="27">
        <v>1004</v>
      </c>
      <c r="P56" s="25" t="s">
        <v>196</v>
      </c>
      <c r="Q56" s="28">
        <f>'2002_CO-PA_Sumary'!AI55</f>
        <v>862.3</v>
      </c>
      <c r="R56" s="28">
        <f>'2003_CO-PA_Sumary'!AI55</f>
        <v>807.60000000000014</v>
      </c>
      <c r="S56" s="28">
        <f>'2004_CO-PA_Sumary'!AI55</f>
        <v>798.40000000000009</v>
      </c>
      <c r="T56" s="28">
        <f>'2005_CO-PA_Sumary'!AI55</f>
        <v>635.00000000000011</v>
      </c>
      <c r="U56" s="28">
        <f>'2006_CO-PA_Sumary'!AI55</f>
        <v>734.80000000000007</v>
      </c>
      <c r="V56" s="28">
        <f>'2007_CO-PA_Sumary'!AI55</f>
        <v>763.1</v>
      </c>
      <c r="W56" s="28">
        <f>'2008_CO-PA_Sumary'!AI55</f>
        <v>801.8</v>
      </c>
      <c r="X56" s="28">
        <f>'2009_CO-PA_Sumary'!AI55</f>
        <v>695.19999999999993</v>
      </c>
      <c r="Y56" s="28">
        <f>'2010_CO-PA_Sumary'!AI55</f>
        <v>599.50000000000011</v>
      </c>
      <c r="Z56" s="28">
        <f t="shared" si="5"/>
        <v>744.18888888888898</v>
      </c>
      <c r="AA56" s="28">
        <f t="shared" si="6"/>
        <v>704.9</v>
      </c>
      <c r="AE56" s="27">
        <v>703</v>
      </c>
      <c r="AF56" s="25" t="s">
        <v>180</v>
      </c>
      <c r="AG56" s="28">
        <f t="shared" si="35"/>
        <v>2248.2000000000003</v>
      </c>
      <c r="AH56" s="28">
        <f t="shared" si="32"/>
        <v>2166.7000000000003</v>
      </c>
      <c r="AI56" s="28">
        <f t="shared" si="32"/>
        <v>2273.0000000000005</v>
      </c>
      <c r="AJ56" s="28">
        <f t="shared" si="32"/>
        <v>1910.4</v>
      </c>
      <c r="AK56" s="28">
        <f t="shared" si="32"/>
        <v>2024.8999999999999</v>
      </c>
      <c r="AL56" s="28">
        <f t="shared" si="32"/>
        <v>2219.4</v>
      </c>
      <c r="AM56" s="28">
        <f t="shared" si="32"/>
        <v>2368.3999999999996</v>
      </c>
      <c r="AN56" s="28">
        <f t="shared" si="32"/>
        <v>2358.6999999999998</v>
      </c>
      <c r="AO56" s="28">
        <f t="shared" si="32"/>
        <v>1996.8</v>
      </c>
      <c r="AP56" s="28">
        <f t="shared" si="33"/>
        <v>2174.0555555555557</v>
      </c>
      <c r="AQ56" s="28">
        <f t="shared" si="34"/>
        <v>2146.4333333333329</v>
      </c>
    </row>
    <row r="57" spans="1:43" x14ac:dyDescent="0.2">
      <c r="A57" s="23" t="s">
        <v>116</v>
      </c>
      <c r="B57" s="24" t="s">
        <v>117</v>
      </c>
      <c r="C57" s="28">
        <f>'2002_CO-PA_Sumary'!Q56</f>
        <v>25.299999999999997</v>
      </c>
      <c r="D57" s="28">
        <f>'2003_CO-PA_Sumary'!Q56</f>
        <v>23.5</v>
      </c>
      <c r="E57" s="28">
        <f>'2004_CO-PA_Sumary'!Q56</f>
        <v>23.5</v>
      </c>
      <c r="F57" s="29">
        <f>'2005_CO-PA_Sumary'!Q56</f>
        <v>22.3</v>
      </c>
      <c r="G57" s="28">
        <f>'2006_CO-PA_Sumary'!Q56</f>
        <v>14.799999999999999</v>
      </c>
      <c r="H57" s="28">
        <f>'2007_CO-PA_Sumary'!Q56</f>
        <v>16.099999999999994</v>
      </c>
      <c r="I57" s="28">
        <f>'2008_CO-PA_Sumary'!Q56</f>
        <v>19.900000000000002</v>
      </c>
      <c r="J57" s="28">
        <f>'2009_CO-PA_Sumary'!Q56</f>
        <v>18.5</v>
      </c>
      <c r="K57" s="28">
        <f>'2010_CO-PA_Sumary'!Q56</f>
        <v>16.8</v>
      </c>
      <c r="L57" s="28">
        <f t="shared" si="3"/>
        <v>20.077777777777776</v>
      </c>
      <c r="M57" s="28">
        <f t="shared" si="4"/>
        <v>18.353968253968251</v>
      </c>
      <c r="O57" s="27">
        <v>1005</v>
      </c>
      <c r="P57" s="25" t="s">
        <v>197</v>
      </c>
      <c r="Q57" s="28">
        <f>'2002_CO-PA_Sumary'!AI56</f>
        <v>52</v>
      </c>
      <c r="R57" s="28">
        <f>'2003_CO-PA_Sumary'!AI56</f>
        <v>46.8</v>
      </c>
      <c r="S57" s="28">
        <f>'2004_CO-PA_Sumary'!AI56</f>
        <v>49.500000000000007</v>
      </c>
      <c r="T57" s="28">
        <f>'2005_CO-PA_Sumary'!AI56</f>
        <v>47.7</v>
      </c>
      <c r="U57" s="28">
        <f>'2006_CO-PA_Sumary'!AI56</f>
        <v>53.6</v>
      </c>
      <c r="V57" s="28">
        <f>'2007_CO-PA_Sumary'!AI56</f>
        <v>55.1</v>
      </c>
      <c r="W57" s="28">
        <f>'2008_CO-PA_Sumary'!AI56</f>
        <v>54</v>
      </c>
      <c r="X57" s="28">
        <f>'2009_CO-PA_Sumary'!AI56</f>
        <v>52.100000000000009</v>
      </c>
      <c r="Y57" s="28">
        <f>'2010_CO-PA_Sumary'!AI56</f>
        <v>50.3</v>
      </c>
      <c r="Z57" s="28">
        <f t="shared" si="5"/>
        <v>51.233333333333334</v>
      </c>
      <c r="AA57" s="28">
        <f t="shared" si="6"/>
        <v>52.133333333333333</v>
      </c>
      <c r="AE57" s="27">
        <v>704</v>
      </c>
      <c r="AF57" s="25" t="s">
        <v>181</v>
      </c>
      <c r="AG57" s="28">
        <f t="shared" si="35"/>
        <v>753.3</v>
      </c>
      <c r="AH57" s="28">
        <f t="shared" si="32"/>
        <v>761.3</v>
      </c>
      <c r="AI57" s="28">
        <f t="shared" si="32"/>
        <v>813.6</v>
      </c>
      <c r="AJ57" s="28">
        <f t="shared" si="32"/>
        <v>772.7</v>
      </c>
      <c r="AK57" s="28">
        <f t="shared" si="32"/>
        <v>772.5</v>
      </c>
      <c r="AL57" s="28">
        <f t="shared" si="32"/>
        <v>763.40000000000009</v>
      </c>
      <c r="AM57" s="28">
        <f t="shared" si="32"/>
        <v>793</v>
      </c>
      <c r="AN57" s="28">
        <f t="shared" si="32"/>
        <v>776.7</v>
      </c>
      <c r="AO57" s="28">
        <f t="shared" si="32"/>
        <v>703.09999999999991</v>
      </c>
      <c r="AP57" s="28">
        <f t="shared" si="33"/>
        <v>767.73333333333312</v>
      </c>
      <c r="AQ57" s="28">
        <f t="shared" si="34"/>
        <v>763.56666666666661</v>
      </c>
    </row>
    <row r="58" spans="1:43" x14ac:dyDescent="0.2">
      <c r="A58" s="23" t="s">
        <v>118</v>
      </c>
      <c r="B58" s="24" t="s">
        <v>119</v>
      </c>
      <c r="C58" s="28">
        <f>'2002_CO-PA_Sumary'!Q57</f>
        <v>653.43999999999994</v>
      </c>
      <c r="D58" s="28">
        <f>'2003_CO-PA_Sumary'!Q57</f>
        <v>525.1</v>
      </c>
      <c r="E58" s="28">
        <f>'2004_CO-PA_Sumary'!Q57</f>
        <v>492.29999999999995</v>
      </c>
      <c r="F58" s="29">
        <f>'2005_CO-PA_Sumary'!Q57</f>
        <v>469.29999999999995</v>
      </c>
      <c r="G58" s="28">
        <f>'2006_CO-PA_Sumary'!Q57</f>
        <v>404.3</v>
      </c>
      <c r="H58" s="28">
        <f>'2007_CO-PA_Sumary'!Q57</f>
        <v>487.59999999999991</v>
      </c>
      <c r="I58" s="28">
        <f>'2008_CO-PA_Sumary'!Q57</f>
        <v>518.20000000000005</v>
      </c>
      <c r="J58" s="28">
        <f>'2009_CO-PA_Sumary'!Q57</f>
        <v>541</v>
      </c>
      <c r="K58" s="28">
        <f>'2010_CO-PA_Sumary'!Q57</f>
        <v>434.19999999999993</v>
      </c>
      <c r="L58" s="28">
        <f t="shared" si="3"/>
        <v>502.8266666666666</v>
      </c>
      <c r="M58" s="28">
        <f t="shared" si="4"/>
        <v>479.63238095238091</v>
      </c>
      <c r="O58" s="27">
        <v>1006</v>
      </c>
      <c r="P58" s="25" t="s">
        <v>198</v>
      </c>
      <c r="Q58" s="28">
        <f>'2002_CO-PA_Sumary'!AI57</f>
        <v>2809.8</v>
      </c>
      <c r="R58" s="28">
        <f>'2003_CO-PA_Sumary'!AI57</f>
        <v>2958.9</v>
      </c>
      <c r="S58" s="28">
        <f>'2004_CO-PA_Sumary'!AI57</f>
        <v>2814.2000000000003</v>
      </c>
      <c r="T58" s="28">
        <f>'2005_CO-PA_Sumary'!AI57</f>
        <v>2664.4</v>
      </c>
      <c r="U58" s="28">
        <f>'2006_CO-PA_Sumary'!AI57</f>
        <v>2909.7000000000003</v>
      </c>
      <c r="V58" s="28">
        <f>'2007_CO-PA_Sumary'!AI57</f>
        <v>2719.5</v>
      </c>
      <c r="W58" s="28">
        <f>'2008_CO-PA_Sumary'!AI57</f>
        <v>2799.3</v>
      </c>
      <c r="X58" s="28">
        <f>'2009_CO-PA_Sumary'!AI57</f>
        <v>2572.5</v>
      </c>
      <c r="Y58" s="28">
        <f>'2010_CO-PA_Sumary'!AI57</f>
        <v>2662.5</v>
      </c>
      <c r="Z58" s="28">
        <f t="shared" si="5"/>
        <v>2767.8666666666668</v>
      </c>
      <c r="AA58" s="28">
        <f t="shared" si="6"/>
        <v>2721.3166666666671</v>
      </c>
      <c r="AE58" s="27">
        <v>705</v>
      </c>
      <c r="AF58" s="25" t="s">
        <v>182</v>
      </c>
      <c r="AG58" s="28">
        <f t="shared" si="35"/>
        <v>1001.6</v>
      </c>
      <c r="AH58" s="28">
        <f t="shared" si="32"/>
        <v>972.69999999999993</v>
      </c>
      <c r="AI58" s="28">
        <f t="shared" si="32"/>
        <v>1042.5999999999999</v>
      </c>
      <c r="AJ58" s="28">
        <f t="shared" si="32"/>
        <v>870.69999999999993</v>
      </c>
      <c r="AK58" s="28">
        <f t="shared" si="32"/>
        <v>919.3</v>
      </c>
      <c r="AL58" s="28">
        <f t="shared" si="32"/>
        <v>994.69999999999993</v>
      </c>
      <c r="AM58" s="28">
        <f t="shared" si="32"/>
        <v>1066.8999999999999</v>
      </c>
      <c r="AN58" s="28">
        <f t="shared" si="32"/>
        <v>1119.5</v>
      </c>
      <c r="AO58" s="28">
        <f t="shared" si="32"/>
        <v>933</v>
      </c>
      <c r="AP58" s="28">
        <f t="shared" si="33"/>
        <v>991.22222222222217</v>
      </c>
      <c r="AQ58" s="28">
        <f t="shared" si="34"/>
        <v>984.01666666666654</v>
      </c>
    </row>
    <row r="59" spans="1:43" x14ac:dyDescent="0.2">
      <c r="A59" s="23" t="s">
        <v>120</v>
      </c>
      <c r="B59" s="24" t="s">
        <v>121</v>
      </c>
      <c r="C59" s="28">
        <f>'2002_CO-PA_Sumary'!Q58</f>
        <v>914</v>
      </c>
      <c r="D59" s="28">
        <f>'2003_CO-PA_Sumary'!Q58</f>
        <v>877.1</v>
      </c>
      <c r="E59" s="28">
        <f>'2004_CO-PA_Sumary'!Q58</f>
        <v>1085.5</v>
      </c>
      <c r="F59" s="29">
        <f>'2005_CO-PA_Sumary'!Q58</f>
        <v>806.89999999999986</v>
      </c>
      <c r="G59" s="28">
        <f>'2006_CO-PA_Sumary'!Q58</f>
        <v>869.59999999999991</v>
      </c>
      <c r="H59" s="28">
        <f>'2007_CO-PA_Sumary'!Q58</f>
        <v>1156.4999999999998</v>
      </c>
      <c r="I59" s="28">
        <f>'2008_CO-PA_Sumary'!Q58</f>
        <v>1080.2</v>
      </c>
      <c r="J59" s="28">
        <f>'2009_CO-PA_Sumary'!Q58</f>
        <v>677</v>
      </c>
      <c r="K59" s="28">
        <f>'2010_CO-PA_Sumary'!Q58</f>
        <v>837.2</v>
      </c>
      <c r="L59" s="28">
        <f t="shared" si="3"/>
        <v>922.66666666666663</v>
      </c>
      <c r="M59" s="28">
        <f t="shared" si="4"/>
        <v>907.15238095238089</v>
      </c>
      <c r="R59" s="29"/>
      <c r="S59" s="29"/>
      <c r="T59" s="29"/>
      <c r="V59" s="29"/>
      <c r="W59" s="29"/>
      <c r="AE59" s="27">
        <v>706</v>
      </c>
      <c r="AF59" s="25" t="s">
        <v>183</v>
      </c>
      <c r="AG59" s="28">
        <f t="shared" si="35"/>
        <v>2638.4</v>
      </c>
      <c r="AH59" s="28">
        <f t="shared" si="32"/>
        <v>2471.1999999999998</v>
      </c>
      <c r="AI59" s="28">
        <f t="shared" si="32"/>
        <v>2693.2</v>
      </c>
      <c r="AJ59" s="28">
        <f t="shared" si="32"/>
        <v>2351.3000000000002</v>
      </c>
      <c r="AK59" s="28">
        <f t="shared" si="32"/>
        <v>2332.3000000000006</v>
      </c>
      <c r="AL59" s="28">
        <f t="shared" si="32"/>
        <v>2582.3000000000002</v>
      </c>
      <c r="AM59" s="28">
        <f t="shared" si="32"/>
        <v>2896.3000000000006</v>
      </c>
      <c r="AN59" s="28">
        <f t="shared" si="32"/>
        <v>2948.8</v>
      </c>
      <c r="AO59" s="28">
        <f t="shared" si="32"/>
        <v>2658.3</v>
      </c>
      <c r="AP59" s="28">
        <f t="shared" si="33"/>
        <v>2619.1222222222223</v>
      </c>
      <c r="AQ59" s="28">
        <f t="shared" si="34"/>
        <v>2628.2166666666667</v>
      </c>
    </row>
    <row r="60" spans="1:43" x14ac:dyDescent="0.2">
      <c r="A60" s="23" t="s">
        <v>122</v>
      </c>
      <c r="B60" s="24" t="s">
        <v>123</v>
      </c>
      <c r="C60" s="28">
        <f>'2002_CO-PA_Sumary'!Q59</f>
        <v>415.2</v>
      </c>
      <c r="D60" s="28">
        <f>'2003_CO-PA_Sumary'!Q59</f>
        <v>386.10000000000008</v>
      </c>
      <c r="E60" s="28">
        <f>'2004_CO-PA_Sumary'!Q59</f>
        <v>423.80000000000007</v>
      </c>
      <c r="F60" s="29">
        <f>'2005_CO-PA_Sumary'!Q59</f>
        <v>370.49999999999994</v>
      </c>
      <c r="G60" s="28">
        <f>'2006_CO-PA_Sumary'!Q59</f>
        <v>396.20000000000005</v>
      </c>
      <c r="H60" s="28">
        <f>'2007_CO-PA_Sumary'!Q59</f>
        <v>387.90000000000003</v>
      </c>
      <c r="I60" s="28">
        <f>'2008_CO-PA_Sumary'!Q59</f>
        <v>406.79999999999995</v>
      </c>
      <c r="J60" s="28">
        <f>'2009_CO-PA_Sumary'!Q59</f>
        <v>398.20000000000005</v>
      </c>
      <c r="K60" s="28">
        <f>'2010_CO-PA_Sumary'!Q59</f>
        <v>348.7</v>
      </c>
      <c r="L60" s="28">
        <f t="shared" si="3"/>
        <v>392.59999999999997</v>
      </c>
      <c r="M60" s="28">
        <f t="shared" si="4"/>
        <v>385.84285714285716</v>
      </c>
      <c r="P60" s="40" t="s">
        <v>218</v>
      </c>
      <c r="Q60" s="28">
        <f>SUM(Q3:Q59)</f>
        <v>44161.289999999994</v>
      </c>
      <c r="R60" s="28">
        <f t="shared" ref="R60:Y60" si="36">SUM(R3:R59)</f>
        <v>41362.100000000006</v>
      </c>
      <c r="S60" s="28">
        <f t="shared" si="36"/>
        <v>44894.899999999994</v>
      </c>
      <c r="T60" s="28">
        <f t="shared" si="36"/>
        <v>39653.599999999991</v>
      </c>
      <c r="U60" s="39">
        <f t="shared" si="36"/>
        <v>42160.299999999996</v>
      </c>
      <c r="V60" s="39">
        <f t="shared" si="36"/>
        <v>45458.900000000009</v>
      </c>
      <c r="W60" s="39">
        <f>SUM(W3:W59)</f>
        <v>45308.3</v>
      </c>
      <c r="X60" s="39">
        <f t="shared" si="36"/>
        <v>43920.400000000009</v>
      </c>
      <c r="Y60" s="39">
        <f t="shared" si="36"/>
        <v>40644.100000000013</v>
      </c>
      <c r="Z60" s="39">
        <f t="shared" ref="Z60:Z61" si="37">AVERAGE(Q60:Y60)</f>
        <v>43062.654444444444</v>
      </c>
      <c r="AA60" s="39">
        <f t="shared" ref="AA60:AA61" si="38">AVERAGE(T60:Y60)</f>
        <v>42857.599999999999</v>
      </c>
      <c r="AE60" s="27">
        <v>707</v>
      </c>
      <c r="AF60" s="25" t="s">
        <v>184</v>
      </c>
      <c r="AG60" s="28">
        <f t="shared" si="35"/>
        <v>47.7</v>
      </c>
      <c r="AH60" s="28">
        <f t="shared" si="32"/>
        <v>44.9</v>
      </c>
      <c r="AI60" s="28">
        <f t="shared" si="32"/>
        <v>51</v>
      </c>
      <c r="AJ60" s="28">
        <f t="shared" si="32"/>
        <v>41.599999999999994</v>
      </c>
      <c r="AK60" s="28">
        <f t="shared" si="32"/>
        <v>48.6</v>
      </c>
      <c r="AL60" s="28">
        <f t="shared" si="32"/>
        <v>56.400000000000006</v>
      </c>
      <c r="AM60" s="28">
        <f t="shared" si="32"/>
        <v>57.199999999999996</v>
      </c>
      <c r="AN60" s="28">
        <f t="shared" si="32"/>
        <v>58.099999999999994</v>
      </c>
      <c r="AO60" s="28">
        <f t="shared" si="32"/>
        <v>52.2</v>
      </c>
      <c r="AP60" s="28">
        <f t="shared" si="33"/>
        <v>50.855555555555554</v>
      </c>
      <c r="AQ60" s="28">
        <f t="shared" si="34"/>
        <v>52.349999999999994</v>
      </c>
    </row>
    <row r="61" spans="1:43" x14ac:dyDescent="0.2">
      <c r="P61" s="40" t="s">
        <v>217</v>
      </c>
      <c r="Q61" s="28">
        <f t="shared" ref="Q61:Y61" si="39">C62</f>
        <v>44161.29</v>
      </c>
      <c r="R61" s="28">
        <f t="shared" si="39"/>
        <v>41362.100000000006</v>
      </c>
      <c r="S61" s="28">
        <f t="shared" si="39"/>
        <v>44894.900000000009</v>
      </c>
      <c r="T61" s="28">
        <f t="shared" si="39"/>
        <v>39653.600000000013</v>
      </c>
      <c r="U61" s="28">
        <f t="shared" si="39"/>
        <v>42160.3</v>
      </c>
      <c r="V61" s="28">
        <f t="shared" si="39"/>
        <v>45458.9</v>
      </c>
      <c r="W61" s="28">
        <f t="shared" si="39"/>
        <v>45308.299999999996</v>
      </c>
      <c r="X61" s="28">
        <f t="shared" si="39"/>
        <v>43920.400000000009</v>
      </c>
      <c r="Y61" s="28">
        <f t="shared" si="39"/>
        <v>40644.1</v>
      </c>
      <c r="Z61" s="28">
        <f t="shared" si="37"/>
        <v>43062.654444444452</v>
      </c>
      <c r="AA61" s="28">
        <f t="shared" si="38"/>
        <v>42857.599999999999</v>
      </c>
      <c r="AE61" s="27">
        <v>708</v>
      </c>
      <c r="AF61" s="25" t="s">
        <v>185</v>
      </c>
      <c r="AG61" s="28">
        <f t="shared" si="35"/>
        <v>1111.8</v>
      </c>
      <c r="AH61" s="28">
        <f t="shared" si="32"/>
        <v>1191.6000000000001</v>
      </c>
      <c r="AI61" s="28">
        <f t="shared" si="32"/>
        <v>1141.0999999999999</v>
      </c>
      <c r="AJ61" s="28">
        <f t="shared" si="32"/>
        <v>1091.7</v>
      </c>
      <c r="AK61" s="28">
        <f t="shared" si="32"/>
        <v>1260.7</v>
      </c>
      <c r="AL61" s="28">
        <f t="shared" si="32"/>
        <v>1242.3</v>
      </c>
      <c r="AM61" s="28">
        <f t="shared" si="32"/>
        <v>1184.0999999999999</v>
      </c>
      <c r="AN61" s="28">
        <f t="shared" si="32"/>
        <v>1239.2</v>
      </c>
      <c r="AO61" s="28">
        <f t="shared" si="32"/>
        <v>1316.1000000000001</v>
      </c>
      <c r="AP61" s="28">
        <f t="shared" si="33"/>
        <v>1197.6222222222223</v>
      </c>
      <c r="AQ61" s="28">
        <f t="shared" si="34"/>
        <v>1222.3499999999999</v>
      </c>
    </row>
    <row r="62" spans="1:43" x14ac:dyDescent="0.2">
      <c r="C62" s="28">
        <f>SUM(C3:C61)</f>
        <v>44161.29</v>
      </c>
      <c r="D62" s="28">
        <f t="shared" ref="D62:H62" si="40">SUM(D3:D61)</f>
        <v>41362.100000000006</v>
      </c>
      <c r="E62" s="28">
        <f t="shared" si="40"/>
        <v>44894.900000000009</v>
      </c>
      <c r="F62" s="28">
        <f t="shared" si="40"/>
        <v>39653.600000000013</v>
      </c>
      <c r="G62" s="28">
        <f t="shared" si="40"/>
        <v>42160.3</v>
      </c>
      <c r="H62" s="28">
        <f t="shared" si="40"/>
        <v>45458.9</v>
      </c>
      <c r="I62" s="28">
        <f>SUM(I3:I60)</f>
        <v>45308.299999999996</v>
      </c>
      <c r="J62" s="28">
        <f t="shared" ref="J62:L62" si="41">SUM(J3:J61)</f>
        <v>43920.400000000009</v>
      </c>
      <c r="K62" s="28">
        <f t="shared" si="41"/>
        <v>40644.1</v>
      </c>
      <c r="L62" s="28">
        <f t="shared" si="41"/>
        <v>43062.65444444443</v>
      </c>
      <c r="M62" s="28">
        <f>SUM(M3:M60)</f>
        <v>42886.893492063478</v>
      </c>
      <c r="AE62" s="27">
        <v>709</v>
      </c>
      <c r="AF62" s="25" t="s">
        <v>186</v>
      </c>
      <c r="AG62" s="28">
        <f t="shared" si="35"/>
        <v>779.10000000000014</v>
      </c>
      <c r="AH62" s="28">
        <f t="shared" si="32"/>
        <v>768</v>
      </c>
      <c r="AI62" s="28">
        <f t="shared" si="32"/>
        <v>804.9</v>
      </c>
      <c r="AJ62" s="28">
        <f t="shared" si="32"/>
        <v>726.1</v>
      </c>
      <c r="AK62" s="28">
        <f t="shared" si="32"/>
        <v>792.8</v>
      </c>
      <c r="AL62" s="28">
        <f t="shared" si="32"/>
        <v>856.10000000000014</v>
      </c>
      <c r="AM62" s="28">
        <f t="shared" si="32"/>
        <v>893.19999999999993</v>
      </c>
      <c r="AN62" s="28">
        <f t="shared" si="32"/>
        <v>897.7</v>
      </c>
      <c r="AO62" s="28">
        <f t="shared" si="32"/>
        <v>878.69999999999982</v>
      </c>
      <c r="AP62" s="28">
        <f t="shared" si="33"/>
        <v>821.84444444444443</v>
      </c>
      <c r="AQ62" s="28">
        <f t="shared" si="34"/>
        <v>840.76666666666654</v>
      </c>
    </row>
    <row r="63" spans="1:43" ht="13.5" thickBot="1" x14ac:dyDescent="0.25">
      <c r="AE63" s="165">
        <v>710</v>
      </c>
      <c r="AF63" s="166" t="s">
        <v>187</v>
      </c>
      <c r="AG63" s="167">
        <f t="shared" si="35"/>
        <v>1404</v>
      </c>
      <c r="AH63" s="167">
        <f t="shared" si="32"/>
        <v>1407.7999999999997</v>
      </c>
      <c r="AI63" s="167">
        <f t="shared" si="32"/>
        <v>1515.2000000000003</v>
      </c>
      <c r="AJ63" s="167">
        <f t="shared" si="32"/>
        <v>1584.7</v>
      </c>
      <c r="AK63" s="167">
        <f t="shared" si="32"/>
        <v>1606</v>
      </c>
      <c r="AL63" s="167">
        <f t="shared" si="32"/>
        <v>1509.1000000000001</v>
      </c>
      <c r="AM63" s="167">
        <f t="shared" si="32"/>
        <v>1454.3999999999999</v>
      </c>
      <c r="AN63" s="167">
        <f t="shared" si="32"/>
        <v>1530.0000000000002</v>
      </c>
      <c r="AO63" s="167">
        <f t="shared" si="32"/>
        <v>1494.5</v>
      </c>
      <c r="AP63" s="167">
        <f t="shared" si="33"/>
        <v>1500.6333333333332</v>
      </c>
      <c r="AQ63" s="167">
        <f t="shared" si="34"/>
        <v>1529.7833333333335</v>
      </c>
    </row>
    <row r="64" spans="1:43" ht="13.5" thickTop="1" x14ac:dyDescent="0.2">
      <c r="AE64" s="27"/>
      <c r="AF64" s="40" t="s">
        <v>242</v>
      </c>
      <c r="AG64" s="28">
        <f>SUM(AG54:AG63)</f>
        <v>11645.2</v>
      </c>
      <c r="AH64" s="28">
        <f t="shared" ref="AH64:AO64" si="42">SUM(AH54:AH63)</f>
        <v>11266.499999999998</v>
      </c>
      <c r="AI64" s="28">
        <f t="shared" si="42"/>
        <v>11900.100000000002</v>
      </c>
      <c r="AJ64" s="28">
        <f t="shared" si="42"/>
        <v>10654.100000000002</v>
      </c>
      <c r="AK64" s="28">
        <f t="shared" si="42"/>
        <v>11265.6</v>
      </c>
      <c r="AL64" s="28">
        <f t="shared" si="42"/>
        <v>11953.5</v>
      </c>
      <c r="AM64" s="28">
        <f t="shared" si="42"/>
        <v>12233.900000000001</v>
      </c>
      <c r="AN64" s="28">
        <f t="shared" si="42"/>
        <v>12387.500000000002</v>
      </c>
      <c r="AO64" s="28">
        <f t="shared" si="42"/>
        <v>11321.900000000001</v>
      </c>
      <c r="AP64" s="28">
        <f t="shared" si="33"/>
        <v>11625.366666666665</v>
      </c>
      <c r="AQ64" s="28">
        <f t="shared" si="34"/>
        <v>11636.083333333334</v>
      </c>
    </row>
    <row r="65" spans="30:43" x14ac:dyDescent="0.2">
      <c r="AE65" s="27"/>
    </row>
    <row r="66" spans="30:43" x14ac:dyDescent="0.2">
      <c r="AE66" s="27"/>
    </row>
    <row r="67" spans="30:43" x14ac:dyDescent="0.2">
      <c r="AD67" s="69" t="s">
        <v>238</v>
      </c>
      <c r="AE67" s="27">
        <v>801</v>
      </c>
      <c r="AF67" s="25" t="s">
        <v>43</v>
      </c>
      <c r="AG67" s="28">
        <f>Q46</f>
        <v>307.50000000000006</v>
      </c>
      <c r="AH67" s="28">
        <f t="shared" ref="AH67:AO68" si="43">R46</f>
        <v>284</v>
      </c>
      <c r="AI67" s="28">
        <f t="shared" si="43"/>
        <v>314.60000000000002</v>
      </c>
      <c r="AJ67" s="28">
        <f t="shared" si="43"/>
        <v>274.3</v>
      </c>
      <c r="AK67" s="28">
        <f t="shared" si="43"/>
        <v>339.5</v>
      </c>
      <c r="AL67" s="28">
        <f t="shared" si="43"/>
        <v>375</v>
      </c>
      <c r="AM67" s="28">
        <f t="shared" si="43"/>
        <v>352</v>
      </c>
      <c r="AN67" s="28">
        <f t="shared" si="43"/>
        <v>366.29999999999995</v>
      </c>
      <c r="AO67" s="28">
        <f t="shared" si="43"/>
        <v>352</v>
      </c>
      <c r="AP67" s="28">
        <f t="shared" ref="AP67:AP69" si="44">AVERAGE(AG67:AO67)</f>
        <v>329.46666666666664</v>
      </c>
      <c r="AQ67" s="28">
        <f t="shared" ref="AQ67:AQ69" si="45">AVERAGE(AJ67:AO67)</f>
        <v>343.18333333333334</v>
      </c>
    </row>
    <row r="68" spans="30:43" ht="13.5" thickBot="1" x14ac:dyDescent="0.25">
      <c r="AE68" s="165">
        <v>802</v>
      </c>
      <c r="AF68" s="166" t="s">
        <v>11</v>
      </c>
      <c r="AG68" s="167">
        <f>Q47</f>
        <v>163.60000000000002</v>
      </c>
      <c r="AH68" s="167">
        <f t="shared" si="43"/>
        <v>159.6</v>
      </c>
      <c r="AI68" s="167">
        <f t="shared" si="43"/>
        <v>164.2</v>
      </c>
      <c r="AJ68" s="167">
        <f t="shared" si="43"/>
        <v>164.2</v>
      </c>
      <c r="AK68" s="167">
        <f t="shared" si="43"/>
        <v>165.1</v>
      </c>
      <c r="AL68" s="167">
        <f t="shared" si="43"/>
        <v>172.8</v>
      </c>
      <c r="AM68" s="167">
        <f t="shared" si="43"/>
        <v>165.89999999999998</v>
      </c>
      <c r="AN68" s="167">
        <f t="shared" si="43"/>
        <v>178.1</v>
      </c>
      <c r="AO68" s="167">
        <f t="shared" si="43"/>
        <v>173.79999999999998</v>
      </c>
      <c r="AP68" s="167">
        <f t="shared" si="44"/>
        <v>167.47777777777776</v>
      </c>
      <c r="AQ68" s="167">
        <f t="shared" si="45"/>
        <v>169.98333333333332</v>
      </c>
    </row>
    <row r="69" spans="30:43" ht="13.5" thickTop="1" x14ac:dyDescent="0.2">
      <c r="AE69" s="27"/>
      <c r="AF69" s="40" t="s">
        <v>242</v>
      </c>
      <c r="AG69" s="28">
        <f>SUM(AG67:AG68)</f>
        <v>471.10000000000008</v>
      </c>
      <c r="AH69" s="28">
        <f t="shared" ref="AH69:AO69" si="46">SUM(AH67:AH68)</f>
        <v>443.6</v>
      </c>
      <c r="AI69" s="28">
        <f t="shared" si="46"/>
        <v>478.8</v>
      </c>
      <c r="AJ69" s="28">
        <f t="shared" si="46"/>
        <v>438.5</v>
      </c>
      <c r="AK69" s="28">
        <f t="shared" si="46"/>
        <v>504.6</v>
      </c>
      <c r="AL69" s="28">
        <f t="shared" si="46"/>
        <v>547.79999999999995</v>
      </c>
      <c r="AM69" s="28">
        <f t="shared" si="46"/>
        <v>517.9</v>
      </c>
      <c r="AN69" s="28">
        <f t="shared" si="46"/>
        <v>544.4</v>
      </c>
      <c r="AO69" s="28">
        <f t="shared" si="46"/>
        <v>525.79999999999995</v>
      </c>
      <c r="AP69" s="28">
        <f t="shared" si="44"/>
        <v>496.94444444444446</v>
      </c>
      <c r="AQ69" s="28">
        <f t="shared" si="45"/>
        <v>513.16666666666663</v>
      </c>
    </row>
    <row r="70" spans="30:43" x14ac:dyDescent="0.2">
      <c r="AE70" s="27"/>
    </row>
    <row r="71" spans="30:43" x14ac:dyDescent="0.2">
      <c r="AE71" s="27"/>
    </row>
    <row r="72" spans="30:43" x14ac:dyDescent="0.2">
      <c r="AD72" s="69" t="s">
        <v>239</v>
      </c>
      <c r="AE72" s="27">
        <v>901</v>
      </c>
      <c r="AF72" s="25" t="s">
        <v>188</v>
      </c>
      <c r="AG72" s="28">
        <f>Q48</f>
        <v>198.7</v>
      </c>
      <c r="AH72" s="28">
        <f t="shared" ref="AH72:AO76" si="47">R48</f>
        <v>183.4</v>
      </c>
      <c r="AI72" s="28">
        <f t="shared" si="47"/>
        <v>188.8</v>
      </c>
      <c r="AJ72" s="28">
        <f t="shared" si="47"/>
        <v>154.1</v>
      </c>
      <c r="AK72" s="28">
        <f t="shared" si="47"/>
        <v>187.2</v>
      </c>
      <c r="AL72" s="28">
        <f t="shared" si="47"/>
        <v>210.4</v>
      </c>
      <c r="AM72" s="28">
        <f t="shared" si="47"/>
        <v>198.5</v>
      </c>
      <c r="AN72" s="28">
        <f t="shared" si="47"/>
        <v>204.9</v>
      </c>
      <c r="AO72" s="28">
        <f t="shared" si="47"/>
        <v>195.50000000000003</v>
      </c>
      <c r="AP72" s="28">
        <f t="shared" ref="AP72:AP77" si="48">AVERAGE(AG72:AO72)</f>
        <v>191.2777777777778</v>
      </c>
      <c r="AQ72" s="28">
        <f t="shared" ref="AQ72:AQ77" si="49">AVERAGE(AJ72:AO72)</f>
        <v>191.76666666666665</v>
      </c>
    </row>
    <row r="73" spans="30:43" x14ac:dyDescent="0.2">
      <c r="AE73" s="27">
        <v>902</v>
      </c>
      <c r="AF73" s="25" t="s">
        <v>189</v>
      </c>
      <c r="AG73" s="28">
        <f t="shared" ref="AG73:AG76" si="50">Q49</f>
        <v>26.800000000000004</v>
      </c>
      <c r="AH73" s="28">
        <f t="shared" si="47"/>
        <v>28.100000000000005</v>
      </c>
      <c r="AI73" s="28">
        <f t="shared" si="47"/>
        <v>28.299999999999997</v>
      </c>
      <c r="AJ73" s="28">
        <f t="shared" si="47"/>
        <v>26.900000000000002</v>
      </c>
      <c r="AK73" s="28">
        <f t="shared" si="47"/>
        <v>29.6</v>
      </c>
      <c r="AL73" s="28">
        <f t="shared" si="47"/>
        <v>32</v>
      </c>
      <c r="AM73" s="28">
        <f t="shared" si="47"/>
        <v>31.5</v>
      </c>
      <c r="AN73" s="28">
        <f t="shared" si="47"/>
        <v>30.9</v>
      </c>
      <c r="AO73" s="28">
        <f t="shared" si="47"/>
        <v>29.400000000000002</v>
      </c>
      <c r="AP73" s="28">
        <f t="shared" si="48"/>
        <v>29.277777777777779</v>
      </c>
      <c r="AQ73" s="28">
        <f t="shared" si="49"/>
        <v>30.05</v>
      </c>
    </row>
    <row r="74" spans="30:43" x14ac:dyDescent="0.2">
      <c r="AE74" s="27">
        <v>903</v>
      </c>
      <c r="AF74" s="25" t="s">
        <v>190</v>
      </c>
      <c r="AG74" s="28">
        <f t="shared" si="50"/>
        <v>15.500000000000004</v>
      </c>
      <c r="AH74" s="28">
        <f t="shared" si="47"/>
        <v>14.7</v>
      </c>
      <c r="AI74" s="28">
        <f t="shared" si="47"/>
        <v>14.400000000000002</v>
      </c>
      <c r="AJ74" s="28">
        <f t="shared" si="47"/>
        <v>13.2</v>
      </c>
      <c r="AK74" s="28">
        <f t="shared" si="47"/>
        <v>15.600000000000001</v>
      </c>
      <c r="AL74" s="28">
        <f t="shared" si="47"/>
        <v>15.900000000000002</v>
      </c>
      <c r="AM74" s="28">
        <f t="shared" si="47"/>
        <v>14.700000000000003</v>
      </c>
      <c r="AN74" s="28">
        <f t="shared" si="47"/>
        <v>14.600000000000001</v>
      </c>
      <c r="AO74" s="28">
        <f t="shared" si="47"/>
        <v>14.000000000000002</v>
      </c>
      <c r="AP74" s="28">
        <f t="shared" si="48"/>
        <v>14.733333333333336</v>
      </c>
      <c r="AQ74" s="28">
        <f t="shared" si="49"/>
        <v>14.666666666666666</v>
      </c>
    </row>
    <row r="75" spans="30:43" x14ac:dyDescent="0.2">
      <c r="AE75" s="27">
        <v>904</v>
      </c>
      <c r="AF75" s="25" t="s">
        <v>191</v>
      </c>
      <c r="AG75" s="28">
        <f t="shared" si="50"/>
        <v>196.7</v>
      </c>
      <c r="AH75" s="28">
        <f t="shared" si="47"/>
        <v>191.89999999999998</v>
      </c>
      <c r="AI75" s="28">
        <f t="shared" si="47"/>
        <v>210.2</v>
      </c>
      <c r="AJ75" s="28">
        <f t="shared" si="47"/>
        <v>189.09999999999997</v>
      </c>
      <c r="AK75" s="28">
        <f t="shared" si="47"/>
        <v>212.2</v>
      </c>
      <c r="AL75" s="28">
        <f t="shared" si="47"/>
        <v>227.29999999999998</v>
      </c>
      <c r="AM75" s="28">
        <f t="shared" si="47"/>
        <v>210.5</v>
      </c>
      <c r="AN75" s="28">
        <f t="shared" si="47"/>
        <v>196.39999999999998</v>
      </c>
      <c r="AO75" s="28">
        <f t="shared" si="47"/>
        <v>192.29999999999998</v>
      </c>
      <c r="AP75" s="28">
        <f t="shared" si="48"/>
        <v>202.95555555555552</v>
      </c>
      <c r="AQ75" s="28">
        <f t="shared" si="49"/>
        <v>204.63333333333333</v>
      </c>
    </row>
    <row r="76" spans="30:43" ht="13.5" thickBot="1" x14ac:dyDescent="0.25">
      <c r="AE76" s="165">
        <v>905</v>
      </c>
      <c r="AF76" s="166" t="s">
        <v>192</v>
      </c>
      <c r="AG76" s="167">
        <f t="shared" si="50"/>
        <v>195.6</v>
      </c>
      <c r="AH76" s="167">
        <f t="shared" si="47"/>
        <v>201.4</v>
      </c>
      <c r="AI76" s="167">
        <f t="shared" si="47"/>
        <v>208.40000000000003</v>
      </c>
      <c r="AJ76" s="167">
        <f t="shared" si="47"/>
        <v>202.99999999999994</v>
      </c>
      <c r="AK76" s="167">
        <f t="shared" si="47"/>
        <v>238.7</v>
      </c>
      <c r="AL76" s="167">
        <f t="shared" si="47"/>
        <v>247.79999999999995</v>
      </c>
      <c r="AM76" s="167">
        <f t="shared" si="47"/>
        <v>234.39999999999998</v>
      </c>
      <c r="AN76" s="167">
        <f t="shared" si="47"/>
        <v>217.39999999999998</v>
      </c>
      <c r="AO76" s="167">
        <f t="shared" si="47"/>
        <v>219.2</v>
      </c>
      <c r="AP76" s="167">
        <f t="shared" si="48"/>
        <v>218.43333333333337</v>
      </c>
      <c r="AQ76" s="167">
        <f t="shared" si="49"/>
        <v>226.74999999999997</v>
      </c>
    </row>
    <row r="77" spans="30:43" ht="13.5" thickTop="1" x14ac:dyDescent="0.2">
      <c r="AE77" s="27"/>
      <c r="AF77" s="40" t="s">
        <v>242</v>
      </c>
      <c r="AG77" s="28">
        <f>SUM(AG72:AG76)</f>
        <v>633.29999999999995</v>
      </c>
      <c r="AH77" s="28">
        <f t="shared" ref="AH77:AO77" si="51">SUM(AH72:AH76)</f>
        <v>619.5</v>
      </c>
      <c r="AI77" s="28">
        <f t="shared" si="51"/>
        <v>650.10000000000014</v>
      </c>
      <c r="AJ77" s="28">
        <f t="shared" si="51"/>
        <v>586.29999999999995</v>
      </c>
      <c r="AK77" s="28">
        <f t="shared" si="51"/>
        <v>683.3</v>
      </c>
      <c r="AL77" s="28">
        <f t="shared" si="51"/>
        <v>733.4</v>
      </c>
      <c r="AM77" s="28">
        <f t="shared" si="51"/>
        <v>689.59999999999991</v>
      </c>
      <c r="AN77" s="28">
        <f t="shared" si="51"/>
        <v>664.19999999999993</v>
      </c>
      <c r="AO77" s="28">
        <f t="shared" si="51"/>
        <v>650.40000000000009</v>
      </c>
      <c r="AP77" s="28">
        <f t="shared" si="48"/>
        <v>656.67777777777781</v>
      </c>
      <c r="AQ77" s="28">
        <f t="shared" si="49"/>
        <v>667.86666666666667</v>
      </c>
    </row>
    <row r="78" spans="30:43" x14ac:dyDescent="0.2">
      <c r="AE78" s="27"/>
    </row>
    <row r="79" spans="30:43" x14ac:dyDescent="0.2">
      <c r="AE79" s="27"/>
    </row>
    <row r="80" spans="30:43" x14ac:dyDescent="0.2">
      <c r="AD80" s="69" t="s">
        <v>240</v>
      </c>
      <c r="AE80" s="27">
        <v>1001</v>
      </c>
      <c r="AF80" s="25" t="s">
        <v>193</v>
      </c>
      <c r="AG80" s="28">
        <f>Q53</f>
        <v>28.9</v>
      </c>
      <c r="AH80" s="28">
        <f t="shared" ref="AH80:AO85" si="52">R53</f>
        <v>27.099999999999998</v>
      </c>
      <c r="AI80" s="28">
        <f t="shared" si="52"/>
        <v>27</v>
      </c>
      <c r="AJ80" s="28">
        <f t="shared" si="52"/>
        <v>24.299999999999997</v>
      </c>
      <c r="AK80" s="28">
        <f t="shared" si="52"/>
        <v>31.300000000000004</v>
      </c>
      <c r="AL80" s="28">
        <f t="shared" si="52"/>
        <v>34.5</v>
      </c>
      <c r="AM80" s="28">
        <f t="shared" si="52"/>
        <v>30.700000000000006</v>
      </c>
      <c r="AN80" s="28">
        <f t="shared" si="52"/>
        <v>28.600000000000009</v>
      </c>
      <c r="AO80" s="28">
        <f t="shared" si="52"/>
        <v>29.000000000000007</v>
      </c>
      <c r="AP80" s="28">
        <f t="shared" ref="AP80:AP86" si="53">AVERAGE(AG80:AO80)</f>
        <v>29.044444444444448</v>
      </c>
      <c r="AQ80" s="28">
        <f t="shared" ref="AQ80:AQ86" si="54">AVERAGE(AJ80:AO80)</f>
        <v>29.733333333333334</v>
      </c>
    </row>
    <row r="81" spans="30:43" x14ac:dyDescent="0.2">
      <c r="AE81" s="27">
        <v>1002</v>
      </c>
      <c r="AF81" s="25" t="s">
        <v>194</v>
      </c>
      <c r="AG81" s="28">
        <f t="shared" ref="AG81:AG85" si="55">Q54</f>
        <v>741.50000000000011</v>
      </c>
      <c r="AH81" s="28">
        <f t="shared" si="52"/>
        <v>743</v>
      </c>
      <c r="AI81" s="28">
        <f t="shared" si="52"/>
        <v>734.3</v>
      </c>
      <c r="AJ81" s="28">
        <f t="shared" si="52"/>
        <v>811.8</v>
      </c>
      <c r="AK81" s="28">
        <f t="shared" si="52"/>
        <v>795.3</v>
      </c>
      <c r="AL81" s="28">
        <f t="shared" si="52"/>
        <v>726.5</v>
      </c>
      <c r="AM81" s="28">
        <f t="shared" si="52"/>
        <v>673</v>
      </c>
      <c r="AN81" s="28">
        <f t="shared" si="52"/>
        <v>698.3</v>
      </c>
      <c r="AO81" s="28">
        <f t="shared" si="52"/>
        <v>851.8</v>
      </c>
      <c r="AP81" s="28">
        <f t="shared" si="53"/>
        <v>752.83333333333348</v>
      </c>
      <c r="AQ81" s="28">
        <f t="shared" si="54"/>
        <v>759.44999999999993</v>
      </c>
    </row>
    <row r="82" spans="30:43" x14ac:dyDescent="0.2">
      <c r="AE82" s="27">
        <v>1003</v>
      </c>
      <c r="AF82" s="25" t="s">
        <v>195</v>
      </c>
      <c r="AG82" s="28">
        <f t="shared" si="55"/>
        <v>5</v>
      </c>
      <c r="AH82" s="28">
        <f t="shared" si="52"/>
        <v>5.0999999999999996</v>
      </c>
      <c r="AI82" s="28">
        <f t="shared" si="52"/>
        <v>4.8000000000000007</v>
      </c>
      <c r="AJ82" s="28">
        <f t="shared" si="52"/>
        <v>4.7</v>
      </c>
      <c r="AK82" s="28">
        <f t="shared" si="52"/>
        <v>5</v>
      </c>
      <c r="AL82" s="28">
        <f t="shared" si="52"/>
        <v>5</v>
      </c>
      <c r="AM82" s="28">
        <f t="shared" si="52"/>
        <v>4.9000000000000004</v>
      </c>
      <c r="AN82" s="28">
        <f t="shared" si="52"/>
        <v>4.8000000000000007</v>
      </c>
      <c r="AO82" s="28">
        <f t="shared" si="52"/>
        <v>4.4000000000000004</v>
      </c>
      <c r="AP82" s="28">
        <f t="shared" si="53"/>
        <v>4.8555555555555552</v>
      </c>
      <c r="AQ82" s="28">
        <f t="shared" si="54"/>
        <v>4.8000000000000007</v>
      </c>
    </row>
    <row r="83" spans="30:43" x14ac:dyDescent="0.2">
      <c r="AE83" s="27">
        <v>1004</v>
      </c>
      <c r="AF83" s="25" t="s">
        <v>196</v>
      </c>
      <c r="AG83" s="28">
        <f t="shared" si="55"/>
        <v>862.3</v>
      </c>
      <c r="AH83" s="28">
        <f t="shared" si="52"/>
        <v>807.60000000000014</v>
      </c>
      <c r="AI83" s="28">
        <f t="shared" si="52"/>
        <v>798.40000000000009</v>
      </c>
      <c r="AJ83" s="28">
        <f t="shared" si="52"/>
        <v>635.00000000000011</v>
      </c>
      <c r="AK83" s="28">
        <f t="shared" si="52"/>
        <v>734.80000000000007</v>
      </c>
      <c r="AL83" s="28">
        <f t="shared" si="52"/>
        <v>763.1</v>
      </c>
      <c r="AM83" s="28">
        <f t="shared" si="52"/>
        <v>801.8</v>
      </c>
      <c r="AN83" s="28">
        <f t="shared" si="52"/>
        <v>695.19999999999993</v>
      </c>
      <c r="AO83" s="28">
        <f t="shared" si="52"/>
        <v>599.50000000000011</v>
      </c>
      <c r="AP83" s="28">
        <f t="shared" si="53"/>
        <v>744.18888888888898</v>
      </c>
      <c r="AQ83" s="28">
        <f t="shared" si="54"/>
        <v>704.9</v>
      </c>
    </row>
    <row r="84" spans="30:43" x14ac:dyDescent="0.2">
      <c r="AE84" s="27">
        <v>1005</v>
      </c>
      <c r="AF84" s="25" t="s">
        <v>197</v>
      </c>
      <c r="AG84" s="28">
        <f t="shared" si="55"/>
        <v>52</v>
      </c>
      <c r="AH84" s="28">
        <f t="shared" si="52"/>
        <v>46.8</v>
      </c>
      <c r="AI84" s="28">
        <f t="shared" si="52"/>
        <v>49.500000000000007</v>
      </c>
      <c r="AJ84" s="28">
        <f t="shared" si="52"/>
        <v>47.7</v>
      </c>
      <c r="AK84" s="28">
        <f t="shared" si="52"/>
        <v>53.6</v>
      </c>
      <c r="AL84" s="28">
        <f t="shared" si="52"/>
        <v>55.1</v>
      </c>
      <c r="AM84" s="28">
        <f t="shared" si="52"/>
        <v>54</v>
      </c>
      <c r="AN84" s="28">
        <f t="shared" si="52"/>
        <v>52.100000000000009</v>
      </c>
      <c r="AO84" s="28">
        <f t="shared" si="52"/>
        <v>50.3</v>
      </c>
      <c r="AP84" s="28">
        <f t="shared" si="53"/>
        <v>51.233333333333334</v>
      </c>
      <c r="AQ84" s="28">
        <f t="shared" si="54"/>
        <v>52.133333333333333</v>
      </c>
    </row>
    <row r="85" spans="30:43" ht="13.5" thickBot="1" x14ac:dyDescent="0.25">
      <c r="AE85" s="165">
        <v>1006</v>
      </c>
      <c r="AF85" s="166" t="s">
        <v>198</v>
      </c>
      <c r="AG85" s="167">
        <f t="shared" si="55"/>
        <v>2809.8</v>
      </c>
      <c r="AH85" s="167">
        <f t="shared" si="52"/>
        <v>2958.9</v>
      </c>
      <c r="AI85" s="167">
        <f t="shared" si="52"/>
        <v>2814.2000000000003</v>
      </c>
      <c r="AJ85" s="167">
        <f t="shared" si="52"/>
        <v>2664.4</v>
      </c>
      <c r="AK85" s="167">
        <f t="shared" si="52"/>
        <v>2909.7000000000003</v>
      </c>
      <c r="AL85" s="167">
        <f t="shared" si="52"/>
        <v>2719.5</v>
      </c>
      <c r="AM85" s="167">
        <f t="shared" si="52"/>
        <v>2799.3</v>
      </c>
      <c r="AN85" s="167">
        <f t="shared" si="52"/>
        <v>2572.5</v>
      </c>
      <c r="AO85" s="167">
        <f t="shared" si="52"/>
        <v>2662.5</v>
      </c>
      <c r="AP85" s="167">
        <f t="shared" si="53"/>
        <v>2767.8666666666668</v>
      </c>
      <c r="AQ85" s="167">
        <f t="shared" si="54"/>
        <v>2721.3166666666671</v>
      </c>
    </row>
    <row r="86" spans="30:43" ht="13.5" thickTop="1" x14ac:dyDescent="0.2">
      <c r="AE86" s="27"/>
      <c r="AF86" s="40" t="s">
        <v>242</v>
      </c>
      <c r="AG86" s="28">
        <f>SUM(AG80:AG85)</f>
        <v>4499.5</v>
      </c>
      <c r="AH86" s="28">
        <f t="shared" ref="AH86:AO86" si="56">SUM(AH80:AH85)</f>
        <v>4588.5</v>
      </c>
      <c r="AI86" s="28">
        <f t="shared" si="56"/>
        <v>4428.2000000000007</v>
      </c>
      <c r="AJ86" s="28">
        <f t="shared" si="56"/>
        <v>4187.9000000000005</v>
      </c>
      <c r="AK86" s="28">
        <f t="shared" si="56"/>
        <v>4529.7000000000007</v>
      </c>
      <c r="AL86" s="28">
        <f t="shared" si="56"/>
        <v>4303.7</v>
      </c>
      <c r="AM86" s="28">
        <f t="shared" si="56"/>
        <v>4363.7000000000007</v>
      </c>
      <c r="AN86" s="28">
        <f t="shared" si="56"/>
        <v>4051.5</v>
      </c>
      <c r="AO86" s="28">
        <f t="shared" si="56"/>
        <v>4197.5</v>
      </c>
      <c r="AP86" s="28">
        <f t="shared" si="53"/>
        <v>4350.0222222222228</v>
      </c>
      <c r="AQ86" s="28">
        <f t="shared" si="54"/>
        <v>4272.3333333333339</v>
      </c>
    </row>
    <row r="87" spans="30:43" ht="13.5" thickBot="1" x14ac:dyDescent="0.25">
      <c r="AE87" s="27"/>
    </row>
    <row r="88" spans="30:43" x14ac:dyDescent="0.2">
      <c r="AE88" s="27"/>
      <c r="AF88" s="129" t="s">
        <v>228</v>
      </c>
      <c r="AG88" s="130">
        <f>AG7+AG12+AG17+AG24+AG38+AG51+AG64+AG69+AG77+AG86</f>
        <v>44161.29</v>
      </c>
      <c r="AH88" s="130">
        <f t="shared" ref="AH88:AO88" si="57">AH7+AH12+AH17+AH24+AH38+AH51+AH64+AH69+AH77+AH86</f>
        <v>41362.1</v>
      </c>
      <c r="AI88" s="130">
        <f t="shared" si="57"/>
        <v>44894.900000000009</v>
      </c>
      <c r="AJ88" s="130">
        <f t="shared" si="57"/>
        <v>39653.600000000013</v>
      </c>
      <c r="AK88" s="130">
        <f t="shared" si="57"/>
        <v>42160.3</v>
      </c>
      <c r="AL88" s="130">
        <f t="shared" si="57"/>
        <v>45458.9</v>
      </c>
      <c r="AM88" s="130">
        <f t="shared" si="57"/>
        <v>45308.3</v>
      </c>
      <c r="AN88" s="130">
        <f t="shared" si="57"/>
        <v>43920.399999999994</v>
      </c>
      <c r="AO88" s="130">
        <f t="shared" si="57"/>
        <v>40644.100000000006</v>
      </c>
      <c r="AP88" s="130">
        <f t="shared" ref="AP88:AP89" si="58">AVERAGE(AG88:AO88)</f>
        <v>43062.654444444444</v>
      </c>
      <c r="AQ88" s="131">
        <f t="shared" ref="AQ88:AQ89" si="59">AVERAGE(AJ88:AO88)</f>
        <v>42857.600000000006</v>
      </c>
    </row>
    <row r="89" spans="30:43" ht="13.5" thickBot="1" x14ac:dyDescent="0.25">
      <c r="AE89" s="27"/>
      <c r="AF89" s="132" t="s">
        <v>251</v>
      </c>
      <c r="AG89" s="133">
        <f>Q60</f>
        <v>44161.289999999994</v>
      </c>
      <c r="AH89" s="133">
        <f t="shared" ref="AH89:AO89" si="60">R60</f>
        <v>41362.100000000006</v>
      </c>
      <c r="AI89" s="133">
        <f t="shared" si="60"/>
        <v>44894.899999999994</v>
      </c>
      <c r="AJ89" s="133">
        <f t="shared" si="60"/>
        <v>39653.599999999991</v>
      </c>
      <c r="AK89" s="133">
        <f t="shared" si="60"/>
        <v>42160.299999999996</v>
      </c>
      <c r="AL89" s="133">
        <f t="shared" si="60"/>
        <v>45458.900000000009</v>
      </c>
      <c r="AM89" s="133">
        <f t="shared" si="60"/>
        <v>45308.3</v>
      </c>
      <c r="AN89" s="133">
        <f t="shared" si="60"/>
        <v>43920.400000000009</v>
      </c>
      <c r="AO89" s="133">
        <f t="shared" si="60"/>
        <v>40644.100000000013</v>
      </c>
      <c r="AP89" s="133">
        <f t="shared" si="58"/>
        <v>43062.654444444444</v>
      </c>
      <c r="AQ89" s="134">
        <f t="shared" si="59"/>
        <v>42857.599999999999</v>
      </c>
    </row>
    <row r="90" spans="30:43" x14ac:dyDescent="0.2">
      <c r="AE90" s="27"/>
    </row>
    <row r="91" spans="30:43" x14ac:dyDescent="0.2">
      <c r="AH91" s="29"/>
      <c r="AI91" s="29"/>
      <c r="AJ91" s="29"/>
      <c r="AL91" s="29"/>
      <c r="AM91" s="29"/>
    </row>
    <row r="92" spans="30:43" x14ac:dyDescent="0.2">
      <c r="AE92" s="27">
        <v>508</v>
      </c>
      <c r="AF92" s="25" t="s">
        <v>164</v>
      </c>
      <c r="AG92" s="28">
        <f>AG34</f>
        <v>473.6</v>
      </c>
      <c r="AH92" s="28">
        <f t="shared" ref="AH92:AO92" si="61">AH34</f>
        <v>431.69999999999993</v>
      </c>
      <c r="AI92" s="28">
        <f t="shared" si="61"/>
        <v>506.2</v>
      </c>
      <c r="AJ92" s="28">
        <f t="shared" si="61"/>
        <v>442.7999999999999</v>
      </c>
      <c r="AK92" s="28">
        <f t="shared" si="61"/>
        <v>464.49999999999994</v>
      </c>
      <c r="AL92" s="28">
        <f t="shared" si="61"/>
        <v>464.90000000000003</v>
      </c>
      <c r="AM92" s="28">
        <f t="shared" si="61"/>
        <v>462.1</v>
      </c>
      <c r="AN92" s="28">
        <f t="shared" si="61"/>
        <v>468.70000000000005</v>
      </c>
      <c r="AO92" s="28">
        <f t="shared" si="61"/>
        <v>410.2</v>
      </c>
      <c r="AP92" s="28">
        <f t="shared" ref="AP92:AP95" si="62">AVERAGE(AG92:AO92)</f>
        <v>458.29999999999995</v>
      </c>
      <c r="AQ92" s="28">
        <f t="shared" ref="AQ92:AQ95" si="63">AVERAGE(AJ92:AO92)</f>
        <v>452.2</v>
      </c>
    </row>
    <row r="93" spans="30:43" x14ac:dyDescent="0.2">
      <c r="AD93" s="69" t="s">
        <v>241</v>
      </c>
      <c r="AE93" s="27">
        <v>604</v>
      </c>
      <c r="AF93" s="25" t="s">
        <v>171</v>
      </c>
      <c r="AG93" s="28">
        <f>AG44</f>
        <v>64.7</v>
      </c>
      <c r="AH93" s="28">
        <f t="shared" ref="AH93:AO93" si="64">AH44</f>
        <v>61.70000000000001</v>
      </c>
      <c r="AI93" s="28">
        <f t="shared" si="64"/>
        <v>69.7</v>
      </c>
      <c r="AJ93" s="28">
        <f t="shared" si="64"/>
        <v>61.300000000000004</v>
      </c>
      <c r="AK93" s="28">
        <f t="shared" si="64"/>
        <v>55.4</v>
      </c>
      <c r="AL93" s="28">
        <f t="shared" si="64"/>
        <v>58.699999999999996</v>
      </c>
      <c r="AM93" s="28">
        <f t="shared" si="64"/>
        <v>68.300000000000011</v>
      </c>
      <c r="AN93" s="28">
        <f t="shared" si="64"/>
        <v>70</v>
      </c>
      <c r="AO93" s="28">
        <f t="shared" si="64"/>
        <v>85.000000000000014</v>
      </c>
      <c r="AP93" s="28">
        <f t="shared" si="62"/>
        <v>66.088888888888903</v>
      </c>
      <c r="AQ93" s="28">
        <f t="shared" si="63"/>
        <v>66.45</v>
      </c>
    </row>
    <row r="94" spans="30:43" ht="13.5" thickBot="1" x14ac:dyDescent="0.25">
      <c r="AE94" s="165">
        <v>610</v>
      </c>
      <c r="AF94" s="166" t="s">
        <v>177</v>
      </c>
      <c r="AG94" s="167">
        <f>AG50</f>
        <v>24.1</v>
      </c>
      <c r="AH94" s="167">
        <f t="shared" ref="AH94:AO94" si="65">AH50</f>
        <v>23.199999999999996</v>
      </c>
      <c r="AI94" s="167">
        <f t="shared" si="65"/>
        <v>23.9</v>
      </c>
      <c r="AJ94" s="167">
        <f t="shared" si="65"/>
        <v>17.3</v>
      </c>
      <c r="AK94" s="167">
        <f t="shared" si="65"/>
        <v>18.100000000000001</v>
      </c>
      <c r="AL94" s="167">
        <f t="shared" si="65"/>
        <v>20.6</v>
      </c>
      <c r="AM94" s="167">
        <f t="shared" si="65"/>
        <v>19.599999999999998</v>
      </c>
      <c r="AN94" s="167">
        <f t="shared" si="65"/>
        <v>18.8</v>
      </c>
      <c r="AO94" s="167">
        <f t="shared" si="65"/>
        <v>18.5</v>
      </c>
      <c r="AP94" s="167">
        <f t="shared" si="62"/>
        <v>20.455555555555556</v>
      </c>
      <c r="AQ94" s="167">
        <f t="shared" si="63"/>
        <v>18.816666666666666</v>
      </c>
    </row>
    <row r="95" spans="30:43" ht="13.5" thickTop="1" x14ac:dyDescent="0.2">
      <c r="AF95" s="40" t="s">
        <v>242</v>
      </c>
      <c r="AG95" s="28">
        <f>SUM(AG92:AG94)</f>
        <v>562.40000000000009</v>
      </c>
      <c r="AH95" s="28">
        <f t="shared" ref="AH95:AO95" si="66">SUM(AH92:AH94)</f>
        <v>516.59999999999991</v>
      </c>
      <c r="AI95" s="28">
        <f t="shared" si="66"/>
        <v>599.79999999999995</v>
      </c>
      <c r="AJ95" s="28">
        <f t="shared" si="66"/>
        <v>521.39999999999986</v>
      </c>
      <c r="AK95" s="28">
        <f t="shared" si="66"/>
        <v>538</v>
      </c>
      <c r="AL95" s="28">
        <f t="shared" si="66"/>
        <v>544.20000000000005</v>
      </c>
      <c r="AM95" s="28">
        <f t="shared" si="66"/>
        <v>550.00000000000011</v>
      </c>
      <c r="AN95" s="28">
        <f t="shared" si="66"/>
        <v>557.5</v>
      </c>
      <c r="AO95" s="28">
        <f t="shared" si="66"/>
        <v>513.70000000000005</v>
      </c>
      <c r="AP95" s="28">
        <f t="shared" si="62"/>
        <v>544.84444444444443</v>
      </c>
      <c r="AQ95" s="28">
        <f t="shared" si="63"/>
        <v>537.4666666666667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9"/>
  <sheetViews>
    <sheetView topLeftCell="Y1" workbookViewId="0">
      <pane ySplit="1035" topLeftCell="A64" activePane="bottomLeft"/>
      <selection activeCell="AB1" sqref="AB1:AQ1048576"/>
      <selection pane="bottomLeft" activeCell="J61" sqref="J61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3" width="9.140625" style="25"/>
    <col min="14" max="14" width="2.85546875" style="26" customWidth="1"/>
    <col min="15" max="15" width="9.140625" style="25"/>
    <col min="16" max="16" width="22.28515625" style="25" customWidth="1"/>
    <col min="17" max="17" width="11.5703125" style="28" customWidth="1"/>
    <col min="18" max="18" width="11.140625" style="28" customWidth="1"/>
    <col min="19" max="20" width="12" style="28" customWidth="1"/>
    <col min="21" max="21" width="12.85546875" style="28" customWidth="1"/>
    <col min="22" max="22" width="12.140625" style="28" customWidth="1"/>
    <col min="23" max="23" width="11.85546875" style="28" customWidth="1"/>
    <col min="24" max="27" width="9.140625" style="28"/>
    <col min="28" max="28" width="2.85546875" style="26" customWidth="1"/>
    <col min="29" max="29" width="2.85546875" style="66" customWidth="1"/>
    <col min="30" max="30" width="11.42578125" style="69" customWidth="1"/>
    <col min="31" max="31" width="9.140625" style="25"/>
    <col min="32" max="32" width="22.28515625" style="25" customWidth="1"/>
    <col min="33" max="33" width="11.5703125" style="28" customWidth="1"/>
    <col min="34" max="34" width="11.140625" style="28" customWidth="1"/>
    <col min="35" max="36" width="12" style="28" customWidth="1"/>
    <col min="37" max="37" width="12.85546875" style="28" customWidth="1"/>
    <col min="38" max="38" width="12.140625" style="28" customWidth="1"/>
    <col min="39" max="39" width="11.85546875" style="28" customWidth="1"/>
    <col min="40" max="43" width="9.140625" style="28"/>
    <col min="44" max="16384" width="9.140625" style="25"/>
  </cols>
  <sheetData>
    <row r="1" spans="1:43" s="20" customFormat="1" ht="25.5" x14ac:dyDescent="0.2">
      <c r="A1" s="49" t="s">
        <v>221</v>
      </c>
      <c r="B1" s="49" t="s">
        <v>221</v>
      </c>
      <c r="C1" s="42">
        <v>2002</v>
      </c>
      <c r="D1" s="42">
        <v>2003</v>
      </c>
      <c r="E1" s="42">
        <v>2004</v>
      </c>
      <c r="F1" s="42">
        <v>2005</v>
      </c>
      <c r="G1" s="42">
        <v>2006</v>
      </c>
      <c r="H1" s="42">
        <v>2007</v>
      </c>
      <c r="I1" s="42">
        <v>2008</v>
      </c>
      <c r="J1" s="42">
        <v>2009</v>
      </c>
      <c r="K1" s="42">
        <v>2010</v>
      </c>
      <c r="L1" s="42" t="s">
        <v>219</v>
      </c>
      <c r="M1" s="42" t="s">
        <v>220</v>
      </c>
      <c r="N1" s="43"/>
      <c r="O1" s="50" t="s">
        <v>224</v>
      </c>
      <c r="P1" s="50" t="s">
        <v>224</v>
      </c>
      <c r="Q1" s="42">
        <v>2002</v>
      </c>
      <c r="R1" s="42">
        <v>2003</v>
      </c>
      <c r="S1" s="42">
        <v>2004</v>
      </c>
      <c r="T1" s="42">
        <v>2005</v>
      </c>
      <c r="U1" s="42">
        <v>2006</v>
      </c>
      <c r="V1" s="42">
        <v>2007</v>
      </c>
      <c r="W1" s="42">
        <v>2008</v>
      </c>
      <c r="X1" s="42">
        <v>2009</v>
      </c>
      <c r="Y1" s="42">
        <v>2010</v>
      </c>
      <c r="Z1" s="42" t="s">
        <v>219</v>
      </c>
      <c r="AA1" s="42" t="s">
        <v>220</v>
      </c>
      <c r="AB1" s="43"/>
      <c r="AC1" s="64"/>
      <c r="AD1" s="67" t="s">
        <v>232</v>
      </c>
      <c r="AE1" s="50" t="s">
        <v>224</v>
      </c>
      <c r="AF1" s="50" t="s">
        <v>224</v>
      </c>
      <c r="AG1" s="42">
        <v>2002</v>
      </c>
      <c r="AH1" s="42">
        <v>2003</v>
      </c>
      <c r="AI1" s="42">
        <v>2004</v>
      </c>
      <c r="AJ1" s="42">
        <v>2005</v>
      </c>
      <c r="AK1" s="42">
        <v>2006</v>
      </c>
      <c r="AL1" s="42">
        <v>2007</v>
      </c>
      <c r="AM1" s="42">
        <v>2008</v>
      </c>
      <c r="AN1" s="42">
        <v>2009</v>
      </c>
      <c r="AO1" s="42">
        <v>2010</v>
      </c>
      <c r="AP1" s="42" t="s">
        <v>219</v>
      </c>
      <c r="AQ1" s="42" t="s">
        <v>220</v>
      </c>
    </row>
    <row r="2" spans="1:43" s="20" customFormat="1" ht="13.5" thickBot="1" x14ac:dyDescent="0.25">
      <c r="A2" s="44" t="s">
        <v>222</v>
      </c>
      <c r="B2" s="44" t="s">
        <v>223</v>
      </c>
      <c r="C2" s="45">
        <v>0.80820059831612467</v>
      </c>
      <c r="D2" s="45">
        <v>0.93088584843300171</v>
      </c>
      <c r="E2" s="45">
        <v>0.94140111252084302</v>
      </c>
      <c r="F2" s="45">
        <v>1.271690267749598</v>
      </c>
      <c r="G2" s="45">
        <v>1.2714724979572203</v>
      </c>
      <c r="H2" s="45">
        <v>0.62435237844004621</v>
      </c>
      <c r="I2" s="45">
        <v>0.77054399348847991</v>
      </c>
      <c r="J2" s="45">
        <v>0.76841094744347627</v>
      </c>
      <c r="K2" s="45">
        <v>1.0381733866559786</v>
      </c>
      <c r="L2" s="46">
        <f>AVERAGE(C2:K2)</f>
        <v>0.93612567011164094</v>
      </c>
      <c r="M2" s="46">
        <f>AVERAGE(F2:L2)</f>
        <v>0.95439559169234855</v>
      </c>
      <c r="N2" s="47"/>
      <c r="O2" s="48" t="s">
        <v>222</v>
      </c>
      <c r="P2" s="48" t="s">
        <v>223</v>
      </c>
      <c r="Q2" s="45">
        <v>0.80820059831612467</v>
      </c>
      <c r="R2" s="45">
        <v>0.93088584843300171</v>
      </c>
      <c r="S2" s="45">
        <v>0.94140111252084302</v>
      </c>
      <c r="T2" s="45">
        <v>1.271690267749598</v>
      </c>
      <c r="U2" s="45">
        <v>1.2714724979572203</v>
      </c>
      <c r="V2" s="45">
        <v>0.62435237844004621</v>
      </c>
      <c r="W2" s="45">
        <v>0.77054399348847991</v>
      </c>
      <c r="X2" s="45">
        <v>0.76841094744347627</v>
      </c>
      <c r="Y2" s="45">
        <v>1.0381733866559786</v>
      </c>
      <c r="Z2" s="51">
        <v>67.222222222222229</v>
      </c>
      <c r="AA2" s="51">
        <v>63.866666666666667</v>
      </c>
      <c r="AB2" s="47"/>
      <c r="AC2" s="65"/>
      <c r="AD2" s="68" t="s">
        <v>233</v>
      </c>
      <c r="AE2" s="48" t="s">
        <v>222</v>
      </c>
      <c r="AF2" s="48" t="s">
        <v>223</v>
      </c>
      <c r="AG2" s="45">
        <v>0.80820059831612467</v>
      </c>
      <c r="AH2" s="45">
        <v>0.93088584843300171</v>
      </c>
      <c r="AI2" s="45">
        <v>0.94140111252084302</v>
      </c>
      <c r="AJ2" s="45">
        <v>1.271690267749598</v>
      </c>
      <c r="AK2" s="45">
        <v>1.2714724979572203</v>
      </c>
      <c r="AL2" s="45">
        <v>0.62435237844004621</v>
      </c>
      <c r="AM2" s="45">
        <v>0.77054399348847991</v>
      </c>
      <c r="AN2" s="45">
        <v>0.76841094744347627</v>
      </c>
      <c r="AO2" s="45">
        <v>1.0381733866559786</v>
      </c>
      <c r="AP2" s="51">
        <v>67.222222222222229</v>
      </c>
      <c r="AQ2" s="51">
        <v>63.866666666666667</v>
      </c>
    </row>
    <row r="3" spans="1:43" ht="13.5" thickTop="1" x14ac:dyDescent="0.2">
      <c r="A3" s="23" t="s">
        <v>8</v>
      </c>
      <c r="B3" s="24" t="s">
        <v>9</v>
      </c>
      <c r="C3" s="41">
        <f>'2002_CO-PA_Sumary'!F2/'2002_CO-PA_Sumary'!Q2</f>
        <v>0.11350974930362116</v>
      </c>
      <c r="D3" s="41">
        <f>'2003_CO-PA_Sumary'!F2/'2003_CO-PA_Sumary'!Q2</f>
        <v>0.14231209462037392</v>
      </c>
      <c r="E3" s="41">
        <f>'2004_CO-PA_Sumary'!F2/'2004_CO-PA_Sumary'!Q2</f>
        <v>0.13266041816870944</v>
      </c>
      <c r="F3" s="41">
        <f>'2005_CO-PA_Sumary'!F2/'2005_CO-PA_Sumary'!Q2</f>
        <v>0.22738853503184714</v>
      </c>
      <c r="G3" s="41">
        <f>'2006_CO-PA_Sumary'!F2/'2006_CO-PA_Sumary'!Q2</f>
        <v>0.16552557390253728</v>
      </c>
      <c r="H3" s="41">
        <f>'2007_CO-PA_Sumary'!F2/'2007_CO-PA_Sumary'!Q2</f>
        <v>0.15351223362273084</v>
      </c>
      <c r="I3" s="41">
        <f>'2008_CO-PA_Sumary'!F2/'2008_CO-PA_Sumary'!Q2</f>
        <v>0.13470319634703196</v>
      </c>
      <c r="J3" s="41">
        <f>'2009_CO-PA_Sumary'!F2/'2009_CO-PA_Sumary'!Q2</f>
        <v>0.15147732001664585</v>
      </c>
      <c r="K3" s="41">
        <f>'2010_CO-PA_Sumary'!F2/'2010_CO-PA_Sumary'!Q2</f>
        <v>0.15746421267893659</v>
      </c>
      <c r="L3" s="41">
        <f>AVERAGE(C3:K3)</f>
        <v>0.15317259263249267</v>
      </c>
      <c r="M3" s="41">
        <f>AVERAGE(F3:K3)</f>
        <v>0.1650118452666216</v>
      </c>
      <c r="O3" s="27">
        <v>101</v>
      </c>
      <c r="P3" s="25" t="s">
        <v>147</v>
      </c>
      <c r="Q3" s="41">
        <f>'2002_CO-PA_Sumary'!X2/'2002_CO-PA_Sumary'!AI2</f>
        <v>0.23479809976247032</v>
      </c>
      <c r="R3" s="41">
        <f>'2003_CO-PA_Sumary'!X2/'2003_CO-PA_Sumary'!AI2</f>
        <v>0.24552464885706421</v>
      </c>
      <c r="S3" s="41">
        <f>'2004_CO-PA_Sumary'!X2/'2004_CO-PA_Sumary'!AI2</f>
        <v>0.23583934088568487</v>
      </c>
      <c r="T3" s="41">
        <f>'2005_CO-PA_Sumary'!X2/'2005_CO-PA_Sumary'!AI2</f>
        <v>0.24687075855828686</v>
      </c>
      <c r="U3" s="41">
        <f>'2006_CO-PA_Sumary'!X2/'2006_CO-PA_Sumary'!AI2</f>
        <v>0.22328634456042185</v>
      </c>
      <c r="V3" s="41">
        <f>'2007_CO-PA_Sumary'!X2/'2007_CO-PA_Sumary'!AI2</f>
        <v>0.23220091938558132</v>
      </c>
      <c r="W3" s="41">
        <f>'2008_CO-PA_Sumary'!X2/'2008_CO-PA_Sumary'!AI2</f>
        <v>0.232191216295773</v>
      </c>
      <c r="X3" s="41">
        <f>'2009_CO-PA_Sumary'!X2/'2009_CO-PA_Sumary'!AI2</f>
        <v>0.22488945041061276</v>
      </c>
      <c r="Y3" s="41">
        <f>'2010_CO-PA_Sumary'!X2/'2010_CO-PA_Sumary'!AI2</f>
        <v>0.25825593395252838</v>
      </c>
      <c r="Z3" s="41">
        <f>AVERAGE(Q3:Y3)</f>
        <v>0.23709519029649151</v>
      </c>
      <c r="AA3" s="41">
        <f>AVERAGE(T3:Y3)</f>
        <v>0.23628243719386735</v>
      </c>
      <c r="AD3" s="69" t="s">
        <v>229</v>
      </c>
      <c r="AE3" s="27">
        <v>101</v>
      </c>
      <c r="AF3" s="25" t="s">
        <v>147</v>
      </c>
      <c r="AG3" s="41">
        <f>Q3</f>
        <v>0.23479809976247032</v>
      </c>
      <c r="AH3" s="41">
        <f t="shared" ref="AH3:AP6" si="0">R3</f>
        <v>0.24552464885706421</v>
      </c>
      <c r="AI3" s="41">
        <f t="shared" si="0"/>
        <v>0.23583934088568487</v>
      </c>
      <c r="AJ3" s="41">
        <f t="shared" si="0"/>
        <v>0.24687075855828686</v>
      </c>
      <c r="AK3" s="41">
        <f t="shared" si="0"/>
        <v>0.22328634456042185</v>
      </c>
      <c r="AL3" s="41">
        <f t="shared" si="0"/>
        <v>0.23220091938558132</v>
      </c>
      <c r="AM3" s="41">
        <f t="shared" si="0"/>
        <v>0.232191216295773</v>
      </c>
      <c r="AN3" s="41">
        <f t="shared" si="0"/>
        <v>0.22488945041061276</v>
      </c>
      <c r="AO3" s="41">
        <f t="shared" si="0"/>
        <v>0.25825593395252838</v>
      </c>
      <c r="AP3" s="41">
        <f t="shared" ref="AP3" si="1">AVERAGE(AG3:AO3)</f>
        <v>0.23709519029649151</v>
      </c>
      <c r="AQ3" s="41">
        <f t="shared" ref="AQ3:AQ6" si="2">AVERAGE(AJ3:AO3)</f>
        <v>0.23628243719386735</v>
      </c>
    </row>
    <row r="4" spans="1:43" x14ac:dyDescent="0.2">
      <c r="A4" s="23" t="s">
        <v>10</v>
      </c>
      <c r="B4" s="24" t="s">
        <v>11</v>
      </c>
      <c r="C4" s="41">
        <f>'2002_CO-PA_Sumary'!F3/'2002_CO-PA_Sumary'!Q3</f>
        <v>1.6666666666666666E-2</v>
      </c>
      <c r="D4" s="41">
        <f>'2003_CO-PA_Sumary'!F3/'2003_CO-PA_Sumary'!Q3</f>
        <v>1.8292682926829271E-2</v>
      </c>
      <c r="E4" s="41">
        <f>'2004_CO-PA_Sumary'!F3/'2004_CO-PA_Sumary'!Q3</f>
        <v>2.2471910112359546E-2</v>
      </c>
      <c r="F4" s="41">
        <f>'2005_CO-PA_Sumary'!F3/'2005_CO-PA_Sumary'!Q3</f>
        <v>0</v>
      </c>
      <c r="G4" s="41">
        <f>'2006_CO-PA_Sumary'!F3/'2006_CO-PA_Sumary'!Q3</f>
        <v>0</v>
      </c>
      <c r="H4" s="41">
        <f>'2007_CO-PA_Sumary'!F3/'2007_CO-PA_Sumary'!Q3</f>
        <v>0</v>
      </c>
      <c r="I4" s="41">
        <f>'2008_CO-PA_Sumary'!F3/'2008_CO-PA_Sumary'!Q3</f>
        <v>0</v>
      </c>
      <c r="J4" s="41">
        <f>'2009_CO-PA_Sumary'!F3/'2009_CO-PA_Sumary'!Q3</f>
        <v>0</v>
      </c>
      <c r="K4" s="41">
        <f>'2010_CO-PA_Sumary'!F3/'2010_CO-PA_Sumary'!Q3</f>
        <v>0</v>
      </c>
      <c r="L4" s="41">
        <f t="shared" ref="L4:L60" si="3">AVERAGE(C4:K4)</f>
        <v>6.3812510784283872E-3</v>
      </c>
      <c r="M4" s="41">
        <f t="shared" ref="M4:M60" si="4">AVERAGE(F4:K4)</f>
        <v>0</v>
      </c>
      <c r="O4" s="27">
        <v>102</v>
      </c>
      <c r="P4" s="25" t="s">
        <v>148</v>
      </c>
      <c r="Q4" s="41">
        <f>'2002_CO-PA_Sumary'!X3/'2002_CO-PA_Sumary'!AI3</f>
        <v>0.48699763593380624</v>
      </c>
      <c r="R4" s="41">
        <f>'2003_CO-PA_Sumary'!X3/'2003_CO-PA_Sumary'!AI3</f>
        <v>0.53349282296650724</v>
      </c>
      <c r="S4" s="41">
        <f>'2004_CO-PA_Sumary'!X3/'2004_CO-PA_Sumary'!AI3</f>
        <v>0.53146853146853146</v>
      </c>
      <c r="T4" s="41">
        <f>'2005_CO-PA_Sumary'!X3/'2005_CO-PA_Sumary'!AI3</f>
        <v>0.48220064724919098</v>
      </c>
      <c r="U4" s="41">
        <f>'2006_CO-PA_Sumary'!X3/'2006_CO-PA_Sumary'!AI3</f>
        <v>0.3341463414634146</v>
      </c>
      <c r="V4" s="41">
        <f>'2007_CO-PA_Sumary'!X3/'2007_CO-PA_Sumary'!AI3</f>
        <v>0.32438478747203575</v>
      </c>
      <c r="W4" s="41">
        <f>'2008_CO-PA_Sumary'!X3/'2008_CO-PA_Sumary'!AI3</f>
        <v>0.3247311827956989</v>
      </c>
      <c r="X4" s="41">
        <f>'2009_CO-PA_Sumary'!X3/'2009_CO-PA_Sumary'!AI3</f>
        <v>0.32281553398058255</v>
      </c>
      <c r="Y4" s="41">
        <f>'2010_CO-PA_Sumary'!X3/'2010_CO-PA_Sumary'!AI3</f>
        <v>0.43389830508474575</v>
      </c>
      <c r="Z4" s="41">
        <f t="shared" ref="Z4:Z58" si="5">AVERAGE(Q4:Y4)</f>
        <v>0.41934842093494595</v>
      </c>
      <c r="AA4" s="41">
        <f t="shared" ref="AA4:AA58" si="6">AVERAGE(T4:Y4)</f>
        <v>0.37036279967427804</v>
      </c>
      <c r="AE4" s="27">
        <v>102</v>
      </c>
      <c r="AF4" s="25" t="s">
        <v>148</v>
      </c>
      <c r="AG4" s="41">
        <f t="shared" ref="AG4:AG6" si="7">Q4</f>
        <v>0.48699763593380624</v>
      </c>
      <c r="AH4" s="41">
        <f t="shared" si="0"/>
        <v>0.53349282296650724</v>
      </c>
      <c r="AI4" s="41">
        <f t="shared" si="0"/>
        <v>0.53146853146853146</v>
      </c>
      <c r="AJ4" s="41">
        <f t="shared" si="0"/>
        <v>0.48220064724919098</v>
      </c>
      <c r="AK4" s="41">
        <f t="shared" si="0"/>
        <v>0.3341463414634146</v>
      </c>
      <c r="AL4" s="41">
        <f t="shared" si="0"/>
        <v>0.32438478747203575</v>
      </c>
      <c r="AM4" s="41">
        <f t="shared" si="0"/>
        <v>0.3247311827956989</v>
      </c>
      <c r="AN4" s="41">
        <f t="shared" si="0"/>
        <v>0.32281553398058255</v>
      </c>
      <c r="AO4" s="41">
        <f t="shared" si="0"/>
        <v>0.43389830508474575</v>
      </c>
      <c r="AP4" s="41">
        <f t="shared" si="0"/>
        <v>0.41934842093494595</v>
      </c>
      <c r="AQ4" s="41">
        <f t="shared" si="2"/>
        <v>0.37036279967427804</v>
      </c>
    </row>
    <row r="5" spans="1:43" x14ac:dyDescent="0.2">
      <c r="A5" s="23" t="s">
        <v>12</v>
      </c>
      <c r="B5" s="24" t="s">
        <v>13</v>
      </c>
      <c r="C5" s="41">
        <f>'2002_CO-PA_Sumary'!F4/'2002_CO-PA_Sumary'!Q4</f>
        <v>0.16081871345029239</v>
      </c>
      <c r="D5" s="41">
        <f>'2003_CO-PA_Sumary'!F4/'2003_CO-PA_Sumary'!Q4</f>
        <v>0.1683168316831683</v>
      </c>
      <c r="E5" s="41">
        <f>'2004_CO-PA_Sumary'!F4/'2004_CO-PA_Sumary'!Q4</f>
        <v>0.15140845070422534</v>
      </c>
      <c r="F5" s="41">
        <f>'2005_CO-PA_Sumary'!F4/'2005_CO-PA_Sumary'!Q4</f>
        <v>0.17</v>
      </c>
      <c r="G5" s="41">
        <f>'2006_CO-PA_Sumary'!F4/'2006_CO-PA_Sumary'!Q4</f>
        <v>9.8290598290598288E-2</v>
      </c>
      <c r="H5" s="41">
        <f>'2007_CO-PA_Sumary'!F4/'2007_CO-PA_Sumary'!Q4</f>
        <v>6.6666666666666666E-2</v>
      </c>
      <c r="I5" s="41">
        <f>'2008_CO-PA_Sumary'!F4/'2008_CO-PA_Sumary'!Q4</f>
        <v>0.33458646616541354</v>
      </c>
      <c r="J5" s="41">
        <f>'2009_CO-PA_Sumary'!F4/'2009_CO-PA_Sumary'!Q4</f>
        <v>0.27985074626865669</v>
      </c>
      <c r="K5" s="41">
        <f>'2010_CO-PA_Sumary'!F4/'2010_CO-PA_Sumary'!Q4</f>
        <v>0.21639344262295082</v>
      </c>
      <c r="L5" s="41">
        <f t="shared" si="3"/>
        <v>0.1829257684279969</v>
      </c>
      <c r="M5" s="41">
        <f t="shared" si="4"/>
        <v>0.19429798666904766</v>
      </c>
      <c r="O5" s="27">
        <v>103</v>
      </c>
      <c r="P5" s="25" t="s">
        <v>149</v>
      </c>
      <c r="Q5" s="41">
        <f>'2002_CO-PA_Sumary'!X4/'2002_CO-PA_Sumary'!AI4</f>
        <v>0.66568265682656835</v>
      </c>
      <c r="R5" s="41">
        <f>'2003_CO-PA_Sumary'!X4/'2003_CO-PA_Sumary'!AI4</f>
        <v>0.6661562021439511</v>
      </c>
      <c r="S5" s="41">
        <f>'2004_CO-PA_Sumary'!X4/'2004_CO-PA_Sumary'!AI4</f>
        <v>0.69179894179894186</v>
      </c>
      <c r="T5" s="41">
        <f>'2005_CO-PA_Sumary'!X4/'2005_CO-PA_Sumary'!AI4</f>
        <v>0.60465116279069775</v>
      </c>
      <c r="U5" s="41">
        <f>'2006_CO-PA_Sumary'!X4/'2006_CO-PA_Sumary'!AI4</f>
        <v>0.63898421413864115</v>
      </c>
      <c r="V5" s="41">
        <f>'2007_CO-PA_Sumary'!X4/'2007_CO-PA_Sumary'!AI4</f>
        <v>0.63829787234042545</v>
      </c>
      <c r="W5" s="41">
        <f>'2008_CO-PA_Sumary'!X4/'2008_CO-PA_Sumary'!AI4</f>
        <v>0.63623978201634901</v>
      </c>
      <c r="X5" s="41">
        <f>'2009_CO-PA_Sumary'!X4/'2009_CO-PA_Sumary'!AI4</f>
        <v>0.64056939501779364</v>
      </c>
      <c r="Y5" s="41">
        <f>'2010_CO-PA_Sumary'!X4/'2010_CO-PA_Sumary'!AI4</f>
        <v>0.56262425447316111</v>
      </c>
      <c r="Z5" s="41">
        <f t="shared" si="5"/>
        <v>0.63833383128294774</v>
      </c>
      <c r="AA5" s="41">
        <f t="shared" si="6"/>
        <v>0.62022778012951141</v>
      </c>
      <c r="AE5" s="27">
        <v>103</v>
      </c>
      <c r="AF5" s="25" t="s">
        <v>149</v>
      </c>
      <c r="AG5" s="41">
        <f t="shared" si="7"/>
        <v>0.66568265682656835</v>
      </c>
      <c r="AH5" s="41">
        <f t="shared" si="0"/>
        <v>0.6661562021439511</v>
      </c>
      <c r="AI5" s="41">
        <f t="shared" si="0"/>
        <v>0.69179894179894186</v>
      </c>
      <c r="AJ5" s="41">
        <f t="shared" si="0"/>
        <v>0.60465116279069775</v>
      </c>
      <c r="AK5" s="41">
        <f t="shared" si="0"/>
        <v>0.63898421413864115</v>
      </c>
      <c r="AL5" s="41">
        <f t="shared" si="0"/>
        <v>0.63829787234042545</v>
      </c>
      <c r="AM5" s="41">
        <f t="shared" si="0"/>
        <v>0.63623978201634901</v>
      </c>
      <c r="AN5" s="41">
        <f t="shared" si="0"/>
        <v>0.64056939501779364</v>
      </c>
      <c r="AO5" s="41">
        <f t="shared" si="0"/>
        <v>0.56262425447316111</v>
      </c>
      <c r="AP5" s="41">
        <f t="shared" si="0"/>
        <v>0.63833383128294774</v>
      </c>
      <c r="AQ5" s="41">
        <f t="shared" si="2"/>
        <v>0.62022778012951141</v>
      </c>
    </row>
    <row r="6" spans="1:43" ht="13.5" thickBot="1" x14ac:dyDescent="0.25">
      <c r="A6" s="23" t="s">
        <v>14</v>
      </c>
      <c r="B6" s="24" t="s">
        <v>15</v>
      </c>
      <c r="C6" s="41">
        <f>'2002_CO-PA_Sumary'!F5/'2002_CO-PA_Sumary'!Q5</f>
        <v>0.32822203480794293</v>
      </c>
      <c r="D6" s="41">
        <f>'2003_CO-PA_Sumary'!F5/'2003_CO-PA_Sumary'!Q5</f>
        <v>0.30939368061485906</v>
      </c>
      <c r="E6" s="41">
        <f>'2004_CO-PA_Sumary'!F5/'2004_CO-PA_Sumary'!Q5</f>
        <v>0.32737842053027072</v>
      </c>
      <c r="F6" s="41">
        <f>'2005_CO-PA_Sumary'!F5/'2005_CO-PA_Sumary'!Q5</f>
        <v>0.30111934415891534</v>
      </c>
      <c r="G6" s="41">
        <f>'2006_CO-PA_Sumary'!F5/'2006_CO-PA_Sumary'!Q5</f>
        <v>0.32022053345254059</v>
      </c>
      <c r="H6" s="41">
        <f>'2007_CO-PA_Sumary'!F5/'2007_CO-PA_Sumary'!Q5</f>
        <v>0.33498776651520451</v>
      </c>
      <c r="I6" s="41">
        <f>'2008_CO-PA_Sumary'!F5/'2008_CO-PA_Sumary'!Q5</f>
        <v>0.3495516683815964</v>
      </c>
      <c r="J6" s="41">
        <f>'2009_CO-PA_Sumary'!F5/'2009_CO-PA_Sumary'!Q5</f>
        <v>0.34300494826810618</v>
      </c>
      <c r="K6" s="41">
        <f>'2010_CO-PA_Sumary'!F5/'2010_CO-PA_Sumary'!Q5</f>
        <v>0.28431372549019601</v>
      </c>
      <c r="L6" s="41">
        <f t="shared" si="3"/>
        <v>0.32202134691329243</v>
      </c>
      <c r="M6" s="41">
        <f t="shared" si="4"/>
        <v>0.32219966437775982</v>
      </c>
      <c r="O6" s="27">
        <v>104</v>
      </c>
      <c r="P6" s="25" t="s">
        <v>150</v>
      </c>
      <c r="Q6" s="41">
        <f>'2002_CO-PA_Sumary'!X5/'2002_CO-PA_Sumary'!AI5</f>
        <v>0.41408751334044824</v>
      </c>
      <c r="R6" s="41">
        <f>'2003_CO-PA_Sumary'!X5/'2003_CO-PA_Sumary'!AI5</f>
        <v>0.42032967032967034</v>
      </c>
      <c r="S6" s="41">
        <f>'2004_CO-PA_Sumary'!X5/'2004_CO-PA_Sumary'!AI5</f>
        <v>0.41267387944358569</v>
      </c>
      <c r="T6" s="41">
        <f>'2005_CO-PA_Sumary'!X5/'2005_CO-PA_Sumary'!AI5</f>
        <v>0.40424028268551238</v>
      </c>
      <c r="U6" s="41">
        <f>'2006_CO-PA_Sumary'!X5/'2006_CO-PA_Sumary'!AI5</f>
        <v>0.50549450549450536</v>
      </c>
      <c r="V6" s="41">
        <f>'2007_CO-PA_Sumary'!X5/'2007_CO-PA_Sumary'!AI5</f>
        <v>0.50858778625954193</v>
      </c>
      <c r="W6" s="41">
        <f>'2008_CO-PA_Sumary'!X5/'2008_CO-PA_Sumary'!AI5</f>
        <v>0.53228726614363309</v>
      </c>
      <c r="X6" s="41">
        <f>'2009_CO-PA_Sumary'!X5/'2009_CO-PA_Sumary'!AI5</f>
        <v>0.49487643158529232</v>
      </c>
      <c r="Y6" s="41">
        <f>'2010_CO-PA_Sumary'!X5/'2010_CO-PA_Sumary'!AI5</f>
        <v>0.56388676358071921</v>
      </c>
      <c r="Z6" s="41">
        <f t="shared" si="5"/>
        <v>0.47294045542921204</v>
      </c>
      <c r="AA6" s="41">
        <f t="shared" si="6"/>
        <v>0.50156217262486746</v>
      </c>
      <c r="AE6" s="165">
        <v>104</v>
      </c>
      <c r="AF6" s="166" t="s">
        <v>150</v>
      </c>
      <c r="AG6" s="168">
        <f t="shared" si="7"/>
        <v>0.41408751334044824</v>
      </c>
      <c r="AH6" s="168">
        <f t="shared" si="0"/>
        <v>0.42032967032967034</v>
      </c>
      <c r="AI6" s="168">
        <f t="shared" si="0"/>
        <v>0.41267387944358569</v>
      </c>
      <c r="AJ6" s="168">
        <f t="shared" si="0"/>
        <v>0.40424028268551238</v>
      </c>
      <c r="AK6" s="168">
        <f t="shared" si="0"/>
        <v>0.50549450549450536</v>
      </c>
      <c r="AL6" s="168">
        <f t="shared" si="0"/>
        <v>0.50858778625954193</v>
      </c>
      <c r="AM6" s="168">
        <f t="shared" si="0"/>
        <v>0.53228726614363309</v>
      </c>
      <c r="AN6" s="168">
        <f t="shared" si="0"/>
        <v>0.49487643158529232</v>
      </c>
      <c r="AO6" s="168">
        <f t="shared" si="0"/>
        <v>0.56388676358071921</v>
      </c>
      <c r="AP6" s="168">
        <f t="shared" si="0"/>
        <v>0.47294045542921204</v>
      </c>
      <c r="AQ6" s="168">
        <f t="shared" si="2"/>
        <v>0.50156217262486746</v>
      </c>
    </row>
    <row r="7" spans="1:43" ht="13.5" thickTop="1" x14ac:dyDescent="0.2">
      <c r="A7" s="23" t="s">
        <v>16</v>
      </c>
      <c r="B7" s="24" t="s">
        <v>17</v>
      </c>
      <c r="C7" s="41">
        <f>'2002_CO-PA_Sumary'!F6/'2002_CO-PA_Sumary'!Q6</f>
        <v>8.5365853658536564E-2</v>
      </c>
      <c r="D7" s="41">
        <f>'2003_CO-PA_Sumary'!F6/'2003_CO-PA_Sumary'!Q6</f>
        <v>8.0536912751677861E-2</v>
      </c>
      <c r="E7" s="41">
        <f>'2004_CO-PA_Sumary'!F6/'2004_CO-PA_Sumary'!Q6</f>
        <v>6.7484662576687116E-2</v>
      </c>
      <c r="F7" s="41">
        <f>'2005_CO-PA_Sumary'!F6/'2005_CO-PA_Sumary'!Q6</f>
        <v>8.2758620689655185E-2</v>
      </c>
      <c r="G7" s="41">
        <f>'2006_CO-PA_Sumary'!F6/'2006_CO-PA_Sumary'!Q6</f>
        <v>0.20245398773006137</v>
      </c>
      <c r="H7" s="41">
        <f>'2007_CO-PA_Sumary'!F6/'2007_CO-PA_Sumary'!Q6</f>
        <v>0.21111111111111111</v>
      </c>
      <c r="I7" s="41">
        <f>'2008_CO-PA_Sumary'!F6/'2008_CO-PA_Sumary'!Q6</f>
        <v>0.15283842794759828</v>
      </c>
      <c r="J7" s="41">
        <f>'2009_CO-PA_Sumary'!F6/'2009_CO-PA_Sumary'!Q6</f>
        <v>0.1102661596958175</v>
      </c>
      <c r="K7" s="41">
        <f>'2010_CO-PA_Sumary'!F6/'2010_CO-PA_Sumary'!Q6</f>
        <v>9.9137931034482749E-2</v>
      </c>
      <c r="L7" s="41">
        <f t="shared" si="3"/>
        <v>0.12132818524395865</v>
      </c>
      <c r="M7" s="41">
        <f t="shared" si="4"/>
        <v>0.1430943730347877</v>
      </c>
      <c r="O7" s="27">
        <v>201</v>
      </c>
      <c r="P7" s="25" t="s">
        <v>151</v>
      </c>
      <c r="Q7" s="41">
        <f>'2002_CO-PA_Sumary'!X6/'2002_CO-PA_Sumary'!AI6</f>
        <v>0.26701183431952658</v>
      </c>
      <c r="R7" s="41">
        <f>'2003_CO-PA_Sumary'!X6/'2003_CO-PA_Sumary'!AI6</f>
        <v>0.25871981602146421</v>
      </c>
      <c r="S7" s="41">
        <f>'2004_CO-PA_Sumary'!X6/'2004_CO-PA_Sumary'!AI6</f>
        <v>0.28545651389390109</v>
      </c>
      <c r="T7" s="41">
        <f>'2005_CO-PA_Sumary'!X6/'2005_CO-PA_Sumary'!AI6</f>
        <v>0.19060773480662985</v>
      </c>
      <c r="U7" s="41">
        <f>'2006_CO-PA_Sumary'!X6/'2006_CO-PA_Sumary'!AI6</f>
        <v>0.32688077430708323</v>
      </c>
      <c r="V7" s="41">
        <f>'2007_CO-PA_Sumary'!X6/'2007_CO-PA_Sumary'!AI6</f>
        <v>0.39043023723361486</v>
      </c>
      <c r="W7" s="41">
        <f>'2008_CO-PA_Sumary'!X6/'2008_CO-PA_Sumary'!AI6</f>
        <v>0.39888312724371761</v>
      </c>
      <c r="X7" s="41">
        <f>'2009_CO-PA_Sumary'!X6/'2009_CO-PA_Sumary'!AI6</f>
        <v>0.39527629233511585</v>
      </c>
      <c r="Y7" s="41">
        <f>'2010_CO-PA_Sumary'!X6/'2010_CO-PA_Sumary'!AI6</f>
        <v>0.34897653519720412</v>
      </c>
      <c r="Z7" s="41">
        <f t="shared" si="5"/>
        <v>0.31802698503980636</v>
      </c>
      <c r="AA7" s="41">
        <f t="shared" si="6"/>
        <v>0.34184245018722764</v>
      </c>
      <c r="AE7" s="27"/>
      <c r="AF7" s="40" t="s">
        <v>252</v>
      </c>
      <c r="AG7" s="41">
        <f>'2002-10_Total GW_by_Co-PA'!AG7/'2002-10_Ave_CO-PA_Total Supply'!AG7</f>
        <v>0.31983101391650104</v>
      </c>
      <c r="AH7" s="41">
        <f>'2002-10_Total GW_by_Co-PA'!AH7/'2002-10_Ave_CO-PA_Total Supply'!AH7</f>
        <v>0.33694243938552659</v>
      </c>
      <c r="AI7" s="41">
        <f>'2002-10_Total GW_by_Co-PA'!AI7/'2002-10_Ave_CO-PA_Total Supply'!AI7</f>
        <v>0.3353648068669528</v>
      </c>
      <c r="AJ7" s="41">
        <f>'2002-10_Total GW_by_Co-PA'!AJ7/'2002-10_Ave_CO-PA_Total Supply'!AJ7</f>
        <v>0.31767337807606266</v>
      </c>
      <c r="AK7" s="41">
        <f>'2002-10_Total GW_by_Co-PA'!AK7/'2002-10_Ave_CO-PA_Total Supply'!AK7</f>
        <v>0.30746670894102729</v>
      </c>
      <c r="AL7" s="41">
        <f>'2002-10_Total GW_by_Co-PA'!AL7/'2002-10_Ave_CO-PA_Total Supply'!AL7</f>
        <v>0.31952258479344148</v>
      </c>
      <c r="AM7" s="41">
        <f>'2002-10_Total GW_by_Co-PA'!AM7/'2002-10_Ave_CO-PA_Total Supply'!AM7</f>
        <v>0.32599519986758257</v>
      </c>
      <c r="AN7" s="41">
        <f>'2002-10_Total GW_by_Co-PA'!AN7/'2002-10_Ave_CO-PA_Total Supply'!AM7</f>
        <v>0.30075312422411654</v>
      </c>
      <c r="AO7" s="41">
        <f>'2002-10_Total GW_by_Co-PA'!AO7/'2002-10_Ave_CO-PA_Total Supply'!AO7</f>
        <v>0.33137065637065638</v>
      </c>
      <c r="AP7" s="41">
        <f>'2002-10_Total GW_by_Co-PA'!AP7/'2002-10_Ave_CO-PA_Total Supply'!AP7</f>
        <v>0.32343614734405246</v>
      </c>
      <c r="AQ7" s="41">
        <f>'2002-10_Total GW_by_Co-PA'!AQ7/'2002-10_Ave_CO-PA_Total Supply'!AQ7</f>
        <v>0.31990070153341443</v>
      </c>
    </row>
    <row r="8" spans="1:43" x14ac:dyDescent="0.2">
      <c r="A8" s="23" t="s">
        <v>18</v>
      </c>
      <c r="B8" s="24" t="s">
        <v>19</v>
      </c>
      <c r="C8" s="41">
        <f>'2002_CO-PA_Sumary'!F7/'2002_CO-PA_Sumary'!Q7</f>
        <v>0.13823679046442322</v>
      </c>
      <c r="D8" s="41">
        <f>'2003_CO-PA_Sumary'!F7/'2003_CO-PA_Sumary'!Q7</f>
        <v>0.12721353132692764</v>
      </c>
      <c r="E8" s="41">
        <f>'2004_CO-PA_Sumary'!F7/'2004_CO-PA_Sumary'!Q7</f>
        <v>0.14609254858101497</v>
      </c>
      <c r="F8" s="41">
        <f>'2005_CO-PA_Sumary'!F7/'2005_CO-PA_Sumary'!Q7</f>
        <v>0.13030624620982414</v>
      </c>
      <c r="G8" s="41">
        <f>'2006_CO-PA_Sumary'!F7/'2006_CO-PA_Sumary'!Q7</f>
        <v>0.12972338396067212</v>
      </c>
      <c r="H8" s="41">
        <f>'2007_CO-PA_Sumary'!F7/'2007_CO-PA_Sumary'!Q7</f>
        <v>0.16253481894150415</v>
      </c>
      <c r="I8" s="41">
        <f>'2008_CO-PA_Sumary'!F7/'2008_CO-PA_Sumary'!Q7</f>
        <v>0.21976138233680745</v>
      </c>
      <c r="J8" s="41">
        <f>'2009_CO-PA_Sumary'!F7/'2009_CO-PA_Sumary'!Q7</f>
        <v>0.24200586594176987</v>
      </c>
      <c r="K8" s="41">
        <f>'2010_CO-PA_Sumary'!F7/'2010_CO-PA_Sumary'!Q7</f>
        <v>0.17831627016277529</v>
      </c>
      <c r="L8" s="41">
        <f t="shared" si="3"/>
        <v>0.16379898199174653</v>
      </c>
      <c r="M8" s="41">
        <f t="shared" si="4"/>
        <v>0.17710799459222551</v>
      </c>
      <c r="O8" s="27">
        <v>202</v>
      </c>
      <c r="P8" s="25" t="s">
        <v>152</v>
      </c>
      <c r="Q8" s="41">
        <f>'2002_CO-PA_Sumary'!X7/'2002_CO-PA_Sumary'!AI7</f>
        <v>0.15981653026351289</v>
      </c>
      <c r="R8" s="41">
        <f>'2003_CO-PA_Sumary'!X7/'2003_CO-PA_Sumary'!AI7</f>
        <v>0.17848721204425905</v>
      </c>
      <c r="S8" s="41">
        <f>'2004_CO-PA_Sumary'!X7/'2004_CO-PA_Sumary'!AI7</f>
        <v>0.16952258773939338</v>
      </c>
      <c r="T8" s="41">
        <f>'2005_CO-PA_Sumary'!X7/'2005_CO-PA_Sumary'!AI7</f>
        <v>0.19066254095376775</v>
      </c>
      <c r="U8" s="41">
        <f>'2006_CO-PA_Sumary'!X7/'2006_CO-PA_Sumary'!AI7</f>
        <v>0.1708185053380783</v>
      </c>
      <c r="V8" s="41">
        <f>'2007_CO-PA_Sumary'!X7/'2007_CO-PA_Sumary'!AI7</f>
        <v>0.16430431009545848</v>
      </c>
      <c r="W8" s="41">
        <f>'2008_CO-PA_Sumary'!X7/'2008_CO-PA_Sumary'!AI7</f>
        <v>0.18878778370463337</v>
      </c>
      <c r="X8" s="41">
        <f>'2009_CO-PA_Sumary'!X7/'2009_CO-PA_Sumary'!AI7</f>
        <v>0.16325986491290437</v>
      </c>
      <c r="Y8" s="41">
        <f>'2010_CO-PA_Sumary'!X7/'2010_CO-PA_Sumary'!AI7</f>
        <v>0.18758329631274986</v>
      </c>
      <c r="Z8" s="41">
        <f t="shared" si="5"/>
        <v>0.17480473681830641</v>
      </c>
      <c r="AA8" s="41">
        <f t="shared" si="6"/>
        <v>0.17756938355293203</v>
      </c>
      <c r="AE8" s="27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</row>
    <row r="9" spans="1:43" x14ac:dyDescent="0.2">
      <c r="A9" s="23" t="s">
        <v>20</v>
      </c>
      <c r="B9" s="24" t="s">
        <v>21</v>
      </c>
      <c r="C9" s="41">
        <f>'2002_CO-PA_Sumary'!F8/'2002_CO-PA_Sumary'!Q8</f>
        <v>1.0195646183521633E-2</v>
      </c>
      <c r="D9" s="41">
        <f>'2003_CO-PA_Sumary'!F8/'2003_CO-PA_Sumary'!Q8</f>
        <v>3.1373582915897709E-2</v>
      </c>
      <c r="E9" s="41">
        <f>'2004_CO-PA_Sumary'!F8/'2004_CO-PA_Sumary'!Q8</f>
        <v>5.953016550987722E-2</v>
      </c>
      <c r="F9" s="41">
        <f>'2005_CO-PA_Sumary'!F8/'2005_CO-PA_Sumary'!Q8</f>
        <v>6.9272237196765493E-2</v>
      </c>
      <c r="G9" s="41">
        <f>'2006_CO-PA_Sumary'!F8/'2006_CO-PA_Sumary'!Q8</f>
        <v>3.585147247119079E-2</v>
      </c>
      <c r="H9" s="41">
        <f>'2007_CO-PA_Sumary'!F8/'2007_CO-PA_Sumary'!Q8</f>
        <v>4.2844120328167715E-2</v>
      </c>
      <c r="I9" s="41">
        <f>'2008_CO-PA_Sumary'!F8/'2008_CO-PA_Sumary'!Q8</f>
        <v>5.3758542141230062E-2</v>
      </c>
      <c r="J9" s="41">
        <f>'2009_CO-PA_Sumary'!F8/'2009_CO-PA_Sumary'!Q8</f>
        <v>7.9500000000000001E-2</v>
      </c>
      <c r="K9" s="41">
        <f>'2010_CO-PA_Sumary'!F8/'2010_CO-PA_Sumary'!Q8</f>
        <v>0.10724714627024155</v>
      </c>
      <c r="L9" s="41">
        <f t="shared" si="3"/>
        <v>5.4396990335210248E-2</v>
      </c>
      <c r="M9" s="41">
        <f t="shared" si="4"/>
        <v>6.4745586401265945E-2</v>
      </c>
      <c r="O9" s="27">
        <v>301</v>
      </c>
      <c r="P9" s="25" t="s">
        <v>153</v>
      </c>
      <c r="Q9" s="41">
        <f>'2002_CO-PA_Sumary'!X8/'2002_CO-PA_Sumary'!AI8</f>
        <v>0.88304862023653086</v>
      </c>
      <c r="R9" s="41">
        <f>'2003_CO-PA_Sumary'!X8/'2003_CO-PA_Sumary'!AI8</f>
        <v>0.88204338339109212</v>
      </c>
      <c r="S9" s="41">
        <f>'2004_CO-PA_Sumary'!X8/'2004_CO-PA_Sumary'!AI8</f>
        <v>0.82554126137433315</v>
      </c>
      <c r="T9" s="41">
        <f>'2005_CO-PA_Sumary'!X8/'2005_CO-PA_Sumary'!AI8</f>
        <v>0.86189037548554193</v>
      </c>
      <c r="U9" s="41">
        <f>'2006_CO-PA_Sumary'!X8/'2006_CO-PA_Sumary'!AI8</f>
        <v>0.89118034225537524</v>
      </c>
      <c r="V9" s="41">
        <f>'2007_CO-PA_Sumary'!X8/'2007_CO-PA_Sumary'!AI8</f>
        <v>0.94009163802978224</v>
      </c>
      <c r="W9" s="41">
        <f>'2008_CO-PA_Sumary'!X8/'2008_CO-PA_Sumary'!AI8</f>
        <v>0.88184064964104991</v>
      </c>
      <c r="X9" s="41">
        <f>'2009_CO-PA_Sumary'!X8/'2009_CO-PA_Sumary'!AI8</f>
        <v>0.89040594904303316</v>
      </c>
      <c r="Y9" s="41">
        <f>'2010_CO-PA_Sumary'!X8/'2010_CO-PA_Sumary'!AI8</f>
        <v>0.86481289750036994</v>
      </c>
      <c r="Z9" s="41">
        <f t="shared" si="5"/>
        <v>0.88009501299523429</v>
      </c>
      <c r="AA9" s="41">
        <f t="shared" si="6"/>
        <v>0.88837030865919198</v>
      </c>
      <c r="AE9" s="27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</row>
    <row r="10" spans="1:43" x14ac:dyDescent="0.2">
      <c r="A10" s="23" t="s">
        <v>22</v>
      </c>
      <c r="B10" s="24" t="s">
        <v>23</v>
      </c>
      <c r="C10" s="41">
        <f>'2002_CO-PA_Sumary'!F9/'2002_CO-PA_Sumary'!Q9</f>
        <v>0.75373134328358216</v>
      </c>
      <c r="D10" s="41">
        <f>'2003_CO-PA_Sumary'!F9/'2003_CO-PA_Sumary'!Q9</f>
        <v>0.80124223602484468</v>
      </c>
      <c r="E10" s="41">
        <f>'2004_CO-PA_Sumary'!F9/'2004_CO-PA_Sumary'!Q9</f>
        <v>0.78343949044585992</v>
      </c>
      <c r="F10" s="41">
        <f>'2005_CO-PA_Sumary'!F9/'2005_CO-PA_Sumary'!Q9</f>
        <v>0.7047619047619047</v>
      </c>
      <c r="G10" s="41">
        <f>'2006_CO-PA_Sumary'!F9/'2006_CO-PA_Sumary'!Q9</f>
        <v>0.38461538461538464</v>
      </c>
      <c r="H10" s="41">
        <f>'2007_CO-PA_Sumary'!F9/'2007_CO-PA_Sumary'!Q9</f>
        <v>0.39869281045751637</v>
      </c>
      <c r="I10" s="41">
        <f>'2008_CO-PA_Sumary'!F9/'2008_CO-PA_Sumary'!Q9</f>
        <v>0.40449438202247184</v>
      </c>
      <c r="J10" s="41">
        <f>'2009_CO-PA_Sumary'!F9/'2009_CO-PA_Sumary'!Q9</f>
        <v>0.40972222222222227</v>
      </c>
      <c r="K10" s="41">
        <f>'2010_CO-PA_Sumary'!F9/'2010_CO-PA_Sumary'!Q9</f>
        <v>0.6506024096385542</v>
      </c>
      <c r="L10" s="41">
        <f t="shared" si="3"/>
        <v>0.58792246483026012</v>
      </c>
      <c r="M10" s="41">
        <f t="shared" si="4"/>
        <v>0.49214818561967566</v>
      </c>
      <c r="O10" s="27">
        <v>302</v>
      </c>
      <c r="P10" s="25" t="s">
        <v>154</v>
      </c>
      <c r="Q10" s="41">
        <f>'2002_CO-PA_Sumary'!X9/'2002_CO-PA_Sumary'!AI9</f>
        <v>0.83493171520517462</v>
      </c>
      <c r="R10" s="41">
        <f>'2003_CO-PA_Sumary'!X9/'2003_CO-PA_Sumary'!AI9</f>
        <v>0.79419191919191934</v>
      </c>
      <c r="S10" s="41">
        <f>'2004_CO-PA_Sumary'!X9/'2004_CO-PA_Sumary'!AI9</f>
        <v>0.83426921225734008</v>
      </c>
      <c r="T10" s="41">
        <f>'2005_CO-PA_Sumary'!X9/'2005_CO-PA_Sumary'!AI9</f>
        <v>0.7998305443761915</v>
      </c>
      <c r="U10" s="41">
        <f>'2006_CO-PA_Sumary'!X9/'2006_CO-PA_Sumary'!AI9</f>
        <v>0.78406044357786975</v>
      </c>
      <c r="V10" s="41">
        <f>'2007_CO-PA_Sumary'!X9/'2007_CO-PA_Sumary'!AI9</f>
        <v>0.85126387176325524</v>
      </c>
      <c r="W10" s="41">
        <f>'2008_CO-PA_Sumary'!X9/'2008_CO-PA_Sumary'!AI9</f>
        <v>0.84036603965429579</v>
      </c>
      <c r="X10" s="41">
        <f>'2009_CO-PA_Sumary'!X9/'2009_CO-PA_Sumary'!AI9</f>
        <v>0.84170166149351833</v>
      </c>
      <c r="Y10" s="41">
        <f>'2010_CO-PA_Sumary'!X9/'2010_CO-PA_Sumary'!AI9</f>
        <v>0.82428940568475462</v>
      </c>
      <c r="Z10" s="41">
        <f t="shared" si="5"/>
        <v>0.82276720146714655</v>
      </c>
      <c r="AA10" s="41">
        <f t="shared" si="6"/>
        <v>0.82358532775831428</v>
      </c>
      <c r="AD10" s="69" t="s">
        <v>230</v>
      </c>
      <c r="AE10" s="27">
        <v>201</v>
      </c>
      <c r="AF10" s="25" t="s">
        <v>151</v>
      </c>
      <c r="AG10" s="41">
        <f>Q7</f>
        <v>0.26701183431952658</v>
      </c>
      <c r="AH10" s="41">
        <f t="shared" ref="AH10:AO11" si="8">R7</f>
        <v>0.25871981602146421</v>
      </c>
      <c r="AI10" s="41">
        <f t="shared" si="8"/>
        <v>0.28545651389390109</v>
      </c>
      <c r="AJ10" s="41">
        <f t="shared" si="8"/>
        <v>0.19060773480662985</v>
      </c>
      <c r="AK10" s="41">
        <f t="shared" si="8"/>
        <v>0.32688077430708323</v>
      </c>
      <c r="AL10" s="41">
        <f t="shared" si="8"/>
        <v>0.39043023723361486</v>
      </c>
      <c r="AM10" s="41">
        <f t="shared" si="8"/>
        <v>0.39888312724371761</v>
      </c>
      <c r="AN10" s="41">
        <f t="shared" si="8"/>
        <v>0.39527629233511585</v>
      </c>
      <c r="AO10" s="41">
        <f t="shared" si="8"/>
        <v>0.34897653519720412</v>
      </c>
      <c r="AP10" s="41">
        <f t="shared" ref="AP10:AP11" si="9">AVERAGE(AG10:AO10)</f>
        <v>0.31802698503980636</v>
      </c>
      <c r="AQ10" s="41">
        <f t="shared" ref="AQ10:AQ11" si="10">AVERAGE(AJ10:AO10)</f>
        <v>0.34184245018722764</v>
      </c>
    </row>
    <row r="11" spans="1:43" ht="13.5" thickBot="1" x14ac:dyDescent="0.25">
      <c r="A11" s="23" t="s">
        <v>24</v>
      </c>
      <c r="B11" s="24" t="s">
        <v>25</v>
      </c>
      <c r="C11" s="41">
        <f>'2002_CO-PA_Sumary'!F10/'2002_CO-PA_Sumary'!Q10</f>
        <v>0.17114093959731544</v>
      </c>
      <c r="D11" s="41">
        <f>'2003_CO-PA_Sumary'!F10/'2003_CO-PA_Sumary'!Q10</f>
        <v>0.14991762767710048</v>
      </c>
      <c r="E11" s="41">
        <f>'2004_CO-PA_Sumary'!F10/'2004_CO-PA_Sumary'!Q10</f>
        <v>0.15906288532675711</v>
      </c>
      <c r="F11" s="41">
        <f>'2005_CO-PA_Sumary'!F10/'2005_CO-PA_Sumary'!Q10</f>
        <v>0.10726256983240223</v>
      </c>
      <c r="G11" s="41">
        <f>'2006_CO-PA_Sumary'!F10/'2006_CO-PA_Sumary'!Q10</f>
        <v>0.12467866323907455</v>
      </c>
      <c r="H11" s="41">
        <f>'2007_CO-PA_Sumary'!F10/'2007_CO-PA_Sumary'!Q10</f>
        <v>0.15161290322580648</v>
      </c>
      <c r="I11" s="41">
        <f>'2008_CO-PA_Sumary'!F10/'2008_CO-PA_Sumary'!Q10</f>
        <v>0.13056835637480799</v>
      </c>
      <c r="J11" s="41">
        <f>'2009_CO-PA_Sumary'!F10/'2009_CO-PA_Sumary'!Q10</f>
        <v>0.10769230769230771</v>
      </c>
      <c r="K11" s="41">
        <f>'2010_CO-PA_Sumary'!F10/'2010_CO-PA_Sumary'!Q10</f>
        <v>0.1383248730964467</v>
      </c>
      <c r="L11" s="41">
        <f t="shared" si="3"/>
        <v>0.13780679178466876</v>
      </c>
      <c r="M11" s="41">
        <f t="shared" si="4"/>
        <v>0.12668994557680763</v>
      </c>
      <c r="O11" s="27">
        <v>401</v>
      </c>
      <c r="P11" s="25" t="s">
        <v>93</v>
      </c>
      <c r="Q11" s="41">
        <f>'2002_CO-PA_Sumary'!X10/'2002_CO-PA_Sumary'!AI10</f>
        <v>0.34732566012186866</v>
      </c>
      <c r="R11" s="41">
        <f>'2003_CO-PA_Sumary'!X10/'2003_CO-PA_Sumary'!AI10</f>
        <v>0.38742690058479529</v>
      </c>
      <c r="S11" s="41">
        <f>'2004_CO-PA_Sumary'!X10/'2004_CO-PA_Sumary'!AI10</f>
        <v>0.2839760068551842</v>
      </c>
      <c r="T11" s="41">
        <f>'2005_CO-PA_Sumary'!X10/'2005_CO-PA_Sumary'!AI10</f>
        <v>9.5409540954095415E-2</v>
      </c>
      <c r="U11" s="41">
        <f>'2006_CO-PA_Sumary'!X10/'2006_CO-PA_Sumary'!AI10</f>
        <v>0.47188264058679708</v>
      </c>
      <c r="V11" s="41">
        <f>'2007_CO-PA_Sumary'!X10/'2007_CO-PA_Sumary'!AI10</f>
        <v>0.55491024287222812</v>
      </c>
      <c r="W11" s="41">
        <f>'2008_CO-PA_Sumary'!X10/'2008_CO-PA_Sumary'!AI10</f>
        <v>0.60553227158424139</v>
      </c>
      <c r="X11" s="41">
        <f>'2009_CO-PA_Sumary'!X10/'2009_CO-PA_Sumary'!AI10</f>
        <v>0.65819070904645471</v>
      </c>
      <c r="Y11" s="41">
        <f>'2010_CO-PA_Sumary'!X10/'2010_CO-PA_Sumary'!AI10</f>
        <v>0.53512815784621059</v>
      </c>
      <c r="Z11" s="41">
        <f t="shared" si="5"/>
        <v>0.43775357005020843</v>
      </c>
      <c r="AA11" s="41">
        <f t="shared" si="6"/>
        <v>0.48684226048167117</v>
      </c>
      <c r="AE11" s="165">
        <v>202</v>
      </c>
      <c r="AF11" s="166" t="s">
        <v>152</v>
      </c>
      <c r="AG11" s="168">
        <f>Q8</f>
        <v>0.15981653026351289</v>
      </c>
      <c r="AH11" s="168">
        <f t="shared" si="8"/>
        <v>0.17848721204425905</v>
      </c>
      <c r="AI11" s="168">
        <f t="shared" si="8"/>
        <v>0.16952258773939338</v>
      </c>
      <c r="AJ11" s="168">
        <f t="shared" si="8"/>
        <v>0.19066254095376775</v>
      </c>
      <c r="AK11" s="168">
        <f t="shared" si="8"/>
        <v>0.1708185053380783</v>
      </c>
      <c r="AL11" s="168">
        <f t="shared" si="8"/>
        <v>0.16430431009545848</v>
      </c>
      <c r="AM11" s="168">
        <f t="shared" si="8"/>
        <v>0.18878778370463337</v>
      </c>
      <c r="AN11" s="168">
        <f t="shared" si="8"/>
        <v>0.16325986491290437</v>
      </c>
      <c r="AO11" s="168">
        <f t="shared" si="8"/>
        <v>0.18758329631274986</v>
      </c>
      <c r="AP11" s="168">
        <f t="shared" si="9"/>
        <v>0.17480473681830641</v>
      </c>
      <c r="AQ11" s="168">
        <f t="shared" si="10"/>
        <v>0.17756938355293203</v>
      </c>
    </row>
    <row r="12" spans="1:43" ht="13.5" thickTop="1" x14ac:dyDescent="0.2">
      <c r="A12" s="23" t="s">
        <v>26</v>
      </c>
      <c r="B12" s="24" t="s">
        <v>27</v>
      </c>
      <c r="C12" s="41">
        <f>'2002_CO-PA_Sumary'!F11/'2002_CO-PA_Sumary'!Q11</f>
        <v>0.45325700567840821</v>
      </c>
      <c r="D12" s="41">
        <f>'2003_CO-PA_Sumary'!F11/'2003_CO-PA_Sumary'!Q11</f>
        <v>0.41723104811299372</v>
      </c>
      <c r="E12" s="41">
        <f>'2004_CO-PA_Sumary'!F11/'2004_CO-PA_Sumary'!Q11</f>
        <v>0.47213230119634064</v>
      </c>
      <c r="F12" s="41">
        <f>'2005_CO-PA_Sumary'!F11/'2005_CO-PA_Sumary'!Q11</f>
        <v>0.28544492598637922</v>
      </c>
      <c r="G12" s="41">
        <f>'2006_CO-PA_Sumary'!F11/'2006_CO-PA_Sumary'!Q11</f>
        <v>0.29783434941203479</v>
      </c>
      <c r="H12" s="41">
        <f>'2007_CO-PA_Sumary'!F11/'2007_CO-PA_Sumary'!Q11</f>
        <v>0.53684685701388102</v>
      </c>
      <c r="I12" s="41">
        <f>'2008_CO-PA_Sumary'!F11/'2008_CO-PA_Sumary'!Q11</f>
        <v>0.57153250410701739</v>
      </c>
      <c r="J12" s="41">
        <f>'2009_CO-PA_Sumary'!F11/'2009_CO-PA_Sumary'!Q11</f>
        <v>0.65570322638385448</v>
      </c>
      <c r="K12" s="41">
        <f>'2010_CO-PA_Sumary'!F11/'2010_CO-PA_Sumary'!Q11</f>
        <v>0.44413220928676578</v>
      </c>
      <c r="L12" s="41">
        <f t="shared" si="3"/>
        <v>0.45934604746418611</v>
      </c>
      <c r="M12" s="41">
        <f t="shared" si="4"/>
        <v>0.46524901203165547</v>
      </c>
      <c r="O12" s="27">
        <v>402</v>
      </c>
      <c r="P12" s="25" t="s">
        <v>155</v>
      </c>
      <c r="Q12" s="41">
        <f>'2002_CO-PA_Sumary'!X11/'2002_CO-PA_Sumary'!AI11</f>
        <v>0.33240843507214202</v>
      </c>
      <c r="R12" s="41">
        <f>'2003_CO-PA_Sumary'!X11/'2003_CO-PA_Sumary'!AI11</f>
        <v>0.36760563380281697</v>
      </c>
      <c r="S12" s="41">
        <f>'2004_CO-PA_Sumary'!X11/'2004_CO-PA_Sumary'!AI11</f>
        <v>0.32200402819738178</v>
      </c>
      <c r="T12" s="41">
        <f>'2005_CO-PA_Sumary'!X11/'2005_CO-PA_Sumary'!AI11</f>
        <v>0.32547422569928192</v>
      </c>
      <c r="U12" s="41">
        <f>'2006_CO-PA_Sumary'!X11/'2006_CO-PA_Sumary'!AI11</f>
        <v>0.36796676916437399</v>
      </c>
      <c r="V12" s="41">
        <f>'2007_CO-PA_Sumary'!X11/'2007_CO-PA_Sumary'!AI11</f>
        <v>0.37852422907488992</v>
      </c>
      <c r="W12" s="41">
        <f>'2008_CO-PA_Sumary'!X11/'2008_CO-PA_Sumary'!AI11</f>
        <v>0.36146412884333828</v>
      </c>
      <c r="X12" s="41">
        <f>'2009_CO-PA_Sumary'!X11/'2009_CO-PA_Sumary'!AI11</f>
        <v>0.40117574257425742</v>
      </c>
      <c r="Y12" s="41">
        <f>'2010_CO-PA_Sumary'!X11/'2010_CO-PA_Sumary'!AI11</f>
        <v>0.3899804199581392</v>
      </c>
      <c r="Z12" s="41">
        <f t="shared" si="5"/>
        <v>0.36073373470962466</v>
      </c>
      <c r="AA12" s="41">
        <f t="shared" si="6"/>
        <v>0.37076425255238016</v>
      </c>
      <c r="AE12" s="27"/>
      <c r="AF12" s="40" t="s">
        <v>252</v>
      </c>
      <c r="AG12" s="41">
        <f>'2002-10_Total GW_by_Co-PA'!AG12/'2002-10_Ave_CO-PA_Total Supply'!AG12</f>
        <v>0.18078564710988929</v>
      </c>
      <c r="AH12" s="41">
        <f>'2002-10_Total GW_by_Co-PA'!AH12/'2002-10_Ave_CO-PA_Total Supply'!AH12</f>
        <v>0.19383938393839384</v>
      </c>
      <c r="AI12" s="41">
        <f>'2002-10_Total GW_by_Co-PA'!AI12/'2002-10_Ave_CO-PA_Total Supply'!AI12</f>
        <v>0.19299912306343175</v>
      </c>
      <c r="AJ12" s="41">
        <f>'2002-10_Total GW_by_Co-PA'!AJ12/'2002-10_Ave_CO-PA_Total Supply'!AJ12</f>
        <v>0.19065349544072949</v>
      </c>
      <c r="AK12" s="41">
        <f>'2002-10_Total GW_by_Co-PA'!AK12/'2002-10_Ave_CO-PA_Total Supply'!AK12</f>
        <v>0.19945112599886999</v>
      </c>
      <c r="AL12" s="41">
        <f>'2002-10_Total GW_by_Co-PA'!AL12/'2002-10_Ave_CO-PA_Total Supply'!AL12</f>
        <v>0.20804168610981488</v>
      </c>
      <c r="AM12" s="41">
        <f>'2002-10_Total GW_by_Co-PA'!AM12/'2002-10_Ave_CO-PA_Total Supply'!AM12</f>
        <v>0.23243288034471329</v>
      </c>
      <c r="AN12" s="41">
        <f>'2002-10_Total GW_by_Co-PA'!AN12/'2002-10_Ave_CO-PA_Total Supply'!AM12</f>
        <v>0.22572091481604242</v>
      </c>
      <c r="AO12" s="41">
        <f>'2002-10_Total GW_by_Co-PA'!AO12/'2002-10_Ave_CO-PA_Total Supply'!AO12</f>
        <v>0.21695284818751703</v>
      </c>
      <c r="AP12" s="41">
        <f>'2002-10_Total GW_by_Co-PA'!AP12/'2002-10_Ave_CO-PA_Total Supply'!AP12</f>
        <v>0.20112814330003442</v>
      </c>
      <c r="AQ12" s="41">
        <f>'2002-10_Total GW_by_Co-PA'!AQ12/'2002-10_Ave_CO-PA_Total Supply'!AQ12</f>
        <v>0.20768758835925205</v>
      </c>
    </row>
    <row r="13" spans="1:43" x14ac:dyDescent="0.2">
      <c r="A13" s="23" t="s">
        <v>28</v>
      </c>
      <c r="B13" s="24" t="s">
        <v>29</v>
      </c>
      <c r="C13" s="41">
        <f>'2002_CO-PA_Sumary'!F12/'2002_CO-PA_Sumary'!Q12</f>
        <v>0.28830557251242694</v>
      </c>
      <c r="D13" s="41">
        <f>'2003_CO-PA_Sumary'!F12/'2003_CO-PA_Sumary'!Q12</f>
        <v>0.26542479794993107</v>
      </c>
      <c r="E13" s="41">
        <f>'2004_CO-PA_Sumary'!F12/'2004_CO-PA_Sumary'!Q12</f>
        <v>0.28375766742290576</v>
      </c>
      <c r="F13" s="41">
        <f>'2005_CO-PA_Sumary'!F12/'2005_CO-PA_Sumary'!Q12</f>
        <v>0.25764023210831727</v>
      </c>
      <c r="G13" s="41">
        <f>'2006_CO-PA_Sumary'!F12/'2006_CO-PA_Sumary'!Q12</f>
        <v>0.2308884797984691</v>
      </c>
      <c r="H13" s="41">
        <f>'2007_CO-PA_Sumary'!F12/'2007_CO-PA_Sumary'!Q12</f>
        <v>0.26994497936726269</v>
      </c>
      <c r="I13" s="41">
        <f>'2008_CO-PA_Sumary'!F12/'2008_CO-PA_Sumary'!Q12</f>
        <v>0.26502311248073956</v>
      </c>
      <c r="J13" s="41">
        <f>'2009_CO-PA_Sumary'!F12/'2009_CO-PA_Sumary'!Q12</f>
        <v>0.33126684636118592</v>
      </c>
      <c r="K13" s="41">
        <f>'2010_CO-PA_Sumary'!F12/'2010_CO-PA_Sumary'!Q12</f>
        <v>0.25602495038276157</v>
      </c>
      <c r="L13" s="41">
        <f t="shared" si="3"/>
        <v>0.27203073759822222</v>
      </c>
      <c r="M13" s="41">
        <f t="shared" si="4"/>
        <v>0.26846476674978936</v>
      </c>
      <c r="O13" s="27">
        <v>403</v>
      </c>
      <c r="P13" s="25" t="s">
        <v>156</v>
      </c>
      <c r="Q13" s="41">
        <f>'2002_CO-PA_Sumary'!X12/'2002_CO-PA_Sumary'!AI12</f>
        <v>0.63347236704900944</v>
      </c>
      <c r="R13" s="41">
        <f>'2003_CO-PA_Sumary'!X12/'2003_CO-PA_Sumary'!AI12</f>
        <v>0.43565693704509645</v>
      </c>
      <c r="S13" s="41">
        <f>'2004_CO-PA_Sumary'!X12/'2004_CO-PA_Sumary'!AI12</f>
        <v>0.40589448473155471</v>
      </c>
      <c r="T13" s="41">
        <f>'2005_CO-PA_Sumary'!X12/'2005_CO-PA_Sumary'!AI12</f>
        <v>0.40754054505935455</v>
      </c>
      <c r="U13" s="41">
        <f>'2006_CO-PA_Sumary'!X12/'2006_CO-PA_Sumary'!AI12</f>
        <v>0.48446807147889581</v>
      </c>
      <c r="V13" s="41">
        <f>'2007_CO-PA_Sumary'!X12/'2007_CO-PA_Sumary'!AI12</f>
        <v>0.4556559675911499</v>
      </c>
      <c r="W13" s="41">
        <f>'2008_CO-PA_Sumary'!X12/'2008_CO-PA_Sumary'!AI12</f>
        <v>0.46114025883175946</v>
      </c>
      <c r="X13" s="41">
        <f>'2009_CO-PA_Sumary'!X12/'2009_CO-PA_Sumary'!AI12</f>
        <v>0.45733343000072496</v>
      </c>
      <c r="Y13" s="41">
        <f>'2010_CO-PA_Sumary'!X12/'2010_CO-PA_Sumary'!AI12</f>
        <v>0.38959120013134135</v>
      </c>
      <c r="Z13" s="41">
        <f t="shared" si="5"/>
        <v>0.45897258465765411</v>
      </c>
      <c r="AA13" s="41">
        <f t="shared" si="6"/>
        <v>0.44262157884887104</v>
      </c>
      <c r="AE13" s="27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</row>
    <row r="14" spans="1:43" x14ac:dyDescent="0.2">
      <c r="A14" s="23" t="s">
        <v>30</v>
      </c>
      <c r="B14" s="24" t="s">
        <v>31</v>
      </c>
      <c r="C14" s="41">
        <f>'2002_CO-PA_Sumary'!F13/'2002_CO-PA_Sumary'!Q13</f>
        <v>0.73588342440801457</v>
      </c>
      <c r="D14" s="41">
        <f>'2003_CO-PA_Sumary'!F13/'2003_CO-PA_Sumary'!Q13</f>
        <v>0.72820993439550152</v>
      </c>
      <c r="E14" s="41">
        <f>'2004_CO-PA_Sumary'!F13/'2004_CO-PA_Sumary'!Q13</f>
        <v>0.76418152350081048</v>
      </c>
      <c r="F14" s="41">
        <f>'2005_CO-PA_Sumary'!F13/'2005_CO-PA_Sumary'!Q13</f>
        <v>0.67068757539203872</v>
      </c>
      <c r="G14" s="41">
        <f>'2006_CO-PA_Sumary'!F13/'2006_CO-PA_Sumary'!Q13</f>
        <v>0.74339300937766417</v>
      </c>
      <c r="H14" s="41">
        <f>'2007_CO-PA_Sumary'!F13/'2007_CO-PA_Sumary'!Q13</f>
        <v>0.74231088944305901</v>
      </c>
      <c r="I14" s="41">
        <f>'2008_CO-PA_Sumary'!F13/'2008_CO-PA_Sumary'!Q13</f>
        <v>0.74264087468460882</v>
      </c>
      <c r="J14" s="41">
        <f>'2009_CO-PA_Sumary'!F13/'2009_CO-PA_Sumary'!Q13</f>
        <v>0.73830155979202772</v>
      </c>
      <c r="K14" s="41">
        <f>'2010_CO-PA_Sumary'!F13/'2010_CO-PA_Sumary'!Q13</f>
        <v>0.65308641975308646</v>
      </c>
      <c r="L14" s="41">
        <f t="shared" si="3"/>
        <v>0.72429946786075694</v>
      </c>
      <c r="M14" s="41">
        <f t="shared" si="4"/>
        <v>0.71507005474041418</v>
      </c>
      <c r="O14" s="27">
        <v>404</v>
      </c>
      <c r="P14" s="25" t="s">
        <v>81</v>
      </c>
      <c r="Q14" s="41">
        <f>'2002_CO-PA_Sumary'!X13/'2002_CO-PA_Sumary'!AI13</f>
        <v>6.2239190269022464E-2</v>
      </c>
      <c r="R14" s="41">
        <f>'2003_CO-PA_Sumary'!X13/'2003_CO-PA_Sumary'!AI13</f>
        <v>7.4556830031282578E-2</v>
      </c>
      <c r="S14" s="41">
        <f>'2004_CO-PA_Sumary'!X13/'2004_CO-PA_Sumary'!AI13</f>
        <v>5.7935226517238099E-2</v>
      </c>
      <c r="T14" s="41">
        <f>'2005_CO-PA_Sumary'!X13/'2005_CO-PA_Sumary'!AI13</f>
        <v>9.5731056563500533E-2</v>
      </c>
      <c r="U14" s="41">
        <f>'2006_CO-PA_Sumary'!X13/'2006_CO-PA_Sumary'!AI13</f>
        <v>6.3657090743274067E-2</v>
      </c>
      <c r="V14" s="41">
        <f>'2007_CO-PA_Sumary'!X13/'2007_CO-PA_Sumary'!AI13</f>
        <v>5.7052561543579496E-2</v>
      </c>
      <c r="W14" s="41">
        <f>'2008_CO-PA_Sumary'!X13/'2008_CO-PA_Sumary'!AI13</f>
        <v>5.0919982884039365E-2</v>
      </c>
      <c r="X14" s="41">
        <f>'2009_CO-PA_Sumary'!X13/'2009_CO-PA_Sumary'!AI13</f>
        <v>6.6243682116356603E-2</v>
      </c>
      <c r="Y14" s="41">
        <f>'2010_CO-PA_Sumary'!X13/'2010_CO-PA_Sumary'!AI13</f>
        <v>8.0924855491329467E-2</v>
      </c>
      <c r="Z14" s="41">
        <f t="shared" si="5"/>
        <v>6.7695608462180298E-2</v>
      </c>
      <c r="AA14" s="41">
        <f t="shared" si="6"/>
        <v>6.9088204890346575E-2</v>
      </c>
      <c r="AE14" s="27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</row>
    <row r="15" spans="1:43" x14ac:dyDescent="0.2">
      <c r="A15" s="23" t="s">
        <v>32</v>
      </c>
      <c r="B15" s="24" t="s">
        <v>33</v>
      </c>
      <c r="C15" s="41">
        <f>'2002_CO-PA_Sumary'!F14/'2002_CO-PA_Sumary'!Q14</f>
        <v>8.2506597187426926E-3</v>
      </c>
      <c r="D15" s="41">
        <f>'2003_CO-PA_Sumary'!F14/'2003_CO-PA_Sumary'!Q14</f>
        <v>4.7924853829195836E-4</v>
      </c>
      <c r="E15" s="41">
        <f>'2004_CO-PA_Sumary'!F14/'2004_CO-PA_Sumary'!Q14</f>
        <v>3.3431398769724521E-4</v>
      </c>
      <c r="F15" s="41">
        <f>'2005_CO-PA_Sumary'!F14/'2005_CO-PA_Sumary'!Q14</f>
        <v>2.834266279316942E-4</v>
      </c>
      <c r="G15" s="41">
        <f>'2006_CO-PA_Sumary'!F14/'2006_CO-PA_Sumary'!Q14</f>
        <v>2.9114906832298137E-4</v>
      </c>
      <c r="H15" s="41">
        <f>'2007_CO-PA_Sumary'!F14/'2007_CO-PA_Sumary'!Q14</f>
        <v>3.4449497037343253E-4</v>
      </c>
      <c r="I15" s="41">
        <f>'2008_CO-PA_Sumary'!F14/'2008_CO-PA_Sumary'!Q14</f>
        <v>4.6927898635738954E-4</v>
      </c>
      <c r="J15" s="41">
        <f>'2009_CO-PA_Sumary'!F14/'2009_CO-PA_Sumary'!Q14</f>
        <v>4.7350209433618659E-4</v>
      </c>
      <c r="K15" s="41">
        <f>'2010_CO-PA_Sumary'!F14/'2010_CO-PA_Sumary'!Q14</f>
        <v>4.5869941074768008E-4</v>
      </c>
      <c r="L15" s="41">
        <f t="shared" si="3"/>
        <v>1.2649748225334733E-3</v>
      </c>
      <c r="M15" s="41">
        <f t="shared" si="4"/>
        <v>3.8675852634489401E-4</v>
      </c>
      <c r="O15" s="27">
        <v>501</v>
      </c>
      <c r="P15" s="25" t="s">
        <v>157</v>
      </c>
      <c r="Q15" s="41">
        <f>'2002_CO-PA_Sumary'!X14/'2002_CO-PA_Sumary'!AI14</f>
        <v>0.24539257763191114</v>
      </c>
      <c r="R15" s="41">
        <f>'2003_CO-PA_Sumary'!X14/'2003_CO-PA_Sumary'!AI14</f>
        <v>0.2470789398689085</v>
      </c>
      <c r="S15" s="41">
        <f>'2004_CO-PA_Sumary'!X14/'2004_CO-PA_Sumary'!AI14</f>
        <v>0.24737670514165791</v>
      </c>
      <c r="T15" s="41">
        <f>'2005_CO-PA_Sumary'!X14/'2005_CO-PA_Sumary'!AI14</f>
        <v>0.25787153652392941</v>
      </c>
      <c r="U15" s="41">
        <f>'2006_CO-PA_Sumary'!X14/'2006_CO-PA_Sumary'!AI14</f>
        <v>0.26307099614749585</v>
      </c>
      <c r="V15" s="41">
        <f>'2007_CO-PA_Sumary'!X14/'2007_CO-PA_Sumary'!AI14</f>
        <v>0.26347607052896721</v>
      </c>
      <c r="W15" s="41">
        <f>'2008_CO-PA_Sumary'!X14/'2008_CO-PA_Sumary'!AI14</f>
        <v>0.2610979774100341</v>
      </c>
      <c r="X15" s="41">
        <f>'2009_CO-PA_Sumary'!X14/'2009_CO-PA_Sumary'!AI14</f>
        <v>0.26045627376425856</v>
      </c>
      <c r="Y15" s="41">
        <f>'2010_CO-PA_Sumary'!X14/'2010_CO-PA_Sumary'!AI14</f>
        <v>0.26652769505658136</v>
      </c>
      <c r="Z15" s="41">
        <f t="shared" si="5"/>
        <v>0.25692764134152707</v>
      </c>
      <c r="AA15" s="41">
        <f t="shared" si="6"/>
        <v>0.26208342490521108</v>
      </c>
      <c r="AD15" s="69" t="s">
        <v>231</v>
      </c>
      <c r="AE15" s="27">
        <v>301</v>
      </c>
      <c r="AF15" s="25" t="s">
        <v>153</v>
      </c>
      <c r="AG15" s="41">
        <f>Q9</f>
        <v>0.88304862023653086</v>
      </c>
      <c r="AH15" s="41">
        <f t="shared" ref="AH15:AO16" si="11">R9</f>
        <v>0.88204338339109212</v>
      </c>
      <c r="AI15" s="41">
        <f t="shared" si="11"/>
        <v>0.82554126137433315</v>
      </c>
      <c r="AJ15" s="41">
        <f t="shared" si="11"/>
        <v>0.86189037548554193</v>
      </c>
      <c r="AK15" s="41">
        <f t="shared" si="11"/>
        <v>0.89118034225537524</v>
      </c>
      <c r="AL15" s="41">
        <f t="shared" si="11"/>
        <v>0.94009163802978224</v>
      </c>
      <c r="AM15" s="41">
        <f t="shared" si="11"/>
        <v>0.88184064964104991</v>
      </c>
      <c r="AN15" s="41">
        <f t="shared" si="11"/>
        <v>0.89040594904303316</v>
      </c>
      <c r="AO15" s="41">
        <f t="shared" si="11"/>
        <v>0.86481289750036994</v>
      </c>
      <c r="AP15" s="41">
        <f t="shared" ref="AP15:AP16" si="12">AVERAGE(AG15:AO15)</f>
        <v>0.88009501299523429</v>
      </c>
      <c r="AQ15" s="41">
        <f t="shared" ref="AQ15:AQ16" si="13">AVERAGE(AJ15:AO15)</f>
        <v>0.88837030865919198</v>
      </c>
    </row>
    <row r="16" spans="1:43" ht="13.5" thickBot="1" x14ac:dyDescent="0.25">
      <c r="A16" s="23" t="s">
        <v>34</v>
      </c>
      <c r="B16" s="24" t="s">
        <v>35</v>
      </c>
      <c r="C16" s="41">
        <f>'2002_CO-PA_Sumary'!F15/'2002_CO-PA_Sumary'!Q15</f>
        <v>0.72222222222222221</v>
      </c>
      <c r="D16" s="41">
        <f>'2003_CO-PA_Sumary'!F15/'2003_CO-PA_Sumary'!Q15</f>
        <v>0.60837696335078528</v>
      </c>
      <c r="E16" s="41">
        <f>'2004_CO-PA_Sumary'!F15/'2004_CO-PA_Sumary'!Q15</f>
        <v>0.70766129032258085</v>
      </c>
      <c r="F16" s="41">
        <f>'2005_CO-PA_Sumary'!F15/'2005_CO-PA_Sumary'!Q15</f>
        <v>0.65394088669950734</v>
      </c>
      <c r="G16" s="41">
        <f>'2006_CO-PA_Sumary'!F15/'2006_CO-PA_Sumary'!Q15</f>
        <v>0.62156663275686674</v>
      </c>
      <c r="H16" s="41">
        <f>'2007_CO-PA_Sumary'!F15/'2007_CO-PA_Sumary'!Q15</f>
        <v>0.7543064369900272</v>
      </c>
      <c r="I16" s="41">
        <f>'2008_CO-PA_Sumary'!F15/'2008_CO-PA_Sumary'!Q15</f>
        <v>0.74371373307543531</v>
      </c>
      <c r="J16" s="41">
        <f>'2009_CO-PA_Sumary'!F15/'2009_CO-PA_Sumary'!Q15</f>
        <v>0.75185873605947939</v>
      </c>
      <c r="K16" s="41">
        <f>'2010_CO-PA_Sumary'!F15/'2010_CO-PA_Sumary'!Q15</f>
        <v>0.66896551724137943</v>
      </c>
      <c r="L16" s="41">
        <f t="shared" si="3"/>
        <v>0.69251249096869827</v>
      </c>
      <c r="M16" s="41">
        <f t="shared" si="4"/>
        <v>0.6990586571371159</v>
      </c>
      <c r="O16" s="27">
        <v>502</v>
      </c>
      <c r="P16" s="25" t="s">
        <v>158</v>
      </c>
      <c r="Q16" s="41">
        <f>'2002_CO-PA_Sumary'!X15/'2002_CO-PA_Sumary'!AI15</f>
        <v>0.14406779661016952</v>
      </c>
      <c r="R16" s="41">
        <f>'2003_CO-PA_Sumary'!X15/'2003_CO-PA_Sumary'!AI15</f>
        <v>0.15789473684210528</v>
      </c>
      <c r="S16" s="41">
        <f>'2004_CO-PA_Sumary'!X15/'2004_CO-PA_Sumary'!AI15</f>
        <v>0.16260162601626016</v>
      </c>
      <c r="T16" s="41">
        <f>'2005_CO-PA_Sumary'!X15/'2005_CO-PA_Sumary'!AI15</f>
        <v>0.18681318681318684</v>
      </c>
      <c r="U16" s="41">
        <f>'2006_CO-PA_Sumary'!X15/'2006_CO-PA_Sumary'!AI15</f>
        <v>0.25757575757575762</v>
      </c>
      <c r="V16" s="41">
        <f>'2007_CO-PA_Sumary'!X15/'2007_CO-PA_Sumary'!AI15</f>
        <v>0.23809523809523808</v>
      </c>
      <c r="W16" s="41">
        <f>'2008_CO-PA_Sumary'!X15/'2008_CO-PA_Sumary'!AI15</f>
        <v>0.52941176470588247</v>
      </c>
      <c r="X16" s="41">
        <f>'2009_CO-PA_Sumary'!X15/'2009_CO-PA_Sumary'!AI15</f>
        <v>0.42519685039370086</v>
      </c>
      <c r="Y16" s="41">
        <f>'2010_CO-PA_Sumary'!X15/'2010_CO-PA_Sumary'!AI15</f>
        <v>0.44144144144144148</v>
      </c>
      <c r="Z16" s="41">
        <f t="shared" si="5"/>
        <v>0.2825664887215269</v>
      </c>
      <c r="AA16" s="41">
        <f t="shared" si="6"/>
        <v>0.34642237317086794</v>
      </c>
      <c r="AE16" s="165">
        <v>302</v>
      </c>
      <c r="AF16" s="166" t="s">
        <v>154</v>
      </c>
      <c r="AG16" s="168">
        <f>Q10</f>
        <v>0.83493171520517462</v>
      </c>
      <c r="AH16" s="168">
        <f t="shared" si="11"/>
        <v>0.79419191919191934</v>
      </c>
      <c r="AI16" s="168">
        <f t="shared" si="11"/>
        <v>0.83426921225734008</v>
      </c>
      <c r="AJ16" s="168">
        <f t="shared" si="11"/>
        <v>0.7998305443761915</v>
      </c>
      <c r="AK16" s="168">
        <f t="shared" si="11"/>
        <v>0.78406044357786975</v>
      </c>
      <c r="AL16" s="168">
        <f t="shared" si="11"/>
        <v>0.85126387176325524</v>
      </c>
      <c r="AM16" s="168">
        <f t="shared" si="11"/>
        <v>0.84036603965429579</v>
      </c>
      <c r="AN16" s="168">
        <f t="shared" si="11"/>
        <v>0.84170166149351833</v>
      </c>
      <c r="AO16" s="168">
        <f t="shared" si="11"/>
        <v>0.82428940568475462</v>
      </c>
      <c r="AP16" s="168">
        <f t="shared" si="12"/>
        <v>0.82276720146714655</v>
      </c>
      <c r="AQ16" s="168">
        <f t="shared" si="13"/>
        <v>0.82358532775831428</v>
      </c>
    </row>
    <row r="17" spans="1:43" ht="13.5" thickTop="1" x14ac:dyDescent="0.2">
      <c r="A17" s="23" t="s">
        <v>36</v>
      </c>
      <c r="B17" s="24" t="s">
        <v>37</v>
      </c>
      <c r="C17" s="41">
        <f>'2002_CO-PA_Sumary'!F16/'2002_CO-PA_Sumary'!Q16</f>
        <v>0.62413638402871241</v>
      </c>
      <c r="D17" s="41">
        <f>'2003_CO-PA_Sumary'!F16/'2003_CO-PA_Sumary'!Q16</f>
        <v>0.55008766803039166</v>
      </c>
      <c r="E17" s="41">
        <f>'2004_CO-PA_Sumary'!F16/'2004_CO-PA_Sumary'!Q16</f>
        <v>0.60179836667330611</v>
      </c>
      <c r="F17" s="41">
        <f>'2005_CO-PA_Sumary'!F16/'2005_CO-PA_Sumary'!Q16</f>
        <v>0.30614376051517089</v>
      </c>
      <c r="G17" s="41">
        <f>'2006_CO-PA_Sumary'!F16/'2006_CO-PA_Sumary'!Q16</f>
        <v>0.24269360269360266</v>
      </c>
      <c r="H17" s="41">
        <f>'2007_CO-PA_Sumary'!F16/'2007_CO-PA_Sumary'!Q16</f>
        <v>0.53184470254648564</v>
      </c>
      <c r="I17" s="41">
        <f>'2008_CO-PA_Sumary'!F16/'2008_CO-PA_Sumary'!Q16</f>
        <v>0.68728695166247555</v>
      </c>
      <c r="J17" s="41">
        <f>'2009_CO-PA_Sumary'!F16/'2009_CO-PA_Sumary'!Q16</f>
        <v>0.6677159846100037</v>
      </c>
      <c r="K17" s="41">
        <f>'2010_CO-PA_Sumary'!F16/'2010_CO-PA_Sumary'!Q16</f>
        <v>0.45705874481466602</v>
      </c>
      <c r="L17" s="41">
        <f t="shared" si="3"/>
        <v>0.51875179617497935</v>
      </c>
      <c r="M17" s="41">
        <f t="shared" si="4"/>
        <v>0.48212395780706735</v>
      </c>
      <c r="O17" s="27">
        <v>503</v>
      </c>
      <c r="P17" s="25" t="s">
        <v>159</v>
      </c>
      <c r="Q17" s="41">
        <f>'2002_CO-PA_Sumary'!X16/'2002_CO-PA_Sumary'!AI16</f>
        <v>0.54300000000000004</v>
      </c>
      <c r="R17" s="41">
        <f>'2003_CO-PA_Sumary'!X16/'2003_CO-PA_Sumary'!AI16</f>
        <v>0.52959246364939594</v>
      </c>
      <c r="S17" s="41">
        <f>'2004_CO-PA_Sumary'!X16/'2004_CO-PA_Sumary'!AI16</f>
        <v>0.56189241736876216</v>
      </c>
      <c r="T17" s="41">
        <f>'2005_CO-PA_Sumary'!X16/'2005_CO-PA_Sumary'!AI16</f>
        <v>0.54512489927477847</v>
      </c>
      <c r="U17" s="41">
        <f>'2006_CO-PA_Sumary'!X16/'2006_CO-PA_Sumary'!AI16</f>
        <v>0.52548694571073351</v>
      </c>
      <c r="V17" s="41">
        <f>'2007_CO-PA_Sumary'!X16/'2007_CO-PA_Sumary'!AI16</f>
        <v>0.53130897237948194</v>
      </c>
      <c r="W17" s="41">
        <f>'2008_CO-PA_Sumary'!X16/'2008_CO-PA_Sumary'!AI16</f>
        <v>0.55401563610518823</v>
      </c>
      <c r="X17" s="41">
        <f>'2009_CO-PA_Sumary'!X16/'2009_CO-PA_Sumary'!AI16</f>
        <v>0.58545324256538878</v>
      </c>
      <c r="Y17" s="41">
        <f>'2010_CO-PA_Sumary'!X16/'2010_CO-PA_Sumary'!AI16</f>
        <v>0.52970403974940594</v>
      </c>
      <c r="Z17" s="41">
        <f t="shared" si="5"/>
        <v>0.5450642907559039</v>
      </c>
      <c r="AA17" s="41">
        <f t="shared" si="6"/>
        <v>0.54518228929749613</v>
      </c>
      <c r="AE17" s="27"/>
      <c r="AF17" s="40" t="s">
        <v>252</v>
      </c>
      <c r="AG17" s="41">
        <f>'2002-10_Total GW_by_Co-PA'!AG17/'2002-10_Ave_CO-PA_Total Supply'!AG17</f>
        <v>0.86248794203969381</v>
      </c>
      <c r="AH17" s="41">
        <f>'2002-10_Total GW_by_Co-PA'!AH17/'2002-10_Ave_CO-PA_Total Supply'!AH17</f>
        <v>0.84876026468946819</v>
      </c>
      <c r="AI17" s="41">
        <f>'2002-10_Total GW_by_Co-PA'!AI17/'2002-10_Ave_CO-PA_Total Supply'!AI17</f>
        <v>0.82898569076864626</v>
      </c>
      <c r="AJ17" s="41">
        <f>'2002-10_Total GW_by_Co-PA'!AJ17/'2002-10_Ave_CO-PA_Total Supply'!AJ17</f>
        <v>0.83678889650445532</v>
      </c>
      <c r="AK17" s="41">
        <f>'2002-10_Total GW_by_Co-PA'!AK17/'2002-10_Ave_CO-PA_Total Supply'!AK17</f>
        <v>0.85100548446069468</v>
      </c>
      <c r="AL17" s="41">
        <f>'2002-10_Total GW_by_Co-PA'!AL17/'2002-10_Ave_CO-PA_Total Supply'!AL17</f>
        <v>0.90222105401498232</v>
      </c>
      <c r="AM17" s="41">
        <f>'2002-10_Total GW_by_Co-PA'!AM17/'2002-10_Ave_CO-PA_Total Supply'!AM17</f>
        <v>0.86484233921377973</v>
      </c>
      <c r="AN17" s="41">
        <f>'2002-10_Total GW_by_Co-PA'!AN17/'2002-10_Ave_CO-PA_Total Supply'!AM17</f>
        <v>0.82747603833865813</v>
      </c>
      <c r="AO17" s="41">
        <f>'2002-10_Total GW_by_Co-PA'!AO17/'2002-10_Ave_CO-PA_Total Supply'!AO17</f>
        <v>0.84752374491180471</v>
      </c>
      <c r="AP17" s="41">
        <f>'2002-10_Total GW_by_Co-PA'!AP17/'2002-10_Ave_CO-PA_Total Supply'!AP17</f>
        <v>0.85793248291186608</v>
      </c>
      <c r="AQ17" s="41">
        <f>'2002-10_Total GW_by_Co-PA'!AQ17/'2002-10_Ave_CO-PA_Total Supply'!AQ17</f>
        <v>0.86444015444015443</v>
      </c>
    </row>
    <row r="18" spans="1:43" x14ac:dyDescent="0.2">
      <c r="A18" s="23" t="s">
        <v>38</v>
      </c>
      <c r="B18" s="24" t="s">
        <v>39</v>
      </c>
      <c r="C18" s="41">
        <f>'2002_CO-PA_Sumary'!F17/'2002_CO-PA_Sumary'!Q17</f>
        <v>0.65497794405047738</v>
      </c>
      <c r="D18" s="41">
        <f>'2003_CO-PA_Sumary'!F17/'2003_CO-PA_Sumary'!Q17</f>
        <v>0.62616711972580075</v>
      </c>
      <c r="E18" s="41">
        <f>'2004_CO-PA_Sumary'!F17/'2004_CO-PA_Sumary'!Q17</f>
        <v>0.62738817068985242</v>
      </c>
      <c r="F18" s="41">
        <f>'2005_CO-PA_Sumary'!F17/'2005_CO-PA_Sumary'!Q17</f>
        <v>0.38672098796868043</v>
      </c>
      <c r="G18" s="41">
        <f>'2006_CO-PA_Sumary'!F17/'2006_CO-PA_Sumary'!Q17</f>
        <v>0.38080905369612333</v>
      </c>
      <c r="H18" s="41">
        <f>'2007_CO-PA_Sumary'!F17/'2007_CO-PA_Sumary'!Q17</f>
        <v>0.5954578139980824</v>
      </c>
      <c r="I18" s="41">
        <f>'2008_CO-PA_Sumary'!F17/'2008_CO-PA_Sumary'!Q17</f>
        <v>0.76647030211317069</v>
      </c>
      <c r="J18" s="41">
        <f>'2009_CO-PA_Sumary'!F17/'2009_CO-PA_Sumary'!Q17</f>
        <v>0.78079454630935585</v>
      </c>
      <c r="K18" s="41">
        <f>'2010_CO-PA_Sumary'!F17/'2010_CO-PA_Sumary'!Q17</f>
        <v>0.58080415045395595</v>
      </c>
      <c r="L18" s="41">
        <f t="shared" si="3"/>
        <v>0.59995445433394434</v>
      </c>
      <c r="M18" s="41">
        <f t="shared" si="4"/>
        <v>0.58184280908989472</v>
      </c>
      <c r="O18" s="27">
        <v>504</v>
      </c>
      <c r="P18" s="25" t="s">
        <v>160</v>
      </c>
      <c r="Q18" s="41">
        <f>'2002_CO-PA_Sumary'!X17/'2002_CO-PA_Sumary'!AI17</f>
        <v>0.51322494540160157</v>
      </c>
      <c r="R18" s="41">
        <f>'2003_CO-PA_Sumary'!X17/'2003_CO-PA_Sumary'!AI17</f>
        <v>0.50696378830083577</v>
      </c>
      <c r="S18" s="41">
        <f>'2004_CO-PA_Sumary'!X17/'2004_CO-PA_Sumary'!AI17</f>
        <v>0.5502245332072796</v>
      </c>
      <c r="T18" s="41">
        <f>'2005_CO-PA_Sumary'!X17/'2005_CO-PA_Sumary'!AI17</f>
        <v>0.55571551972358202</v>
      </c>
      <c r="U18" s="41">
        <f>'2006_CO-PA_Sumary'!X17/'2006_CO-PA_Sumary'!AI17</f>
        <v>0.55491781894077752</v>
      </c>
      <c r="V18" s="41">
        <f>'2007_CO-PA_Sumary'!X17/'2007_CO-PA_Sumary'!AI17</f>
        <v>0.56184729635646335</v>
      </c>
      <c r="W18" s="41">
        <f>'2008_CO-PA_Sumary'!X17/'2008_CO-PA_Sumary'!AI17</f>
        <v>0.55674170341146445</v>
      </c>
      <c r="X18" s="41">
        <f>'2009_CO-PA_Sumary'!X17/'2009_CO-PA_Sumary'!AI17</f>
        <v>0.55483248975656818</v>
      </c>
      <c r="Y18" s="41">
        <f>'2010_CO-PA_Sumary'!X17/'2010_CO-PA_Sumary'!AI17</f>
        <v>0.55501519756838924</v>
      </c>
      <c r="Z18" s="41">
        <f t="shared" si="5"/>
        <v>0.54549814362966242</v>
      </c>
      <c r="AA18" s="41">
        <f t="shared" si="6"/>
        <v>0.55651167095954079</v>
      </c>
      <c r="AE18" s="27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</row>
    <row r="19" spans="1:43" x14ac:dyDescent="0.2">
      <c r="A19" s="23" t="s">
        <v>40</v>
      </c>
      <c r="B19" s="24" t="s">
        <v>41</v>
      </c>
      <c r="C19" s="41">
        <f>'2002_CO-PA_Sumary'!F18/'2002_CO-PA_Sumary'!Q18</f>
        <v>0.71779141104294486</v>
      </c>
      <c r="D19" s="41">
        <f>'2003_CO-PA_Sumary'!F18/'2003_CO-PA_Sumary'!Q18</f>
        <v>0.71948998178506363</v>
      </c>
      <c r="E19" s="41">
        <f>'2004_CO-PA_Sumary'!F18/'2004_CO-PA_Sumary'!Q18</f>
        <v>0.72782874617737014</v>
      </c>
      <c r="F19" s="41">
        <f>'2005_CO-PA_Sumary'!F18/'2005_CO-PA_Sumary'!Q18</f>
        <v>0.72916666666666663</v>
      </c>
      <c r="G19" s="41">
        <f>'2006_CO-PA_Sumary'!F18/'2006_CO-PA_Sumary'!Q18</f>
        <v>0.76171875000000011</v>
      </c>
      <c r="H19" s="41">
        <f>'2007_CO-PA_Sumary'!F18/'2007_CO-PA_Sumary'!Q18</f>
        <v>0.73110720562390152</v>
      </c>
      <c r="I19" s="41">
        <f>'2008_CO-PA_Sumary'!F18/'2008_CO-PA_Sumary'!Q18</f>
        <v>0.76503759398496241</v>
      </c>
      <c r="J19" s="41">
        <f>'2009_CO-PA_Sumary'!F18/'2009_CO-PA_Sumary'!Q18</f>
        <v>0.76370510396975422</v>
      </c>
      <c r="K19" s="41">
        <f>'2010_CO-PA_Sumary'!F18/'2010_CO-PA_Sumary'!Q18</f>
        <v>0.76333333333333331</v>
      </c>
      <c r="L19" s="41">
        <f t="shared" si="3"/>
        <v>0.74213097695377739</v>
      </c>
      <c r="M19" s="41">
        <f t="shared" si="4"/>
        <v>0.75234477559643642</v>
      </c>
      <c r="O19" s="27">
        <v>505</v>
      </c>
      <c r="P19" s="25" t="s">
        <v>161</v>
      </c>
      <c r="Q19" s="41">
        <f>'2002_CO-PA_Sumary'!X18/'2002_CO-PA_Sumary'!AI18</f>
        <v>0.72663877266387733</v>
      </c>
      <c r="R19" s="41">
        <f>'2003_CO-PA_Sumary'!X18/'2003_CO-PA_Sumary'!AI18</f>
        <v>0.72756933115823819</v>
      </c>
      <c r="S19" s="41">
        <f>'2004_CO-PA_Sumary'!X18/'2004_CO-PA_Sumary'!AI18</f>
        <v>0.74211248285322362</v>
      </c>
      <c r="T19" s="41">
        <f>'2005_CO-PA_Sumary'!X18/'2005_CO-PA_Sumary'!AI18</f>
        <v>0.73380035026269708</v>
      </c>
      <c r="U19" s="41">
        <f>'2006_CO-PA_Sumary'!X18/'2006_CO-PA_Sumary'!AI18</f>
        <v>0.77469670710571936</v>
      </c>
      <c r="V19" s="41">
        <f>'2007_CO-PA_Sumary'!X18/'2007_CO-PA_Sumary'!AI18</f>
        <v>0.75471698113207542</v>
      </c>
      <c r="W19" s="41">
        <f>'2008_CO-PA_Sumary'!X18/'2008_CO-PA_Sumary'!AI18</f>
        <v>0.78904991948470227</v>
      </c>
      <c r="X19" s="41">
        <f>'2009_CO-PA_Sumary'!X18/'2009_CO-PA_Sumary'!AI18</f>
        <v>0.77721088435374142</v>
      </c>
      <c r="Y19" s="41">
        <f>'2010_CO-PA_Sumary'!X18/'2010_CO-PA_Sumary'!AI18</f>
        <v>0.78676470588235281</v>
      </c>
      <c r="Z19" s="41">
        <f t="shared" si="5"/>
        <v>0.75695112609962523</v>
      </c>
      <c r="AA19" s="41">
        <f t="shared" si="6"/>
        <v>0.7693732580368815</v>
      </c>
      <c r="AE19" s="27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</row>
    <row r="20" spans="1:43" x14ac:dyDescent="0.2">
      <c r="A20" s="23" t="s">
        <v>42</v>
      </c>
      <c r="B20" s="24" t="s">
        <v>43</v>
      </c>
      <c r="C20" s="41">
        <f>'2002_CO-PA_Sumary'!F19/'2002_CO-PA_Sumary'!Q19</f>
        <v>0.37825950361294375</v>
      </c>
      <c r="D20" s="41">
        <f>'2003_CO-PA_Sumary'!F19/'2003_CO-PA_Sumary'!Q19</f>
        <v>0.38448335049776861</v>
      </c>
      <c r="E20" s="41">
        <f>'2004_CO-PA_Sumary'!F19/'2004_CO-PA_Sumary'!Q19</f>
        <v>0.35970499497150515</v>
      </c>
      <c r="F20" s="41">
        <f>'2005_CO-PA_Sumary'!F19/'2005_CO-PA_Sumary'!Q19</f>
        <v>0.38015903067020068</v>
      </c>
      <c r="G20" s="41">
        <f>'2006_CO-PA_Sumary'!F19/'2006_CO-PA_Sumary'!Q19</f>
        <v>0.36016830294530155</v>
      </c>
      <c r="H20" s="41">
        <f>'2007_CO-PA_Sumary'!F19/'2007_CO-PA_Sumary'!Q19</f>
        <v>0.36184882533197149</v>
      </c>
      <c r="I20" s="41">
        <f>'2008_CO-PA_Sumary'!F19/'2008_CO-PA_Sumary'!Q19</f>
        <v>0.34833245103229221</v>
      </c>
      <c r="J20" s="41">
        <f>'2009_CO-PA_Sumary'!F19/'2009_CO-PA_Sumary'!Q19</f>
        <v>0.36817811566657621</v>
      </c>
      <c r="K20" s="41">
        <f>'2010_CO-PA_Sumary'!F19/'2010_CO-PA_Sumary'!Q19</f>
        <v>0.3726362625139043</v>
      </c>
      <c r="L20" s="41">
        <f t="shared" si="3"/>
        <v>0.3681967596936071</v>
      </c>
      <c r="M20" s="41">
        <f t="shared" si="4"/>
        <v>0.36522049802670775</v>
      </c>
      <c r="O20" s="27">
        <v>506</v>
      </c>
      <c r="P20" s="25" t="s">
        <v>162</v>
      </c>
      <c r="Q20" s="41">
        <f>'2002_CO-PA_Sumary'!X19/'2002_CO-PA_Sumary'!AI19</f>
        <v>0.20731261425959779</v>
      </c>
      <c r="R20" s="41">
        <f>'2003_CO-PA_Sumary'!X19/'2003_CO-PA_Sumary'!AI19</f>
        <v>0.22225007520304824</v>
      </c>
      <c r="S20" s="41">
        <f>'2004_CO-PA_Sumary'!X19/'2004_CO-PA_Sumary'!AI19</f>
        <v>0.20952793417063659</v>
      </c>
      <c r="T20" s="41">
        <f>'2005_CO-PA_Sumary'!X19/'2005_CO-PA_Sumary'!AI19</f>
        <v>0.22269694205751045</v>
      </c>
      <c r="U20" s="41">
        <f>'2006_CO-PA_Sumary'!X19/'2006_CO-PA_Sumary'!AI19</f>
        <v>0.19643956252071401</v>
      </c>
      <c r="V20" s="41">
        <f>'2007_CO-PA_Sumary'!X19/'2007_CO-PA_Sumary'!AI19</f>
        <v>0.25573726661022234</v>
      </c>
      <c r="W20" s="41">
        <f>'2008_CO-PA_Sumary'!X19/'2008_CO-PA_Sumary'!AI19</f>
        <v>0.28561914487412865</v>
      </c>
      <c r="X20" s="41">
        <f>'2009_CO-PA_Sumary'!X19/'2009_CO-PA_Sumary'!AI19</f>
        <v>0.28168058455114831</v>
      </c>
      <c r="Y20" s="41">
        <f>'2010_CO-PA_Sumary'!X19/'2010_CO-PA_Sumary'!AI19</f>
        <v>0.23599466463414631</v>
      </c>
      <c r="Z20" s="41">
        <f t="shared" si="5"/>
        <v>0.23525097654235033</v>
      </c>
      <c r="AA20" s="41">
        <f t="shared" si="6"/>
        <v>0.24636136087464502</v>
      </c>
      <c r="AD20" s="69" t="s">
        <v>234</v>
      </c>
      <c r="AE20" s="27">
        <v>401</v>
      </c>
      <c r="AF20" s="25" t="s">
        <v>93</v>
      </c>
      <c r="AG20" s="41">
        <f>Q11</f>
        <v>0.34732566012186866</v>
      </c>
      <c r="AH20" s="41">
        <f t="shared" ref="AH20:AO23" si="14">R11</f>
        <v>0.38742690058479529</v>
      </c>
      <c r="AI20" s="41">
        <f t="shared" si="14"/>
        <v>0.2839760068551842</v>
      </c>
      <c r="AJ20" s="41">
        <f t="shared" si="14"/>
        <v>9.5409540954095415E-2</v>
      </c>
      <c r="AK20" s="41">
        <f t="shared" si="14"/>
        <v>0.47188264058679708</v>
      </c>
      <c r="AL20" s="41">
        <f t="shared" si="14"/>
        <v>0.55491024287222812</v>
      </c>
      <c r="AM20" s="41">
        <f t="shared" si="14"/>
        <v>0.60553227158424139</v>
      </c>
      <c r="AN20" s="41">
        <f t="shared" si="14"/>
        <v>0.65819070904645471</v>
      </c>
      <c r="AO20" s="41">
        <f t="shared" si="14"/>
        <v>0.53512815784621059</v>
      </c>
      <c r="AP20" s="41">
        <f t="shared" ref="AP20:AP23" si="15">AVERAGE(AG20:AO20)</f>
        <v>0.43775357005020843</v>
      </c>
      <c r="AQ20" s="41">
        <f t="shared" ref="AQ20:AQ23" si="16">AVERAGE(AJ20:AO20)</f>
        <v>0.48684226048167117</v>
      </c>
    </row>
    <row r="21" spans="1:43" x14ac:dyDescent="0.2">
      <c r="A21" s="23" t="s">
        <v>44</v>
      </c>
      <c r="B21" s="24" t="s">
        <v>45</v>
      </c>
      <c r="C21" s="41">
        <f>'2002_CO-PA_Sumary'!F20/'2002_CO-PA_Sumary'!Q20</f>
        <v>0.34299259832615731</v>
      </c>
      <c r="D21" s="41">
        <f>'2003_CO-PA_Sumary'!F20/'2003_CO-PA_Sumary'!Q20</f>
        <v>0.3775630334543314</v>
      </c>
      <c r="E21" s="41">
        <f>'2004_CO-PA_Sumary'!F20/'2004_CO-PA_Sumary'!Q20</f>
        <v>0.33027644283761742</v>
      </c>
      <c r="F21" s="41">
        <f>'2005_CO-PA_Sumary'!F20/'2005_CO-PA_Sumary'!Q20</f>
        <v>0.32506588855421686</v>
      </c>
      <c r="G21" s="41">
        <f>'2006_CO-PA_Sumary'!F20/'2006_CO-PA_Sumary'!Q20</f>
        <v>0.36728091152060766</v>
      </c>
      <c r="H21" s="41">
        <f>'2007_CO-PA_Sumary'!F20/'2007_CO-PA_Sumary'!Q20</f>
        <v>0.38350691967470402</v>
      </c>
      <c r="I21" s="41">
        <f>'2008_CO-PA_Sumary'!F20/'2008_CO-PA_Sumary'!Q20</f>
        <v>0.39758305101886032</v>
      </c>
      <c r="J21" s="41">
        <f>'2009_CO-PA_Sumary'!F20/'2009_CO-PA_Sumary'!Q20</f>
        <v>0.43150171379605834</v>
      </c>
      <c r="K21" s="41">
        <f>'2010_CO-PA_Sumary'!F20/'2010_CO-PA_Sumary'!Q20</f>
        <v>0.38244300782579116</v>
      </c>
      <c r="L21" s="41">
        <f t="shared" si="3"/>
        <v>0.37091261855648266</v>
      </c>
      <c r="M21" s="41">
        <f t="shared" si="4"/>
        <v>0.38123024873170636</v>
      </c>
      <c r="O21" s="27">
        <v>507</v>
      </c>
      <c r="P21" s="25" t="s">
        <v>163</v>
      </c>
      <c r="Q21" s="41">
        <f>'2002_CO-PA_Sumary'!X20/'2002_CO-PA_Sumary'!AI20</f>
        <v>0.17072023163228381</v>
      </c>
      <c r="R21" s="41">
        <f>'2003_CO-PA_Sumary'!X20/'2003_CO-PA_Sumary'!AI20</f>
        <v>0.22167046564636925</v>
      </c>
      <c r="S21" s="41">
        <f>'2004_CO-PA_Sumary'!X20/'2004_CO-PA_Sumary'!AI20</f>
        <v>0.21263085635833195</v>
      </c>
      <c r="T21" s="41">
        <f>'2005_CO-PA_Sumary'!X20/'2005_CO-PA_Sumary'!AI20</f>
        <v>0.20844947041490802</v>
      </c>
      <c r="U21" s="41">
        <f>'2006_CO-PA_Sumary'!X20/'2006_CO-PA_Sumary'!AI20</f>
        <v>0.19530363760114949</v>
      </c>
      <c r="V21" s="41">
        <f>'2007_CO-PA_Sumary'!X20/'2007_CO-PA_Sumary'!AI20</f>
        <v>0.21301714403038705</v>
      </c>
      <c r="W21" s="41">
        <f>'2008_CO-PA_Sumary'!X20/'2008_CO-PA_Sumary'!AI20</f>
        <v>0.21041222214575733</v>
      </c>
      <c r="X21" s="41">
        <f>'2009_CO-PA_Sumary'!X20/'2009_CO-PA_Sumary'!AI20</f>
        <v>0.20418975914113419</v>
      </c>
      <c r="Y21" s="41">
        <f>'2010_CO-PA_Sumary'!X20/'2010_CO-PA_Sumary'!AI20</f>
        <v>0.20163253079716922</v>
      </c>
      <c r="Z21" s="41">
        <f t="shared" si="5"/>
        <v>0.20422514641861</v>
      </c>
      <c r="AA21" s="41">
        <f t="shared" si="6"/>
        <v>0.20550079402175084</v>
      </c>
      <c r="AE21" s="27">
        <v>402</v>
      </c>
      <c r="AF21" s="25" t="s">
        <v>155</v>
      </c>
      <c r="AG21" s="41">
        <f t="shared" ref="AG21:AG23" si="17">Q12</f>
        <v>0.33240843507214202</v>
      </c>
      <c r="AH21" s="41">
        <f t="shared" si="14"/>
        <v>0.36760563380281697</v>
      </c>
      <c r="AI21" s="41">
        <f t="shared" si="14"/>
        <v>0.32200402819738178</v>
      </c>
      <c r="AJ21" s="41">
        <f t="shared" si="14"/>
        <v>0.32547422569928192</v>
      </c>
      <c r="AK21" s="41">
        <f t="shared" si="14"/>
        <v>0.36796676916437399</v>
      </c>
      <c r="AL21" s="41">
        <f t="shared" si="14"/>
        <v>0.37852422907488992</v>
      </c>
      <c r="AM21" s="41">
        <f t="shared" si="14"/>
        <v>0.36146412884333828</v>
      </c>
      <c r="AN21" s="41">
        <f t="shared" si="14"/>
        <v>0.40117574257425742</v>
      </c>
      <c r="AO21" s="41">
        <f t="shared" si="14"/>
        <v>0.3899804199581392</v>
      </c>
      <c r="AP21" s="41">
        <f t="shared" si="15"/>
        <v>0.36073373470962466</v>
      </c>
      <c r="AQ21" s="41">
        <f t="shared" si="16"/>
        <v>0.37076425255238016</v>
      </c>
    </row>
    <row r="22" spans="1:43" x14ac:dyDescent="0.2">
      <c r="A22" s="23" t="s">
        <v>46</v>
      </c>
      <c r="B22" s="24" t="s">
        <v>47</v>
      </c>
      <c r="C22" s="41">
        <f>'2002_CO-PA_Sumary'!F21/'2002_CO-PA_Sumary'!Q21</f>
        <v>0.72274196291886372</v>
      </c>
      <c r="D22" s="41">
        <f>'2003_CO-PA_Sumary'!F21/'2003_CO-PA_Sumary'!Q21</f>
        <v>0.65171281088690758</v>
      </c>
      <c r="E22" s="41">
        <f>'2004_CO-PA_Sumary'!F21/'2004_CO-PA_Sumary'!Q21</f>
        <v>0.72596630327056499</v>
      </c>
      <c r="F22" s="41">
        <f>'2005_CO-PA_Sumary'!F21/'2005_CO-PA_Sumary'!Q21</f>
        <v>0.55112007644123584</v>
      </c>
      <c r="G22" s="41">
        <f>'2006_CO-PA_Sumary'!F21/'2006_CO-PA_Sumary'!Q21</f>
        <v>0.52522487289792719</v>
      </c>
      <c r="H22" s="41">
        <f>'2007_CO-PA_Sumary'!F21/'2007_CO-PA_Sumary'!Q21</f>
        <v>0.73534309000087639</v>
      </c>
      <c r="I22" s="41">
        <f>'2008_CO-PA_Sumary'!F21/'2008_CO-PA_Sumary'!Q21</f>
        <v>0.74660869565217391</v>
      </c>
      <c r="J22" s="41">
        <f>'2009_CO-PA_Sumary'!F21/'2009_CO-PA_Sumary'!Q21</f>
        <v>0.87596692451320357</v>
      </c>
      <c r="K22" s="41">
        <f>'2010_CO-PA_Sumary'!F21/'2010_CO-PA_Sumary'!Q21</f>
        <v>0.5671330131551473</v>
      </c>
      <c r="L22" s="41">
        <f t="shared" si="3"/>
        <v>0.67797974997076671</v>
      </c>
      <c r="M22" s="41">
        <f t="shared" si="4"/>
        <v>0.66689944544342739</v>
      </c>
      <c r="O22" s="27">
        <v>508</v>
      </c>
      <c r="P22" s="25" t="s">
        <v>164</v>
      </c>
      <c r="Q22" s="41">
        <f>'2002_CO-PA_Sumary'!X21/'2002_CO-PA_Sumary'!AI21</f>
        <v>9.6157094594594608E-2</v>
      </c>
      <c r="R22" s="41">
        <f>'2003_CO-PA_Sumary'!X21/'2003_CO-PA_Sumary'!AI21</f>
        <v>0.14686124623581193</v>
      </c>
      <c r="S22" s="41">
        <f>'2004_CO-PA_Sumary'!X21/'2004_CO-PA_Sumary'!AI21</f>
        <v>0.12327143421572499</v>
      </c>
      <c r="T22" s="41">
        <f>'2005_CO-PA_Sumary'!X21/'2005_CO-PA_Sumary'!AI21</f>
        <v>0.13775971093044265</v>
      </c>
      <c r="U22" s="41">
        <f>'2006_CO-PA_Sumary'!X21/'2006_CO-PA_Sumary'!AI21</f>
        <v>0.14337997847147471</v>
      </c>
      <c r="V22" s="41">
        <f>'2007_CO-PA_Sumary'!X21/'2007_CO-PA_Sumary'!AI21</f>
        <v>0.13852441385244138</v>
      </c>
      <c r="W22" s="41">
        <f>'2008_CO-PA_Sumary'!X21/'2008_CO-PA_Sumary'!AI21</f>
        <v>0.14390824496862151</v>
      </c>
      <c r="X22" s="41">
        <f>'2009_CO-PA_Sumary'!X21/'2009_CO-PA_Sumary'!AI21</f>
        <v>0.1570300832088756</v>
      </c>
      <c r="Y22" s="41">
        <f>'2010_CO-PA_Sumary'!X21/'2010_CO-PA_Sumary'!AI21</f>
        <v>0.17503656752803515</v>
      </c>
      <c r="Z22" s="41">
        <f t="shared" si="5"/>
        <v>0.14021430822289141</v>
      </c>
      <c r="AA22" s="41">
        <f t="shared" si="6"/>
        <v>0.14927316649331515</v>
      </c>
      <c r="AE22" s="27">
        <v>403</v>
      </c>
      <c r="AF22" s="25" t="s">
        <v>156</v>
      </c>
      <c r="AG22" s="41">
        <f t="shared" si="17"/>
        <v>0.63347236704900944</v>
      </c>
      <c r="AH22" s="41">
        <f t="shared" si="14"/>
        <v>0.43565693704509645</v>
      </c>
      <c r="AI22" s="41">
        <f t="shared" si="14"/>
        <v>0.40589448473155471</v>
      </c>
      <c r="AJ22" s="41">
        <f t="shared" si="14"/>
        <v>0.40754054505935455</v>
      </c>
      <c r="AK22" s="41">
        <f t="shared" si="14"/>
        <v>0.48446807147889581</v>
      </c>
      <c r="AL22" s="41">
        <f t="shared" si="14"/>
        <v>0.4556559675911499</v>
      </c>
      <c r="AM22" s="41">
        <f t="shared" si="14"/>
        <v>0.46114025883175946</v>
      </c>
      <c r="AN22" s="41">
        <f t="shared" si="14"/>
        <v>0.45733343000072496</v>
      </c>
      <c r="AO22" s="41">
        <f t="shared" si="14"/>
        <v>0.38959120013134135</v>
      </c>
      <c r="AP22" s="41">
        <f t="shared" si="15"/>
        <v>0.45897258465765411</v>
      </c>
      <c r="AQ22" s="41">
        <f t="shared" si="16"/>
        <v>0.44262157884887104</v>
      </c>
    </row>
    <row r="23" spans="1:43" ht="13.5" thickBot="1" x14ac:dyDescent="0.25">
      <c r="A23" s="23" t="s">
        <v>48</v>
      </c>
      <c r="B23" s="24" t="s">
        <v>49</v>
      </c>
      <c r="C23" s="41">
        <f>'2002_CO-PA_Sumary'!F22/'2002_CO-PA_Sumary'!Q22</f>
        <v>6.4315352697095429E-2</v>
      </c>
      <c r="D23" s="41">
        <f>'2003_CO-PA_Sumary'!F22/'2003_CO-PA_Sumary'!Q22</f>
        <v>5.5928411633109625E-2</v>
      </c>
      <c r="E23" s="41">
        <f>'2004_CO-PA_Sumary'!F22/'2004_CO-PA_Sumary'!Q22</f>
        <v>0.1216494845360825</v>
      </c>
      <c r="F23" s="41">
        <f>'2005_CO-PA_Sumary'!F22/'2005_CO-PA_Sumary'!Q22</f>
        <v>2.9850746268656716E-2</v>
      </c>
      <c r="G23" s="41">
        <f>'2006_CO-PA_Sumary'!F22/'2006_CO-PA_Sumary'!Q22</f>
        <v>9.6926713947990545E-2</v>
      </c>
      <c r="H23" s="41">
        <f>'2007_CO-PA_Sumary'!F22/'2007_CO-PA_Sumary'!Q22</f>
        <v>0.12527964205816558</v>
      </c>
      <c r="I23" s="41">
        <f>'2008_CO-PA_Sumary'!F22/'2008_CO-PA_Sumary'!Q22</f>
        <v>0.10322580645161292</v>
      </c>
      <c r="J23" s="41">
        <f>'2009_CO-PA_Sumary'!F22/'2009_CO-PA_Sumary'!Q22</f>
        <v>0.10073710073710074</v>
      </c>
      <c r="K23" s="41">
        <f>'2010_CO-PA_Sumary'!F22/'2010_CO-PA_Sumary'!Q22</f>
        <v>0.11051212938005388</v>
      </c>
      <c r="L23" s="41">
        <f t="shared" si="3"/>
        <v>8.9825043078874206E-2</v>
      </c>
      <c r="M23" s="41">
        <f t="shared" si="4"/>
        <v>9.4422023140596723E-2</v>
      </c>
      <c r="O23" s="27">
        <v>509</v>
      </c>
      <c r="P23" s="25" t="s">
        <v>165</v>
      </c>
      <c r="Q23" s="41">
        <f>'2002_CO-PA_Sumary'!X22/'2002_CO-PA_Sumary'!AI22</f>
        <v>0.53201305277371436</v>
      </c>
      <c r="R23" s="41">
        <f>'2003_CO-PA_Sumary'!X22/'2003_CO-PA_Sumary'!AI22</f>
        <v>0.55738736471180461</v>
      </c>
      <c r="S23" s="41">
        <f>'2004_CO-PA_Sumary'!X22/'2004_CO-PA_Sumary'!AI22</f>
        <v>0.56431248767015196</v>
      </c>
      <c r="T23" s="41">
        <f>'2005_CO-PA_Sumary'!X22/'2005_CO-PA_Sumary'!AI22</f>
        <v>0.575725732300013</v>
      </c>
      <c r="U23" s="41">
        <f>'2006_CO-PA_Sumary'!X22/'2006_CO-PA_Sumary'!AI22</f>
        <v>0.5774197369979861</v>
      </c>
      <c r="V23" s="41">
        <f>'2007_CO-PA_Sumary'!X22/'2007_CO-PA_Sumary'!AI22</f>
        <v>0.52030330240446976</v>
      </c>
      <c r="W23" s="41">
        <f>'2008_CO-PA_Sumary'!X22/'2008_CO-PA_Sumary'!AI22</f>
        <v>0.59838458544180617</v>
      </c>
      <c r="X23" s="41">
        <f>'2009_CO-PA_Sumary'!X22/'2009_CO-PA_Sumary'!AI22</f>
        <v>0.62696417347580136</v>
      </c>
      <c r="Y23" s="41">
        <f>'2010_CO-PA_Sumary'!X22/'2010_CO-PA_Sumary'!AI22</f>
        <v>0.56960297766749368</v>
      </c>
      <c r="Z23" s="41">
        <f t="shared" si="5"/>
        <v>0.56912371260480454</v>
      </c>
      <c r="AA23" s="41">
        <f t="shared" si="6"/>
        <v>0.57806675138126173</v>
      </c>
      <c r="AE23" s="165">
        <v>404</v>
      </c>
      <c r="AF23" s="166" t="s">
        <v>81</v>
      </c>
      <c r="AG23" s="168">
        <f t="shared" si="17"/>
        <v>6.2239190269022464E-2</v>
      </c>
      <c r="AH23" s="168">
        <f t="shared" si="14"/>
        <v>7.4556830031282578E-2</v>
      </c>
      <c r="AI23" s="168">
        <f t="shared" si="14"/>
        <v>5.7935226517238099E-2</v>
      </c>
      <c r="AJ23" s="168">
        <f t="shared" si="14"/>
        <v>9.5731056563500533E-2</v>
      </c>
      <c r="AK23" s="168">
        <f t="shared" si="14"/>
        <v>6.3657090743274067E-2</v>
      </c>
      <c r="AL23" s="168">
        <f t="shared" si="14"/>
        <v>5.7052561543579496E-2</v>
      </c>
      <c r="AM23" s="168">
        <f t="shared" si="14"/>
        <v>5.0919982884039365E-2</v>
      </c>
      <c r="AN23" s="168">
        <f t="shared" si="14"/>
        <v>6.6243682116356603E-2</v>
      </c>
      <c r="AO23" s="168">
        <f t="shared" si="14"/>
        <v>8.0924855491329467E-2</v>
      </c>
      <c r="AP23" s="168">
        <f t="shared" si="15"/>
        <v>6.7695608462180298E-2</v>
      </c>
      <c r="AQ23" s="168">
        <f t="shared" si="16"/>
        <v>6.9088204890346575E-2</v>
      </c>
    </row>
    <row r="24" spans="1:43" ht="13.5" thickTop="1" x14ac:dyDescent="0.2">
      <c r="A24" s="23" t="s">
        <v>50</v>
      </c>
      <c r="B24" s="24" t="s">
        <v>51</v>
      </c>
      <c r="C24" s="41">
        <f>'2002_CO-PA_Sumary'!F23/'2002_CO-PA_Sumary'!Q23</f>
        <v>1</v>
      </c>
      <c r="D24" s="41">
        <f>'2003_CO-PA_Sumary'!F23/'2003_CO-PA_Sumary'!Q23</f>
        <v>1</v>
      </c>
      <c r="E24" s="41">
        <f>'2004_CO-PA_Sumary'!F23/'2004_CO-PA_Sumary'!Q23</f>
        <v>1</v>
      </c>
      <c r="F24" s="41">
        <f>'2005_CO-PA_Sumary'!F23/'2005_CO-PA_Sumary'!Q23</f>
        <v>1</v>
      </c>
      <c r="G24" s="41">
        <f>'2006_CO-PA_Sumary'!F23/'2006_CO-PA_Sumary'!Q23</f>
        <v>1</v>
      </c>
      <c r="H24" s="41">
        <f>'2007_CO-PA_Sumary'!F23/'2007_CO-PA_Sumary'!Q23</f>
        <v>1</v>
      </c>
      <c r="I24" s="41">
        <f>'2008_CO-PA_Sumary'!F23/'2008_CO-PA_Sumary'!Q23</f>
        <v>1</v>
      </c>
      <c r="J24" s="41">
        <f>'2009_CO-PA_Sumary'!F23/'2009_CO-PA_Sumary'!Q23</f>
        <v>1</v>
      </c>
      <c r="K24" s="41">
        <f>'2010_CO-PA_Sumary'!F23/'2010_CO-PA_Sumary'!Q23</f>
        <v>1</v>
      </c>
      <c r="L24" s="41">
        <f t="shared" si="3"/>
        <v>1</v>
      </c>
      <c r="M24" s="41">
        <f t="shared" si="4"/>
        <v>1</v>
      </c>
      <c r="O24" s="27">
        <v>510</v>
      </c>
      <c r="P24" s="25" t="s">
        <v>166</v>
      </c>
      <c r="Q24" s="41">
        <f>'2002_CO-PA_Sumary'!X23/'2002_CO-PA_Sumary'!AI23</f>
        <v>5.9017746595130011E-2</v>
      </c>
      <c r="R24" s="41">
        <f>'2003_CO-PA_Sumary'!X23/'2003_CO-PA_Sumary'!AI23</f>
        <v>6.0724779627815875E-2</v>
      </c>
      <c r="S24" s="41">
        <f>'2004_CO-PA_Sumary'!X23/'2004_CO-PA_Sumary'!AI23</f>
        <v>3.6781212225867721E-2</v>
      </c>
      <c r="T24" s="41">
        <f>'2005_CO-PA_Sumary'!X23/'2005_CO-PA_Sumary'!AI23</f>
        <v>3.29134498171475E-2</v>
      </c>
      <c r="U24" s="41">
        <f>'2006_CO-PA_Sumary'!X23/'2006_CO-PA_Sumary'!AI23</f>
        <v>3.9805036555645816E-2</v>
      </c>
      <c r="V24" s="41">
        <f>'2007_CO-PA_Sumary'!X23/'2007_CO-PA_Sumary'!AI23</f>
        <v>3.8295336015496936E-2</v>
      </c>
      <c r="W24" s="41">
        <f>'2008_CO-PA_Sumary'!X23/'2008_CO-PA_Sumary'!AI23</f>
        <v>5.1286173633440513E-2</v>
      </c>
      <c r="X24" s="41">
        <f>'2009_CO-PA_Sumary'!X23/'2009_CO-PA_Sumary'!AI23</f>
        <v>5.4195804195804186E-2</v>
      </c>
      <c r="Y24" s="41">
        <f>'2010_CO-PA_Sumary'!X23/'2010_CO-PA_Sumary'!AI23</f>
        <v>4.2066027689030887E-2</v>
      </c>
      <c r="Z24" s="41">
        <f t="shared" si="5"/>
        <v>4.612061848393105E-2</v>
      </c>
      <c r="AA24" s="41">
        <f t="shared" si="6"/>
        <v>4.3093637984427641E-2</v>
      </c>
      <c r="AE24" s="27"/>
      <c r="AF24" s="40" t="s">
        <v>252</v>
      </c>
      <c r="AG24" s="41">
        <f>'2002-10_Total GW_by_Co-PA'!AG24/'2002-10_Ave_CO-PA_Total Supply'!AG24</f>
        <v>0.36483888333461506</v>
      </c>
      <c r="AH24" s="41">
        <f>'2002-10_Total GW_by_Co-PA'!AH24/'2002-10_Ave_CO-PA_Total Supply'!AH24</f>
        <v>0.32956025884714779</v>
      </c>
      <c r="AI24" s="41">
        <f>'2002-10_Total GW_by_Co-PA'!AI24/'2002-10_Ave_CO-PA_Total Supply'!AI24</f>
        <v>0.28803043605501899</v>
      </c>
      <c r="AJ24" s="41">
        <f>'2002-10_Total GW_by_Co-PA'!AJ24/'2002-10_Ave_CO-PA_Total Supply'!AJ24</f>
        <v>0.27170739203934219</v>
      </c>
      <c r="AK24" s="41">
        <f>'2002-10_Total GW_by_Co-PA'!AK24/'2002-10_Ave_CO-PA_Total Supply'!AK24</f>
        <v>0.34782000279871261</v>
      </c>
      <c r="AL24" s="41">
        <f>'2002-10_Total GW_by_Co-PA'!AL24/'2002-10_Ave_CO-PA_Total Supply'!AL24</f>
        <v>0.34720964728092313</v>
      </c>
      <c r="AM24" s="41">
        <f>'2002-10_Total GW_by_Co-PA'!AM24/'2002-10_Ave_CO-PA_Total Supply'!AM24</f>
        <v>0.34620563035495716</v>
      </c>
      <c r="AN24" s="41">
        <f>'2002-10_Total GW_by_Co-PA'!AN24/'2002-10_Ave_CO-PA_Total Supply'!AM24</f>
        <v>0.35587515299877598</v>
      </c>
      <c r="AO24" s="41">
        <f>'2002-10_Total GW_by_Co-PA'!AO24/'2002-10_Ave_CO-PA_Total Supply'!AO24</f>
        <v>0.34730066342762717</v>
      </c>
      <c r="AP24" s="41">
        <f>'2002-10_Total GW_by_Co-PA'!AP24/'2002-10_Ave_CO-PA_Total Supply'!AP24</f>
        <v>0.33631888876301375</v>
      </c>
      <c r="AQ24" s="41">
        <f>'2002-10_Total GW_by_Co-PA'!AQ24/'2002-10_Ave_CO-PA_Total Supply'!AQ24</f>
        <v>0.34095037123323074</v>
      </c>
    </row>
    <row r="25" spans="1:43" x14ac:dyDescent="0.2">
      <c r="A25" s="23" t="s">
        <v>52</v>
      </c>
      <c r="B25" s="24" t="s">
        <v>53</v>
      </c>
      <c r="C25" s="41">
        <f>'2002_CO-PA_Sumary'!F24/'2002_CO-PA_Sumary'!Q24</f>
        <v>0.3277216610549944</v>
      </c>
      <c r="D25" s="41">
        <f>'2003_CO-PA_Sumary'!F24/'2003_CO-PA_Sumary'!Q24</f>
        <v>0.35888077858880785</v>
      </c>
      <c r="E25" s="41">
        <f>'2004_CO-PA_Sumary'!F24/'2004_CO-PA_Sumary'!Q24</f>
        <v>0.32964601769911506</v>
      </c>
      <c r="F25" s="41">
        <f>'2005_CO-PA_Sumary'!F24/'2005_CO-PA_Sumary'!Q24</f>
        <v>0.33438985736925514</v>
      </c>
      <c r="G25" s="41">
        <f>'2006_CO-PA_Sumary'!F24/'2006_CO-PA_Sumary'!Q24</f>
        <v>0.4716157205240174</v>
      </c>
      <c r="H25" s="41">
        <f>'2007_CO-PA_Sumary'!F24/'2007_CO-PA_Sumary'!Q24</f>
        <v>0.46414073071718531</v>
      </c>
      <c r="I25" s="41">
        <f>'2008_CO-PA_Sumary'!F24/'2008_CO-PA_Sumary'!Q24</f>
        <v>0.50507614213197982</v>
      </c>
      <c r="J25" s="41">
        <f>'2009_CO-PA_Sumary'!F24/'2009_CO-PA_Sumary'!Q24</f>
        <v>0.4866760168302946</v>
      </c>
      <c r="K25" s="41">
        <f>'2010_CO-PA_Sumary'!F24/'2010_CO-PA_Sumary'!Q24</f>
        <v>0.48615916955017308</v>
      </c>
      <c r="L25" s="41">
        <f t="shared" si="3"/>
        <v>0.41825623271842477</v>
      </c>
      <c r="M25" s="41">
        <f t="shared" si="4"/>
        <v>0.45800960618715086</v>
      </c>
      <c r="O25" s="27">
        <v>511</v>
      </c>
      <c r="P25" s="25" t="s">
        <v>167</v>
      </c>
      <c r="Q25" s="41">
        <f>'2002_CO-PA_Sumary'!X24/'2002_CO-PA_Sumary'!AI24</f>
        <v>0.41655635882293035</v>
      </c>
      <c r="R25" s="41">
        <f>'2003_CO-PA_Sumary'!X24/'2003_CO-PA_Sumary'!AI24</f>
        <v>0.41762831080338497</v>
      </c>
      <c r="S25" s="41">
        <f>'2004_CO-PA_Sumary'!X24/'2004_CO-PA_Sumary'!AI24</f>
        <v>0.42516141655253376</v>
      </c>
      <c r="T25" s="41">
        <f>'2005_CO-PA_Sumary'!X24/'2005_CO-PA_Sumary'!AI24</f>
        <v>0.43029197080291959</v>
      </c>
      <c r="U25" s="41">
        <f>'2006_CO-PA_Sumary'!X24/'2006_CO-PA_Sumary'!AI24</f>
        <v>0.4257830762038336</v>
      </c>
      <c r="V25" s="41">
        <f>'2007_CO-PA_Sumary'!X24/'2007_CO-PA_Sumary'!AI24</f>
        <v>0.49693729814010468</v>
      </c>
      <c r="W25" s="41">
        <f>'2008_CO-PA_Sumary'!X24/'2008_CO-PA_Sumary'!AI24</f>
        <v>0.42016180540770709</v>
      </c>
      <c r="X25" s="41">
        <f>'2009_CO-PA_Sumary'!X24/'2009_CO-PA_Sumary'!AI24</f>
        <v>0.44047484454494068</v>
      </c>
      <c r="Y25" s="41">
        <f>'2010_CO-PA_Sumary'!X24/'2010_CO-PA_Sumary'!AI24</f>
        <v>0.4790528233151185</v>
      </c>
      <c r="Z25" s="41">
        <f t="shared" si="5"/>
        <v>0.43911643384371923</v>
      </c>
      <c r="AA25" s="41">
        <f t="shared" si="6"/>
        <v>0.44878363640243735</v>
      </c>
      <c r="AE25" s="27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</row>
    <row r="26" spans="1:43" x14ac:dyDescent="0.2">
      <c r="A26" s="23" t="s">
        <v>54</v>
      </c>
      <c r="B26" s="24" t="s">
        <v>55</v>
      </c>
      <c r="C26" s="41">
        <f>'2002_CO-PA_Sumary'!F25/'2002_CO-PA_Sumary'!Q25</f>
        <v>0.38423115346192271</v>
      </c>
      <c r="D26" s="41">
        <f>'2003_CO-PA_Sumary'!F25/'2003_CO-PA_Sumary'!Q25</f>
        <v>0.3589433840702263</v>
      </c>
      <c r="E26" s="41">
        <f>'2004_CO-PA_Sumary'!F25/'2004_CO-PA_Sumary'!Q25</f>
        <v>0.36893712574850307</v>
      </c>
      <c r="F26" s="41">
        <f>'2005_CO-PA_Sumary'!F25/'2005_CO-PA_Sumary'!Q25</f>
        <v>0.33682255613709272</v>
      </c>
      <c r="G26" s="41">
        <f>'2006_CO-PA_Sumary'!F25/'2006_CO-PA_Sumary'!Q25</f>
        <v>0.35840585988264478</v>
      </c>
      <c r="H26" s="41">
        <f>'2007_CO-PA_Sumary'!F25/'2007_CO-PA_Sumary'!Q25</f>
        <v>0.39383449331341319</v>
      </c>
      <c r="I26" s="41">
        <f>'2008_CO-PA_Sumary'!F25/'2008_CO-PA_Sumary'!Q25</f>
        <v>0.49763962524511585</v>
      </c>
      <c r="J26" s="41">
        <f>'2009_CO-PA_Sumary'!F25/'2009_CO-PA_Sumary'!Q25</f>
        <v>0.43267556587347655</v>
      </c>
      <c r="K26" s="41">
        <f>'2010_CO-PA_Sumary'!F25/'2010_CO-PA_Sumary'!Q25</f>
        <v>0.36503909499251375</v>
      </c>
      <c r="L26" s="41">
        <f t="shared" si="3"/>
        <v>0.38850320652498982</v>
      </c>
      <c r="M26" s="41">
        <f t="shared" si="4"/>
        <v>0.39740286590737611</v>
      </c>
      <c r="O26" s="27">
        <v>601</v>
      </c>
      <c r="P26" s="25" t="s">
        <v>168</v>
      </c>
      <c r="Q26" s="41">
        <f>'2002_CO-PA_Sumary'!X25/'2002_CO-PA_Sumary'!AI25</f>
        <v>0.29449838187702265</v>
      </c>
      <c r="R26" s="41">
        <f>'2003_CO-PA_Sumary'!X25/'2003_CO-PA_Sumary'!AI25</f>
        <v>0.27192982456140347</v>
      </c>
      <c r="S26" s="41">
        <f>'2004_CO-PA_Sumary'!X25/'2004_CO-PA_Sumary'!AI25</f>
        <v>0.2640750670241287</v>
      </c>
      <c r="T26" s="41">
        <f>'2005_CO-PA_Sumary'!X25/'2005_CO-PA_Sumary'!AI25</f>
        <v>0.48252688172043007</v>
      </c>
      <c r="U26" s="41">
        <f>'2006_CO-PA_Sumary'!X25/'2006_CO-PA_Sumary'!AI25</f>
        <v>5.1991150442477874E-2</v>
      </c>
      <c r="V26" s="41">
        <f>'2007_CO-PA_Sumary'!X25/'2007_CO-PA_Sumary'!AI25</f>
        <v>3.5496957403651115E-2</v>
      </c>
      <c r="W26" s="41">
        <f>'2008_CO-PA_Sumary'!X25/'2008_CO-PA_Sumary'!AI25</f>
        <v>5.8779201205727209E-2</v>
      </c>
      <c r="X26" s="41">
        <f>'2009_CO-PA_Sumary'!X25/'2009_CO-PA_Sumary'!AI25</f>
        <v>0.10546574287913781</v>
      </c>
      <c r="Y26" s="41">
        <f>'2010_CO-PA_Sumary'!X25/'2010_CO-PA_Sumary'!AI25</f>
        <v>0.10081743869209808</v>
      </c>
      <c r="Z26" s="41">
        <f t="shared" si="5"/>
        <v>0.18506451620067524</v>
      </c>
      <c r="AA26" s="41">
        <f t="shared" si="6"/>
        <v>0.13917956205725368</v>
      </c>
      <c r="AE26" s="27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</row>
    <row r="27" spans="1:43" x14ac:dyDescent="0.2">
      <c r="A27" s="23" t="s">
        <v>56</v>
      </c>
      <c r="B27" s="25" t="s">
        <v>57</v>
      </c>
      <c r="C27" s="41">
        <f>'2002_CO-PA_Sumary'!F26/'2002_CO-PA_Sumary'!Q26</f>
        <v>0.19052150742291588</v>
      </c>
      <c r="D27" s="41">
        <f>'2003_CO-PA_Sumary'!F26/'2003_CO-PA_Sumary'!Q26</f>
        <v>0.20110957004160887</v>
      </c>
      <c r="E27" s="41">
        <f>'2004_CO-PA_Sumary'!F26/'2004_CO-PA_Sumary'!Q26</f>
        <v>0.19781353135313531</v>
      </c>
      <c r="F27" s="41">
        <f>'2005_CO-PA_Sumary'!F26/'2005_CO-PA_Sumary'!Q26</f>
        <v>0.21093554050664659</v>
      </c>
      <c r="G27" s="41">
        <f>'2006_CO-PA_Sumary'!F26/'2006_CO-PA_Sumary'!Q26</f>
        <v>0.19215846436593834</v>
      </c>
      <c r="H27" s="41">
        <f>'2007_CO-PA_Sumary'!F26/'2007_CO-PA_Sumary'!Q26</f>
        <v>0.20170179849158773</v>
      </c>
      <c r="I27" s="41">
        <f>'2008_CO-PA_Sumary'!F26/'2008_CO-PA_Sumary'!Q26</f>
        <v>0.1924607329842932</v>
      </c>
      <c r="J27" s="41">
        <f>'2009_CO-PA_Sumary'!F26/'2009_CO-PA_Sumary'!Q26</f>
        <v>0.20438726007171484</v>
      </c>
      <c r="K27" s="41">
        <f>'2010_CO-PA_Sumary'!F26/'2010_CO-PA_Sumary'!Q26</f>
        <v>0.22206130823075065</v>
      </c>
      <c r="L27" s="41">
        <f t="shared" si="3"/>
        <v>0.20146107927428794</v>
      </c>
      <c r="M27" s="41">
        <f t="shared" si="4"/>
        <v>0.20395085077515521</v>
      </c>
      <c r="O27" s="27">
        <v>602</v>
      </c>
      <c r="P27" s="25" t="s">
        <v>169</v>
      </c>
      <c r="Q27" s="41">
        <f>'2002_CO-PA_Sumary'!X26/'2002_CO-PA_Sumary'!AI26</f>
        <v>1.903133903133903E-2</v>
      </c>
      <c r="R27" s="41">
        <f>'2003_CO-PA_Sumary'!X26/'2003_CO-PA_Sumary'!AI26</f>
        <v>1.6543680076172341E-2</v>
      </c>
      <c r="S27" s="41">
        <f>'2004_CO-PA_Sumary'!X26/'2004_CO-PA_Sumary'!AI26</f>
        <v>2.2388059701492543E-2</v>
      </c>
      <c r="T27" s="41">
        <f>'2005_CO-PA_Sumary'!X26/'2005_CO-PA_Sumary'!AI26</f>
        <v>3.6818687430478308E-2</v>
      </c>
      <c r="U27" s="41">
        <f>'2006_CO-PA_Sumary'!X26/'2006_CO-PA_Sumary'!AI26</f>
        <v>5.6408898305084762E-2</v>
      </c>
      <c r="V27" s="41">
        <f>'2007_CO-PA_Sumary'!X26/'2007_CO-PA_Sumary'!AI26</f>
        <v>3.1418224527747868E-2</v>
      </c>
      <c r="W27" s="41">
        <f>'2008_CO-PA_Sumary'!X26/'2008_CO-PA_Sumary'!AI26</f>
        <v>4.9788633161108507E-2</v>
      </c>
      <c r="X27" s="41">
        <f>'2009_CO-PA_Sumary'!X26/'2009_CO-PA_Sumary'!AI26</f>
        <v>3.1314984709480131E-2</v>
      </c>
      <c r="Y27" s="41">
        <f>'2010_CO-PA_Sumary'!X26/'2010_CO-PA_Sumary'!AI26</f>
        <v>5.387931034482759E-2</v>
      </c>
      <c r="Z27" s="41">
        <f t="shared" si="5"/>
        <v>3.5287979698636784E-2</v>
      </c>
      <c r="AA27" s="41">
        <f t="shared" si="6"/>
        <v>4.327145641312119E-2</v>
      </c>
      <c r="AD27" s="69" t="s">
        <v>235</v>
      </c>
      <c r="AE27" s="27">
        <v>501</v>
      </c>
      <c r="AF27" s="25" t="s">
        <v>157</v>
      </c>
      <c r="AG27" s="41">
        <f>Q15</f>
        <v>0.24539257763191114</v>
      </c>
      <c r="AH27" s="41">
        <f t="shared" ref="AH27:AO37" si="18">R15</f>
        <v>0.2470789398689085</v>
      </c>
      <c r="AI27" s="41">
        <f t="shared" si="18"/>
        <v>0.24737670514165791</v>
      </c>
      <c r="AJ27" s="41">
        <f t="shared" si="18"/>
        <v>0.25787153652392941</v>
      </c>
      <c r="AK27" s="41">
        <f t="shared" si="18"/>
        <v>0.26307099614749585</v>
      </c>
      <c r="AL27" s="41">
        <f t="shared" si="18"/>
        <v>0.26347607052896721</v>
      </c>
      <c r="AM27" s="41">
        <f t="shared" si="18"/>
        <v>0.2610979774100341</v>
      </c>
      <c r="AN27" s="41">
        <f t="shared" si="18"/>
        <v>0.26045627376425856</v>
      </c>
      <c r="AO27" s="41">
        <f t="shared" si="18"/>
        <v>0.26652769505658136</v>
      </c>
      <c r="AP27" s="41">
        <f t="shared" ref="AP27:AP37" si="19">AVERAGE(AG27:AO27)</f>
        <v>0.25692764134152707</v>
      </c>
      <c r="AQ27" s="41">
        <f t="shared" ref="AQ27:AQ37" si="20">AVERAGE(AJ27:AO27)</f>
        <v>0.26208342490521108</v>
      </c>
    </row>
    <row r="28" spans="1:43" x14ac:dyDescent="0.2">
      <c r="A28" s="23" t="s">
        <v>58</v>
      </c>
      <c r="B28" s="24" t="s">
        <v>59</v>
      </c>
      <c r="C28" s="41">
        <f>'2002_CO-PA_Sumary'!F27/'2002_CO-PA_Sumary'!Q27</f>
        <v>0.35994820889080714</v>
      </c>
      <c r="D28" s="41">
        <f>'2003_CO-PA_Sumary'!F27/'2003_CO-PA_Sumary'!Q27</f>
        <v>0.37291196388261855</v>
      </c>
      <c r="E28" s="41">
        <f>'2004_CO-PA_Sumary'!F27/'2004_CO-PA_Sumary'!Q27</f>
        <v>0.37333923826395043</v>
      </c>
      <c r="F28" s="41">
        <f>'2005_CO-PA_Sumary'!F27/'2005_CO-PA_Sumary'!Q27</f>
        <v>0.31841980009519283</v>
      </c>
      <c r="G28" s="41">
        <f>'2006_CO-PA_Sumary'!F27/'2006_CO-PA_Sumary'!Q27</f>
        <v>0.36992945326278659</v>
      </c>
      <c r="H28" s="41">
        <f>'2007_CO-PA_Sumary'!F27/'2007_CO-PA_Sumary'!Q27</f>
        <v>0.39901275195392838</v>
      </c>
      <c r="I28" s="41">
        <f>'2008_CO-PA_Sumary'!F27/'2008_CO-PA_Sumary'!Q27</f>
        <v>0.39433551198257083</v>
      </c>
      <c r="J28" s="41">
        <f>'2009_CO-PA_Sumary'!F27/'2009_CO-PA_Sumary'!Q27</f>
        <v>0.38693877551020411</v>
      </c>
      <c r="K28" s="41">
        <f>'2010_CO-PA_Sumary'!F27/'2010_CO-PA_Sumary'!Q27</f>
        <v>0.35035284350352841</v>
      </c>
      <c r="L28" s="41">
        <f t="shared" si="3"/>
        <v>0.36946539414950968</v>
      </c>
      <c r="M28" s="41">
        <f t="shared" si="4"/>
        <v>0.36983152271803515</v>
      </c>
      <c r="O28" s="27">
        <v>603</v>
      </c>
      <c r="P28" s="25" t="s">
        <v>170</v>
      </c>
      <c r="Q28" s="41">
        <f>'2002_CO-PA_Sumary'!X27/'2002_CO-PA_Sumary'!AI27</f>
        <v>0.53050536789735547</v>
      </c>
      <c r="R28" s="41">
        <f>'2003_CO-PA_Sumary'!X27/'2003_CO-PA_Sumary'!AI27</f>
        <v>0.51896456256921375</v>
      </c>
      <c r="S28" s="41">
        <f>'2004_CO-PA_Sumary'!X27/'2004_CO-PA_Sumary'!AI27</f>
        <v>0.53284763220700915</v>
      </c>
      <c r="T28" s="41">
        <f>'2005_CO-PA_Sumary'!X27/'2005_CO-PA_Sumary'!AI27</f>
        <v>0.52326712043339363</v>
      </c>
      <c r="U28" s="41">
        <f>'2006_CO-PA_Sumary'!X27/'2006_CO-PA_Sumary'!AI27</f>
        <v>0.7641335139795542</v>
      </c>
      <c r="V28" s="41">
        <f>'2007_CO-PA_Sumary'!X27/'2007_CO-PA_Sumary'!AI27</f>
        <v>0.76556143205858429</v>
      </c>
      <c r="W28" s="41">
        <f>'2008_CO-PA_Sumary'!X27/'2008_CO-PA_Sumary'!AI27</f>
        <v>0.5226944501753662</v>
      </c>
      <c r="X28" s="41">
        <f>'2009_CO-PA_Sumary'!X27/'2009_CO-PA_Sumary'!AI27</f>
        <v>0.38971827594509989</v>
      </c>
      <c r="Y28" s="41">
        <f>'2010_CO-PA_Sumary'!X27/'2010_CO-PA_Sumary'!AI27</f>
        <v>0.36633046943095504</v>
      </c>
      <c r="Z28" s="41">
        <f t="shared" si="5"/>
        <v>0.54600253607739235</v>
      </c>
      <c r="AA28" s="41">
        <f t="shared" si="6"/>
        <v>0.55528421033715891</v>
      </c>
      <c r="AE28" s="27">
        <v>502</v>
      </c>
      <c r="AF28" s="25" t="s">
        <v>158</v>
      </c>
      <c r="AG28" s="41">
        <f t="shared" ref="AG28:AG37" si="21">Q16</f>
        <v>0.14406779661016952</v>
      </c>
      <c r="AH28" s="41">
        <f t="shared" si="18"/>
        <v>0.15789473684210528</v>
      </c>
      <c r="AI28" s="41">
        <f t="shared" si="18"/>
        <v>0.16260162601626016</v>
      </c>
      <c r="AJ28" s="41">
        <f t="shared" si="18"/>
        <v>0.18681318681318684</v>
      </c>
      <c r="AK28" s="41">
        <f t="shared" si="18"/>
        <v>0.25757575757575762</v>
      </c>
      <c r="AL28" s="41">
        <f t="shared" si="18"/>
        <v>0.23809523809523808</v>
      </c>
      <c r="AM28" s="41">
        <f t="shared" si="18"/>
        <v>0.52941176470588247</v>
      </c>
      <c r="AN28" s="41">
        <f t="shared" si="18"/>
        <v>0.42519685039370086</v>
      </c>
      <c r="AO28" s="41">
        <f t="shared" si="18"/>
        <v>0.44144144144144148</v>
      </c>
      <c r="AP28" s="41">
        <f t="shared" si="19"/>
        <v>0.2825664887215269</v>
      </c>
      <c r="AQ28" s="41">
        <f t="shared" si="20"/>
        <v>0.34642237317086794</v>
      </c>
    </row>
    <row r="29" spans="1:43" x14ac:dyDescent="0.2">
      <c r="A29" s="23" t="s">
        <v>60</v>
      </c>
      <c r="B29" s="24" t="s">
        <v>61</v>
      </c>
      <c r="C29" s="41">
        <f>'2002_CO-PA_Sumary'!F28/'2002_CO-PA_Sumary'!Q28</f>
        <v>0.97958222082613455</v>
      </c>
      <c r="D29" s="41">
        <f>'2003_CO-PA_Sumary'!F28/'2003_CO-PA_Sumary'!Q28</f>
        <v>0.99878472222222214</v>
      </c>
      <c r="E29" s="41">
        <f>'2004_CO-PA_Sumary'!F28/'2004_CO-PA_Sumary'!Q28</f>
        <v>0.99940819647876911</v>
      </c>
      <c r="F29" s="41">
        <f>'2005_CO-PA_Sumary'!F28/'2005_CO-PA_Sumary'!Q28</f>
        <v>0.97614467102731828</v>
      </c>
      <c r="G29" s="41">
        <f>'2006_CO-PA_Sumary'!F28/'2006_CO-PA_Sumary'!Q28</f>
        <v>0.97271750805585377</v>
      </c>
      <c r="H29" s="41">
        <f>'2007_CO-PA_Sumary'!F28/'2007_CO-PA_Sumary'!Q28</f>
        <v>0.99919562419562424</v>
      </c>
      <c r="I29" s="41">
        <f>'2008_CO-PA_Sumary'!F28/'2008_CO-PA_Sumary'!Q28</f>
        <v>0.99914850136239786</v>
      </c>
      <c r="J29" s="41">
        <f>'2009_CO-PA_Sumary'!F28/'2009_CO-PA_Sumary'!Q28</f>
        <v>0.9991206472036579</v>
      </c>
      <c r="K29" s="41">
        <f>'2010_CO-PA_Sumary'!F28/'2010_CO-PA_Sumary'!Q28</f>
        <v>0.99911797133406843</v>
      </c>
      <c r="L29" s="41">
        <f t="shared" si="3"/>
        <v>0.99146889585622744</v>
      </c>
      <c r="M29" s="41">
        <f t="shared" si="4"/>
        <v>0.99090748719648669</v>
      </c>
      <c r="O29" s="27">
        <v>604</v>
      </c>
      <c r="P29" s="25" t="s">
        <v>171</v>
      </c>
      <c r="Q29" s="41">
        <f>'2002_CO-PA_Sumary'!X28/'2002_CO-PA_Sumary'!AI28</f>
        <v>3.2457496136012363E-2</v>
      </c>
      <c r="R29" s="41">
        <f>'2003_CO-PA_Sumary'!X28/'2003_CO-PA_Sumary'!AI28</f>
        <v>3.0794165316045376E-2</v>
      </c>
      <c r="S29" s="41">
        <f>'2004_CO-PA_Sumary'!X28/'2004_CO-PA_Sumary'!AI28</f>
        <v>2.7259684361549495E-2</v>
      </c>
      <c r="T29" s="41">
        <f>'2005_CO-PA_Sumary'!X28/'2005_CO-PA_Sumary'!AI28</f>
        <v>2.4469820554649264E-2</v>
      </c>
      <c r="U29" s="41">
        <f>'2006_CO-PA_Sumary'!X28/'2006_CO-PA_Sumary'!AI28</f>
        <v>7.5812274368231056E-2</v>
      </c>
      <c r="V29" s="41">
        <f>'2007_CO-PA_Sumary'!X28/'2007_CO-PA_Sumary'!AI28</f>
        <v>8.006814310051108E-2</v>
      </c>
      <c r="W29" s="41">
        <f>'2008_CO-PA_Sumary'!X28/'2008_CO-PA_Sumary'!AI28</f>
        <v>9.2240117130307456E-2</v>
      </c>
      <c r="X29" s="41">
        <f>'2009_CO-PA_Sumary'!X28/'2009_CO-PA_Sumary'!AI28</f>
        <v>0.05</v>
      </c>
      <c r="Y29" s="41">
        <f>'2010_CO-PA_Sumary'!X28/'2010_CO-PA_Sumary'!AI28</f>
        <v>6.3529411764705876E-2</v>
      </c>
      <c r="Z29" s="41">
        <f t="shared" si="5"/>
        <v>5.2959012525779108E-2</v>
      </c>
      <c r="AA29" s="41">
        <f t="shared" si="6"/>
        <v>6.4353294486400786E-2</v>
      </c>
      <c r="AE29" s="27">
        <v>503</v>
      </c>
      <c r="AF29" s="25" t="s">
        <v>159</v>
      </c>
      <c r="AG29" s="41">
        <f t="shared" si="21"/>
        <v>0.54300000000000004</v>
      </c>
      <c r="AH29" s="41">
        <f t="shared" si="18"/>
        <v>0.52959246364939594</v>
      </c>
      <c r="AI29" s="41">
        <f t="shared" si="18"/>
        <v>0.56189241736876216</v>
      </c>
      <c r="AJ29" s="41">
        <f t="shared" si="18"/>
        <v>0.54512489927477847</v>
      </c>
      <c r="AK29" s="41">
        <f t="shared" si="18"/>
        <v>0.52548694571073351</v>
      </c>
      <c r="AL29" s="41">
        <f t="shared" si="18"/>
        <v>0.53130897237948194</v>
      </c>
      <c r="AM29" s="41">
        <f t="shared" si="18"/>
        <v>0.55401563610518823</v>
      </c>
      <c r="AN29" s="41">
        <f t="shared" si="18"/>
        <v>0.58545324256538878</v>
      </c>
      <c r="AO29" s="41">
        <f t="shared" si="18"/>
        <v>0.52970403974940594</v>
      </c>
      <c r="AP29" s="41">
        <f t="shared" si="19"/>
        <v>0.5450642907559039</v>
      </c>
      <c r="AQ29" s="41">
        <f t="shared" si="20"/>
        <v>0.54518228929749613</v>
      </c>
    </row>
    <row r="30" spans="1:43" x14ac:dyDescent="0.2">
      <c r="A30" s="23" t="s">
        <v>62</v>
      </c>
      <c r="B30" s="24" t="s">
        <v>63</v>
      </c>
      <c r="C30" s="41">
        <f>'2002_CO-PA_Sumary'!F29/'2002_CO-PA_Sumary'!Q29</f>
        <v>0.61938775510204092</v>
      </c>
      <c r="D30" s="41">
        <f>'2003_CO-PA_Sumary'!F29/'2003_CO-PA_Sumary'!Q29</f>
        <v>0.60355648535564854</v>
      </c>
      <c r="E30" s="41">
        <f>'2004_CO-PA_Sumary'!F29/'2004_CO-PA_Sumary'!Q29</f>
        <v>0.51287332646755912</v>
      </c>
      <c r="F30" s="41">
        <f>'2005_CO-PA_Sumary'!F29/'2005_CO-PA_Sumary'!Q29</f>
        <v>0.44691780821917804</v>
      </c>
      <c r="G30" s="41">
        <f>'2006_CO-PA_Sumary'!F29/'2006_CO-PA_Sumary'!Q29</f>
        <v>0.56527415143603121</v>
      </c>
      <c r="H30" s="41">
        <f>'2007_CO-PA_Sumary'!F29/'2007_CO-PA_Sumary'!Q29</f>
        <v>0.64081145584725541</v>
      </c>
      <c r="I30" s="41">
        <f>'2008_CO-PA_Sumary'!F29/'2008_CO-PA_Sumary'!Q29</f>
        <v>0.67381489841986453</v>
      </c>
      <c r="J30" s="41">
        <f>'2009_CO-PA_Sumary'!F29/'2009_CO-PA_Sumary'!Q29</f>
        <v>0.62434554973821987</v>
      </c>
      <c r="K30" s="41">
        <f>'2010_CO-PA_Sumary'!F29/'2010_CO-PA_Sumary'!Q29</f>
        <v>0.55189456342668863</v>
      </c>
      <c r="L30" s="41">
        <f t="shared" si="3"/>
        <v>0.58209733266805408</v>
      </c>
      <c r="M30" s="41">
        <f t="shared" si="4"/>
        <v>0.58384307118120626</v>
      </c>
      <c r="O30" s="27">
        <v>605</v>
      </c>
      <c r="P30" s="25" t="s">
        <v>172</v>
      </c>
      <c r="Q30" s="41">
        <f>IF('2002_CO-PA_Sumary'!X29=0,0,'2002_CO-PA_Sumary'!U29/'2002_CO-PA_Sumary'!AI29)</f>
        <v>0</v>
      </c>
      <c r="R30" s="41">
        <f>IF('2003_CO-PA_Sumary'!Y29=0,0,'2003_CO-PA_Sumary'!V29/'2003_CO-PA_Sumary'!AJ29)</f>
        <v>0</v>
      </c>
      <c r="S30" s="41">
        <f>IF('2004_CO-PA_Sumary'!Z29=0,0,'2004_CO-PA_Sumary'!W29/'2004_CO-PA_Sumary'!AK29)</f>
        <v>0</v>
      </c>
      <c r="T30" s="41">
        <f>IF('2005_CO-PA_Sumary'!AA29=0,0,'2005_CO-PA_Sumary'!X29/'2005_CO-PA_Sumary'!AL29)</f>
        <v>0</v>
      </c>
      <c r="U30" s="41">
        <f>IF('2006_CO-PA_Sumary'!AB29=0,0,'2006_CO-PA_Sumary'!Y29/'2006_CO-PA_Sumary'!AM29)</f>
        <v>0</v>
      </c>
      <c r="V30" s="41">
        <f>IF('2007_CO-PA_Sumary'!AC29=0,0,'2007_CO-PA_Sumary'!Z29/'2007_CO-PA_Sumary'!AN29)</f>
        <v>0</v>
      </c>
      <c r="W30" s="41">
        <f>IF('2008_CO-PA_Sumary'!AD29=0,0,'2008_CO-PA_Sumary'!AA29/'2008_CO-PA_Sumary'!AO29)</f>
        <v>0</v>
      </c>
      <c r="X30" s="41">
        <f>IF('2009_CO-PA_Sumary'!AH29=0,0,'2009_CO-PA_Sumary'!AB29/'2009_CO-PA_Sumary'!AP29)</f>
        <v>0</v>
      </c>
      <c r="Y30" s="41">
        <v>0</v>
      </c>
      <c r="Z30" s="41">
        <f t="shared" si="5"/>
        <v>0</v>
      </c>
      <c r="AA30" s="41">
        <f t="shared" si="6"/>
        <v>0</v>
      </c>
      <c r="AE30" s="27">
        <v>504</v>
      </c>
      <c r="AF30" s="25" t="s">
        <v>160</v>
      </c>
      <c r="AG30" s="41">
        <f t="shared" si="21"/>
        <v>0.51322494540160157</v>
      </c>
      <c r="AH30" s="41">
        <f t="shared" si="18"/>
        <v>0.50696378830083577</v>
      </c>
      <c r="AI30" s="41">
        <f t="shared" si="18"/>
        <v>0.5502245332072796</v>
      </c>
      <c r="AJ30" s="41">
        <f t="shared" si="18"/>
        <v>0.55571551972358202</v>
      </c>
      <c r="AK30" s="41">
        <f t="shared" si="18"/>
        <v>0.55491781894077752</v>
      </c>
      <c r="AL30" s="41">
        <f t="shared" si="18"/>
        <v>0.56184729635646335</v>
      </c>
      <c r="AM30" s="41">
        <f t="shared" si="18"/>
        <v>0.55674170341146445</v>
      </c>
      <c r="AN30" s="41">
        <f t="shared" si="18"/>
        <v>0.55483248975656818</v>
      </c>
      <c r="AO30" s="41">
        <f t="shared" si="18"/>
        <v>0.55501519756838924</v>
      </c>
      <c r="AP30" s="41">
        <f t="shared" si="19"/>
        <v>0.54549814362966242</v>
      </c>
      <c r="AQ30" s="41">
        <f t="shared" si="20"/>
        <v>0.55651167095954079</v>
      </c>
    </row>
    <row r="31" spans="1:43" x14ac:dyDescent="0.2">
      <c r="A31" s="23" t="s">
        <v>64</v>
      </c>
      <c r="B31" s="24" t="s">
        <v>65</v>
      </c>
      <c r="C31" s="41">
        <f>'2002_CO-PA_Sumary'!F30/'2002_CO-PA_Sumary'!Q30</f>
        <v>7.6769911504424776E-2</v>
      </c>
      <c r="D31" s="41">
        <f>'2003_CO-PA_Sumary'!F30/'2003_CO-PA_Sumary'!Q30</f>
        <v>0.1183673469387755</v>
      </c>
      <c r="E31" s="41">
        <f>'2004_CO-PA_Sumary'!F30/'2004_CO-PA_Sumary'!Q30</f>
        <v>9.7280334728033449E-2</v>
      </c>
      <c r="F31" s="41">
        <f>'2005_CO-PA_Sumary'!F30/'2005_CO-PA_Sumary'!Q30</f>
        <v>6.2615101289134445E-2</v>
      </c>
      <c r="G31" s="41">
        <f>'2006_CO-PA_Sumary'!F30/'2006_CO-PA_Sumary'!Q30</f>
        <v>0.1661290322580645</v>
      </c>
      <c r="H31" s="41">
        <f>'2007_CO-PA_Sumary'!F30/'2007_CO-PA_Sumary'!Q30</f>
        <v>0.18845500848896432</v>
      </c>
      <c r="I31" s="41">
        <f>'2008_CO-PA_Sumary'!F30/'2008_CO-PA_Sumary'!Q30</f>
        <v>0.16806722689075632</v>
      </c>
      <c r="J31" s="41">
        <f>'2009_CO-PA_Sumary'!F30/'2009_CO-PA_Sumary'!Q30</f>
        <v>0.16479400749063672</v>
      </c>
      <c r="K31" s="41">
        <f>'2010_CO-PA_Sumary'!F30/'2010_CO-PA_Sumary'!Q30</f>
        <v>0.15495495495495498</v>
      </c>
      <c r="L31" s="41">
        <f t="shared" si="3"/>
        <v>0.13304810272708278</v>
      </c>
      <c r="M31" s="41">
        <f t="shared" si="4"/>
        <v>0.15083588856208519</v>
      </c>
      <c r="O31" s="27">
        <v>606</v>
      </c>
      <c r="P31" s="25" t="s">
        <v>173</v>
      </c>
      <c r="Q31" s="41">
        <f>'2002_CO-PA_Sumary'!X30/'2002_CO-PA_Sumary'!AI30</f>
        <v>0.23778873368027029</v>
      </c>
      <c r="R31" s="41">
        <f>'2003_CO-PA_Sumary'!X30/'2003_CO-PA_Sumary'!AI30</f>
        <v>0.24943808745402535</v>
      </c>
      <c r="S31" s="41">
        <f>'2004_CO-PA_Sumary'!X30/'2004_CO-PA_Sumary'!AI30</f>
        <v>0.27201470872846906</v>
      </c>
      <c r="T31" s="41">
        <f>'2005_CO-PA_Sumary'!X30/'2005_CO-PA_Sumary'!AI30</f>
        <v>0.26851061408001825</v>
      </c>
      <c r="U31" s="41">
        <f>'2006_CO-PA_Sumary'!X30/'2006_CO-PA_Sumary'!AI30</f>
        <v>0.30737226647724386</v>
      </c>
      <c r="V31" s="41">
        <f>'2007_CO-PA_Sumary'!X30/'2007_CO-PA_Sumary'!AI30</f>
        <v>0.34270136087592529</v>
      </c>
      <c r="W31" s="41">
        <f>'2008_CO-PA_Sumary'!X30/'2008_CO-PA_Sumary'!AI30</f>
        <v>0.40322877380185823</v>
      </c>
      <c r="X31" s="41">
        <f>'2009_CO-PA_Sumary'!X30/'2009_CO-PA_Sumary'!AI30</f>
        <v>0.44282831679838575</v>
      </c>
      <c r="Y31" s="41">
        <f>'2010_CO-PA_Sumary'!X30/'2010_CO-PA_Sumary'!AI30</f>
        <v>0.37617148075167017</v>
      </c>
      <c r="Z31" s="41">
        <f t="shared" si="5"/>
        <v>0.32222826029420731</v>
      </c>
      <c r="AA31" s="41">
        <f t="shared" si="6"/>
        <v>0.35680213546418355</v>
      </c>
      <c r="AE31" s="27">
        <v>505</v>
      </c>
      <c r="AF31" s="25" t="s">
        <v>161</v>
      </c>
      <c r="AG31" s="41">
        <f t="shared" si="21"/>
        <v>0.72663877266387733</v>
      </c>
      <c r="AH31" s="41">
        <f t="shared" si="18"/>
        <v>0.72756933115823819</v>
      </c>
      <c r="AI31" s="41">
        <f t="shared" si="18"/>
        <v>0.74211248285322362</v>
      </c>
      <c r="AJ31" s="41">
        <f t="shared" si="18"/>
        <v>0.73380035026269708</v>
      </c>
      <c r="AK31" s="41">
        <f t="shared" si="18"/>
        <v>0.77469670710571936</v>
      </c>
      <c r="AL31" s="41">
        <f t="shared" si="18"/>
        <v>0.75471698113207542</v>
      </c>
      <c r="AM31" s="41">
        <f t="shared" si="18"/>
        <v>0.78904991948470227</v>
      </c>
      <c r="AN31" s="41">
        <f t="shared" si="18"/>
        <v>0.77721088435374142</v>
      </c>
      <c r="AO31" s="41">
        <f t="shared" si="18"/>
        <v>0.78676470588235281</v>
      </c>
      <c r="AP31" s="41">
        <f t="shared" si="19"/>
        <v>0.75695112609962523</v>
      </c>
      <c r="AQ31" s="41">
        <f t="shared" si="20"/>
        <v>0.7693732580368815</v>
      </c>
    </row>
    <row r="32" spans="1:43" x14ac:dyDescent="0.2">
      <c r="A32" s="23" t="s">
        <v>66</v>
      </c>
      <c r="B32" s="24" t="s">
        <v>67</v>
      </c>
      <c r="C32" s="41">
        <f>'2002_CO-PA_Sumary'!F31/'2002_CO-PA_Sumary'!Q31</f>
        <v>0.61879687250678161</v>
      </c>
      <c r="D32" s="41">
        <f>'2003_CO-PA_Sumary'!F31/'2003_CO-PA_Sumary'!Q31</f>
        <v>0.11035446132355507</v>
      </c>
      <c r="E32" s="41">
        <f>'2004_CO-PA_Sumary'!F31/'2004_CO-PA_Sumary'!Q31</f>
        <v>6.3126093178565754E-2</v>
      </c>
      <c r="F32" s="41">
        <f>'2005_CO-PA_Sumary'!F31/'2005_CO-PA_Sumary'!Q31</f>
        <v>8.0677472227281E-2</v>
      </c>
      <c r="G32" s="41">
        <f>'2006_CO-PA_Sumary'!F31/'2006_CO-PA_Sumary'!Q31</f>
        <v>1.0750623920138222E-2</v>
      </c>
      <c r="H32" s="41">
        <f>'2007_CO-PA_Sumary'!F31/'2007_CO-PA_Sumary'!Q31</f>
        <v>9.0688259109311734E-3</v>
      </c>
      <c r="I32" s="41">
        <f>'2008_CO-PA_Sumary'!F31/'2008_CO-PA_Sumary'!Q31</f>
        <v>9.9697347338436881E-3</v>
      </c>
      <c r="J32" s="41">
        <f>'2009_CO-PA_Sumary'!F31/'2009_CO-PA_Sumary'!Q31</f>
        <v>9.6685082872928155E-3</v>
      </c>
      <c r="K32" s="41">
        <f>'2010_CO-PA_Sumary'!F31/'2010_CO-PA_Sumary'!Q31</f>
        <v>1.0542168674698794E-2</v>
      </c>
      <c r="L32" s="41">
        <f t="shared" si="3"/>
        <v>0.10255052897367647</v>
      </c>
      <c r="M32" s="41">
        <f t="shared" si="4"/>
        <v>2.1779555625697614E-2</v>
      </c>
      <c r="O32" s="27">
        <v>607</v>
      </c>
      <c r="P32" s="25" t="s">
        <v>174</v>
      </c>
      <c r="Q32" s="41">
        <f>'2002_CO-PA_Sumary'!X31/'2002_CO-PA_Sumary'!AI31</f>
        <v>0.21022258862324814</v>
      </c>
      <c r="R32" s="41">
        <f>'2003_CO-PA_Sumary'!X31/'2003_CO-PA_Sumary'!AI31</f>
        <v>0.22699264559729676</v>
      </c>
      <c r="S32" s="41">
        <f>'2004_CO-PA_Sumary'!X31/'2004_CO-PA_Sumary'!AI31</f>
        <v>0.23264647231981764</v>
      </c>
      <c r="T32" s="41">
        <f>'2005_CO-PA_Sumary'!X31/'2005_CO-PA_Sumary'!AI31</f>
        <v>0.23591620907057145</v>
      </c>
      <c r="U32" s="41">
        <f>'2006_CO-PA_Sumary'!X31/'2006_CO-PA_Sumary'!AI31</f>
        <v>0.20085428599165128</v>
      </c>
      <c r="V32" s="41">
        <f>'2007_CO-PA_Sumary'!X31/'2007_CO-PA_Sumary'!AI31</f>
        <v>0.18363701321900677</v>
      </c>
      <c r="W32" s="41">
        <f>'2008_CO-PA_Sumary'!X31/'2008_CO-PA_Sumary'!AI31</f>
        <v>0.18797999642793356</v>
      </c>
      <c r="X32" s="41">
        <f>'2009_CO-PA_Sumary'!X31/'2009_CO-PA_Sumary'!AI31</f>
        <v>0.24905761981690899</v>
      </c>
      <c r="Y32" s="41">
        <f>'2010_CO-PA_Sumary'!X31/'2010_CO-PA_Sumary'!AI31</f>
        <v>0.2201350161432345</v>
      </c>
      <c r="Z32" s="41">
        <f t="shared" si="5"/>
        <v>0.216382427467741</v>
      </c>
      <c r="AA32" s="41">
        <f t="shared" si="6"/>
        <v>0.21293002344488443</v>
      </c>
      <c r="AE32" s="27">
        <v>506</v>
      </c>
      <c r="AF32" s="25" t="s">
        <v>162</v>
      </c>
      <c r="AG32" s="41">
        <f t="shared" si="21"/>
        <v>0.20731261425959779</v>
      </c>
      <c r="AH32" s="41">
        <f t="shared" si="18"/>
        <v>0.22225007520304824</v>
      </c>
      <c r="AI32" s="41">
        <f t="shared" si="18"/>
        <v>0.20952793417063659</v>
      </c>
      <c r="AJ32" s="41">
        <f t="shared" si="18"/>
        <v>0.22269694205751045</v>
      </c>
      <c r="AK32" s="41">
        <f t="shared" si="18"/>
        <v>0.19643956252071401</v>
      </c>
      <c r="AL32" s="41">
        <f t="shared" si="18"/>
        <v>0.25573726661022234</v>
      </c>
      <c r="AM32" s="41">
        <f t="shared" si="18"/>
        <v>0.28561914487412865</v>
      </c>
      <c r="AN32" s="41">
        <f t="shared" si="18"/>
        <v>0.28168058455114831</v>
      </c>
      <c r="AO32" s="41">
        <f t="shared" si="18"/>
        <v>0.23599466463414631</v>
      </c>
      <c r="AP32" s="41">
        <f t="shared" si="19"/>
        <v>0.23525097654235033</v>
      </c>
      <c r="AQ32" s="41">
        <f t="shared" si="20"/>
        <v>0.24636136087464502</v>
      </c>
    </row>
    <row r="33" spans="1:43" x14ac:dyDescent="0.2">
      <c r="A33" s="23" t="s">
        <v>68</v>
      </c>
      <c r="B33" s="24" t="s">
        <v>69</v>
      </c>
      <c r="C33" s="41">
        <f>'2002_CO-PA_Sumary'!F32/'2002_CO-PA_Sumary'!Q32</f>
        <v>0.15819209039548024</v>
      </c>
      <c r="D33" s="41">
        <f>'2003_CO-PA_Sumary'!F32/'2003_CO-PA_Sumary'!Q32</f>
        <v>0.17018989609458973</v>
      </c>
      <c r="E33" s="41">
        <f>'2004_CO-PA_Sumary'!F32/'2004_CO-PA_Sumary'!Q32</f>
        <v>0.25673534072900156</v>
      </c>
      <c r="F33" s="41">
        <f>'2005_CO-PA_Sumary'!F32/'2005_CO-PA_Sumary'!Q32</f>
        <v>0.16827934371055953</v>
      </c>
      <c r="G33" s="41">
        <f>'2006_CO-PA_Sumary'!F32/'2006_CO-PA_Sumary'!Q32</f>
        <v>0.16906114266622119</v>
      </c>
      <c r="H33" s="41">
        <f>'2007_CO-PA_Sumary'!F32/'2007_CO-PA_Sumary'!Q32</f>
        <v>0.10578459571748164</v>
      </c>
      <c r="I33" s="41">
        <f>'2008_CO-PA_Sumary'!F32/'2008_CO-PA_Sumary'!Q32</f>
        <v>9.2357627618766591E-2</v>
      </c>
      <c r="J33" s="41">
        <f>'2009_CO-PA_Sumary'!F32/'2009_CO-PA_Sumary'!Q32</f>
        <v>0.10329389190917815</v>
      </c>
      <c r="K33" s="41">
        <f>'2010_CO-PA_Sumary'!F32/'2010_CO-PA_Sumary'!Q32</f>
        <v>0.14750762970498477</v>
      </c>
      <c r="L33" s="41">
        <f t="shared" si="3"/>
        <v>0.15237795094958478</v>
      </c>
      <c r="M33" s="41">
        <f t="shared" si="4"/>
        <v>0.13104737188786533</v>
      </c>
      <c r="O33" s="27">
        <v>608</v>
      </c>
      <c r="P33" s="25" t="s">
        <v>175</v>
      </c>
      <c r="Q33" s="41">
        <f>'2002_CO-PA_Sumary'!X32/'2002_CO-PA_Sumary'!AI32</f>
        <v>0.31235709315041255</v>
      </c>
      <c r="R33" s="41">
        <f>'2003_CO-PA_Sumary'!X32/'2003_CO-PA_Sumary'!AI32</f>
        <v>0.32999696693964209</v>
      </c>
      <c r="S33" s="41">
        <f>'2004_CO-PA_Sumary'!X32/'2004_CO-PA_Sumary'!AI32</f>
        <v>0.30078784468204839</v>
      </c>
      <c r="T33" s="41">
        <f>'2005_CO-PA_Sumary'!X32/'2005_CO-PA_Sumary'!AI32</f>
        <v>0.22365303389306682</v>
      </c>
      <c r="U33" s="41">
        <f>'2006_CO-PA_Sumary'!X32/'2006_CO-PA_Sumary'!AI32</f>
        <v>0.29227222612007614</v>
      </c>
      <c r="V33" s="41">
        <f>'2007_CO-PA_Sumary'!X32/'2007_CO-PA_Sumary'!AI32</f>
        <v>0.36604540234961574</v>
      </c>
      <c r="W33" s="41">
        <f>'2008_CO-PA_Sumary'!X32/'2008_CO-PA_Sumary'!AI32</f>
        <v>0.48036799737144736</v>
      </c>
      <c r="X33" s="41">
        <f>'2009_CO-PA_Sumary'!X32/'2009_CO-PA_Sumary'!AI32</f>
        <v>0.46713388110198167</v>
      </c>
      <c r="Y33" s="41">
        <f>'2010_CO-PA_Sumary'!X32/'2010_CO-PA_Sumary'!AI32</f>
        <v>0.34030116901129387</v>
      </c>
      <c r="Z33" s="41">
        <f t="shared" si="5"/>
        <v>0.34587951273550943</v>
      </c>
      <c r="AA33" s="41">
        <f t="shared" si="6"/>
        <v>0.36162895164124698</v>
      </c>
      <c r="AE33" s="27">
        <v>507</v>
      </c>
      <c r="AF33" s="25" t="s">
        <v>163</v>
      </c>
      <c r="AG33" s="41">
        <f t="shared" si="21"/>
        <v>0.17072023163228381</v>
      </c>
      <c r="AH33" s="41">
        <f t="shared" si="18"/>
        <v>0.22167046564636925</v>
      </c>
      <c r="AI33" s="41">
        <f t="shared" si="18"/>
        <v>0.21263085635833195</v>
      </c>
      <c r="AJ33" s="41">
        <f t="shared" si="18"/>
        <v>0.20844947041490802</v>
      </c>
      <c r="AK33" s="41">
        <f t="shared" si="18"/>
        <v>0.19530363760114949</v>
      </c>
      <c r="AL33" s="41">
        <f t="shared" si="18"/>
        <v>0.21301714403038705</v>
      </c>
      <c r="AM33" s="41">
        <f t="shared" si="18"/>
        <v>0.21041222214575733</v>
      </c>
      <c r="AN33" s="41">
        <f t="shared" si="18"/>
        <v>0.20418975914113419</v>
      </c>
      <c r="AO33" s="41">
        <f t="shared" si="18"/>
        <v>0.20163253079716922</v>
      </c>
      <c r="AP33" s="41">
        <f t="shared" si="19"/>
        <v>0.20422514641861</v>
      </c>
      <c r="AQ33" s="41">
        <f t="shared" si="20"/>
        <v>0.20550079402175084</v>
      </c>
    </row>
    <row r="34" spans="1:43" x14ac:dyDescent="0.2">
      <c r="A34" s="23" t="s">
        <v>70</v>
      </c>
      <c r="B34" s="24" t="s">
        <v>71</v>
      </c>
      <c r="C34" s="41">
        <f>'2002_CO-PA_Sumary'!F33/'2002_CO-PA_Sumary'!Q33</f>
        <v>0.22253787878787881</v>
      </c>
      <c r="D34" s="41">
        <f>'2003_CO-PA_Sumary'!F33/'2003_CO-PA_Sumary'!Q33</f>
        <v>0.23076923076923078</v>
      </c>
      <c r="E34" s="41">
        <f>'2004_CO-PA_Sumary'!F33/'2004_CO-PA_Sumary'!Q33</f>
        <v>0.23608445297504801</v>
      </c>
      <c r="F34" s="41">
        <f>'2005_CO-PA_Sumary'!F33/'2005_CO-PA_Sumary'!Q33</f>
        <v>0.26198830409356721</v>
      </c>
      <c r="G34" s="41">
        <f>'2006_CO-PA_Sumary'!F33/'2006_CO-PA_Sumary'!Q33</f>
        <v>0.27196652719665276</v>
      </c>
      <c r="H34" s="41">
        <f>'2007_CO-PA_Sumary'!F33/'2007_CO-PA_Sumary'!Q33</f>
        <v>0.24269889224572008</v>
      </c>
      <c r="I34" s="41">
        <f>'2008_CO-PA_Sumary'!F33/'2008_CO-PA_Sumary'!Q33</f>
        <v>0.23645320197044334</v>
      </c>
      <c r="J34" s="41">
        <f>'2009_CO-PA_Sumary'!F33/'2009_CO-PA_Sumary'!Q33</f>
        <v>0.25</v>
      </c>
      <c r="K34" s="41">
        <f>'2010_CO-PA_Sumary'!F33/'2010_CO-PA_Sumary'!Q33</f>
        <v>0.25</v>
      </c>
      <c r="L34" s="41">
        <f t="shared" si="3"/>
        <v>0.24472205422650456</v>
      </c>
      <c r="M34" s="41">
        <f t="shared" si="4"/>
        <v>0.25218448758439721</v>
      </c>
      <c r="O34" s="27">
        <v>609</v>
      </c>
      <c r="P34" s="25" t="s">
        <v>176</v>
      </c>
      <c r="Q34" s="41">
        <f>'2002_CO-PA_Sumary'!X33/'2002_CO-PA_Sumary'!AI33</f>
        <v>0.6055892547660312</v>
      </c>
      <c r="R34" s="41">
        <f>'2003_CO-PA_Sumary'!X33/'2003_CO-PA_Sumary'!AI33</f>
        <v>0.57077668532718628</v>
      </c>
      <c r="S34" s="41">
        <f>'2004_CO-PA_Sumary'!X33/'2004_CO-PA_Sumary'!AI33</f>
        <v>0.61202805426063578</v>
      </c>
      <c r="T34" s="41">
        <f>'2005_CO-PA_Sumary'!X33/'2005_CO-PA_Sumary'!AI33</f>
        <v>0.48615725359911405</v>
      </c>
      <c r="U34" s="41">
        <f>'2006_CO-PA_Sumary'!X33/'2006_CO-PA_Sumary'!AI33</f>
        <v>0.47623268181182071</v>
      </c>
      <c r="V34" s="41">
        <f>'2007_CO-PA_Sumary'!X33/'2007_CO-PA_Sumary'!AI33</f>
        <v>0.60713354765835426</v>
      </c>
      <c r="W34" s="41">
        <f>'2008_CO-PA_Sumary'!X33/'2008_CO-PA_Sumary'!AI33</f>
        <v>0.68855777098316184</v>
      </c>
      <c r="X34" s="41">
        <f>'2009_CO-PA_Sumary'!X33/'2009_CO-PA_Sumary'!AI33</f>
        <v>0.68802092569604534</v>
      </c>
      <c r="Y34" s="41">
        <f>'2010_CO-PA_Sumary'!X33/'2010_CO-PA_Sumary'!AI33</f>
        <v>0.49719512811441852</v>
      </c>
      <c r="Z34" s="41">
        <f t="shared" si="5"/>
        <v>0.58129903357964086</v>
      </c>
      <c r="AA34" s="41">
        <f t="shared" si="6"/>
        <v>0.5738828846438192</v>
      </c>
      <c r="AE34" s="27">
        <v>508</v>
      </c>
      <c r="AF34" s="25" t="s">
        <v>164</v>
      </c>
      <c r="AG34" s="41">
        <f t="shared" si="21"/>
        <v>9.6157094594594608E-2</v>
      </c>
      <c r="AH34" s="41">
        <f t="shared" si="18"/>
        <v>0.14686124623581193</v>
      </c>
      <c r="AI34" s="41">
        <f t="shared" si="18"/>
        <v>0.12327143421572499</v>
      </c>
      <c r="AJ34" s="41">
        <f t="shared" si="18"/>
        <v>0.13775971093044265</v>
      </c>
      <c r="AK34" s="41">
        <f t="shared" si="18"/>
        <v>0.14337997847147471</v>
      </c>
      <c r="AL34" s="41">
        <f t="shared" si="18"/>
        <v>0.13852441385244138</v>
      </c>
      <c r="AM34" s="41">
        <f t="shared" si="18"/>
        <v>0.14390824496862151</v>
      </c>
      <c r="AN34" s="41">
        <f t="shared" si="18"/>
        <v>0.1570300832088756</v>
      </c>
      <c r="AO34" s="41">
        <f t="shared" si="18"/>
        <v>0.17503656752803515</v>
      </c>
      <c r="AP34" s="41">
        <f t="shared" si="19"/>
        <v>0.14021430822289141</v>
      </c>
      <c r="AQ34" s="41">
        <f t="shared" si="20"/>
        <v>0.14927316649331515</v>
      </c>
    </row>
    <row r="35" spans="1:43" x14ac:dyDescent="0.2">
      <c r="A35" s="23" t="s">
        <v>72</v>
      </c>
      <c r="B35" s="24" t="s">
        <v>73</v>
      </c>
      <c r="C35" s="41">
        <f>'2002_CO-PA_Sumary'!F34/'2002_CO-PA_Sumary'!Q34</f>
        <v>0.30852206169465052</v>
      </c>
      <c r="D35" s="41">
        <f>'2003_CO-PA_Sumary'!F34/'2003_CO-PA_Sumary'!Q34</f>
        <v>0.33326367483412567</v>
      </c>
      <c r="E35" s="41">
        <f>'2004_CO-PA_Sumary'!F34/'2004_CO-PA_Sumary'!Q34</f>
        <v>0.33184095512205525</v>
      </c>
      <c r="F35" s="41">
        <f>'2005_CO-PA_Sumary'!F34/'2005_CO-PA_Sumary'!Q34</f>
        <v>0.33810120811488498</v>
      </c>
      <c r="G35" s="41">
        <f>'2006_CO-PA_Sumary'!F34/'2006_CO-PA_Sumary'!Q34</f>
        <v>0.3345721122028204</v>
      </c>
      <c r="H35" s="41">
        <f>'2007_CO-PA_Sumary'!F34/'2007_CO-PA_Sumary'!Q34</f>
        <v>0.33666379266622715</v>
      </c>
      <c r="I35" s="41">
        <f>'2008_CO-PA_Sumary'!F34/'2008_CO-PA_Sumary'!Q34</f>
        <v>0.35132258236202035</v>
      </c>
      <c r="J35" s="41">
        <f>'2009_CO-PA_Sumary'!F34/'2009_CO-PA_Sumary'!Q34</f>
        <v>0.37172952769283046</v>
      </c>
      <c r="K35" s="41">
        <f>'2010_CO-PA_Sumary'!F34/'2010_CO-PA_Sumary'!Q34</f>
        <v>0.32647975077881619</v>
      </c>
      <c r="L35" s="41">
        <f t="shared" si="3"/>
        <v>0.33694396282982569</v>
      </c>
      <c r="M35" s="41">
        <f t="shared" si="4"/>
        <v>0.34314482896959991</v>
      </c>
      <c r="O35" s="27">
        <v>610</v>
      </c>
      <c r="P35" s="25" t="s">
        <v>177</v>
      </c>
      <c r="Q35" s="41">
        <f>'2002_CO-PA_Sumary'!X34/'2002_CO-PA_Sumary'!AI34</f>
        <v>1</v>
      </c>
      <c r="R35" s="41">
        <f>'2003_CO-PA_Sumary'!X34/'2003_CO-PA_Sumary'!AI34</f>
        <v>0.97413793103448265</v>
      </c>
      <c r="S35" s="41">
        <f>'2004_CO-PA_Sumary'!X34/'2004_CO-PA_Sumary'!AI34</f>
        <v>0.97489539748953968</v>
      </c>
      <c r="T35" s="41">
        <f>'2005_CO-PA_Sumary'!X34/'2005_CO-PA_Sumary'!AI34</f>
        <v>1</v>
      </c>
      <c r="U35" s="41">
        <f>'2006_CO-PA_Sumary'!X34/'2006_CO-PA_Sumary'!AI34</f>
        <v>0.97790055248618768</v>
      </c>
      <c r="V35" s="41">
        <f>'2007_CO-PA_Sumary'!X34/'2007_CO-PA_Sumary'!AI34</f>
        <v>0.96601941747572817</v>
      </c>
      <c r="W35" s="41">
        <f>'2008_CO-PA_Sumary'!X34/'2008_CO-PA_Sumary'!AI34</f>
        <v>0.97448979591836737</v>
      </c>
      <c r="X35" s="41">
        <f>'2009_CO-PA_Sumary'!X34/'2009_CO-PA_Sumary'!AI34</f>
        <v>0.96276595744680837</v>
      </c>
      <c r="Y35" s="41">
        <f>'2010_CO-PA_Sumary'!X34/'2010_CO-PA_Sumary'!AI34</f>
        <v>0.97837837837837849</v>
      </c>
      <c r="Z35" s="41">
        <f t="shared" si="5"/>
        <v>0.97873193669216563</v>
      </c>
      <c r="AA35" s="41">
        <f t="shared" si="6"/>
        <v>0.97659235028424496</v>
      </c>
      <c r="AE35" s="27">
        <v>509</v>
      </c>
      <c r="AF35" s="25" t="s">
        <v>165</v>
      </c>
      <c r="AG35" s="41">
        <f t="shared" si="21"/>
        <v>0.53201305277371436</v>
      </c>
      <c r="AH35" s="41">
        <f t="shared" si="18"/>
        <v>0.55738736471180461</v>
      </c>
      <c r="AI35" s="41">
        <f t="shared" si="18"/>
        <v>0.56431248767015196</v>
      </c>
      <c r="AJ35" s="41">
        <f t="shared" si="18"/>
        <v>0.575725732300013</v>
      </c>
      <c r="AK35" s="41">
        <f t="shared" si="18"/>
        <v>0.5774197369979861</v>
      </c>
      <c r="AL35" s="41">
        <f t="shared" si="18"/>
        <v>0.52030330240446976</v>
      </c>
      <c r="AM35" s="41">
        <f t="shared" si="18"/>
        <v>0.59838458544180617</v>
      </c>
      <c r="AN35" s="41">
        <f t="shared" si="18"/>
        <v>0.62696417347580136</v>
      </c>
      <c r="AO35" s="41">
        <f t="shared" si="18"/>
        <v>0.56960297766749368</v>
      </c>
      <c r="AP35" s="41">
        <f t="shared" si="19"/>
        <v>0.56912371260480454</v>
      </c>
      <c r="AQ35" s="41">
        <f t="shared" si="20"/>
        <v>0.57806675138126173</v>
      </c>
    </row>
    <row r="36" spans="1:43" x14ac:dyDescent="0.2">
      <c r="A36" s="23" t="s">
        <v>74</v>
      </c>
      <c r="B36" s="24" t="s">
        <v>75</v>
      </c>
      <c r="C36" s="41">
        <f>'2002_CO-PA_Sumary'!F35/'2002_CO-PA_Sumary'!Q35</f>
        <v>0.43521734554257441</v>
      </c>
      <c r="D36" s="41">
        <f>'2003_CO-PA_Sumary'!F35/'2003_CO-PA_Sumary'!Q35</f>
        <v>0.42235524346724995</v>
      </c>
      <c r="E36" s="41">
        <f>'2004_CO-PA_Sumary'!F35/'2004_CO-PA_Sumary'!Q35</f>
        <v>0.39395421639600858</v>
      </c>
      <c r="F36" s="41">
        <f>'2005_CO-PA_Sumary'!F35/'2005_CO-PA_Sumary'!Q35</f>
        <v>0.39380370325547626</v>
      </c>
      <c r="G36" s="41">
        <f>'2006_CO-PA_Sumary'!F35/'2006_CO-PA_Sumary'!Q35</f>
        <v>0.41997877108149556</v>
      </c>
      <c r="H36" s="41">
        <f>'2007_CO-PA_Sumary'!F35/'2007_CO-PA_Sumary'!Q35</f>
        <v>0.46158141612687065</v>
      </c>
      <c r="I36" s="41">
        <f>'2008_CO-PA_Sumary'!F35/'2008_CO-PA_Sumary'!Q35</f>
        <v>0.40619147295361896</v>
      </c>
      <c r="J36" s="41">
        <f>'2009_CO-PA_Sumary'!F35/'2009_CO-PA_Sumary'!Q35</f>
        <v>0.44825882934057792</v>
      </c>
      <c r="K36" s="41">
        <f>'2010_CO-PA_Sumary'!F35/'2010_CO-PA_Sumary'!Q35</f>
        <v>0.48518834572717301</v>
      </c>
      <c r="L36" s="41">
        <f t="shared" si="3"/>
        <v>0.4296143715434495</v>
      </c>
      <c r="M36" s="41">
        <f t="shared" si="4"/>
        <v>0.43583375641420208</v>
      </c>
      <c r="O36" s="27">
        <v>701</v>
      </c>
      <c r="P36" s="25" t="s">
        <v>178</v>
      </c>
      <c r="Q36" s="41">
        <f>'2002_CO-PA_Sumary'!X35/'2002_CO-PA_Sumary'!AI35</f>
        <v>1</v>
      </c>
      <c r="R36" s="41">
        <f>'2003_CO-PA_Sumary'!X35/'2003_CO-PA_Sumary'!AI35</f>
        <v>0.91999999999999993</v>
      </c>
      <c r="S36" s="41">
        <f>'2004_CO-PA_Sumary'!X35/'2004_CO-PA_Sumary'!AI35</f>
        <v>1</v>
      </c>
      <c r="T36" s="41">
        <f>'2005_CO-PA_Sumary'!X35/'2005_CO-PA_Sumary'!AI35</f>
        <v>1</v>
      </c>
      <c r="U36" s="41">
        <f>'2006_CO-PA_Sumary'!X35/'2006_CO-PA_Sumary'!AI35</f>
        <v>1</v>
      </c>
      <c r="V36" s="41">
        <f>'2007_CO-PA_Sumary'!X35/'2007_CO-PA_Sumary'!AI35</f>
        <v>1</v>
      </c>
      <c r="W36" s="41">
        <f>'2008_CO-PA_Sumary'!X35/'2008_CO-PA_Sumary'!AI35</f>
        <v>1</v>
      </c>
      <c r="X36" s="41">
        <f>'2009_CO-PA_Sumary'!X35/'2009_CO-PA_Sumary'!AI35</f>
        <v>1</v>
      </c>
      <c r="Y36" s="41">
        <f>'2010_CO-PA_Sumary'!X35/'2010_CO-PA_Sumary'!AI35</f>
        <v>1</v>
      </c>
      <c r="Z36" s="41">
        <f t="shared" si="5"/>
        <v>0.99111111111111105</v>
      </c>
      <c r="AA36" s="41">
        <f t="shared" si="6"/>
        <v>1</v>
      </c>
      <c r="AE36" s="27">
        <v>510</v>
      </c>
      <c r="AF36" s="25" t="s">
        <v>166</v>
      </c>
      <c r="AG36" s="41">
        <f t="shared" si="21"/>
        <v>5.9017746595130011E-2</v>
      </c>
      <c r="AH36" s="41">
        <f t="shared" si="18"/>
        <v>6.0724779627815875E-2</v>
      </c>
      <c r="AI36" s="41">
        <f t="shared" si="18"/>
        <v>3.6781212225867721E-2</v>
      </c>
      <c r="AJ36" s="41">
        <f t="shared" si="18"/>
        <v>3.29134498171475E-2</v>
      </c>
      <c r="AK36" s="41">
        <f t="shared" si="18"/>
        <v>3.9805036555645816E-2</v>
      </c>
      <c r="AL36" s="41">
        <f t="shared" si="18"/>
        <v>3.8295336015496936E-2</v>
      </c>
      <c r="AM36" s="41">
        <f t="shared" si="18"/>
        <v>5.1286173633440513E-2</v>
      </c>
      <c r="AN36" s="41">
        <f t="shared" si="18"/>
        <v>5.4195804195804186E-2</v>
      </c>
      <c r="AO36" s="41">
        <f t="shared" si="18"/>
        <v>4.2066027689030887E-2</v>
      </c>
      <c r="AP36" s="41">
        <f t="shared" si="19"/>
        <v>4.612061848393105E-2</v>
      </c>
      <c r="AQ36" s="41">
        <f t="shared" si="20"/>
        <v>4.3093637984427641E-2</v>
      </c>
    </row>
    <row r="37" spans="1:43" ht="13.5" thickBot="1" x14ac:dyDescent="0.25">
      <c r="A37" s="23" t="s">
        <v>76</v>
      </c>
      <c r="B37" s="24" t="s">
        <v>77</v>
      </c>
      <c r="C37" s="41">
        <f>'2002_CO-PA_Sumary'!F36/'2002_CO-PA_Sumary'!Q36</f>
        <v>0.70935960591132996</v>
      </c>
      <c r="D37" s="41">
        <f>'2003_CO-PA_Sumary'!F36/'2003_CO-PA_Sumary'!Q36</f>
        <v>0.68806161745827976</v>
      </c>
      <c r="E37" s="41">
        <f>'2004_CO-PA_Sumary'!F36/'2004_CO-PA_Sumary'!Q36</f>
        <v>0.64891041162227603</v>
      </c>
      <c r="F37" s="41">
        <f>'2005_CO-PA_Sumary'!F36/'2005_CO-PA_Sumary'!Q36</f>
        <v>0.68383404864091568</v>
      </c>
      <c r="G37" s="41">
        <f>'2006_CO-PA_Sumary'!F36/'2006_CO-PA_Sumary'!Q36</f>
        <v>0.63273727647867961</v>
      </c>
      <c r="H37" s="41">
        <f>'2007_CO-PA_Sumary'!F36/'2007_CO-PA_Sumary'!Q36</f>
        <v>0.69644902634593353</v>
      </c>
      <c r="I37" s="41">
        <f>'2008_CO-PA_Sumary'!F36/'2008_CO-PA_Sumary'!Q36</f>
        <v>0.74453394706559262</v>
      </c>
      <c r="J37" s="41">
        <f>'2009_CO-PA_Sumary'!F36/'2009_CO-PA_Sumary'!Q36</f>
        <v>0.85072655217965643</v>
      </c>
      <c r="K37" s="41">
        <f>'2010_CO-PA_Sumary'!F36/'2010_CO-PA_Sumary'!Q36</f>
        <v>0.80438184663536783</v>
      </c>
      <c r="L37" s="41">
        <f t="shared" si="3"/>
        <v>0.71766603692644793</v>
      </c>
      <c r="M37" s="41">
        <f t="shared" si="4"/>
        <v>0.73544378289102441</v>
      </c>
      <c r="O37" s="27">
        <v>702</v>
      </c>
      <c r="P37" s="25" t="s">
        <v>179</v>
      </c>
      <c r="Q37" s="41">
        <f>'2002_CO-PA_Sumary'!X36/'2002_CO-PA_Sumary'!AI36</f>
        <v>0.40511212925006018</v>
      </c>
      <c r="R37" s="41">
        <f>'2003_CO-PA_Sumary'!X36/'2003_CO-PA_Sumary'!AI36</f>
        <v>0.26436004865522372</v>
      </c>
      <c r="S37" s="41">
        <f>'2004_CO-PA_Sumary'!X36/'2004_CO-PA_Sumary'!AI36</f>
        <v>0.27587971849008325</v>
      </c>
      <c r="T37" s="41">
        <f>'2005_CO-PA_Sumary'!X36/'2005_CO-PA_Sumary'!AI36</f>
        <v>0.17541839398126827</v>
      </c>
      <c r="U37" s="41">
        <f>'2006_CO-PA_Sumary'!X36/'2006_CO-PA_Sumary'!AI36</f>
        <v>0.19444997676425679</v>
      </c>
      <c r="V37" s="41">
        <f>'2007_CO-PA_Sumary'!X36/'2007_CO-PA_Sumary'!AI36</f>
        <v>0.33642046770085665</v>
      </c>
      <c r="W37" s="41">
        <f>'2008_CO-PA_Sumary'!X36/'2008_CO-PA_Sumary'!AI36</f>
        <v>0.57648221343873529</v>
      </c>
      <c r="X37" s="41">
        <f>'2009_CO-PA_Sumary'!X36/'2009_CO-PA_Sumary'!AI36</f>
        <v>0.72367156391596887</v>
      </c>
      <c r="Y37" s="41">
        <f>'2010_CO-PA_Sumary'!X36/'2010_CO-PA_Sumary'!AI36</f>
        <v>0.46957805579299094</v>
      </c>
      <c r="Z37" s="41">
        <f t="shared" si="5"/>
        <v>0.38015250755438268</v>
      </c>
      <c r="AA37" s="41">
        <f t="shared" si="6"/>
        <v>0.41267011193234615</v>
      </c>
      <c r="AE37" s="165">
        <v>511</v>
      </c>
      <c r="AF37" s="166" t="s">
        <v>167</v>
      </c>
      <c r="AG37" s="168">
        <f t="shared" si="21"/>
        <v>0.41655635882293035</v>
      </c>
      <c r="AH37" s="168">
        <f t="shared" si="18"/>
        <v>0.41762831080338497</v>
      </c>
      <c r="AI37" s="168">
        <f t="shared" si="18"/>
        <v>0.42516141655253376</v>
      </c>
      <c r="AJ37" s="168">
        <f t="shared" si="18"/>
        <v>0.43029197080291959</v>
      </c>
      <c r="AK37" s="168">
        <f t="shared" si="18"/>
        <v>0.4257830762038336</v>
      </c>
      <c r="AL37" s="168">
        <f t="shared" si="18"/>
        <v>0.49693729814010468</v>
      </c>
      <c r="AM37" s="168">
        <f t="shared" si="18"/>
        <v>0.42016180540770709</v>
      </c>
      <c r="AN37" s="168">
        <f t="shared" si="18"/>
        <v>0.44047484454494068</v>
      </c>
      <c r="AO37" s="168">
        <f t="shared" si="18"/>
        <v>0.4790528233151185</v>
      </c>
      <c r="AP37" s="168">
        <f t="shared" si="19"/>
        <v>0.43911643384371923</v>
      </c>
      <c r="AQ37" s="168">
        <f t="shared" si="20"/>
        <v>0.44878363640243735</v>
      </c>
    </row>
    <row r="38" spans="1:43" ht="13.5" thickTop="1" x14ac:dyDescent="0.2">
      <c r="A38" s="23" t="s">
        <v>78</v>
      </c>
      <c r="B38" s="24" t="s">
        <v>79</v>
      </c>
      <c r="C38" s="41">
        <f>'2002_CO-PA_Sumary'!F37/'2002_CO-PA_Sumary'!Q37</f>
        <v>0.75362318840579734</v>
      </c>
      <c r="D38" s="41">
        <f>'2003_CO-PA_Sumary'!F37/'2003_CO-PA_Sumary'!Q37</f>
        <v>0.7374286112271905</v>
      </c>
      <c r="E38" s="41">
        <f>'2004_CO-PA_Sumary'!F37/'2004_CO-PA_Sumary'!Q37</f>
        <v>0.70464337003350908</v>
      </c>
      <c r="F38" s="41">
        <f>'2005_CO-PA_Sumary'!F37/'2005_CO-PA_Sumary'!Q37</f>
        <v>0.72145976294447878</v>
      </c>
      <c r="G38" s="41">
        <f>'2006_CO-PA_Sumary'!F37/'2006_CO-PA_Sumary'!Q37</f>
        <v>0.68310008481764206</v>
      </c>
      <c r="H38" s="41">
        <f>'2007_CO-PA_Sumary'!F37/'2007_CO-PA_Sumary'!Q37</f>
        <v>0.70653623832814594</v>
      </c>
      <c r="I38" s="41">
        <f>'2008_CO-PA_Sumary'!F37/'2008_CO-PA_Sumary'!Q37</f>
        <v>0.68490425267346444</v>
      </c>
      <c r="J38" s="41">
        <f>'2009_CO-PA_Sumary'!F37/'2009_CO-PA_Sumary'!Q37</f>
        <v>0.71261035709579679</v>
      </c>
      <c r="K38" s="41">
        <f>'2010_CO-PA_Sumary'!F37/'2010_CO-PA_Sumary'!Q37</f>
        <v>0.5929061450883083</v>
      </c>
      <c r="L38" s="41">
        <f t="shared" si="3"/>
        <v>0.6996902234015927</v>
      </c>
      <c r="M38" s="41">
        <f t="shared" si="4"/>
        <v>0.6835861401579727</v>
      </c>
      <c r="O38" s="27">
        <v>703</v>
      </c>
      <c r="P38" s="25" t="s">
        <v>180</v>
      </c>
      <c r="Q38" s="41">
        <f>'2002_CO-PA_Sumary'!X37/'2002_CO-PA_Sumary'!AI37</f>
        <v>0.74481807668356892</v>
      </c>
      <c r="R38" s="41">
        <f>'2003_CO-PA_Sumary'!X37/'2003_CO-PA_Sumary'!AI37</f>
        <v>0.71569668158951394</v>
      </c>
      <c r="S38" s="41">
        <f>'2004_CO-PA_Sumary'!X37/'2004_CO-PA_Sumary'!AI37</f>
        <v>0.75226572811262626</v>
      </c>
      <c r="T38" s="41">
        <f>'2005_CO-PA_Sumary'!X37/'2005_CO-PA_Sumary'!AI37</f>
        <v>0.50910804020100497</v>
      </c>
      <c r="U38" s="41">
        <f>'2006_CO-PA_Sumary'!X37/'2006_CO-PA_Sumary'!AI37</f>
        <v>0.48995012099362933</v>
      </c>
      <c r="V38" s="41">
        <f>'2007_CO-PA_Sumary'!X37/'2007_CO-PA_Sumary'!AI37</f>
        <v>0.72627737226277389</v>
      </c>
      <c r="W38" s="41">
        <f>'2008_CO-PA_Sumary'!X37/'2008_CO-PA_Sumary'!AI37</f>
        <v>0.82975848674210451</v>
      </c>
      <c r="X38" s="41">
        <f>'2009_CO-PA_Sumary'!X37/'2009_CO-PA_Sumary'!AI37</f>
        <v>0.83113579514139158</v>
      </c>
      <c r="Y38" s="41">
        <f>'2010_CO-PA_Sumary'!X37/'2010_CO-PA_Sumary'!AI37</f>
        <v>0.67357772435897434</v>
      </c>
      <c r="Z38" s="41">
        <f t="shared" si="5"/>
        <v>0.69695422512062088</v>
      </c>
      <c r="AA38" s="41">
        <f t="shared" si="6"/>
        <v>0.67663458994997983</v>
      </c>
      <c r="AE38" s="27"/>
      <c r="AF38" s="40" t="s">
        <v>252</v>
      </c>
      <c r="AG38" s="41">
        <f>'2002-10_Total GW_by_Co-PA'!AG38/'2002-10_Ave_CO-PA_Total Supply'!AG38</f>
        <v>0.27714874294897379</v>
      </c>
      <c r="AH38" s="41">
        <f>'2002-10_Total GW_by_Co-PA'!AH38/'2002-10_Ave_CO-PA_Total Supply'!AH38</f>
        <v>0.29907604489164086</v>
      </c>
      <c r="AI38" s="41">
        <f>'2002-10_Total GW_by_Co-PA'!AI38/'2002-10_Ave_CO-PA_Total Supply'!AI38</f>
        <v>0.29680726866656515</v>
      </c>
      <c r="AJ38" s="41">
        <f>'2002-10_Total GW_by_Co-PA'!AJ38/'2002-10_Ave_CO-PA_Total Supply'!AJ38</f>
        <v>0.2932388523194609</v>
      </c>
      <c r="AK38" s="41">
        <f>'2002-10_Total GW_by_Co-PA'!AK38/'2002-10_Ave_CO-PA_Total Supply'!AK38</f>
        <v>0.28455592690854381</v>
      </c>
      <c r="AL38" s="41">
        <f>'2002-10_Total GW_by_Co-PA'!AL38/'2002-10_Ave_CO-PA_Total Supply'!AL38</f>
        <v>0.30567658537592668</v>
      </c>
      <c r="AM38" s="41">
        <f>'2002-10_Total GW_by_Co-PA'!AM38/'2002-10_Ave_CO-PA_Total Supply'!AM38</f>
        <v>0.31778836197970595</v>
      </c>
      <c r="AN38" s="41">
        <f>'2002-10_Total GW_by_Co-PA'!AN38/'2002-10_Ave_CO-PA_Total Supply'!AM38</f>
        <v>0.3022468419962725</v>
      </c>
      <c r="AO38" s="41">
        <f>'2002-10_Total GW_by_Co-PA'!AO38/'2002-10_Ave_CO-PA_Total Supply'!AO38</f>
        <v>0.29937345825564288</v>
      </c>
      <c r="AP38" s="41">
        <f>'2002-10_Total GW_by_Co-PA'!AP38/'2002-10_Ave_CO-PA_Total Supply'!AP38</f>
        <v>0.299908640586665</v>
      </c>
      <c r="AQ38" s="41">
        <f>'2002-10_Total GW_by_Co-PA'!AQ38/'2002-10_Ave_CO-PA_Total Supply'!AQ38</f>
        <v>0.30450582471098481</v>
      </c>
    </row>
    <row r="39" spans="1:43" x14ac:dyDescent="0.2">
      <c r="A39" s="23" t="s">
        <v>80</v>
      </c>
      <c r="B39" s="24" t="s">
        <v>81</v>
      </c>
      <c r="C39" s="41">
        <f>'2002_CO-PA_Sumary'!F38/'2002_CO-PA_Sumary'!Q38</f>
        <v>5.5586623420199092E-2</v>
      </c>
      <c r="D39" s="41">
        <f>'2003_CO-PA_Sumary'!F38/'2003_CO-PA_Sumary'!Q38</f>
        <v>6.0967528164347237E-2</v>
      </c>
      <c r="E39" s="41">
        <f>'2004_CO-PA_Sumary'!F38/'2004_CO-PA_Sumary'!Q38</f>
        <v>4.8507892614356493E-2</v>
      </c>
      <c r="F39" s="41">
        <f>'2005_CO-PA_Sumary'!F38/'2005_CO-PA_Sumary'!Q38</f>
        <v>7.4967234600262125E-2</v>
      </c>
      <c r="G39" s="41">
        <f>'2006_CO-PA_Sumary'!F38/'2006_CO-PA_Sumary'!Q38</f>
        <v>4.7774513004679518E-2</v>
      </c>
      <c r="H39" s="41">
        <f>'2007_CO-PA_Sumary'!F38/'2007_CO-PA_Sumary'!Q38</f>
        <v>4.6178994687372299E-2</v>
      </c>
      <c r="I39" s="41">
        <f>'2008_CO-PA_Sumary'!F38/'2008_CO-PA_Sumary'!Q38</f>
        <v>4.4623710813846633E-2</v>
      </c>
      <c r="J39" s="41">
        <f>'2009_CO-PA_Sumary'!F38/'2009_CO-PA_Sumary'!Q38</f>
        <v>5.8489801431851944E-2</v>
      </c>
      <c r="K39" s="41">
        <f>'2010_CO-PA_Sumary'!F38/'2010_CO-PA_Sumary'!Q38</f>
        <v>6.2791420578178422E-2</v>
      </c>
      <c r="L39" s="41">
        <f t="shared" si="3"/>
        <v>5.5543079923899306E-2</v>
      </c>
      <c r="M39" s="41">
        <f t="shared" si="4"/>
        <v>5.580427918603182E-2</v>
      </c>
      <c r="O39" s="27">
        <v>704</v>
      </c>
      <c r="P39" s="25" t="s">
        <v>181</v>
      </c>
      <c r="Q39" s="41">
        <f>'2002_CO-PA_Sumary'!X38/'2002_CO-PA_Sumary'!AI38</f>
        <v>0.36625514403292181</v>
      </c>
      <c r="R39" s="41">
        <f>'2003_CO-PA_Sumary'!X38/'2003_CO-PA_Sumary'!AI38</f>
        <v>0.33206357546302379</v>
      </c>
      <c r="S39" s="41">
        <f>'2004_CO-PA_Sumary'!X38/'2004_CO-PA_Sumary'!AI38</f>
        <v>0.3977384464110128</v>
      </c>
      <c r="T39" s="41">
        <f>'2005_CO-PA_Sumary'!X38/'2005_CO-PA_Sumary'!AI38</f>
        <v>0.26142099132910573</v>
      </c>
      <c r="U39" s="41">
        <f>'2006_CO-PA_Sumary'!X38/'2006_CO-PA_Sumary'!AI38</f>
        <v>0.27533980582524276</v>
      </c>
      <c r="V39" s="41">
        <f>'2007_CO-PA_Sumary'!X38/'2007_CO-PA_Sumary'!AI38</f>
        <v>0.46279800890751893</v>
      </c>
      <c r="W39" s="41">
        <f>'2008_CO-PA_Sumary'!X38/'2008_CO-PA_Sumary'!AI38</f>
        <v>0.37162673392181594</v>
      </c>
      <c r="X39" s="41">
        <f>'2009_CO-PA_Sumary'!X38/'2009_CO-PA_Sumary'!AI38</f>
        <v>0.40852323934595081</v>
      </c>
      <c r="Y39" s="41">
        <f>'2010_CO-PA_Sumary'!X38/'2010_CO-PA_Sumary'!AI38</f>
        <v>0.26610723936851088</v>
      </c>
      <c r="Z39" s="41">
        <f t="shared" si="5"/>
        <v>0.34909702051167812</v>
      </c>
      <c r="AA39" s="41">
        <f t="shared" si="6"/>
        <v>0.34096933644969085</v>
      </c>
      <c r="AE39" s="27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</row>
    <row r="40" spans="1:43" x14ac:dyDescent="0.2">
      <c r="A40" s="23" t="s">
        <v>82</v>
      </c>
      <c r="B40" s="24" t="s">
        <v>83</v>
      </c>
      <c r="C40" s="41">
        <f>'2002_CO-PA_Sumary'!F39/'2002_CO-PA_Sumary'!Q39</f>
        <v>0</v>
      </c>
      <c r="D40" s="41">
        <f>'2003_CO-PA_Sumary'!F39/'2003_CO-PA_Sumary'!Q39</f>
        <v>0</v>
      </c>
      <c r="E40" s="41">
        <f>'2004_CO-PA_Sumary'!F39/'2004_CO-PA_Sumary'!Q39</f>
        <v>0</v>
      </c>
      <c r="F40" s="41">
        <f>'2005_CO-PA_Sumary'!F39/'2005_CO-PA_Sumary'!Q39</f>
        <v>0</v>
      </c>
      <c r="G40" s="41">
        <f>'2006_CO-PA_Sumary'!F39/'2006_CO-PA_Sumary'!Q39</f>
        <v>2.3752969121140144E-3</v>
      </c>
      <c r="H40" s="41">
        <f>'2007_CO-PA_Sumary'!F39/'2007_CO-PA_Sumary'!Q39</f>
        <v>3.4802784222737818E-3</v>
      </c>
      <c r="I40" s="41">
        <f>'2008_CO-PA_Sumary'!F39/'2008_CO-PA_Sumary'!Q39</f>
        <v>0</v>
      </c>
      <c r="J40" s="41">
        <f>'2009_CO-PA_Sumary'!F39/'2009_CO-PA_Sumary'!Q39</f>
        <v>0</v>
      </c>
      <c r="K40" s="41">
        <f>'2010_CO-PA_Sumary'!F39/'2010_CO-PA_Sumary'!Q39</f>
        <v>2.6246719160104987E-3</v>
      </c>
      <c r="L40" s="41">
        <f t="shared" si="3"/>
        <v>9.4224969448869955E-4</v>
      </c>
      <c r="M40" s="41">
        <f t="shared" si="4"/>
        <v>1.4133745417330493E-3</v>
      </c>
      <c r="O40" s="27">
        <v>705</v>
      </c>
      <c r="P40" s="25" t="s">
        <v>182</v>
      </c>
      <c r="Q40" s="41">
        <f>'2002_CO-PA_Sumary'!X39/'2002_CO-PA_Sumary'!AI39</f>
        <v>0.57288338658146976</v>
      </c>
      <c r="R40" s="41">
        <f>'2003_CO-PA_Sumary'!X39/'2003_CO-PA_Sumary'!AI39</f>
        <v>0.55916521023953947</v>
      </c>
      <c r="S40" s="41">
        <f>'2004_CO-PA_Sumary'!X39/'2004_CO-PA_Sumary'!AI39</f>
        <v>0.61720698254364104</v>
      </c>
      <c r="T40" s="41">
        <f>'2005_CO-PA_Sumary'!X39/'2005_CO-PA_Sumary'!AI39</f>
        <v>0.25037326289192607</v>
      </c>
      <c r="U40" s="41">
        <f>'2006_CO-PA_Sumary'!X39/'2006_CO-PA_Sumary'!AI39</f>
        <v>0.23572283259001414</v>
      </c>
      <c r="V40" s="41">
        <f>'2007_CO-PA_Sumary'!X39/'2007_CO-PA_Sumary'!AI39</f>
        <v>0.75630843470393083</v>
      </c>
      <c r="W40" s="41">
        <f>'2008_CO-PA_Sumary'!X39/'2008_CO-PA_Sumary'!AI39</f>
        <v>0.56837566782266369</v>
      </c>
      <c r="X40" s="41">
        <f>'2009_CO-PA_Sumary'!X39/'2009_CO-PA_Sumary'!AI39</f>
        <v>0.63153193389906215</v>
      </c>
      <c r="Y40" s="41">
        <f>'2010_CO-PA_Sumary'!X39/'2010_CO-PA_Sumary'!AI39</f>
        <v>0.38392282958199353</v>
      </c>
      <c r="Z40" s="41">
        <f t="shared" si="5"/>
        <v>0.50838783787269337</v>
      </c>
      <c r="AA40" s="41">
        <f t="shared" si="6"/>
        <v>0.47103916024826509</v>
      </c>
      <c r="AE40" s="27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</row>
    <row r="41" spans="1:43" x14ac:dyDescent="0.2">
      <c r="A41" s="23" t="s">
        <v>84</v>
      </c>
      <c r="B41" s="24" t="s">
        <v>85</v>
      </c>
      <c r="C41" s="41">
        <f>'2002_CO-PA_Sumary'!F40/'2002_CO-PA_Sumary'!Q40</f>
        <v>0.21665240249419243</v>
      </c>
      <c r="D41" s="41">
        <f>'2003_CO-PA_Sumary'!F40/'2003_CO-PA_Sumary'!Q40</f>
        <v>0.22573007103393841</v>
      </c>
      <c r="E41" s="41">
        <f>'2004_CO-PA_Sumary'!F40/'2004_CO-PA_Sumary'!Q40</f>
        <v>0.23246835443037972</v>
      </c>
      <c r="F41" s="41">
        <f>'2005_CO-PA_Sumary'!F40/'2005_CO-PA_Sumary'!Q40</f>
        <v>0.23221368368864648</v>
      </c>
      <c r="G41" s="41">
        <f>'2006_CO-PA_Sumary'!F40/'2006_CO-PA_Sumary'!Q40</f>
        <v>0.36547214565036218</v>
      </c>
      <c r="H41" s="41">
        <f>'2007_CO-PA_Sumary'!F40/'2007_CO-PA_Sumary'!Q40</f>
        <v>0.34237136908892635</v>
      </c>
      <c r="I41" s="41">
        <f>'2008_CO-PA_Sumary'!F40/'2008_CO-PA_Sumary'!Q40</f>
        <v>0.22797527047913446</v>
      </c>
      <c r="J41" s="41">
        <f>'2009_CO-PA_Sumary'!F40/'2009_CO-PA_Sumary'!Q40</f>
        <v>0.16118478705380615</v>
      </c>
      <c r="K41" s="41">
        <f>'2010_CO-PA_Sumary'!F40/'2010_CO-PA_Sumary'!Q40</f>
        <v>0.13845877921922639</v>
      </c>
      <c r="L41" s="41">
        <f t="shared" si="3"/>
        <v>0.23805854034873475</v>
      </c>
      <c r="M41" s="41">
        <f t="shared" si="4"/>
        <v>0.24461267253001698</v>
      </c>
      <c r="O41" s="27">
        <v>706</v>
      </c>
      <c r="P41" s="25" t="s">
        <v>183</v>
      </c>
      <c r="Q41" s="41">
        <f>'2002_CO-PA_Sumary'!X40/'2002_CO-PA_Sumary'!AI40</f>
        <v>0.70845967252880537</v>
      </c>
      <c r="R41" s="41">
        <f>'2003_CO-PA_Sumary'!X40/'2003_CO-PA_Sumary'!AI40</f>
        <v>0.60869213337649719</v>
      </c>
      <c r="S41" s="41">
        <f>'2004_CO-PA_Sumary'!X40/'2004_CO-PA_Sumary'!AI40</f>
        <v>0.73035793851180753</v>
      </c>
      <c r="T41" s="41">
        <f>'2005_CO-PA_Sumary'!X40/'2005_CO-PA_Sumary'!AI40</f>
        <v>0.35805724492833746</v>
      </c>
      <c r="U41" s="41">
        <f>'2006_CO-PA_Sumary'!X40/'2006_CO-PA_Sumary'!AI40</f>
        <v>0.41439780474209997</v>
      </c>
      <c r="V41" s="41">
        <f>'2007_CO-PA_Sumary'!X40/'2007_CO-PA_Sumary'!AI40</f>
        <v>0.82391666343956926</v>
      </c>
      <c r="W41" s="41">
        <f>'2008_CO-PA_Sumary'!X40/'2008_CO-PA_Sumary'!AI40</f>
        <v>0.75668956945067822</v>
      </c>
      <c r="X41" s="41">
        <f>'2009_CO-PA_Sumary'!X40/'2009_CO-PA_Sumary'!AI40</f>
        <v>0.73802902875746068</v>
      </c>
      <c r="Y41" s="41">
        <f>'2010_CO-PA_Sumary'!X40/'2010_CO-PA_Sumary'!AI40</f>
        <v>0.50709099800624458</v>
      </c>
      <c r="Z41" s="41">
        <f t="shared" si="5"/>
        <v>0.62729900597127775</v>
      </c>
      <c r="AA41" s="41">
        <f t="shared" si="6"/>
        <v>0.59969688488739836</v>
      </c>
      <c r="AD41" s="69" t="s">
        <v>236</v>
      </c>
      <c r="AE41" s="27">
        <v>601</v>
      </c>
      <c r="AF41" s="25" t="s">
        <v>168</v>
      </c>
      <c r="AG41" s="41">
        <f>Q26</f>
        <v>0.29449838187702265</v>
      </c>
      <c r="AH41" s="41">
        <f t="shared" ref="AH41:AO50" si="22">R26</f>
        <v>0.27192982456140347</v>
      </c>
      <c r="AI41" s="41">
        <f t="shared" si="22"/>
        <v>0.2640750670241287</v>
      </c>
      <c r="AJ41" s="41">
        <f t="shared" si="22"/>
        <v>0.48252688172043007</v>
      </c>
      <c r="AK41" s="41">
        <f t="shared" si="22"/>
        <v>5.1991150442477874E-2</v>
      </c>
      <c r="AL41" s="41">
        <f t="shared" si="22"/>
        <v>3.5496957403651115E-2</v>
      </c>
      <c r="AM41" s="41">
        <f t="shared" si="22"/>
        <v>5.8779201205727209E-2</v>
      </c>
      <c r="AN41" s="41">
        <f t="shared" si="22"/>
        <v>0.10546574287913781</v>
      </c>
      <c r="AO41" s="41">
        <f t="shared" si="22"/>
        <v>0.10081743869209808</v>
      </c>
      <c r="AP41" s="41">
        <f t="shared" ref="AP41:AP50" si="23">AVERAGE(AG41:AO41)</f>
        <v>0.18506451620067524</v>
      </c>
      <c r="AQ41" s="41">
        <f t="shared" ref="AQ41:AQ50" si="24">AVERAGE(AJ41:AO41)</f>
        <v>0.13917956205725368</v>
      </c>
    </row>
    <row r="42" spans="1:43" x14ac:dyDescent="0.2">
      <c r="A42" s="23" t="s">
        <v>86</v>
      </c>
      <c r="B42" s="24" t="s">
        <v>87</v>
      </c>
      <c r="C42" s="41">
        <f>'2002_CO-PA_Sumary'!F41/'2002_CO-PA_Sumary'!Q41</f>
        <v>0.91308232809390355</v>
      </c>
      <c r="D42" s="41">
        <f>'2003_CO-PA_Sumary'!F41/'2003_CO-PA_Sumary'!Q41</f>
        <v>0.91045522761380693</v>
      </c>
      <c r="E42" s="41">
        <f>'2004_CO-PA_Sumary'!F41/'2004_CO-PA_Sumary'!Q41</f>
        <v>0.92279260780287464</v>
      </c>
      <c r="F42" s="41">
        <f>'2005_CO-PA_Sumary'!F41/'2005_CO-PA_Sumary'!Q41</f>
        <v>0.91130340724716064</v>
      </c>
      <c r="G42" s="41">
        <f>'2006_CO-PA_Sumary'!F41/'2006_CO-PA_Sumary'!Q41</f>
        <v>0.913322632423756</v>
      </c>
      <c r="H42" s="41">
        <f>'2007_CO-PA_Sumary'!F41/'2007_CO-PA_Sumary'!Q41</f>
        <v>0.93893705239351666</v>
      </c>
      <c r="I42" s="41">
        <f>'2008_CO-PA_Sumary'!F41/'2008_CO-PA_Sumary'!Q41</f>
        <v>0.92100840336134449</v>
      </c>
      <c r="J42" s="41">
        <f>'2009_CO-PA_Sumary'!F41/'2009_CO-PA_Sumary'!Q41</f>
        <v>0.91500664010624166</v>
      </c>
      <c r="K42" s="41">
        <f>'2010_CO-PA_Sumary'!F41/'2010_CO-PA_Sumary'!Q41</f>
        <v>0.90439401255432161</v>
      </c>
      <c r="L42" s="41">
        <f t="shared" si="3"/>
        <v>0.91670025684410283</v>
      </c>
      <c r="M42" s="41">
        <f t="shared" si="4"/>
        <v>0.91732869134772355</v>
      </c>
      <c r="O42" s="27">
        <v>707</v>
      </c>
      <c r="P42" s="25" t="s">
        <v>184</v>
      </c>
      <c r="Q42" s="41">
        <f>'2002_CO-PA_Sumary'!X41/'2002_CO-PA_Sumary'!AI41</f>
        <v>0.84276729559748431</v>
      </c>
      <c r="R42" s="41">
        <f>'2003_CO-PA_Sumary'!X41/'2003_CO-PA_Sumary'!AI41</f>
        <v>0.84409799554565701</v>
      </c>
      <c r="S42" s="41">
        <f>'2004_CO-PA_Sumary'!X41/'2004_CO-PA_Sumary'!AI41</f>
        <v>0.84313725490196079</v>
      </c>
      <c r="T42" s="41">
        <f>'2005_CO-PA_Sumary'!X41/'2005_CO-PA_Sumary'!AI41</f>
        <v>0.83413461538461553</v>
      </c>
      <c r="U42" s="41">
        <f>'2006_CO-PA_Sumary'!X41/'2006_CO-PA_Sumary'!AI41</f>
        <v>0.88271604938271619</v>
      </c>
      <c r="V42" s="41">
        <f>'2007_CO-PA_Sumary'!X41/'2007_CO-PA_Sumary'!AI41</f>
        <v>0.86347517730496448</v>
      </c>
      <c r="W42" s="41">
        <f>'2008_CO-PA_Sumary'!X41/'2008_CO-PA_Sumary'!AI41</f>
        <v>0.97202797202797209</v>
      </c>
      <c r="X42" s="41">
        <f>'2009_CO-PA_Sumary'!X41/'2009_CO-PA_Sumary'!AI41</f>
        <v>0.90877796901893293</v>
      </c>
      <c r="Y42" s="41">
        <f>'2010_CO-PA_Sumary'!X41/'2010_CO-PA_Sumary'!AI41</f>
        <v>0.88888888888888895</v>
      </c>
      <c r="Z42" s="41">
        <f t="shared" si="5"/>
        <v>0.87555813533924365</v>
      </c>
      <c r="AA42" s="41">
        <f t="shared" si="6"/>
        <v>0.89167011200134849</v>
      </c>
      <c r="AE42" s="27">
        <v>602</v>
      </c>
      <c r="AF42" s="25" t="s">
        <v>169</v>
      </c>
      <c r="AG42" s="41">
        <f t="shared" ref="AG42:AG50" si="25">Q27</f>
        <v>1.903133903133903E-2</v>
      </c>
      <c r="AH42" s="41">
        <f t="shared" si="22"/>
        <v>1.6543680076172341E-2</v>
      </c>
      <c r="AI42" s="41">
        <f t="shared" si="22"/>
        <v>2.2388059701492543E-2</v>
      </c>
      <c r="AJ42" s="41">
        <f t="shared" si="22"/>
        <v>3.6818687430478308E-2</v>
      </c>
      <c r="AK42" s="41">
        <f t="shared" si="22"/>
        <v>5.6408898305084762E-2</v>
      </c>
      <c r="AL42" s="41">
        <f t="shared" si="22"/>
        <v>3.1418224527747868E-2</v>
      </c>
      <c r="AM42" s="41">
        <f t="shared" si="22"/>
        <v>4.9788633161108507E-2</v>
      </c>
      <c r="AN42" s="41">
        <f t="shared" si="22"/>
        <v>3.1314984709480131E-2</v>
      </c>
      <c r="AO42" s="41">
        <f t="shared" si="22"/>
        <v>5.387931034482759E-2</v>
      </c>
      <c r="AP42" s="41">
        <f t="shared" si="23"/>
        <v>3.5287979698636784E-2</v>
      </c>
      <c r="AQ42" s="41">
        <f t="shared" si="24"/>
        <v>4.327145641312119E-2</v>
      </c>
    </row>
    <row r="43" spans="1:43" x14ac:dyDescent="0.2">
      <c r="A43" s="23" t="s">
        <v>88</v>
      </c>
      <c r="B43" s="24" t="s">
        <v>89</v>
      </c>
      <c r="C43" s="41">
        <f>'2002_CO-PA_Sumary'!F42/'2002_CO-PA_Sumary'!Q42</f>
        <v>7.5520833333333329E-2</v>
      </c>
      <c r="D43" s="41">
        <f>'2003_CO-PA_Sumary'!F42/'2003_CO-PA_Sumary'!Q42</f>
        <v>7.093425605536334E-2</v>
      </c>
      <c r="E43" s="41">
        <f>'2004_CO-PA_Sumary'!F42/'2004_CO-PA_Sumary'!Q42</f>
        <v>5.9674502712477394E-2</v>
      </c>
      <c r="F43" s="41">
        <f>'2005_CO-PA_Sumary'!F42/'2005_CO-PA_Sumary'!Q42</f>
        <v>6.5558633425669435E-2</v>
      </c>
      <c r="G43" s="41">
        <f>'2006_CO-PA_Sumary'!F42/'2006_CO-PA_Sumary'!Q42</f>
        <v>7.7209302325581416E-2</v>
      </c>
      <c r="H43" s="41">
        <f>'2007_CO-PA_Sumary'!F42/'2007_CO-PA_Sumary'!Q42</f>
        <v>9.902740937223696E-2</v>
      </c>
      <c r="I43" s="41">
        <f>'2008_CO-PA_Sumary'!F42/'2008_CO-PA_Sumary'!Q42</f>
        <v>0.1892542101042502</v>
      </c>
      <c r="J43" s="41">
        <f>'2009_CO-PA_Sumary'!F42/'2009_CO-PA_Sumary'!Q42</f>
        <v>5.4298642533936653E-2</v>
      </c>
      <c r="K43" s="41">
        <f>'2010_CO-PA_Sumary'!F42/'2010_CO-PA_Sumary'!Q42</f>
        <v>6.5284974093264253E-2</v>
      </c>
      <c r="L43" s="41">
        <f t="shared" si="3"/>
        <v>8.4084751550679238E-2</v>
      </c>
      <c r="M43" s="41">
        <f t="shared" si="4"/>
        <v>9.1772195309156493E-2</v>
      </c>
      <c r="O43" s="27">
        <v>708</v>
      </c>
      <c r="P43" s="25" t="s">
        <v>185</v>
      </c>
      <c r="Q43" s="41">
        <f>'2002_CO-PA_Sumary'!X42/'2002_CO-PA_Sumary'!AI42</f>
        <v>0.56323079690591837</v>
      </c>
      <c r="R43" s="41">
        <f>'2003_CO-PA_Sumary'!X42/'2003_CO-PA_Sumary'!AI42</f>
        <v>0.52391742195367574</v>
      </c>
      <c r="S43" s="41">
        <f>'2004_CO-PA_Sumary'!X42/'2004_CO-PA_Sumary'!AI42</f>
        <v>0.59617912540531071</v>
      </c>
      <c r="T43" s="41">
        <f>'2005_CO-PA_Sumary'!X42/'2005_CO-PA_Sumary'!AI42</f>
        <v>0.36310341668956675</v>
      </c>
      <c r="U43" s="41">
        <f>'2006_CO-PA_Sumary'!X42/'2006_CO-PA_Sumary'!AI42</f>
        <v>0.30126120409296425</v>
      </c>
      <c r="V43" s="41">
        <f>'2007_CO-PA_Sumary'!X42/'2007_CO-PA_Sumary'!AI42</f>
        <v>0.53433148192868063</v>
      </c>
      <c r="W43" s="41">
        <f>'2008_CO-PA_Sumary'!X42/'2008_CO-PA_Sumary'!AI42</f>
        <v>0.79224727641246528</v>
      </c>
      <c r="X43" s="41">
        <f>'2009_CO-PA_Sumary'!X42/'2009_CO-PA_Sumary'!AI42</f>
        <v>0.74588444157520983</v>
      </c>
      <c r="Y43" s="41">
        <f>'2010_CO-PA_Sumary'!X42/'2010_CO-PA_Sumary'!AI42</f>
        <v>0.52237671909429373</v>
      </c>
      <c r="Z43" s="41">
        <f t="shared" si="5"/>
        <v>0.54917020933978711</v>
      </c>
      <c r="AA43" s="41">
        <f t="shared" si="6"/>
        <v>0.54320075663219669</v>
      </c>
      <c r="AE43" s="27">
        <v>603</v>
      </c>
      <c r="AF43" s="25" t="s">
        <v>170</v>
      </c>
      <c r="AG43" s="41">
        <f t="shared" si="25"/>
        <v>0.53050536789735547</v>
      </c>
      <c r="AH43" s="41">
        <f t="shared" si="22"/>
        <v>0.51896456256921375</v>
      </c>
      <c r="AI43" s="41">
        <f t="shared" si="22"/>
        <v>0.53284763220700915</v>
      </c>
      <c r="AJ43" s="41">
        <f t="shared" si="22"/>
        <v>0.52326712043339363</v>
      </c>
      <c r="AK43" s="41">
        <f t="shared" si="22"/>
        <v>0.7641335139795542</v>
      </c>
      <c r="AL43" s="41">
        <f t="shared" si="22"/>
        <v>0.76556143205858429</v>
      </c>
      <c r="AM43" s="41">
        <f t="shared" si="22"/>
        <v>0.5226944501753662</v>
      </c>
      <c r="AN43" s="41">
        <f t="shared" si="22"/>
        <v>0.38971827594509989</v>
      </c>
      <c r="AO43" s="41">
        <f t="shared" si="22"/>
        <v>0.36633046943095504</v>
      </c>
      <c r="AP43" s="41">
        <f t="shared" si="23"/>
        <v>0.54600253607739235</v>
      </c>
      <c r="AQ43" s="41">
        <f t="shared" si="24"/>
        <v>0.55528421033715891</v>
      </c>
    </row>
    <row r="44" spans="1:43" x14ac:dyDescent="0.2">
      <c r="A44" s="23" t="s">
        <v>90</v>
      </c>
      <c r="B44" s="24" t="s">
        <v>91</v>
      </c>
      <c r="C44" s="41">
        <f>'2002_CO-PA_Sumary'!F43/'2002_CO-PA_Sumary'!Q43</f>
        <v>0.77867475754456306</v>
      </c>
      <c r="D44" s="41">
        <f>'2003_CO-PA_Sumary'!F43/'2003_CO-PA_Sumary'!Q43</f>
        <v>0.70164301717699784</v>
      </c>
      <c r="E44" s="41">
        <f>'2004_CO-PA_Sumary'!F43/'2004_CO-PA_Sumary'!Q43</f>
        <v>0.77223719676549862</v>
      </c>
      <c r="F44" s="41">
        <f>'2005_CO-PA_Sumary'!F43/'2005_CO-PA_Sumary'!Q43</f>
        <v>0.72097177563415504</v>
      </c>
      <c r="G44" s="41">
        <f>'2006_CO-PA_Sumary'!F43/'2006_CO-PA_Sumary'!Q43</f>
        <v>0.66465956461324682</v>
      </c>
      <c r="H44" s="41">
        <f>'2007_CO-PA_Sumary'!F43/'2007_CO-PA_Sumary'!Q43</f>
        <v>0.78552350427350437</v>
      </c>
      <c r="I44" s="41">
        <f>'2008_CO-PA_Sumary'!F43/'2008_CO-PA_Sumary'!Q43</f>
        <v>0.78043098427489799</v>
      </c>
      <c r="J44" s="41">
        <f>'2009_CO-PA_Sumary'!F43/'2009_CO-PA_Sumary'!Q43</f>
        <v>0.78413815158298683</v>
      </c>
      <c r="K44" s="41">
        <f>'2010_CO-PA_Sumary'!F43/'2010_CO-PA_Sumary'!Q43</f>
        <v>0.76213592233009719</v>
      </c>
      <c r="L44" s="41">
        <f t="shared" si="3"/>
        <v>0.75004609713288306</v>
      </c>
      <c r="M44" s="41">
        <f t="shared" si="4"/>
        <v>0.74964331711814802</v>
      </c>
      <c r="O44" s="27">
        <v>709</v>
      </c>
      <c r="P44" s="25" t="s">
        <v>186</v>
      </c>
      <c r="Q44" s="41">
        <f>'2002_CO-PA_Sumary'!X43/'2002_CO-PA_Sumary'!AI43</f>
        <v>0.67526633294827354</v>
      </c>
      <c r="R44" s="41">
        <f>'2003_CO-PA_Sumary'!X43/'2003_CO-PA_Sumary'!AI43</f>
        <v>0.65455729166666665</v>
      </c>
      <c r="S44" s="41">
        <f>'2004_CO-PA_Sumary'!X43/'2004_CO-PA_Sumary'!AI43</f>
        <v>0.61759224748415953</v>
      </c>
      <c r="T44" s="41">
        <f>'2005_CO-PA_Sumary'!X43/'2005_CO-PA_Sumary'!AI43</f>
        <v>0.42170499931138966</v>
      </c>
      <c r="U44" s="41">
        <f>'2006_CO-PA_Sumary'!X43/'2006_CO-PA_Sumary'!AI43</f>
        <v>0.10784561049445006</v>
      </c>
      <c r="V44" s="41">
        <f>'2007_CO-PA_Sumary'!X43/'2007_CO-PA_Sumary'!AI43</f>
        <v>0.45870809484873254</v>
      </c>
      <c r="W44" s="41">
        <f>'2008_CO-PA_Sumary'!X43/'2008_CO-PA_Sumary'!AI43</f>
        <v>0.57713837886251684</v>
      </c>
      <c r="X44" s="41">
        <f>'2009_CO-PA_Sumary'!X43/'2009_CO-PA_Sumary'!AI43</f>
        <v>0.56199175671159629</v>
      </c>
      <c r="Y44" s="41">
        <f>'2010_CO-PA_Sumary'!X43/'2010_CO-PA_Sumary'!AI43</f>
        <v>0.36280869466256982</v>
      </c>
      <c r="Z44" s="41">
        <f t="shared" si="5"/>
        <v>0.49306815633226159</v>
      </c>
      <c r="AA44" s="41">
        <f t="shared" si="6"/>
        <v>0.4150329224818759</v>
      </c>
      <c r="AE44" s="27">
        <v>604</v>
      </c>
      <c r="AF44" s="25" t="s">
        <v>171</v>
      </c>
      <c r="AG44" s="41">
        <f t="shared" si="25"/>
        <v>3.2457496136012363E-2</v>
      </c>
      <c r="AH44" s="41">
        <f t="shared" si="22"/>
        <v>3.0794165316045376E-2</v>
      </c>
      <c r="AI44" s="41">
        <f t="shared" si="22"/>
        <v>2.7259684361549495E-2</v>
      </c>
      <c r="AJ44" s="41">
        <f t="shared" si="22"/>
        <v>2.4469820554649264E-2</v>
      </c>
      <c r="AK44" s="41">
        <f t="shared" si="22"/>
        <v>7.5812274368231056E-2</v>
      </c>
      <c r="AL44" s="41">
        <f t="shared" si="22"/>
        <v>8.006814310051108E-2</v>
      </c>
      <c r="AM44" s="41">
        <f t="shared" si="22"/>
        <v>9.2240117130307456E-2</v>
      </c>
      <c r="AN44" s="41">
        <f t="shared" si="22"/>
        <v>0.05</v>
      </c>
      <c r="AO44" s="41">
        <f t="shared" si="22"/>
        <v>6.3529411764705876E-2</v>
      </c>
      <c r="AP44" s="41">
        <f t="shared" si="23"/>
        <v>5.2959012525779108E-2</v>
      </c>
      <c r="AQ44" s="41">
        <f t="shared" si="24"/>
        <v>6.4353294486400786E-2</v>
      </c>
    </row>
    <row r="45" spans="1:43" x14ac:dyDescent="0.2">
      <c r="A45" s="23" t="s">
        <v>92</v>
      </c>
      <c r="B45" s="24" t="s">
        <v>93</v>
      </c>
      <c r="C45" s="41">
        <f>'2002_CO-PA_Sumary'!F44/'2002_CO-PA_Sumary'!Q44</f>
        <v>0.28010686395396633</v>
      </c>
      <c r="D45" s="41">
        <f>'2003_CO-PA_Sumary'!F44/'2003_CO-PA_Sumary'!Q44</f>
        <v>0.28795395911887278</v>
      </c>
      <c r="E45" s="41">
        <f>'2004_CO-PA_Sumary'!F44/'2004_CO-PA_Sumary'!Q44</f>
        <v>0.24603174603174602</v>
      </c>
      <c r="F45" s="41">
        <f>'2005_CO-PA_Sumary'!F44/'2005_CO-PA_Sumary'!Q44</f>
        <v>0.27659115426105713</v>
      </c>
      <c r="G45" s="41">
        <f>'2006_CO-PA_Sumary'!F44/'2006_CO-PA_Sumary'!Q44</f>
        <v>0.41513859275053311</v>
      </c>
      <c r="H45" s="41">
        <f>'2007_CO-PA_Sumary'!F44/'2007_CO-PA_Sumary'!Q44</f>
        <v>0.40556578678125638</v>
      </c>
      <c r="I45" s="41">
        <f>'2008_CO-PA_Sumary'!F44/'2008_CO-PA_Sumary'!Q44</f>
        <v>0.33240722365548719</v>
      </c>
      <c r="J45" s="41">
        <f>'2009_CO-PA_Sumary'!F44/'2009_CO-PA_Sumary'!Q44</f>
        <v>0.28971962616822428</v>
      </c>
      <c r="K45" s="41">
        <f>'2010_CO-PA_Sumary'!F44/'2010_CO-PA_Sumary'!Q44</f>
        <v>0.34011560693641618</v>
      </c>
      <c r="L45" s="41">
        <f t="shared" si="3"/>
        <v>0.31929228440639545</v>
      </c>
      <c r="M45" s="41">
        <f t="shared" si="4"/>
        <v>0.34325633175882903</v>
      </c>
      <c r="O45" s="27">
        <v>710</v>
      </c>
      <c r="P45" s="25" t="s">
        <v>187</v>
      </c>
      <c r="Q45" s="41">
        <f>'2002_CO-PA_Sumary'!X44/'2002_CO-PA_Sumary'!AI44</f>
        <v>0.62920227920227911</v>
      </c>
      <c r="R45" s="41">
        <f>'2003_CO-PA_Sumary'!X44/'2003_CO-PA_Sumary'!AI44</f>
        <v>0.50490126438414551</v>
      </c>
      <c r="S45" s="41">
        <f>'2004_CO-PA_Sumary'!X44/'2004_CO-PA_Sumary'!AI44</f>
        <v>0.58691921858500518</v>
      </c>
      <c r="T45" s="41">
        <f>'2005_CO-PA_Sumary'!X44/'2005_CO-PA_Sumary'!AI44</f>
        <v>0.18994131381334006</v>
      </c>
      <c r="U45" s="41">
        <f>'2006_CO-PA_Sumary'!X44/'2006_CO-PA_Sumary'!AI44</f>
        <v>0.24726027397260275</v>
      </c>
      <c r="V45" s="41">
        <f>'2007_CO-PA_Sumary'!X44/'2007_CO-PA_Sumary'!AI44</f>
        <v>0.55476774236299775</v>
      </c>
      <c r="W45" s="41">
        <f>'2008_CO-PA_Sumary'!X44/'2008_CO-PA_Sumary'!AI44</f>
        <v>0.65497799779978005</v>
      </c>
      <c r="X45" s="41">
        <f>'2009_CO-PA_Sumary'!X44/'2009_CO-PA_Sumary'!AI44</f>
        <v>0.66163398692810449</v>
      </c>
      <c r="Y45" s="41">
        <f>'2010_CO-PA_Sumary'!X44/'2010_CO-PA_Sumary'!AI44</f>
        <v>0.42796922047507524</v>
      </c>
      <c r="Z45" s="41">
        <f t="shared" si="5"/>
        <v>0.49528592194703669</v>
      </c>
      <c r="AA45" s="41">
        <f t="shared" si="6"/>
        <v>0.45609175589198342</v>
      </c>
      <c r="AE45" s="27">
        <v>605</v>
      </c>
      <c r="AF45" s="25" t="s">
        <v>172</v>
      </c>
      <c r="AG45" s="41">
        <f t="shared" si="25"/>
        <v>0</v>
      </c>
      <c r="AH45" s="41">
        <f t="shared" si="22"/>
        <v>0</v>
      </c>
      <c r="AI45" s="41">
        <f t="shared" si="22"/>
        <v>0</v>
      </c>
      <c r="AJ45" s="41">
        <f t="shared" si="22"/>
        <v>0</v>
      </c>
      <c r="AK45" s="41">
        <f t="shared" si="22"/>
        <v>0</v>
      </c>
      <c r="AL45" s="41">
        <f t="shared" si="22"/>
        <v>0</v>
      </c>
      <c r="AM45" s="41">
        <f t="shared" si="22"/>
        <v>0</v>
      </c>
      <c r="AN45" s="41">
        <f t="shared" si="22"/>
        <v>0</v>
      </c>
      <c r="AO45" s="41">
        <f t="shared" si="22"/>
        <v>0</v>
      </c>
      <c r="AP45" s="41">
        <f t="shared" si="23"/>
        <v>0</v>
      </c>
      <c r="AQ45" s="41">
        <f t="shared" si="24"/>
        <v>0</v>
      </c>
    </row>
    <row r="46" spans="1:43" x14ac:dyDescent="0.2">
      <c r="A46" s="23" t="s">
        <v>94</v>
      </c>
      <c r="B46" s="24" t="s">
        <v>95</v>
      </c>
      <c r="C46" s="41">
        <f>'2002_CO-PA_Sumary'!F45/'2002_CO-PA_Sumary'!Q45</f>
        <v>0.8111273792093705</v>
      </c>
      <c r="D46" s="41">
        <f>'2003_CO-PA_Sumary'!F45/'2003_CO-PA_Sumary'!Q45</f>
        <v>0.810850439882698</v>
      </c>
      <c r="E46" s="41">
        <f>'2004_CO-PA_Sumary'!F45/'2004_CO-PA_Sumary'!Q45</f>
        <v>0.80918220946915342</v>
      </c>
      <c r="F46" s="41">
        <f>'2005_CO-PA_Sumary'!F45/'2005_CO-PA_Sumary'!Q45</f>
        <v>0.77840909090909083</v>
      </c>
      <c r="G46" s="41">
        <f>'2006_CO-PA_Sumary'!F45/'2006_CO-PA_Sumary'!Q45</f>
        <v>0.66914498141263945</v>
      </c>
      <c r="H46" s="41">
        <f>'2007_CO-PA_Sumary'!F45/'2007_CO-PA_Sumary'!Q45</f>
        <v>0.81777108433734946</v>
      </c>
      <c r="I46" s="41">
        <f>'2008_CO-PA_Sumary'!F45/'2008_CO-PA_Sumary'!Q45</f>
        <v>0.82515337423312896</v>
      </c>
      <c r="J46" s="41">
        <f>'2009_CO-PA_Sumary'!F45/'2009_CO-PA_Sumary'!Q45</f>
        <v>0.82437275985663083</v>
      </c>
      <c r="K46" s="41">
        <f>'2010_CO-PA_Sumary'!F45/'2010_CO-PA_Sumary'!Q45</f>
        <v>0.82638888888888884</v>
      </c>
      <c r="L46" s="41">
        <f t="shared" si="3"/>
        <v>0.79693335646655017</v>
      </c>
      <c r="M46" s="41">
        <f t="shared" si="4"/>
        <v>0.79020669660628806</v>
      </c>
      <c r="O46" s="27">
        <v>801</v>
      </c>
      <c r="P46" s="25" t="s">
        <v>43</v>
      </c>
      <c r="Q46" s="41">
        <f>'2002_CO-PA_Sumary'!X45/'2002_CO-PA_Sumary'!AI45</f>
        <v>0.46439024390243899</v>
      </c>
      <c r="R46" s="41">
        <f>'2003_CO-PA_Sumary'!X45/'2003_CO-PA_Sumary'!AI45</f>
        <v>0.46830985915492956</v>
      </c>
      <c r="S46" s="41">
        <f>'2004_CO-PA_Sumary'!X45/'2004_CO-PA_Sumary'!AI45</f>
        <v>0.42975206611570244</v>
      </c>
      <c r="T46" s="41">
        <f>'2005_CO-PA_Sumary'!X45/'2005_CO-PA_Sumary'!AI45</f>
        <v>0.45935107546481957</v>
      </c>
      <c r="U46" s="41">
        <f>'2006_CO-PA_Sumary'!X45/'2006_CO-PA_Sumary'!AI45</f>
        <v>0.43122238586156103</v>
      </c>
      <c r="V46" s="41">
        <f>'2007_CO-PA_Sumary'!X45/'2007_CO-PA_Sumary'!AI45</f>
        <v>0.42773333333333335</v>
      </c>
      <c r="W46" s="41">
        <f>'2008_CO-PA_Sumary'!X45/'2008_CO-PA_Sumary'!AI45</f>
        <v>0.40880681818181813</v>
      </c>
      <c r="X46" s="41">
        <f>'2009_CO-PA_Sumary'!X45/'2009_CO-PA_Sumary'!AI45</f>
        <v>0.42506142506142508</v>
      </c>
      <c r="Y46" s="41">
        <f>'2010_CO-PA_Sumary'!X45/'2010_CO-PA_Sumary'!AI45</f>
        <v>0.4326704545454545</v>
      </c>
      <c r="Z46" s="41">
        <f t="shared" si="5"/>
        <v>0.4385886290690536</v>
      </c>
      <c r="AA46" s="41">
        <f t="shared" si="6"/>
        <v>0.43080758207473524</v>
      </c>
      <c r="AE46" s="27">
        <v>606</v>
      </c>
      <c r="AF46" s="25" t="s">
        <v>173</v>
      </c>
      <c r="AG46" s="41">
        <f t="shared" si="25"/>
        <v>0.23778873368027029</v>
      </c>
      <c r="AH46" s="41">
        <f t="shared" si="22"/>
        <v>0.24943808745402535</v>
      </c>
      <c r="AI46" s="41">
        <f t="shared" si="22"/>
        <v>0.27201470872846906</v>
      </c>
      <c r="AJ46" s="41">
        <f t="shared" si="22"/>
        <v>0.26851061408001825</v>
      </c>
      <c r="AK46" s="41">
        <f t="shared" si="22"/>
        <v>0.30737226647724386</v>
      </c>
      <c r="AL46" s="41">
        <f t="shared" si="22"/>
        <v>0.34270136087592529</v>
      </c>
      <c r="AM46" s="41">
        <f t="shared" si="22"/>
        <v>0.40322877380185823</v>
      </c>
      <c r="AN46" s="41">
        <f t="shared" si="22"/>
        <v>0.44282831679838575</v>
      </c>
      <c r="AO46" s="41">
        <f t="shared" si="22"/>
        <v>0.37617148075167017</v>
      </c>
      <c r="AP46" s="41">
        <f t="shared" si="23"/>
        <v>0.32222826029420731</v>
      </c>
      <c r="AQ46" s="41">
        <f t="shared" si="24"/>
        <v>0.35680213546418355</v>
      </c>
    </row>
    <row r="47" spans="1:43" x14ac:dyDescent="0.2">
      <c r="A47" s="23" t="s">
        <v>96</v>
      </c>
      <c r="B47" s="24" t="s">
        <v>97</v>
      </c>
      <c r="C47" s="41">
        <f>'2002_CO-PA_Sumary'!F46/'2002_CO-PA_Sumary'!Q46</f>
        <v>0.22492970946579197</v>
      </c>
      <c r="D47" s="41">
        <f>'2003_CO-PA_Sumary'!F46/'2003_CO-PA_Sumary'!Q46</f>
        <v>0.21771467207572684</v>
      </c>
      <c r="E47" s="41">
        <f>'2004_CO-PA_Sumary'!F46/'2004_CO-PA_Sumary'!Q46</f>
        <v>0.21315396113602395</v>
      </c>
      <c r="F47" s="41">
        <f>'2005_CO-PA_Sumary'!F46/'2005_CO-PA_Sumary'!Q46</f>
        <v>0.22184416468186452</v>
      </c>
      <c r="G47" s="41">
        <f>'2006_CO-PA_Sumary'!F46/'2006_CO-PA_Sumary'!Q46</f>
        <v>0.20944829864552361</v>
      </c>
      <c r="H47" s="41">
        <f>'2007_CO-PA_Sumary'!F46/'2007_CO-PA_Sumary'!Q46</f>
        <v>0.19823116803903632</v>
      </c>
      <c r="I47" s="41">
        <f>'2008_CO-PA_Sumary'!F46/'2008_CO-PA_Sumary'!Q46</f>
        <v>0.19857275829972074</v>
      </c>
      <c r="J47" s="41">
        <f>'2009_CO-PA_Sumary'!F46/'2009_CO-PA_Sumary'!Q46</f>
        <v>0.21230769230769231</v>
      </c>
      <c r="K47" s="41">
        <f>'2010_CO-PA_Sumary'!F46/'2010_CO-PA_Sumary'!Q46</f>
        <v>0.20939265536723164</v>
      </c>
      <c r="L47" s="41">
        <f t="shared" si="3"/>
        <v>0.21173278666873466</v>
      </c>
      <c r="M47" s="41">
        <f t="shared" si="4"/>
        <v>0.20829945622351154</v>
      </c>
      <c r="O47" s="27">
        <v>802</v>
      </c>
      <c r="P47" s="25" t="s">
        <v>11</v>
      </c>
      <c r="Q47" s="41">
        <f>'2002_CO-PA_Sumary'!X46/'2002_CO-PA_Sumary'!AI46</f>
        <v>9.2909535452322722E-2</v>
      </c>
      <c r="R47" s="41">
        <f>'2003_CO-PA_Sumary'!X46/'2003_CO-PA_Sumary'!AI46</f>
        <v>9.5238095238095247E-2</v>
      </c>
      <c r="S47" s="41">
        <f>'2004_CO-PA_Sumary'!X46/'2004_CO-PA_Sumary'!AI46</f>
        <v>0.10170523751522534</v>
      </c>
      <c r="T47" s="41">
        <f>'2005_CO-PA_Sumary'!X46/'2005_CO-PA_Sumary'!AI46</f>
        <v>9.6833130328867228E-2</v>
      </c>
      <c r="U47" s="41">
        <f>'2006_CO-PA_Sumary'!X46/'2006_CO-PA_Sumary'!AI46</f>
        <v>0.11508176862507571</v>
      </c>
      <c r="V47" s="41">
        <f>'2007_CO-PA_Sumary'!X46/'2007_CO-PA_Sumary'!AI46</f>
        <v>0.11400462962962962</v>
      </c>
      <c r="W47" s="41">
        <f>'2008_CO-PA_Sumary'!X46/'2008_CO-PA_Sumary'!AI46</f>
        <v>0.12055455093429776</v>
      </c>
      <c r="X47" s="41">
        <f>'2009_CO-PA_Sumary'!X46/'2009_CO-PA_Sumary'!AI46</f>
        <v>0.11510387422796182</v>
      </c>
      <c r="Y47" s="41">
        <f>'2010_CO-PA_Sumary'!X46/'2010_CO-PA_Sumary'!AI46</f>
        <v>0.1001150747986191</v>
      </c>
      <c r="Z47" s="41">
        <f t="shared" si="5"/>
        <v>0.10572732186112162</v>
      </c>
      <c r="AA47" s="41">
        <f t="shared" si="6"/>
        <v>0.11028217142407522</v>
      </c>
      <c r="AE47" s="27">
        <v>607</v>
      </c>
      <c r="AF47" s="25" t="s">
        <v>174</v>
      </c>
      <c r="AG47" s="41">
        <f t="shared" si="25"/>
        <v>0.21022258862324814</v>
      </c>
      <c r="AH47" s="41">
        <f t="shared" si="22"/>
        <v>0.22699264559729676</v>
      </c>
      <c r="AI47" s="41">
        <f t="shared" si="22"/>
        <v>0.23264647231981764</v>
      </c>
      <c r="AJ47" s="41">
        <f t="shared" si="22"/>
        <v>0.23591620907057145</v>
      </c>
      <c r="AK47" s="41">
        <f t="shared" si="22"/>
        <v>0.20085428599165128</v>
      </c>
      <c r="AL47" s="41">
        <f t="shared" si="22"/>
        <v>0.18363701321900677</v>
      </c>
      <c r="AM47" s="41">
        <f t="shared" si="22"/>
        <v>0.18797999642793356</v>
      </c>
      <c r="AN47" s="41">
        <f t="shared" si="22"/>
        <v>0.24905761981690899</v>
      </c>
      <c r="AO47" s="41">
        <f t="shared" si="22"/>
        <v>0.2201350161432345</v>
      </c>
      <c r="AP47" s="41">
        <f t="shared" si="23"/>
        <v>0.216382427467741</v>
      </c>
      <c r="AQ47" s="41">
        <f t="shared" si="24"/>
        <v>0.21293002344488443</v>
      </c>
    </row>
    <row r="48" spans="1:43" x14ac:dyDescent="0.2">
      <c r="A48" s="23" t="s">
        <v>98</v>
      </c>
      <c r="B48" s="24" t="s">
        <v>99</v>
      </c>
      <c r="C48" s="41">
        <f>'2002_CO-PA_Sumary'!F47/'2002_CO-PA_Sumary'!Q47</f>
        <v>7.1082390953150248E-2</v>
      </c>
      <c r="D48" s="41">
        <f>'2003_CO-PA_Sumary'!F47/'2003_CO-PA_Sumary'!Q47</f>
        <v>0.38112522686025402</v>
      </c>
      <c r="E48" s="41">
        <f>'2004_CO-PA_Sumary'!F47/'2004_CO-PA_Sumary'!Q47</f>
        <v>0.16498740554156169</v>
      </c>
      <c r="F48" s="41">
        <f>'2005_CO-PA_Sumary'!F47/'2005_CO-PA_Sumary'!Q47</f>
        <v>0.34690553745928338</v>
      </c>
      <c r="G48" s="41">
        <f>'2006_CO-PA_Sumary'!F47/'2006_CO-PA_Sumary'!Q47</f>
        <v>0.29846582984658299</v>
      </c>
      <c r="H48" s="41">
        <f>'2007_CO-PA_Sumary'!F47/'2007_CO-PA_Sumary'!Q47</f>
        <v>0.26802721088435377</v>
      </c>
      <c r="I48" s="41">
        <f>'2008_CO-PA_Sumary'!F47/'2008_CO-PA_Sumary'!Q47</f>
        <v>0.29687500000000006</v>
      </c>
      <c r="J48" s="41">
        <f>'2009_CO-PA_Sumary'!F47/'2009_CO-PA_Sumary'!Q47</f>
        <v>0.30008748906386706</v>
      </c>
      <c r="K48" s="41">
        <f>'2010_CO-PA_Sumary'!F47/'2010_CO-PA_Sumary'!Q47</f>
        <v>0.32</v>
      </c>
      <c r="L48" s="41">
        <f t="shared" si="3"/>
        <v>0.2719506767343392</v>
      </c>
      <c r="M48" s="41">
        <f t="shared" si="4"/>
        <v>0.30506017787568124</v>
      </c>
      <c r="O48" s="27">
        <v>901</v>
      </c>
      <c r="P48" s="25" t="s">
        <v>188</v>
      </c>
      <c r="Q48" s="41">
        <f>'2002_CO-PA_Sumary'!X47/'2002_CO-PA_Sumary'!AI47</f>
        <v>0.75037745344740814</v>
      </c>
      <c r="R48" s="41">
        <f>'2003_CO-PA_Sumary'!X47/'2003_CO-PA_Sumary'!AI47</f>
        <v>0.71646673936750271</v>
      </c>
      <c r="S48" s="41">
        <f>'2004_CO-PA_Sumary'!X47/'2004_CO-PA_Sumary'!AI47</f>
        <v>0.77224576271186429</v>
      </c>
      <c r="T48" s="41">
        <f>'2005_CO-PA_Sumary'!X47/'2005_CO-PA_Sumary'!AI47</f>
        <v>0.72615184944841005</v>
      </c>
      <c r="U48" s="41">
        <f>'2006_CO-PA_Sumary'!X47/'2006_CO-PA_Sumary'!AI47</f>
        <v>0.72435897435897456</v>
      </c>
      <c r="V48" s="41">
        <f>'2007_CO-PA_Sumary'!X47/'2007_CO-PA_Sumary'!AI47</f>
        <v>0.8098859315589354</v>
      </c>
      <c r="W48" s="41">
        <f>'2008_CO-PA_Sumary'!X47/'2008_CO-PA_Sumary'!AI47</f>
        <v>0.79848866498740545</v>
      </c>
      <c r="X48" s="41">
        <f>'2009_CO-PA_Sumary'!X47/'2009_CO-PA_Sumary'!AI47</f>
        <v>0.81405563689604687</v>
      </c>
      <c r="Y48" s="41">
        <f>'2010_CO-PA_Sumary'!X47/'2010_CO-PA_Sumary'!AI47</f>
        <v>0.73606138107416874</v>
      </c>
      <c r="Z48" s="41">
        <f t="shared" si="5"/>
        <v>0.76089915487230175</v>
      </c>
      <c r="AA48" s="41">
        <f t="shared" si="6"/>
        <v>0.76816707305399012</v>
      </c>
      <c r="AE48" s="27">
        <v>608</v>
      </c>
      <c r="AF48" s="25" t="s">
        <v>175</v>
      </c>
      <c r="AG48" s="41">
        <f t="shared" si="25"/>
        <v>0.31235709315041255</v>
      </c>
      <c r="AH48" s="41">
        <f t="shared" si="22"/>
        <v>0.32999696693964209</v>
      </c>
      <c r="AI48" s="41">
        <f t="shared" si="22"/>
        <v>0.30078784468204839</v>
      </c>
      <c r="AJ48" s="41">
        <f t="shared" si="22"/>
        <v>0.22365303389306682</v>
      </c>
      <c r="AK48" s="41">
        <f t="shared" si="22"/>
        <v>0.29227222612007614</v>
      </c>
      <c r="AL48" s="41">
        <f t="shared" si="22"/>
        <v>0.36604540234961574</v>
      </c>
      <c r="AM48" s="41">
        <f t="shared" si="22"/>
        <v>0.48036799737144736</v>
      </c>
      <c r="AN48" s="41">
        <f t="shared" si="22"/>
        <v>0.46713388110198167</v>
      </c>
      <c r="AO48" s="41">
        <f t="shared" si="22"/>
        <v>0.34030116901129387</v>
      </c>
      <c r="AP48" s="41">
        <f t="shared" si="23"/>
        <v>0.34587951273550943</v>
      </c>
      <c r="AQ48" s="41">
        <f t="shared" si="24"/>
        <v>0.36162895164124698</v>
      </c>
    </row>
    <row r="49" spans="1:43" x14ac:dyDescent="0.2">
      <c r="A49" s="23" t="s">
        <v>100</v>
      </c>
      <c r="B49" s="24" t="s">
        <v>101</v>
      </c>
      <c r="C49" s="41">
        <f>'2002_CO-PA_Sumary'!F48/'2002_CO-PA_Sumary'!Q48</f>
        <v>0.30185156371557492</v>
      </c>
      <c r="D49" s="41">
        <f>'2003_CO-PA_Sumary'!F48/'2003_CO-PA_Sumary'!Q48</f>
        <v>0.30721003134796232</v>
      </c>
      <c r="E49" s="41">
        <f>'2004_CO-PA_Sumary'!F48/'2004_CO-PA_Sumary'!Q48</f>
        <v>0.29595827900912641</v>
      </c>
      <c r="F49" s="41">
        <f>'2005_CO-PA_Sumary'!F48/'2005_CO-PA_Sumary'!Q48</f>
        <v>0.30924690181124886</v>
      </c>
      <c r="G49" s="41">
        <f>'2006_CO-PA_Sumary'!F48/'2006_CO-PA_Sumary'!Q48</f>
        <v>0.28307649590448425</v>
      </c>
      <c r="H49" s="41">
        <f>'2007_CO-PA_Sumary'!F48/'2007_CO-PA_Sumary'!Q48</f>
        <v>0.2952589350838804</v>
      </c>
      <c r="I49" s="41">
        <f>'2008_CO-PA_Sumary'!F48/'2008_CO-PA_Sumary'!Q48</f>
        <v>0.29696598222494636</v>
      </c>
      <c r="J49" s="41">
        <f>'2009_CO-PA_Sumary'!F48/'2009_CO-PA_Sumary'!Q48</f>
        <v>0.28748144482929244</v>
      </c>
      <c r="K49" s="41">
        <f>'2010_CO-PA_Sumary'!F48/'2010_CO-PA_Sumary'!Q48</f>
        <v>0.31300748288489094</v>
      </c>
      <c r="L49" s="41">
        <f t="shared" si="3"/>
        <v>0.29889523520126748</v>
      </c>
      <c r="M49" s="41">
        <f t="shared" si="4"/>
        <v>0.29750620712312387</v>
      </c>
      <c r="O49" s="27">
        <v>902</v>
      </c>
      <c r="P49" s="25" t="s">
        <v>189</v>
      </c>
      <c r="Q49" s="41">
        <f>'2002_CO-PA_Sumary'!X48/'2002_CO-PA_Sumary'!AI48</f>
        <v>1</v>
      </c>
      <c r="R49" s="41">
        <f>'2003_CO-PA_Sumary'!X48/'2003_CO-PA_Sumary'!AI48</f>
        <v>0.98932384341637003</v>
      </c>
      <c r="S49" s="41">
        <f>'2004_CO-PA_Sumary'!X48/'2004_CO-PA_Sumary'!AI48</f>
        <v>0.98939929328621923</v>
      </c>
      <c r="T49" s="41">
        <f>'2005_CO-PA_Sumary'!X48/'2005_CO-PA_Sumary'!AI48</f>
        <v>0.98513011152416352</v>
      </c>
      <c r="U49" s="41">
        <f>'2006_CO-PA_Sumary'!X48/'2006_CO-PA_Sumary'!AI48</f>
        <v>0.98648648648648651</v>
      </c>
      <c r="V49" s="41">
        <f>'2007_CO-PA_Sumary'!X48/'2007_CO-PA_Sumary'!AI48</f>
        <v>0.98750000000000004</v>
      </c>
      <c r="W49" s="41">
        <f>'2008_CO-PA_Sumary'!X48/'2008_CO-PA_Sumary'!AI48</f>
        <v>0.99365079365079356</v>
      </c>
      <c r="X49" s="41">
        <f>'2009_CO-PA_Sumary'!X48/'2009_CO-PA_Sumary'!AI48</f>
        <v>0.99352750809061507</v>
      </c>
      <c r="Y49" s="41">
        <f>'2010_CO-PA_Sumary'!X48/'2010_CO-PA_Sumary'!AI48</f>
        <v>0.98979591836734693</v>
      </c>
      <c r="Z49" s="41">
        <f t="shared" si="5"/>
        <v>0.99053488386911048</v>
      </c>
      <c r="AA49" s="41">
        <f t="shared" si="6"/>
        <v>0.98934846968656753</v>
      </c>
      <c r="AE49" s="27">
        <v>609</v>
      </c>
      <c r="AF49" s="25" t="s">
        <v>176</v>
      </c>
      <c r="AG49" s="41">
        <f t="shared" si="25"/>
        <v>0.6055892547660312</v>
      </c>
      <c r="AH49" s="41">
        <f t="shared" si="22"/>
        <v>0.57077668532718628</v>
      </c>
      <c r="AI49" s="41">
        <f t="shared" si="22"/>
        <v>0.61202805426063578</v>
      </c>
      <c r="AJ49" s="41">
        <f t="shared" si="22"/>
        <v>0.48615725359911405</v>
      </c>
      <c r="AK49" s="41">
        <f t="shared" si="22"/>
        <v>0.47623268181182071</v>
      </c>
      <c r="AL49" s="41">
        <f t="shared" si="22"/>
        <v>0.60713354765835426</v>
      </c>
      <c r="AM49" s="41">
        <f t="shared" si="22"/>
        <v>0.68855777098316184</v>
      </c>
      <c r="AN49" s="41">
        <f t="shared" si="22"/>
        <v>0.68802092569604534</v>
      </c>
      <c r="AO49" s="41">
        <f t="shared" si="22"/>
        <v>0.49719512811441852</v>
      </c>
      <c r="AP49" s="41">
        <f t="shared" si="23"/>
        <v>0.58129903357964086</v>
      </c>
      <c r="AQ49" s="41">
        <f t="shared" si="24"/>
        <v>0.5738828846438192</v>
      </c>
    </row>
    <row r="50" spans="1:43" ht="13.5" thickBot="1" x14ac:dyDescent="0.25">
      <c r="A50" s="23" t="s">
        <v>102</v>
      </c>
      <c r="B50" s="24" t="s">
        <v>103</v>
      </c>
      <c r="C50" s="41">
        <f>'2002_CO-PA_Sumary'!F49/'2002_CO-PA_Sumary'!Q49</f>
        <v>0.37330515935904213</v>
      </c>
      <c r="D50" s="41">
        <f>'2003_CO-PA_Sumary'!F49/'2003_CO-PA_Sumary'!Q49</f>
        <v>0.35483870967741937</v>
      </c>
      <c r="E50" s="41">
        <f>'2004_CO-PA_Sumary'!F49/'2004_CO-PA_Sumary'!Q49</f>
        <v>0.34925324142458564</v>
      </c>
      <c r="F50" s="41">
        <f>'2005_CO-PA_Sumary'!F49/'2005_CO-PA_Sumary'!Q49</f>
        <v>0.39511572808456352</v>
      </c>
      <c r="G50" s="41">
        <f>'2006_CO-PA_Sumary'!F49/'2006_CO-PA_Sumary'!Q49</f>
        <v>0.40350318471337576</v>
      </c>
      <c r="H50" s="41">
        <f>'2007_CO-PA_Sumary'!F49/'2007_CO-PA_Sumary'!Q49</f>
        <v>0.35225505443234839</v>
      </c>
      <c r="I50" s="41">
        <f>'2008_CO-PA_Sumary'!F49/'2008_CO-PA_Sumary'!Q49</f>
        <v>0.47275013974287311</v>
      </c>
      <c r="J50" s="41">
        <f>'2009_CO-PA_Sumary'!F49/'2009_CO-PA_Sumary'!Q49</f>
        <v>0.4869959088252484</v>
      </c>
      <c r="K50" s="41">
        <f>'2010_CO-PA_Sumary'!F49/'2010_CO-PA_Sumary'!Q49</f>
        <v>0.43428394296342221</v>
      </c>
      <c r="L50" s="41">
        <f t="shared" si="3"/>
        <v>0.40247789658031985</v>
      </c>
      <c r="M50" s="41">
        <f t="shared" si="4"/>
        <v>0.42415065979363858</v>
      </c>
      <c r="O50" s="27">
        <v>903</v>
      </c>
      <c r="P50" s="25" t="s">
        <v>190</v>
      </c>
      <c r="Q50" s="41">
        <f>'2002_CO-PA_Sumary'!X49/'2002_CO-PA_Sumary'!AI49</f>
        <v>1</v>
      </c>
      <c r="R50" s="41">
        <f>'2003_CO-PA_Sumary'!X49/'2003_CO-PA_Sumary'!AI49</f>
        <v>1</v>
      </c>
      <c r="S50" s="41">
        <f>'2004_CO-PA_Sumary'!X49/'2004_CO-PA_Sumary'!AI49</f>
        <v>1</v>
      </c>
      <c r="T50" s="41">
        <f>'2005_CO-PA_Sumary'!X49/'2005_CO-PA_Sumary'!AI49</f>
        <v>1</v>
      </c>
      <c r="U50" s="41">
        <f>'2006_CO-PA_Sumary'!X49/'2006_CO-PA_Sumary'!AI49</f>
        <v>1</v>
      </c>
      <c r="V50" s="41">
        <f>'2007_CO-PA_Sumary'!X49/'2007_CO-PA_Sumary'!AI49</f>
        <v>1</v>
      </c>
      <c r="W50" s="41">
        <f>'2008_CO-PA_Sumary'!X49/'2008_CO-PA_Sumary'!AI49</f>
        <v>1</v>
      </c>
      <c r="X50" s="41">
        <f>'2009_CO-PA_Sumary'!X49/'2009_CO-PA_Sumary'!AI49</f>
        <v>1</v>
      </c>
      <c r="Y50" s="41">
        <f>'2010_CO-PA_Sumary'!X49/'2010_CO-PA_Sumary'!AI49</f>
        <v>1</v>
      </c>
      <c r="Z50" s="41">
        <f t="shared" si="5"/>
        <v>1</v>
      </c>
      <c r="AA50" s="41">
        <f t="shared" si="6"/>
        <v>1</v>
      </c>
      <c r="AE50" s="165">
        <v>610</v>
      </c>
      <c r="AF50" s="166" t="s">
        <v>177</v>
      </c>
      <c r="AG50" s="168">
        <f t="shared" si="25"/>
        <v>1</v>
      </c>
      <c r="AH50" s="168">
        <f t="shared" si="22"/>
        <v>0.97413793103448265</v>
      </c>
      <c r="AI50" s="168">
        <f t="shared" si="22"/>
        <v>0.97489539748953968</v>
      </c>
      <c r="AJ50" s="168">
        <f t="shared" si="22"/>
        <v>1</v>
      </c>
      <c r="AK50" s="168">
        <f t="shared" si="22"/>
        <v>0.97790055248618768</v>
      </c>
      <c r="AL50" s="168">
        <f t="shared" si="22"/>
        <v>0.96601941747572817</v>
      </c>
      <c r="AM50" s="168">
        <f t="shared" si="22"/>
        <v>0.97448979591836737</v>
      </c>
      <c r="AN50" s="168">
        <f t="shared" si="22"/>
        <v>0.96276595744680837</v>
      </c>
      <c r="AO50" s="168">
        <f t="shared" si="22"/>
        <v>0.97837837837837849</v>
      </c>
      <c r="AP50" s="168">
        <f t="shared" si="23"/>
        <v>0.97873193669216563</v>
      </c>
      <c r="AQ50" s="168">
        <f t="shared" si="24"/>
        <v>0.97659235028424496</v>
      </c>
    </row>
    <row r="51" spans="1:43" ht="13.5" thickTop="1" x14ac:dyDescent="0.2">
      <c r="A51" s="23" t="s">
        <v>104</v>
      </c>
      <c r="B51" s="24" t="s">
        <v>105</v>
      </c>
      <c r="C51" s="41">
        <f>'2002_CO-PA_Sumary'!F50/'2002_CO-PA_Sumary'!Q50</f>
        <v>0.41554646405610746</v>
      </c>
      <c r="D51" s="41">
        <f>'2003_CO-PA_Sumary'!F50/'2003_CO-PA_Sumary'!Q50</f>
        <v>0.40317834020011761</v>
      </c>
      <c r="E51" s="41">
        <f>'2004_CO-PA_Sumary'!F50/'2004_CO-PA_Sumary'!Q50</f>
        <v>0.49482288828337878</v>
      </c>
      <c r="F51" s="41">
        <f>'2005_CO-PA_Sumary'!F50/'2005_CO-PA_Sumary'!Q50</f>
        <v>0.44243792325056447</v>
      </c>
      <c r="G51" s="41">
        <f>'2006_CO-PA_Sumary'!F50/'2006_CO-PA_Sumary'!Q50</f>
        <v>0.4912403644008409</v>
      </c>
      <c r="H51" s="41">
        <f>'2007_CO-PA_Sumary'!F50/'2007_CO-PA_Sumary'!Q50</f>
        <v>0.50490196078431371</v>
      </c>
      <c r="I51" s="41">
        <f>'2008_CO-PA_Sumary'!F50/'2008_CO-PA_Sumary'!Q50</f>
        <v>0.53458306399482869</v>
      </c>
      <c r="J51" s="41">
        <f>'2009_CO-PA_Sumary'!F50/'2009_CO-PA_Sumary'!Q50</f>
        <v>0.50707850707850699</v>
      </c>
      <c r="K51" s="41">
        <f>'2010_CO-PA_Sumary'!F50/'2010_CO-PA_Sumary'!Q50</f>
        <v>0.57726180944755812</v>
      </c>
      <c r="L51" s="41">
        <f t="shared" si="3"/>
        <v>0.48567236905513522</v>
      </c>
      <c r="M51" s="41">
        <f t="shared" si="4"/>
        <v>0.50958393815943548</v>
      </c>
      <c r="O51" s="27">
        <v>904</v>
      </c>
      <c r="P51" s="25" t="s">
        <v>191</v>
      </c>
      <c r="Q51" s="41">
        <f>'2002_CO-PA_Sumary'!X50/'2002_CO-PA_Sumary'!AI50</f>
        <v>0.44077275038129132</v>
      </c>
      <c r="R51" s="41">
        <f>'2003_CO-PA_Sumary'!X50/'2003_CO-PA_Sumary'!AI50</f>
        <v>0.47264200104220949</v>
      </c>
      <c r="S51" s="41">
        <f>'2004_CO-PA_Sumary'!X50/'2004_CO-PA_Sumary'!AI50</f>
        <v>0.49904852521408188</v>
      </c>
      <c r="T51" s="41">
        <f>'2005_CO-PA_Sumary'!X50/'2005_CO-PA_Sumary'!AI50</f>
        <v>0.45954521417239558</v>
      </c>
      <c r="U51" s="41">
        <f>'2006_CO-PA_Sumary'!X50/'2006_CO-PA_Sumary'!AI50</f>
        <v>0.38218661639962298</v>
      </c>
      <c r="V51" s="41">
        <f>'2007_CO-PA_Sumary'!X50/'2007_CO-PA_Sumary'!AI50</f>
        <v>0.41838979322481301</v>
      </c>
      <c r="W51" s="41">
        <f>'2008_CO-PA_Sumary'!X50/'2008_CO-PA_Sumary'!AI50</f>
        <v>0.61187648456057009</v>
      </c>
      <c r="X51" s="41">
        <f>'2009_CO-PA_Sumary'!X50/'2009_CO-PA_Sumary'!AI50</f>
        <v>0.56720977596741351</v>
      </c>
      <c r="Y51" s="41">
        <f>'2010_CO-PA_Sumary'!X50/'2010_CO-PA_Sumary'!AI50</f>
        <v>0.44981799271970885</v>
      </c>
      <c r="Z51" s="41">
        <f t="shared" si="5"/>
        <v>0.4779432392980118</v>
      </c>
      <c r="AA51" s="41">
        <f t="shared" si="6"/>
        <v>0.48150431284075407</v>
      </c>
      <c r="AE51" s="27"/>
      <c r="AF51" s="40" t="s">
        <v>252</v>
      </c>
      <c r="AG51" s="41">
        <f>'2002-10_Total GW_by_Co-PA'!AG51/'2002-10_Ave_CO-PA_Total Supply'!AG51</f>
        <v>0.34913746855664568</v>
      </c>
      <c r="AH51" s="41">
        <f>'2002-10_Total GW_by_Co-PA'!AH51/'2002-10_Ave_CO-PA_Total Supply'!AH51</f>
        <v>0.34489704278658023</v>
      </c>
      <c r="AI51" s="41">
        <f>'2002-10_Total GW_by_Co-PA'!AI51/'2002-10_Ave_CO-PA_Total Supply'!AI51</f>
        <v>0.36802453017762826</v>
      </c>
      <c r="AJ51" s="41">
        <f>'2002-10_Total GW_by_Co-PA'!AJ51/'2002-10_Ave_CO-PA_Total Supply'!AJ51</f>
        <v>0.31476498386816071</v>
      </c>
      <c r="AK51" s="41">
        <f>'2002-10_Total GW_by_Co-PA'!AK51/'2002-10_Ave_CO-PA_Total Supply'!AK51</f>
        <v>0.35750755709096449</v>
      </c>
      <c r="AL51" s="41">
        <f>'2002-10_Total GW_by_Co-PA'!AL51/'2002-10_Ave_CO-PA_Total Supply'!AL51</f>
        <v>0.40073619359000012</v>
      </c>
      <c r="AM51" s="41">
        <f>'2002-10_Total GW_by_Co-PA'!AM51/'2002-10_Ave_CO-PA_Total Supply'!AM51</f>
        <v>0.42517302465807683</v>
      </c>
      <c r="AN51" s="41">
        <f>'2002-10_Total GW_by_Co-PA'!AN51/'2002-10_Ave_CO-PA_Total Supply'!AM51</f>
        <v>0.42335750360353414</v>
      </c>
      <c r="AO51" s="41">
        <f>'2002-10_Total GW_by_Co-PA'!AO51/'2002-10_Ave_CO-PA_Total Supply'!AO51</f>
        <v>0.3410716084197804</v>
      </c>
      <c r="AP51" s="41">
        <f>'2002-10_Total GW_by_Co-PA'!AP51/'2002-10_Ave_CO-PA_Total Supply'!AP51</f>
        <v>0.37294830875093965</v>
      </c>
      <c r="AQ51" s="41">
        <f>'2002-10_Total GW_by_Co-PA'!AQ51/'2002-10_Ave_CO-PA_Total Supply'!AQ51</f>
        <v>0.3820969697693728</v>
      </c>
    </row>
    <row r="52" spans="1:43" x14ac:dyDescent="0.2">
      <c r="A52" s="23" t="s">
        <v>106</v>
      </c>
      <c r="B52" s="24" t="s">
        <v>107</v>
      </c>
      <c r="C52" s="41">
        <f>'2002_CO-PA_Sumary'!F51/'2002_CO-PA_Sumary'!Q51</f>
        <v>0.29689473684210527</v>
      </c>
      <c r="D52" s="41">
        <f>'2003_CO-PA_Sumary'!F51/'2003_CO-PA_Sumary'!Q51</f>
        <v>0.3018040247847783</v>
      </c>
      <c r="E52" s="41">
        <f>'2004_CO-PA_Sumary'!F51/'2004_CO-PA_Sumary'!Q51</f>
        <v>0.29359616186900289</v>
      </c>
      <c r="F52" s="41">
        <f>'2005_CO-PA_Sumary'!F51/'2005_CO-PA_Sumary'!Q51</f>
        <v>0.25348351137947051</v>
      </c>
      <c r="G52" s="41">
        <f>'2006_CO-PA_Sumary'!F51/'2006_CO-PA_Sumary'!Q51</f>
        <v>0.28321793603692724</v>
      </c>
      <c r="H52" s="41">
        <f>'2007_CO-PA_Sumary'!F51/'2007_CO-PA_Sumary'!Q51</f>
        <v>0.32513838328429656</v>
      </c>
      <c r="I52" s="41">
        <f>'2008_CO-PA_Sumary'!F51/'2008_CO-PA_Sumary'!Q51</f>
        <v>0.39175963985124296</v>
      </c>
      <c r="J52" s="41">
        <f>'2009_CO-PA_Sumary'!F51/'2009_CO-PA_Sumary'!Q51</f>
        <v>0.43666169895678097</v>
      </c>
      <c r="K52" s="41">
        <f>'2010_CO-PA_Sumary'!F51/'2010_CO-PA_Sumary'!Q51</f>
        <v>0.37319179935477165</v>
      </c>
      <c r="L52" s="41">
        <f t="shared" si="3"/>
        <v>0.32841643248437513</v>
      </c>
      <c r="M52" s="41">
        <f t="shared" si="4"/>
        <v>0.34390882814391494</v>
      </c>
      <c r="O52" s="27">
        <v>905</v>
      </c>
      <c r="P52" s="25" t="s">
        <v>192</v>
      </c>
      <c r="Q52" s="41">
        <f>'2002_CO-PA_Sumary'!X51/'2002_CO-PA_Sumary'!AI51</f>
        <v>0.74744376278118607</v>
      </c>
      <c r="R52" s="41">
        <f>'2003_CO-PA_Sumary'!X51/'2003_CO-PA_Sumary'!AI51</f>
        <v>0.70804369414101287</v>
      </c>
      <c r="S52" s="41">
        <f>'2004_CO-PA_Sumary'!X51/'2004_CO-PA_Sumary'!AI51</f>
        <v>0.74328214971209194</v>
      </c>
      <c r="T52" s="41">
        <f>'2005_CO-PA_Sumary'!X51/'2005_CO-PA_Sumary'!AI51</f>
        <v>0.71477832512315287</v>
      </c>
      <c r="U52" s="41">
        <f>'2006_CO-PA_Sumary'!X51/'2006_CO-PA_Sumary'!AI51</f>
        <v>0.62672811059907829</v>
      </c>
      <c r="V52" s="41">
        <f>'2007_CO-PA_Sumary'!X51/'2007_CO-PA_Sumary'!AI51</f>
        <v>0.66061339790153362</v>
      </c>
      <c r="W52" s="41">
        <f>'2008_CO-PA_Sumary'!X51/'2008_CO-PA_Sumary'!AI51</f>
        <v>0.67150170648464169</v>
      </c>
      <c r="X52" s="41">
        <f>'2009_CO-PA_Sumary'!X51/'2009_CO-PA_Sumary'!AI51</f>
        <v>0.67341306347746088</v>
      </c>
      <c r="Y52" s="41">
        <f>'2010_CO-PA_Sumary'!X51/'2010_CO-PA_Sumary'!AI51</f>
        <v>0.63822992700729919</v>
      </c>
      <c r="Z52" s="41">
        <f t="shared" si="5"/>
        <v>0.68711490413638421</v>
      </c>
      <c r="AA52" s="41">
        <f t="shared" si="6"/>
        <v>0.66421075509886107</v>
      </c>
      <c r="AE52" s="27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</row>
    <row r="53" spans="1:43" x14ac:dyDescent="0.2">
      <c r="A53" s="23" t="s">
        <v>108</v>
      </c>
      <c r="B53" s="24" t="s">
        <v>109</v>
      </c>
      <c r="C53" s="41">
        <f>'2002_CO-PA_Sumary'!F52/'2002_CO-PA_Sumary'!Q52</f>
        <v>0.13420664526763251</v>
      </c>
      <c r="D53" s="41">
        <f>'2003_CO-PA_Sumary'!F52/'2003_CO-PA_Sumary'!Q52</f>
        <v>0.24883696888245629</v>
      </c>
      <c r="E53" s="41">
        <f>'2004_CO-PA_Sumary'!F52/'2004_CO-PA_Sumary'!Q52</f>
        <v>0.23917840774062132</v>
      </c>
      <c r="F53" s="41">
        <f>'2005_CO-PA_Sumary'!F52/'2005_CO-PA_Sumary'!Q52</f>
        <v>0.24771952961863941</v>
      </c>
      <c r="G53" s="41">
        <f>'2006_CO-PA_Sumary'!F52/'2006_CO-PA_Sumary'!Q52</f>
        <v>0.20586683549646512</v>
      </c>
      <c r="H53" s="41">
        <f>'2007_CO-PA_Sumary'!F52/'2007_CO-PA_Sumary'!Q52</f>
        <v>0.23811555859008282</v>
      </c>
      <c r="I53" s="41">
        <f>'2008_CO-PA_Sumary'!F52/'2008_CO-PA_Sumary'!Q52</f>
        <v>0.23937230156094319</v>
      </c>
      <c r="J53" s="41">
        <f>'2009_CO-PA_Sumary'!F52/'2009_CO-PA_Sumary'!Q52</f>
        <v>0.2273940607273941</v>
      </c>
      <c r="K53" s="41">
        <f>'2010_CO-PA_Sumary'!F52/'2010_CO-PA_Sumary'!Q52</f>
        <v>0.27661822985468948</v>
      </c>
      <c r="L53" s="41">
        <f t="shared" si="3"/>
        <v>0.22858983752654716</v>
      </c>
      <c r="M53" s="41">
        <f t="shared" si="4"/>
        <v>0.23918108597470236</v>
      </c>
      <c r="O53" s="27">
        <v>1001</v>
      </c>
      <c r="P53" s="25" t="s">
        <v>193</v>
      </c>
      <c r="Q53" s="41">
        <f>'2002_CO-PA_Sumary'!X52/'2002_CO-PA_Sumary'!AI52</f>
        <v>1</v>
      </c>
      <c r="R53" s="41">
        <f>'2003_CO-PA_Sumary'!X52/'2003_CO-PA_Sumary'!AI52</f>
        <v>1</v>
      </c>
      <c r="S53" s="41">
        <f>'2004_CO-PA_Sumary'!X52/'2004_CO-PA_Sumary'!AI52</f>
        <v>1</v>
      </c>
      <c r="T53" s="41">
        <f>'2005_CO-PA_Sumary'!X52/'2005_CO-PA_Sumary'!AI52</f>
        <v>1</v>
      </c>
      <c r="U53" s="41">
        <f>'2006_CO-PA_Sumary'!X52/'2006_CO-PA_Sumary'!AI52</f>
        <v>0.84345047923322669</v>
      </c>
      <c r="V53" s="41">
        <f>'2007_CO-PA_Sumary'!X52/'2007_CO-PA_Sumary'!AI52</f>
        <v>0.85507246376811608</v>
      </c>
      <c r="W53" s="41">
        <f>'2008_CO-PA_Sumary'!X52/'2008_CO-PA_Sumary'!AI52</f>
        <v>0.85342019543973913</v>
      </c>
      <c r="X53" s="41">
        <f>'2009_CO-PA_Sumary'!X52/'2009_CO-PA_Sumary'!AI52</f>
        <v>0.92657342657342612</v>
      </c>
      <c r="Y53" s="41">
        <f>'2010_CO-PA_Sumary'!X52/'2010_CO-PA_Sumary'!AI52</f>
        <v>0.87931034482758585</v>
      </c>
      <c r="Z53" s="41">
        <f t="shared" si="5"/>
        <v>0.92864743442689912</v>
      </c>
      <c r="AA53" s="41">
        <f t="shared" si="6"/>
        <v>0.89297115164034901</v>
      </c>
      <c r="AE53" s="27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</row>
    <row r="54" spans="1:43" x14ac:dyDescent="0.2">
      <c r="A54" s="23" t="s">
        <v>110</v>
      </c>
      <c r="B54" s="24" t="s">
        <v>111</v>
      </c>
      <c r="C54" s="41">
        <f>'2002_CO-PA_Sumary'!F53/'2002_CO-PA_Sumary'!Q53</f>
        <v>0.63256835937499989</v>
      </c>
      <c r="D54" s="41">
        <f>'2003_CO-PA_Sumary'!F53/'2003_CO-PA_Sumary'!Q53</f>
        <v>0.6317919075144508</v>
      </c>
      <c r="E54" s="41">
        <f>'2004_CO-PA_Sumary'!F53/'2004_CO-PA_Sumary'!Q53</f>
        <v>0.68368277119416621</v>
      </c>
      <c r="F54" s="41">
        <f>'2005_CO-PA_Sumary'!F53/'2005_CO-PA_Sumary'!Q53</f>
        <v>0.68862790031509591</v>
      </c>
      <c r="G54" s="41">
        <f>'2006_CO-PA_Sumary'!F53/'2006_CO-PA_Sumary'!Q53</f>
        <v>0.66266471449487552</v>
      </c>
      <c r="H54" s="41">
        <f>'2007_CO-PA_Sumary'!F53/'2007_CO-PA_Sumary'!Q53</f>
        <v>0.66418269230769211</v>
      </c>
      <c r="I54" s="41">
        <f>'2008_CO-PA_Sumary'!F53/'2008_CO-PA_Sumary'!Q53</f>
        <v>0.66682442025556099</v>
      </c>
      <c r="J54" s="41">
        <f>'2009_CO-PA_Sumary'!F53/'2009_CO-PA_Sumary'!Q53</f>
        <v>0.67604925860769027</v>
      </c>
      <c r="K54" s="41">
        <f>'2010_CO-PA_Sumary'!F53/'2010_CO-PA_Sumary'!Q53</f>
        <v>0.66361167684996636</v>
      </c>
      <c r="L54" s="41">
        <f t="shared" si="3"/>
        <v>0.66333374454605543</v>
      </c>
      <c r="M54" s="41">
        <f t="shared" si="4"/>
        <v>0.6703267771384801</v>
      </c>
      <c r="O54" s="27">
        <v>1002</v>
      </c>
      <c r="P54" s="25" t="s">
        <v>194</v>
      </c>
      <c r="Q54" s="41">
        <f>'2002_CO-PA_Sumary'!X53/'2002_CO-PA_Sumary'!AI53</f>
        <v>0.51598111935266355</v>
      </c>
      <c r="R54" s="41">
        <f>'2003_CO-PA_Sumary'!X53/'2003_CO-PA_Sumary'!AI53</f>
        <v>0.53956931359353966</v>
      </c>
      <c r="S54" s="41">
        <f>'2004_CO-PA_Sumary'!X53/'2004_CO-PA_Sumary'!AI53</f>
        <v>0.5367016205910391</v>
      </c>
      <c r="T54" s="41">
        <f>'2005_CO-PA_Sumary'!X53/'2005_CO-PA_Sumary'!AI53</f>
        <v>0.45725548164572555</v>
      </c>
      <c r="U54" s="41">
        <f>'2006_CO-PA_Sumary'!X53/'2006_CO-PA_Sumary'!AI53</f>
        <v>0.37470137055199298</v>
      </c>
      <c r="V54" s="41">
        <f>'2007_CO-PA_Sumary'!X53/'2007_CO-PA_Sumary'!AI53</f>
        <v>0.4198210598761184</v>
      </c>
      <c r="W54" s="41">
        <f>'2008_CO-PA_Sumary'!X53/'2008_CO-PA_Sumary'!AI53</f>
        <v>0.4595839524517088</v>
      </c>
      <c r="X54" s="41">
        <f>'2009_CO-PA_Sumary'!X53/'2009_CO-PA_Sumary'!AI53</f>
        <v>0.47458112559072041</v>
      </c>
      <c r="Y54" s="41">
        <f>'2010_CO-PA_Sumary'!X53/'2010_CO-PA_Sumary'!AI53</f>
        <v>0.32601549659544499</v>
      </c>
      <c r="Z54" s="41">
        <f t="shared" si="5"/>
        <v>0.45602339336099479</v>
      </c>
      <c r="AA54" s="41">
        <f t="shared" si="6"/>
        <v>0.4186597477852852</v>
      </c>
      <c r="AD54" s="69" t="s">
        <v>237</v>
      </c>
      <c r="AE54" s="27">
        <v>701</v>
      </c>
      <c r="AF54" s="25" t="s">
        <v>178</v>
      </c>
      <c r="AG54" s="41">
        <f>Q36</f>
        <v>1</v>
      </c>
      <c r="AH54" s="41">
        <f t="shared" ref="AH54:AO63" si="26">R36</f>
        <v>0.91999999999999993</v>
      </c>
      <c r="AI54" s="41">
        <f t="shared" si="26"/>
        <v>1</v>
      </c>
      <c r="AJ54" s="41">
        <f t="shared" si="26"/>
        <v>1</v>
      </c>
      <c r="AK54" s="41">
        <f t="shared" si="26"/>
        <v>1</v>
      </c>
      <c r="AL54" s="41">
        <f t="shared" si="26"/>
        <v>1</v>
      </c>
      <c r="AM54" s="41">
        <f t="shared" si="26"/>
        <v>1</v>
      </c>
      <c r="AN54" s="41">
        <f t="shared" si="26"/>
        <v>1</v>
      </c>
      <c r="AO54" s="41">
        <f t="shared" si="26"/>
        <v>1</v>
      </c>
      <c r="AP54" s="41">
        <f t="shared" ref="AP54:AP63" si="27">AVERAGE(AG54:AO54)</f>
        <v>0.99111111111111105</v>
      </c>
      <c r="AQ54" s="41">
        <f t="shared" ref="AQ54:AQ63" si="28">AVERAGE(AJ54:AO54)</f>
        <v>1</v>
      </c>
    </row>
    <row r="55" spans="1:43" x14ac:dyDescent="0.2">
      <c r="A55" s="23" t="s">
        <v>112</v>
      </c>
      <c r="B55" s="24" t="s">
        <v>113</v>
      </c>
      <c r="C55" s="41">
        <f>'2002_CO-PA_Sumary'!F54/'2002_CO-PA_Sumary'!Q54</f>
        <v>0.69902912621359226</v>
      </c>
      <c r="D55" s="41">
        <f>'2003_CO-PA_Sumary'!F54/'2003_CO-PA_Sumary'!Q54</f>
        <v>0.68421052631578949</v>
      </c>
      <c r="E55" s="41">
        <f>'2004_CO-PA_Sumary'!F54/'2004_CO-PA_Sumary'!Q54</f>
        <v>0.70192307692307709</v>
      </c>
      <c r="F55" s="41">
        <f>'2005_CO-PA_Sumary'!F54/'2005_CO-PA_Sumary'!Q54</f>
        <v>0.64556962025316456</v>
      </c>
      <c r="G55" s="41">
        <f>'2006_CO-PA_Sumary'!F54/'2006_CO-PA_Sumary'!Q54</f>
        <v>0.33793103448275863</v>
      </c>
      <c r="H55" s="41">
        <f>'2007_CO-PA_Sumary'!F54/'2007_CO-PA_Sumary'!Q54</f>
        <v>0.32919254658385094</v>
      </c>
      <c r="I55" s="41">
        <f>'2008_CO-PA_Sumary'!F54/'2008_CO-PA_Sumary'!Q54</f>
        <v>0.32692307692307687</v>
      </c>
      <c r="J55" s="41">
        <f>'2009_CO-PA_Sumary'!F54/'2009_CO-PA_Sumary'!Q54</f>
        <v>0.34042553191489361</v>
      </c>
      <c r="K55" s="41">
        <f>'2010_CO-PA_Sumary'!F54/'2010_CO-PA_Sumary'!Q54</f>
        <v>0.37007874015748032</v>
      </c>
      <c r="L55" s="41">
        <f t="shared" si="3"/>
        <v>0.4928092533075204</v>
      </c>
      <c r="M55" s="41">
        <f t="shared" si="4"/>
        <v>0.3916867583858708</v>
      </c>
      <c r="O55" s="27">
        <v>1003</v>
      </c>
      <c r="P55" s="25" t="s">
        <v>195</v>
      </c>
      <c r="Q55" s="41">
        <f>'2002_CO-PA_Sumary'!X54/'2002_CO-PA_Sumary'!AI54</f>
        <v>0.98000000000000009</v>
      </c>
      <c r="R55" s="41">
        <f>'2003_CO-PA_Sumary'!X54/'2003_CO-PA_Sumary'!AI54</f>
        <v>0.94117647058823528</v>
      </c>
      <c r="S55" s="41">
        <f>'2004_CO-PA_Sumary'!X54/'2004_CO-PA_Sumary'!AI54</f>
        <v>0.97916666666666652</v>
      </c>
      <c r="T55" s="41">
        <f>'2005_CO-PA_Sumary'!X54/'2005_CO-PA_Sumary'!AI54</f>
        <v>0.97872340425531901</v>
      </c>
      <c r="U55" s="41">
        <f>'2006_CO-PA_Sumary'!X54/'2006_CO-PA_Sumary'!AI54</f>
        <v>0.98000000000000009</v>
      </c>
      <c r="V55" s="41">
        <f>'2007_CO-PA_Sumary'!X54/'2007_CO-PA_Sumary'!AI54</f>
        <v>0.98000000000000009</v>
      </c>
      <c r="W55" s="41">
        <f>'2008_CO-PA_Sumary'!X54/'2008_CO-PA_Sumary'!AI54</f>
        <v>0.97959183673469374</v>
      </c>
      <c r="X55" s="41">
        <f>'2009_CO-PA_Sumary'!X54/'2009_CO-PA_Sumary'!AI54</f>
        <v>0.97916666666666652</v>
      </c>
      <c r="Y55" s="41">
        <f>'2010_CO-PA_Sumary'!X54/'2010_CO-PA_Sumary'!AI54</f>
        <v>0.97727272727272718</v>
      </c>
      <c r="Z55" s="41">
        <f t="shared" si="5"/>
        <v>0.97501086357603428</v>
      </c>
      <c r="AA55" s="41">
        <f t="shared" si="6"/>
        <v>0.97912577248823451</v>
      </c>
      <c r="AE55" s="27">
        <v>702</v>
      </c>
      <c r="AF55" s="25" t="s">
        <v>179</v>
      </c>
      <c r="AG55" s="41">
        <f t="shared" ref="AG55:AG63" si="29">Q37</f>
        <v>0.40511212925006018</v>
      </c>
      <c r="AH55" s="41">
        <f t="shared" si="26"/>
        <v>0.26436004865522372</v>
      </c>
      <c r="AI55" s="41">
        <f t="shared" si="26"/>
        <v>0.27587971849008325</v>
      </c>
      <c r="AJ55" s="41">
        <f t="shared" si="26"/>
        <v>0.17541839398126827</v>
      </c>
      <c r="AK55" s="41">
        <f t="shared" si="26"/>
        <v>0.19444997676425679</v>
      </c>
      <c r="AL55" s="41">
        <f t="shared" si="26"/>
        <v>0.33642046770085665</v>
      </c>
      <c r="AM55" s="41">
        <f t="shared" si="26"/>
        <v>0.57648221343873529</v>
      </c>
      <c r="AN55" s="41">
        <f t="shared" si="26"/>
        <v>0.72367156391596887</v>
      </c>
      <c r="AO55" s="41">
        <f t="shared" si="26"/>
        <v>0.46957805579299094</v>
      </c>
      <c r="AP55" s="41">
        <f t="shared" si="27"/>
        <v>0.38015250755438268</v>
      </c>
      <c r="AQ55" s="41">
        <f t="shared" si="28"/>
        <v>0.41267011193234615</v>
      </c>
    </row>
    <row r="56" spans="1:43" x14ac:dyDescent="0.2">
      <c r="A56" s="23" t="s">
        <v>114</v>
      </c>
      <c r="B56" s="24" t="s">
        <v>115</v>
      </c>
      <c r="C56" s="41">
        <f>'2002_CO-PA_Sumary'!F55/'2002_CO-PA_Sumary'!Q55</f>
        <v>0.68860697216755684</v>
      </c>
      <c r="D56" s="41">
        <f>'2003_CO-PA_Sumary'!F55/'2003_CO-PA_Sumary'!Q55</f>
        <v>0.6069570387988702</v>
      </c>
      <c r="E56" s="41">
        <f>'2004_CO-PA_Sumary'!F55/'2004_CO-PA_Sumary'!Q55</f>
        <v>0.71960475929978118</v>
      </c>
      <c r="F56" s="41">
        <f>'2005_CO-PA_Sumary'!F55/'2005_CO-PA_Sumary'!Q55</f>
        <v>0.37299554785075451</v>
      </c>
      <c r="G56" s="41">
        <f>'2006_CO-PA_Sumary'!F55/'2006_CO-PA_Sumary'!Q55</f>
        <v>0.41809823372852628</v>
      </c>
      <c r="H56" s="41">
        <f>'2007_CO-PA_Sumary'!F55/'2007_CO-PA_Sumary'!Q55</f>
        <v>0.81119181366059601</v>
      </c>
      <c r="I56" s="41">
        <f>'2008_CO-PA_Sumary'!F55/'2008_CO-PA_Sumary'!Q55</f>
        <v>0.74462201356956825</v>
      </c>
      <c r="J56" s="41">
        <f>'2009_CO-PA_Sumary'!F55/'2009_CO-PA_Sumary'!Q55</f>
        <v>0.72532446976891418</v>
      </c>
      <c r="K56" s="41">
        <f>'2010_CO-PA_Sumary'!F55/'2010_CO-PA_Sumary'!Q55</f>
        <v>0.51604193695431111</v>
      </c>
      <c r="L56" s="41">
        <f t="shared" si="3"/>
        <v>0.62260475397765314</v>
      </c>
      <c r="M56" s="41">
        <f t="shared" si="4"/>
        <v>0.598045669255445</v>
      </c>
      <c r="O56" s="27">
        <v>1004</v>
      </c>
      <c r="P56" s="25" t="s">
        <v>196</v>
      </c>
      <c r="Q56" s="41">
        <f>'2002_CO-PA_Sumary'!X55/'2002_CO-PA_Sumary'!AI55</f>
        <v>6.749391163168271E-2</v>
      </c>
      <c r="R56" s="41">
        <f>'2003_CO-PA_Sumary'!X55/'2003_CO-PA_Sumary'!AI55</f>
        <v>2.9346210995542341E-2</v>
      </c>
      <c r="S56" s="41">
        <f>'2004_CO-PA_Sumary'!X55/'2004_CO-PA_Sumary'!AI55</f>
        <v>1.8286573146292586E-2</v>
      </c>
      <c r="T56" s="41">
        <f>'2005_CO-PA_Sumary'!X55/'2005_CO-PA_Sumary'!AI55</f>
        <v>1.4960629921259841E-2</v>
      </c>
      <c r="U56" s="41">
        <f>'2006_CO-PA_Sumary'!X55/'2006_CO-PA_Sumary'!AI55</f>
        <v>1.4970059880239519E-2</v>
      </c>
      <c r="V56" s="41">
        <f>'2007_CO-PA_Sumary'!X55/'2007_CO-PA_Sumary'!AI55</f>
        <v>1.5070108766871969E-2</v>
      </c>
      <c r="W56" s="41">
        <f>'2008_CO-PA_Sumary'!X55/'2008_CO-PA_Sumary'!AI55</f>
        <v>1.3095535046146172E-2</v>
      </c>
      <c r="X56" s="41">
        <f>'2009_CO-PA_Sumary'!X55/'2009_CO-PA_Sumary'!AI55</f>
        <v>1.6542002301495978E-2</v>
      </c>
      <c r="Y56" s="41">
        <f>'2010_CO-PA_Sumary'!X55/'2010_CO-PA_Sumary'!AI55</f>
        <v>1.8015012510425352E-2</v>
      </c>
      <c r="Z56" s="41">
        <f t="shared" si="5"/>
        <v>2.3086671577772944E-2</v>
      </c>
      <c r="AA56" s="41">
        <f t="shared" si="6"/>
        <v>1.5442224737739806E-2</v>
      </c>
      <c r="AE56" s="27">
        <v>703</v>
      </c>
      <c r="AF56" s="25" t="s">
        <v>180</v>
      </c>
      <c r="AG56" s="41">
        <f t="shared" si="29"/>
        <v>0.74481807668356892</v>
      </c>
      <c r="AH56" s="41">
        <f t="shared" si="26"/>
        <v>0.71569668158951394</v>
      </c>
      <c r="AI56" s="41">
        <f t="shared" si="26"/>
        <v>0.75226572811262626</v>
      </c>
      <c r="AJ56" s="41">
        <f t="shared" si="26"/>
        <v>0.50910804020100497</v>
      </c>
      <c r="AK56" s="41">
        <f t="shared" si="26"/>
        <v>0.48995012099362933</v>
      </c>
      <c r="AL56" s="41">
        <f t="shared" si="26"/>
        <v>0.72627737226277389</v>
      </c>
      <c r="AM56" s="41">
        <f t="shared" si="26"/>
        <v>0.82975848674210451</v>
      </c>
      <c r="AN56" s="41">
        <f t="shared" si="26"/>
        <v>0.83113579514139158</v>
      </c>
      <c r="AO56" s="41">
        <f t="shared" si="26"/>
        <v>0.67357772435897434</v>
      </c>
      <c r="AP56" s="41">
        <f t="shared" si="27"/>
        <v>0.69695422512062088</v>
      </c>
      <c r="AQ56" s="41">
        <f t="shared" si="28"/>
        <v>0.67663458994997983</v>
      </c>
    </row>
    <row r="57" spans="1:43" x14ac:dyDescent="0.2">
      <c r="A57" s="23" t="s">
        <v>116</v>
      </c>
      <c r="B57" s="24" t="s">
        <v>117</v>
      </c>
      <c r="C57" s="41">
        <f>'2002_CO-PA_Sumary'!F56/'2002_CO-PA_Sumary'!Q56</f>
        <v>2.3715415019762851E-2</v>
      </c>
      <c r="D57" s="41">
        <f>'2003_CO-PA_Sumary'!F56/'2003_CO-PA_Sumary'!Q56</f>
        <v>3.8297872340425532E-2</v>
      </c>
      <c r="E57" s="41">
        <f>'2004_CO-PA_Sumary'!F56/'2004_CO-PA_Sumary'!Q56</f>
        <v>3.8297872340425532E-2</v>
      </c>
      <c r="F57" s="41">
        <f>'2005_CO-PA_Sumary'!F56/'2005_CO-PA_Sumary'!Q56</f>
        <v>4.0358744394618833E-2</v>
      </c>
      <c r="G57" s="41">
        <f>'2006_CO-PA_Sumary'!F56/'2006_CO-PA_Sumary'!Q56</f>
        <v>9.4594594594594614E-2</v>
      </c>
      <c r="H57" s="41">
        <f>'2007_CO-PA_Sumary'!F56/'2007_CO-PA_Sumary'!Q56</f>
        <v>0.11180124223602488</v>
      </c>
      <c r="I57" s="41">
        <f>'2008_CO-PA_Sumary'!F56/'2008_CO-PA_Sumary'!Q56</f>
        <v>0.135678391959799</v>
      </c>
      <c r="J57" s="41">
        <f>'2009_CO-PA_Sumary'!F56/'2009_CO-PA_Sumary'!Q56</f>
        <v>9.1891891891891883E-2</v>
      </c>
      <c r="K57" s="41">
        <f>'2010_CO-PA_Sumary'!F56/'2010_CO-PA_Sumary'!Q56</f>
        <v>9.5238095238095233E-2</v>
      </c>
      <c r="L57" s="41">
        <f t="shared" si="3"/>
        <v>7.443045777951536E-2</v>
      </c>
      <c r="M57" s="41">
        <f t="shared" si="4"/>
        <v>9.4927160052504081E-2</v>
      </c>
      <c r="O57" s="27">
        <v>1005</v>
      </c>
      <c r="P57" s="25" t="s">
        <v>197</v>
      </c>
      <c r="Q57" s="41">
        <f>'2002_CO-PA_Sumary'!X56/'2002_CO-PA_Sumary'!AI56</f>
        <v>0.51153846153846161</v>
      </c>
      <c r="R57" s="41">
        <f>'2003_CO-PA_Sumary'!X56/'2003_CO-PA_Sumary'!AI56</f>
        <v>0.41025641025641035</v>
      </c>
      <c r="S57" s="41">
        <f>'2004_CO-PA_Sumary'!X56/'2004_CO-PA_Sumary'!AI56</f>
        <v>0.41414141414141409</v>
      </c>
      <c r="T57" s="41">
        <f>'2005_CO-PA_Sumary'!X56/'2005_CO-PA_Sumary'!AI56</f>
        <v>0.41090146750524109</v>
      </c>
      <c r="U57" s="41">
        <f>'2006_CO-PA_Sumary'!X56/'2006_CO-PA_Sumary'!AI56</f>
        <v>0.43656716417910452</v>
      </c>
      <c r="V57" s="41">
        <f>'2007_CO-PA_Sumary'!X56/'2007_CO-PA_Sumary'!AI56</f>
        <v>0.44827586206896558</v>
      </c>
      <c r="W57" s="41">
        <f>'2008_CO-PA_Sumary'!X56/'2008_CO-PA_Sumary'!AI56</f>
        <v>0.42962962962962964</v>
      </c>
      <c r="X57" s="41">
        <f>'2009_CO-PA_Sumary'!X56/'2009_CO-PA_Sumary'!AI56</f>
        <v>0.437619961612284</v>
      </c>
      <c r="Y57" s="41">
        <f>'2010_CO-PA_Sumary'!X56/'2010_CO-PA_Sumary'!AI56</f>
        <v>0.39562624254473161</v>
      </c>
      <c r="Z57" s="41">
        <f t="shared" si="5"/>
        <v>0.43272851260847139</v>
      </c>
      <c r="AA57" s="41">
        <f t="shared" si="6"/>
        <v>0.42643672125665932</v>
      </c>
      <c r="AE57" s="27">
        <v>704</v>
      </c>
      <c r="AF57" s="25" t="s">
        <v>181</v>
      </c>
      <c r="AG57" s="41">
        <f t="shared" si="29"/>
        <v>0.36625514403292181</v>
      </c>
      <c r="AH57" s="41">
        <f t="shared" si="26"/>
        <v>0.33206357546302379</v>
      </c>
      <c r="AI57" s="41">
        <f t="shared" si="26"/>
        <v>0.3977384464110128</v>
      </c>
      <c r="AJ57" s="41">
        <f t="shared" si="26"/>
        <v>0.26142099132910573</v>
      </c>
      <c r="AK57" s="41">
        <f t="shared" si="26"/>
        <v>0.27533980582524276</v>
      </c>
      <c r="AL57" s="41">
        <f t="shared" si="26"/>
        <v>0.46279800890751893</v>
      </c>
      <c r="AM57" s="41">
        <f t="shared" si="26"/>
        <v>0.37162673392181594</v>
      </c>
      <c r="AN57" s="41">
        <f t="shared" si="26"/>
        <v>0.40852323934595081</v>
      </c>
      <c r="AO57" s="41">
        <f t="shared" si="26"/>
        <v>0.26610723936851088</v>
      </c>
      <c r="AP57" s="41">
        <f t="shared" si="27"/>
        <v>0.34909702051167812</v>
      </c>
      <c r="AQ57" s="41">
        <f t="shared" si="28"/>
        <v>0.34096933644969085</v>
      </c>
    </row>
    <row r="58" spans="1:43" ht="13.5" thickBot="1" x14ac:dyDescent="0.25">
      <c r="A58" s="23" t="s">
        <v>118</v>
      </c>
      <c r="B58" s="24" t="s">
        <v>119</v>
      </c>
      <c r="C58" s="41">
        <f>'2002_CO-PA_Sumary'!F57/'2002_CO-PA_Sumary'!Q57</f>
        <v>0.35877815866797258</v>
      </c>
      <c r="D58" s="41">
        <f>'2003_CO-PA_Sumary'!F57/'2003_CO-PA_Sumary'!Q57</f>
        <v>0.39973338411731096</v>
      </c>
      <c r="E58" s="41">
        <f>'2004_CO-PA_Sumary'!F57/'2004_CO-PA_Sumary'!Q57</f>
        <v>0.33008328255128988</v>
      </c>
      <c r="F58" s="41">
        <f>'2005_CO-PA_Sumary'!F57/'2005_CO-PA_Sumary'!Q57</f>
        <v>0.11122949073087579</v>
      </c>
      <c r="G58" s="41">
        <f>'2006_CO-PA_Sumary'!F57/'2006_CO-PA_Sumary'!Q57</f>
        <v>0.51941627504328469</v>
      </c>
      <c r="H58" s="41">
        <f>'2007_CO-PA_Sumary'!F57/'2007_CO-PA_Sumary'!Q57</f>
        <v>0.58654634946677608</v>
      </c>
      <c r="I58" s="41">
        <f>'2008_CO-PA_Sumary'!F57/'2008_CO-PA_Sumary'!Q57</f>
        <v>0.6123118487070629</v>
      </c>
      <c r="J58" s="41">
        <f>'2009_CO-PA_Sumary'!F57/'2009_CO-PA_Sumary'!Q57</f>
        <v>0.66340110905730121</v>
      </c>
      <c r="K58" s="41">
        <f>'2010_CO-PA_Sumary'!F57/'2010_CO-PA_Sumary'!Q57</f>
        <v>0.64601566098572094</v>
      </c>
      <c r="L58" s="41">
        <f t="shared" si="3"/>
        <v>0.46972395103639947</v>
      </c>
      <c r="M58" s="41">
        <f t="shared" si="4"/>
        <v>0.52315345566517035</v>
      </c>
      <c r="O58" s="59">
        <v>1006</v>
      </c>
      <c r="P58" s="60" t="s">
        <v>198</v>
      </c>
      <c r="Q58" s="55">
        <f>'2002_CO-PA_Sumary'!X57/'2002_CO-PA_Sumary'!AI57</f>
        <v>3.5589721688376398E-5</v>
      </c>
      <c r="R58" s="55">
        <f>'2003_CO-PA_Sumary'!X57/'2003_CO-PA_Sumary'!AI57</f>
        <v>3.3796343235661904E-5</v>
      </c>
      <c r="S58" s="55">
        <f>'2004_CO-PA_Sumary'!X57/'2004_CO-PA_Sumary'!AI57</f>
        <v>3.5534077180015636E-5</v>
      </c>
      <c r="T58" s="55">
        <f>'2005_CO-PA_Sumary'!X57/'2005_CO-PA_Sumary'!AI57</f>
        <v>3.7531902116799282E-5</v>
      </c>
      <c r="U58" s="55">
        <f>'2006_CO-PA_Sumary'!X57/'2006_CO-PA_Sumary'!AI57</f>
        <v>3.4367804240987044E-5</v>
      </c>
      <c r="V58" s="55">
        <f>'2007_CO-PA_Sumary'!X57/'2007_CO-PA_Sumary'!AI57</f>
        <v>7.3542930685787831E-5</v>
      </c>
      <c r="W58" s="55">
        <f>'2008_CO-PA_Sumary'!X57/'2008_CO-PA_Sumary'!AI57</f>
        <v>7.144643303683063E-5</v>
      </c>
      <c r="X58" s="55">
        <f>'2009_CO-PA_Sumary'!X57/'2009_CO-PA_Sumary'!AI57</f>
        <v>3.8872691933916424E-5</v>
      </c>
      <c r="Y58" s="55">
        <f>'2010_CO-PA_Sumary'!X57/'2010_CO-PA_Sumary'!AI57</f>
        <v>3.7558685446009389E-5</v>
      </c>
      <c r="Z58" s="55">
        <f t="shared" si="5"/>
        <v>4.4248954396042733E-5</v>
      </c>
      <c r="AA58" s="55">
        <f t="shared" si="6"/>
        <v>4.8886741243388439E-5</v>
      </c>
      <c r="AE58" s="27">
        <v>705</v>
      </c>
      <c r="AF58" s="25" t="s">
        <v>182</v>
      </c>
      <c r="AG58" s="41">
        <f t="shared" si="29"/>
        <v>0.57288338658146976</v>
      </c>
      <c r="AH58" s="41">
        <f t="shared" si="26"/>
        <v>0.55916521023953947</v>
      </c>
      <c r="AI58" s="41">
        <f t="shared" si="26"/>
        <v>0.61720698254364104</v>
      </c>
      <c r="AJ58" s="41">
        <f t="shared" si="26"/>
        <v>0.25037326289192607</v>
      </c>
      <c r="AK58" s="41">
        <f t="shared" si="26"/>
        <v>0.23572283259001414</v>
      </c>
      <c r="AL58" s="41">
        <f t="shared" si="26"/>
        <v>0.75630843470393083</v>
      </c>
      <c r="AM58" s="41">
        <f t="shared" si="26"/>
        <v>0.56837566782266369</v>
      </c>
      <c r="AN58" s="41">
        <f t="shared" si="26"/>
        <v>0.63153193389906215</v>
      </c>
      <c r="AO58" s="41">
        <f t="shared" si="26"/>
        <v>0.38392282958199353</v>
      </c>
      <c r="AP58" s="41">
        <f t="shared" si="27"/>
        <v>0.50838783787269337</v>
      </c>
      <c r="AQ58" s="41">
        <f t="shared" si="28"/>
        <v>0.47103916024826509</v>
      </c>
    </row>
    <row r="59" spans="1:43" ht="13.5" thickBot="1" x14ac:dyDescent="0.25">
      <c r="A59" s="23" t="s">
        <v>120</v>
      </c>
      <c r="B59" s="24" t="s">
        <v>121</v>
      </c>
      <c r="C59" s="41">
        <f>'2002_CO-PA_Sumary'!F58/'2002_CO-PA_Sumary'!Q58</f>
        <v>0.41542669584245079</v>
      </c>
      <c r="D59" s="41">
        <f>'2003_CO-PA_Sumary'!F58/'2003_CO-PA_Sumary'!Q58</f>
        <v>0.49925892144567319</v>
      </c>
      <c r="E59" s="41">
        <f>'2004_CO-PA_Sumary'!F58/'2004_CO-PA_Sumary'!Q58</f>
        <v>0.44007369875633345</v>
      </c>
      <c r="F59" s="41">
        <f>'2005_CO-PA_Sumary'!F58/'2005_CO-PA_Sumary'!Q58</f>
        <v>0.48407485438096431</v>
      </c>
      <c r="G59" s="41">
        <f>'2006_CO-PA_Sumary'!F58/'2006_CO-PA_Sumary'!Q58</f>
        <v>0.43859245630174803</v>
      </c>
      <c r="H59" s="41">
        <f>'2007_CO-PA_Sumary'!F58/'2007_CO-PA_Sumary'!Q58</f>
        <v>0.44651967142239524</v>
      </c>
      <c r="I59" s="41">
        <f>'2008_CO-PA_Sumary'!F58/'2008_CO-PA_Sumary'!Q58</f>
        <v>0.45491575634141823</v>
      </c>
      <c r="J59" s="41">
        <f>'2009_CO-PA_Sumary'!F58/'2009_CO-PA_Sumary'!Q58</f>
        <v>0.43840472673559827</v>
      </c>
      <c r="K59" s="41">
        <f>'2010_CO-PA_Sumary'!F58/'2010_CO-PA_Sumary'!Q58</f>
        <v>0.38043478260869562</v>
      </c>
      <c r="L59" s="41">
        <f t="shared" si="3"/>
        <v>0.44418906264836416</v>
      </c>
      <c r="M59" s="41">
        <f t="shared" si="4"/>
        <v>0.44049037463180324</v>
      </c>
      <c r="P59" s="61" t="s">
        <v>228</v>
      </c>
      <c r="Q59" s="62">
        <f>'2002-10_Total GW_by_Co-PA'!Q60/'2002-10_Ave_CO-PA_Total Supply'!Q60</f>
        <v>0.3967214272952625</v>
      </c>
      <c r="R59" s="62">
        <f>'2002-10_Total GW_by_Co-PA'!R60/'2002-10_Ave_CO-PA_Total Supply'!R60</f>
        <v>0.37593352368472577</v>
      </c>
      <c r="S59" s="62">
        <f>'2002-10_Total GW_by_Co-PA'!S60/'2002-10_Ave_CO-PA_Total Supply'!S60</f>
        <v>0.39392002209605115</v>
      </c>
      <c r="T59" s="62">
        <f>'2002-10_Total GW_by_Co-PA'!T60/'2002-10_Ave_CO-PA_Total Supply'!T60</f>
        <v>0.30309227913732939</v>
      </c>
      <c r="U59" s="62">
        <f>'2002-10_Total GW_by_Co-PA'!U60/'2002-10_Ave_CO-PA_Total Supply'!U60</f>
        <v>0.31135926452136264</v>
      </c>
      <c r="V59" s="62">
        <f>'2002-10_Total GW_by_Co-PA'!V60/'2002-10_Ave_CO-PA_Total Supply'!V60</f>
        <v>0.41373746395095357</v>
      </c>
      <c r="W59" s="62">
        <f>'2002-10_Total GW_by_Co-PA'!W60/'2002-10_Ave_CO-PA_Total Supply'!W60</f>
        <v>0.44089052116278904</v>
      </c>
      <c r="X59" s="62">
        <f>'2002-10_Total GW_by_Co-PA'!X60/'2002-10_Ave_CO-PA_Total Supply'!X60</f>
        <v>0.45747989544721807</v>
      </c>
      <c r="Y59" s="62">
        <f>'2002-10_Total GW_by_Co-PA'!Y60/'2002-10_Ave_CO-PA_Total Supply'!Y60</f>
        <v>0.36272177265580963</v>
      </c>
      <c r="Z59" s="62">
        <f>'2002-10_Total GW_by_Co-PA'!Z60/'2002-10_Ave_CO-PA_Total Supply'!Z60</f>
        <v>0.38579208191970621</v>
      </c>
      <c r="AA59" s="62">
        <f>'2002-10_Total GW_by_Co-PA'!AA60/'2002-10_Ave_CO-PA_Total Supply'!AA60</f>
        <v>0.38408181979392225</v>
      </c>
      <c r="AE59" s="27">
        <v>706</v>
      </c>
      <c r="AF59" s="25" t="s">
        <v>183</v>
      </c>
      <c r="AG59" s="41">
        <f t="shared" si="29"/>
        <v>0.70845967252880537</v>
      </c>
      <c r="AH59" s="41">
        <f t="shared" si="26"/>
        <v>0.60869213337649719</v>
      </c>
      <c r="AI59" s="41">
        <f t="shared" si="26"/>
        <v>0.73035793851180753</v>
      </c>
      <c r="AJ59" s="41">
        <f t="shared" si="26"/>
        <v>0.35805724492833746</v>
      </c>
      <c r="AK59" s="41">
        <f t="shared" si="26"/>
        <v>0.41439780474209997</v>
      </c>
      <c r="AL59" s="41">
        <f t="shared" si="26"/>
        <v>0.82391666343956926</v>
      </c>
      <c r="AM59" s="41">
        <f t="shared" si="26"/>
        <v>0.75668956945067822</v>
      </c>
      <c r="AN59" s="41">
        <f t="shared" si="26"/>
        <v>0.73802902875746068</v>
      </c>
      <c r="AO59" s="41">
        <f t="shared" si="26"/>
        <v>0.50709099800624458</v>
      </c>
      <c r="AP59" s="41">
        <f t="shared" si="27"/>
        <v>0.62729900597127775</v>
      </c>
      <c r="AQ59" s="41">
        <f t="shared" si="28"/>
        <v>0.59969688488739836</v>
      </c>
    </row>
    <row r="60" spans="1:43" ht="13.5" thickBot="1" x14ac:dyDescent="0.25">
      <c r="A60" s="53" t="s">
        <v>122</v>
      </c>
      <c r="B60" s="54" t="s">
        <v>123</v>
      </c>
      <c r="C60" s="55">
        <f>'2002_CO-PA_Sumary'!F59/'2002_CO-PA_Sumary'!Q59</f>
        <v>0.15245664739884396</v>
      </c>
      <c r="D60" s="55">
        <f>'2003_CO-PA_Sumary'!F59/'2003_CO-PA_Sumary'!Q59</f>
        <v>0.26702926702926699</v>
      </c>
      <c r="E60" s="55">
        <f>'2004_CO-PA_Sumary'!F59/'2004_CO-PA_Sumary'!Q59</f>
        <v>0.15219443133553562</v>
      </c>
      <c r="F60" s="55">
        <f>'2005_CO-PA_Sumary'!F59/'2005_CO-PA_Sumary'!Q59</f>
        <v>0.24021592442645079</v>
      </c>
      <c r="G60" s="55">
        <f>'2006_CO-PA_Sumary'!F59/'2006_CO-PA_Sumary'!Q59</f>
        <v>0.23220595658758203</v>
      </c>
      <c r="H60" s="55">
        <f>'2007_CO-PA_Sumary'!F59/'2007_CO-PA_Sumary'!Q59</f>
        <v>0.27584428976540348</v>
      </c>
      <c r="I60" s="55">
        <f>'2008_CO-PA_Sumary'!F59/'2008_CO-PA_Sumary'!Q59</f>
        <v>0.22984267453294005</v>
      </c>
      <c r="J60" s="55">
        <f>'2009_CO-PA_Sumary'!F59/'2009_CO-PA_Sumary'!Q59</f>
        <v>0.22752385735811145</v>
      </c>
      <c r="K60" s="55">
        <f>'2010_CO-PA_Sumary'!F59/'2010_CO-PA_Sumary'!Q59</f>
        <v>0.25523372526527099</v>
      </c>
      <c r="L60" s="55">
        <f t="shared" si="3"/>
        <v>0.22583853041104504</v>
      </c>
      <c r="M60" s="55">
        <f t="shared" si="4"/>
        <v>0.24347773798929315</v>
      </c>
      <c r="N60" s="56"/>
      <c r="P60" s="40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E60" s="27">
        <v>707</v>
      </c>
      <c r="AF60" s="25" t="s">
        <v>184</v>
      </c>
      <c r="AG60" s="41">
        <f t="shared" si="29"/>
        <v>0.84276729559748431</v>
      </c>
      <c r="AH60" s="41">
        <f t="shared" si="26"/>
        <v>0.84409799554565701</v>
      </c>
      <c r="AI60" s="41">
        <f t="shared" si="26"/>
        <v>0.84313725490196079</v>
      </c>
      <c r="AJ60" s="41">
        <f t="shared" si="26"/>
        <v>0.83413461538461553</v>
      </c>
      <c r="AK60" s="41">
        <f t="shared" si="26"/>
        <v>0.88271604938271619</v>
      </c>
      <c r="AL60" s="41">
        <f t="shared" si="26"/>
        <v>0.86347517730496448</v>
      </c>
      <c r="AM60" s="41">
        <f t="shared" si="26"/>
        <v>0.97202797202797209</v>
      </c>
      <c r="AN60" s="41">
        <f t="shared" si="26"/>
        <v>0.90877796901893293</v>
      </c>
      <c r="AO60" s="41">
        <f t="shared" si="26"/>
        <v>0.88888888888888895</v>
      </c>
      <c r="AP60" s="41">
        <f t="shared" si="27"/>
        <v>0.87555813533924365</v>
      </c>
      <c r="AQ60" s="41">
        <f t="shared" si="28"/>
        <v>0.89167011200134849</v>
      </c>
    </row>
    <row r="61" spans="1:43" ht="13.5" thickBot="1" x14ac:dyDescent="0.25">
      <c r="B61" s="57" t="s">
        <v>228</v>
      </c>
      <c r="C61" s="58">
        <f>'2002-10_Total GW_by_Co-PA'!C62/'2002-10_Ave_CO-PA_Total Supply'!C62</f>
        <v>0.3967214272952625</v>
      </c>
      <c r="D61" s="58">
        <f>'2002-10_Total GW_by_Co-PA'!D62/'2002-10_Ave_CO-PA_Total Supply'!D62</f>
        <v>0.37593352368472588</v>
      </c>
      <c r="E61" s="58">
        <f>'2002-10_Total GW_by_Co-PA'!E62/'2002-10_Ave_CO-PA_Total Supply'!E62</f>
        <v>0.39392002209605093</v>
      </c>
      <c r="F61" s="58">
        <f>'2002-10_Total GW_by_Co-PA'!F62/'2002-10_Ave_CO-PA_Total Supply'!F62</f>
        <v>0.30309227913732922</v>
      </c>
      <c r="G61" s="58">
        <f>'2002-10_Total GW_by_Co-PA'!G62/'2002-10_Ave_CO-PA_Total Supply'!G62</f>
        <v>0.31135926452136248</v>
      </c>
      <c r="H61" s="58">
        <f>'2002-10_Total GW_by_Co-PA'!H62/'2002-10_Ave_CO-PA_Total Supply'!H62</f>
        <v>0.41373746395095357</v>
      </c>
      <c r="I61" s="58">
        <f>'2002-10_Total GW_by_Co-PA'!I62/'2002-10_Ave_CO-PA_Total Supply'!I62</f>
        <v>0.44089052116278926</v>
      </c>
      <c r="J61" s="58">
        <f>'2002-10_Total GW_by_Co-PA'!J62/'2002-10_Ave_CO-PA_Total Supply'!J62</f>
        <v>0.45747989544721801</v>
      </c>
      <c r="K61" s="58">
        <f>'2002-10_Total GW_by_Co-PA'!K62/'2002-10_Ave_CO-PA_Total Supply'!K62</f>
        <v>0.36272177265580996</v>
      </c>
      <c r="L61" s="58">
        <f>'2002-10_Total GW_by_Co-PA'!L62/'2002-10_Ave_CO-PA_Total Supply'!L62</f>
        <v>0.38579208191970632</v>
      </c>
      <c r="M61" s="58">
        <f>'2002-10_Total GW_by_Co-PA'!M62/'2002-10_Ave_CO-PA_Total Supply'!M62</f>
        <v>0.38432714425066761</v>
      </c>
      <c r="P61" s="40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E61" s="27">
        <v>708</v>
      </c>
      <c r="AF61" s="25" t="s">
        <v>185</v>
      </c>
      <c r="AG61" s="41">
        <f t="shared" si="29"/>
        <v>0.56323079690591837</v>
      </c>
      <c r="AH61" s="41">
        <f t="shared" si="26"/>
        <v>0.52391742195367574</v>
      </c>
      <c r="AI61" s="41">
        <f t="shared" si="26"/>
        <v>0.59617912540531071</v>
      </c>
      <c r="AJ61" s="41">
        <f t="shared" si="26"/>
        <v>0.36310341668956675</v>
      </c>
      <c r="AK61" s="41">
        <f t="shared" si="26"/>
        <v>0.30126120409296425</v>
      </c>
      <c r="AL61" s="41">
        <f t="shared" si="26"/>
        <v>0.53433148192868063</v>
      </c>
      <c r="AM61" s="41">
        <f t="shared" si="26"/>
        <v>0.79224727641246528</v>
      </c>
      <c r="AN61" s="41">
        <f t="shared" si="26"/>
        <v>0.74588444157520983</v>
      </c>
      <c r="AO61" s="41">
        <f t="shared" si="26"/>
        <v>0.52237671909429373</v>
      </c>
      <c r="AP61" s="41">
        <f t="shared" si="27"/>
        <v>0.54917020933978711</v>
      </c>
      <c r="AQ61" s="41">
        <f t="shared" si="28"/>
        <v>0.54320075663219669</v>
      </c>
    </row>
    <row r="62" spans="1:43" ht="13.5" thickTop="1" x14ac:dyDescent="0.2">
      <c r="B62" s="52" t="s">
        <v>227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E62" s="27">
        <v>709</v>
      </c>
      <c r="AF62" s="25" t="s">
        <v>186</v>
      </c>
      <c r="AG62" s="41">
        <f t="shared" si="29"/>
        <v>0.67526633294827354</v>
      </c>
      <c r="AH62" s="41">
        <f t="shared" si="26"/>
        <v>0.65455729166666665</v>
      </c>
      <c r="AI62" s="41">
        <f t="shared" si="26"/>
        <v>0.61759224748415953</v>
      </c>
      <c r="AJ62" s="41">
        <f t="shared" si="26"/>
        <v>0.42170499931138966</v>
      </c>
      <c r="AK62" s="41">
        <f t="shared" si="26"/>
        <v>0.10784561049445006</v>
      </c>
      <c r="AL62" s="41">
        <f t="shared" si="26"/>
        <v>0.45870809484873254</v>
      </c>
      <c r="AM62" s="41">
        <f t="shared" si="26"/>
        <v>0.57713837886251684</v>
      </c>
      <c r="AN62" s="41">
        <f t="shared" si="26"/>
        <v>0.56199175671159629</v>
      </c>
      <c r="AO62" s="41">
        <f t="shared" si="26"/>
        <v>0.36280869466256982</v>
      </c>
      <c r="AP62" s="41">
        <f t="shared" si="27"/>
        <v>0.49306815633226159</v>
      </c>
      <c r="AQ62" s="41">
        <f t="shared" si="28"/>
        <v>0.4150329224818759</v>
      </c>
    </row>
    <row r="63" spans="1:43" ht="13.5" thickBot="1" x14ac:dyDescent="0.25">
      <c r="B63" s="52" t="s">
        <v>225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AE63" s="165">
        <v>710</v>
      </c>
      <c r="AF63" s="166" t="s">
        <v>187</v>
      </c>
      <c r="AG63" s="168">
        <f t="shared" si="29"/>
        <v>0.62920227920227911</v>
      </c>
      <c r="AH63" s="168">
        <f t="shared" si="26"/>
        <v>0.50490126438414551</v>
      </c>
      <c r="AI63" s="168">
        <f t="shared" si="26"/>
        <v>0.58691921858500518</v>
      </c>
      <c r="AJ63" s="168">
        <f t="shared" si="26"/>
        <v>0.18994131381334006</v>
      </c>
      <c r="AK63" s="168">
        <f t="shared" si="26"/>
        <v>0.24726027397260275</v>
      </c>
      <c r="AL63" s="168">
        <f t="shared" si="26"/>
        <v>0.55476774236299775</v>
      </c>
      <c r="AM63" s="168">
        <f t="shared" si="26"/>
        <v>0.65497799779978005</v>
      </c>
      <c r="AN63" s="168">
        <f t="shared" si="26"/>
        <v>0.66163398692810449</v>
      </c>
      <c r="AO63" s="168">
        <f t="shared" si="26"/>
        <v>0.42796922047507524</v>
      </c>
      <c r="AP63" s="168">
        <f t="shared" si="27"/>
        <v>0.49528592194703669</v>
      </c>
      <c r="AQ63" s="168">
        <f t="shared" si="28"/>
        <v>0.45609175589198342</v>
      </c>
    </row>
    <row r="64" spans="1:43" ht="13.5" thickTop="1" x14ac:dyDescent="0.2">
      <c r="B64" s="52" t="s">
        <v>226</v>
      </c>
      <c r="AE64" s="27"/>
      <c r="AF64" s="40" t="s">
        <v>252</v>
      </c>
      <c r="AG64" s="41">
        <f>'2002-10_Total GW_by_Co-PA'!AG64/'2002-10_Ave_CO-PA_Total Supply'!AG64</f>
        <v>0.61343729605330943</v>
      </c>
      <c r="AH64" s="41">
        <f>'2002-10_Total GW_by_Co-PA'!AH64/'2002-10_Ave_CO-PA_Total Supply'!AH64</f>
        <v>0.54327430879155025</v>
      </c>
      <c r="AI64" s="41">
        <f>'2002-10_Total GW_by_Co-PA'!AI64/'2002-10_Ave_CO-PA_Total Supply'!AI64</f>
        <v>0.60397811783094257</v>
      </c>
      <c r="AJ64" s="41">
        <f>'2002-10_Total GW_by_Co-PA'!AJ64/'2002-10_Ave_CO-PA_Total Supply'!AJ64</f>
        <v>0.32884992631944504</v>
      </c>
      <c r="AK64" s="41">
        <f>'2002-10_Total GW_by_Co-PA'!AK64/'2002-10_Ave_CO-PA_Total Supply'!AK64</f>
        <v>0.31852719784121575</v>
      </c>
      <c r="AL64" s="41">
        <f>'2002-10_Total GW_by_Co-PA'!AL64/'2002-10_Ave_CO-PA_Total Supply'!AL64</f>
        <v>0.61663111222654454</v>
      </c>
      <c r="AM64" s="41">
        <f>'2002-10_Total GW_by_Co-PA'!AM64/'2002-10_Ave_CO-PA_Total Supply'!AM64</f>
        <v>0.68638782399725351</v>
      </c>
      <c r="AN64" s="41">
        <f>'2002-10_Total GW_by_Co-PA'!AN64/'2002-10_Ave_CO-PA_Total Supply'!AM64</f>
        <v>0.71205421002296898</v>
      </c>
      <c r="AO64" s="41">
        <f>'2002-10_Total GW_by_Co-PA'!AO64/'2002-10_Ave_CO-PA_Total Supply'!AO64</f>
        <v>0.48906985576625817</v>
      </c>
      <c r="AP64" s="41">
        <f>'2002-10_Total GW_by_Co-PA'!AP64/'2002-10_Ave_CO-PA_Total Supply'!AP64</f>
        <v>0.55014083187818219</v>
      </c>
      <c r="AQ64" s="41">
        <f>'2002-10_Total GW_by_Co-PA'!AQ64/'2002-10_Ave_CO-PA_Total Supply'!AQ64</f>
        <v>0.53151475654035929</v>
      </c>
    </row>
    <row r="65" spans="30:43" x14ac:dyDescent="0.2">
      <c r="AE65" s="27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</row>
    <row r="66" spans="30:43" x14ac:dyDescent="0.2">
      <c r="AE66" s="27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</row>
    <row r="67" spans="30:43" x14ac:dyDescent="0.2">
      <c r="AD67" s="69" t="s">
        <v>238</v>
      </c>
      <c r="AE67" s="27">
        <v>801</v>
      </c>
      <c r="AF67" s="25" t="s">
        <v>43</v>
      </c>
      <c r="AG67" s="41">
        <f>Q46</f>
        <v>0.46439024390243899</v>
      </c>
      <c r="AH67" s="41">
        <f t="shared" ref="AH67:AO68" si="30">R46</f>
        <v>0.46830985915492956</v>
      </c>
      <c r="AI67" s="41">
        <f t="shared" si="30"/>
        <v>0.42975206611570244</v>
      </c>
      <c r="AJ67" s="41">
        <f t="shared" si="30"/>
        <v>0.45935107546481957</v>
      </c>
      <c r="AK67" s="41">
        <f t="shared" si="30"/>
        <v>0.43122238586156103</v>
      </c>
      <c r="AL67" s="41">
        <f t="shared" si="30"/>
        <v>0.42773333333333335</v>
      </c>
      <c r="AM67" s="41">
        <f t="shared" si="30"/>
        <v>0.40880681818181813</v>
      </c>
      <c r="AN67" s="41">
        <f t="shared" si="30"/>
        <v>0.42506142506142508</v>
      </c>
      <c r="AO67" s="41">
        <f t="shared" si="30"/>
        <v>0.4326704545454545</v>
      </c>
      <c r="AP67" s="41">
        <f t="shared" ref="AP67:AP68" si="31">AVERAGE(AG67:AO67)</f>
        <v>0.4385886290690536</v>
      </c>
      <c r="AQ67" s="41">
        <f t="shared" ref="AQ67:AQ68" si="32">AVERAGE(AJ67:AO67)</f>
        <v>0.43080758207473524</v>
      </c>
    </row>
    <row r="68" spans="30:43" ht="13.5" thickBot="1" x14ac:dyDescent="0.25">
      <c r="AE68" s="165">
        <v>802</v>
      </c>
      <c r="AF68" s="166" t="s">
        <v>11</v>
      </c>
      <c r="AG68" s="168">
        <f>Q47</f>
        <v>9.2909535452322722E-2</v>
      </c>
      <c r="AH68" s="168">
        <f t="shared" si="30"/>
        <v>9.5238095238095247E-2</v>
      </c>
      <c r="AI68" s="168">
        <f t="shared" si="30"/>
        <v>0.10170523751522534</v>
      </c>
      <c r="AJ68" s="168">
        <f t="shared" si="30"/>
        <v>9.6833130328867228E-2</v>
      </c>
      <c r="AK68" s="168">
        <f t="shared" si="30"/>
        <v>0.11508176862507571</v>
      </c>
      <c r="AL68" s="168">
        <f t="shared" si="30"/>
        <v>0.11400462962962962</v>
      </c>
      <c r="AM68" s="168">
        <f t="shared" si="30"/>
        <v>0.12055455093429776</v>
      </c>
      <c r="AN68" s="168">
        <f t="shared" si="30"/>
        <v>0.11510387422796182</v>
      </c>
      <c r="AO68" s="168">
        <f t="shared" si="30"/>
        <v>0.1001150747986191</v>
      </c>
      <c r="AP68" s="168">
        <f t="shared" si="31"/>
        <v>0.10572732186112162</v>
      </c>
      <c r="AQ68" s="168">
        <f t="shared" si="32"/>
        <v>0.11028217142407522</v>
      </c>
    </row>
    <row r="69" spans="30:43" ht="13.5" thickTop="1" x14ac:dyDescent="0.2">
      <c r="AE69" s="27"/>
      <c r="AF69" s="40" t="s">
        <v>252</v>
      </c>
      <c r="AG69" s="41">
        <f>'2002-10_Total GW_by_Co-PA'!AG69/'2002-10_Ave_CO-PA_Total Supply'!AG69</f>
        <v>0.33538526852048389</v>
      </c>
      <c r="AH69" s="41">
        <f>'2002-10_Total GW_by_Co-PA'!AH69/'2002-10_Ave_CO-PA_Total Supply'!AH69</f>
        <v>0.33408476104598733</v>
      </c>
      <c r="AI69" s="41">
        <f>'2002-10_Total GW_by_Co-PA'!AI69/'2002-10_Ave_CO-PA_Total Supply'!AI69</f>
        <v>0.31725146198830406</v>
      </c>
      <c r="AJ69" s="41">
        <f>'2002-10_Total GW_by_Co-PA'!AJ69/'2002-10_Ave_CO-PA_Total Supply'!AJ69</f>
        <v>0.32360319270239452</v>
      </c>
      <c r="AK69" s="41">
        <f>'2002-10_Total GW_by_Co-PA'!AK69/'2002-10_Ave_CO-PA_Total Supply'!AK69</f>
        <v>0.32778438367023377</v>
      </c>
      <c r="AL69" s="41">
        <f>'2002-10_Total GW_by_Co-PA'!AL69/'2002-10_Ave_CO-PA_Total Supply'!AL69</f>
        <v>0.32876962395034687</v>
      </c>
      <c r="AM69" s="41">
        <f>'2002-10_Total GW_by_Co-PA'!AM69/'2002-10_Ave_CO-PA_Total Supply'!AM69</f>
        <v>0.3164703610735663</v>
      </c>
      <c r="AN69" s="41">
        <f>'2002-10_Total GW_by_Co-PA'!AN69/'2002-10_Ave_CO-PA_Total Supply'!AM69</f>
        <v>0.34022011971423055</v>
      </c>
      <c r="AO69" s="41">
        <f>'2002-10_Total GW_by_Co-PA'!AO69/'2002-10_Ave_CO-PA_Total Supply'!AO69</f>
        <v>0.32274629136553823</v>
      </c>
      <c r="AP69" s="41">
        <f>'2002-10_Total GW_by_Co-PA'!AP69/'2002-10_Ave_CO-PA_Total Supply'!AP69</f>
        <v>0.32538848518725549</v>
      </c>
      <c r="AQ69" s="41">
        <f>'2002-10_Total GW_by_Co-PA'!AQ69/'2002-10_Ave_CO-PA_Total Supply'!AQ69</f>
        <v>0.32387138681390065</v>
      </c>
    </row>
    <row r="70" spans="30:43" x14ac:dyDescent="0.2">
      <c r="AE70" s="27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</row>
    <row r="71" spans="30:43" x14ac:dyDescent="0.2">
      <c r="AE71" s="27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</row>
    <row r="72" spans="30:43" x14ac:dyDescent="0.2">
      <c r="AD72" s="69" t="s">
        <v>239</v>
      </c>
      <c r="AE72" s="27">
        <v>901</v>
      </c>
      <c r="AF72" s="25" t="s">
        <v>188</v>
      </c>
      <c r="AG72" s="41">
        <f>Q48</f>
        <v>0.75037745344740814</v>
      </c>
      <c r="AH72" s="41">
        <f t="shared" ref="AH72:AO76" si="33">R48</f>
        <v>0.71646673936750271</v>
      </c>
      <c r="AI72" s="41">
        <f t="shared" si="33"/>
        <v>0.77224576271186429</v>
      </c>
      <c r="AJ72" s="41">
        <f t="shared" si="33"/>
        <v>0.72615184944841005</v>
      </c>
      <c r="AK72" s="41">
        <f t="shared" si="33"/>
        <v>0.72435897435897456</v>
      </c>
      <c r="AL72" s="41">
        <f t="shared" si="33"/>
        <v>0.8098859315589354</v>
      </c>
      <c r="AM72" s="41">
        <f t="shared" si="33"/>
        <v>0.79848866498740545</v>
      </c>
      <c r="AN72" s="41">
        <f t="shared" si="33"/>
        <v>0.81405563689604687</v>
      </c>
      <c r="AO72" s="41">
        <f t="shared" si="33"/>
        <v>0.73606138107416874</v>
      </c>
      <c r="AP72" s="41">
        <f t="shared" ref="AP72:AP76" si="34">AVERAGE(AG72:AO72)</f>
        <v>0.76089915487230175</v>
      </c>
      <c r="AQ72" s="41">
        <f t="shared" ref="AQ72:AQ76" si="35">AVERAGE(AJ72:AO72)</f>
        <v>0.76816707305399012</v>
      </c>
    </row>
    <row r="73" spans="30:43" x14ac:dyDescent="0.2">
      <c r="AE73" s="27">
        <v>902</v>
      </c>
      <c r="AF73" s="25" t="s">
        <v>189</v>
      </c>
      <c r="AG73" s="41">
        <f t="shared" ref="AG73:AG76" si="36">Q49</f>
        <v>1</v>
      </c>
      <c r="AH73" s="41">
        <f t="shared" si="33"/>
        <v>0.98932384341637003</v>
      </c>
      <c r="AI73" s="41">
        <f t="shared" si="33"/>
        <v>0.98939929328621923</v>
      </c>
      <c r="AJ73" s="41">
        <f t="shared" si="33"/>
        <v>0.98513011152416352</v>
      </c>
      <c r="AK73" s="41">
        <f t="shared" si="33"/>
        <v>0.98648648648648651</v>
      </c>
      <c r="AL73" s="41">
        <f t="shared" si="33"/>
        <v>0.98750000000000004</v>
      </c>
      <c r="AM73" s="41">
        <f t="shared" si="33"/>
        <v>0.99365079365079356</v>
      </c>
      <c r="AN73" s="41">
        <f t="shared" si="33"/>
        <v>0.99352750809061507</v>
      </c>
      <c r="AO73" s="41">
        <f t="shared" si="33"/>
        <v>0.98979591836734693</v>
      </c>
      <c r="AP73" s="41">
        <f t="shared" si="34"/>
        <v>0.99053488386911048</v>
      </c>
      <c r="AQ73" s="41">
        <f t="shared" si="35"/>
        <v>0.98934846968656753</v>
      </c>
    </row>
    <row r="74" spans="30:43" x14ac:dyDescent="0.2">
      <c r="AE74" s="27">
        <v>903</v>
      </c>
      <c r="AF74" s="25" t="s">
        <v>190</v>
      </c>
      <c r="AG74" s="41">
        <f t="shared" si="36"/>
        <v>1</v>
      </c>
      <c r="AH74" s="41">
        <f t="shared" si="33"/>
        <v>1</v>
      </c>
      <c r="AI74" s="41">
        <f t="shared" si="33"/>
        <v>1</v>
      </c>
      <c r="AJ74" s="41">
        <f t="shared" si="33"/>
        <v>1</v>
      </c>
      <c r="AK74" s="41">
        <f t="shared" si="33"/>
        <v>1</v>
      </c>
      <c r="AL74" s="41">
        <f t="shared" si="33"/>
        <v>1</v>
      </c>
      <c r="AM74" s="41">
        <f t="shared" si="33"/>
        <v>1</v>
      </c>
      <c r="AN74" s="41">
        <f t="shared" si="33"/>
        <v>1</v>
      </c>
      <c r="AO74" s="41">
        <f t="shared" si="33"/>
        <v>1</v>
      </c>
      <c r="AP74" s="41">
        <f t="shared" si="34"/>
        <v>1</v>
      </c>
      <c r="AQ74" s="41">
        <f t="shared" si="35"/>
        <v>1</v>
      </c>
    </row>
    <row r="75" spans="30:43" x14ac:dyDescent="0.2">
      <c r="AE75" s="27">
        <v>904</v>
      </c>
      <c r="AF75" s="25" t="s">
        <v>191</v>
      </c>
      <c r="AG75" s="41">
        <f t="shared" si="36"/>
        <v>0.44077275038129132</v>
      </c>
      <c r="AH75" s="41">
        <f t="shared" si="33"/>
        <v>0.47264200104220949</v>
      </c>
      <c r="AI75" s="41">
        <f t="shared" si="33"/>
        <v>0.49904852521408188</v>
      </c>
      <c r="AJ75" s="41">
        <f t="shared" si="33"/>
        <v>0.45954521417239558</v>
      </c>
      <c r="AK75" s="41">
        <f t="shared" si="33"/>
        <v>0.38218661639962298</v>
      </c>
      <c r="AL75" s="41">
        <f t="shared" si="33"/>
        <v>0.41838979322481301</v>
      </c>
      <c r="AM75" s="41">
        <f t="shared" si="33"/>
        <v>0.61187648456057009</v>
      </c>
      <c r="AN75" s="41">
        <f t="shared" si="33"/>
        <v>0.56720977596741351</v>
      </c>
      <c r="AO75" s="41">
        <f t="shared" si="33"/>
        <v>0.44981799271970885</v>
      </c>
      <c r="AP75" s="41">
        <f t="shared" si="34"/>
        <v>0.4779432392980118</v>
      </c>
      <c r="AQ75" s="41">
        <f t="shared" si="35"/>
        <v>0.48150431284075407</v>
      </c>
    </row>
    <row r="76" spans="30:43" ht="13.5" thickBot="1" x14ac:dyDescent="0.25">
      <c r="AE76" s="165">
        <v>905</v>
      </c>
      <c r="AF76" s="166" t="s">
        <v>192</v>
      </c>
      <c r="AG76" s="168">
        <f t="shared" si="36"/>
        <v>0.74744376278118607</v>
      </c>
      <c r="AH76" s="168">
        <f t="shared" si="33"/>
        <v>0.70804369414101287</v>
      </c>
      <c r="AI76" s="168">
        <f t="shared" si="33"/>
        <v>0.74328214971209194</v>
      </c>
      <c r="AJ76" s="168">
        <f t="shared" si="33"/>
        <v>0.71477832512315287</v>
      </c>
      <c r="AK76" s="168">
        <f t="shared" si="33"/>
        <v>0.62672811059907829</v>
      </c>
      <c r="AL76" s="168">
        <f t="shared" si="33"/>
        <v>0.66061339790153362</v>
      </c>
      <c r="AM76" s="168">
        <f t="shared" si="33"/>
        <v>0.67150170648464169</v>
      </c>
      <c r="AN76" s="168">
        <f t="shared" si="33"/>
        <v>0.67341306347746088</v>
      </c>
      <c r="AO76" s="168">
        <f t="shared" si="33"/>
        <v>0.63822992700729919</v>
      </c>
      <c r="AP76" s="168">
        <f t="shared" si="34"/>
        <v>0.68711490413638421</v>
      </c>
      <c r="AQ76" s="168">
        <f t="shared" si="35"/>
        <v>0.66421075509886107</v>
      </c>
    </row>
    <row r="77" spans="30:43" ht="13.5" thickTop="1" x14ac:dyDescent="0.2">
      <c r="AE77" s="27"/>
      <c r="AF77" s="40" t="s">
        <v>252</v>
      </c>
      <c r="AG77" s="41">
        <f>'2002-10_Total GW_by_Co-PA'!AG77/'2002-10_Ave_CO-PA_Total Supply'!AG77</f>
        <v>0.66998263066477193</v>
      </c>
      <c r="AH77" s="41">
        <f>'2002-10_Total GW_by_Co-PA'!AH77/'2002-10_Ave_CO-PA_Total Supply'!AH77</f>
        <v>0.65730427764326071</v>
      </c>
      <c r="AI77" s="41">
        <f>'2002-10_Total GW_by_Co-PA'!AI77/'2002-10_Ave_CO-PA_Total Supply'!AI77</f>
        <v>0.68912475003845552</v>
      </c>
      <c r="AJ77" s="41">
        <f>'2002-10_Total GW_by_Co-PA'!AJ77/'2002-10_Ave_CO-PA_Total Supply'!AJ77</f>
        <v>0.65427255671158102</v>
      </c>
      <c r="AK77" s="41">
        <f>'2002-10_Total GW_by_Co-PA'!AK77/'2002-10_Ave_CO-PA_Total Supply'!AK77</f>
        <v>0.60163910434655354</v>
      </c>
      <c r="AL77" s="41">
        <f>'2002-10_Total GW_by_Co-PA'!AL77/'2002-10_Ave_CO-PA_Total Supply'!AL77</f>
        <v>0.64998636487592043</v>
      </c>
      <c r="AM77" s="41">
        <f>'2002-10_Total GW_by_Co-PA'!AM77/'2002-10_Ave_CO-PA_Total Supply'!AM77</f>
        <v>0.71157192575406036</v>
      </c>
      <c r="AN77" s="41">
        <f>'2002-10_Total GW_by_Co-PA'!AN77/'2002-10_Ave_CO-PA_Total Supply'!AM77</f>
        <v>0.68140951276102091</v>
      </c>
      <c r="AO77" s="41">
        <f>'2002-10_Total GW_by_Co-PA'!AO77/'2002-10_Ave_CO-PA_Total Supply'!AO77</f>
        <v>0.63560885608856077</v>
      </c>
      <c r="AP77" s="41">
        <f>'2002-10_Total GW_by_Co-PA'!AP77/'2002-10_Ave_CO-PA_Total Supply'!AP77</f>
        <v>0.66410043823285558</v>
      </c>
      <c r="AQ77" s="41">
        <f>'2002-10_Total GW_by_Co-PA'!AQ77/'2002-10_Ave_CO-PA_Total Supply'!AQ77</f>
        <v>0.660161708923937</v>
      </c>
    </row>
    <row r="78" spans="30:43" x14ac:dyDescent="0.2">
      <c r="AE78" s="27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</row>
    <row r="79" spans="30:43" x14ac:dyDescent="0.2">
      <c r="AE79" s="27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</row>
    <row r="80" spans="30:43" x14ac:dyDescent="0.2">
      <c r="AD80" s="69" t="s">
        <v>240</v>
      </c>
      <c r="AE80" s="27">
        <v>1001</v>
      </c>
      <c r="AF80" s="25" t="s">
        <v>193</v>
      </c>
      <c r="AG80" s="41">
        <f>Q53</f>
        <v>1</v>
      </c>
      <c r="AH80" s="41">
        <f t="shared" ref="AH80:AO85" si="37">R53</f>
        <v>1</v>
      </c>
      <c r="AI80" s="41">
        <f t="shared" si="37"/>
        <v>1</v>
      </c>
      <c r="AJ80" s="41">
        <f t="shared" si="37"/>
        <v>1</v>
      </c>
      <c r="AK80" s="41">
        <f t="shared" si="37"/>
        <v>0.84345047923322669</v>
      </c>
      <c r="AL80" s="41">
        <f t="shared" si="37"/>
        <v>0.85507246376811608</v>
      </c>
      <c r="AM80" s="41">
        <f t="shared" si="37"/>
        <v>0.85342019543973913</v>
      </c>
      <c r="AN80" s="41">
        <f t="shared" si="37"/>
        <v>0.92657342657342612</v>
      </c>
      <c r="AO80" s="41">
        <f t="shared" si="37"/>
        <v>0.87931034482758585</v>
      </c>
      <c r="AP80" s="41">
        <f t="shared" ref="AP80:AP85" si="38">AVERAGE(AG80:AO80)</f>
        <v>0.92864743442689912</v>
      </c>
      <c r="AQ80" s="41">
        <f t="shared" ref="AQ80:AQ85" si="39">AVERAGE(AJ80:AO80)</f>
        <v>0.89297115164034901</v>
      </c>
    </row>
    <row r="81" spans="30:43" x14ac:dyDescent="0.2">
      <c r="AE81" s="27">
        <v>1002</v>
      </c>
      <c r="AF81" s="25" t="s">
        <v>194</v>
      </c>
      <c r="AG81" s="41">
        <f t="shared" ref="AG81:AG85" si="40">Q54</f>
        <v>0.51598111935266355</v>
      </c>
      <c r="AH81" s="41">
        <f t="shared" si="37"/>
        <v>0.53956931359353966</v>
      </c>
      <c r="AI81" s="41">
        <f t="shared" si="37"/>
        <v>0.5367016205910391</v>
      </c>
      <c r="AJ81" s="41">
        <f t="shared" si="37"/>
        <v>0.45725548164572555</v>
      </c>
      <c r="AK81" s="41">
        <f t="shared" si="37"/>
        <v>0.37470137055199298</v>
      </c>
      <c r="AL81" s="41">
        <f t="shared" si="37"/>
        <v>0.4198210598761184</v>
      </c>
      <c r="AM81" s="41">
        <f t="shared" si="37"/>
        <v>0.4595839524517088</v>
      </c>
      <c r="AN81" s="41">
        <f t="shared" si="37"/>
        <v>0.47458112559072041</v>
      </c>
      <c r="AO81" s="41">
        <f t="shared" si="37"/>
        <v>0.32601549659544499</v>
      </c>
      <c r="AP81" s="41">
        <f t="shared" si="38"/>
        <v>0.45602339336099479</v>
      </c>
      <c r="AQ81" s="41">
        <f t="shared" si="39"/>
        <v>0.4186597477852852</v>
      </c>
    </row>
    <row r="82" spans="30:43" x14ac:dyDescent="0.2">
      <c r="AE82" s="27">
        <v>1003</v>
      </c>
      <c r="AF82" s="25" t="s">
        <v>195</v>
      </c>
      <c r="AG82" s="41">
        <f t="shared" si="40"/>
        <v>0.98000000000000009</v>
      </c>
      <c r="AH82" s="41">
        <f t="shared" si="37"/>
        <v>0.94117647058823528</v>
      </c>
      <c r="AI82" s="41">
        <f t="shared" si="37"/>
        <v>0.97916666666666652</v>
      </c>
      <c r="AJ82" s="41">
        <f t="shared" si="37"/>
        <v>0.97872340425531901</v>
      </c>
      <c r="AK82" s="41">
        <f t="shared" si="37"/>
        <v>0.98000000000000009</v>
      </c>
      <c r="AL82" s="41">
        <f t="shared" si="37"/>
        <v>0.98000000000000009</v>
      </c>
      <c r="AM82" s="41">
        <f t="shared" si="37"/>
        <v>0.97959183673469374</v>
      </c>
      <c r="AN82" s="41">
        <f t="shared" si="37"/>
        <v>0.97916666666666652</v>
      </c>
      <c r="AO82" s="41">
        <f t="shared" si="37"/>
        <v>0.97727272727272718</v>
      </c>
      <c r="AP82" s="41">
        <f t="shared" si="38"/>
        <v>0.97501086357603428</v>
      </c>
      <c r="AQ82" s="41">
        <f t="shared" si="39"/>
        <v>0.97912577248823451</v>
      </c>
    </row>
    <row r="83" spans="30:43" x14ac:dyDescent="0.2">
      <c r="AE83" s="27">
        <v>1004</v>
      </c>
      <c r="AF83" s="25" t="s">
        <v>196</v>
      </c>
      <c r="AG83" s="41">
        <f t="shared" si="40"/>
        <v>6.749391163168271E-2</v>
      </c>
      <c r="AH83" s="41">
        <f t="shared" si="37"/>
        <v>2.9346210995542341E-2</v>
      </c>
      <c r="AI83" s="41">
        <f t="shared" si="37"/>
        <v>1.8286573146292586E-2</v>
      </c>
      <c r="AJ83" s="41">
        <f t="shared" si="37"/>
        <v>1.4960629921259841E-2</v>
      </c>
      <c r="AK83" s="41">
        <f t="shared" si="37"/>
        <v>1.4970059880239519E-2</v>
      </c>
      <c r="AL83" s="41">
        <f t="shared" si="37"/>
        <v>1.5070108766871969E-2</v>
      </c>
      <c r="AM83" s="41">
        <f t="shared" si="37"/>
        <v>1.3095535046146172E-2</v>
      </c>
      <c r="AN83" s="41">
        <f t="shared" si="37"/>
        <v>1.6542002301495978E-2</v>
      </c>
      <c r="AO83" s="41">
        <f t="shared" si="37"/>
        <v>1.8015012510425352E-2</v>
      </c>
      <c r="AP83" s="41">
        <f t="shared" si="38"/>
        <v>2.3086671577772944E-2</v>
      </c>
      <c r="AQ83" s="41">
        <f t="shared" si="39"/>
        <v>1.5442224737739806E-2</v>
      </c>
    </row>
    <row r="84" spans="30:43" x14ac:dyDescent="0.2">
      <c r="AE84" s="27">
        <v>1005</v>
      </c>
      <c r="AF84" s="25" t="s">
        <v>197</v>
      </c>
      <c r="AG84" s="41">
        <f t="shared" si="40"/>
        <v>0.51153846153846161</v>
      </c>
      <c r="AH84" s="41">
        <f t="shared" si="37"/>
        <v>0.41025641025641035</v>
      </c>
      <c r="AI84" s="41">
        <f t="shared" si="37"/>
        <v>0.41414141414141409</v>
      </c>
      <c r="AJ84" s="41">
        <f t="shared" si="37"/>
        <v>0.41090146750524109</v>
      </c>
      <c r="AK84" s="41">
        <f t="shared" si="37"/>
        <v>0.43656716417910452</v>
      </c>
      <c r="AL84" s="41">
        <f t="shared" si="37"/>
        <v>0.44827586206896558</v>
      </c>
      <c r="AM84" s="41">
        <f t="shared" si="37"/>
        <v>0.42962962962962964</v>
      </c>
      <c r="AN84" s="41">
        <f t="shared" si="37"/>
        <v>0.437619961612284</v>
      </c>
      <c r="AO84" s="41">
        <f t="shared" si="37"/>
        <v>0.39562624254473161</v>
      </c>
      <c r="AP84" s="41">
        <f t="shared" si="38"/>
        <v>0.43272851260847139</v>
      </c>
      <c r="AQ84" s="41">
        <f t="shared" si="39"/>
        <v>0.42643672125665932</v>
      </c>
    </row>
    <row r="85" spans="30:43" ht="13.5" thickBot="1" x14ac:dyDescent="0.25">
      <c r="AE85" s="165">
        <v>1006</v>
      </c>
      <c r="AF85" s="166" t="s">
        <v>198</v>
      </c>
      <c r="AG85" s="168">
        <f t="shared" si="40"/>
        <v>3.5589721688376398E-5</v>
      </c>
      <c r="AH85" s="168">
        <f t="shared" si="37"/>
        <v>3.3796343235661904E-5</v>
      </c>
      <c r="AI85" s="168">
        <f t="shared" si="37"/>
        <v>3.5534077180015636E-5</v>
      </c>
      <c r="AJ85" s="168">
        <f t="shared" si="37"/>
        <v>3.7531902116799282E-5</v>
      </c>
      <c r="AK85" s="168">
        <f t="shared" si="37"/>
        <v>3.4367804240987044E-5</v>
      </c>
      <c r="AL85" s="168">
        <f t="shared" si="37"/>
        <v>7.3542930685787831E-5</v>
      </c>
      <c r="AM85" s="168">
        <f t="shared" si="37"/>
        <v>7.144643303683063E-5</v>
      </c>
      <c r="AN85" s="168">
        <f t="shared" si="37"/>
        <v>3.8872691933916424E-5</v>
      </c>
      <c r="AO85" s="168">
        <f t="shared" si="37"/>
        <v>3.7558685446009389E-5</v>
      </c>
      <c r="AP85" s="168">
        <f t="shared" si="38"/>
        <v>4.4248954396042733E-5</v>
      </c>
      <c r="AQ85" s="168">
        <f t="shared" si="39"/>
        <v>4.8886741243388439E-5</v>
      </c>
    </row>
    <row r="86" spans="30:43" ht="13.5" thickTop="1" x14ac:dyDescent="0.2">
      <c r="AE86" s="27"/>
      <c r="AF86" s="40" t="s">
        <v>252</v>
      </c>
      <c r="AG86" s="41">
        <f>'2002-10_Total GW_by_Co-PA'!AG86/'2002-10_Ave_CO-PA_Total Supply'!AG86</f>
        <v>0.11141237915323926</v>
      </c>
      <c r="AH86" s="41">
        <f>'2002-10_Total GW_by_Co-PA'!AH86/'2002-10_Ave_CO-PA_Total Supply'!AH86</f>
        <v>0.10369401765282772</v>
      </c>
      <c r="AI86" s="41">
        <f>'2002-10_Total GW_by_Co-PA'!AI86/'2002-10_Ave_CO-PA_Total Supply'!AI86</f>
        <v>0.10410550562305225</v>
      </c>
      <c r="AJ86" s="41">
        <f>'2002-10_Total GW_by_Co-PA'!AJ86/'2002-10_Ave_CO-PA_Total Supply'!AJ86</f>
        <v>0.10250961102223072</v>
      </c>
      <c r="AK86" s="41">
        <f>'2002-10_Total GW_by_Co-PA'!AK86/'2002-10_Ave_CO-PA_Total Supply'!AK86</f>
        <v>8.0314369605051089E-2</v>
      </c>
      <c r="AL86" s="41">
        <f>'2002-10_Total GW_by_Co-PA'!AL86/'2002-10_Ave_CO-PA_Total Supply'!AL86</f>
        <v>8.732021284011432E-2</v>
      </c>
      <c r="AM86" s="41">
        <f>'2002-10_Total GW_by_Co-PA'!AM86/'2002-10_Ave_CO-PA_Total Supply'!AM86</f>
        <v>8.5752916103306806E-2</v>
      </c>
      <c r="AN86" s="41">
        <f>'2002-10_Total GW_by_Co-PA'!AN86/'2002-10_Ave_CO-PA_Total Supply'!AM86</f>
        <v>9.0977839906501365E-2</v>
      </c>
      <c r="AO86" s="41">
        <f>'2002-10_Total GW_by_Co-PA'!AO86/'2002-10_Ave_CO-PA_Total Supply'!AO86</f>
        <v>8.0595592614651601E-2</v>
      </c>
      <c r="AP86" s="41">
        <f>'2002-10_Total GW_by_Co-PA'!AP86/'2002-10_Ave_CO-PA_Total Supply'!AP86</f>
        <v>9.4929272391967343E-2</v>
      </c>
      <c r="AQ86" s="41">
        <f>'2002-10_Total GW_by_Co-PA'!AQ86/'2002-10_Ave_CO-PA_Total Supply'!AQ86</f>
        <v>8.8881953655301549E-2</v>
      </c>
    </row>
    <row r="87" spans="30:43" ht="13.5" thickBot="1" x14ac:dyDescent="0.25">
      <c r="AE87" s="27"/>
    </row>
    <row r="88" spans="30:43" x14ac:dyDescent="0.2">
      <c r="AE88" s="27"/>
      <c r="AF88" s="129" t="s">
        <v>228</v>
      </c>
      <c r="AG88" s="173">
        <f>Q59</f>
        <v>0.3967214272952625</v>
      </c>
      <c r="AH88" s="173">
        <f t="shared" ref="AH88:AQ88" si="41">R59</f>
        <v>0.37593352368472577</v>
      </c>
      <c r="AI88" s="173">
        <f t="shared" si="41"/>
        <v>0.39392002209605115</v>
      </c>
      <c r="AJ88" s="173">
        <f t="shared" si="41"/>
        <v>0.30309227913732939</v>
      </c>
      <c r="AK88" s="173">
        <f t="shared" si="41"/>
        <v>0.31135926452136264</v>
      </c>
      <c r="AL88" s="173">
        <f t="shared" si="41"/>
        <v>0.41373746395095357</v>
      </c>
      <c r="AM88" s="173">
        <f t="shared" si="41"/>
        <v>0.44089052116278904</v>
      </c>
      <c r="AN88" s="173">
        <f t="shared" si="41"/>
        <v>0.45747989544721807</v>
      </c>
      <c r="AO88" s="173">
        <f t="shared" si="41"/>
        <v>0.36272177265580963</v>
      </c>
      <c r="AP88" s="173">
        <f t="shared" si="41"/>
        <v>0.38579208191970621</v>
      </c>
      <c r="AQ88" s="174">
        <f t="shared" si="41"/>
        <v>0.38408181979392225</v>
      </c>
    </row>
    <row r="89" spans="30:43" ht="13.5" thickBot="1" x14ac:dyDescent="0.25">
      <c r="AE89" s="27"/>
      <c r="AF89" s="132" t="s">
        <v>252</v>
      </c>
      <c r="AG89" s="171">
        <f>'2002-10_Total GW_by_Co-PA'!AG89/'2002-10_Ave_CO-PA_Total Supply'!AG89</f>
        <v>0.3967214272952625</v>
      </c>
      <c r="AH89" s="171">
        <f>'2002-10_Total GW_by_Co-PA'!AH89/'2002-10_Ave_CO-PA_Total Supply'!AH89</f>
        <v>0.37593352368472577</v>
      </c>
      <c r="AI89" s="171">
        <f>'2002-10_Total GW_by_Co-PA'!AI89/'2002-10_Ave_CO-PA_Total Supply'!AI89</f>
        <v>0.39392002209605115</v>
      </c>
      <c r="AJ89" s="171">
        <f>'2002-10_Total GW_by_Co-PA'!AJ89/'2002-10_Ave_CO-PA_Total Supply'!AJ89</f>
        <v>0.30309227913732939</v>
      </c>
      <c r="AK89" s="171">
        <f>'2002-10_Total GW_by_Co-PA'!AK89/'2002-10_Ave_CO-PA_Total Supply'!AK89</f>
        <v>0.31135926452136264</v>
      </c>
      <c r="AL89" s="171">
        <f>'2002-10_Total GW_by_Co-PA'!AL89/'2002-10_Ave_CO-PA_Total Supply'!AL89</f>
        <v>0.41373746395095357</v>
      </c>
      <c r="AM89" s="171">
        <f>'2002-10_Total GW_by_Co-PA'!AM89/'2002-10_Ave_CO-PA_Total Supply'!AM89</f>
        <v>0.44089052116278904</v>
      </c>
      <c r="AN89" s="171">
        <f>'2002-10_Total GW_by_Co-PA'!AN89/'2002-10_Ave_CO-PA_Total Supply'!AM89</f>
        <v>0.44346620817819249</v>
      </c>
      <c r="AO89" s="171">
        <f>'2002-10_Total GW_by_Co-PA'!AO89/'2002-10_Ave_CO-PA_Total Supply'!AO89</f>
        <v>0.36272177265580963</v>
      </c>
      <c r="AP89" s="171">
        <f>'2002-10_Total GW_by_Co-PA'!AP89/'2002-10_Ave_CO-PA_Total Supply'!AP89</f>
        <v>0.38579208191970621</v>
      </c>
      <c r="AQ89" s="172">
        <f>'2002-10_Total GW_by_Co-PA'!AQ89/'2002-10_Ave_CO-PA_Total Supply'!AQ89</f>
        <v>0.38408181979392225</v>
      </c>
    </row>
    <row r="90" spans="30:43" x14ac:dyDescent="0.2">
      <c r="AE90" s="27"/>
    </row>
    <row r="91" spans="30:43" x14ac:dyDescent="0.2">
      <c r="AH91" s="29"/>
      <c r="AI91" s="29"/>
      <c r="AJ91" s="29"/>
      <c r="AL91" s="29"/>
      <c r="AM91" s="29"/>
    </row>
    <row r="92" spans="30:43" x14ac:dyDescent="0.2">
      <c r="AE92" s="27">
        <v>508</v>
      </c>
      <c r="AF92" s="25" t="s">
        <v>164</v>
      </c>
      <c r="AG92" s="169">
        <f>AG34</f>
        <v>9.6157094594594608E-2</v>
      </c>
      <c r="AH92" s="169">
        <f t="shared" ref="AH92:AO92" si="42">AH34</f>
        <v>0.14686124623581193</v>
      </c>
      <c r="AI92" s="169">
        <f t="shared" si="42"/>
        <v>0.12327143421572499</v>
      </c>
      <c r="AJ92" s="169">
        <f t="shared" si="42"/>
        <v>0.13775971093044265</v>
      </c>
      <c r="AK92" s="169">
        <f t="shared" si="42"/>
        <v>0.14337997847147471</v>
      </c>
      <c r="AL92" s="169">
        <f t="shared" si="42"/>
        <v>0.13852441385244138</v>
      </c>
      <c r="AM92" s="169">
        <f t="shared" si="42"/>
        <v>0.14390824496862151</v>
      </c>
      <c r="AN92" s="169">
        <f t="shared" si="42"/>
        <v>0.1570300832088756</v>
      </c>
      <c r="AO92" s="169">
        <f t="shared" si="42"/>
        <v>0.17503656752803515</v>
      </c>
      <c r="AP92" s="169">
        <f t="shared" ref="AP92:AP94" si="43">AVERAGE(AG92:AO92)</f>
        <v>0.14021430822289141</v>
      </c>
      <c r="AQ92" s="169">
        <f t="shared" ref="AQ92:AQ94" si="44">AVERAGE(AJ92:AO92)</f>
        <v>0.14927316649331515</v>
      </c>
    </row>
    <row r="93" spans="30:43" x14ac:dyDescent="0.2">
      <c r="AD93" s="69" t="s">
        <v>241</v>
      </c>
      <c r="AE93" s="27">
        <v>604</v>
      </c>
      <c r="AF93" s="25" t="s">
        <v>171</v>
      </c>
      <c r="AG93" s="169">
        <f>AG44</f>
        <v>3.2457496136012363E-2</v>
      </c>
      <c r="AH93" s="169">
        <f t="shared" ref="AH93:AO93" si="45">AH44</f>
        <v>3.0794165316045376E-2</v>
      </c>
      <c r="AI93" s="169">
        <f t="shared" si="45"/>
        <v>2.7259684361549495E-2</v>
      </c>
      <c r="AJ93" s="169">
        <f t="shared" si="45"/>
        <v>2.4469820554649264E-2</v>
      </c>
      <c r="AK93" s="169">
        <f t="shared" si="45"/>
        <v>7.5812274368231056E-2</v>
      </c>
      <c r="AL93" s="169">
        <f t="shared" si="45"/>
        <v>8.006814310051108E-2</v>
      </c>
      <c r="AM93" s="169">
        <f t="shared" si="45"/>
        <v>9.2240117130307456E-2</v>
      </c>
      <c r="AN93" s="169">
        <f t="shared" si="45"/>
        <v>0.05</v>
      </c>
      <c r="AO93" s="169">
        <f t="shared" si="45"/>
        <v>6.3529411764705876E-2</v>
      </c>
      <c r="AP93" s="169">
        <f t="shared" si="43"/>
        <v>5.2959012525779108E-2</v>
      </c>
      <c r="AQ93" s="169">
        <f t="shared" si="44"/>
        <v>6.4353294486400786E-2</v>
      </c>
    </row>
    <row r="94" spans="30:43" ht="13.5" thickBot="1" x14ac:dyDescent="0.25">
      <c r="AE94" s="165">
        <v>610</v>
      </c>
      <c r="AF94" s="166" t="s">
        <v>177</v>
      </c>
      <c r="AG94" s="170">
        <f>AG50</f>
        <v>1</v>
      </c>
      <c r="AH94" s="170">
        <f t="shared" ref="AH94:AO94" si="46">AH50</f>
        <v>0.97413793103448265</v>
      </c>
      <c r="AI94" s="170">
        <f t="shared" si="46"/>
        <v>0.97489539748953968</v>
      </c>
      <c r="AJ94" s="170">
        <f t="shared" si="46"/>
        <v>1</v>
      </c>
      <c r="AK94" s="170">
        <f t="shared" si="46"/>
        <v>0.97790055248618768</v>
      </c>
      <c r="AL94" s="170">
        <f t="shared" si="46"/>
        <v>0.96601941747572817</v>
      </c>
      <c r="AM94" s="170">
        <f t="shared" si="46"/>
        <v>0.97448979591836737</v>
      </c>
      <c r="AN94" s="170">
        <f t="shared" si="46"/>
        <v>0.96276595744680837</v>
      </c>
      <c r="AO94" s="170">
        <f t="shared" si="46"/>
        <v>0.97837837837837849</v>
      </c>
      <c r="AP94" s="170">
        <f t="shared" si="43"/>
        <v>0.97873193669216563</v>
      </c>
      <c r="AQ94" s="170">
        <f t="shared" si="44"/>
        <v>0.97659235028424496</v>
      </c>
    </row>
    <row r="95" spans="30:43" ht="13.5" thickTop="1" x14ac:dyDescent="0.2">
      <c r="AF95" s="40" t="s">
        <v>252</v>
      </c>
      <c r="AG95" s="41">
        <f>'2002-10_Total GW_by_Co-PA'!AG95/'2002-10_Ave_CO-PA_Total Supply'!AG95</f>
        <v>0.12756045519203413</v>
      </c>
      <c r="AH95" s="41">
        <f>'2002-10_Total GW_by_Co-PA'!AH95/'2002-10_Ave_CO-PA_Total Supply'!AH95</f>
        <v>0.17015098722415797</v>
      </c>
      <c r="AI95" s="41">
        <f>'2002-10_Total GW_by_Co-PA'!AI95/'2002-10_Ave_CO-PA_Total Supply'!AI95</f>
        <v>0.14604868289429809</v>
      </c>
      <c r="AJ95" s="41">
        <f>'2002-10_Total GW_by_Co-PA'!AJ95/'2002-10_Ave_CO-PA_Total Supply'!AJ95</f>
        <v>0.15304948216340622</v>
      </c>
      <c r="AK95" s="41">
        <f>'2002-10_Total GW_by_Co-PA'!AK95/'2002-10_Ave_CO-PA_Total Supply'!AK95</f>
        <v>0.16449814126394052</v>
      </c>
      <c r="AL95" s="41">
        <f>'2002-10_Total GW_by_Co-PA'!AL95/'2002-10_Ave_CO-PA_Total Supply'!AL95</f>
        <v>0.1635428151414921</v>
      </c>
      <c r="AM95" s="41">
        <f>'2002-10_Total GW_by_Co-PA'!AM95/'2002-10_Ave_CO-PA_Total Supply'!AM95</f>
        <v>0.16709090909090904</v>
      </c>
      <c r="AN95" s="41">
        <f>'2002-10_Total GW_by_Co-PA'!AN95/'2002-10_Ave_CO-PA_Total Supply'!AM95</f>
        <v>0.17309090909090905</v>
      </c>
      <c r="AO95" s="41">
        <f>'2002-10_Total GW_by_Co-PA'!AO95/'2002-10_Ave_CO-PA_Total Supply'!AO95</f>
        <v>0.18551683862176369</v>
      </c>
      <c r="AP95" s="41">
        <f>'2002-10_Total GW_by_Co-PA'!AP95/'2002-10_Ave_CO-PA_Total Supply'!AP95</f>
        <v>0.16048209478750303</v>
      </c>
      <c r="AQ95" s="41">
        <f>'2002-10_Total GW_by_Co-PA'!AQ95/'2002-10_Ave_CO-PA_Total Supply'!AQ95</f>
        <v>0.16735921607541551</v>
      </c>
    </row>
    <row r="100" spans="36:41" x14ac:dyDescent="0.2">
      <c r="AJ100" s="41"/>
      <c r="AK100" s="41"/>
      <c r="AL100" s="41"/>
      <c r="AM100" s="41"/>
      <c r="AN100" s="41"/>
      <c r="AO100" s="41"/>
    </row>
    <row r="101" spans="36:41" x14ac:dyDescent="0.2">
      <c r="AJ101" s="41"/>
      <c r="AK101" s="41"/>
      <c r="AL101" s="41"/>
      <c r="AM101" s="41"/>
      <c r="AN101" s="41"/>
      <c r="AO101" s="41"/>
    </row>
    <row r="102" spans="36:41" x14ac:dyDescent="0.2">
      <c r="AJ102" s="41"/>
      <c r="AK102" s="41"/>
      <c r="AL102" s="41"/>
      <c r="AM102" s="41"/>
      <c r="AN102" s="41"/>
      <c r="AO102" s="41"/>
    </row>
    <row r="103" spans="36:41" x14ac:dyDescent="0.2">
      <c r="AJ103" s="41"/>
      <c r="AK103" s="41"/>
      <c r="AL103" s="41"/>
      <c r="AM103" s="41"/>
      <c r="AN103" s="41"/>
      <c r="AO103" s="41"/>
    </row>
    <row r="104" spans="36:41" x14ac:dyDescent="0.2">
      <c r="AJ104" s="41"/>
      <c r="AK104" s="41"/>
      <c r="AL104" s="41"/>
      <c r="AM104" s="41"/>
      <c r="AN104" s="41"/>
      <c r="AO104" s="41"/>
    </row>
    <row r="105" spans="36:41" x14ac:dyDescent="0.2">
      <c r="AJ105" s="41"/>
      <c r="AK105" s="41"/>
      <c r="AL105" s="41"/>
      <c r="AM105" s="41"/>
      <c r="AN105" s="41"/>
      <c r="AO105" s="41"/>
    </row>
    <row r="106" spans="36:41" x14ac:dyDescent="0.2">
      <c r="AJ106" s="41"/>
      <c r="AK106" s="41"/>
      <c r="AL106" s="41"/>
      <c r="AM106" s="41"/>
      <c r="AN106" s="41"/>
      <c r="AO106" s="41"/>
    </row>
    <row r="107" spans="36:41" x14ac:dyDescent="0.2">
      <c r="AJ107" s="41"/>
      <c r="AK107" s="41"/>
      <c r="AL107" s="41"/>
      <c r="AM107" s="41"/>
      <c r="AN107" s="41"/>
      <c r="AO107" s="41"/>
    </row>
    <row r="108" spans="36:41" x14ac:dyDescent="0.2">
      <c r="AJ108" s="41"/>
      <c r="AK108" s="41"/>
      <c r="AL108" s="41"/>
      <c r="AM108" s="41"/>
      <c r="AN108" s="41"/>
      <c r="AO108" s="41"/>
    </row>
    <row r="109" spans="36:41" x14ac:dyDescent="0.2">
      <c r="AJ109" s="41"/>
      <c r="AK109" s="41"/>
      <c r="AL109" s="41"/>
      <c r="AM109" s="41"/>
      <c r="AN109" s="41"/>
      <c r="AO109" s="41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BX153"/>
  <sheetViews>
    <sheetView zoomScale="85" zoomScaleNormal="85" workbookViewId="0">
      <pane ySplit="1" topLeftCell="A2" activePane="bottomLeft" state="frozen"/>
      <selection activeCell="BE1" sqref="BE1"/>
      <selection pane="bottomLeft" activeCell="A10" sqref="A10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48" width="9.140625" style="28"/>
    <col min="49" max="49" width="11.42578125" style="28" customWidth="1"/>
    <col min="50" max="50" width="9.140625" style="28"/>
    <col min="51" max="53" width="9.140625" style="25"/>
    <col min="54" max="54" width="9.140625" style="28"/>
    <col min="55" max="55" width="14.42578125" style="28" customWidth="1"/>
    <col min="56" max="56" width="2.85546875" style="26" customWidth="1"/>
    <col min="57" max="57" width="11.42578125" style="69" customWidth="1"/>
    <col min="58" max="58" width="9.140625" style="85"/>
    <col min="59" max="59" width="22.28515625" style="25" customWidth="1"/>
    <col min="60" max="60" width="11.5703125" style="28" customWidth="1"/>
    <col min="61" max="61" width="11.140625" style="28" customWidth="1"/>
    <col min="62" max="63" width="12" style="28" customWidth="1"/>
    <col min="64" max="64" width="12.85546875" style="28" customWidth="1"/>
    <col min="65" max="65" width="12.140625" style="28" customWidth="1"/>
    <col min="66" max="66" width="11.85546875" style="28" customWidth="1"/>
    <col min="67" max="67" width="9.140625" style="28"/>
    <col min="68" max="68" width="11.42578125" style="28" customWidth="1"/>
    <col min="69" max="69" width="9.140625" style="28"/>
    <col min="70" max="72" width="9.140625" style="25"/>
    <col min="73" max="73" width="9.140625" style="28"/>
    <col min="74" max="74" width="14.42578125" style="28" customWidth="1"/>
    <col min="75" max="75" width="2.85546875" style="26" customWidth="1"/>
    <col min="76" max="16384" width="9.140625" style="25"/>
  </cols>
  <sheetData>
    <row r="1" spans="1:76" s="20" customFormat="1" ht="64.5" thickBot="1" x14ac:dyDescent="0.25">
      <c r="A1" s="222" t="s">
        <v>6</v>
      </c>
      <c r="B1" s="222" t="s">
        <v>7</v>
      </c>
      <c r="C1" s="223" t="s">
        <v>201</v>
      </c>
      <c r="D1" s="223" t="s">
        <v>202</v>
      </c>
      <c r="E1" s="223" t="s">
        <v>203</v>
      </c>
      <c r="F1" s="223" t="s">
        <v>204</v>
      </c>
      <c r="G1" s="223" t="s">
        <v>210</v>
      </c>
      <c r="H1" s="223" t="s">
        <v>211</v>
      </c>
      <c r="I1" s="223" t="s">
        <v>212</v>
      </c>
      <c r="J1" s="223" t="s">
        <v>206</v>
      </c>
      <c r="K1" s="223" t="s">
        <v>209</v>
      </c>
      <c r="L1" s="223" t="s">
        <v>207</v>
      </c>
      <c r="M1" s="223" t="s">
        <v>253</v>
      </c>
      <c r="N1" s="223" t="s">
        <v>254</v>
      </c>
      <c r="O1" s="223" t="s">
        <v>255</v>
      </c>
      <c r="P1" s="223" t="s">
        <v>208</v>
      </c>
      <c r="Q1" s="223" t="s">
        <v>205</v>
      </c>
      <c r="R1" s="224"/>
      <c r="S1" s="223" t="s">
        <v>199</v>
      </c>
      <c r="T1" s="223" t="s">
        <v>200</v>
      </c>
      <c r="U1" s="225" t="s">
        <v>201</v>
      </c>
      <c r="V1" s="225" t="s">
        <v>202</v>
      </c>
      <c r="W1" s="225" t="s">
        <v>203</v>
      </c>
      <c r="X1" s="225" t="s">
        <v>204</v>
      </c>
      <c r="Y1" s="225" t="s">
        <v>210</v>
      </c>
      <c r="Z1" s="225" t="s">
        <v>211</v>
      </c>
      <c r="AA1" s="225" t="s">
        <v>212</v>
      </c>
      <c r="AB1" s="225" t="s">
        <v>206</v>
      </c>
      <c r="AC1" s="225" t="s">
        <v>209</v>
      </c>
      <c r="AD1" s="225" t="s">
        <v>207</v>
      </c>
      <c r="AE1" s="223" t="s">
        <v>253</v>
      </c>
      <c r="AF1" s="223" t="s">
        <v>254</v>
      </c>
      <c r="AG1" s="223" t="s">
        <v>255</v>
      </c>
      <c r="AH1" s="225" t="s">
        <v>208</v>
      </c>
      <c r="AI1" s="225" t="s">
        <v>205</v>
      </c>
      <c r="AJ1" s="224"/>
      <c r="AK1" s="226"/>
      <c r="AL1" s="227" t="s">
        <v>232</v>
      </c>
      <c r="AM1" s="228" t="s">
        <v>199</v>
      </c>
      <c r="AN1" s="228" t="s">
        <v>200</v>
      </c>
      <c r="AO1" s="229" t="s">
        <v>201</v>
      </c>
      <c r="AP1" s="229" t="s">
        <v>202</v>
      </c>
      <c r="AQ1" s="229" t="s">
        <v>203</v>
      </c>
      <c r="AR1" s="229" t="s">
        <v>204</v>
      </c>
      <c r="AS1" s="229" t="s">
        <v>210</v>
      </c>
      <c r="AT1" s="229" t="s">
        <v>211</v>
      </c>
      <c r="AU1" s="229" t="s">
        <v>212</v>
      </c>
      <c r="AV1" s="229" t="s">
        <v>206</v>
      </c>
      <c r="AW1" s="229" t="s">
        <v>209</v>
      </c>
      <c r="AX1" s="229" t="s">
        <v>207</v>
      </c>
      <c r="AY1" s="230" t="s">
        <v>253</v>
      </c>
      <c r="AZ1" s="230" t="s">
        <v>254</v>
      </c>
      <c r="BA1" s="223" t="s">
        <v>255</v>
      </c>
      <c r="BB1" s="229" t="s">
        <v>208</v>
      </c>
      <c r="BC1" s="239" t="s">
        <v>205</v>
      </c>
      <c r="BD1" s="246"/>
      <c r="BE1" s="244" t="s">
        <v>232</v>
      </c>
      <c r="BF1" s="228" t="s">
        <v>307</v>
      </c>
      <c r="BG1" s="228" t="s">
        <v>297</v>
      </c>
      <c r="BH1" s="229" t="s">
        <v>201</v>
      </c>
      <c r="BI1" s="229" t="s">
        <v>202</v>
      </c>
      <c r="BJ1" s="229" t="s">
        <v>203</v>
      </c>
      <c r="BK1" s="229" t="s">
        <v>204</v>
      </c>
      <c r="BL1" s="229" t="s">
        <v>210</v>
      </c>
      <c r="BM1" s="229" t="s">
        <v>211</v>
      </c>
      <c r="BN1" s="229" t="s">
        <v>212</v>
      </c>
      <c r="BO1" s="229" t="s">
        <v>206</v>
      </c>
      <c r="BP1" s="229" t="s">
        <v>209</v>
      </c>
      <c r="BQ1" s="229" t="s">
        <v>207</v>
      </c>
      <c r="BR1" s="230" t="s">
        <v>253</v>
      </c>
      <c r="BS1" s="230" t="s">
        <v>254</v>
      </c>
      <c r="BT1" s="231" t="s">
        <v>255</v>
      </c>
      <c r="BU1" s="229" t="s">
        <v>208</v>
      </c>
      <c r="BV1" s="229" t="s">
        <v>205</v>
      </c>
      <c r="BW1" s="224"/>
      <c r="BX1" s="63"/>
    </row>
    <row r="2" spans="1:76" x14ac:dyDescent="0.2">
      <c r="A2" s="23" t="s">
        <v>8</v>
      </c>
      <c r="B2" s="24" t="s">
        <v>9</v>
      </c>
      <c r="C2" s="28">
        <f>('2005_CO-PA_Sumary'!C2+'2006_CO-PA_Sumary'!C2+'2007_CO-PA_Sumary'!C2+'2008_CO-PA_Sumary'!C2+'2009_CO-PA_Sumary'!C2+'2010_CO-PA_Sumary'!C2)/6</f>
        <v>5.7833333333333323</v>
      </c>
      <c r="D2" s="29">
        <f>('2005_CO-PA_Sumary'!D2+'2006_CO-PA_Sumary'!D2+'2007_CO-PA_Sumary'!D2+'2008_CO-PA_Sumary'!D2+'2009_CO-PA_Sumary'!D2+'2010_CO-PA_Sumary'!D2)/6</f>
        <v>35.866666666666667</v>
      </c>
      <c r="E2" s="29">
        <f>('2005_CO-PA_Sumary'!E2+'2006_CO-PA_Sumary'!E2+'2007_CO-PA_Sumary'!E2+'2008_CO-PA_Sumary'!E2+'2009_CO-PA_Sumary'!E2+'2010_CO-PA_Sumary'!E2)/6</f>
        <v>0</v>
      </c>
      <c r="F2" s="29">
        <f>('2005_CO-PA_Sumary'!F2+'2006_CO-PA_Sumary'!F2+'2007_CO-PA_Sumary'!F2+'2008_CO-PA_Sumary'!F2+'2009_CO-PA_Sumary'!F2+'2010_CO-PA_Sumary'!F2)/6</f>
        <v>41.65</v>
      </c>
      <c r="G2" s="28">
        <f>('2005_CO-PA_Sumary'!G2+'2006_CO-PA_Sumary'!G2+'2007_CO-PA_Sumary'!G2+'2008_CO-PA_Sumary'!G2+'2009_CO-PA_Sumary'!G2+'2010_CO-PA_Sumary'!G2)/6</f>
        <v>11.316666666666665</v>
      </c>
      <c r="H2" s="29">
        <f>('2005_CO-PA_Sumary'!H2+'2006_CO-PA_Sumary'!H2+'2007_CO-PA_Sumary'!H2+'2008_CO-PA_Sumary'!H2+'2009_CO-PA_Sumary'!H2+'2010_CO-PA_Sumary'!H2)/6</f>
        <v>234.63333333333335</v>
      </c>
      <c r="I2" s="29">
        <f>('2005_CO-PA_Sumary'!I2+'2006_CO-PA_Sumary'!I2+'2007_CO-PA_Sumary'!I2+'2008_CO-PA_Sumary'!I2+'2009_CO-PA_Sumary'!I2+'2010_CO-PA_Sumary'!I2)/6</f>
        <v>0</v>
      </c>
      <c r="J2" s="28">
        <f>('2005_CO-PA_Sumary'!J2+'2006_CO-PA_Sumary'!J2+'2007_CO-PA_Sumary'!J2+'2008_CO-PA_Sumary'!J2+'2009_CO-PA_Sumary'!J2+'2010_CO-PA_Sumary'!J2)/6</f>
        <v>33.333333333333336</v>
      </c>
      <c r="K2" s="28">
        <f>('2005_CO-PA_Sumary'!K2+'2006_CO-PA_Sumary'!K2+'2007_CO-PA_Sumary'!K2+'2008_CO-PA_Sumary'!K2+'2009_CO-PA_Sumary'!K2+'2010_CO-PA_Sumary'!K2)/6</f>
        <v>16.016666666666666</v>
      </c>
      <c r="L2" s="28">
        <f>('2005_CO-PA_Sumary'!L2+'2006_CO-PA_Sumary'!L2+'2007_CO-PA_Sumary'!L2+'2008_CO-PA_Sumary'!L2+'2009_CO-PA_Sumary'!L2+'2010_CO-PA_Sumary'!L2)/6</f>
        <v>0.48333333333333345</v>
      </c>
      <c r="M2" s="28">
        <f>('2005_CO-PA_Sumary'!M2+'2006_CO-PA_Sumary'!M2+'2007_CO-PA_Sumary'!M2+'2008_CO-PA_Sumary'!M2+'2009_CO-PA_Sumary'!M2+'2010_CO-PA_Sumary'!M2)/6</f>
        <v>0.16666666666666666</v>
      </c>
      <c r="N2" s="29">
        <f>('2005_CO-PA_Sumary'!N2+'2006_CO-PA_Sumary'!N2+'2007_CO-PA_Sumary'!N2+'2008_CO-PA_Sumary'!N2+'2009_CO-PA_Sumary'!N2+'2010_CO-PA_Sumary'!N2)/6</f>
        <v>6.9000000000000012</v>
      </c>
      <c r="O2" s="29">
        <f>('2005_CO-PA_Sumary'!O2+'2006_CO-PA_Sumary'!O2+'2007_CO-PA_Sumary'!O2+'2008_CO-PA_Sumary'!O2+'2009_CO-PA_Sumary'!O2+'2010_CO-PA_Sumary'!O2)/6</f>
        <v>0</v>
      </c>
      <c r="P2" s="28">
        <f>('2005_CO-PA_Sumary'!P2+'2006_CO-PA_Sumary'!P2+'2007_CO-PA_Sumary'!P2+'2008_CO-PA_Sumary'!P2+'2009_CO-PA_Sumary'!P2+'2010_CO-PA_Sumary'!P2)/6</f>
        <v>7.0666666666666673</v>
      </c>
      <c r="Q2" s="29">
        <f>('2005_CO-PA_Sumary'!Q2+'2006_CO-PA_Sumary'!Q2+'2007_CO-PA_Sumary'!Q2+'2008_CO-PA_Sumary'!Q2+'2009_CO-PA_Sumary'!Q2+'2010_CO-PA_Sumary'!Q2)/6</f>
        <v>245.95000000000002</v>
      </c>
      <c r="S2" s="27">
        <v>101</v>
      </c>
      <c r="T2" s="25" t="s">
        <v>147</v>
      </c>
      <c r="U2" s="28">
        <f>('2005_CO-PA_Sumary'!U2+'2006_CO-PA_Sumary'!U2+'2007_CO-PA_Sumary'!U2+'2008_CO-PA_Sumary'!U2+'2009_CO-PA_Sumary'!U2+'2010_CO-PA_Sumary'!U2)/6</f>
        <v>182.54999999999998</v>
      </c>
      <c r="V2" s="29">
        <f>('2005_CO-PA_Sumary'!V2+'2006_CO-PA_Sumary'!V2+'2007_CO-PA_Sumary'!V2+'2008_CO-PA_Sumary'!V2+'2009_CO-PA_Sumary'!V2+'2010_CO-PA_Sumary'!V2)/6</f>
        <v>7.2166666666666659</v>
      </c>
      <c r="W2" s="29">
        <f>('2005_CO-PA_Sumary'!W2+'2006_CO-PA_Sumary'!W2+'2007_CO-PA_Sumary'!W2+'2008_CO-PA_Sumary'!W2+'2009_CO-PA_Sumary'!W2+'2010_CO-PA_Sumary'!W2)/6</f>
        <v>2.5166666666666666</v>
      </c>
      <c r="X2" s="29">
        <f>('2005_CO-PA_Sumary'!X2+'2006_CO-PA_Sumary'!X2+'2007_CO-PA_Sumary'!X2+'2008_CO-PA_Sumary'!X2+'2009_CO-PA_Sumary'!X2+'2010_CO-PA_Sumary'!X2)/6</f>
        <v>192.28333333333333</v>
      </c>
      <c r="Y2" s="28">
        <f>('2005_CO-PA_Sumary'!Y2+'2006_CO-PA_Sumary'!Y2+'2007_CO-PA_Sumary'!Y2+'2008_CO-PA_Sumary'!Y2+'2009_CO-PA_Sumary'!Y2+'2010_CO-PA_Sumary'!Y2)/6</f>
        <v>551.0333333333333</v>
      </c>
      <c r="Z2" s="29">
        <f>('2005_CO-PA_Sumary'!Z2+'2006_CO-PA_Sumary'!Z2+'2007_CO-PA_Sumary'!Z2+'2008_CO-PA_Sumary'!Z2+'2009_CO-PA_Sumary'!Z2+'2010_CO-PA_Sumary'!Z2)/6</f>
        <v>11.033333333333333</v>
      </c>
      <c r="AA2" s="29">
        <f>('2005_CO-PA_Sumary'!AA2+'2006_CO-PA_Sumary'!AA2+'2007_CO-PA_Sumary'!AA2+'2008_CO-PA_Sumary'!AA2+'2009_CO-PA_Sumary'!AA2+'2010_CO-PA_Sumary'!AA2)/6</f>
        <v>254.64999999999998</v>
      </c>
      <c r="AB2" s="28">
        <f>('2005_CO-PA_Sumary'!AB2+'2006_CO-PA_Sumary'!AB2+'2007_CO-PA_Sumary'!AB2+'2008_CO-PA_Sumary'!AB2+'2009_CO-PA_Sumary'!AB2+'2010_CO-PA_Sumary'!AB2)/6</f>
        <v>52.766666666666659</v>
      </c>
      <c r="AC2" s="28">
        <f>('2005_CO-PA_Sumary'!AC2+'2006_CO-PA_Sumary'!AC2+'2007_CO-PA_Sumary'!AC2+'2008_CO-PA_Sumary'!AC2+'2009_CO-PA_Sumary'!AC2+'2010_CO-PA_Sumary'!AC2)/6</f>
        <v>0</v>
      </c>
      <c r="AD2" s="28">
        <f>('2005_CO-PA_Sumary'!AD2+'2006_CO-PA_Sumary'!AD2+'2007_CO-PA_Sumary'!AD2+'2008_CO-PA_Sumary'!AD2+'2009_CO-PA_Sumary'!AD2+'2010_CO-PA_Sumary'!AD2)/6</f>
        <v>19.733333333333338</v>
      </c>
      <c r="AE2" s="28">
        <f>('2005_CO-PA_Sumary'!AE2+'2006_CO-PA_Sumary'!AE2+'2007_CO-PA_Sumary'!AE2+'2008_CO-PA_Sumary'!AE2+'2009_CO-PA_Sumary'!AE2+'2010_CO-PA_Sumary'!AE2)/6</f>
        <v>45.766666666666673</v>
      </c>
      <c r="AF2" s="29">
        <f>('2005_CO-PA_Sumary'!AF2+'2006_CO-PA_Sumary'!AF2+'2007_CO-PA_Sumary'!AF2+'2008_CO-PA_Sumary'!AF2+'2009_CO-PA_Sumary'!AF2+'2010_CO-PA_Sumary'!AF2)/6</f>
        <v>0</v>
      </c>
      <c r="AG2" s="29">
        <f>('2005_CO-PA_Sumary'!AG2+'2006_CO-PA_Sumary'!AG2+'2007_CO-PA_Sumary'!AG2+'2008_CO-PA_Sumary'!AG2+'2009_CO-PA_Sumary'!AG2+'2010_CO-PA_Sumary'!AG2)/6</f>
        <v>33.016666666666659</v>
      </c>
      <c r="AH2" s="28">
        <f>('2005_CO-PA_Sumary'!AH2+'2006_CO-PA_Sumary'!AH2+'2007_CO-PA_Sumary'!AH2+'2008_CO-PA_Sumary'!AH2+'2009_CO-PA_Sumary'!AH2+'2010_CO-PA_Sumary'!AH2)/6</f>
        <v>78.783333333333346</v>
      </c>
      <c r="AI2" s="29">
        <f>('2005_CO-PA_Sumary'!AI2+'2006_CO-PA_Sumary'!AI2+'2007_CO-PA_Sumary'!AI2+'2008_CO-PA_Sumary'!AI2+'2009_CO-PA_Sumary'!AI2+'2010_CO-PA_Sumary'!AI2)/6</f>
        <v>816.7166666666667</v>
      </c>
      <c r="AL2" s="148" t="s">
        <v>229</v>
      </c>
      <c r="AM2" s="150">
        <v>101</v>
      </c>
      <c r="AN2" s="151" t="s">
        <v>147</v>
      </c>
      <c r="AO2" s="138">
        <f t="shared" ref="AO2:AX2" si="0">U2</f>
        <v>182.54999999999998</v>
      </c>
      <c r="AP2" s="138">
        <f t="shared" si="0"/>
        <v>7.2166666666666659</v>
      </c>
      <c r="AQ2" s="138">
        <f t="shared" si="0"/>
        <v>2.5166666666666666</v>
      </c>
      <c r="AR2" s="138">
        <f t="shared" si="0"/>
        <v>192.28333333333333</v>
      </c>
      <c r="AS2" s="138">
        <f t="shared" si="0"/>
        <v>551.0333333333333</v>
      </c>
      <c r="AT2" s="138">
        <f t="shared" si="0"/>
        <v>11.033333333333333</v>
      </c>
      <c r="AU2" s="138">
        <f t="shared" si="0"/>
        <v>254.64999999999998</v>
      </c>
      <c r="AV2" s="138">
        <f t="shared" si="0"/>
        <v>52.766666666666659</v>
      </c>
      <c r="AW2" s="138">
        <f t="shared" si="0"/>
        <v>0</v>
      </c>
      <c r="AX2" s="138">
        <f t="shared" si="0"/>
        <v>19.733333333333338</v>
      </c>
      <c r="AY2" s="138">
        <f t="shared" ref="AY2:BA5" si="1">AE2</f>
        <v>45.766666666666673</v>
      </c>
      <c r="AZ2" s="138">
        <f t="shared" si="1"/>
        <v>0</v>
      </c>
      <c r="BA2" s="138">
        <f t="shared" si="1"/>
        <v>33.016666666666659</v>
      </c>
      <c r="BB2" s="138">
        <f t="shared" ref="BB2:BC5" si="2">AH2</f>
        <v>78.783333333333346</v>
      </c>
      <c r="BC2" s="240">
        <f t="shared" si="2"/>
        <v>816.7166666666667</v>
      </c>
      <c r="BD2" s="247"/>
      <c r="BE2" s="245" t="s">
        <v>229</v>
      </c>
      <c r="BF2" s="213">
        <v>1</v>
      </c>
      <c r="BG2" s="212" t="s">
        <v>23</v>
      </c>
      <c r="BH2" s="232">
        <f>C9</f>
        <v>4.5999999999999996</v>
      </c>
      <c r="BI2" s="232">
        <f t="shared" ref="BI2:BV2" si="3">D9</f>
        <v>1.7333333333333334</v>
      </c>
      <c r="BJ2" s="232">
        <f t="shared" si="3"/>
        <v>0</v>
      </c>
      <c r="BK2" s="232">
        <f t="shared" si="3"/>
        <v>6.333333333333333</v>
      </c>
      <c r="BL2" s="232">
        <f t="shared" si="3"/>
        <v>9.3166666666666664</v>
      </c>
      <c r="BM2" s="232">
        <f t="shared" si="3"/>
        <v>4.3333333333333339</v>
      </c>
      <c r="BN2" s="232">
        <f t="shared" si="3"/>
        <v>0</v>
      </c>
      <c r="BO2" s="232">
        <f t="shared" si="3"/>
        <v>3.6666666666666665</v>
      </c>
      <c r="BP2" s="232">
        <f t="shared" si="3"/>
        <v>0</v>
      </c>
      <c r="BQ2" s="232">
        <f t="shared" si="3"/>
        <v>0</v>
      </c>
      <c r="BR2" s="232">
        <f t="shared" si="3"/>
        <v>0</v>
      </c>
      <c r="BS2" s="232">
        <f t="shared" si="3"/>
        <v>0</v>
      </c>
      <c r="BT2" s="232">
        <f t="shared" si="3"/>
        <v>0</v>
      </c>
      <c r="BU2" s="232">
        <f t="shared" si="3"/>
        <v>0</v>
      </c>
      <c r="BV2" s="232">
        <f t="shared" si="3"/>
        <v>13.649999999999999</v>
      </c>
      <c r="BX2" s="28"/>
    </row>
    <row r="3" spans="1:76" x14ac:dyDescent="0.2">
      <c r="A3" s="23" t="s">
        <v>10</v>
      </c>
      <c r="B3" s="24" t="s">
        <v>11</v>
      </c>
      <c r="C3" s="28">
        <f>('2005_CO-PA_Sumary'!C3+'2006_CO-PA_Sumary'!C3+'2007_CO-PA_Sumary'!C3+'2008_CO-PA_Sumary'!C3+'2009_CO-PA_Sumary'!C3+'2010_CO-PA_Sumary'!C3)/6</f>
        <v>0</v>
      </c>
      <c r="D3" s="29">
        <f>('2005_CO-PA_Sumary'!D3+'2006_CO-PA_Sumary'!D3+'2007_CO-PA_Sumary'!D3+'2008_CO-PA_Sumary'!D3+'2009_CO-PA_Sumary'!D3+'2010_CO-PA_Sumary'!D3)/6</f>
        <v>0</v>
      </c>
      <c r="E3" s="29">
        <f>('2005_CO-PA_Sumary'!E3+'2006_CO-PA_Sumary'!E3+'2007_CO-PA_Sumary'!E3+'2008_CO-PA_Sumary'!E3+'2009_CO-PA_Sumary'!E3+'2010_CO-PA_Sumary'!E3)/6</f>
        <v>0</v>
      </c>
      <c r="F3" s="29">
        <f>('2005_CO-PA_Sumary'!F3+'2006_CO-PA_Sumary'!F3+'2007_CO-PA_Sumary'!F3+'2008_CO-PA_Sumary'!F3+'2009_CO-PA_Sumary'!F3+'2010_CO-PA_Sumary'!F3)/6</f>
        <v>0</v>
      </c>
      <c r="G3" s="28">
        <f>('2005_CO-PA_Sumary'!G3+'2006_CO-PA_Sumary'!G3+'2007_CO-PA_Sumary'!G3+'2008_CO-PA_Sumary'!G3+'2009_CO-PA_Sumary'!G3+'2010_CO-PA_Sumary'!G3)/6</f>
        <v>15.566666666666665</v>
      </c>
      <c r="H3" s="29">
        <f>('2005_CO-PA_Sumary'!H3+'2006_CO-PA_Sumary'!H3+'2007_CO-PA_Sumary'!H3+'2008_CO-PA_Sumary'!H3+'2009_CO-PA_Sumary'!H3+'2010_CO-PA_Sumary'!H3)/6</f>
        <v>0.33333333333333331</v>
      </c>
      <c r="I3" s="29">
        <f>('2005_CO-PA_Sumary'!I3+'2006_CO-PA_Sumary'!I3+'2007_CO-PA_Sumary'!I3+'2008_CO-PA_Sumary'!I3+'2009_CO-PA_Sumary'!I3+'2010_CO-PA_Sumary'!I3)/6</f>
        <v>0</v>
      </c>
      <c r="J3" s="28">
        <f>('2005_CO-PA_Sumary'!J3+'2006_CO-PA_Sumary'!J3+'2007_CO-PA_Sumary'!J3+'2008_CO-PA_Sumary'!J3+'2009_CO-PA_Sumary'!J3+'2010_CO-PA_Sumary'!J3)/6</f>
        <v>1.5333333333333332</v>
      </c>
      <c r="K3" s="28">
        <f>('2005_CO-PA_Sumary'!K3+'2006_CO-PA_Sumary'!K3+'2007_CO-PA_Sumary'!K3+'2008_CO-PA_Sumary'!K3+'2009_CO-PA_Sumary'!K3+'2010_CO-PA_Sumary'!K3)/6</f>
        <v>0</v>
      </c>
      <c r="L3" s="28">
        <f>('2005_CO-PA_Sumary'!L3+'2006_CO-PA_Sumary'!L3+'2007_CO-PA_Sumary'!L3+'2008_CO-PA_Sumary'!L3+'2009_CO-PA_Sumary'!L3+'2010_CO-PA_Sumary'!L3)/6</f>
        <v>0</v>
      </c>
      <c r="M3" s="28">
        <f>('2005_CO-PA_Sumary'!M3+'2006_CO-PA_Sumary'!M3+'2007_CO-PA_Sumary'!M3+'2008_CO-PA_Sumary'!M3+'2009_CO-PA_Sumary'!M3+'2010_CO-PA_Sumary'!M3)/6</f>
        <v>7.8166666666666673</v>
      </c>
      <c r="N3" s="29">
        <f>('2005_CO-PA_Sumary'!N3+'2006_CO-PA_Sumary'!N3+'2007_CO-PA_Sumary'!N3+'2008_CO-PA_Sumary'!N3+'2009_CO-PA_Sumary'!N3+'2010_CO-PA_Sumary'!N3)/6</f>
        <v>0</v>
      </c>
      <c r="O3" s="29">
        <f>('2005_CO-PA_Sumary'!O3+'2006_CO-PA_Sumary'!O3+'2007_CO-PA_Sumary'!O3+'2008_CO-PA_Sumary'!O3+'2009_CO-PA_Sumary'!O3+'2010_CO-PA_Sumary'!O3)/6</f>
        <v>0</v>
      </c>
      <c r="P3" s="28">
        <f>('2005_CO-PA_Sumary'!P3+'2006_CO-PA_Sumary'!P3+'2007_CO-PA_Sumary'!P3+'2008_CO-PA_Sumary'!P3+'2009_CO-PA_Sumary'!P3+'2010_CO-PA_Sumary'!P3)/6</f>
        <v>7.8166666666666673</v>
      </c>
      <c r="Q3" s="29">
        <f>('2005_CO-PA_Sumary'!Q3+'2006_CO-PA_Sumary'!Q3+'2007_CO-PA_Sumary'!Q3+'2008_CO-PA_Sumary'!Q3+'2009_CO-PA_Sumary'!Q3+'2010_CO-PA_Sumary'!Q3)/6</f>
        <v>15.9</v>
      </c>
      <c r="S3" s="27">
        <v>102</v>
      </c>
      <c r="T3" s="25" t="s">
        <v>148</v>
      </c>
      <c r="U3" s="28">
        <f>('2005_CO-PA_Sumary'!U3+'2006_CO-PA_Sumary'!U3+'2007_CO-PA_Sumary'!U3+'2008_CO-PA_Sumary'!U3+'2009_CO-PA_Sumary'!U3+'2010_CO-PA_Sumary'!U3)/6</f>
        <v>8.1666666666666661</v>
      </c>
      <c r="V3" s="29">
        <f>('2005_CO-PA_Sumary'!V3+'2006_CO-PA_Sumary'!V3+'2007_CO-PA_Sumary'!V3+'2008_CO-PA_Sumary'!V3+'2009_CO-PA_Sumary'!V3+'2010_CO-PA_Sumary'!V3)/6</f>
        <v>5.8833333333333337</v>
      </c>
      <c r="W3" s="29">
        <f>('2005_CO-PA_Sumary'!W3+'2006_CO-PA_Sumary'!W3+'2007_CO-PA_Sumary'!W3+'2008_CO-PA_Sumary'!W3+'2009_CO-PA_Sumary'!W3+'2010_CO-PA_Sumary'!W3)/6</f>
        <v>0</v>
      </c>
      <c r="X3" s="29">
        <f>('2005_CO-PA_Sumary'!X3+'2006_CO-PA_Sumary'!X3+'2007_CO-PA_Sumary'!X3+'2008_CO-PA_Sumary'!X3+'2009_CO-PA_Sumary'!X3+'2010_CO-PA_Sumary'!X3)/6</f>
        <v>14.049999999999999</v>
      </c>
      <c r="Y3" s="28">
        <f>('2005_CO-PA_Sumary'!Y3+'2006_CO-PA_Sumary'!Y3+'2007_CO-PA_Sumary'!Y3+'2008_CO-PA_Sumary'!Y3+'2009_CO-PA_Sumary'!Y3+'2010_CO-PA_Sumary'!Y3)/6</f>
        <v>27.333333333333329</v>
      </c>
      <c r="Z3" s="29">
        <f>('2005_CO-PA_Sumary'!Z3+'2006_CO-PA_Sumary'!Z3+'2007_CO-PA_Sumary'!Z3+'2008_CO-PA_Sumary'!Z3+'2009_CO-PA_Sumary'!Z3+'2010_CO-PA_Sumary'!Z3)/6</f>
        <v>11.633333333333335</v>
      </c>
      <c r="AA3" s="29">
        <f>('2005_CO-PA_Sumary'!AA3+'2006_CO-PA_Sumary'!AA3+'2007_CO-PA_Sumary'!AA3+'2008_CO-PA_Sumary'!AA3+'2009_CO-PA_Sumary'!AA3+'2010_CO-PA_Sumary'!AA3)/6</f>
        <v>0</v>
      </c>
      <c r="AB3" s="28">
        <f>('2005_CO-PA_Sumary'!AB3+'2006_CO-PA_Sumary'!AB3+'2007_CO-PA_Sumary'!AB3+'2008_CO-PA_Sumary'!AB3+'2009_CO-PA_Sumary'!AB3+'2010_CO-PA_Sumary'!AB3)/6</f>
        <v>8.3333333333333339</v>
      </c>
      <c r="AC3" s="28">
        <f>('2005_CO-PA_Sumary'!AC3+'2006_CO-PA_Sumary'!AC3+'2007_CO-PA_Sumary'!AC3+'2008_CO-PA_Sumary'!AC3+'2009_CO-PA_Sumary'!AC3+'2010_CO-PA_Sumary'!AC3)/6</f>
        <v>0</v>
      </c>
      <c r="AD3" s="28">
        <f>('2005_CO-PA_Sumary'!AD3+'2006_CO-PA_Sumary'!AD3+'2007_CO-PA_Sumary'!AD3+'2008_CO-PA_Sumary'!AD3+'2009_CO-PA_Sumary'!AD3+'2010_CO-PA_Sumary'!AD3)/6</f>
        <v>0.16666666666666666</v>
      </c>
      <c r="AE3" s="28">
        <f>('2005_CO-PA_Sumary'!AE3+'2006_CO-PA_Sumary'!AE3+'2007_CO-PA_Sumary'!AE3+'2008_CO-PA_Sumary'!AE3+'2009_CO-PA_Sumary'!AE3+'2010_CO-PA_Sumary'!AE3)/6</f>
        <v>0</v>
      </c>
      <c r="AF3" s="29">
        <f>('2005_CO-PA_Sumary'!AF3+'2006_CO-PA_Sumary'!AF3+'2007_CO-PA_Sumary'!AF3+'2008_CO-PA_Sumary'!AF3+'2009_CO-PA_Sumary'!AF3+'2010_CO-PA_Sumary'!AF3)/6</f>
        <v>0</v>
      </c>
      <c r="AG3" s="29">
        <f>('2005_CO-PA_Sumary'!AG3+'2006_CO-PA_Sumary'!AG3+'2007_CO-PA_Sumary'!AG3+'2008_CO-PA_Sumary'!AG3+'2009_CO-PA_Sumary'!AG3+'2010_CO-PA_Sumary'!AG3)/6</f>
        <v>0</v>
      </c>
      <c r="AH3" s="28">
        <f>('2005_CO-PA_Sumary'!AH3+'2006_CO-PA_Sumary'!AH3+'2007_CO-PA_Sumary'!AH3+'2008_CO-PA_Sumary'!AH3+'2009_CO-PA_Sumary'!AH3+'2010_CO-PA_Sumary'!AH3)/6</f>
        <v>0</v>
      </c>
      <c r="AI3" s="29">
        <f>('2005_CO-PA_Sumary'!AI3+'2006_CO-PA_Sumary'!AI3+'2007_CO-PA_Sumary'!AI3+'2008_CO-PA_Sumary'!AI3+'2009_CO-PA_Sumary'!AI3+'2010_CO-PA_Sumary'!AI3)/6</f>
        <v>38.966666666666669</v>
      </c>
      <c r="AL3" s="148"/>
      <c r="AM3" s="150">
        <v>102</v>
      </c>
      <c r="AN3" s="151" t="s">
        <v>148</v>
      </c>
      <c r="AO3" s="138">
        <f t="shared" ref="AO3:AO5" si="4">U3</f>
        <v>8.1666666666666661</v>
      </c>
      <c r="AP3" s="138">
        <f t="shared" ref="AP3:AX5" si="5">V3</f>
        <v>5.8833333333333337</v>
      </c>
      <c r="AQ3" s="138">
        <f t="shared" si="5"/>
        <v>0</v>
      </c>
      <c r="AR3" s="138">
        <f t="shared" si="5"/>
        <v>14.049999999999999</v>
      </c>
      <c r="AS3" s="138">
        <f t="shared" si="5"/>
        <v>27.333333333333329</v>
      </c>
      <c r="AT3" s="138">
        <f t="shared" si="5"/>
        <v>11.633333333333335</v>
      </c>
      <c r="AU3" s="138">
        <f t="shared" si="5"/>
        <v>0</v>
      </c>
      <c r="AV3" s="138">
        <f t="shared" si="5"/>
        <v>8.3333333333333339</v>
      </c>
      <c r="AW3" s="138">
        <f t="shared" si="5"/>
        <v>0</v>
      </c>
      <c r="AX3" s="138">
        <f t="shared" si="5"/>
        <v>0.16666666666666666</v>
      </c>
      <c r="AY3" s="138">
        <f t="shared" si="1"/>
        <v>0</v>
      </c>
      <c r="AZ3" s="138">
        <f t="shared" si="1"/>
        <v>0</v>
      </c>
      <c r="BA3" s="138">
        <f t="shared" si="1"/>
        <v>0</v>
      </c>
      <c r="BB3" s="138">
        <f t="shared" si="2"/>
        <v>0</v>
      </c>
      <c r="BC3" s="240">
        <f t="shared" si="2"/>
        <v>38.966666666666669</v>
      </c>
      <c r="BD3" s="247"/>
      <c r="BE3" s="245"/>
      <c r="BF3" s="213">
        <v>2</v>
      </c>
      <c r="BG3" s="212" t="s">
        <v>101</v>
      </c>
      <c r="BH3" s="232">
        <f>C48</f>
        <v>174.94999999999996</v>
      </c>
      <c r="BI3" s="232">
        <f t="shared" ref="BI3:BV3" si="6">D48</f>
        <v>11.399999999999999</v>
      </c>
      <c r="BJ3" s="232">
        <f t="shared" si="6"/>
        <v>2.5166666666666666</v>
      </c>
      <c r="BK3" s="232">
        <f t="shared" si="6"/>
        <v>188.86666666666665</v>
      </c>
      <c r="BL3" s="232">
        <f t="shared" si="6"/>
        <v>447.45000000000005</v>
      </c>
      <c r="BM3" s="232">
        <f t="shared" si="6"/>
        <v>20.25</v>
      </c>
      <c r="BN3" s="232">
        <f t="shared" si="6"/>
        <v>168.51666666666668</v>
      </c>
      <c r="BO3" s="232">
        <f t="shared" si="6"/>
        <v>54.29999999999999</v>
      </c>
      <c r="BP3" s="232">
        <f t="shared" si="6"/>
        <v>0</v>
      </c>
      <c r="BQ3" s="232">
        <f t="shared" si="6"/>
        <v>11.049999999999999</v>
      </c>
      <c r="BR3" s="232">
        <f t="shared" si="6"/>
        <v>23.433333333333334</v>
      </c>
      <c r="BS3" s="232">
        <f t="shared" si="6"/>
        <v>0</v>
      </c>
      <c r="BT3" s="232">
        <f t="shared" si="6"/>
        <v>28.166666666666668</v>
      </c>
      <c r="BU3" s="232">
        <f t="shared" si="6"/>
        <v>51.6</v>
      </c>
      <c r="BV3" s="232">
        <f t="shared" si="6"/>
        <v>636.21666666666658</v>
      </c>
      <c r="BX3" s="28"/>
    </row>
    <row r="4" spans="1:76" x14ac:dyDescent="0.2">
      <c r="A4" s="23" t="s">
        <v>12</v>
      </c>
      <c r="B4" s="24" t="s">
        <v>13</v>
      </c>
      <c r="C4" s="28">
        <f>('2005_CO-PA_Sumary'!C4+'2006_CO-PA_Sumary'!C4+'2007_CO-PA_Sumary'!C4+'2008_CO-PA_Sumary'!C4+'2009_CO-PA_Sumary'!C4+'2010_CO-PA_Sumary'!C4)/6</f>
        <v>3.5</v>
      </c>
      <c r="D4" s="29">
        <f>('2005_CO-PA_Sumary'!D4+'2006_CO-PA_Sumary'!D4+'2007_CO-PA_Sumary'!D4+'2008_CO-PA_Sumary'!D4+'2009_CO-PA_Sumary'!D4+'2010_CO-PA_Sumary'!D4)/6</f>
        <v>1.5833333333333333</v>
      </c>
      <c r="E4" s="29">
        <f>('2005_CO-PA_Sumary'!E4+'2006_CO-PA_Sumary'!E4+'2007_CO-PA_Sumary'!E4+'2008_CO-PA_Sumary'!E4+'2009_CO-PA_Sumary'!E4+'2010_CO-PA_Sumary'!E4)/6</f>
        <v>0</v>
      </c>
      <c r="F4" s="29">
        <f>('2005_CO-PA_Sumary'!F4+'2006_CO-PA_Sumary'!F4+'2007_CO-PA_Sumary'!F4+'2008_CO-PA_Sumary'!F4+'2009_CO-PA_Sumary'!F4+'2010_CO-PA_Sumary'!F4)/6</f>
        <v>5.083333333333333</v>
      </c>
      <c r="G4" s="28">
        <f>('2005_CO-PA_Sumary'!G4+'2006_CO-PA_Sumary'!G4+'2007_CO-PA_Sumary'!G4+'2008_CO-PA_Sumary'!G4+'2009_CO-PA_Sumary'!G4+'2010_CO-PA_Sumary'!G4)/6</f>
        <v>15.350000000000001</v>
      </c>
      <c r="H4" s="29">
        <f>('2005_CO-PA_Sumary'!H4+'2006_CO-PA_Sumary'!H4+'2007_CO-PA_Sumary'!H4+'2008_CO-PA_Sumary'!H4+'2009_CO-PA_Sumary'!H4+'2010_CO-PA_Sumary'!H4)/6</f>
        <v>10.366666666666667</v>
      </c>
      <c r="I4" s="29">
        <f>('2005_CO-PA_Sumary'!I4+'2006_CO-PA_Sumary'!I4+'2007_CO-PA_Sumary'!I4+'2008_CO-PA_Sumary'!I4+'2009_CO-PA_Sumary'!I4+'2010_CO-PA_Sumary'!I4)/6</f>
        <v>0</v>
      </c>
      <c r="J4" s="28">
        <f>('2005_CO-PA_Sumary'!J4+'2006_CO-PA_Sumary'!J4+'2007_CO-PA_Sumary'!J4+'2008_CO-PA_Sumary'!J4+'2009_CO-PA_Sumary'!J4+'2010_CO-PA_Sumary'!J4)/6</f>
        <v>4.5166666666666666</v>
      </c>
      <c r="K4" s="28">
        <f>('2005_CO-PA_Sumary'!K4+'2006_CO-PA_Sumary'!K4+'2007_CO-PA_Sumary'!K4+'2008_CO-PA_Sumary'!K4+'2009_CO-PA_Sumary'!K4+'2010_CO-PA_Sumary'!K4)/6</f>
        <v>0</v>
      </c>
      <c r="L4" s="28">
        <f>('2005_CO-PA_Sumary'!L4+'2006_CO-PA_Sumary'!L4+'2007_CO-PA_Sumary'!L4+'2008_CO-PA_Sumary'!L4+'2009_CO-PA_Sumary'!L4+'2010_CO-PA_Sumary'!L4)/6</f>
        <v>0.56666666666666676</v>
      </c>
      <c r="M4" s="28">
        <f>('2005_CO-PA_Sumary'!M4+'2006_CO-PA_Sumary'!M4+'2007_CO-PA_Sumary'!M4+'2008_CO-PA_Sumary'!M4+'2009_CO-PA_Sumary'!M4+'2010_CO-PA_Sumary'!M4)/6</f>
        <v>0.75</v>
      </c>
      <c r="N4" s="29">
        <f>('2005_CO-PA_Sumary'!N4+'2006_CO-PA_Sumary'!N4+'2007_CO-PA_Sumary'!N4+'2008_CO-PA_Sumary'!N4+'2009_CO-PA_Sumary'!N4+'2010_CO-PA_Sumary'!N4)/6</f>
        <v>0.73333333333333328</v>
      </c>
      <c r="O4" s="29">
        <f>('2005_CO-PA_Sumary'!O4+'2006_CO-PA_Sumary'!O4+'2007_CO-PA_Sumary'!O4+'2008_CO-PA_Sumary'!O4+'2009_CO-PA_Sumary'!O4+'2010_CO-PA_Sumary'!O4)/6</f>
        <v>0</v>
      </c>
      <c r="P4" s="28">
        <f>('2005_CO-PA_Sumary'!P4+'2006_CO-PA_Sumary'!P4+'2007_CO-PA_Sumary'!P4+'2008_CO-PA_Sumary'!P4+'2009_CO-PA_Sumary'!P4+'2010_CO-PA_Sumary'!P4)/6</f>
        <v>1.4833333333333332</v>
      </c>
      <c r="Q4" s="29">
        <f>('2005_CO-PA_Sumary'!Q4+'2006_CO-PA_Sumary'!Q4+'2007_CO-PA_Sumary'!Q4+'2008_CO-PA_Sumary'!Q4+'2009_CO-PA_Sumary'!Q4+'2010_CO-PA_Sumary'!Q4)/6</f>
        <v>25.716666666666669</v>
      </c>
      <c r="S4" s="27">
        <v>103</v>
      </c>
      <c r="T4" s="25" t="s">
        <v>149</v>
      </c>
      <c r="U4" s="28">
        <f>('2005_CO-PA_Sumary'!U4+'2006_CO-PA_Sumary'!U4+'2007_CO-PA_Sumary'!U4+'2008_CO-PA_Sumary'!U4+'2009_CO-PA_Sumary'!U4+'2010_CO-PA_Sumary'!U4)/6</f>
        <v>63.866666666666667</v>
      </c>
      <c r="V4" s="29">
        <f>('2005_CO-PA_Sumary'!V4+'2006_CO-PA_Sumary'!V4+'2007_CO-PA_Sumary'!V4+'2008_CO-PA_Sumary'!V4+'2009_CO-PA_Sumary'!V4+'2010_CO-PA_Sumary'!V4)/6</f>
        <v>18.05</v>
      </c>
      <c r="W4" s="29">
        <f>('2005_CO-PA_Sumary'!W4+'2006_CO-PA_Sumary'!W4+'2007_CO-PA_Sumary'!W4+'2008_CO-PA_Sumary'!W4+'2009_CO-PA_Sumary'!W4+'2010_CO-PA_Sumary'!W4)/6</f>
        <v>0</v>
      </c>
      <c r="X4" s="29">
        <f>('2005_CO-PA_Sumary'!X4+'2006_CO-PA_Sumary'!X4+'2007_CO-PA_Sumary'!X4+'2008_CO-PA_Sumary'!X4+'2009_CO-PA_Sumary'!X4+'2010_CO-PA_Sumary'!X4)/6</f>
        <v>81.916666666666671</v>
      </c>
      <c r="Y4" s="28">
        <f>('2005_CO-PA_Sumary'!Y4+'2006_CO-PA_Sumary'!Y4+'2007_CO-PA_Sumary'!Y4+'2008_CO-PA_Sumary'!Y4+'2009_CO-PA_Sumary'!Y4+'2010_CO-PA_Sumary'!Y4)/6</f>
        <v>83.05</v>
      </c>
      <c r="Z4" s="29">
        <f>('2005_CO-PA_Sumary'!Z4+'2006_CO-PA_Sumary'!Z4+'2007_CO-PA_Sumary'!Z4+'2008_CO-PA_Sumary'!Z4+'2009_CO-PA_Sumary'!Z4+'2010_CO-PA_Sumary'!Z4)/6</f>
        <v>48.15</v>
      </c>
      <c r="AA4" s="29">
        <f>('2005_CO-PA_Sumary'!AA4+'2006_CO-PA_Sumary'!AA4+'2007_CO-PA_Sumary'!AA4+'2008_CO-PA_Sumary'!AA4+'2009_CO-PA_Sumary'!AA4+'2010_CO-PA_Sumary'!AA4)/6</f>
        <v>0</v>
      </c>
      <c r="AB4" s="28">
        <f>('2005_CO-PA_Sumary'!AB4+'2006_CO-PA_Sumary'!AB4+'2007_CO-PA_Sumary'!AB4+'2008_CO-PA_Sumary'!AB4+'2009_CO-PA_Sumary'!AB4+'2010_CO-PA_Sumary'!AB4)/6</f>
        <v>22.183333333333326</v>
      </c>
      <c r="AC4" s="28">
        <f>('2005_CO-PA_Sumary'!AC4+'2006_CO-PA_Sumary'!AC4+'2007_CO-PA_Sumary'!AC4+'2008_CO-PA_Sumary'!AC4+'2009_CO-PA_Sumary'!AC4+'2010_CO-PA_Sumary'!AC4)/6</f>
        <v>0</v>
      </c>
      <c r="AD4" s="28">
        <f>('2005_CO-PA_Sumary'!AD4+'2006_CO-PA_Sumary'!AD4+'2007_CO-PA_Sumary'!AD4+'2008_CO-PA_Sumary'!AD4+'2009_CO-PA_Sumary'!AD4+'2010_CO-PA_Sumary'!AD4)/6</f>
        <v>6.6666666666666666E-2</v>
      </c>
      <c r="AE4" s="28">
        <f>('2005_CO-PA_Sumary'!AE4+'2006_CO-PA_Sumary'!AE4+'2007_CO-PA_Sumary'!AE4+'2008_CO-PA_Sumary'!AE4+'2009_CO-PA_Sumary'!AE4+'2010_CO-PA_Sumary'!AE4)/6</f>
        <v>0.6499999999999998</v>
      </c>
      <c r="AF4" s="29">
        <f>('2005_CO-PA_Sumary'!AF4+'2006_CO-PA_Sumary'!AF4+'2007_CO-PA_Sumary'!AF4+'2008_CO-PA_Sumary'!AF4+'2009_CO-PA_Sumary'!AF4+'2010_CO-PA_Sumary'!AF4)/6</f>
        <v>1.6666666666666902E-2</v>
      </c>
      <c r="AG4" s="29">
        <f>('2005_CO-PA_Sumary'!AG4+'2006_CO-PA_Sumary'!AG4+'2007_CO-PA_Sumary'!AG4+'2008_CO-PA_Sumary'!AG4+'2009_CO-PA_Sumary'!AG4+'2010_CO-PA_Sumary'!AG4)/6</f>
        <v>0</v>
      </c>
      <c r="AH4" s="28">
        <f>('2005_CO-PA_Sumary'!AH4+'2006_CO-PA_Sumary'!AH4+'2007_CO-PA_Sumary'!AH4+'2008_CO-PA_Sumary'!AH4+'2009_CO-PA_Sumary'!AH4+'2010_CO-PA_Sumary'!AH4)/6</f>
        <v>0.66666666666666663</v>
      </c>
      <c r="AI4" s="29">
        <f>('2005_CO-PA_Sumary'!AI4+'2006_CO-PA_Sumary'!AI4+'2007_CO-PA_Sumary'!AI4+'2008_CO-PA_Sumary'!AI4+'2009_CO-PA_Sumary'!AI4+'2010_CO-PA_Sumary'!AI4)/6</f>
        <v>131.19999999999999</v>
      </c>
      <c r="AL4" s="148"/>
      <c r="AM4" s="150">
        <v>103</v>
      </c>
      <c r="AN4" s="151" t="s">
        <v>149</v>
      </c>
      <c r="AO4" s="138">
        <f t="shared" si="4"/>
        <v>63.866666666666667</v>
      </c>
      <c r="AP4" s="138">
        <f t="shared" si="5"/>
        <v>18.05</v>
      </c>
      <c r="AQ4" s="138">
        <f t="shared" si="5"/>
        <v>0</v>
      </c>
      <c r="AR4" s="138">
        <f t="shared" si="5"/>
        <v>81.916666666666671</v>
      </c>
      <c r="AS4" s="138">
        <f t="shared" si="5"/>
        <v>83.05</v>
      </c>
      <c r="AT4" s="138">
        <f t="shared" si="5"/>
        <v>48.15</v>
      </c>
      <c r="AU4" s="138">
        <f t="shared" si="5"/>
        <v>0</v>
      </c>
      <c r="AV4" s="138">
        <f t="shared" si="5"/>
        <v>22.183333333333326</v>
      </c>
      <c r="AW4" s="138">
        <f t="shared" si="5"/>
        <v>0</v>
      </c>
      <c r="AX4" s="138">
        <f t="shared" si="5"/>
        <v>6.6666666666666666E-2</v>
      </c>
      <c r="AY4" s="138">
        <f t="shared" si="1"/>
        <v>0.6499999999999998</v>
      </c>
      <c r="AZ4" s="138">
        <f t="shared" si="1"/>
        <v>1.6666666666666902E-2</v>
      </c>
      <c r="BA4" s="138">
        <f t="shared" si="1"/>
        <v>0</v>
      </c>
      <c r="BB4" s="138">
        <f t="shared" si="2"/>
        <v>0.66666666666666663</v>
      </c>
      <c r="BC4" s="240">
        <f t="shared" si="2"/>
        <v>131.19999999999999</v>
      </c>
      <c r="BD4" s="247"/>
      <c r="BE4" s="245"/>
      <c r="BF4" s="213">
        <v>3</v>
      </c>
      <c r="BG4" s="212" t="s">
        <v>113</v>
      </c>
      <c r="BH4" s="232">
        <f>C54</f>
        <v>3.2333333333333338</v>
      </c>
      <c r="BI4" s="232">
        <f t="shared" ref="BI4:BV4" si="7">D54</f>
        <v>1.7500000000000002</v>
      </c>
      <c r="BJ4" s="232">
        <f t="shared" si="7"/>
        <v>0</v>
      </c>
      <c r="BK4" s="232">
        <f t="shared" si="7"/>
        <v>4.9833333333333334</v>
      </c>
      <c r="BL4" s="232">
        <f t="shared" si="7"/>
        <v>9.1666666666666661</v>
      </c>
      <c r="BM4" s="232">
        <f t="shared" si="7"/>
        <v>4.3166666666666664</v>
      </c>
      <c r="BN4" s="232">
        <f t="shared" si="7"/>
        <v>0</v>
      </c>
      <c r="BO4" s="232">
        <f t="shared" si="7"/>
        <v>2.6833333333333336</v>
      </c>
      <c r="BP4" s="232">
        <f t="shared" si="7"/>
        <v>0</v>
      </c>
      <c r="BQ4" s="232">
        <f t="shared" si="7"/>
        <v>0</v>
      </c>
      <c r="BR4" s="232">
        <f t="shared" si="7"/>
        <v>0</v>
      </c>
      <c r="BS4" s="232">
        <f t="shared" si="7"/>
        <v>0</v>
      </c>
      <c r="BT4" s="232">
        <f t="shared" si="7"/>
        <v>0</v>
      </c>
      <c r="BU4" s="232">
        <f t="shared" si="7"/>
        <v>0</v>
      </c>
      <c r="BV4" s="232">
        <f t="shared" si="7"/>
        <v>13.483333333333334</v>
      </c>
      <c r="BX4" s="28"/>
    </row>
    <row r="5" spans="1:76" ht="13.5" thickBot="1" x14ac:dyDescent="0.25">
      <c r="A5" s="23" t="s">
        <v>14</v>
      </c>
      <c r="B5" s="24" t="s">
        <v>15</v>
      </c>
      <c r="C5" s="28">
        <f>('2005_CO-PA_Sumary'!C5+'2006_CO-PA_Sumary'!C5+'2007_CO-PA_Sumary'!C5+'2008_CO-PA_Sumary'!C5+'2009_CO-PA_Sumary'!C5+'2010_CO-PA_Sumary'!C5)/6</f>
        <v>367.70000000000005</v>
      </c>
      <c r="D5" s="29">
        <f>('2005_CO-PA_Sumary'!D5+'2006_CO-PA_Sumary'!D5+'2007_CO-PA_Sumary'!D5+'2008_CO-PA_Sumary'!D5+'2009_CO-PA_Sumary'!D5+'2010_CO-PA_Sumary'!D5)/6</f>
        <v>50.949999999999996</v>
      </c>
      <c r="E5" s="29">
        <f>('2005_CO-PA_Sumary'!E5+'2006_CO-PA_Sumary'!E5+'2007_CO-PA_Sumary'!E5+'2008_CO-PA_Sumary'!E5+'2009_CO-PA_Sumary'!E5+'2010_CO-PA_Sumary'!E5)/6</f>
        <v>9.0666666666666664</v>
      </c>
      <c r="F5" s="29">
        <f>('2005_CO-PA_Sumary'!F5+'2006_CO-PA_Sumary'!F5+'2007_CO-PA_Sumary'!F5+'2008_CO-PA_Sumary'!F5+'2009_CO-PA_Sumary'!F5+'2010_CO-PA_Sumary'!F5)/6</f>
        <v>427.71666666666664</v>
      </c>
      <c r="G5" s="28">
        <f>('2005_CO-PA_Sumary'!G5+'2006_CO-PA_Sumary'!G5+'2007_CO-PA_Sumary'!G5+'2008_CO-PA_Sumary'!G5+'2009_CO-PA_Sumary'!G5+'2010_CO-PA_Sumary'!G5)/6</f>
        <v>1150.3833333333332</v>
      </c>
      <c r="H5" s="29">
        <f>('2005_CO-PA_Sumary'!H5+'2006_CO-PA_Sumary'!H5+'2007_CO-PA_Sumary'!H5+'2008_CO-PA_Sumary'!H5+'2009_CO-PA_Sumary'!H5+'2010_CO-PA_Sumary'!H5)/6</f>
        <v>70.116666666666688</v>
      </c>
      <c r="I5" s="29">
        <f>('2005_CO-PA_Sumary'!I5+'2006_CO-PA_Sumary'!I5+'2007_CO-PA_Sumary'!I5+'2008_CO-PA_Sumary'!I5+'2009_CO-PA_Sumary'!I5+'2010_CO-PA_Sumary'!I5)/6</f>
        <v>102.71666666666668</v>
      </c>
      <c r="J5" s="28">
        <f>('2005_CO-PA_Sumary'!J5+'2006_CO-PA_Sumary'!J5+'2007_CO-PA_Sumary'!J5+'2008_CO-PA_Sumary'!J5+'2009_CO-PA_Sumary'!J5+'2010_CO-PA_Sumary'!J5)/6</f>
        <v>111.44999999999999</v>
      </c>
      <c r="K5" s="28">
        <f>('2005_CO-PA_Sumary'!K5+'2006_CO-PA_Sumary'!K5+'2007_CO-PA_Sumary'!K5+'2008_CO-PA_Sumary'!K5+'2009_CO-PA_Sumary'!K5+'2010_CO-PA_Sumary'!K5)/6</f>
        <v>0</v>
      </c>
      <c r="L5" s="28">
        <f>('2005_CO-PA_Sumary'!L5+'2006_CO-PA_Sumary'!L5+'2007_CO-PA_Sumary'!L5+'2008_CO-PA_Sumary'!L5+'2009_CO-PA_Sumary'!L5+'2010_CO-PA_Sumary'!L5)/6</f>
        <v>113.11666666666667</v>
      </c>
      <c r="M5" s="28">
        <f>('2005_CO-PA_Sumary'!M5+'2006_CO-PA_Sumary'!M5+'2007_CO-PA_Sumary'!M5+'2008_CO-PA_Sumary'!M5+'2009_CO-PA_Sumary'!M5+'2010_CO-PA_Sumary'!M5)/6</f>
        <v>61.716666666666669</v>
      </c>
      <c r="N5" s="29">
        <f>('2005_CO-PA_Sumary'!N5+'2006_CO-PA_Sumary'!N5+'2007_CO-PA_Sumary'!N5+'2008_CO-PA_Sumary'!N5+'2009_CO-PA_Sumary'!N5+'2010_CO-PA_Sumary'!N5)/6</f>
        <v>0</v>
      </c>
      <c r="O5" s="29">
        <f>('2005_CO-PA_Sumary'!O5+'2006_CO-PA_Sumary'!O5+'2007_CO-PA_Sumary'!O5+'2008_CO-PA_Sumary'!O5+'2009_CO-PA_Sumary'!O5+'2010_CO-PA_Sumary'!O5)/6</f>
        <v>2.6333333333333329</v>
      </c>
      <c r="P5" s="28">
        <f>('2005_CO-PA_Sumary'!P5+'2006_CO-PA_Sumary'!P5+'2007_CO-PA_Sumary'!P5+'2008_CO-PA_Sumary'!P5+'2009_CO-PA_Sumary'!P5+'2010_CO-PA_Sumary'!P5)/6</f>
        <v>64.350000000000009</v>
      </c>
      <c r="Q5" s="29">
        <f>('2005_CO-PA_Sumary'!Q5+'2006_CO-PA_Sumary'!Q5+'2007_CO-PA_Sumary'!Q5+'2008_CO-PA_Sumary'!Q5+'2009_CO-PA_Sumary'!Q5+'2010_CO-PA_Sumary'!Q5)/6</f>
        <v>1323.2166666666667</v>
      </c>
      <c r="S5" s="27">
        <v>104</v>
      </c>
      <c r="T5" s="25" t="s">
        <v>150</v>
      </c>
      <c r="U5" s="28">
        <f>('2005_CO-PA_Sumary'!U5+'2006_CO-PA_Sumary'!U5+'2007_CO-PA_Sumary'!U5+'2008_CO-PA_Sumary'!U5+'2009_CO-PA_Sumary'!U5+'2010_CO-PA_Sumary'!U5)/6</f>
        <v>46.67499999999999</v>
      </c>
      <c r="V5" s="29">
        <f>('2005_CO-PA_Sumary'!V5+'2006_CO-PA_Sumary'!V5+'2007_CO-PA_Sumary'!V5+'2008_CO-PA_Sumary'!V5+'2009_CO-PA_Sumary'!V5+'2010_CO-PA_Sumary'!V5)/6</f>
        <v>29.116666666666664</v>
      </c>
      <c r="W5" s="29">
        <f>('2005_CO-PA_Sumary'!W5+'2006_CO-PA_Sumary'!W5+'2007_CO-PA_Sumary'!W5+'2008_CO-PA_Sumary'!W5+'2009_CO-PA_Sumary'!W5+'2010_CO-PA_Sumary'!W5)/6</f>
        <v>0</v>
      </c>
      <c r="X5" s="29">
        <f>('2005_CO-PA_Sumary'!X5+'2006_CO-PA_Sumary'!X5+'2007_CO-PA_Sumary'!X5+'2008_CO-PA_Sumary'!X5+'2009_CO-PA_Sumary'!X5+'2010_CO-PA_Sumary'!X5)/6</f>
        <v>75.791666666666657</v>
      </c>
      <c r="Y5" s="28">
        <f>('2005_CO-PA_Sumary'!Y5+'2006_CO-PA_Sumary'!Y5+'2007_CO-PA_Sumary'!Y5+'2008_CO-PA_Sumary'!Y5+'2009_CO-PA_Sumary'!Y5+'2010_CO-PA_Sumary'!Y5)/6</f>
        <v>74.833333333333329</v>
      </c>
      <c r="Z5" s="29">
        <f>('2005_CO-PA_Sumary'!Z5+'2006_CO-PA_Sumary'!Z5+'2007_CO-PA_Sumary'!Z5+'2008_CO-PA_Sumary'!Z5+'2009_CO-PA_Sumary'!Z5+'2010_CO-PA_Sumary'!Z5)/6</f>
        <v>76.266666666666666</v>
      </c>
      <c r="AA5" s="29">
        <f>('2005_CO-PA_Sumary'!AA5+'2006_CO-PA_Sumary'!AA5+'2007_CO-PA_Sumary'!AA5+'2008_CO-PA_Sumary'!AA5+'2009_CO-PA_Sumary'!AA5+'2010_CO-PA_Sumary'!AA5)/6</f>
        <v>0</v>
      </c>
      <c r="AB5" s="28">
        <f>('2005_CO-PA_Sumary'!AB5+'2006_CO-PA_Sumary'!AB5+'2007_CO-PA_Sumary'!AB5+'2008_CO-PA_Sumary'!AB5+'2009_CO-PA_Sumary'!AB5+'2010_CO-PA_Sumary'!AB5)/6</f>
        <v>20.533333333333335</v>
      </c>
      <c r="AC5" s="28">
        <f>('2005_CO-PA_Sumary'!AC5+'2006_CO-PA_Sumary'!AC5+'2007_CO-PA_Sumary'!AC5+'2008_CO-PA_Sumary'!AC5+'2009_CO-PA_Sumary'!AC5+'2010_CO-PA_Sumary'!AC5)/6</f>
        <v>0</v>
      </c>
      <c r="AD5" s="28">
        <f>('2005_CO-PA_Sumary'!AD5+'2006_CO-PA_Sumary'!AD5+'2007_CO-PA_Sumary'!AD5+'2008_CO-PA_Sumary'!AD5+'2009_CO-PA_Sumary'!AD5+'2010_CO-PA_Sumary'!AD5)/6</f>
        <v>1.5333333333333332</v>
      </c>
      <c r="AE5" s="28">
        <f>('2005_CO-PA_Sumary'!AE5+'2006_CO-PA_Sumary'!AE5+'2007_CO-PA_Sumary'!AE5+'2008_CO-PA_Sumary'!AE5+'2009_CO-PA_Sumary'!AE5+'2010_CO-PA_Sumary'!AE5)/6</f>
        <v>0.35000000000000003</v>
      </c>
      <c r="AF5" s="29">
        <f>('2005_CO-PA_Sumary'!AF5+'2006_CO-PA_Sumary'!AF5+'2007_CO-PA_Sumary'!AF5+'2008_CO-PA_Sumary'!AF5+'2009_CO-PA_Sumary'!AF5+'2010_CO-PA_Sumary'!AF5)/6</f>
        <v>5.7833333333333341</v>
      </c>
      <c r="AG5" s="29">
        <f>('2005_CO-PA_Sumary'!AG5+'2006_CO-PA_Sumary'!AG5+'2007_CO-PA_Sumary'!AG5+'2008_CO-PA_Sumary'!AG5+'2009_CO-PA_Sumary'!AG5+'2010_CO-PA_Sumary'!AG5)/6</f>
        <v>0</v>
      </c>
      <c r="AH5" s="28">
        <f>('2005_CO-PA_Sumary'!AH5+'2006_CO-PA_Sumary'!AH5+'2007_CO-PA_Sumary'!AH5+'2008_CO-PA_Sumary'!AH5+'2009_CO-PA_Sumary'!AH5+'2010_CO-PA_Sumary'!AH5)/6</f>
        <v>6.1333333333333337</v>
      </c>
      <c r="AI5" s="29">
        <f>('2005_CO-PA_Sumary'!AI5+'2006_CO-PA_Sumary'!AI5+'2007_CO-PA_Sumary'!AI5+'2008_CO-PA_Sumary'!AI5+'2009_CO-PA_Sumary'!AI5+'2010_CO-PA_Sumary'!AI5)/6</f>
        <v>151.1</v>
      </c>
      <c r="AL5" s="148"/>
      <c r="AM5" s="152">
        <v>104</v>
      </c>
      <c r="AN5" s="153" t="s">
        <v>150</v>
      </c>
      <c r="AO5" s="154">
        <f t="shared" si="4"/>
        <v>46.67499999999999</v>
      </c>
      <c r="AP5" s="154">
        <f t="shared" si="5"/>
        <v>29.116666666666664</v>
      </c>
      <c r="AQ5" s="154">
        <f t="shared" si="5"/>
        <v>0</v>
      </c>
      <c r="AR5" s="154">
        <f t="shared" si="5"/>
        <v>75.791666666666657</v>
      </c>
      <c r="AS5" s="154">
        <f t="shared" si="5"/>
        <v>74.833333333333329</v>
      </c>
      <c r="AT5" s="154">
        <f t="shared" si="5"/>
        <v>76.266666666666666</v>
      </c>
      <c r="AU5" s="154">
        <f t="shared" si="5"/>
        <v>0</v>
      </c>
      <c r="AV5" s="154">
        <f t="shared" si="5"/>
        <v>20.533333333333335</v>
      </c>
      <c r="AW5" s="154">
        <f t="shared" si="5"/>
        <v>0</v>
      </c>
      <c r="AX5" s="154">
        <f t="shared" si="5"/>
        <v>1.5333333333333332</v>
      </c>
      <c r="AY5" s="154">
        <f t="shared" si="1"/>
        <v>0.35000000000000003</v>
      </c>
      <c r="AZ5" s="154">
        <f t="shared" si="1"/>
        <v>5.7833333333333341</v>
      </c>
      <c r="BA5" s="154">
        <f t="shared" si="1"/>
        <v>0</v>
      </c>
      <c r="BB5" s="154">
        <f t="shared" si="2"/>
        <v>6.1333333333333337</v>
      </c>
      <c r="BC5" s="241">
        <f t="shared" si="2"/>
        <v>151.1</v>
      </c>
      <c r="BD5" s="247"/>
      <c r="BE5" s="245"/>
      <c r="BF5" s="213">
        <v>4</v>
      </c>
      <c r="BG5" s="212" t="s">
        <v>31</v>
      </c>
      <c r="BH5" s="232">
        <f>C13</f>
        <v>58.533333333333331</v>
      </c>
      <c r="BI5" s="232">
        <f t="shared" ref="BI5:BV5" si="8">D13</f>
        <v>17.883333333333329</v>
      </c>
      <c r="BJ5" s="232">
        <f t="shared" si="8"/>
        <v>0</v>
      </c>
      <c r="BK5" s="232">
        <f t="shared" si="8"/>
        <v>76.416666666666671</v>
      </c>
      <c r="BL5" s="232">
        <f t="shared" si="8"/>
        <v>63.333333333333343</v>
      </c>
      <c r="BM5" s="232">
        <f t="shared" si="8"/>
        <v>42.633333333333333</v>
      </c>
      <c r="BN5" s="232">
        <f t="shared" si="8"/>
        <v>0</v>
      </c>
      <c r="BO5" s="232">
        <f t="shared" si="8"/>
        <v>18.783333333333331</v>
      </c>
      <c r="BP5" s="232">
        <f t="shared" si="8"/>
        <v>0</v>
      </c>
      <c r="BQ5" s="232">
        <f t="shared" si="8"/>
        <v>0</v>
      </c>
      <c r="BR5" s="232">
        <f t="shared" si="8"/>
        <v>0</v>
      </c>
      <c r="BS5" s="232">
        <f t="shared" si="8"/>
        <v>0</v>
      </c>
      <c r="BT5" s="232">
        <f t="shared" si="8"/>
        <v>0</v>
      </c>
      <c r="BU5" s="232">
        <f t="shared" si="8"/>
        <v>0</v>
      </c>
      <c r="BV5" s="232">
        <f t="shared" si="8"/>
        <v>105.96666666666665</v>
      </c>
      <c r="BX5" s="28"/>
    </row>
    <row r="6" spans="1:76" ht="13.5" thickTop="1" x14ac:dyDescent="0.2">
      <c r="A6" s="23" t="s">
        <v>16</v>
      </c>
      <c r="B6" s="24" t="s">
        <v>17</v>
      </c>
      <c r="C6" s="28">
        <f>('2005_CO-PA_Sumary'!C6+'2006_CO-PA_Sumary'!C6+'2007_CO-PA_Sumary'!C6+'2008_CO-PA_Sumary'!C6+'2009_CO-PA_Sumary'!C6+'2010_CO-PA_Sumary'!C6)/6</f>
        <v>1.2666666666666666</v>
      </c>
      <c r="D6" s="29">
        <f>('2005_CO-PA_Sumary'!D6+'2006_CO-PA_Sumary'!D6+'2007_CO-PA_Sumary'!D6+'2008_CO-PA_Sumary'!D6+'2009_CO-PA_Sumary'!D6+'2010_CO-PA_Sumary'!D6)/6</f>
        <v>1.5666666666666667</v>
      </c>
      <c r="E6" s="29">
        <f>('2005_CO-PA_Sumary'!E6+'2006_CO-PA_Sumary'!E6+'2007_CO-PA_Sumary'!E6+'2008_CO-PA_Sumary'!E6+'2009_CO-PA_Sumary'!E6+'2010_CO-PA_Sumary'!E6)/6</f>
        <v>0</v>
      </c>
      <c r="F6" s="29">
        <f>('2005_CO-PA_Sumary'!F6+'2006_CO-PA_Sumary'!F6+'2007_CO-PA_Sumary'!F6+'2008_CO-PA_Sumary'!F6+'2009_CO-PA_Sumary'!F6+'2010_CO-PA_Sumary'!F6)/6</f>
        <v>2.8333333333333335</v>
      </c>
      <c r="G6" s="28">
        <f>('2005_CO-PA_Sumary'!G6+'2006_CO-PA_Sumary'!G6+'2007_CO-PA_Sumary'!G6+'2008_CO-PA_Sumary'!G6+'2009_CO-PA_Sumary'!G6+'2010_CO-PA_Sumary'!G6)/6</f>
        <v>8.1000000000000014</v>
      </c>
      <c r="H6" s="29">
        <f>('2005_CO-PA_Sumary'!H6+'2006_CO-PA_Sumary'!H6+'2007_CO-PA_Sumary'!H6+'2008_CO-PA_Sumary'!H6+'2009_CO-PA_Sumary'!H6+'2010_CO-PA_Sumary'!H6)/6</f>
        <v>12.1</v>
      </c>
      <c r="I6" s="29">
        <f>('2005_CO-PA_Sumary'!I6+'2006_CO-PA_Sumary'!I6+'2007_CO-PA_Sumary'!I6+'2008_CO-PA_Sumary'!I6+'2009_CO-PA_Sumary'!I6+'2010_CO-PA_Sumary'!I6)/6</f>
        <v>0</v>
      </c>
      <c r="J6" s="28">
        <f>('2005_CO-PA_Sumary'!J6+'2006_CO-PA_Sumary'!J6+'2007_CO-PA_Sumary'!J6+'2008_CO-PA_Sumary'!J6+'2009_CO-PA_Sumary'!J6+'2010_CO-PA_Sumary'!J6)/6</f>
        <v>4.3666666666666663</v>
      </c>
      <c r="K6" s="28">
        <f>('2005_CO-PA_Sumary'!K6+'2006_CO-PA_Sumary'!K6+'2007_CO-PA_Sumary'!K6+'2008_CO-PA_Sumary'!K6+'2009_CO-PA_Sumary'!K6+'2010_CO-PA_Sumary'!K6)/6</f>
        <v>0</v>
      </c>
      <c r="L6" s="28">
        <f>('2005_CO-PA_Sumary'!L6+'2006_CO-PA_Sumary'!L6+'2007_CO-PA_Sumary'!L6+'2008_CO-PA_Sumary'!L6+'2009_CO-PA_Sumary'!L6+'2010_CO-PA_Sumary'!L6)/6</f>
        <v>0.58333333333333337</v>
      </c>
      <c r="M6" s="28">
        <f>('2005_CO-PA_Sumary'!M6+'2006_CO-PA_Sumary'!M6+'2007_CO-PA_Sumary'!M6+'2008_CO-PA_Sumary'!M6+'2009_CO-PA_Sumary'!M6+'2010_CO-PA_Sumary'!M6)/6</f>
        <v>0.68333333333333324</v>
      </c>
      <c r="N6" s="29">
        <f>('2005_CO-PA_Sumary'!N6+'2006_CO-PA_Sumary'!N6+'2007_CO-PA_Sumary'!N6+'2008_CO-PA_Sumary'!N6+'2009_CO-PA_Sumary'!N6+'2010_CO-PA_Sumary'!N6)/6</f>
        <v>0.3</v>
      </c>
      <c r="O6" s="29">
        <f>('2005_CO-PA_Sumary'!O6+'2006_CO-PA_Sumary'!O6+'2007_CO-PA_Sumary'!O6+'2008_CO-PA_Sumary'!O6+'2009_CO-PA_Sumary'!O6+'2010_CO-PA_Sumary'!O6)/6</f>
        <v>0</v>
      </c>
      <c r="P6" s="28">
        <f>('2005_CO-PA_Sumary'!P6+'2006_CO-PA_Sumary'!P6+'2007_CO-PA_Sumary'!P6+'2008_CO-PA_Sumary'!P6+'2009_CO-PA_Sumary'!P6+'2010_CO-PA_Sumary'!P6)/6</f>
        <v>0.98333333333333339</v>
      </c>
      <c r="Q6" s="29">
        <f>('2005_CO-PA_Sumary'!Q6+'2006_CO-PA_Sumary'!Q6+'2007_CO-PA_Sumary'!Q6+'2008_CO-PA_Sumary'!Q6+'2009_CO-PA_Sumary'!Q6+'2010_CO-PA_Sumary'!Q6)/6</f>
        <v>20.2</v>
      </c>
      <c r="S6" s="27">
        <v>201</v>
      </c>
      <c r="T6" s="25" t="s">
        <v>151</v>
      </c>
      <c r="U6" s="28">
        <f>('2005_CO-PA_Sumary'!U6+'2006_CO-PA_Sumary'!U6+'2007_CO-PA_Sumary'!U6+'2008_CO-PA_Sumary'!U6+'2009_CO-PA_Sumary'!U6+'2010_CO-PA_Sumary'!U6)/6</f>
        <v>54.733333333333327</v>
      </c>
      <c r="V6" s="29">
        <f>('2005_CO-PA_Sumary'!V6+'2006_CO-PA_Sumary'!V6+'2007_CO-PA_Sumary'!V6+'2008_CO-PA_Sumary'!V6+'2009_CO-PA_Sumary'!V6+'2010_CO-PA_Sumary'!V6)/6</f>
        <v>23.833333333333332</v>
      </c>
      <c r="W6" s="29">
        <f>('2005_CO-PA_Sumary'!W6+'2006_CO-PA_Sumary'!W6+'2007_CO-PA_Sumary'!W6+'2008_CO-PA_Sumary'!W6+'2009_CO-PA_Sumary'!W6+'2010_CO-PA_Sumary'!W6)/6</f>
        <v>0</v>
      </c>
      <c r="X6" s="29">
        <f>('2005_CO-PA_Sumary'!X6+'2006_CO-PA_Sumary'!X6+'2007_CO-PA_Sumary'!X6+'2008_CO-PA_Sumary'!X6+'2009_CO-PA_Sumary'!X6+'2010_CO-PA_Sumary'!X6)/6</f>
        <v>78.566666666666663</v>
      </c>
      <c r="Y6" s="28">
        <f>('2005_CO-PA_Sumary'!Y6+'2006_CO-PA_Sumary'!Y6+'2007_CO-PA_Sumary'!Y6+'2008_CO-PA_Sumary'!Y6+'2009_CO-PA_Sumary'!Y6+'2010_CO-PA_Sumary'!Y6)/6</f>
        <v>77.36666666666666</v>
      </c>
      <c r="Z6" s="29">
        <f>('2005_CO-PA_Sumary'!Z6+'2006_CO-PA_Sumary'!Z6+'2007_CO-PA_Sumary'!Z6+'2008_CO-PA_Sumary'!Z6+'2009_CO-PA_Sumary'!Z6+'2010_CO-PA_Sumary'!Z6)/6</f>
        <v>149.86666666666667</v>
      </c>
      <c r="AA6" s="29">
        <f>('2005_CO-PA_Sumary'!AA6+'2006_CO-PA_Sumary'!AA6+'2007_CO-PA_Sumary'!AA6+'2008_CO-PA_Sumary'!AA6+'2009_CO-PA_Sumary'!AA6+'2010_CO-PA_Sumary'!AA6)/6</f>
        <v>0.8666666666666667</v>
      </c>
      <c r="AB6" s="28">
        <f>('2005_CO-PA_Sumary'!AB6+'2006_CO-PA_Sumary'!AB6+'2007_CO-PA_Sumary'!AB6+'2008_CO-PA_Sumary'!AB6+'2009_CO-PA_Sumary'!AB6+'2010_CO-PA_Sumary'!AB6)/6</f>
        <v>23.366666666666671</v>
      </c>
      <c r="AC6" s="28">
        <f>('2005_CO-PA_Sumary'!AC6+'2006_CO-PA_Sumary'!AC6+'2007_CO-PA_Sumary'!AC6+'2008_CO-PA_Sumary'!AC6+'2009_CO-PA_Sumary'!AC6+'2010_CO-PA_Sumary'!AC6)/6</f>
        <v>0</v>
      </c>
      <c r="AD6" s="28">
        <f>('2005_CO-PA_Sumary'!AD6+'2006_CO-PA_Sumary'!AD6+'2007_CO-PA_Sumary'!AD6+'2008_CO-PA_Sumary'!AD6+'2009_CO-PA_Sumary'!AD6+'2010_CO-PA_Sumary'!AD6)/6</f>
        <v>0.6333333333333333</v>
      </c>
      <c r="AE6" s="28">
        <f>('2005_CO-PA_Sumary'!AE6+'2006_CO-PA_Sumary'!AE6+'2007_CO-PA_Sumary'!AE6+'2008_CO-PA_Sumary'!AE6+'2009_CO-PA_Sumary'!AE6+'2010_CO-PA_Sumary'!AE6)/6</f>
        <v>0</v>
      </c>
      <c r="AF6" s="29">
        <f>('2005_CO-PA_Sumary'!AF6+'2006_CO-PA_Sumary'!AF6+'2007_CO-PA_Sumary'!AF6+'2008_CO-PA_Sumary'!AF6+'2009_CO-PA_Sumary'!AF6+'2010_CO-PA_Sumary'!AF6)/6</f>
        <v>0</v>
      </c>
      <c r="AG6" s="29">
        <f>('2005_CO-PA_Sumary'!AG6+'2006_CO-PA_Sumary'!AG6+'2007_CO-PA_Sumary'!AG6+'2008_CO-PA_Sumary'!AG6+'2009_CO-PA_Sumary'!AG6+'2010_CO-PA_Sumary'!AG6)/6</f>
        <v>0</v>
      </c>
      <c r="AH6" s="28">
        <f>('2005_CO-PA_Sumary'!AH6+'2006_CO-PA_Sumary'!AH6+'2007_CO-PA_Sumary'!AH6+'2008_CO-PA_Sumary'!AH6+'2009_CO-PA_Sumary'!AH6+'2010_CO-PA_Sumary'!AH6)/6</f>
        <v>0</v>
      </c>
      <c r="AI6" s="29">
        <f>('2005_CO-PA_Sumary'!AI6+'2006_CO-PA_Sumary'!AI6+'2007_CO-PA_Sumary'!AI6+'2008_CO-PA_Sumary'!AI6+'2009_CO-PA_Sumary'!AI6+'2010_CO-PA_Sumary'!AI6)/6</f>
        <v>228.10000000000002</v>
      </c>
      <c r="AL6" s="148"/>
      <c r="AM6" s="150"/>
      <c r="AN6" s="155" t="s">
        <v>242</v>
      </c>
      <c r="AO6" s="138">
        <f>SUM(AO2:AO5)</f>
        <v>301.25833333333333</v>
      </c>
      <c r="AP6" s="138">
        <f t="shared" ref="AP6:AW6" si="9">SUM(AP2:AP5)</f>
        <v>60.266666666666666</v>
      </c>
      <c r="AQ6" s="138">
        <f t="shared" si="9"/>
        <v>2.5166666666666666</v>
      </c>
      <c r="AR6" s="138">
        <f t="shared" si="9"/>
        <v>364.04166666666663</v>
      </c>
      <c r="AS6" s="138">
        <f t="shared" si="9"/>
        <v>736.25</v>
      </c>
      <c r="AT6" s="138">
        <f t="shared" si="9"/>
        <v>147.08333333333331</v>
      </c>
      <c r="AU6" s="138">
        <f t="shared" si="9"/>
        <v>254.64999999999998</v>
      </c>
      <c r="AV6" s="138">
        <f t="shared" si="9"/>
        <v>103.81666666666665</v>
      </c>
      <c r="AW6" s="138">
        <f t="shared" si="9"/>
        <v>0</v>
      </c>
      <c r="AX6" s="138">
        <f>SUM(AX2:AX5)</f>
        <v>21.500000000000007</v>
      </c>
      <c r="AY6" s="138">
        <f t="shared" ref="AY6:BA6" si="10">SUM(AY2:AY5)</f>
        <v>46.766666666666673</v>
      </c>
      <c r="AZ6" s="138">
        <f t="shared" si="10"/>
        <v>5.8000000000000007</v>
      </c>
      <c r="BA6" s="138">
        <f t="shared" si="10"/>
        <v>33.016666666666659</v>
      </c>
      <c r="BB6" s="138">
        <f>SUM(BB2:BB5)</f>
        <v>85.583333333333357</v>
      </c>
      <c r="BC6" s="240">
        <f>SUM(BC2:BC5)</f>
        <v>1137.9833333333333</v>
      </c>
      <c r="BD6" s="247"/>
      <c r="BE6" s="245"/>
      <c r="BF6" s="213">
        <v>5</v>
      </c>
      <c r="BG6" s="212" t="s">
        <v>53</v>
      </c>
      <c r="BH6" s="232">
        <f>C24</f>
        <v>24.3</v>
      </c>
      <c r="BI6" s="232">
        <f t="shared" ref="BI6:BV6" si="11">D24</f>
        <v>7.4333333333333336</v>
      </c>
      <c r="BJ6" s="232">
        <f t="shared" si="11"/>
        <v>0</v>
      </c>
      <c r="BK6" s="232">
        <f t="shared" si="11"/>
        <v>31.733333333333334</v>
      </c>
      <c r="BL6" s="232">
        <f t="shared" si="11"/>
        <v>51.550000000000004</v>
      </c>
      <c r="BM6" s="232">
        <f t="shared" si="11"/>
        <v>17.383333333333329</v>
      </c>
      <c r="BN6" s="232">
        <f t="shared" si="11"/>
        <v>0</v>
      </c>
      <c r="BO6" s="232">
        <f t="shared" si="11"/>
        <v>10.116666666666665</v>
      </c>
      <c r="BP6" s="232">
        <f t="shared" si="11"/>
        <v>0</v>
      </c>
      <c r="BQ6" s="232">
        <f t="shared" si="11"/>
        <v>1.5</v>
      </c>
      <c r="BR6" s="232">
        <f t="shared" si="11"/>
        <v>0.98333333333333306</v>
      </c>
      <c r="BS6" s="232">
        <f t="shared" si="11"/>
        <v>1.6666666666666902E-2</v>
      </c>
      <c r="BT6" s="232">
        <f t="shared" si="11"/>
        <v>0</v>
      </c>
      <c r="BU6" s="232">
        <f t="shared" si="11"/>
        <v>1</v>
      </c>
      <c r="BV6" s="232">
        <f t="shared" si="11"/>
        <v>68.933333333333337</v>
      </c>
      <c r="BX6" s="28"/>
    </row>
    <row r="7" spans="1:76" ht="13.5" thickBot="1" x14ac:dyDescent="0.25">
      <c r="A7" s="23" t="s">
        <v>18</v>
      </c>
      <c r="B7" s="24" t="s">
        <v>19</v>
      </c>
      <c r="C7" s="28">
        <f>('2005_CO-PA_Sumary'!C7+'2006_CO-PA_Sumary'!C7+'2007_CO-PA_Sumary'!C7+'2008_CO-PA_Sumary'!C7+'2009_CO-PA_Sumary'!C7+'2010_CO-PA_Sumary'!C7)/6</f>
        <v>231.6333333333333</v>
      </c>
      <c r="D7" s="29">
        <f>('2005_CO-PA_Sumary'!D7+'2006_CO-PA_Sumary'!D7+'2007_CO-PA_Sumary'!D7+'2008_CO-PA_Sumary'!D7+'2009_CO-PA_Sumary'!D7+'2010_CO-PA_Sumary'!D7)/6</f>
        <v>7.8666666666666671</v>
      </c>
      <c r="E7" s="29">
        <f>('2005_CO-PA_Sumary'!E7+'2006_CO-PA_Sumary'!E7+'2007_CO-PA_Sumary'!E7+'2008_CO-PA_Sumary'!E7+'2009_CO-PA_Sumary'!E7+'2010_CO-PA_Sumary'!E7)/6</f>
        <v>7.666666666666667</v>
      </c>
      <c r="F7" s="29">
        <f>('2005_CO-PA_Sumary'!F7+'2006_CO-PA_Sumary'!F7+'2007_CO-PA_Sumary'!F7+'2008_CO-PA_Sumary'!F7+'2009_CO-PA_Sumary'!F7+'2010_CO-PA_Sumary'!F7)/6</f>
        <v>247.16666666666666</v>
      </c>
      <c r="G7" s="28">
        <f>('2005_CO-PA_Sumary'!G7+'2006_CO-PA_Sumary'!G7+'2007_CO-PA_Sumary'!G7+'2008_CO-PA_Sumary'!G7+'2009_CO-PA_Sumary'!G7+'2010_CO-PA_Sumary'!G7)/6</f>
        <v>1224.9833333333333</v>
      </c>
      <c r="H7" s="29">
        <f>('2005_CO-PA_Sumary'!H7+'2006_CO-PA_Sumary'!H7+'2007_CO-PA_Sumary'!H7+'2008_CO-PA_Sumary'!H7+'2009_CO-PA_Sumary'!H7+'2010_CO-PA_Sumary'!H7)/6</f>
        <v>8.0666666666666647</v>
      </c>
      <c r="I7" s="29">
        <f>('2005_CO-PA_Sumary'!I7+'2006_CO-PA_Sumary'!I7+'2007_CO-PA_Sumary'!I7+'2008_CO-PA_Sumary'!I7+'2009_CO-PA_Sumary'!I7+'2010_CO-PA_Sumary'!I7)/6</f>
        <v>155.63333333333333</v>
      </c>
      <c r="J7" s="28">
        <f>('2005_CO-PA_Sumary'!J7+'2006_CO-PA_Sumary'!J7+'2007_CO-PA_Sumary'!J7+'2008_CO-PA_Sumary'!J7+'2009_CO-PA_Sumary'!J7+'2010_CO-PA_Sumary'!J7)/6</f>
        <v>43.483333333333327</v>
      </c>
      <c r="K7" s="28">
        <f>('2005_CO-PA_Sumary'!K7+'2006_CO-PA_Sumary'!K7+'2007_CO-PA_Sumary'!K7+'2008_CO-PA_Sumary'!K7+'2009_CO-PA_Sumary'!K7+'2010_CO-PA_Sumary'!K7)/6</f>
        <v>0</v>
      </c>
      <c r="L7" s="28">
        <f>('2005_CO-PA_Sumary'!L7+'2006_CO-PA_Sumary'!L7+'2007_CO-PA_Sumary'!L7+'2008_CO-PA_Sumary'!L7+'2009_CO-PA_Sumary'!L7+'2010_CO-PA_Sumary'!L7)/6</f>
        <v>38.416666666666664</v>
      </c>
      <c r="M7" s="28">
        <f>('2005_CO-PA_Sumary'!M7+'2006_CO-PA_Sumary'!M7+'2007_CO-PA_Sumary'!M7+'2008_CO-PA_Sumary'!M7+'2009_CO-PA_Sumary'!M7+'2010_CO-PA_Sumary'!M7)/6</f>
        <v>128.93333333333334</v>
      </c>
      <c r="N7" s="29">
        <f>('2005_CO-PA_Sumary'!N7+'2006_CO-PA_Sumary'!N7+'2007_CO-PA_Sumary'!N7+'2008_CO-PA_Sumary'!N7+'2009_CO-PA_Sumary'!N7+'2010_CO-PA_Sumary'!N7)/6</f>
        <v>0</v>
      </c>
      <c r="O7" s="29">
        <f>('2005_CO-PA_Sumary'!O7+'2006_CO-PA_Sumary'!O7+'2007_CO-PA_Sumary'!O7+'2008_CO-PA_Sumary'!O7+'2009_CO-PA_Sumary'!O7+'2010_CO-PA_Sumary'!O7)/6</f>
        <v>23.733333333333338</v>
      </c>
      <c r="P7" s="28">
        <f>('2005_CO-PA_Sumary'!P7+'2006_CO-PA_Sumary'!P7+'2007_CO-PA_Sumary'!P7+'2008_CO-PA_Sumary'!P7+'2009_CO-PA_Sumary'!P7+'2010_CO-PA_Sumary'!P7)/6</f>
        <v>152.66666666666666</v>
      </c>
      <c r="Q7" s="29">
        <f>('2005_CO-PA_Sumary'!Q7+'2006_CO-PA_Sumary'!Q7+'2007_CO-PA_Sumary'!Q7+'2008_CO-PA_Sumary'!Q7+'2009_CO-PA_Sumary'!Q7+'2010_CO-PA_Sumary'!Q7)/6</f>
        <v>1388.6833333333332</v>
      </c>
      <c r="S7" s="27">
        <v>202</v>
      </c>
      <c r="T7" s="25" t="s">
        <v>152</v>
      </c>
      <c r="U7" s="28">
        <f>('2005_CO-PA_Sumary'!U7+'2006_CO-PA_Sumary'!U7+'2007_CO-PA_Sumary'!U7+'2008_CO-PA_Sumary'!U7+'2009_CO-PA_Sumary'!U7+'2010_CO-PA_Sumary'!U7)/6</f>
        <v>21.350000000000005</v>
      </c>
      <c r="V7" s="29">
        <f>('2005_CO-PA_Sumary'!V7+'2006_CO-PA_Sumary'!V7+'2007_CO-PA_Sumary'!V7+'2008_CO-PA_Sumary'!V7+'2009_CO-PA_Sumary'!V7+'2010_CO-PA_Sumary'!V7)/6</f>
        <v>159.61666666666665</v>
      </c>
      <c r="W7" s="29">
        <f>('2005_CO-PA_Sumary'!W7+'2006_CO-PA_Sumary'!W7+'2007_CO-PA_Sumary'!W7+'2008_CO-PA_Sumary'!W7+'2009_CO-PA_Sumary'!W7+'2010_CO-PA_Sumary'!W7)/6</f>
        <v>0</v>
      </c>
      <c r="X7" s="29">
        <f>('2005_CO-PA_Sumary'!X7+'2006_CO-PA_Sumary'!X7+'2007_CO-PA_Sumary'!X7+'2008_CO-PA_Sumary'!X7+'2009_CO-PA_Sumary'!X7+'2010_CO-PA_Sumary'!X7)/6</f>
        <v>180.96666666666667</v>
      </c>
      <c r="Y7" s="28">
        <f>('2005_CO-PA_Sumary'!Y7+'2006_CO-PA_Sumary'!Y7+'2007_CO-PA_Sumary'!Y7+'2008_CO-PA_Sumary'!Y7+'2009_CO-PA_Sumary'!Y7+'2010_CO-PA_Sumary'!Y7)/6</f>
        <v>25.150000000000006</v>
      </c>
      <c r="Z7" s="29">
        <f>('2005_CO-PA_Sumary'!Z7+'2006_CO-PA_Sumary'!Z7+'2007_CO-PA_Sumary'!Z7+'2008_CO-PA_Sumary'!Z7+'2009_CO-PA_Sumary'!Z7+'2010_CO-PA_Sumary'!Z7)/6</f>
        <v>996.2166666666667</v>
      </c>
      <c r="AA7" s="29">
        <f>('2005_CO-PA_Sumary'!AA7+'2006_CO-PA_Sumary'!AA7+'2007_CO-PA_Sumary'!AA7+'2008_CO-PA_Sumary'!AA7+'2009_CO-PA_Sumary'!AA7+'2010_CO-PA_Sumary'!AA7)/6</f>
        <v>0.16666666666666666</v>
      </c>
      <c r="AB7" s="28">
        <f>('2005_CO-PA_Sumary'!AB7+'2006_CO-PA_Sumary'!AB7+'2007_CO-PA_Sumary'!AB7+'2008_CO-PA_Sumary'!AB7+'2009_CO-PA_Sumary'!AB7+'2010_CO-PA_Sumary'!AB7)/6</f>
        <v>132.95000000000002</v>
      </c>
      <c r="AC7" s="28">
        <f>('2005_CO-PA_Sumary'!AC7+'2006_CO-PA_Sumary'!AC7+'2007_CO-PA_Sumary'!AC7+'2008_CO-PA_Sumary'!AC7+'2009_CO-PA_Sumary'!AC7+'2010_CO-PA_Sumary'!AC7)/6</f>
        <v>93.100000000000009</v>
      </c>
      <c r="AD7" s="28">
        <f>('2005_CO-PA_Sumary'!AD7+'2006_CO-PA_Sumary'!AD7+'2007_CO-PA_Sumary'!AD7+'2008_CO-PA_Sumary'!AD7+'2009_CO-PA_Sumary'!AD7+'2010_CO-PA_Sumary'!AD7)/6</f>
        <v>4.1333333333333337</v>
      </c>
      <c r="AE7" s="28">
        <f>('2005_CO-PA_Sumary'!AE7+'2006_CO-PA_Sumary'!AE7+'2007_CO-PA_Sumary'!AE7+'2008_CO-PA_Sumary'!AE7+'2009_CO-PA_Sumary'!AE7+'2010_CO-PA_Sumary'!AE7)/6</f>
        <v>0.16666666666666666</v>
      </c>
      <c r="AF7" s="29">
        <f>('2005_CO-PA_Sumary'!AF7+'2006_CO-PA_Sumary'!AF7+'2007_CO-PA_Sumary'!AF7+'2008_CO-PA_Sumary'!AF7+'2009_CO-PA_Sumary'!AF7+'2010_CO-PA_Sumary'!AF7)/6</f>
        <v>7.8333333333333348</v>
      </c>
      <c r="AG7" s="29">
        <f>('2005_CO-PA_Sumary'!AG7+'2006_CO-PA_Sumary'!AG7+'2007_CO-PA_Sumary'!AG7+'2008_CO-PA_Sumary'!AG7+'2009_CO-PA_Sumary'!AG7+'2010_CO-PA_Sumary'!AG7)/6</f>
        <v>0</v>
      </c>
      <c r="AH7" s="28">
        <f>('2005_CO-PA_Sumary'!AH7+'2006_CO-PA_Sumary'!AH7+'2007_CO-PA_Sumary'!AH7+'2008_CO-PA_Sumary'!AH7+'2009_CO-PA_Sumary'!AH7+'2010_CO-PA_Sumary'!AH7)/6</f>
        <v>8.0000000000000018</v>
      </c>
      <c r="AI7" s="29">
        <f>('2005_CO-PA_Sumary'!AI7+'2006_CO-PA_Sumary'!AI7+'2007_CO-PA_Sumary'!AI7+'2008_CO-PA_Sumary'!AI7+'2009_CO-PA_Sumary'!AI7+'2010_CO-PA_Sumary'!AI7)/6</f>
        <v>1021.5333333333334</v>
      </c>
      <c r="AL7" s="148"/>
      <c r="AM7" s="27"/>
      <c r="AY7" s="28"/>
      <c r="AZ7" s="28"/>
      <c r="BA7" s="28"/>
      <c r="BD7" s="247"/>
      <c r="BE7" s="245"/>
      <c r="BF7" s="216">
        <v>6</v>
      </c>
      <c r="BG7" s="217" t="s">
        <v>105</v>
      </c>
      <c r="BH7" s="233">
        <f>C50</f>
        <v>43.691666666666663</v>
      </c>
      <c r="BI7" s="233">
        <f t="shared" ref="BI7:BV7" si="12">D50</f>
        <v>29.599999999999998</v>
      </c>
      <c r="BJ7" s="233">
        <f t="shared" si="12"/>
        <v>0</v>
      </c>
      <c r="BK7" s="233">
        <f t="shared" si="12"/>
        <v>73.291666666666671</v>
      </c>
      <c r="BL7" s="233">
        <f t="shared" si="12"/>
        <v>58.75</v>
      </c>
      <c r="BM7" s="233">
        <f t="shared" si="12"/>
        <v>85.183333333333337</v>
      </c>
      <c r="BN7" s="233">
        <f t="shared" si="12"/>
        <v>0</v>
      </c>
      <c r="BO7" s="233">
        <f t="shared" si="12"/>
        <v>20.266666666666666</v>
      </c>
      <c r="BP7" s="233">
        <f t="shared" si="12"/>
        <v>0</v>
      </c>
      <c r="BQ7" s="233">
        <f t="shared" si="12"/>
        <v>0.10000000000000002</v>
      </c>
      <c r="BR7" s="233">
        <f t="shared" si="12"/>
        <v>1.6666666666666666E-2</v>
      </c>
      <c r="BS7" s="233">
        <f t="shared" si="12"/>
        <v>5.7833333333333341</v>
      </c>
      <c r="BT7" s="233">
        <f t="shared" si="12"/>
        <v>0</v>
      </c>
      <c r="BU7" s="233">
        <f t="shared" si="12"/>
        <v>5.8000000000000007</v>
      </c>
      <c r="BV7" s="233">
        <f t="shared" si="12"/>
        <v>143.93333333333331</v>
      </c>
      <c r="BX7" s="28"/>
    </row>
    <row r="8" spans="1:76" ht="13.5" thickTop="1" x14ac:dyDescent="0.2">
      <c r="A8" s="23" t="s">
        <v>20</v>
      </c>
      <c r="B8" s="24" t="s">
        <v>21</v>
      </c>
      <c r="C8" s="28">
        <f>('2005_CO-PA_Sumary'!C8+'2006_CO-PA_Sumary'!C8+'2007_CO-PA_Sumary'!C8+'2008_CO-PA_Sumary'!C8+'2009_CO-PA_Sumary'!C8+'2010_CO-PA_Sumary'!C8)/6</f>
        <v>0.83333333333333337</v>
      </c>
      <c r="D8" s="29">
        <f>('2005_CO-PA_Sumary'!D8+'2006_CO-PA_Sumary'!D8+'2007_CO-PA_Sumary'!D8+'2008_CO-PA_Sumary'!D8+'2009_CO-PA_Sumary'!D8+'2010_CO-PA_Sumary'!D8)/6</f>
        <v>24.883333333333329</v>
      </c>
      <c r="E8" s="29">
        <f>('2005_CO-PA_Sumary'!E8+'2006_CO-PA_Sumary'!E8+'2007_CO-PA_Sumary'!E8+'2008_CO-PA_Sumary'!E8+'2009_CO-PA_Sumary'!E8+'2010_CO-PA_Sumary'!E8)/6</f>
        <v>0</v>
      </c>
      <c r="F8" s="29">
        <f>('2005_CO-PA_Sumary'!F8+'2006_CO-PA_Sumary'!F8+'2007_CO-PA_Sumary'!F8+'2008_CO-PA_Sumary'!F8+'2009_CO-PA_Sumary'!F8+'2010_CO-PA_Sumary'!F8)/6</f>
        <v>25.716666666666665</v>
      </c>
      <c r="G8" s="28">
        <f>('2005_CO-PA_Sumary'!G8+'2006_CO-PA_Sumary'!G8+'2007_CO-PA_Sumary'!G8+'2008_CO-PA_Sumary'!G8+'2009_CO-PA_Sumary'!G8+'2010_CO-PA_Sumary'!G8)/6</f>
        <v>118.94999999999997</v>
      </c>
      <c r="H8" s="29">
        <f>('2005_CO-PA_Sumary'!H8+'2006_CO-PA_Sumary'!H8+'2007_CO-PA_Sumary'!H8+'2008_CO-PA_Sumary'!H8+'2009_CO-PA_Sumary'!H8+'2010_CO-PA_Sumary'!H8)/6</f>
        <v>283.55</v>
      </c>
      <c r="I8" s="29">
        <f>('2005_CO-PA_Sumary'!I8+'2006_CO-PA_Sumary'!I8+'2007_CO-PA_Sumary'!I8+'2008_CO-PA_Sumary'!I8+'2009_CO-PA_Sumary'!I8+'2010_CO-PA_Sumary'!I8)/6</f>
        <v>0.16666666666666666</v>
      </c>
      <c r="J8" s="28">
        <f>('2005_CO-PA_Sumary'!J8+'2006_CO-PA_Sumary'!J8+'2007_CO-PA_Sumary'!J8+'2008_CO-PA_Sumary'!J8+'2009_CO-PA_Sumary'!J8+'2010_CO-PA_Sumary'!J8)/6</f>
        <v>55.666666666666664</v>
      </c>
      <c r="K8" s="28">
        <f>('2005_CO-PA_Sumary'!K8+'2006_CO-PA_Sumary'!K8+'2007_CO-PA_Sumary'!K8+'2008_CO-PA_Sumary'!K8+'2009_CO-PA_Sumary'!K8+'2010_CO-PA_Sumary'!K8)/6</f>
        <v>0</v>
      </c>
      <c r="L8" s="28">
        <f>('2005_CO-PA_Sumary'!L8+'2006_CO-PA_Sumary'!L8+'2007_CO-PA_Sumary'!L8+'2008_CO-PA_Sumary'!L8+'2009_CO-PA_Sumary'!L8+'2010_CO-PA_Sumary'!L8)/6</f>
        <v>3.4666666666666663</v>
      </c>
      <c r="M8" s="28">
        <f>('2005_CO-PA_Sumary'!M8+'2006_CO-PA_Sumary'!M8+'2007_CO-PA_Sumary'!M8+'2008_CO-PA_Sumary'!M8+'2009_CO-PA_Sumary'!M8+'2010_CO-PA_Sumary'!M8)/6</f>
        <v>4.0166666666666657</v>
      </c>
      <c r="N8" s="29">
        <f>('2005_CO-PA_Sumary'!N8+'2006_CO-PA_Sumary'!N8+'2007_CO-PA_Sumary'!N8+'2008_CO-PA_Sumary'!N8+'2009_CO-PA_Sumary'!N8+'2010_CO-PA_Sumary'!N8)/6</f>
        <v>0.86666666666666659</v>
      </c>
      <c r="O8" s="29">
        <f>('2005_CO-PA_Sumary'!O8+'2006_CO-PA_Sumary'!O8+'2007_CO-PA_Sumary'!O8+'2008_CO-PA_Sumary'!O8+'2009_CO-PA_Sumary'!O8+'2010_CO-PA_Sumary'!O8)/6</f>
        <v>0</v>
      </c>
      <c r="P8" s="28">
        <f>('2005_CO-PA_Sumary'!P8+'2006_CO-PA_Sumary'!P8+'2007_CO-PA_Sumary'!P8+'2008_CO-PA_Sumary'!P8+'2009_CO-PA_Sumary'!P8+'2010_CO-PA_Sumary'!P8)/6</f>
        <v>4.8833333333333329</v>
      </c>
      <c r="Q8" s="29">
        <f>('2005_CO-PA_Sumary'!Q8+'2006_CO-PA_Sumary'!Q8+'2007_CO-PA_Sumary'!Q8+'2008_CO-PA_Sumary'!Q8+'2009_CO-PA_Sumary'!Q8+'2010_CO-PA_Sumary'!Q8)/6</f>
        <v>402.66666666666669</v>
      </c>
      <c r="S8" s="27">
        <v>301</v>
      </c>
      <c r="T8" s="25" t="s">
        <v>153</v>
      </c>
      <c r="U8" s="28">
        <f>('2005_CO-PA_Sumary'!U8+'2006_CO-PA_Sumary'!U8+'2007_CO-PA_Sumary'!U8+'2008_CO-PA_Sumary'!U8+'2009_CO-PA_Sumary'!U8+'2010_CO-PA_Sumary'!U8)/6</f>
        <v>550.25</v>
      </c>
      <c r="V8" s="29">
        <f>('2005_CO-PA_Sumary'!V8+'2006_CO-PA_Sumary'!V8+'2007_CO-PA_Sumary'!V8+'2008_CO-PA_Sumary'!V8+'2009_CO-PA_Sumary'!V8+'2010_CO-PA_Sumary'!V8)/6</f>
        <v>132</v>
      </c>
      <c r="W8" s="29">
        <f>('2005_CO-PA_Sumary'!W8+'2006_CO-PA_Sumary'!W8+'2007_CO-PA_Sumary'!W8+'2008_CO-PA_Sumary'!W8+'2009_CO-PA_Sumary'!W8+'2010_CO-PA_Sumary'!W8)/6</f>
        <v>0</v>
      </c>
      <c r="X8" s="29">
        <f>('2005_CO-PA_Sumary'!X8+'2006_CO-PA_Sumary'!X8+'2007_CO-PA_Sumary'!X8+'2008_CO-PA_Sumary'!X8+'2009_CO-PA_Sumary'!X8+'2010_CO-PA_Sumary'!X8)/6</f>
        <v>682.25000000000011</v>
      </c>
      <c r="Y8" s="28">
        <f>('2005_CO-PA_Sumary'!Y8+'2006_CO-PA_Sumary'!Y8+'2007_CO-PA_Sumary'!Y8+'2008_CO-PA_Sumary'!Y8+'2009_CO-PA_Sumary'!Y8+'2010_CO-PA_Sumary'!Y8)/6</f>
        <v>606.5</v>
      </c>
      <c r="Z8" s="29">
        <f>('2005_CO-PA_Sumary'!Z8+'2006_CO-PA_Sumary'!Z8+'2007_CO-PA_Sumary'!Z8+'2008_CO-PA_Sumary'!Z8+'2009_CO-PA_Sumary'!Z8+'2010_CO-PA_Sumary'!Z8)/6</f>
        <v>159.38333333333333</v>
      </c>
      <c r="AA8" s="29">
        <f>('2005_CO-PA_Sumary'!AA8+'2006_CO-PA_Sumary'!AA8+'2007_CO-PA_Sumary'!AA8+'2008_CO-PA_Sumary'!AA8+'2009_CO-PA_Sumary'!AA8+'2010_CO-PA_Sumary'!AA8)/6</f>
        <v>0.43333333333333335</v>
      </c>
      <c r="AB8" s="28">
        <f>('2005_CO-PA_Sumary'!AB8+'2006_CO-PA_Sumary'!AB8+'2007_CO-PA_Sumary'!AB8+'2008_CO-PA_Sumary'!AB8+'2009_CO-PA_Sumary'!AB8+'2010_CO-PA_Sumary'!AB8)/6</f>
        <v>236.19999999999996</v>
      </c>
      <c r="AC8" s="28">
        <f>('2005_CO-PA_Sumary'!AC8+'2006_CO-PA_Sumary'!AC8+'2007_CO-PA_Sumary'!AC8+'2008_CO-PA_Sumary'!AC8+'2009_CO-PA_Sumary'!AC8+'2010_CO-PA_Sumary'!AC8)/6</f>
        <v>17.916666666666668</v>
      </c>
      <c r="AD8" s="28">
        <f>('2005_CO-PA_Sumary'!AD8+'2006_CO-PA_Sumary'!AD8+'2007_CO-PA_Sumary'!AD8+'2008_CO-PA_Sumary'!AD8+'2009_CO-PA_Sumary'!AD8+'2010_CO-PA_Sumary'!AD8)/6</f>
        <v>7.1833333333333336</v>
      </c>
      <c r="AE8" s="28">
        <f>('2005_CO-PA_Sumary'!AE8+'2006_CO-PA_Sumary'!AE8+'2007_CO-PA_Sumary'!AE8+'2008_CO-PA_Sumary'!AE8+'2009_CO-PA_Sumary'!AE8+'2010_CO-PA_Sumary'!AE8)/6</f>
        <v>3.5000000000000036</v>
      </c>
      <c r="AF8" s="29">
        <f>('2005_CO-PA_Sumary'!AF8+'2006_CO-PA_Sumary'!AF8+'2007_CO-PA_Sumary'!AF8+'2008_CO-PA_Sumary'!AF8+'2009_CO-PA_Sumary'!AF8+'2010_CO-PA_Sumary'!AF8)/6</f>
        <v>3.0833333333333326</v>
      </c>
      <c r="AG8" s="29">
        <f>('2005_CO-PA_Sumary'!AG8+'2006_CO-PA_Sumary'!AG8+'2007_CO-PA_Sumary'!AG8+'2008_CO-PA_Sumary'!AG8+'2009_CO-PA_Sumary'!AG8+'2010_CO-PA_Sumary'!AG8)/6</f>
        <v>0</v>
      </c>
      <c r="AH8" s="28">
        <f>('2005_CO-PA_Sumary'!AH8+'2006_CO-PA_Sumary'!AH8+'2007_CO-PA_Sumary'!AH8+'2008_CO-PA_Sumary'!AH8+'2009_CO-PA_Sumary'!AH8+'2010_CO-PA_Sumary'!AH8)/6</f>
        <v>6.5833333333333366</v>
      </c>
      <c r="AI8" s="29">
        <f>('2005_CO-PA_Sumary'!AI8+'2006_CO-PA_Sumary'!AI8+'2007_CO-PA_Sumary'!AI8+'2008_CO-PA_Sumary'!AI8+'2009_CO-PA_Sumary'!AI8+'2010_CO-PA_Sumary'!AI8)/6</f>
        <v>766.31666666666661</v>
      </c>
      <c r="AL8" s="148"/>
      <c r="AM8" s="27"/>
      <c r="AY8" s="28"/>
      <c r="AZ8" s="28"/>
      <c r="BA8" s="28"/>
      <c r="BD8" s="247"/>
      <c r="BE8" s="245"/>
      <c r="BF8" s="213"/>
      <c r="BG8" s="218" t="s">
        <v>242</v>
      </c>
      <c r="BH8" s="232">
        <f>SUM(BH2:BH7)</f>
        <v>309.30833333333328</v>
      </c>
      <c r="BI8" s="232">
        <f t="shared" ref="BI8:BV8" si="13">SUM(BI2:BI7)</f>
        <v>69.8</v>
      </c>
      <c r="BJ8" s="232">
        <f t="shared" si="13"/>
        <v>2.5166666666666666</v>
      </c>
      <c r="BK8" s="232">
        <f t="shared" si="13"/>
        <v>381.625</v>
      </c>
      <c r="BL8" s="232">
        <f t="shared" si="13"/>
        <v>639.56666666666672</v>
      </c>
      <c r="BM8" s="232">
        <f t="shared" si="13"/>
        <v>174.1</v>
      </c>
      <c r="BN8" s="232">
        <f t="shared" si="13"/>
        <v>168.51666666666668</v>
      </c>
      <c r="BO8" s="232">
        <f t="shared" si="13"/>
        <v>109.81666666666665</v>
      </c>
      <c r="BP8" s="232">
        <f t="shared" si="13"/>
        <v>0</v>
      </c>
      <c r="BQ8" s="232">
        <f t="shared" si="13"/>
        <v>12.649999999999999</v>
      </c>
      <c r="BR8" s="232">
        <f t="shared" si="13"/>
        <v>24.433333333333334</v>
      </c>
      <c r="BS8" s="232">
        <f t="shared" si="13"/>
        <v>5.8000000000000007</v>
      </c>
      <c r="BT8" s="232">
        <f t="shared" si="13"/>
        <v>28.166666666666668</v>
      </c>
      <c r="BU8" s="232">
        <f t="shared" si="13"/>
        <v>58.400000000000006</v>
      </c>
      <c r="BV8" s="232">
        <f t="shared" si="13"/>
        <v>982.18333333333328</v>
      </c>
      <c r="BX8" s="28"/>
    </row>
    <row r="9" spans="1:76" x14ac:dyDescent="0.2">
      <c r="A9" s="23" t="s">
        <v>22</v>
      </c>
      <c r="B9" s="24" t="s">
        <v>23</v>
      </c>
      <c r="C9" s="28">
        <f>('2005_CO-PA_Sumary'!C9+'2006_CO-PA_Sumary'!C9+'2007_CO-PA_Sumary'!C9+'2008_CO-PA_Sumary'!C9+'2009_CO-PA_Sumary'!C9+'2010_CO-PA_Sumary'!C9)/6</f>
        <v>4.5999999999999996</v>
      </c>
      <c r="D9" s="29">
        <f>('2005_CO-PA_Sumary'!D9+'2006_CO-PA_Sumary'!D9+'2007_CO-PA_Sumary'!D9+'2008_CO-PA_Sumary'!D9+'2009_CO-PA_Sumary'!D9+'2010_CO-PA_Sumary'!D9)/6</f>
        <v>1.7333333333333334</v>
      </c>
      <c r="E9" s="29">
        <f>('2005_CO-PA_Sumary'!E9+'2006_CO-PA_Sumary'!E9+'2007_CO-PA_Sumary'!E9+'2008_CO-PA_Sumary'!E9+'2009_CO-PA_Sumary'!E9+'2010_CO-PA_Sumary'!E9)/6</f>
        <v>0</v>
      </c>
      <c r="F9" s="29">
        <f>('2005_CO-PA_Sumary'!F9+'2006_CO-PA_Sumary'!F9+'2007_CO-PA_Sumary'!F9+'2008_CO-PA_Sumary'!F9+'2009_CO-PA_Sumary'!F9+'2010_CO-PA_Sumary'!F9)/6</f>
        <v>6.333333333333333</v>
      </c>
      <c r="G9" s="28">
        <f>('2005_CO-PA_Sumary'!G9+'2006_CO-PA_Sumary'!G9+'2007_CO-PA_Sumary'!G9+'2008_CO-PA_Sumary'!G9+'2009_CO-PA_Sumary'!G9+'2010_CO-PA_Sumary'!G9)/6</f>
        <v>9.3166666666666664</v>
      </c>
      <c r="H9" s="29">
        <f>('2005_CO-PA_Sumary'!H9+'2006_CO-PA_Sumary'!H9+'2007_CO-PA_Sumary'!H9+'2008_CO-PA_Sumary'!H9+'2009_CO-PA_Sumary'!H9+'2010_CO-PA_Sumary'!H9)/6</f>
        <v>4.3333333333333339</v>
      </c>
      <c r="I9" s="29">
        <f>('2005_CO-PA_Sumary'!I9+'2006_CO-PA_Sumary'!I9+'2007_CO-PA_Sumary'!I9+'2008_CO-PA_Sumary'!I9+'2009_CO-PA_Sumary'!I9+'2010_CO-PA_Sumary'!I9)/6</f>
        <v>0</v>
      </c>
      <c r="J9" s="28">
        <f>('2005_CO-PA_Sumary'!J9+'2006_CO-PA_Sumary'!J9+'2007_CO-PA_Sumary'!J9+'2008_CO-PA_Sumary'!J9+'2009_CO-PA_Sumary'!J9+'2010_CO-PA_Sumary'!J9)/6</f>
        <v>3.6666666666666665</v>
      </c>
      <c r="K9" s="28">
        <f>('2005_CO-PA_Sumary'!K9+'2006_CO-PA_Sumary'!K9+'2007_CO-PA_Sumary'!K9+'2008_CO-PA_Sumary'!K9+'2009_CO-PA_Sumary'!K9+'2010_CO-PA_Sumary'!K9)/6</f>
        <v>0</v>
      </c>
      <c r="L9" s="28">
        <f>('2005_CO-PA_Sumary'!L9+'2006_CO-PA_Sumary'!L9+'2007_CO-PA_Sumary'!L9+'2008_CO-PA_Sumary'!L9+'2009_CO-PA_Sumary'!L9+'2010_CO-PA_Sumary'!L9)/6</f>
        <v>0</v>
      </c>
      <c r="M9" s="28">
        <f>('2005_CO-PA_Sumary'!M9+'2006_CO-PA_Sumary'!M9+'2007_CO-PA_Sumary'!M9+'2008_CO-PA_Sumary'!M9+'2009_CO-PA_Sumary'!M9+'2010_CO-PA_Sumary'!M9)/6</f>
        <v>0</v>
      </c>
      <c r="N9" s="29">
        <f>('2005_CO-PA_Sumary'!N9+'2006_CO-PA_Sumary'!N9+'2007_CO-PA_Sumary'!N9+'2008_CO-PA_Sumary'!N9+'2009_CO-PA_Sumary'!N9+'2010_CO-PA_Sumary'!N9)/6</f>
        <v>0</v>
      </c>
      <c r="O9" s="29">
        <f>('2005_CO-PA_Sumary'!O9+'2006_CO-PA_Sumary'!O9+'2007_CO-PA_Sumary'!O9+'2008_CO-PA_Sumary'!O9+'2009_CO-PA_Sumary'!O9+'2010_CO-PA_Sumary'!O9)/6</f>
        <v>0</v>
      </c>
      <c r="P9" s="28">
        <f>('2005_CO-PA_Sumary'!P9+'2006_CO-PA_Sumary'!P9+'2007_CO-PA_Sumary'!P9+'2008_CO-PA_Sumary'!P9+'2009_CO-PA_Sumary'!P9+'2010_CO-PA_Sumary'!P9)/6</f>
        <v>0</v>
      </c>
      <c r="Q9" s="29">
        <f>('2005_CO-PA_Sumary'!Q9+'2006_CO-PA_Sumary'!Q9+'2007_CO-PA_Sumary'!Q9+'2008_CO-PA_Sumary'!Q9+'2009_CO-PA_Sumary'!Q9+'2010_CO-PA_Sumary'!Q9)/6</f>
        <v>13.649999999999999</v>
      </c>
      <c r="S9" s="27">
        <v>302</v>
      </c>
      <c r="T9" s="25" t="s">
        <v>154</v>
      </c>
      <c r="U9" s="28">
        <f>('2005_CO-PA_Sumary'!U9+'2006_CO-PA_Sumary'!U9+'2007_CO-PA_Sumary'!U9+'2008_CO-PA_Sumary'!U9+'2009_CO-PA_Sumary'!U9+'2010_CO-PA_Sumary'!U9)/6</f>
        <v>355.86666666666662</v>
      </c>
      <c r="V9" s="29">
        <f>('2005_CO-PA_Sumary'!V9+'2006_CO-PA_Sumary'!V9+'2007_CO-PA_Sumary'!V9+'2008_CO-PA_Sumary'!V9+'2009_CO-PA_Sumary'!V9+'2010_CO-PA_Sumary'!V9)/6</f>
        <v>81.333333333333329</v>
      </c>
      <c r="W9" s="29">
        <f>('2005_CO-PA_Sumary'!W9+'2006_CO-PA_Sumary'!W9+'2007_CO-PA_Sumary'!W9+'2008_CO-PA_Sumary'!W9+'2009_CO-PA_Sumary'!W9+'2010_CO-PA_Sumary'!W9)/6</f>
        <v>0</v>
      </c>
      <c r="X9" s="29">
        <f>('2005_CO-PA_Sumary'!X9+'2006_CO-PA_Sumary'!X9+'2007_CO-PA_Sumary'!X9+'2008_CO-PA_Sumary'!X9+'2009_CO-PA_Sumary'!X9+'2010_CO-PA_Sumary'!X9)/6</f>
        <v>437.2</v>
      </c>
      <c r="Y9" s="28">
        <f>('2005_CO-PA_Sumary'!Y9+'2006_CO-PA_Sumary'!Y9+'2007_CO-PA_Sumary'!Y9+'2008_CO-PA_Sumary'!Y9+'2009_CO-PA_Sumary'!Y9+'2010_CO-PA_Sumary'!Y9)/6</f>
        <v>388.66666666666669</v>
      </c>
      <c r="Z9" s="29">
        <f>('2005_CO-PA_Sumary'!Z9+'2006_CO-PA_Sumary'!Z9+'2007_CO-PA_Sumary'!Z9+'2008_CO-PA_Sumary'!Z9+'2009_CO-PA_Sumary'!Z9+'2010_CO-PA_Sumary'!Z9)/6</f>
        <v>140.01666666666665</v>
      </c>
      <c r="AA9" s="29">
        <f>('2005_CO-PA_Sumary'!AA9+'2006_CO-PA_Sumary'!AA9+'2007_CO-PA_Sumary'!AA9+'2008_CO-PA_Sumary'!AA9+'2009_CO-PA_Sumary'!AA9+'2010_CO-PA_Sumary'!AA9)/6</f>
        <v>0</v>
      </c>
      <c r="AB9" s="28">
        <f>('2005_CO-PA_Sumary'!AB9+'2006_CO-PA_Sumary'!AB9+'2007_CO-PA_Sumary'!AB9+'2008_CO-PA_Sumary'!AB9+'2009_CO-PA_Sumary'!AB9+'2010_CO-PA_Sumary'!AB9)/6</f>
        <v>88.366666666666674</v>
      </c>
      <c r="AC9" s="28">
        <f>('2005_CO-PA_Sumary'!AC9+'2006_CO-PA_Sumary'!AC9+'2007_CO-PA_Sumary'!AC9+'2008_CO-PA_Sumary'!AC9+'2009_CO-PA_Sumary'!AC9+'2010_CO-PA_Sumary'!AC9)/6</f>
        <v>0</v>
      </c>
      <c r="AD9" s="28">
        <f>('2005_CO-PA_Sumary'!AD9+'2006_CO-PA_Sumary'!AD9+'2007_CO-PA_Sumary'!AD9+'2008_CO-PA_Sumary'!AD9+'2009_CO-PA_Sumary'!AD9+'2010_CO-PA_Sumary'!AD9)/6</f>
        <v>0</v>
      </c>
      <c r="AE9" s="28">
        <f>('2005_CO-PA_Sumary'!AE9+'2006_CO-PA_Sumary'!AE9+'2007_CO-PA_Sumary'!AE9+'2008_CO-PA_Sumary'!AE9+'2009_CO-PA_Sumary'!AE9+'2010_CO-PA_Sumary'!AE9)/6</f>
        <v>0</v>
      </c>
      <c r="AF9" s="29">
        <f>('2005_CO-PA_Sumary'!AF9+'2006_CO-PA_Sumary'!AF9+'2007_CO-PA_Sumary'!AF9+'2008_CO-PA_Sumary'!AF9+'2009_CO-PA_Sumary'!AF9+'2010_CO-PA_Sumary'!AF9)/6</f>
        <v>1.6666666666666666E-2</v>
      </c>
      <c r="AG9" s="29">
        <f>('2005_CO-PA_Sumary'!AG9+'2006_CO-PA_Sumary'!AG9+'2007_CO-PA_Sumary'!AG9+'2008_CO-PA_Sumary'!AG9+'2009_CO-PA_Sumary'!AG9+'2010_CO-PA_Sumary'!AG9)/6</f>
        <v>0</v>
      </c>
      <c r="AH9" s="28">
        <f>('2005_CO-PA_Sumary'!AH9+'2006_CO-PA_Sumary'!AH9+'2007_CO-PA_Sumary'!AH9+'2008_CO-PA_Sumary'!AH9+'2009_CO-PA_Sumary'!AH9+'2010_CO-PA_Sumary'!AH9)/6</f>
        <v>1.6666666666666666E-2</v>
      </c>
      <c r="AI9" s="29">
        <f>('2005_CO-PA_Sumary'!AI9+'2006_CO-PA_Sumary'!AI9+'2007_CO-PA_Sumary'!AI9+'2008_CO-PA_Sumary'!AI9+'2009_CO-PA_Sumary'!AI9+'2010_CO-PA_Sumary'!AI9)/6</f>
        <v>528.68333333333328</v>
      </c>
      <c r="AL9" s="148" t="s">
        <v>230</v>
      </c>
      <c r="AM9" s="150">
        <v>201</v>
      </c>
      <c r="AN9" s="151" t="s">
        <v>151</v>
      </c>
      <c r="AO9" s="138">
        <f t="shared" ref="AO9:AX10" si="14">U6</f>
        <v>54.733333333333327</v>
      </c>
      <c r="AP9" s="138">
        <f t="shared" si="14"/>
        <v>23.833333333333332</v>
      </c>
      <c r="AQ9" s="138">
        <f t="shared" si="14"/>
        <v>0</v>
      </c>
      <c r="AR9" s="138">
        <f t="shared" si="14"/>
        <v>78.566666666666663</v>
      </c>
      <c r="AS9" s="138">
        <f t="shared" si="14"/>
        <v>77.36666666666666</v>
      </c>
      <c r="AT9" s="138">
        <f t="shared" si="14"/>
        <v>149.86666666666667</v>
      </c>
      <c r="AU9" s="138">
        <f t="shared" si="14"/>
        <v>0.8666666666666667</v>
      </c>
      <c r="AV9" s="138">
        <f t="shared" si="14"/>
        <v>23.366666666666671</v>
      </c>
      <c r="AW9" s="138">
        <f t="shared" si="14"/>
        <v>0</v>
      </c>
      <c r="AX9" s="138">
        <f t="shared" si="14"/>
        <v>0.6333333333333333</v>
      </c>
      <c r="AY9" s="138">
        <f t="shared" ref="AY9:BA9" si="15">AE6</f>
        <v>0</v>
      </c>
      <c r="AZ9" s="138">
        <f t="shared" si="15"/>
        <v>0</v>
      </c>
      <c r="BA9" s="138">
        <f t="shared" si="15"/>
        <v>0</v>
      </c>
      <c r="BB9" s="138">
        <f>AH6</f>
        <v>0</v>
      </c>
      <c r="BC9" s="240">
        <f>AI6</f>
        <v>228.10000000000002</v>
      </c>
      <c r="BD9" s="247"/>
      <c r="BE9" s="245"/>
      <c r="BF9" s="213"/>
      <c r="BG9" s="212"/>
      <c r="BH9" s="212"/>
      <c r="BI9" s="212"/>
      <c r="BJ9" s="212"/>
      <c r="BK9" s="212"/>
      <c r="BL9" s="212"/>
      <c r="BM9" s="212"/>
      <c r="BN9" s="212"/>
      <c r="BO9" s="212"/>
      <c r="BP9" s="212"/>
      <c r="BQ9" s="212"/>
      <c r="BR9" s="212"/>
      <c r="BS9" s="212"/>
      <c r="BT9" s="212"/>
      <c r="BU9" s="212"/>
      <c r="BV9" s="212"/>
      <c r="BX9" s="28"/>
    </row>
    <row r="10" spans="1:76" ht="13.5" thickBot="1" x14ac:dyDescent="0.25">
      <c r="A10" s="23" t="s">
        <v>24</v>
      </c>
      <c r="B10" s="24" t="s">
        <v>25</v>
      </c>
      <c r="C10" s="28">
        <f>('2005_CO-PA_Sumary'!C10+'2006_CO-PA_Sumary'!C10+'2007_CO-PA_Sumary'!C10+'2008_CO-PA_Sumary'!C10+'2009_CO-PA_Sumary'!C10+'2010_CO-PA_Sumary'!C10)/6</f>
        <v>0.58333333333333337</v>
      </c>
      <c r="D10" s="29">
        <f>('2005_CO-PA_Sumary'!D10+'2006_CO-PA_Sumary'!D10+'2007_CO-PA_Sumary'!D10+'2008_CO-PA_Sumary'!D10+'2009_CO-PA_Sumary'!D10+'2010_CO-PA_Sumary'!D10)/6</f>
        <v>8.9500000000000011</v>
      </c>
      <c r="E10" s="29">
        <f>('2005_CO-PA_Sumary'!E10+'2006_CO-PA_Sumary'!E10+'2007_CO-PA_Sumary'!E10+'2008_CO-PA_Sumary'!E10+'2009_CO-PA_Sumary'!E10+'2010_CO-PA_Sumary'!E10)/6</f>
        <v>0</v>
      </c>
      <c r="F10" s="29">
        <f>('2005_CO-PA_Sumary'!F10+'2006_CO-PA_Sumary'!F10+'2007_CO-PA_Sumary'!F10+'2008_CO-PA_Sumary'!F10+'2009_CO-PA_Sumary'!F10+'2010_CO-PA_Sumary'!F10)/6</f>
        <v>9.5333333333333332</v>
      </c>
      <c r="G10" s="28">
        <f>('2005_CO-PA_Sumary'!G10+'2006_CO-PA_Sumary'!G10+'2007_CO-PA_Sumary'!G10+'2008_CO-PA_Sumary'!G10+'2009_CO-PA_Sumary'!G10+'2010_CO-PA_Sumary'!G10)/6</f>
        <v>15.133333333333333</v>
      </c>
      <c r="H10" s="29">
        <f>('2005_CO-PA_Sumary'!H10+'2006_CO-PA_Sumary'!H10+'2007_CO-PA_Sumary'!H10+'2008_CO-PA_Sumary'!H10+'2009_CO-PA_Sumary'!H10+'2010_CO-PA_Sumary'!H10)/6</f>
        <v>61.15</v>
      </c>
      <c r="I10" s="29">
        <f>('2005_CO-PA_Sumary'!I10+'2006_CO-PA_Sumary'!I10+'2007_CO-PA_Sumary'!I10+'2008_CO-PA_Sumary'!I10+'2009_CO-PA_Sumary'!I10+'2010_CO-PA_Sumary'!I10)/6</f>
        <v>0</v>
      </c>
      <c r="J10" s="28">
        <f>('2005_CO-PA_Sumary'!J10+'2006_CO-PA_Sumary'!J10+'2007_CO-PA_Sumary'!J10+'2008_CO-PA_Sumary'!J10+'2009_CO-PA_Sumary'!J10+'2010_CO-PA_Sumary'!J10)/6</f>
        <v>11.66666666666667</v>
      </c>
      <c r="K10" s="28">
        <f>('2005_CO-PA_Sumary'!K10+'2006_CO-PA_Sumary'!K10+'2007_CO-PA_Sumary'!K10+'2008_CO-PA_Sumary'!K10+'2009_CO-PA_Sumary'!K10+'2010_CO-PA_Sumary'!K10)/6</f>
        <v>0</v>
      </c>
      <c r="L10" s="28">
        <f>('2005_CO-PA_Sumary'!L10+'2006_CO-PA_Sumary'!L10+'2007_CO-PA_Sumary'!L10+'2008_CO-PA_Sumary'!L10+'2009_CO-PA_Sumary'!L10+'2010_CO-PA_Sumary'!L10)/6</f>
        <v>1.2500000000000002</v>
      </c>
      <c r="M10" s="28">
        <f>('2005_CO-PA_Sumary'!M10+'2006_CO-PA_Sumary'!M10+'2007_CO-PA_Sumary'!M10+'2008_CO-PA_Sumary'!M10+'2009_CO-PA_Sumary'!M10+'2010_CO-PA_Sumary'!M10)/6</f>
        <v>0.19999999999999998</v>
      </c>
      <c r="N10" s="29">
        <f>('2005_CO-PA_Sumary'!N10+'2006_CO-PA_Sumary'!N10+'2007_CO-PA_Sumary'!N10+'2008_CO-PA_Sumary'!N10+'2009_CO-PA_Sumary'!N10+'2010_CO-PA_Sumary'!N10)/6</f>
        <v>1.1833333333333333</v>
      </c>
      <c r="O10" s="29">
        <f>('2005_CO-PA_Sumary'!O10+'2006_CO-PA_Sumary'!O10+'2007_CO-PA_Sumary'!O10+'2008_CO-PA_Sumary'!O10+'2009_CO-PA_Sumary'!O10+'2010_CO-PA_Sumary'!O10)/6</f>
        <v>0</v>
      </c>
      <c r="P10" s="28">
        <f>('2005_CO-PA_Sumary'!P10+'2006_CO-PA_Sumary'!P10+'2007_CO-PA_Sumary'!P10+'2008_CO-PA_Sumary'!P10+'2009_CO-PA_Sumary'!P10+'2010_CO-PA_Sumary'!P10)/6</f>
        <v>1.3833333333333335</v>
      </c>
      <c r="Q10" s="29">
        <f>('2005_CO-PA_Sumary'!Q10+'2006_CO-PA_Sumary'!Q10+'2007_CO-PA_Sumary'!Q10+'2008_CO-PA_Sumary'!Q10+'2009_CO-PA_Sumary'!Q10+'2010_CO-PA_Sumary'!Q10)/6</f>
        <v>76.283333333333331</v>
      </c>
      <c r="S10" s="27">
        <v>401</v>
      </c>
      <c r="T10" s="25" t="s">
        <v>93</v>
      </c>
      <c r="U10" s="28">
        <f>('2005_CO-PA_Sumary'!U10+'2006_CO-PA_Sumary'!U10+'2007_CO-PA_Sumary'!U10+'2008_CO-PA_Sumary'!U10+'2009_CO-PA_Sumary'!U10+'2010_CO-PA_Sumary'!U10)/6</f>
        <v>218.01666666666668</v>
      </c>
      <c r="V10" s="29">
        <f>('2005_CO-PA_Sumary'!V10+'2006_CO-PA_Sumary'!V10+'2007_CO-PA_Sumary'!V10+'2008_CO-PA_Sumary'!V10+'2009_CO-PA_Sumary'!V10+'2010_CO-PA_Sumary'!V10)/6</f>
        <v>57.833333333333336</v>
      </c>
      <c r="W10" s="29">
        <f>('2005_CO-PA_Sumary'!W10+'2006_CO-PA_Sumary'!W10+'2007_CO-PA_Sumary'!W10+'2008_CO-PA_Sumary'!W10+'2009_CO-PA_Sumary'!W10+'2010_CO-PA_Sumary'!W10)/6</f>
        <v>0</v>
      </c>
      <c r="X10" s="29">
        <f>('2005_CO-PA_Sumary'!X10+'2006_CO-PA_Sumary'!X10+'2007_CO-PA_Sumary'!X10+'2008_CO-PA_Sumary'!X10+'2009_CO-PA_Sumary'!X10+'2010_CO-PA_Sumary'!X10)/6</f>
        <v>275.84999999999997</v>
      </c>
      <c r="Y10" s="28">
        <f>('2005_CO-PA_Sumary'!Y10+'2006_CO-PA_Sumary'!Y10+'2007_CO-PA_Sumary'!Y10+'2008_CO-PA_Sumary'!Y10+'2009_CO-PA_Sumary'!Y10+'2010_CO-PA_Sumary'!Y10)/6</f>
        <v>300.34999999999997</v>
      </c>
      <c r="Z10" s="29">
        <f>('2005_CO-PA_Sumary'!Z10+'2006_CO-PA_Sumary'!Z10+'2007_CO-PA_Sumary'!Z10+'2008_CO-PA_Sumary'!Z10+'2009_CO-PA_Sumary'!Z10+'2010_CO-PA_Sumary'!Z10)/6</f>
        <v>260.78333333333336</v>
      </c>
      <c r="AA10" s="29">
        <f>('2005_CO-PA_Sumary'!AA10+'2006_CO-PA_Sumary'!AA10+'2007_CO-PA_Sumary'!AA10+'2008_CO-PA_Sumary'!AA10+'2009_CO-PA_Sumary'!AA10+'2010_CO-PA_Sumary'!AA10)/6</f>
        <v>0</v>
      </c>
      <c r="AB10" s="28">
        <f>('2005_CO-PA_Sumary'!AB10+'2006_CO-PA_Sumary'!AB10+'2007_CO-PA_Sumary'!AB10+'2008_CO-PA_Sumary'!AB10+'2009_CO-PA_Sumary'!AB10+'2010_CO-PA_Sumary'!AB10)/6</f>
        <v>77.883333333333326</v>
      </c>
      <c r="AC10" s="28">
        <f>('2005_CO-PA_Sumary'!AC10+'2006_CO-PA_Sumary'!AC10+'2007_CO-PA_Sumary'!AC10+'2008_CO-PA_Sumary'!AC10+'2009_CO-PA_Sumary'!AC10+'2010_CO-PA_Sumary'!AC10)/6</f>
        <v>42.483333333333334</v>
      </c>
      <c r="AD10" s="28">
        <f>('2005_CO-PA_Sumary'!AD10+'2006_CO-PA_Sumary'!AD10+'2007_CO-PA_Sumary'!AD10+'2008_CO-PA_Sumary'!AD10+'2009_CO-PA_Sumary'!AD10+'2010_CO-PA_Sumary'!AD10)/6</f>
        <v>0</v>
      </c>
      <c r="AE10" s="28">
        <f>('2005_CO-PA_Sumary'!AE10+'2006_CO-PA_Sumary'!AE10+'2007_CO-PA_Sumary'!AE10+'2008_CO-PA_Sumary'!AE10+'2009_CO-PA_Sumary'!AE10+'2010_CO-PA_Sumary'!AE10)/6</f>
        <v>27.366666666666664</v>
      </c>
      <c r="AF10" s="29">
        <f>('2005_CO-PA_Sumary'!AF10+'2006_CO-PA_Sumary'!AF10+'2007_CO-PA_Sumary'!AF10+'2008_CO-PA_Sumary'!AF10+'2009_CO-PA_Sumary'!AF10+'2010_CO-PA_Sumary'!AF10)/6</f>
        <v>22.416666666666661</v>
      </c>
      <c r="AG10" s="29">
        <f>('2005_CO-PA_Sumary'!AG10+'2006_CO-PA_Sumary'!AG10+'2007_CO-PA_Sumary'!AG10+'2008_CO-PA_Sumary'!AG10+'2009_CO-PA_Sumary'!AG10+'2010_CO-PA_Sumary'!AG10)/6</f>
        <v>0</v>
      </c>
      <c r="AH10" s="28">
        <f>('2005_CO-PA_Sumary'!AH10+'2006_CO-PA_Sumary'!AH10+'2007_CO-PA_Sumary'!AH10+'2008_CO-PA_Sumary'!AH10+'2009_CO-PA_Sumary'!AH10+'2010_CO-PA_Sumary'!AH10)/6</f>
        <v>49.783333333333324</v>
      </c>
      <c r="AI10" s="29">
        <f>('2005_CO-PA_Sumary'!AI10+'2006_CO-PA_Sumary'!AI10+'2007_CO-PA_Sumary'!AI10+'2008_CO-PA_Sumary'!AI10+'2009_CO-PA_Sumary'!AI10+'2010_CO-PA_Sumary'!AI10)/6</f>
        <v>561.13333333333333</v>
      </c>
      <c r="AL10" s="148"/>
      <c r="AM10" s="152">
        <v>202</v>
      </c>
      <c r="AN10" s="153" t="s">
        <v>152</v>
      </c>
      <c r="AO10" s="154">
        <f t="shared" si="14"/>
        <v>21.350000000000005</v>
      </c>
      <c r="AP10" s="154">
        <f t="shared" si="14"/>
        <v>159.61666666666665</v>
      </c>
      <c r="AQ10" s="154">
        <f t="shared" si="14"/>
        <v>0</v>
      </c>
      <c r="AR10" s="154">
        <f t="shared" si="14"/>
        <v>180.96666666666667</v>
      </c>
      <c r="AS10" s="154">
        <f t="shared" si="14"/>
        <v>25.150000000000006</v>
      </c>
      <c r="AT10" s="154">
        <f t="shared" si="14"/>
        <v>996.2166666666667</v>
      </c>
      <c r="AU10" s="154">
        <f t="shared" si="14"/>
        <v>0.16666666666666666</v>
      </c>
      <c r="AV10" s="154">
        <f t="shared" si="14"/>
        <v>132.95000000000002</v>
      </c>
      <c r="AW10" s="154">
        <f t="shared" si="14"/>
        <v>93.100000000000009</v>
      </c>
      <c r="AX10" s="154">
        <f t="shared" si="14"/>
        <v>4.1333333333333337</v>
      </c>
      <c r="AY10" s="154">
        <f t="shared" ref="AY10:BA10" si="16">AE7</f>
        <v>0.16666666666666666</v>
      </c>
      <c r="AZ10" s="154">
        <f t="shared" si="16"/>
        <v>7.8333333333333348</v>
      </c>
      <c r="BA10" s="154">
        <f t="shared" si="16"/>
        <v>0</v>
      </c>
      <c r="BB10" s="154">
        <f>AH7</f>
        <v>8.0000000000000018</v>
      </c>
      <c r="BC10" s="241">
        <f>AI7</f>
        <v>1021.5333333333334</v>
      </c>
      <c r="BD10" s="247"/>
      <c r="BE10" s="245"/>
      <c r="BF10" s="215"/>
      <c r="BH10" s="212"/>
      <c r="BI10" s="212"/>
      <c r="BJ10" s="212"/>
      <c r="BK10" s="212"/>
      <c r="BL10" s="212"/>
      <c r="BM10" s="212"/>
      <c r="BN10" s="212"/>
      <c r="BO10" s="212"/>
      <c r="BP10" s="212"/>
      <c r="BQ10" s="212"/>
      <c r="BR10" s="212"/>
      <c r="BS10" s="212"/>
      <c r="BT10" s="212"/>
      <c r="BU10" s="212"/>
      <c r="BV10" s="212"/>
      <c r="BX10" s="28"/>
    </row>
    <row r="11" spans="1:76" ht="13.5" thickTop="1" x14ac:dyDescent="0.2">
      <c r="A11" s="23" t="s">
        <v>26</v>
      </c>
      <c r="B11" s="24" t="s">
        <v>27</v>
      </c>
      <c r="C11" s="28">
        <f>('2005_CO-PA_Sumary'!C11+'2006_CO-PA_Sumary'!C11+'2007_CO-PA_Sumary'!C11+'2008_CO-PA_Sumary'!C11+'2009_CO-PA_Sumary'!C11+'2010_CO-PA_Sumary'!C11)/6</f>
        <v>1657.55</v>
      </c>
      <c r="D11" s="29">
        <f>('2005_CO-PA_Sumary'!D11+'2006_CO-PA_Sumary'!D11+'2007_CO-PA_Sumary'!D11+'2008_CO-PA_Sumary'!D11+'2009_CO-PA_Sumary'!D11+'2010_CO-PA_Sumary'!D11)/6</f>
        <v>272.34999999999997</v>
      </c>
      <c r="E11" s="29">
        <f>('2005_CO-PA_Sumary'!E11+'2006_CO-PA_Sumary'!E11+'2007_CO-PA_Sumary'!E11+'2008_CO-PA_Sumary'!E11+'2009_CO-PA_Sumary'!E11+'2010_CO-PA_Sumary'!E11)/6</f>
        <v>1.0666666666666667</v>
      </c>
      <c r="F11" s="29">
        <f>('2005_CO-PA_Sumary'!F11+'2006_CO-PA_Sumary'!F11+'2007_CO-PA_Sumary'!F11+'2008_CO-PA_Sumary'!F11+'2009_CO-PA_Sumary'!F11+'2010_CO-PA_Sumary'!F11)/6</f>
        <v>1930.9666666666665</v>
      </c>
      <c r="G11" s="28">
        <f>('2005_CO-PA_Sumary'!G11+'2006_CO-PA_Sumary'!G11+'2007_CO-PA_Sumary'!G11+'2008_CO-PA_Sumary'!G11+'2009_CO-PA_Sumary'!G11+'2010_CO-PA_Sumary'!G11)/6</f>
        <v>3692.4333333333329</v>
      </c>
      <c r="H11" s="29">
        <f>('2005_CO-PA_Sumary'!H11+'2006_CO-PA_Sumary'!H11+'2007_CO-PA_Sumary'!H11+'2008_CO-PA_Sumary'!H11+'2009_CO-PA_Sumary'!H11+'2010_CO-PA_Sumary'!H11)/6</f>
        <v>339.56666666666666</v>
      </c>
      <c r="I11" s="29">
        <f>('2005_CO-PA_Sumary'!I11+'2006_CO-PA_Sumary'!I11+'2007_CO-PA_Sumary'!I11+'2008_CO-PA_Sumary'!I11+'2009_CO-PA_Sumary'!I11+'2010_CO-PA_Sumary'!I11)/6</f>
        <v>29.850000000000005</v>
      </c>
      <c r="J11" s="28">
        <f>('2005_CO-PA_Sumary'!J11+'2006_CO-PA_Sumary'!J11+'2007_CO-PA_Sumary'!J11+'2008_CO-PA_Sumary'!J11+'2009_CO-PA_Sumary'!J11+'2010_CO-PA_Sumary'!J11)/6</f>
        <v>906.9</v>
      </c>
      <c r="K11" s="28">
        <f>('2005_CO-PA_Sumary'!K11+'2006_CO-PA_Sumary'!K11+'2007_CO-PA_Sumary'!K11+'2008_CO-PA_Sumary'!K11+'2009_CO-PA_Sumary'!K11+'2010_CO-PA_Sumary'!K11)/6</f>
        <v>48.15</v>
      </c>
      <c r="L11" s="28">
        <f>('2005_CO-PA_Sumary'!L11+'2006_CO-PA_Sumary'!L11+'2007_CO-PA_Sumary'!L11+'2008_CO-PA_Sumary'!L11+'2009_CO-PA_Sumary'!L11+'2010_CO-PA_Sumary'!L11)/6</f>
        <v>81.783333333333317</v>
      </c>
      <c r="M11" s="28">
        <f>('2005_CO-PA_Sumary'!M11+'2006_CO-PA_Sumary'!M11+'2007_CO-PA_Sumary'!M11+'2008_CO-PA_Sumary'!M11+'2009_CO-PA_Sumary'!M11+'2010_CO-PA_Sumary'!M11)/6</f>
        <v>0.66666666666666663</v>
      </c>
      <c r="N11" s="29">
        <f>('2005_CO-PA_Sumary'!N11+'2006_CO-PA_Sumary'!N11+'2007_CO-PA_Sumary'!N11+'2008_CO-PA_Sumary'!N11+'2009_CO-PA_Sumary'!N11+'2010_CO-PA_Sumary'!N11)/6</f>
        <v>0</v>
      </c>
      <c r="O11" s="29">
        <f>('2005_CO-PA_Sumary'!O11+'2006_CO-PA_Sumary'!O11+'2007_CO-PA_Sumary'!O11+'2008_CO-PA_Sumary'!O11+'2009_CO-PA_Sumary'!O11+'2010_CO-PA_Sumary'!O11)/6</f>
        <v>0</v>
      </c>
      <c r="P11" s="28">
        <f>('2005_CO-PA_Sumary'!P11+'2006_CO-PA_Sumary'!P11+'2007_CO-PA_Sumary'!P11+'2008_CO-PA_Sumary'!P11+'2009_CO-PA_Sumary'!P11+'2010_CO-PA_Sumary'!P11)/6</f>
        <v>0.66666666666666663</v>
      </c>
      <c r="Q11" s="29">
        <f>('2005_CO-PA_Sumary'!Q11+'2006_CO-PA_Sumary'!Q11+'2007_CO-PA_Sumary'!Q11+'2008_CO-PA_Sumary'!Q11+'2009_CO-PA_Sumary'!Q11+'2010_CO-PA_Sumary'!Q11)/6</f>
        <v>4061.85</v>
      </c>
      <c r="S11" s="27">
        <v>402</v>
      </c>
      <c r="T11" s="25" t="s">
        <v>155</v>
      </c>
      <c r="U11" s="28">
        <f>('2005_CO-PA_Sumary'!U11+'2006_CO-PA_Sumary'!U11+'2007_CO-PA_Sumary'!U11+'2008_CO-PA_Sumary'!U11+'2009_CO-PA_Sumary'!U11+'2010_CO-PA_Sumary'!U11)/6</f>
        <v>2.9833333333333338</v>
      </c>
      <c r="V11" s="29">
        <f>('2005_CO-PA_Sumary'!V11+'2006_CO-PA_Sumary'!V11+'2007_CO-PA_Sumary'!V11+'2008_CO-PA_Sumary'!V11+'2009_CO-PA_Sumary'!V11+'2010_CO-PA_Sumary'!V11)/6</f>
        <v>633.68333333333339</v>
      </c>
      <c r="W11" s="29">
        <f>('2005_CO-PA_Sumary'!W11+'2006_CO-PA_Sumary'!W11+'2007_CO-PA_Sumary'!W11+'2008_CO-PA_Sumary'!W11+'2009_CO-PA_Sumary'!W11+'2010_CO-PA_Sumary'!W11)/6</f>
        <v>0</v>
      </c>
      <c r="X11" s="29">
        <f>('2005_CO-PA_Sumary'!X11+'2006_CO-PA_Sumary'!X11+'2007_CO-PA_Sumary'!X11+'2008_CO-PA_Sumary'!X11+'2009_CO-PA_Sumary'!X11+'2010_CO-PA_Sumary'!X11)/6</f>
        <v>636.66666666666674</v>
      </c>
      <c r="Y11" s="28">
        <f>('2005_CO-PA_Sumary'!Y11+'2006_CO-PA_Sumary'!Y11+'2007_CO-PA_Sumary'!Y11+'2008_CO-PA_Sumary'!Y11+'2009_CO-PA_Sumary'!Y11+'2010_CO-PA_Sumary'!Y11)/6</f>
        <v>5.6000000000000005</v>
      </c>
      <c r="Z11" s="29">
        <f>('2005_CO-PA_Sumary'!Z11+'2006_CO-PA_Sumary'!Z11+'2007_CO-PA_Sumary'!Z11+'2008_CO-PA_Sumary'!Z11+'2009_CO-PA_Sumary'!Z11+'2010_CO-PA_Sumary'!Z11)/6</f>
        <v>1691.0166666666667</v>
      </c>
      <c r="AA11" s="29">
        <f>('2005_CO-PA_Sumary'!AA11+'2006_CO-PA_Sumary'!AA11+'2007_CO-PA_Sumary'!AA11+'2008_CO-PA_Sumary'!AA11+'2009_CO-PA_Sumary'!AA11+'2010_CO-PA_Sumary'!AA11)/6</f>
        <v>26.799999999999997</v>
      </c>
      <c r="AB11" s="28">
        <f>('2005_CO-PA_Sumary'!AB11+'2006_CO-PA_Sumary'!AB11+'2007_CO-PA_Sumary'!AB11+'2008_CO-PA_Sumary'!AB11+'2009_CO-PA_Sumary'!AB11+'2010_CO-PA_Sumary'!AB11)/6</f>
        <v>64.766666666666666</v>
      </c>
      <c r="AC11" s="28">
        <f>('2005_CO-PA_Sumary'!AC11+'2006_CO-PA_Sumary'!AC11+'2007_CO-PA_Sumary'!AC11+'2008_CO-PA_Sumary'!AC11+'2009_CO-PA_Sumary'!AC11+'2010_CO-PA_Sumary'!AC11)/6</f>
        <v>67.416666666666671</v>
      </c>
      <c r="AD11" s="28">
        <f>('2005_CO-PA_Sumary'!AD11+'2006_CO-PA_Sumary'!AD11+'2007_CO-PA_Sumary'!AD11+'2008_CO-PA_Sumary'!AD11+'2009_CO-PA_Sumary'!AD11+'2010_CO-PA_Sumary'!AD11)/6</f>
        <v>0</v>
      </c>
      <c r="AE11" s="28">
        <f>('2005_CO-PA_Sumary'!AE11+'2006_CO-PA_Sumary'!AE11+'2007_CO-PA_Sumary'!AE11+'2008_CO-PA_Sumary'!AE11+'2009_CO-PA_Sumary'!AE11+'2010_CO-PA_Sumary'!AE11)/6</f>
        <v>0</v>
      </c>
      <c r="AF11" s="29">
        <f>('2005_CO-PA_Sumary'!AF11+'2006_CO-PA_Sumary'!AF11+'2007_CO-PA_Sumary'!AF11+'2008_CO-PA_Sumary'!AF11+'2009_CO-PA_Sumary'!AF11+'2010_CO-PA_Sumary'!AF11)/6</f>
        <v>0</v>
      </c>
      <c r="AG11" s="29">
        <f>('2005_CO-PA_Sumary'!AG11+'2006_CO-PA_Sumary'!AG11+'2007_CO-PA_Sumary'!AG11+'2008_CO-PA_Sumary'!AG11+'2009_CO-PA_Sumary'!AG11+'2010_CO-PA_Sumary'!AG11)/6</f>
        <v>0</v>
      </c>
      <c r="AH11" s="28">
        <f>('2005_CO-PA_Sumary'!AH11+'2006_CO-PA_Sumary'!AH11+'2007_CO-PA_Sumary'!AH11+'2008_CO-PA_Sumary'!AH11+'2009_CO-PA_Sumary'!AH11+'2010_CO-PA_Sumary'!AH11)/6</f>
        <v>0</v>
      </c>
      <c r="AI11" s="29">
        <f>('2005_CO-PA_Sumary'!AI11+'2006_CO-PA_Sumary'!AI11+'2007_CO-PA_Sumary'!AI11+'2008_CO-PA_Sumary'!AI11+'2009_CO-PA_Sumary'!AI11+'2010_CO-PA_Sumary'!AI11)/6</f>
        <v>1723.416666666667</v>
      </c>
      <c r="AL11" s="148"/>
      <c r="AM11" s="150"/>
      <c r="AN11" s="155" t="s">
        <v>242</v>
      </c>
      <c r="AO11" s="138">
        <f>SUM(AO9:AO10)</f>
        <v>76.083333333333329</v>
      </c>
      <c r="AP11" s="138">
        <f t="shared" ref="AP11:BC11" si="17">SUM(AP9:AP10)</f>
        <v>183.45</v>
      </c>
      <c r="AQ11" s="138">
        <f t="shared" si="17"/>
        <v>0</v>
      </c>
      <c r="AR11" s="138">
        <f t="shared" si="17"/>
        <v>259.5333333333333</v>
      </c>
      <c r="AS11" s="138">
        <f t="shared" si="17"/>
        <v>102.51666666666667</v>
      </c>
      <c r="AT11" s="138">
        <f t="shared" si="17"/>
        <v>1146.0833333333335</v>
      </c>
      <c r="AU11" s="138">
        <f t="shared" si="17"/>
        <v>1.0333333333333334</v>
      </c>
      <c r="AV11" s="138">
        <f t="shared" si="17"/>
        <v>156.31666666666669</v>
      </c>
      <c r="AW11" s="138">
        <f t="shared" si="17"/>
        <v>93.100000000000009</v>
      </c>
      <c r="AX11" s="138">
        <f t="shared" si="17"/>
        <v>4.7666666666666675</v>
      </c>
      <c r="AY11" s="138">
        <f t="shared" ref="AY11:BA11" si="18">SUM(AY9:AY10)</f>
        <v>0.16666666666666666</v>
      </c>
      <c r="AZ11" s="138">
        <f t="shared" si="18"/>
        <v>7.8333333333333348</v>
      </c>
      <c r="BA11" s="138">
        <f t="shared" si="18"/>
        <v>0</v>
      </c>
      <c r="BB11" s="138">
        <f t="shared" si="17"/>
        <v>8.0000000000000018</v>
      </c>
      <c r="BC11" s="240">
        <f t="shared" si="17"/>
        <v>1249.6333333333334</v>
      </c>
      <c r="BD11" s="247"/>
      <c r="BE11" s="245" t="s">
        <v>230</v>
      </c>
      <c r="BF11" s="213">
        <v>1</v>
      </c>
      <c r="BG11" s="212" t="s">
        <v>63</v>
      </c>
      <c r="BH11" s="232">
        <f>C29</f>
        <v>36.616666666666667</v>
      </c>
      <c r="BI11" s="232">
        <f t="shared" ref="BI11:BV11" si="19">D29</f>
        <v>7.3833333333333329</v>
      </c>
      <c r="BJ11" s="232">
        <f t="shared" si="19"/>
        <v>0</v>
      </c>
      <c r="BK11" s="232">
        <f t="shared" si="19"/>
        <v>44</v>
      </c>
      <c r="BL11" s="232">
        <f t="shared" si="19"/>
        <v>47.65</v>
      </c>
      <c r="BM11" s="232">
        <f t="shared" si="19"/>
        <v>25.566666666666666</v>
      </c>
      <c r="BN11" s="232">
        <f t="shared" si="19"/>
        <v>0.8666666666666667</v>
      </c>
      <c r="BO11" s="232">
        <f t="shared" si="19"/>
        <v>5.55</v>
      </c>
      <c r="BP11" s="232">
        <f t="shared" si="19"/>
        <v>0</v>
      </c>
      <c r="BQ11" s="232">
        <f t="shared" si="19"/>
        <v>5.000000000000001E-2</v>
      </c>
      <c r="BR11" s="232">
        <f t="shared" si="19"/>
        <v>9.9999999999999992E-2</v>
      </c>
      <c r="BS11" s="232">
        <f t="shared" si="19"/>
        <v>0</v>
      </c>
      <c r="BT11" s="232">
        <f t="shared" si="19"/>
        <v>0</v>
      </c>
      <c r="BU11" s="232">
        <f t="shared" si="19"/>
        <v>9.9999999999999992E-2</v>
      </c>
      <c r="BV11" s="232">
        <f t="shared" si="19"/>
        <v>74.083333333333343</v>
      </c>
      <c r="BX11" s="28"/>
    </row>
    <row r="12" spans="1:76" x14ac:dyDescent="0.2">
      <c r="A12" s="23" t="s">
        <v>28</v>
      </c>
      <c r="B12" s="24" t="s">
        <v>29</v>
      </c>
      <c r="C12" s="28">
        <f>('2005_CO-PA_Sumary'!C12+'2006_CO-PA_Sumary'!C12+'2007_CO-PA_Sumary'!C12+'2008_CO-PA_Sumary'!C12+'2009_CO-PA_Sumary'!C12+'2010_CO-PA_Sumary'!C12)/6</f>
        <v>277.51666666666665</v>
      </c>
      <c r="D12" s="29">
        <f>('2005_CO-PA_Sumary'!D12+'2006_CO-PA_Sumary'!D12+'2007_CO-PA_Sumary'!D12+'2008_CO-PA_Sumary'!D12+'2009_CO-PA_Sumary'!D12+'2010_CO-PA_Sumary'!D12)/6</f>
        <v>10.949999999999998</v>
      </c>
      <c r="E12" s="29">
        <f>('2005_CO-PA_Sumary'!E12+'2006_CO-PA_Sumary'!E12+'2007_CO-PA_Sumary'!E12+'2008_CO-PA_Sumary'!E12+'2009_CO-PA_Sumary'!E12+'2010_CO-PA_Sumary'!E12)/6</f>
        <v>3.3166666666666664</v>
      </c>
      <c r="F12" s="29">
        <f>('2005_CO-PA_Sumary'!F12+'2006_CO-PA_Sumary'!F12+'2007_CO-PA_Sumary'!F12+'2008_CO-PA_Sumary'!F12+'2009_CO-PA_Sumary'!F12+'2010_CO-PA_Sumary'!F12)/6</f>
        <v>291.7833333333333</v>
      </c>
      <c r="G12" s="28">
        <f>('2005_CO-PA_Sumary'!G12+'2006_CO-PA_Sumary'!G12+'2007_CO-PA_Sumary'!G12+'2008_CO-PA_Sumary'!G12+'2009_CO-PA_Sumary'!G12+'2010_CO-PA_Sumary'!G12)/6</f>
        <v>992.85</v>
      </c>
      <c r="H12" s="29">
        <f>('2005_CO-PA_Sumary'!H12+'2006_CO-PA_Sumary'!H12+'2007_CO-PA_Sumary'!H12+'2008_CO-PA_Sumary'!H12+'2009_CO-PA_Sumary'!H12+'2010_CO-PA_Sumary'!H12)/6</f>
        <v>11</v>
      </c>
      <c r="I12" s="29">
        <f>('2005_CO-PA_Sumary'!I12+'2006_CO-PA_Sumary'!I12+'2007_CO-PA_Sumary'!I12+'2008_CO-PA_Sumary'!I12+'2009_CO-PA_Sumary'!I12+'2010_CO-PA_Sumary'!I12)/6</f>
        <v>80.100000000000009</v>
      </c>
      <c r="J12" s="28">
        <f>('2005_CO-PA_Sumary'!J12+'2006_CO-PA_Sumary'!J12+'2007_CO-PA_Sumary'!J12+'2008_CO-PA_Sumary'!J12+'2009_CO-PA_Sumary'!J12+'2010_CO-PA_Sumary'!J12)/6</f>
        <v>66.966666666666669</v>
      </c>
      <c r="K12" s="28">
        <f>('2005_CO-PA_Sumary'!K12+'2006_CO-PA_Sumary'!K12+'2007_CO-PA_Sumary'!K12+'2008_CO-PA_Sumary'!K12+'2009_CO-PA_Sumary'!K12+'2010_CO-PA_Sumary'!K12)/6</f>
        <v>0</v>
      </c>
      <c r="L12" s="28">
        <f>('2005_CO-PA_Sumary'!L12+'2006_CO-PA_Sumary'!L12+'2007_CO-PA_Sumary'!L12+'2008_CO-PA_Sumary'!L12+'2009_CO-PA_Sumary'!L12+'2010_CO-PA_Sumary'!L12)/6</f>
        <v>82.166666666666671</v>
      </c>
      <c r="M12" s="28">
        <f>('2005_CO-PA_Sumary'!M12+'2006_CO-PA_Sumary'!M12+'2007_CO-PA_Sumary'!M12+'2008_CO-PA_Sumary'!M12+'2009_CO-PA_Sumary'!M12+'2010_CO-PA_Sumary'!M12)/6</f>
        <v>54.300000000000004</v>
      </c>
      <c r="N12" s="29">
        <f>('2005_CO-PA_Sumary'!N12+'2006_CO-PA_Sumary'!N12+'2007_CO-PA_Sumary'!N12+'2008_CO-PA_Sumary'!N12+'2009_CO-PA_Sumary'!N12+'2010_CO-PA_Sumary'!N12)/6</f>
        <v>0</v>
      </c>
      <c r="O12" s="29">
        <f>('2005_CO-PA_Sumary'!O12+'2006_CO-PA_Sumary'!O12+'2007_CO-PA_Sumary'!O12+'2008_CO-PA_Sumary'!O12+'2009_CO-PA_Sumary'!O12+'2010_CO-PA_Sumary'!O12)/6</f>
        <v>7.5333333333333314</v>
      </c>
      <c r="P12" s="28">
        <f>('2005_CO-PA_Sumary'!P12+'2006_CO-PA_Sumary'!P12+'2007_CO-PA_Sumary'!P12+'2008_CO-PA_Sumary'!P12+'2009_CO-PA_Sumary'!P12+'2010_CO-PA_Sumary'!P12)/6</f>
        <v>61.833333333333336</v>
      </c>
      <c r="Q12" s="29">
        <f>('2005_CO-PA_Sumary'!Q12+'2006_CO-PA_Sumary'!Q12+'2007_CO-PA_Sumary'!Q12+'2008_CO-PA_Sumary'!Q12+'2009_CO-PA_Sumary'!Q12+'2010_CO-PA_Sumary'!Q12)/6</f>
        <v>1083.95</v>
      </c>
      <c r="S12" s="27">
        <v>403</v>
      </c>
      <c r="T12" s="25" t="s">
        <v>156</v>
      </c>
      <c r="U12" s="28">
        <f>('2005_CO-PA_Sumary'!U12+'2006_CO-PA_Sumary'!U12+'2007_CO-PA_Sumary'!U12+'2008_CO-PA_Sumary'!U12+'2009_CO-PA_Sumary'!U12+'2010_CO-PA_Sumary'!U12)/6</f>
        <v>130.48333333333332</v>
      </c>
      <c r="V12" s="29">
        <f>('2005_CO-PA_Sumary'!V12+'2006_CO-PA_Sumary'!V12+'2007_CO-PA_Sumary'!V12+'2008_CO-PA_Sumary'!V12+'2009_CO-PA_Sumary'!V12+'2010_CO-PA_Sumary'!V12)/6</f>
        <v>492.7833333333333</v>
      </c>
      <c r="W12" s="29">
        <f>('2005_CO-PA_Sumary'!W12+'2006_CO-PA_Sumary'!W12+'2007_CO-PA_Sumary'!W12+'2008_CO-PA_Sumary'!W12+'2009_CO-PA_Sumary'!W12+'2010_CO-PA_Sumary'!W12)/6</f>
        <v>0</v>
      </c>
      <c r="X12" s="29">
        <f>('2005_CO-PA_Sumary'!X12+'2006_CO-PA_Sumary'!X12+'2007_CO-PA_Sumary'!X12+'2008_CO-PA_Sumary'!X12+'2009_CO-PA_Sumary'!X12+'2010_CO-PA_Sumary'!X12)/6</f>
        <v>623.26666666666665</v>
      </c>
      <c r="Y12" s="28">
        <f>('2005_CO-PA_Sumary'!Y12+'2006_CO-PA_Sumary'!Y12+'2007_CO-PA_Sumary'!Y12+'2008_CO-PA_Sumary'!Y12+'2009_CO-PA_Sumary'!Y12+'2010_CO-PA_Sumary'!Y12)/6</f>
        <v>151.98333333333335</v>
      </c>
      <c r="Z12" s="29">
        <f>('2005_CO-PA_Sumary'!Z12+'2006_CO-PA_Sumary'!Z12+'2007_CO-PA_Sumary'!Z12+'2008_CO-PA_Sumary'!Z12+'2009_CO-PA_Sumary'!Z12+'2010_CO-PA_Sumary'!Z12)/6</f>
        <v>1241.0666666666668</v>
      </c>
      <c r="AA12" s="29">
        <f>('2005_CO-PA_Sumary'!AA12+'2006_CO-PA_Sumary'!AA12+'2007_CO-PA_Sumary'!AA12+'2008_CO-PA_Sumary'!AA12+'2009_CO-PA_Sumary'!AA12+'2010_CO-PA_Sumary'!AA12)/6</f>
        <v>5.1166666666666671</v>
      </c>
      <c r="AB12" s="28">
        <f>('2005_CO-PA_Sumary'!AB12+'2006_CO-PA_Sumary'!AB12+'2007_CO-PA_Sumary'!AB12+'2008_CO-PA_Sumary'!AB12+'2009_CO-PA_Sumary'!AB12+'2010_CO-PA_Sumary'!AB12)/6</f>
        <v>310.58333333333331</v>
      </c>
      <c r="AC12" s="28">
        <f>('2005_CO-PA_Sumary'!AC12+'2006_CO-PA_Sumary'!AC12+'2007_CO-PA_Sumary'!AC12+'2008_CO-PA_Sumary'!AC12+'2009_CO-PA_Sumary'!AC12+'2010_CO-PA_Sumary'!AC12)/6</f>
        <v>39.049999999999997</v>
      </c>
      <c r="AD12" s="28">
        <f>('2005_CO-PA_Sumary'!AD12+'2006_CO-PA_Sumary'!AD12+'2007_CO-PA_Sumary'!AD12+'2008_CO-PA_Sumary'!AD12+'2009_CO-PA_Sumary'!AD12+'2010_CO-PA_Sumary'!AD12)/6</f>
        <v>0</v>
      </c>
      <c r="AE12" s="28">
        <f>('2005_CO-PA_Sumary'!AE12+'2006_CO-PA_Sumary'!AE12+'2007_CO-PA_Sumary'!AE12+'2008_CO-PA_Sumary'!AE12+'2009_CO-PA_Sumary'!AE12+'2010_CO-PA_Sumary'!AE12)/6</f>
        <v>8.85</v>
      </c>
      <c r="AF12" s="29">
        <f>('2005_CO-PA_Sumary'!AF12+'2006_CO-PA_Sumary'!AF12+'2007_CO-PA_Sumary'!AF12+'2008_CO-PA_Sumary'!AF12+'2009_CO-PA_Sumary'!AF12+'2010_CO-PA_Sumary'!AF12)/6</f>
        <v>283.05</v>
      </c>
      <c r="AG12" s="29">
        <f>('2005_CO-PA_Sumary'!AG12+'2006_CO-PA_Sumary'!AG12+'2007_CO-PA_Sumary'!AG12+'2008_CO-PA_Sumary'!AG12+'2009_CO-PA_Sumary'!AG12+'2010_CO-PA_Sumary'!AG12)/6</f>
        <v>0</v>
      </c>
      <c r="AH12" s="28">
        <f>('2005_CO-PA_Sumary'!AH12+'2006_CO-PA_Sumary'!AH12+'2007_CO-PA_Sumary'!AH12+'2008_CO-PA_Sumary'!AH12+'2009_CO-PA_Sumary'!AH12+'2010_CO-PA_Sumary'!AH12)/6</f>
        <v>291.89999999999998</v>
      </c>
      <c r="AI12" s="29">
        <f>('2005_CO-PA_Sumary'!AI12+'2006_CO-PA_Sumary'!AI12+'2007_CO-PA_Sumary'!AI12+'2008_CO-PA_Sumary'!AI12+'2009_CO-PA_Sumary'!AI12+'2010_CO-PA_Sumary'!AI12)/6</f>
        <v>1398.1666666666667</v>
      </c>
      <c r="AL12" s="148"/>
      <c r="AM12" s="27"/>
      <c r="AY12" s="28"/>
      <c r="AZ12" s="28"/>
      <c r="BA12" s="28"/>
      <c r="BD12" s="247"/>
      <c r="BE12" s="245"/>
      <c r="BF12" s="213">
        <v>2</v>
      </c>
      <c r="BG12" s="212" t="s">
        <v>49</v>
      </c>
      <c r="BH12" s="232">
        <f>C22</f>
        <v>3.0666666666666664</v>
      </c>
      <c r="BI12" s="232">
        <f t="shared" ref="BI12:BV12" si="20">D22</f>
        <v>0.95000000000000007</v>
      </c>
      <c r="BJ12" s="232">
        <f t="shared" si="20"/>
        <v>0</v>
      </c>
      <c r="BK12" s="232">
        <f t="shared" si="20"/>
        <v>4.0166666666666666</v>
      </c>
      <c r="BL12" s="232">
        <f t="shared" si="20"/>
        <v>4.8499999999999996</v>
      </c>
      <c r="BM12" s="232">
        <f t="shared" si="20"/>
        <v>38.18333333333333</v>
      </c>
      <c r="BN12" s="232">
        <f t="shared" si="20"/>
        <v>0</v>
      </c>
      <c r="BO12" s="232">
        <f t="shared" si="20"/>
        <v>7.45</v>
      </c>
      <c r="BP12" s="232">
        <f t="shared" si="20"/>
        <v>0</v>
      </c>
      <c r="BQ12" s="232">
        <f t="shared" si="20"/>
        <v>0</v>
      </c>
      <c r="BR12" s="232">
        <f t="shared" si="20"/>
        <v>0</v>
      </c>
      <c r="BS12" s="232">
        <f t="shared" si="20"/>
        <v>0</v>
      </c>
      <c r="BT12" s="232">
        <f t="shared" si="20"/>
        <v>0</v>
      </c>
      <c r="BU12" s="232">
        <f t="shared" si="20"/>
        <v>0</v>
      </c>
      <c r="BV12" s="232">
        <f t="shared" si="20"/>
        <v>43.033333333333331</v>
      </c>
      <c r="BX12" s="28"/>
    </row>
    <row r="13" spans="1:76" x14ac:dyDescent="0.2">
      <c r="A13" s="23" t="s">
        <v>30</v>
      </c>
      <c r="B13" s="24" t="s">
        <v>31</v>
      </c>
      <c r="C13" s="28">
        <f>('2005_CO-PA_Sumary'!C13+'2006_CO-PA_Sumary'!C13+'2007_CO-PA_Sumary'!C13+'2008_CO-PA_Sumary'!C13+'2009_CO-PA_Sumary'!C13+'2010_CO-PA_Sumary'!C13)/6</f>
        <v>58.533333333333331</v>
      </c>
      <c r="D13" s="29">
        <f>('2005_CO-PA_Sumary'!D13+'2006_CO-PA_Sumary'!D13+'2007_CO-PA_Sumary'!D13+'2008_CO-PA_Sumary'!D13+'2009_CO-PA_Sumary'!D13+'2010_CO-PA_Sumary'!D13)/6</f>
        <v>17.883333333333329</v>
      </c>
      <c r="E13" s="29">
        <f>('2005_CO-PA_Sumary'!E13+'2006_CO-PA_Sumary'!E13+'2007_CO-PA_Sumary'!E13+'2008_CO-PA_Sumary'!E13+'2009_CO-PA_Sumary'!E13+'2010_CO-PA_Sumary'!E13)/6</f>
        <v>0</v>
      </c>
      <c r="F13" s="29">
        <f>('2005_CO-PA_Sumary'!F13+'2006_CO-PA_Sumary'!F13+'2007_CO-PA_Sumary'!F13+'2008_CO-PA_Sumary'!F13+'2009_CO-PA_Sumary'!F13+'2010_CO-PA_Sumary'!F13)/6</f>
        <v>76.416666666666671</v>
      </c>
      <c r="G13" s="28">
        <f>('2005_CO-PA_Sumary'!G13+'2006_CO-PA_Sumary'!G13+'2007_CO-PA_Sumary'!G13+'2008_CO-PA_Sumary'!G13+'2009_CO-PA_Sumary'!G13+'2010_CO-PA_Sumary'!G13)/6</f>
        <v>63.333333333333343</v>
      </c>
      <c r="H13" s="29">
        <f>('2005_CO-PA_Sumary'!H13+'2006_CO-PA_Sumary'!H13+'2007_CO-PA_Sumary'!H13+'2008_CO-PA_Sumary'!H13+'2009_CO-PA_Sumary'!H13+'2010_CO-PA_Sumary'!H13)/6</f>
        <v>42.633333333333333</v>
      </c>
      <c r="I13" s="29">
        <f>('2005_CO-PA_Sumary'!I13+'2006_CO-PA_Sumary'!I13+'2007_CO-PA_Sumary'!I13+'2008_CO-PA_Sumary'!I13+'2009_CO-PA_Sumary'!I13+'2010_CO-PA_Sumary'!I13)/6</f>
        <v>0</v>
      </c>
      <c r="J13" s="28">
        <f>('2005_CO-PA_Sumary'!J13+'2006_CO-PA_Sumary'!J13+'2007_CO-PA_Sumary'!J13+'2008_CO-PA_Sumary'!J13+'2009_CO-PA_Sumary'!J13+'2010_CO-PA_Sumary'!J13)/6</f>
        <v>18.783333333333331</v>
      </c>
      <c r="K13" s="28">
        <f>('2005_CO-PA_Sumary'!K13+'2006_CO-PA_Sumary'!K13+'2007_CO-PA_Sumary'!K13+'2008_CO-PA_Sumary'!K13+'2009_CO-PA_Sumary'!K13+'2010_CO-PA_Sumary'!K13)/6</f>
        <v>0</v>
      </c>
      <c r="L13" s="28">
        <f>('2005_CO-PA_Sumary'!L13+'2006_CO-PA_Sumary'!L13+'2007_CO-PA_Sumary'!L13+'2008_CO-PA_Sumary'!L13+'2009_CO-PA_Sumary'!L13+'2010_CO-PA_Sumary'!L13)/6</f>
        <v>0</v>
      </c>
      <c r="M13" s="28">
        <f>('2005_CO-PA_Sumary'!M13+'2006_CO-PA_Sumary'!M13+'2007_CO-PA_Sumary'!M13+'2008_CO-PA_Sumary'!M13+'2009_CO-PA_Sumary'!M13+'2010_CO-PA_Sumary'!M13)/6</f>
        <v>0</v>
      </c>
      <c r="N13" s="29">
        <f>('2005_CO-PA_Sumary'!N13+'2006_CO-PA_Sumary'!N13+'2007_CO-PA_Sumary'!N13+'2008_CO-PA_Sumary'!N13+'2009_CO-PA_Sumary'!N13+'2010_CO-PA_Sumary'!N13)/6</f>
        <v>0</v>
      </c>
      <c r="O13" s="29">
        <f>('2005_CO-PA_Sumary'!O13+'2006_CO-PA_Sumary'!O13+'2007_CO-PA_Sumary'!O13+'2008_CO-PA_Sumary'!O13+'2009_CO-PA_Sumary'!O13+'2010_CO-PA_Sumary'!O13)/6</f>
        <v>0</v>
      </c>
      <c r="P13" s="28">
        <f>('2005_CO-PA_Sumary'!P13+'2006_CO-PA_Sumary'!P13+'2007_CO-PA_Sumary'!P13+'2008_CO-PA_Sumary'!P13+'2009_CO-PA_Sumary'!P13+'2010_CO-PA_Sumary'!P13)/6</f>
        <v>0</v>
      </c>
      <c r="Q13" s="29">
        <f>('2005_CO-PA_Sumary'!Q13+'2006_CO-PA_Sumary'!Q13+'2007_CO-PA_Sumary'!Q13+'2008_CO-PA_Sumary'!Q13+'2009_CO-PA_Sumary'!Q13+'2010_CO-PA_Sumary'!Q13)/6</f>
        <v>105.96666666666665</v>
      </c>
      <c r="S13" s="27">
        <v>404</v>
      </c>
      <c r="T13" s="25" t="s">
        <v>81</v>
      </c>
      <c r="U13" s="28">
        <f>('2005_CO-PA_Sumary'!U13+'2006_CO-PA_Sumary'!U13+'2007_CO-PA_Sumary'!U13+'2008_CO-PA_Sumary'!U13+'2009_CO-PA_Sumary'!U13+'2010_CO-PA_Sumary'!U13)/6</f>
        <v>33.916666666666664</v>
      </c>
      <c r="V13" s="29">
        <f>('2005_CO-PA_Sumary'!V13+'2006_CO-PA_Sumary'!V13+'2007_CO-PA_Sumary'!V13+'2008_CO-PA_Sumary'!V13+'2009_CO-PA_Sumary'!V13+'2010_CO-PA_Sumary'!V13)/6</f>
        <v>35.250000000000007</v>
      </c>
      <c r="W13" s="29">
        <f>('2005_CO-PA_Sumary'!W13+'2006_CO-PA_Sumary'!W13+'2007_CO-PA_Sumary'!W13+'2008_CO-PA_Sumary'!W13+'2009_CO-PA_Sumary'!W13+'2010_CO-PA_Sumary'!W13)/6</f>
        <v>0</v>
      </c>
      <c r="X13" s="29">
        <f>('2005_CO-PA_Sumary'!X13+'2006_CO-PA_Sumary'!X13+'2007_CO-PA_Sumary'!X13+'2008_CO-PA_Sumary'!X13+'2009_CO-PA_Sumary'!X13+'2010_CO-PA_Sumary'!X13)/6</f>
        <v>69.166666666666671</v>
      </c>
      <c r="Y13" s="28">
        <f>('2005_CO-PA_Sumary'!Y13+'2006_CO-PA_Sumary'!Y13+'2007_CO-PA_Sumary'!Y13+'2008_CO-PA_Sumary'!Y13+'2009_CO-PA_Sumary'!Y13+'2010_CO-PA_Sumary'!Y13)/6</f>
        <v>258.14999999999998</v>
      </c>
      <c r="Z13" s="29">
        <f>('2005_CO-PA_Sumary'!Z13+'2006_CO-PA_Sumary'!Z13+'2007_CO-PA_Sumary'!Z13+'2008_CO-PA_Sumary'!Z13+'2009_CO-PA_Sumary'!Z13+'2010_CO-PA_Sumary'!Z13)/6</f>
        <v>766.25</v>
      </c>
      <c r="AA13" s="29">
        <f>('2005_CO-PA_Sumary'!AA13+'2006_CO-PA_Sumary'!AA13+'2007_CO-PA_Sumary'!AA13+'2008_CO-PA_Sumary'!AA13+'2009_CO-PA_Sumary'!AA13+'2010_CO-PA_Sumary'!AA13)/6</f>
        <v>0.16666666666666666</v>
      </c>
      <c r="AB13" s="28">
        <f>('2005_CO-PA_Sumary'!AB13+'2006_CO-PA_Sumary'!AB13+'2007_CO-PA_Sumary'!AB13+'2008_CO-PA_Sumary'!AB13+'2009_CO-PA_Sumary'!AB13+'2010_CO-PA_Sumary'!AB13)/6</f>
        <v>24.683333333333334</v>
      </c>
      <c r="AC13" s="28">
        <f>('2005_CO-PA_Sumary'!AC13+'2006_CO-PA_Sumary'!AC13+'2007_CO-PA_Sumary'!AC13+'2008_CO-PA_Sumary'!AC13+'2009_CO-PA_Sumary'!AC13+'2010_CO-PA_Sumary'!AC13)/6</f>
        <v>10.383333333333335</v>
      </c>
      <c r="AD13" s="28">
        <f>('2005_CO-PA_Sumary'!AD13+'2006_CO-PA_Sumary'!AD13+'2007_CO-PA_Sumary'!AD13+'2008_CO-PA_Sumary'!AD13+'2009_CO-PA_Sumary'!AD13+'2010_CO-PA_Sumary'!AD13)/6</f>
        <v>0</v>
      </c>
      <c r="AE13" s="28">
        <f>('2005_CO-PA_Sumary'!AE13+'2006_CO-PA_Sumary'!AE13+'2007_CO-PA_Sumary'!AE13+'2008_CO-PA_Sumary'!AE13+'2009_CO-PA_Sumary'!AE13+'2010_CO-PA_Sumary'!AE13)/6</f>
        <v>0</v>
      </c>
      <c r="AF13" s="29">
        <f>('2005_CO-PA_Sumary'!AF13+'2006_CO-PA_Sumary'!AF13+'2007_CO-PA_Sumary'!AF13+'2008_CO-PA_Sumary'!AF13+'2009_CO-PA_Sumary'!AF13+'2010_CO-PA_Sumary'!AF13)/6</f>
        <v>0</v>
      </c>
      <c r="AG13" s="29">
        <f>('2005_CO-PA_Sumary'!AG13+'2006_CO-PA_Sumary'!AG13+'2007_CO-PA_Sumary'!AG13+'2008_CO-PA_Sumary'!AG13+'2009_CO-PA_Sumary'!AG13+'2010_CO-PA_Sumary'!AG13)/6</f>
        <v>0</v>
      </c>
      <c r="AH13" s="28">
        <f>('2005_CO-PA_Sumary'!AH13+'2006_CO-PA_Sumary'!AH13+'2007_CO-PA_Sumary'!AH13+'2008_CO-PA_Sumary'!AH13+'2009_CO-PA_Sumary'!AH13+'2010_CO-PA_Sumary'!AH13)/6</f>
        <v>0</v>
      </c>
      <c r="AI13" s="29">
        <f>('2005_CO-PA_Sumary'!AI13+'2006_CO-PA_Sumary'!AI13+'2007_CO-PA_Sumary'!AI13+'2008_CO-PA_Sumary'!AI13+'2009_CO-PA_Sumary'!AI13+'2010_CO-PA_Sumary'!AI13)/6</f>
        <v>1024.5666666666666</v>
      </c>
      <c r="AL13" s="148"/>
      <c r="AM13" s="27"/>
      <c r="AY13" s="28"/>
      <c r="AZ13" s="28"/>
      <c r="BA13" s="28"/>
      <c r="BD13" s="247"/>
      <c r="BE13" s="245"/>
      <c r="BF13" s="213">
        <v>3</v>
      </c>
      <c r="BG13" s="212" t="s">
        <v>9</v>
      </c>
      <c r="BH13" s="232">
        <f>C2</f>
        <v>5.7833333333333323</v>
      </c>
      <c r="BI13" s="232">
        <f t="shared" ref="BI13:BV13" si="21">D2</f>
        <v>35.866666666666667</v>
      </c>
      <c r="BJ13" s="232">
        <f t="shared" si="21"/>
        <v>0</v>
      </c>
      <c r="BK13" s="232">
        <f t="shared" si="21"/>
        <v>41.65</v>
      </c>
      <c r="BL13" s="232">
        <f t="shared" si="21"/>
        <v>11.316666666666665</v>
      </c>
      <c r="BM13" s="232">
        <f t="shared" si="21"/>
        <v>234.63333333333335</v>
      </c>
      <c r="BN13" s="232">
        <f t="shared" si="21"/>
        <v>0</v>
      </c>
      <c r="BO13" s="232">
        <f t="shared" si="21"/>
        <v>33.333333333333336</v>
      </c>
      <c r="BP13" s="232">
        <f t="shared" si="21"/>
        <v>16.016666666666666</v>
      </c>
      <c r="BQ13" s="232">
        <f t="shared" si="21"/>
        <v>0.48333333333333345</v>
      </c>
      <c r="BR13" s="232">
        <f t="shared" si="21"/>
        <v>0.16666666666666666</v>
      </c>
      <c r="BS13" s="232">
        <f t="shared" si="21"/>
        <v>6.9000000000000012</v>
      </c>
      <c r="BT13" s="232">
        <f t="shared" si="21"/>
        <v>0</v>
      </c>
      <c r="BU13" s="232">
        <f t="shared" si="21"/>
        <v>7.0666666666666673</v>
      </c>
      <c r="BV13" s="232">
        <f t="shared" si="21"/>
        <v>245.95000000000002</v>
      </c>
      <c r="BX13" s="28"/>
    </row>
    <row r="14" spans="1:76" x14ac:dyDescent="0.2">
      <c r="A14" s="23" t="s">
        <v>32</v>
      </c>
      <c r="B14" s="24" t="s">
        <v>33</v>
      </c>
      <c r="C14" s="28">
        <f>('2005_CO-PA_Sumary'!C14+'2006_CO-PA_Sumary'!C14+'2007_CO-PA_Sumary'!C14+'2008_CO-PA_Sumary'!C14+'2009_CO-PA_Sumary'!C14+'2010_CO-PA_Sumary'!C14)/6</f>
        <v>0</v>
      </c>
      <c r="D14" s="29">
        <f>('2005_CO-PA_Sumary'!D14+'2006_CO-PA_Sumary'!D14+'2007_CO-PA_Sumary'!D14+'2008_CO-PA_Sumary'!D14+'2009_CO-PA_Sumary'!D14+'2010_CO-PA_Sumary'!D14)/6</f>
        <v>1.1166666666666669</v>
      </c>
      <c r="E14" s="29">
        <f>('2005_CO-PA_Sumary'!E14+'2006_CO-PA_Sumary'!E14+'2007_CO-PA_Sumary'!E14+'2008_CO-PA_Sumary'!E14+'2009_CO-PA_Sumary'!E14+'2010_CO-PA_Sumary'!E14)/6</f>
        <v>0</v>
      </c>
      <c r="F14" s="29">
        <f>('2005_CO-PA_Sumary'!F14+'2006_CO-PA_Sumary'!F14+'2007_CO-PA_Sumary'!F14+'2008_CO-PA_Sumary'!F14+'2009_CO-PA_Sumary'!F14+'2010_CO-PA_Sumary'!F14)/6</f>
        <v>1.1166666666666669</v>
      </c>
      <c r="G14" s="28">
        <f>('2005_CO-PA_Sumary'!G14+'2006_CO-PA_Sumary'!G14+'2007_CO-PA_Sumary'!G14+'2008_CO-PA_Sumary'!G14+'2009_CO-PA_Sumary'!G14+'2010_CO-PA_Sumary'!G14)/6</f>
        <v>2772.5833333333335</v>
      </c>
      <c r="H14" s="29">
        <f>('2005_CO-PA_Sumary'!H14+'2006_CO-PA_Sumary'!H14+'2007_CO-PA_Sumary'!H14+'2008_CO-PA_Sumary'!H14+'2009_CO-PA_Sumary'!H14+'2010_CO-PA_Sumary'!H14)/6</f>
        <v>93.699999999999989</v>
      </c>
      <c r="I14" s="29">
        <f>('2005_CO-PA_Sumary'!I14+'2006_CO-PA_Sumary'!I14+'2007_CO-PA_Sumary'!I14+'2008_CO-PA_Sumary'!I14+'2009_CO-PA_Sumary'!I14+'2010_CO-PA_Sumary'!I14)/6</f>
        <v>30.3</v>
      </c>
      <c r="J14" s="28">
        <f>('2005_CO-PA_Sumary'!J14+'2006_CO-PA_Sumary'!J14+'2007_CO-PA_Sumary'!J14+'2008_CO-PA_Sumary'!J14+'2009_CO-PA_Sumary'!J14+'2010_CO-PA_Sumary'!J14)/6</f>
        <v>0.60000000000000009</v>
      </c>
      <c r="K14" s="28">
        <f>('2005_CO-PA_Sumary'!K14+'2006_CO-PA_Sumary'!K14+'2007_CO-PA_Sumary'!K14+'2008_CO-PA_Sumary'!K14+'2009_CO-PA_Sumary'!K14+'2010_CO-PA_Sumary'!K14)/6</f>
        <v>0</v>
      </c>
      <c r="L14" s="28">
        <f>('2005_CO-PA_Sumary'!L14+'2006_CO-PA_Sumary'!L14+'2007_CO-PA_Sumary'!L14+'2008_CO-PA_Sumary'!L14+'2009_CO-PA_Sumary'!L14+'2010_CO-PA_Sumary'!L14)/6</f>
        <v>0</v>
      </c>
      <c r="M14" s="28">
        <f>('2005_CO-PA_Sumary'!M14+'2006_CO-PA_Sumary'!M14+'2007_CO-PA_Sumary'!M14+'2008_CO-PA_Sumary'!M14+'2009_CO-PA_Sumary'!M14+'2010_CO-PA_Sumary'!M14)/6</f>
        <v>212.81666666666669</v>
      </c>
      <c r="N14" s="29">
        <f>('2005_CO-PA_Sumary'!N14+'2006_CO-PA_Sumary'!N14+'2007_CO-PA_Sumary'!N14+'2008_CO-PA_Sumary'!N14+'2009_CO-PA_Sumary'!N14+'2010_CO-PA_Sumary'!N14)/6</f>
        <v>0</v>
      </c>
      <c r="O14" s="29">
        <f>('2005_CO-PA_Sumary'!O14+'2006_CO-PA_Sumary'!O14+'2007_CO-PA_Sumary'!O14+'2008_CO-PA_Sumary'!O14+'2009_CO-PA_Sumary'!O14+'2010_CO-PA_Sumary'!O14)/6</f>
        <v>0</v>
      </c>
      <c r="P14" s="28">
        <f>('2005_CO-PA_Sumary'!P14+'2006_CO-PA_Sumary'!P14+'2007_CO-PA_Sumary'!P14+'2008_CO-PA_Sumary'!P14+'2009_CO-PA_Sumary'!P14+'2010_CO-PA_Sumary'!P14)/6</f>
        <v>212.81666666666669</v>
      </c>
      <c r="Q14" s="29">
        <f>('2005_CO-PA_Sumary'!Q14+'2006_CO-PA_Sumary'!Q14+'2007_CO-PA_Sumary'!Q14+'2008_CO-PA_Sumary'!Q14+'2009_CO-PA_Sumary'!Q14+'2010_CO-PA_Sumary'!Q14)/6</f>
        <v>2896.5833333333335</v>
      </c>
      <c r="S14" s="27">
        <v>501</v>
      </c>
      <c r="T14" s="25" t="s">
        <v>157</v>
      </c>
      <c r="U14" s="28">
        <f>('2005_CO-PA_Sumary'!U14+'2006_CO-PA_Sumary'!U14+'2007_CO-PA_Sumary'!U14+'2008_CO-PA_Sumary'!U14+'2009_CO-PA_Sumary'!U14+'2010_CO-PA_Sumary'!U14)/6</f>
        <v>83.2</v>
      </c>
      <c r="V14" s="29">
        <f>('2005_CO-PA_Sumary'!V14+'2006_CO-PA_Sumary'!V14+'2007_CO-PA_Sumary'!V14+'2008_CO-PA_Sumary'!V14+'2009_CO-PA_Sumary'!V14+'2010_CO-PA_Sumary'!V14)/6</f>
        <v>11.283333333333333</v>
      </c>
      <c r="W14" s="29">
        <f>('2005_CO-PA_Sumary'!W14+'2006_CO-PA_Sumary'!W14+'2007_CO-PA_Sumary'!W14+'2008_CO-PA_Sumary'!W14+'2009_CO-PA_Sumary'!W14+'2010_CO-PA_Sumary'!W14)/6</f>
        <v>0</v>
      </c>
      <c r="X14" s="29">
        <f>('2005_CO-PA_Sumary'!X14+'2006_CO-PA_Sumary'!X14+'2007_CO-PA_Sumary'!X14+'2008_CO-PA_Sumary'!X14+'2009_CO-PA_Sumary'!X14+'2010_CO-PA_Sumary'!X14)/6</f>
        <v>94.483333333333334</v>
      </c>
      <c r="Y14" s="28">
        <f>('2005_CO-PA_Sumary'!Y14+'2006_CO-PA_Sumary'!Y14+'2007_CO-PA_Sumary'!Y14+'2008_CO-PA_Sumary'!Y14+'2009_CO-PA_Sumary'!Y14+'2010_CO-PA_Sumary'!Y14)/6</f>
        <v>334.51666666666671</v>
      </c>
      <c r="Z14" s="29">
        <f>('2005_CO-PA_Sumary'!Z14+'2006_CO-PA_Sumary'!Z14+'2007_CO-PA_Sumary'!Z14+'2008_CO-PA_Sumary'!Z14+'2009_CO-PA_Sumary'!Z14+'2010_CO-PA_Sumary'!Z14)/6</f>
        <v>16.716666666666665</v>
      </c>
      <c r="AA14" s="29">
        <f>('2005_CO-PA_Sumary'!AA14+'2006_CO-PA_Sumary'!AA14+'2007_CO-PA_Sumary'!AA14+'2008_CO-PA_Sumary'!AA14+'2009_CO-PA_Sumary'!AA14+'2010_CO-PA_Sumary'!AA14)/6</f>
        <v>9.2166666666666668</v>
      </c>
      <c r="AB14" s="28">
        <f>('2005_CO-PA_Sumary'!AB14+'2006_CO-PA_Sumary'!AB14+'2007_CO-PA_Sumary'!AB14+'2008_CO-PA_Sumary'!AB14+'2009_CO-PA_Sumary'!AB14+'2010_CO-PA_Sumary'!AB14)/6</f>
        <v>33.550000000000004</v>
      </c>
      <c r="AC14" s="28">
        <f>('2005_CO-PA_Sumary'!AC14+'2006_CO-PA_Sumary'!AC14+'2007_CO-PA_Sumary'!AC14+'2008_CO-PA_Sumary'!AC14+'2009_CO-PA_Sumary'!AC14+'2010_CO-PA_Sumary'!AC14)/6</f>
        <v>0</v>
      </c>
      <c r="AD14" s="28">
        <f>('2005_CO-PA_Sumary'!AD14+'2006_CO-PA_Sumary'!AD14+'2007_CO-PA_Sumary'!AD14+'2008_CO-PA_Sumary'!AD14+'2009_CO-PA_Sumary'!AD14+'2010_CO-PA_Sumary'!AD14)/6</f>
        <v>6.1500000000000012</v>
      </c>
      <c r="AE14" s="28">
        <f>('2005_CO-PA_Sumary'!AE14+'2006_CO-PA_Sumary'!AE14+'2007_CO-PA_Sumary'!AE14+'2008_CO-PA_Sumary'!AE14+'2009_CO-PA_Sumary'!AE14+'2010_CO-PA_Sumary'!AE14)/6</f>
        <v>52.333333333333336</v>
      </c>
      <c r="AF14" s="29">
        <f>('2005_CO-PA_Sumary'!AF14+'2006_CO-PA_Sumary'!AF14+'2007_CO-PA_Sumary'!AF14+'2008_CO-PA_Sumary'!AF14+'2009_CO-PA_Sumary'!AF14+'2010_CO-PA_Sumary'!AF14)/6</f>
        <v>0</v>
      </c>
      <c r="AG14" s="29">
        <f>('2005_CO-PA_Sumary'!AG14+'2006_CO-PA_Sumary'!AG14+'2007_CO-PA_Sumary'!AG14+'2008_CO-PA_Sumary'!AG14+'2009_CO-PA_Sumary'!AG14+'2010_CO-PA_Sumary'!AG14)/6</f>
        <v>0</v>
      </c>
      <c r="AH14" s="28">
        <f>('2005_CO-PA_Sumary'!AH14+'2006_CO-PA_Sumary'!AH14+'2007_CO-PA_Sumary'!AH14+'2008_CO-PA_Sumary'!AH14+'2009_CO-PA_Sumary'!AH14+'2010_CO-PA_Sumary'!AH14)/6</f>
        <v>52.333333333333336</v>
      </c>
      <c r="AI14" s="29">
        <f>('2005_CO-PA_Sumary'!AI14+'2006_CO-PA_Sumary'!AI14+'2007_CO-PA_Sumary'!AI14+'2008_CO-PA_Sumary'!AI14+'2009_CO-PA_Sumary'!AI14+'2010_CO-PA_Sumary'!AI14)/6</f>
        <v>360.45</v>
      </c>
      <c r="AL14" s="148" t="s">
        <v>231</v>
      </c>
      <c r="AM14" s="150">
        <v>301</v>
      </c>
      <c r="AN14" s="151" t="s">
        <v>153</v>
      </c>
      <c r="AO14" s="138">
        <f t="shared" ref="AO14:AX15" si="22">U8</f>
        <v>550.25</v>
      </c>
      <c r="AP14" s="138">
        <f t="shared" si="22"/>
        <v>132</v>
      </c>
      <c r="AQ14" s="138">
        <f t="shared" si="22"/>
        <v>0</v>
      </c>
      <c r="AR14" s="138">
        <f t="shared" si="22"/>
        <v>682.25000000000011</v>
      </c>
      <c r="AS14" s="138">
        <f t="shared" si="22"/>
        <v>606.5</v>
      </c>
      <c r="AT14" s="138">
        <f t="shared" si="22"/>
        <v>159.38333333333333</v>
      </c>
      <c r="AU14" s="138">
        <f t="shared" si="22"/>
        <v>0.43333333333333335</v>
      </c>
      <c r="AV14" s="138">
        <f t="shared" si="22"/>
        <v>236.19999999999996</v>
      </c>
      <c r="AW14" s="138">
        <f t="shared" si="22"/>
        <v>17.916666666666668</v>
      </c>
      <c r="AX14" s="138">
        <f t="shared" si="22"/>
        <v>7.1833333333333336</v>
      </c>
      <c r="AY14" s="138">
        <f t="shared" ref="AY14:BA14" si="23">AE8</f>
        <v>3.5000000000000036</v>
      </c>
      <c r="AZ14" s="138">
        <f t="shared" si="23"/>
        <v>3.0833333333333326</v>
      </c>
      <c r="BA14" s="138">
        <f t="shared" si="23"/>
        <v>0</v>
      </c>
      <c r="BB14" s="138">
        <f>AH8</f>
        <v>6.5833333333333366</v>
      </c>
      <c r="BC14" s="240">
        <f>AI8</f>
        <v>766.31666666666661</v>
      </c>
      <c r="BD14" s="247"/>
      <c r="BE14" s="245"/>
      <c r="BF14" s="213">
        <v>4</v>
      </c>
      <c r="BG14" s="212" t="s">
        <v>83</v>
      </c>
      <c r="BH14" s="232">
        <f>C39</f>
        <v>0</v>
      </c>
      <c r="BI14" s="232">
        <f t="shared" ref="BI14:BV14" si="24">D39</f>
        <v>0.11666666666666665</v>
      </c>
      <c r="BJ14" s="232">
        <f t="shared" si="24"/>
        <v>0</v>
      </c>
      <c r="BK14" s="232">
        <f t="shared" si="24"/>
        <v>0.11666666666666665</v>
      </c>
      <c r="BL14" s="232">
        <f t="shared" si="24"/>
        <v>0</v>
      </c>
      <c r="BM14" s="232">
        <f t="shared" si="24"/>
        <v>83.783333333333317</v>
      </c>
      <c r="BN14" s="232">
        <f t="shared" si="24"/>
        <v>0</v>
      </c>
      <c r="BO14" s="232">
        <f t="shared" si="24"/>
        <v>1.8499999999999999</v>
      </c>
      <c r="BP14" s="232">
        <f t="shared" si="24"/>
        <v>0</v>
      </c>
      <c r="BQ14" s="232">
        <f t="shared" si="24"/>
        <v>0</v>
      </c>
      <c r="BR14" s="232">
        <f t="shared" si="24"/>
        <v>0</v>
      </c>
      <c r="BS14" s="232">
        <f t="shared" si="24"/>
        <v>0</v>
      </c>
      <c r="BT14" s="232">
        <f t="shared" si="24"/>
        <v>0</v>
      </c>
      <c r="BU14" s="232">
        <f t="shared" si="24"/>
        <v>0</v>
      </c>
      <c r="BV14" s="232">
        <f t="shared" si="24"/>
        <v>83.783333333333317</v>
      </c>
      <c r="BX14" s="28"/>
    </row>
    <row r="15" spans="1:76" ht="13.5" thickBot="1" x14ac:dyDescent="0.25">
      <c r="A15" s="23" t="s">
        <v>34</v>
      </c>
      <c r="B15" s="24" t="s">
        <v>35</v>
      </c>
      <c r="C15" s="28">
        <f>('2005_CO-PA_Sumary'!C15+'2006_CO-PA_Sumary'!C15+'2007_CO-PA_Sumary'!C15+'2008_CO-PA_Sumary'!C15+'2009_CO-PA_Sumary'!C15+'2010_CO-PA_Sumary'!C15)/6</f>
        <v>59.400000000000006</v>
      </c>
      <c r="D15" s="29">
        <f>('2005_CO-PA_Sumary'!D15+'2006_CO-PA_Sumary'!D15+'2007_CO-PA_Sumary'!D15+'2008_CO-PA_Sumary'!D15+'2009_CO-PA_Sumary'!D15+'2010_CO-PA_Sumary'!D15)/6</f>
        <v>11.116666666666662</v>
      </c>
      <c r="E15" s="29">
        <f>('2005_CO-PA_Sumary'!E15+'2006_CO-PA_Sumary'!E15+'2007_CO-PA_Sumary'!E15+'2008_CO-PA_Sumary'!E15+'2009_CO-PA_Sumary'!E15+'2010_CO-PA_Sumary'!E15)/6</f>
        <v>0</v>
      </c>
      <c r="F15" s="29">
        <f>('2005_CO-PA_Sumary'!F15+'2006_CO-PA_Sumary'!F15+'2007_CO-PA_Sumary'!F15+'2008_CO-PA_Sumary'!F15+'2009_CO-PA_Sumary'!F15+'2010_CO-PA_Sumary'!F15)/6</f>
        <v>70.516666666666652</v>
      </c>
      <c r="G15" s="28">
        <f>('2005_CO-PA_Sumary'!G15+'2006_CO-PA_Sumary'!G15+'2007_CO-PA_Sumary'!G15+'2008_CO-PA_Sumary'!G15+'2009_CO-PA_Sumary'!G15+'2010_CO-PA_Sumary'!G15)/6</f>
        <v>89.266666666666666</v>
      </c>
      <c r="H15" s="29">
        <f>('2005_CO-PA_Sumary'!H15+'2006_CO-PA_Sumary'!H15+'2007_CO-PA_Sumary'!H15+'2008_CO-PA_Sumary'!H15+'2009_CO-PA_Sumary'!H15+'2010_CO-PA_Sumary'!H15)/6</f>
        <v>11.116666666666662</v>
      </c>
      <c r="I15" s="29">
        <f>('2005_CO-PA_Sumary'!I15+'2006_CO-PA_Sumary'!I15+'2007_CO-PA_Sumary'!I15+'2008_CO-PA_Sumary'!I15+'2009_CO-PA_Sumary'!I15+'2010_CO-PA_Sumary'!I15)/6</f>
        <v>0</v>
      </c>
      <c r="J15" s="28">
        <f>('2005_CO-PA_Sumary'!J15+'2006_CO-PA_Sumary'!J15+'2007_CO-PA_Sumary'!J15+'2008_CO-PA_Sumary'!J15+'2009_CO-PA_Sumary'!J15+'2010_CO-PA_Sumary'!J15)/6</f>
        <v>16.233333333333331</v>
      </c>
      <c r="K15" s="28">
        <f>('2005_CO-PA_Sumary'!K15+'2006_CO-PA_Sumary'!K15+'2007_CO-PA_Sumary'!K15+'2008_CO-PA_Sumary'!K15+'2009_CO-PA_Sumary'!K15+'2010_CO-PA_Sumary'!K15)/6</f>
        <v>0</v>
      </c>
      <c r="L15" s="28">
        <f>('2005_CO-PA_Sumary'!L15+'2006_CO-PA_Sumary'!L15+'2007_CO-PA_Sumary'!L15+'2008_CO-PA_Sumary'!L15+'2009_CO-PA_Sumary'!L15+'2010_CO-PA_Sumary'!L15)/6</f>
        <v>0</v>
      </c>
      <c r="M15" s="28">
        <f>('2005_CO-PA_Sumary'!M15+'2006_CO-PA_Sumary'!M15+'2007_CO-PA_Sumary'!M15+'2008_CO-PA_Sumary'!M15+'2009_CO-PA_Sumary'!M15+'2010_CO-PA_Sumary'!M15)/6</f>
        <v>0</v>
      </c>
      <c r="N15" s="29">
        <f>('2005_CO-PA_Sumary'!N15+'2006_CO-PA_Sumary'!N15+'2007_CO-PA_Sumary'!N15+'2008_CO-PA_Sumary'!N15+'2009_CO-PA_Sumary'!N15+'2010_CO-PA_Sumary'!N15)/6</f>
        <v>0</v>
      </c>
      <c r="O15" s="29">
        <f>('2005_CO-PA_Sumary'!O15+'2006_CO-PA_Sumary'!O15+'2007_CO-PA_Sumary'!O15+'2008_CO-PA_Sumary'!O15+'2009_CO-PA_Sumary'!O15+'2010_CO-PA_Sumary'!O15)/6</f>
        <v>0</v>
      </c>
      <c r="P15" s="28">
        <f>('2005_CO-PA_Sumary'!P15+'2006_CO-PA_Sumary'!P15+'2007_CO-PA_Sumary'!P15+'2008_CO-PA_Sumary'!P15+'2009_CO-PA_Sumary'!P15+'2010_CO-PA_Sumary'!P15)/6</f>
        <v>0</v>
      </c>
      <c r="Q15" s="29">
        <f>('2005_CO-PA_Sumary'!Q15+'2006_CO-PA_Sumary'!Q15+'2007_CO-PA_Sumary'!Q15+'2008_CO-PA_Sumary'!Q15+'2009_CO-PA_Sumary'!Q15+'2010_CO-PA_Sumary'!Q15)/6</f>
        <v>100.38333333333333</v>
      </c>
      <c r="S15" s="27">
        <v>502</v>
      </c>
      <c r="T15" s="25" t="s">
        <v>158</v>
      </c>
      <c r="U15" s="28">
        <f>('2005_CO-PA_Sumary'!U15+'2006_CO-PA_Sumary'!U15+'2007_CO-PA_Sumary'!U15+'2008_CO-PA_Sumary'!U15+'2009_CO-PA_Sumary'!U15+'2010_CO-PA_Sumary'!U15)/6</f>
        <v>3.2666666666666671</v>
      </c>
      <c r="V15" s="29">
        <f>('2005_CO-PA_Sumary'!V15+'2006_CO-PA_Sumary'!V15+'2007_CO-PA_Sumary'!V15+'2008_CO-PA_Sumary'!V15+'2009_CO-PA_Sumary'!V15+'2010_CO-PA_Sumary'!V15)/6</f>
        <v>0.39999999999999997</v>
      </c>
      <c r="W15" s="29">
        <f>('2005_CO-PA_Sumary'!W15+'2006_CO-PA_Sumary'!W15+'2007_CO-PA_Sumary'!W15+'2008_CO-PA_Sumary'!W15+'2009_CO-PA_Sumary'!W15+'2010_CO-PA_Sumary'!W15)/6</f>
        <v>0</v>
      </c>
      <c r="X15" s="29">
        <f>('2005_CO-PA_Sumary'!X15+'2006_CO-PA_Sumary'!X15+'2007_CO-PA_Sumary'!X15+'2008_CO-PA_Sumary'!X15+'2009_CO-PA_Sumary'!X15+'2010_CO-PA_Sumary'!X15)/6</f>
        <v>3.6666666666666665</v>
      </c>
      <c r="Y15" s="28">
        <f>('2005_CO-PA_Sumary'!Y15+'2006_CO-PA_Sumary'!Y15+'2007_CO-PA_Sumary'!Y15+'2008_CO-PA_Sumary'!Y15+'2009_CO-PA_Sumary'!Y15+'2010_CO-PA_Sumary'!Y15)/6</f>
        <v>9.3166666666666664</v>
      </c>
      <c r="Z15" s="29">
        <f>('2005_CO-PA_Sumary'!Z15+'2006_CO-PA_Sumary'!Z15+'2007_CO-PA_Sumary'!Z15+'2008_CO-PA_Sumary'!Z15+'2009_CO-PA_Sumary'!Z15+'2010_CO-PA_Sumary'!Z15)/6</f>
        <v>0.65</v>
      </c>
      <c r="AA15" s="29">
        <f>('2005_CO-PA_Sumary'!AA15+'2006_CO-PA_Sumary'!AA15+'2007_CO-PA_Sumary'!AA15+'2008_CO-PA_Sumary'!AA15+'2009_CO-PA_Sumary'!AA15+'2010_CO-PA_Sumary'!AA15)/6</f>
        <v>0</v>
      </c>
      <c r="AB15" s="28">
        <f>('2005_CO-PA_Sumary'!AB15+'2006_CO-PA_Sumary'!AB15+'2007_CO-PA_Sumary'!AB15+'2008_CO-PA_Sumary'!AB15+'2009_CO-PA_Sumary'!AB15+'2010_CO-PA_Sumary'!AB15)/6</f>
        <v>0.71666666666666667</v>
      </c>
      <c r="AC15" s="28">
        <f>('2005_CO-PA_Sumary'!AC15+'2006_CO-PA_Sumary'!AC15+'2007_CO-PA_Sumary'!AC15+'2008_CO-PA_Sumary'!AC15+'2009_CO-PA_Sumary'!AC15+'2010_CO-PA_Sumary'!AC15)/6</f>
        <v>0</v>
      </c>
      <c r="AD15" s="28">
        <f>('2005_CO-PA_Sumary'!AD15+'2006_CO-PA_Sumary'!AD15+'2007_CO-PA_Sumary'!AD15+'2008_CO-PA_Sumary'!AD15+'2009_CO-PA_Sumary'!AD15+'2010_CO-PA_Sumary'!AD15)/6</f>
        <v>0.26666666666666666</v>
      </c>
      <c r="AE15" s="28">
        <f>('2005_CO-PA_Sumary'!AE15+'2006_CO-PA_Sumary'!AE15+'2007_CO-PA_Sumary'!AE15+'2008_CO-PA_Sumary'!AE15+'2009_CO-PA_Sumary'!AE15+'2010_CO-PA_Sumary'!AE15)/6</f>
        <v>0</v>
      </c>
      <c r="AF15" s="29">
        <f>('2005_CO-PA_Sumary'!AF15+'2006_CO-PA_Sumary'!AF15+'2007_CO-PA_Sumary'!AF15+'2008_CO-PA_Sumary'!AF15+'2009_CO-PA_Sumary'!AF15+'2010_CO-PA_Sumary'!AF15)/6</f>
        <v>0</v>
      </c>
      <c r="AG15" s="29">
        <f>('2005_CO-PA_Sumary'!AG15+'2006_CO-PA_Sumary'!AG15+'2007_CO-PA_Sumary'!AG15+'2008_CO-PA_Sumary'!AG15+'2009_CO-PA_Sumary'!AG15+'2010_CO-PA_Sumary'!AG15)/6</f>
        <v>0</v>
      </c>
      <c r="AH15" s="28">
        <f>('2005_CO-PA_Sumary'!AH15+'2006_CO-PA_Sumary'!AH15+'2007_CO-PA_Sumary'!AH15+'2008_CO-PA_Sumary'!AH15+'2009_CO-PA_Sumary'!AH15+'2010_CO-PA_Sumary'!AH15)/6</f>
        <v>0</v>
      </c>
      <c r="AI15" s="29">
        <f>('2005_CO-PA_Sumary'!AI15+'2006_CO-PA_Sumary'!AI15+'2007_CO-PA_Sumary'!AI15+'2008_CO-PA_Sumary'!AI15+'2009_CO-PA_Sumary'!AI15+'2010_CO-PA_Sumary'!AI15)/6</f>
        <v>9.9666666666666668</v>
      </c>
      <c r="AL15" s="148"/>
      <c r="AM15" s="152">
        <v>302</v>
      </c>
      <c r="AN15" s="153" t="s">
        <v>154</v>
      </c>
      <c r="AO15" s="154">
        <f t="shared" si="22"/>
        <v>355.86666666666662</v>
      </c>
      <c r="AP15" s="154">
        <f t="shared" si="22"/>
        <v>81.333333333333329</v>
      </c>
      <c r="AQ15" s="154">
        <f t="shared" si="22"/>
        <v>0</v>
      </c>
      <c r="AR15" s="154">
        <f t="shared" si="22"/>
        <v>437.2</v>
      </c>
      <c r="AS15" s="154">
        <f t="shared" si="22"/>
        <v>388.66666666666669</v>
      </c>
      <c r="AT15" s="154">
        <f t="shared" si="22"/>
        <v>140.01666666666665</v>
      </c>
      <c r="AU15" s="154">
        <f t="shared" si="22"/>
        <v>0</v>
      </c>
      <c r="AV15" s="154">
        <f t="shared" si="22"/>
        <v>88.366666666666674</v>
      </c>
      <c r="AW15" s="154">
        <f t="shared" si="22"/>
        <v>0</v>
      </c>
      <c r="AX15" s="154">
        <f t="shared" si="22"/>
        <v>0</v>
      </c>
      <c r="AY15" s="154">
        <f t="shared" ref="AY15:BA15" si="25">AE9</f>
        <v>0</v>
      </c>
      <c r="AZ15" s="154">
        <f t="shared" si="25"/>
        <v>1.6666666666666666E-2</v>
      </c>
      <c r="BA15" s="154">
        <f t="shared" si="25"/>
        <v>0</v>
      </c>
      <c r="BB15" s="154">
        <f>AH9</f>
        <v>1.6666666666666666E-2</v>
      </c>
      <c r="BC15" s="241">
        <f>AI9</f>
        <v>528.68333333333328</v>
      </c>
      <c r="BD15" s="247"/>
      <c r="BE15" s="245"/>
      <c r="BF15" s="213">
        <v>5</v>
      </c>
      <c r="BG15" s="212" t="s">
        <v>93</v>
      </c>
      <c r="BH15" s="232">
        <f>C44</f>
        <v>34.066666666666663</v>
      </c>
      <c r="BI15" s="232">
        <f t="shared" ref="BI15:BV15" si="26">D44</f>
        <v>135.70000000000002</v>
      </c>
      <c r="BJ15" s="232">
        <f t="shared" si="26"/>
        <v>0</v>
      </c>
      <c r="BK15" s="232">
        <f t="shared" si="26"/>
        <v>169.76666666666668</v>
      </c>
      <c r="BL15" s="232">
        <f t="shared" si="26"/>
        <v>68.983333333333334</v>
      </c>
      <c r="BM15" s="232">
        <f t="shared" si="26"/>
        <v>429.16666666666657</v>
      </c>
      <c r="BN15" s="232">
        <f t="shared" si="26"/>
        <v>0</v>
      </c>
      <c r="BO15" s="232">
        <f t="shared" si="26"/>
        <v>89.983333333333334</v>
      </c>
      <c r="BP15" s="232">
        <f t="shared" si="26"/>
        <v>94.366666666666674</v>
      </c>
      <c r="BQ15" s="232">
        <f t="shared" si="26"/>
        <v>7.2666666666666666</v>
      </c>
      <c r="BR15" s="232">
        <f t="shared" si="26"/>
        <v>0.56666666666666698</v>
      </c>
      <c r="BS15" s="232">
        <f t="shared" si="26"/>
        <v>1.0333333333333334</v>
      </c>
      <c r="BT15" s="232">
        <f t="shared" si="26"/>
        <v>0</v>
      </c>
      <c r="BU15" s="232">
        <f t="shared" si="26"/>
        <v>1.6000000000000003</v>
      </c>
      <c r="BV15" s="232">
        <f t="shared" si="26"/>
        <v>498.14999999999992</v>
      </c>
      <c r="BX15" s="28"/>
    </row>
    <row r="16" spans="1:76" ht="14.25" thickTop="1" thickBot="1" x14ac:dyDescent="0.25">
      <c r="A16" s="23" t="s">
        <v>36</v>
      </c>
      <c r="B16" s="24" t="s">
        <v>37</v>
      </c>
      <c r="C16" s="28">
        <f>('2005_CO-PA_Sumary'!C16+'2006_CO-PA_Sumary'!C16+'2007_CO-PA_Sumary'!C16+'2008_CO-PA_Sumary'!C16+'2009_CO-PA_Sumary'!C16+'2010_CO-PA_Sumary'!C16)/6</f>
        <v>1549.1833333333334</v>
      </c>
      <c r="D16" s="29">
        <f>('2005_CO-PA_Sumary'!D16+'2006_CO-PA_Sumary'!D16+'2007_CO-PA_Sumary'!D16+'2008_CO-PA_Sumary'!D16+'2009_CO-PA_Sumary'!D16+'2010_CO-PA_Sumary'!D16)/6</f>
        <v>185.56666666666663</v>
      </c>
      <c r="E16" s="29">
        <f>('2005_CO-PA_Sumary'!E16+'2006_CO-PA_Sumary'!E16+'2007_CO-PA_Sumary'!E16+'2008_CO-PA_Sumary'!E16+'2009_CO-PA_Sumary'!E16+'2010_CO-PA_Sumary'!E16)/6</f>
        <v>24.649999999999995</v>
      </c>
      <c r="F16" s="29">
        <f>('2005_CO-PA_Sumary'!F16+'2006_CO-PA_Sumary'!F16+'2007_CO-PA_Sumary'!F16+'2008_CO-PA_Sumary'!F16+'2009_CO-PA_Sumary'!F16+'2010_CO-PA_Sumary'!F16)/6</f>
        <v>1759.4000000000003</v>
      </c>
      <c r="G16" s="28">
        <f>('2005_CO-PA_Sumary'!G16+'2006_CO-PA_Sumary'!G16+'2007_CO-PA_Sumary'!G16+'2008_CO-PA_Sumary'!G16+'2009_CO-PA_Sumary'!G16+'2010_CO-PA_Sumary'!G16)/6</f>
        <v>3341.6166666666663</v>
      </c>
      <c r="H16" s="29">
        <f>('2005_CO-PA_Sumary'!H16+'2006_CO-PA_Sumary'!H16+'2007_CO-PA_Sumary'!H16+'2008_CO-PA_Sumary'!H16+'2009_CO-PA_Sumary'!H16+'2010_CO-PA_Sumary'!H16)/6</f>
        <v>256.64999999999992</v>
      </c>
      <c r="I16" s="29">
        <f>('2005_CO-PA_Sumary'!I16+'2006_CO-PA_Sumary'!I16+'2007_CO-PA_Sumary'!I16+'2008_CO-PA_Sumary'!I16+'2009_CO-PA_Sumary'!I16+'2010_CO-PA_Sumary'!I16)/6</f>
        <v>45.050000000000004</v>
      </c>
      <c r="J16" s="28">
        <f>('2005_CO-PA_Sumary'!J16+'2006_CO-PA_Sumary'!J16+'2007_CO-PA_Sumary'!J16+'2008_CO-PA_Sumary'!J16+'2009_CO-PA_Sumary'!J16+'2010_CO-PA_Sumary'!J16)/6</f>
        <v>747.5333333333333</v>
      </c>
      <c r="K16" s="28">
        <f>('2005_CO-PA_Sumary'!K16+'2006_CO-PA_Sumary'!K16+'2007_CO-PA_Sumary'!K16+'2008_CO-PA_Sumary'!K16+'2009_CO-PA_Sumary'!K16+'2010_CO-PA_Sumary'!K16)/6</f>
        <v>256.01666666666671</v>
      </c>
      <c r="L16" s="28">
        <f>('2005_CO-PA_Sumary'!L16+'2006_CO-PA_Sumary'!L16+'2007_CO-PA_Sumary'!L16+'2008_CO-PA_Sumary'!L16+'2009_CO-PA_Sumary'!L16+'2010_CO-PA_Sumary'!L16)/6</f>
        <v>89.166666666666643</v>
      </c>
      <c r="M16" s="28">
        <f>('2005_CO-PA_Sumary'!M16+'2006_CO-PA_Sumary'!M16+'2007_CO-PA_Sumary'!M16+'2008_CO-PA_Sumary'!M16+'2009_CO-PA_Sumary'!M16+'2010_CO-PA_Sumary'!M16)/6</f>
        <v>9.0833333333333162</v>
      </c>
      <c r="N16" s="29">
        <f>('2005_CO-PA_Sumary'!N16+'2006_CO-PA_Sumary'!N16+'2007_CO-PA_Sumary'!N16+'2008_CO-PA_Sumary'!N16+'2009_CO-PA_Sumary'!N16+'2010_CO-PA_Sumary'!N16)/6</f>
        <v>7.383333333333332</v>
      </c>
      <c r="O16" s="29">
        <f>('2005_CO-PA_Sumary'!O16+'2006_CO-PA_Sumary'!O16+'2007_CO-PA_Sumary'!O16+'2008_CO-PA_Sumary'!O16+'2009_CO-PA_Sumary'!O16+'2010_CO-PA_Sumary'!O16)/6</f>
        <v>0</v>
      </c>
      <c r="P16" s="28">
        <f>('2005_CO-PA_Sumary'!P16+'2006_CO-PA_Sumary'!P16+'2007_CO-PA_Sumary'!P16+'2008_CO-PA_Sumary'!P16+'2009_CO-PA_Sumary'!P16+'2010_CO-PA_Sumary'!P16)/6</f>
        <v>16.466666666666651</v>
      </c>
      <c r="Q16" s="29">
        <f>('2005_CO-PA_Sumary'!Q16+'2006_CO-PA_Sumary'!Q16+'2007_CO-PA_Sumary'!Q16+'2008_CO-PA_Sumary'!Q16+'2009_CO-PA_Sumary'!Q16+'2010_CO-PA_Sumary'!Q16)/6</f>
        <v>3643.3166666666671</v>
      </c>
      <c r="S16" s="27">
        <v>503</v>
      </c>
      <c r="T16" s="25" t="s">
        <v>159</v>
      </c>
      <c r="U16" s="28">
        <f>('2005_CO-PA_Sumary'!U16+'2006_CO-PA_Sumary'!U16+'2007_CO-PA_Sumary'!U16+'2008_CO-PA_Sumary'!U16+'2009_CO-PA_Sumary'!U16+'2010_CO-PA_Sumary'!U16)/6</f>
        <v>238.35</v>
      </c>
      <c r="V16" s="29">
        <f>('2005_CO-PA_Sumary'!V16+'2006_CO-PA_Sumary'!V16+'2007_CO-PA_Sumary'!V16+'2008_CO-PA_Sumary'!V16+'2009_CO-PA_Sumary'!V16+'2010_CO-PA_Sumary'!V16)/6</f>
        <v>47.933333333333337</v>
      </c>
      <c r="W16" s="29">
        <f>('2005_CO-PA_Sumary'!W16+'2006_CO-PA_Sumary'!W16+'2007_CO-PA_Sumary'!W16+'2008_CO-PA_Sumary'!W16+'2009_CO-PA_Sumary'!W16+'2010_CO-PA_Sumary'!W16)/6</f>
        <v>0</v>
      </c>
      <c r="X16" s="29">
        <f>('2005_CO-PA_Sumary'!X16+'2006_CO-PA_Sumary'!X16+'2007_CO-PA_Sumary'!X16+'2008_CO-PA_Sumary'!X16+'2009_CO-PA_Sumary'!X16+'2010_CO-PA_Sumary'!X16)/6</f>
        <v>286.2833333333333</v>
      </c>
      <c r="Y16" s="28">
        <f>('2005_CO-PA_Sumary'!Y16+'2006_CO-PA_Sumary'!Y16+'2007_CO-PA_Sumary'!Y16+'2008_CO-PA_Sumary'!Y16+'2009_CO-PA_Sumary'!Y16+'2010_CO-PA_Sumary'!Y16)/6</f>
        <v>463.43333333333334</v>
      </c>
      <c r="Z16" s="29">
        <f>('2005_CO-PA_Sumary'!Z16+'2006_CO-PA_Sumary'!Z16+'2007_CO-PA_Sumary'!Z16+'2008_CO-PA_Sumary'!Z16+'2009_CO-PA_Sumary'!Z16+'2010_CO-PA_Sumary'!Z16)/6</f>
        <v>60.683333333333337</v>
      </c>
      <c r="AA16" s="29">
        <f>('2005_CO-PA_Sumary'!AA16+'2006_CO-PA_Sumary'!AA16+'2007_CO-PA_Sumary'!AA16+'2008_CO-PA_Sumary'!AA16+'2009_CO-PA_Sumary'!AA16+'2010_CO-PA_Sumary'!AA16)/6</f>
        <v>0.18333333333333332</v>
      </c>
      <c r="AB16" s="28">
        <f>('2005_CO-PA_Sumary'!AB16+'2006_CO-PA_Sumary'!AB16+'2007_CO-PA_Sumary'!AB16+'2008_CO-PA_Sumary'!AB16+'2009_CO-PA_Sumary'!AB16+'2010_CO-PA_Sumary'!AB16)/6</f>
        <v>60.35</v>
      </c>
      <c r="AC16" s="28">
        <f>('2005_CO-PA_Sumary'!AC16+'2006_CO-PA_Sumary'!AC16+'2007_CO-PA_Sumary'!AC16+'2008_CO-PA_Sumary'!AC16+'2009_CO-PA_Sumary'!AC16+'2010_CO-PA_Sumary'!AC16)/6</f>
        <v>0</v>
      </c>
      <c r="AD16" s="28">
        <f>('2005_CO-PA_Sumary'!AD16+'2006_CO-PA_Sumary'!AD16+'2007_CO-PA_Sumary'!AD16+'2008_CO-PA_Sumary'!AD16+'2009_CO-PA_Sumary'!AD16+'2010_CO-PA_Sumary'!AD16)/6</f>
        <v>60.216666666666669</v>
      </c>
      <c r="AE16" s="28">
        <f>('2005_CO-PA_Sumary'!AE16+'2006_CO-PA_Sumary'!AE16+'2007_CO-PA_Sumary'!AE16+'2008_CO-PA_Sumary'!AE16+'2009_CO-PA_Sumary'!AE16+'2010_CO-PA_Sumary'!AE16)/6</f>
        <v>4.3000000000000016</v>
      </c>
      <c r="AF16" s="29">
        <f>('2005_CO-PA_Sumary'!AF16+'2006_CO-PA_Sumary'!AF16+'2007_CO-PA_Sumary'!AF16+'2008_CO-PA_Sumary'!AF16+'2009_CO-PA_Sumary'!AF16+'2010_CO-PA_Sumary'!AF16)/6</f>
        <v>2.35</v>
      </c>
      <c r="AG16" s="29">
        <f>('2005_CO-PA_Sumary'!AG16+'2006_CO-PA_Sumary'!AG16+'2007_CO-PA_Sumary'!AG16+'2008_CO-PA_Sumary'!AG16+'2009_CO-PA_Sumary'!AG16+'2010_CO-PA_Sumary'!AG16)/6</f>
        <v>0</v>
      </c>
      <c r="AH16" s="28">
        <f>('2005_CO-PA_Sumary'!AH16+'2006_CO-PA_Sumary'!AH16+'2007_CO-PA_Sumary'!AH16+'2008_CO-PA_Sumary'!AH16+'2009_CO-PA_Sumary'!AH16+'2010_CO-PA_Sumary'!AH16)/6</f>
        <v>6.6500000000000012</v>
      </c>
      <c r="AI16" s="29">
        <f>('2005_CO-PA_Sumary'!AI16+'2006_CO-PA_Sumary'!AI16+'2007_CO-PA_Sumary'!AI16+'2008_CO-PA_Sumary'!AI16+'2009_CO-PA_Sumary'!AI16+'2010_CO-PA_Sumary'!AI16)/6</f>
        <v>524.29999999999995</v>
      </c>
      <c r="AL16" s="148"/>
      <c r="AM16" s="150"/>
      <c r="AN16" s="155" t="s">
        <v>242</v>
      </c>
      <c r="AO16" s="138">
        <f>SUM(AO14:AO15)</f>
        <v>906.11666666666656</v>
      </c>
      <c r="AP16" s="138">
        <f t="shared" ref="AP16:BC16" si="27">SUM(AP14:AP15)</f>
        <v>213.33333333333331</v>
      </c>
      <c r="AQ16" s="138">
        <f t="shared" si="27"/>
        <v>0</v>
      </c>
      <c r="AR16" s="138">
        <f t="shared" si="27"/>
        <v>1119.45</v>
      </c>
      <c r="AS16" s="138">
        <f t="shared" si="27"/>
        <v>995.16666666666674</v>
      </c>
      <c r="AT16" s="138">
        <f t="shared" si="27"/>
        <v>299.39999999999998</v>
      </c>
      <c r="AU16" s="138">
        <f t="shared" si="27"/>
        <v>0.43333333333333335</v>
      </c>
      <c r="AV16" s="138">
        <f t="shared" si="27"/>
        <v>324.56666666666661</v>
      </c>
      <c r="AW16" s="138">
        <f t="shared" si="27"/>
        <v>17.916666666666668</v>
      </c>
      <c r="AX16" s="138">
        <f t="shared" si="27"/>
        <v>7.1833333333333336</v>
      </c>
      <c r="AY16" s="138">
        <f t="shared" ref="AY16:BA16" si="28">SUM(AY14:AY15)</f>
        <v>3.5000000000000036</v>
      </c>
      <c r="AZ16" s="138">
        <f t="shared" si="28"/>
        <v>3.0999999999999992</v>
      </c>
      <c r="BA16" s="138">
        <f t="shared" si="28"/>
        <v>0</v>
      </c>
      <c r="BB16" s="138">
        <f t="shared" si="27"/>
        <v>6.6000000000000032</v>
      </c>
      <c r="BC16" s="240">
        <f t="shared" si="27"/>
        <v>1295</v>
      </c>
      <c r="BD16" s="247"/>
      <c r="BE16" s="245"/>
      <c r="BF16" s="216">
        <v>6</v>
      </c>
      <c r="BG16" s="217" t="s">
        <v>89</v>
      </c>
      <c r="BH16" s="233">
        <f>C42</f>
        <v>1.9666666666666668</v>
      </c>
      <c r="BI16" s="233">
        <f t="shared" ref="BI16:BV16" si="29">D42</f>
        <v>8.4500000000000011</v>
      </c>
      <c r="BJ16" s="233">
        <f t="shared" si="29"/>
        <v>0</v>
      </c>
      <c r="BK16" s="233">
        <f t="shared" si="29"/>
        <v>10.416666666666666</v>
      </c>
      <c r="BL16" s="233">
        <f t="shared" si="29"/>
        <v>2.9666666666666668</v>
      </c>
      <c r="BM16" s="233">
        <f t="shared" si="29"/>
        <v>107.13333333333333</v>
      </c>
      <c r="BN16" s="233">
        <f t="shared" si="29"/>
        <v>0</v>
      </c>
      <c r="BO16" s="233">
        <f t="shared" si="29"/>
        <v>10.4</v>
      </c>
      <c r="BP16" s="233">
        <f t="shared" si="29"/>
        <v>0</v>
      </c>
      <c r="BQ16" s="233">
        <f t="shared" si="29"/>
        <v>1.6666666666666666E-2</v>
      </c>
      <c r="BR16" s="233">
        <f t="shared" si="29"/>
        <v>0</v>
      </c>
      <c r="BS16" s="233">
        <f t="shared" si="29"/>
        <v>0</v>
      </c>
      <c r="BT16" s="233">
        <f t="shared" si="29"/>
        <v>0</v>
      </c>
      <c r="BU16" s="233">
        <f t="shared" si="29"/>
        <v>0</v>
      </c>
      <c r="BV16" s="233">
        <f t="shared" si="29"/>
        <v>110.09999999999998</v>
      </c>
      <c r="BX16" s="28"/>
    </row>
    <row r="17" spans="1:76" ht="13.5" thickTop="1" x14ac:dyDescent="0.2">
      <c r="A17" s="23" t="s">
        <v>38</v>
      </c>
      <c r="B17" s="24" t="s">
        <v>39</v>
      </c>
      <c r="C17" s="28">
        <f>('2005_CO-PA_Sumary'!C17+'2006_CO-PA_Sumary'!C17+'2007_CO-PA_Sumary'!C17+'2008_CO-PA_Sumary'!C17+'2009_CO-PA_Sumary'!C17+'2010_CO-PA_Sumary'!C17)/6</f>
        <v>939.75</v>
      </c>
      <c r="D17" s="29">
        <f>('2005_CO-PA_Sumary'!D17+'2006_CO-PA_Sumary'!D17+'2007_CO-PA_Sumary'!D17+'2008_CO-PA_Sumary'!D17+'2009_CO-PA_Sumary'!D17+'2010_CO-PA_Sumary'!D17)/6</f>
        <v>39.616666666666667</v>
      </c>
      <c r="E17" s="29">
        <f>('2005_CO-PA_Sumary'!E17+'2006_CO-PA_Sumary'!E17+'2007_CO-PA_Sumary'!E17+'2008_CO-PA_Sumary'!E17+'2009_CO-PA_Sumary'!E17+'2010_CO-PA_Sumary'!E17)/6</f>
        <v>0</v>
      </c>
      <c r="F17" s="29">
        <f>('2005_CO-PA_Sumary'!F17+'2006_CO-PA_Sumary'!F17+'2007_CO-PA_Sumary'!F17+'2008_CO-PA_Sumary'!F17+'2009_CO-PA_Sumary'!F17+'2010_CO-PA_Sumary'!F17)/6</f>
        <v>979.36666666666679</v>
      </c>
      <c r="G17" s="28">
        <f>('2005_CO-PA_Sumary'!G17+'2006_CO-PA_Sumary'!G17+'2007_CO-PA_Sumary'!G17+'2008_CO-PA_Sumary'!G17+'2009_CO-PA_Sumary'!G17+'2010_CO-PA_Sumary'!G17)/6</f>
        <v>1623.5666666666668</v>
      </c>
      <c r="H17" s="29">
        <f>('2005_CO-PA_Sumary'!H17+'2006_CO-PA_Sumary'!H17+'2007_CO-PA_Sumary'!H17+'2008_CO-PA_Sumary'!H17+'2009_CO-PA_Sumary'!H17+'2010_CO-PA_Sumary'!H17)/6</f>
        <v>42.233333333333341</v>
      </c>
      <c r="I17" s="29">
        <f>('2005_CO-PA_Sumary'!I17+'2006_CO-PA_Sumary'!I17+'2007_CO-PA_Sumary'!I17+'2008_CO-PA_Sumary'!I17+'2009_CO-PA_Sumary'!I17+'2010_CO-PA_Sumary'!I17)/6</f>
        <v>0</v>
      </c>
      <c r="J17" s="28">
        <f>('2005_CO-PA_Sumary'!J17+'2006_CO-PA_Sumary'!J17+'2007_CO-PA_Sumary'!J17+'2008_CO-PA_Sumary'!J17+'2009_CO-PA_Sumary'!J17+'2010_CO-PA_Sumary'!J17)/6</f>
        <v>288.09999999999997</v>
      </c>
      <c r="K17" s="28">
        <f>('2005_CO-PA_Sumary'!K17+'2006_CO-PA_Sumary'!K17+'2007_CO-PA_Sumary'!K17+'2008_CO-PA_Sumary'!K17+'2009_CO-PA_Sumary'!K17+'2010_CO-PA_Sumary'!K17)/6</f>
        <v>0</v>
      </c>
      <c r="L17" s="28">
        <f>('2005_CO-PA_Sumary'!L17+'2006_CO-PA_Sumary'!L17+'2007_CO-PA_Sumary'!L17+'2008_CO-PA_Sumary'!L17+'2009_CO-PA_Sumary'!L17+'2010_CO-PA_Sumary'!L17)/6</f>
        <v>31.366666666666671</v>
      </c>
      <c r="M17" s="28">
        <f>('2005_CO-PA_Sumary'!M17+'2006_CO-PA_Sumary'!M17+'2007_CO-PA_Sumary'!M17+'2008_CO-PA_Sumary'!M17+'2009_CO-PA_Sumary'!M17+'2010_CO-PA_Sumary'!M17)/6</f>
        <v>0</v>
      </c>
      <c r="N17" s="29">
        <f>('2005_CO-PA_Sumary'!N17+'2006_CO-PA_Sumary'!N17+'2007_CO-PA_Sumary'!N17+'2008_CO-PA_Sumary'!N17+'2009_CO-PA_Sumary'!N17+'2010_CO-PA_Sumary'!N17)/6</f>
        <v>0</v>
      </c>
      <c r="O17" s="29">
        <f>('2005_CO-PA_Sumary'!O17+'2006_CO-PA_Sumary'!O17+'2007_CO-PA_Sumary'!O17+'2008_CO-PA_Sumary'!O17+'2009_CO-PA_Sumary'!O17+'2010_CO-PA_Sumary'!O17)/6</f>
        <v>0</v>
      </c>
      <c r="P17" s="28">
        <f>('2005_CO-PA_Sumary'!P17+'2006_CO-PA_Sumary'!P17+'2007_CO-PA_Sumary'!P17+'2008_CO-PA_Sumary'!P17+'2009_CO-PA_Sumary'!P17+'2010_CO-PA_Sumary'!P17)/6</f>
        <v>0</v>
      </c>
      <c r="Q17" s="29">
        <f>('2005_CO-PA_Sumary'!Q17+'2006_CO-PA_Sumary'!Q17+'2007_CO-PA_Sumary'!Q17+'2008_CO-PA_Sumary'!Q17+'2009_CO-PA_Sumary'!Q17+'2010_CO-PA_Sumary'!Q17)/6</f>
        <v>1665.8</v>
      </c>
      <c r="S17" s="27">
        <v>504</v>
      </c>
      <c r="T17" s="25" t="s">
        <v>160</v>
      </c>
      <c r="U17" s="28">
        <f>('2005_CO-PA_Sumary'!U17+'2006_CO-PA_Sumary'!U17+'2007_CO-PA_Sumary'!U17+'2008_CO-PA_Sumary'!U17+'2009_CO-PA_Sumary'!U17+'2010_CO-PA_Sumary'!U17)/6</f>
        <v>175.26666666666668</v>
      </c>
      <c r="V17" s="29">
        <f>('2005_CO-PA_Sumary'!V17+'2006_CO-PA_Sumary'!V17+'2007_CO-PA_Sumary'!V17+'2008_CO-PA_Sumary'!V17+'2009_CO-PA_Sumary'!V17+'2010_CO-PA_Sumary'!V17)/6</f>
        <v>41.483333333333334</v>
      </c>
      <c r="W17" s="29">
        <f>('2005_CO-PA_Sumary'!W17+'2006_CO-PA_Sumary'!W17+'2007_CO-PA_Sumary'!W17+'2008_CO-PA_Sumary'!W17+'2009_CO-PA_Sumary'!W17+'2010_CO-PA_Sumary'!W17)/6</f>
        <v>0</v>
      </c>
      <c r="X17" s="29">
        <f>('2005_CO-PA_Sumary'!X17+'2006_CO-PA_Sumary'!X17+'2007_CO-PA_Sumary'!X17+'2008_CO-PA_Sumary'!X17+'2009_CO-PA_Sumary'!X17+'2010_CO-PA_Sumary'!X17)/6</f>
        <v>216.75</v>
      </c>
      <c r="Y17" s="28">
        <f>('2005_CO-PA_Sumary'!Y17+'2006_CO-PA_Sumary'!Y17+'2007_CO-PA_Sumary'!Y17+'2008_CO-PA_Sumary'!Y17+'2009_CO-PA_Sumary'!Y17+'2010_CO-PA_Sumary'!Y17)/6</f>
        <v>307.58333333333326</v>
      </c>
      <c r="Z17" s="29">
        <f>('2005_CO-PA_Sumary'!Z17+'2006_CO-PA_Sumary'!Z17+'2007_CO-PA_Sumary'!Z17+'2008_CO-PA_Sumary'!Z17+'2009_CO-PA_Sumary'!Z17+'2010_CO-PA_Sumary'!Z17)/6</f>
        <v>80.666666666666671</v>
      </c>
      <c r="AA17" s="29">
        <f>('2005_CO-PA_Sumary'!AA17+'2006_CO-PA_Sumary'!AA17+'2007_CO-PA_Sumary'!AA17+'2008_CO-PA_Sumary'!AA17+'2009_CO-PA_Sumary'!AA17+'2010_CO-PA_Sumary'!AA17)/6</f>
        <v>1.1333333333333335</v>
      </c>
      <c r="AB17" s="28">
        <f>('2005_CO-PA_Sumary'!AB17+'2006_CO-PA_Sumary'!AB17+'2007_CO-PA_Sumary'!AB17+'2008_CO-PA_Sumary'!AB17+'2009_CO-PA_Sumary'!AB17+'2010_CO-PA_Sumary'!AB17)/6</f>
        <v>49.716666666666669</v>
      </c>
      <c r="AC17" s="28">
        <f>('2005_CO-PA_Sumary'!AC17+'2006_CO-PA_Sumary'!AC17+'2007_CO-PA_Sumary'!AC17+'2008_CO-PA_Sumary'!AC17+'2009_CO-PA_Sumary'!AC17+'2010_CO-PA_Sumary'!AC17)/6</f>
        <v>0</v>
      </c>
      <c r="AD17" s="28">
        <f>('2005_CO-PA_Sumary'!AD17+'2006_CO-PA_Sumary'!AD17+'2007_CO-PA_Sumary'!AD17+'2008_CO-PA_Sumary'!AD17+'2009_CO-PA_Sumary'!AD17+'2010_CO-PA_Sumary'!AD17)/6</f>
        <v>27.349999999999998</v>
      </c>
      <c r="AE17" s="28">
        <f>('2005_CO-PA_Sumary'!AE17+'2006_CO-PA_Sumary'!AE17+'2007_CO-PA_Sumary'!AE17+'2008_CO-PA_Sumary'!AE17+'2009_CO-PA_Sumary'!AE17+'2010_CO-PA_Sumary'!AE17)/6</f>
        <v>7.8500000000000005</v>
      </c>
      <c r="AF17" s="29">
        <f>('2005_CO-PA_Sumary'!AF17+'2006_CO-PA_Sumary'!AF17+'2007_CO-PA_Sumary'!AF17+'2008_CO-PA_Sumary'!AF17+'2009_CO-PA_Sumary'!AF17+'2010_CO-PA_Sumary'!AF17)/6</f>
        <v>1.7</v>
      </c>
      <c r="AG17" s="29">
        <f>('2005_CO-PA_Sumary'!AG17+'2006_CO-PA_Sumary'!AG17+'2007_CO-PA_Sumary'!AG17+'2008_CO-PA_Sumary'!AG17+'2009_CO-PA_Sumary'!AG17+'2010_CO-PA_Sumary'!AG17)/6</f>
        <v>0</v>
      </c>
      <c r="AH17" s="28">
        <f>('2005_CO-PA_Sumary'!AH17+'2006_CO-PA_Sumary'!AH17+'2007_CO-PA_Sumary'!AH17+'2008_CO-PA_Sumary'!AH17+'2009_CO-PA_Sumary'!AH17+'2010_CO-PA_Sumary'!AH17)/6</f>
        <v>9.5500000000000007</v>
      </c>
      <c r="AI17" s="29">
        <f>('2005_CO-PA_Sumary'!AI17+'2006_CO-PA_Sumary'!AI17+'2007_CO-PA_Sumary'!AI17+'2008_CO-PA_Sumary'!AI17+'2009_CO-PA_Sumary'!AI17+'2010_CO-PA_Sumary'!AI17)/6</f>
        <v>389.38333333333321</v>
      </c>
      <c r="AL17" s="148"/>
      <c r="AM17" s="27"/>
      <c r="AY17" s="28"/>
      <c r="AZ17" s="28"/>
      <c r="BA17" s="28"/>
      <c r="BD17" s="247"/>
      <c r="BE17" s="245"/>
      <c r="BF17" s="213"/>
      <c r="BG17" s="218" t="s">
        <v>242</v>
      </c>
      <c r="BH17" s="232">
        <f>SUM(BH11:BH16)</f>
        <v>81.5</v>
      </c>
      <c r="BI17" s="232">
        <f t="shared" ref="BI17:BV17" si="30">SUM(BI11:BI16)</f>
        <v>188.46666666666667</v>
      </c>
      <c r="BJ17" s="232">
        <f t="shared" si="30"/>
        <v>0</v>
      </c>
      <c r="BK17" s="232">
        <f t="shared" si="30"/>
        <v>269.9666666666667</v>
      </c>
      <c r="BL17" s="232">
        <f t="shared" si="30"/>
        <v>135.76666666666668</v>
      </c>
      <c r="BM17" s="232">
        <f t="shared" si="30"/>
        <v>918.46666666666658</v>
      </c>
      <c r="BN17" s="232">
        <f t="shared" si="30"/>
        <v>0.8666666666666667</v>
      </c>
      <c r="BO17" s="232">
        <f t="shared" si="30"/>
        <v>148.56666666666669</v>
      </c>
      <c r="BP17" s="232">
        <f t="shared" si="30"/>
        <v>110.38333333333334</v>
      </c>
      <c r="BQ17" s="232">
        <f t="shared" si="30"/>
        <v>7.8166666666666664</v>
      </c>
      <c r="BR17" s="232">
        <f t="shared" si="30"/>
        <v>0.8333333333333337</v>
      </c>
      <c r="BS17" s="232">
        <f t="shared" si="30"/>
        <v>7.9333333333333345</v>
      </c>
      <c r="BT17" s="232">
        <f t="shared" si="30"/>
        <v>0</v>
      </c>
      <c r="BU17" s="232">
        <f t="shared" si="30"/>
        <v>8.7666666666666675</v>
      </c>
      <c r="BV17" s="232">
        <f t="shared" si="30"/>
        <v>1055.0999999999999</v>
      </c>
      <c r="BX17" s="28"/>
    </row>
    <row r="18" spans="1:76" x14ac:dyDescent="0.2">
      <c r="A18" s="23" t="s">
        <v>40</v>
      </c>
      <c r="B18" s="24" t="s">
        <v>41</v>
      </c>
      <c r="C18" s="28">
        <f>('2005_CO-PA_Sumary'!C18+'2006_CO-PA_Sumary'!C18+'2007_CO-PA_Sumary'!C18+'2008_CO-PA_Sumary'!C18+'2009_CO-PA_Sumary'!C18+'2010_CO-PA_Sumary'!C18)/6</f>
        <v>36.449999999999996</v>
      </c>
      <c r="D18" s="29">
        <f>('2005_CO-PA_Sumary'!D18+'2006_CO-PA_Sumary'!D18+'2007_CO-PA_Sumary'!D18+'2008_CO-PA_Sumary'!D18+'2009_CO-PA_Sumary'!D18+'2010_CO-PA_Sumary'!D18)/6</f>
        <v>4.55</v>
      </c>
      <c r="E18" s="29">
        <f>('2005_CO-PA_Sumary'!E18+'2006_CO-PA_Sumary'!E18+'2007_CO-PA_Sumary'!E18+'2008_CO-PA_Sumary'!E18+'2009_CO-PA_Sumary'!E18+'2010_CO-PA_Sumary'!E18)/6</f>
        <v>0</v>
      </c>
      <c r="F18" s="29">
        <f>('2005_CO-PA_Sumary'!F18+'2006_CO-PA_Sumary'!F18+'2007_CO-PA_Sumary'!F18+'2008_CO-PA_Sumary'!F18+'2009_CO-PA_Sumary'!F18+'2010_CO-PA_Sumary'!F18)/6</f>
        <v>41</v>
      </c>
      <c r="G18" s="28">
        <f>('2005_CO-PA_Sumary'!G18+'2006_CO-PA_Sumary'!G18+'2007_CO-PA_Sumary'!G18+'2008_CO-PA_Sumary'!G18+'2009_CO-PA_Sumary'!G18+'2010_CO-PA_Sumary'!G18)/6</f>
        <v>45.716666666666669</v>
      </c>
      <c r="H18" s="29">
        <f>('2005_CO-PA_Sumary'!H18+'2006_CO-PA_Sumary'!H18+'2007_CO-PA_Sumary'!H18+'2008_CO-PA_Sumary'!H18+'2009_CO-PA_Sumary'!H18+'2010_CO-PA_Sumary'!H18)/6</f>
        <v>8.7833333333333314</v>
      </c>
      <c r="I18" s="29">
        <f>('2005_CO-PA_Sumary'!I18+'2006_CO-PA_Sumary'!I18+'2007_CO-PA_Sumary'!I18+'2008_CO-PA_Sumary'!I18+'2009_CO-PA_Sumary'!I18+'2010_CO-PA_Sumary'!I18)/6</f>
        <v>0</v>
      </c>
      <c r="J18" s="28">
        <f>('2005_CO-PA_Sumary'!J18+'2006_CO-PA_Sumary'!J18+'2007_CO-PA_Sumary'!J18+'2008_CO-PA_Sumary'!J18+'2009_CO-PA_Sumary'!J18+'2010_CO-PA_Sumary'!J18)/6</f>
        <v>8.7000000000000011</v>
      </c>
      <c r="K18" s="28">
        <f>('2005_CO-PA_Sumary'!K18+'2006_CO-PA_Sumary'!K18+'2007_CO-PA_Sumary'!K18+'2008_CO-PA_Sumary'!K18+'2009_CO-PA_Sumary'!K18+'2010_CO-PA_Sumary'!K18)/6</f>
        <v>0</v>
      </c>
      <c r="L18" s="28">
        <f>('2005_CO-PA_Sumary'!L18+'2006_CO-PA_Sumary'!L18+'2007_CO-PA_Sumary'!L18+'2008_CO-PA_Sumary'!L18+'2009_CO-PA_Sumary'!L18+'2010_CO-PA_Sumary'!L18)/6</f>
        <v>0.25</v>
      </c>
      <c r="M18" s="28">
        <f>('2005_CO-PA_Sumary'!M18+'2006_CO-PA_Sumary'!M18+'2007_CO-PA_Sumary'!M18+'2008_CO-PA_Sumary'!M18+'2009_CO-PA_Sumary'!M18+'2010_CO-PA_Sumary'!M18)/6</f>
        <v>0.48333333333333334</v>
      </c>
      <c r="N18" s="29">
        <f>('2005_CO-PA_Sumary'!N18+'2006_CO-PA_Sumary'!N18+'2007_CO-PA_Sumary'!N18+'2008_CO-PA_Sumary'!N18+'2009_CO-PA_Sumary'!N18+'2010_CO-PA_Sumary'!N18)/6</f>
        <v>0</v>
      </c>
      <c r="O18" s="29">
        <f>('2005_CO-PA_Sumary'!O18+'2006_CO-PA_Sumary'!O18+'2007_CO-PA_Sumary'!O18+'2008_CO-PA_Sumary'!O18+'2009_CO-PA_Sumary'!O18+'2010_CO-PA_Sumary'!O18)/6</f>
        <v>0</v>
      </c>
      <c r="P18" s="28">
        <f>('2005_CO-PA_Sumary'!P18+'2006_CO-PA_Sumary'!P18+'2007_CO-PA_Sumary'!P18+'2008_CO-PA_Sumary'!P18+'2009_CO-PA_Sumary'!P18+'2010_CO-PA_Sumary'!P18)/6</f>
        <v>0.48333333333333334</v>
      </c>
      <c r="Q18" s="29">
        <f>('2005_CO-PA_Sumary'!Q18+'2006_CO-PA_Sumary'!Q18+'2007_CO-PA_Sumary'!Q18+'2008_CO-PA_Sumary'!Q18+'2009_CO-PA_Sumary'!Q18+'2010_CO-PA_Sumary'!Q18)/6</f>
        <v>54.5</v>
      </c>
      <c r="S18" s="27">
        <v>505</v>
      </c>
      <c r="T18" s="25" t="s">
        <v>161</v>
      </c>
      <c r="U18" s="28">
        <f>('2005_CO-PA_Sumary'!U18+'2006_CO-PA_Sumary'!U18+'2007_CO-PA_Sumary'!U18+'2008_CO-PA_Sumary'!U18+'2009_CO-PA_Sumary'!U18+'2010_CO-PA_Sumary'!U18)/6</f>
        <v>42.06666666666667</v>
      </c>
      <c r="V18" s="29">
        <f>('2005_CO-PA_Sumary'!V18+'2006_CO-PA_Sumary'!V18+'2007_CO-PA_Sumary'!V18+'2008_CO-PA_Sumary'!V18+'2009_CO-PA_Sumary'!V18+'2010_CO-PA_Sumary'!V18)/6</f>
        <v>5.0666666666666664</v>
      </c>
      <c r="W18" s="29">
        <f>('2005_CO-PA_Sumary'!W18+'2006_CO-PA_Sumary'!W18+'2007_CO-PA_Sumary'!W18+'2008_CO-PA_Sumary'!W18+'2009_CO-PA_Sumary'!W18+'2010_CO-PA_Sumary'!W18)/6</f>
        <v>0</v>
      </c>
      <c r="X18" s="29">
        <f>('2005_CO-PA_Sumary'!X18+'2006_CO-PA_Sumary'!X18+'2007_CO-PA_Sumary'!X18+'2008_CO-PA_Sumary'!X18+'2009_CO-PA_Sumary'!X18+'2010_CO-PA_Sumary'!X18)/6</f>
        <v>47.133333333333333</v>
      </c>
      <c r="Y18" s="28">
        <f>('2005_CO-PA_Sumary'!Y18+'2006_CO-PA_Sumary'!Y18+'2007_CO-PA_Sumary'!Y18+'2008_CO-PA_Sumary'!Y18+'2009_CO-PA_Sumary'!Y18+'2010_CO-PA_Sumary'!Y18)/6</f>
        <v>51.866666666666674</v>
      </c>
      <c r="Z18" s="29">
        <f>('2005_CO-PA_Sumary'!Z18+'2006_CO-PA_Sumary'!Z18+'2007_CO-PA_Sumary'!Z18+'2008_CO-PA_Sumary'!Z18+'2009_CO-PA_Sumary'!Z18+'2010_CO-PA_Sumary'!Z18)/6</f>
        <v>9.35</v>
      </c>
      <c r="AA18" s="29">
        <f>('2005_CO-PA_Sumary'!AA18+'2006_CO-PA_Sumary'!AA18+'2007_CO-PA_Sumary'!AA18+'2008_CO-PA_Sumary'!AA18+'2009_CO-PA_Sumary'!AA18+'2010_CO-PA_Sumary'!AA18)/6</f>
        <v>0</v>
      </c>
      <c r="AB18" s="28">
        <f>('2005_CO-PA_Sumary'!AB18+'2006_CO-PA_Sumary'!AB18+'2007_CO-PA_Sumary'!AB18+'2008_CO-PA_Sumary'!AB18+'2009_CO-PA_Sumary'!AB18+'2010_CO-PA_Sumary'!AB18)/6</f>
        <v>9.6833333333333353</v>
      </c>
      <c r="AC18" s="28">
        <f>('2005_CO-PA_Sumary'!AC18+'2006_CO-PA_Sumary'!AC18+'2007_CO-PA_Sumary'!AC18+'2008_CO-PA_Sumary'!AC18+'2009_CO-PA_Sumary'!AC18+'2010_CO-PA_Sumary'!AC18)/6</f>
        <v>0</v>
      </c>
      <c r="AD18" s="28">
        <f>('2005_CO-PA_Sumary'!AD18+'2006_CO-PA_Sumary'!AD18+'2007_CO-PA_Sumary'!AD18+'2008_CO-PA_Sumary'!AD18+'2009_CO-PA_Sumary'!AD18+'2010_CO-PA_Sumary'!AD18)/6</f>
        <v>0.25</v>
      </c>
      <c r="AE18" s="28">
        <f>('2005_CO-PA_Sumary'!AE18+'2006_CO-PA_Sumary'!AE18+'2007_CO-PA_Sumary'!AE18+'2008_CO-PA_Sumary'!AE18+'2009_CO-PA_Sumary'!AE18+'2010_CO-PA_Sumary'!AE18)/6</f>
        <v>0.58333333333333326</v>
      </c>
      <c r="AF18" s="29">
        <f>('2005_CO-PA_Sumary'!AF18+'2006_CO-PA_Sumary'!AF18+'2007_CO-PA_Sumary'!AF18+'2008_CO-PA_Sumary'!AF18+'2009_CO-PA_Sumary'!AF18+'2010_CO-PA_Sumary'!AF18)/6</f>
        <v>0</v>
      </c>
      <c r="AG18" s="29">
        <f>('2005_CO-PA_Sumary'!AG18+'2006_CO-PA_Sumary'!AG18+'2007_CO-PA_Sumary'!AG18+'2008_CO-PA_Sumary'!AG18+'2009_CO-PA_Sumary'!AG18+'2010_CO-PA_Sumary'!AG18)/6</f>
        <v>0</v>
      </c>
      <c r="AH18" s="28">
        <f>('2005_CO-PA_Sumary'!AH18+'2006_CO-PA_Sumary'!AH18+'2007_CO-PA_Sumary'!AH18+'2008_CO-PA_Sumary'!AH18+'2009_CO-PA_Sumary'!AH18+'2010_CO-PA_Sumary'!AH18)/6</f>
        <v>0.58333333333333326</v>
      </c>
      <c r="AI18" s="29">
        <f>('2005_CO-PA_Sumary'!AI18+'2006_CO-PA_Sumary'!AI18+'2007_CO-PA_Sumary'!AI18+'2008_CO-PA_Sumary'!AI18+'2009_CO-PA_Sumary'!AI18+'2010_CO-PA_Sumary'!AI18)/6</f>
        <v>61.216666666666669</v>
      </c>
      <c r="AL18" s="148"/>
      <c r="AM18" s="27"/>
      <c r="AY18" s="28"/>
      <c r="AZ18" s="28"/>
      <c r="BA18" s="28"/>
      <c r="BD18" s="247"/>
      <c r="BE18" s="245"/>
      <c r="BF18" s="213"/>
      <c r="BG18" s="212"/>
      <c r="BH18" s="212"/>
      <c r="BI18" s="212"/>
      <c r="BJ18" s="212"/>
      <c r="BK18" s="212"/>
      <c r="BL18" s="212"/>
      <c r="BM18" s="212"/>
      <c r="BN18" s="212"/>
      <c r="BO18" s="212"/>
      <c r="BP18" s="212"/>
      <c r="BQ18" s="212"/>
      <c r="BR18" s="212"/>
      <c r="BS18" s="212"/>
      <c r="BT18" s="212"/>
      <c r="BU18" s="212"/>
      <c r="BV18" s="212"/>
      <c r="BX18" s="28"/>
    </row>
    <row r="19" spans="1:76" x14ac:dyDescent="0.2">
      <c r="A19" s="23" t="s">
        <v>42</v>
      </c>
      <c r="B19" s="24" t="s">
        <v>43</v>
      </c>
      <c r="C19" s="28">
        <f>('2005_CO-PA_Sumary'!C19+'2006_CO-PA_Sumary'!C19+'2007_CO-PA_Sumary'!C19+'2008_CO-PA_Sumary'!C19+'2009_CO-PA_Sumary'!C19+'2010_CO-PA_Sumary'!C19)/6</f>
        <v>99.166666666666671</v>
      </c>
      <c r="D19" s="29">
        <f>('2005_CO-PA_Sumary'!D19+'2006_CO-PA_Sumary'!D19+'2007_CO-PA_Sumary'!D19+'2008_CO-PA_Sumary'!D19+'2009_CO-PA_Sumary'!D19+'2010_CO-PA_Sumary'!D19)/6</f>
        <v>18.733333333333338</v>
      </c>
      <c r="E19" s="29">
        <f>('2005_CO-PA_Sumary'!E19+'2006_CO-PA_Sumary'!E19+'2007_CO-PA_Sumary'!E19+'2008_CO-PA_Sumary'!E19+'2009_CO-PA_Sumary'!E19+'2010_CO-PA_Sumary'!E19)/6</f>
        <v>10.716666666666667</v>
      </c>
      <c r="F19" s="29">
        <f>('2005_CO-PA_Sumary'!F19+'2006_CO-PA_Sumary'!F19+'2007_CO-PA_Sumary'!F19+'2008_CO-PA_Sumary'!F19+'2009_CO-PA_Sumary'!F19+'2010_CO-PA_Sumary'!F19)/6</f>
        <v>128.61666666666667</v>
      </c>
      <c r="G19" s="28">
        <f>('2005_CO-PA_Sumary'!G19+'2006_CO-PA_Sumary'!G19+'2007_CO-PA_Sumary'!G19+'2008_CO-PA_Sumary'!G19+'2009_CO-PA_Sumary'!G19+'2010_CO-PA_Sumary'!G19)/6</f>
        <v>303.98333333333329</v>
      </c>
      <c r="H19" s="29">
        <f>('2005_CO-PA_Sumary'!H19+'2006_CO-PA_Sumary'!H19+'2007_CO-PA_Sumary'!H19+'2008_CO-PA_Sumary'!H19+'2009_CO-PA_Sumary'!H19+'2010_CO-PA_Sumary'!H19)/6</f>
        <v>23.233333333333334</v>
      </c>
      <c r="I19" s="29">
        <f>('2005_CO-PA_Sumary'!I19+'2006_CO-PA_Sumary'!I19+'2007_CO-PA_Sumary'!I19+'2008_CO-PA_Sumary'!I19+'2009_CO-PA_Sumary'!I19+'2010_CO-PA_Sumary'!I19)/6</f>
        <v>25.766666666666666</v>
      </c>
      <c r="J19" s="28">
        <f>('2005_CO-PA_Sumary'!J19+'2006_CO-PA_Sumary'!J19+'2007_CO-PA_Sumary'!J19+'2008_CO-PA_Sumary'!J19+'2009_CO-PA_Sumary'!J19+'2010_CO-PA_Sumary'!J19)/6</f>
        <v>39.216666666666661</v>
      </c>
      <c r="K19" s="28">
        <f>('2005_CO-PA_Sumary'!K19+'2006_CO-PA_Sumary'!K19+'2007_CO-PA_Sumary'!K19+'2008_CO-PA_Sumary'!K19+'2009_CO-PA_Sumary'!K19+'2010_CO-PA_Sumary'!K19)/6</f>
        <v>0</v>
      </c>
      <c r="L19" s="28">
        <f>('2005_CO-PA_Sumary'!L19+'2006_CO-PA_Sumary'!L19+'2007_CO-PA_Sumary'!L19+'2008_CO-PA_Sumary'!L19+'2009_CO-PA_Sumary'!L19+'2010_CO-PA_Sumary'!L19)/6</f>
        <v>5.25</v>
      </c>
      <c r="M19" s="28">
        <f>('2005_CO-PA_Sumary'!M19+'2006_CO-PA_Sumary'!M19+'2007_CO-PA_Sumary'!M19+'2008_CO-PA_Sumary'!M19+'2009_CO-PA_Sumary'!M19+'2010_CO-PA_Sumary'!M19)/6</f>
        <v>11.550000000000002</v>
      </c>
      <c r="N19" s="29">
        <f>('2005_CO-PA_Sumary'!N19+'2006_CO-PA_Sumary'!N19+'2007_CO-PA_Sumary'!N19+'2008_CO-PA_Sumary'!N19+'2009_CO-PA_Sumary'!N19+'2010_CO-PA_Sumary'!N19)/6</f>
        <v>0</v>
      </c>
      <c r="O19" s="29">
        <f>('2005_CO-PA_Sumary'!O19+'2006_CO-PA_Sumary'!O19+'2007_CO-PA_Sumary'!O19+'2008_CO-PA_Sumary'!O19+'2009_CO-PA_Sumary'!O19+'2010_CO-PA_Sumary'!O19)/6</f>
        <v>0.33333333333333331</v>
      </c>
      <c r="P19" s="28">
        <f>('2005_CO-PA_Sumary'!P19+'2006_CO-PA_Sumary'!P19+'2007_CO-PA_Sumary'!P19+'2008_CO-PA_Sumary'!P19+'2009_CO-PA_Sumary'!P19+'2010_CO-PA_Sumary'!P19)/6</f>
        <v>11.883333333333335</v>
      </c>
      <c r="Q19" s="29">
        <f>('2005_CO-PA_Sumary'!Q19+'2006_CO-PA_Sumary'!Q19+'2007_CO-PA_Sumary'!Q19+'2008_CO-PA_Sumary'!Q19+'2009_CO-PA_Sumary'!Q19+'2010_CO-PA_Sumary'!Q19)/6</f>
        <v>352.98333333333329</v>
      </c>
      <c r="S19" s="27">
        <v>506</v>
      </c>
      <c r="T19" s="25" t="s">
        <v>162</v>
      </c>
      <c r="U19" s="28">
        <f>('2005_CO-PA_Sumary'!U19+'2006_CO-PA_Sumary'!U19+'2007_CO-PA_Sumary'!U19+'2008_CO-PA_Sumary'!U19+'2009_CO-PA_Sumary'!U19+'2010_CO-PA_Sumary'!U19)/6</f>
        <v>498.73333333333329</v>
      </c>
      <c r="V19" s="29">
        <f>('2005_CO-PA_Sumary'!V19+'2006_CO-PA_Sumary'!V19+'2007_CO-PA_Sumary'!V19+'2008_CO-PA_Sumary'!V19+'2009_CO-PA_Sumary'!V19+'2010_CO-PA_Sumary'!V19)/6</f>
        <v>13.966666666666667</v>
      </c>
      <c r="W19" s="29">
        <f>('2005_CO-PA_Sumary'!W19+'2006_CO-PA_Sumary'!W19+'2007_CO-PA_Sumary'!W19+'2008_CO-PA_Sumary'!W19+'2009_CO-PA_Sumary'!W19+'2010_CO-PA_Sumary'!W19)/6</f>
        <v>9.15</v>
      </c>
      <c r="X19" s="29">
        <f>('2005_CO-PA_Sumary'!X19+'2006_CO-PA_Sumary'!X19+'2007_CO-PA_Sumary'!X19+'2008_CO-PA_Sumary'!X19+'2009_CO-PA_Sumary'!X19+'2010_CO-PA_Sumary'!X19)/6</f>
        <v>521.85</v>
      </c>
      <c r="Y19" s="28">
        <f>('2005_CO-PA_Sumary'!Y19+'2006_CO-PA_Sumary'!Y19+'2007_CO-PA_Sumary'!Y19+'2008_CO-PA_Sumary'!Y19+'2009_CO-PA_Sumary'!Y19+'2010_CO-PA_Sumary'!Y19)/6</f>
        <v>1945.2333333333329</v>
      </c>
      <c r="Z19" s="29">
        <f>('2005_CO-PA_Sumary'!Z19+'2006_CO-PA_Sumary'!Z19+'2007_CO-PA_Sumary'!Z19+'2008_CO-PA_Sumary'!Z19+'2009_CO-PA_Sumary'!Z19+'2010_CO-PA_Sumary'!Z19)/6</f>
        <v>14.016666666666666</v>
      </c>
      <c r="AA19" s="29">
        <f>('2005_CO-PA_Sumary'!AA19+'2006_CO-PA_Sumary'!AA19+'2007_CO-PA_Sumary'!AA19+'2008_CO-PA_Sumary'!AA19+'2009_CO-PA_Sumary'!AA19+'2010_CO-PA_Sumary'!AA19)/6</f>
        <v>158.55000000000001</v>
      </c>
      <c r="AB19" s="28">
        <f>('2005_CO-PA_Sumary'!AB19+'2006_CO-PA_Sumary'!AB19+'2007_CO-PA_Sumary'!AB19+'2008_CO-PA_Sumary'!AB19+'2009_CO-PA_Sumary'!AB19+'2010_CO-PA_Sumary'!AB19)/6</f>
        <v>76.36666666666666</v>
      </c>
      <c r="AC19" s="28">
        <f>('2005_CO-PA_Sumary'!AC19+'2006_CO-PA_Sumary'!AC19+'2007_CO-PA_Sumary'!AC19+'2008_CO-PA_Sumary'!AC19+'2009_CO-PA_Sumary'!AC19+'2010_CO-PA_Sumary'!AC19)/6</f>
        <v>0</v>
      </c>
      <c r="AD19" s="28">
        <f>('2005_CO-PA_Sumary'!AD19+'2006_CO-PA_Sumary'!AD19+'2007_CO-PA_Sumary'!AD19+'2008_CO-PA_Sumary'!AD19+'2009_CO-PA_Sumary'!AD19+'2010_CO-PA_Sumary'!AD19)/6</f>
        <v>62.333333333333336</v>
      </c>
      <c r="AE19" s="28">
        <f>('2005_CO-PA_Sumary'!AE19+'2006_CO-PA_Sumary'!AE19+'2007_CO-PA_Sumary'!AE19+'2008_CO-PA_Sumary'!AE19+'2009_CO-PA_Sumary'!AE19+'2010_CO-PA_Sumary'!AE19)/6</f>
        <v>114.44999999999999</v>
      </c>
      <c r="AF19" s="29">
        <f>('2005_CO-PA_Sumary'!AF19+'2006_CO-PA_Sumary'!AF19+'2007_CO-PA_Sumary'!AF19+'2008_CO-PA_Sumary'!AF19+'2009_CO-PA_Sumary'!AF19+'2010_CO-PA_Sumary'!AF19)/6</f>
        <v>0</v>
      </c>
      <c r="AG19" s="29">
        <f>('2005_CO-PA_Sumary'!AG19+'2006_CO-PA_Sumary'!AG19+'2007_CO-PA_Sumary'!AG19+'2008_CO-PA_Sumary'!AG19+'2009_CO-PA_Sumary'!AG19+'2010_CO-PA_Sumary'!AG19)/6</f>
        <v>13.766666666666671</v>
      </c>
      <c r="AH19" s="28">
        <f>('2005_CO-PA_Sumary'!AH19+'2006_CO-PA_Sumary'!AH19+'2007_CO-PA_Sumary'!AH19+'2008_CO-PA_Sumary'!AH19+'2009_CO-PA_Sumary'!AH19+'2010_CO-PA_Sumary'!AH19)/6</f>
        <v>128.21666666666667</v>
      </c>
      <c r="AI19" s="29">
        <f>('2005_CO-PA_Sumary'!AI19+'2006_CO-PA_Sumary'!AI19+'2007_CO-PA_Sumary'!AI19+'2008_CO-PA_Sumary'!AI19+'2009_CO-PA_Sumary'!AI19+'2010_CO-PA_Sumary'!AI19)/6</f>
        <v>2117.7999999999997</v>
      </c>
      <c r="AL19" s="148" t="s">
        <v>234</v>
      </c>
      <c r="AM19" s="150">
        <v>401</v>
      </c>
      <c r="AN19" s="151" t="s">
        <v>93</v>
      </c>
      <c r="AO19" s="138">
        <f t="shared" ref="AO19:AX22" si="31">U10</f>
        <v>218.01666666666668</v>
      </c>
      <c r="AP19" s="138">
        <f t="shared" si="31"/>
        <v>57.833333333333336</v>
      </c>
      <c r="AQ19" s="138">
        <f t="shared" si="31"/>
        <v>0</v>
      </c>
      <c r="AR19" s="138">
        <f t="shared" si="31"/>
        <v>275.84999999999997</v>
      </c>
      <c r="AS19" s="138">
        <f t="shared" si="31"/>
        <v>300.34999999999997</v>
      </c>
      <c r="AT19" s="138">
        <f t="shared" si="31"/>
        <v>260.78333333333336</v>
      </c>
      <c r="AU19" s="138">
        <f t="shared" si="31"/>
        <v>0</v>
      </c>
      <c r="AV19" s="138">
        <f t="shared" si="31"/>
        <v>77.883333333333326</v>
      </c>
      <c r="AW19" s="138">
        <f t="shared" si="31"/>
        <v>42.483333333333334</v>
      </c>
      <c r="AX19" s="138">
        <f t="shared" si="31"/>
        <v>0</v>
      </c>
      <c r="AY19" s="138">
        <f t="shared" ref="AY19:BA19" si="32">AE10</f>
        <v>27.366666666666664</v>
      </c>
      <c r="AZ19" s="138">
        <f t="shared" si="32"/>
        <v>22.416666666666661</v>
      </c>
      <c r="BA19" s="138">
        <f t="shared" si="32"/>
        <v>0</v>
      </c>
      <c r="BB19" s="138">
        <f t="shared" ref="BB19:BC22" si="33">AH10</f>
        <v>49.783333333333324</v>
      </c>
      <c r="BC19" s="240">
        <f t="shared" si="33"/>
        <v>561.13333333333333</v>
      </c>
      <c r="BD19" s="247"/>
      <c r="BE19" s="245"/>
      <c r="BF19" s="213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2"/>
      <c r="BS19" s="212"/>
      <c r="BT19" s="212"/>
      <c r="BU19" s="212"/>
      <c r="BV19" s="212"/>
      <c r="BX19" s="28"/>
    </row>
    <row r="20" spans="1:76" x14ac:dyDescent="0.2">
      <c r="A20" s="23" t="s">
        <v>44</v>
      </c>
      <c r="B20" s="24" t="s">
        <v>45</v>
      </c>
      <c r="C20" s="28">
        <f>('2005_CO-PA_Sumary'!C20+'2006_CO-PA_Sumary'!C20+'2007_CO-PA_Sumary'!C20+'2008_CO-PA_Sumary'!C20+'2009_CO-PA_Sumary'!C20+'2010_CO-PA_Sumary'!C20)/6</f>
        <v>54.45000000000001</v>
      </c>
      <c r="D20" s="29">
        <f>('2005_CO-PA_Sumary'!D20+'2006_CO-PA_Sumary'!D20+'2007_CO-PA_Sumary'!D20+'2008_CO-PA_Sumary'!D20+'2009_CO-PA_Sumary'!D20+'2010_CO-PA_Sumary'!D20)/6</f>
        <v>703.35</v>
      </c>
      <c r="E20" s="29">
        <f>('2005_CO-PA_Sumary'!E20+'2006_CO-PA_Sumary'!E20+'2007_CO-PA_Sumary'!E20+'2008_CO-PA_Sumary'!E20+'2009_CO-PA_Sumary'!E20+'2010_CO-PA_Sumary'!E20)/6</f>
        <v>0</v>
      </c>
      <c r="F20" s="29">
        <f>('2005_CO-PA_Sumary'!F20+'2006_CO-PA_Sumary'!F20+'2007_CO-PA_Sumary'!F20+'2008_CO-PA_Sumary'!F20+'2009_CO-PA_Sumary'!F20+'2010_CO-PA_Sumary'!F20)/6</f>
        <v>757.80000000000018</v>
      </c>
      <c r="G20" s="28">
        <f>('2005_CO-PA_Sumary'!G20+'2006_CO-PA_Sumary'!G20+'2007_CO-PA_Sumary'!G20+'2008_CO-PA_Sumary'!G20+'2009_CO-PA_Sumary'!G20+'2010_CO-PA_Sumary'!G20)/6</f>
        <v>69.433333333333337</v>
      </c>
      <c r="H20" s="29">
        <f>('2005_CO-PA_Sumary'!H20+'2006_CO-PA_Sumary'!H20+'2007_CO-PA_Sumary'!H20+'2008_CO-PA_Sumary'!H20+'2009_CO-PA_Sumary'!H20+'2010_CO-PA_Sumary'!H20)/6</f>
        <v>1898.5166666666664</v>
      </c>
      <c r="I20" s="29">
        <f>('2005_CO-PA_Sumary'!I20+'2006_CO-PA_Sumary'!I20+'2007_CO-PA_Sumary'!I20+'2008_CO-PA_Sumary'!I20+'2009_CO-PA_Sumary'!I20+'2010_CO-PA_Sumary'!I20)/6</f>
        <v>26.799999999999997</v>
      </c>
      <c r="J20" s="28">
        <f>('2005_CO-PA_Sumary'!J20+'2006_CO-PA_Sumary'!J20+'2007_CO-PA_Sumary'!J20+'2008_CO-PA_Sumary'!J20+'2009_CO-PA_Sumary'!J20+'2010_CO-PA_Sumary'!J20)/6</f>
        <v>124.16666666666664</v>
      </c>
      <c r="K20" s="28">
        <f>('2005_CO-PA_Sumary'!K20+'2006_CO-PA_Sumary'!K20+'2007_CO-PA_Sumary'!K20+'2008_CO-PA_Sumary'!K20+'2009_CO-PA_Sumary'!K20+'2010_CO-PA_Sumary'!K20)/6</f>
        <v>67.416666666666671</v>
      </c>
      <c r="L20" s="28">
        <f>('2005_CO-PA_Sumary'!L20+'2006_CO-PA_Sumary'!L20+'2007_CO-PA_Sumary'!L20+'2008_CO-PA_Sumary'!L20+'2009_CO-PA_Sumary'!L20+'2010_CO-PA_Sumary'!L20)/6</f>
        <v>0</v>
      </c>
      <c r="M20" s="28">
        <f>('2005_CO-PA_Sumary'!M20+'2006_CO-PA_Sumary'!M20+'2007_CO-PA_Sumary'!M20+'2008_CO-PA_Sumary'!M20+'2009_CO-PA_Sumary'!M20+'2010_CO-PA_Sumary'!M20)/6</f>
        <v>7.7666666666666666</v>
      </c>
      <c r="N20" s="29">
        <f>('2005_CO-PA_Sumary'!N20+'2006_CO-PA_Sumary'!N20+'2007_CO-PA_Sumary'!N20+'2008_CO-PA_Sumary'!N20+'2009_CO-PA_Sumary'!N20+'2010_CO-PA_Sumary'!N20)/6</f>
        <v>5.1666666666666581</v>
      </c>
      <c r="O20" s="29">
        <f>('2005_CO-PA_Sumary'!O20+'2006_CO-PA_Sumary'!O20+'2007_CO-PA_Sumary'!O20+'2008_CO-PA_Sumary'!O20+'2009_CO-PA_Sumary'!O20+'2010_CO-PA_Sumary'!O20)/6</f>
        <v>0</v>
      </c>
      <c r="P20" s="28">
        <f>('2005_CO-PA_Sumary'!P20+'2006_CO-PA_Sumary'!P20+'2007_CO-PA_Sumary'!P20+'2008_CO-PA_Sumary'!P20+'2009_CO-PA_Sumary'!P20+'2010_CO-PA_Sumary'!P20)/6</f>
        <v>12.933333333333325</v>
      </c>
      <c r="Q20" s="29">
        <f>('2005_CO-PA_Sumary'!Q20+'2006_CO-PA_Sumary'!Q20+'2007_CO-PA_Sumary'!Q20+'2008_CO-PA_Sumary'!Q20+'2009_CO-PA_Sumary'!Q20+'2010_CO-PA_Sumary'!Q20)/6</f>
        <v>1994.7499999999998</v>
      </c>
      <c r="S20" s="27">
        <v>507</v>
      </c>
      <c r="T20" s="25" t="s">
        <v>163</v>
      </c>
      <c r="U20" s="28">
        <f>('2005_CO-PA_Sumary'!U20+'2006_CO-PA_Sumary'!U20+'2007_CO-PA_Sumary'!U20+'2008_CO-PA_Sumary'!U20+'2009_CO-PA_Sumary'!U20+'2010_CO-PA_Sumary'!U20)/6</f>
        <v>508.26666666666665</v>
      </c>
      <c r="V20" s="29">
        <f>('2005_CO-PA_Sumary'!V20+'2006_CO-PA_Sumary'!V20+'2007_CO-PA_Sumary'!V20+'2008_CO-PA_Sumary'!V20+'2009_CO-PA_Sumary'!V20+'2010_CO-PA_Sumary'!V20)/6</f>
        <v>47.216666666666661</v>
      </c>
      <c r="W20" s="29">
        <f>('2005_CO-PA_Sumary'!W20+'2006_CO-PA_Sumary'!W20+'2007_CO-PA_Sumary'!W20+'2008_CO-PA_Sumary'!W20+'2009_CO-PA_Sumary'!W20+'2010_CO-PA_Sumary'!W20)/6</f>
        <v>10.899999999999999</v>
      </c>
      <c r="X20" s="29">
        <f>('2005_CO-PA_Sumary'!X20+'2006_CO-PA_Sumary'!X20+'2007_CO-PA_Sumary'!X20+'2008_CO-PA_Sumary'!X20+'2009_CO-PA_Sumary'!X20+'2010_CO-PA_Sumary'!X20)/6</f>
        <v>566.38333333333333</v>
      </c>
      <c r="Y20" s="28">
        <f>('2005_CO-PA_Sumary'!Y20+'2006_CO-PA_Sumary'!Y20+'2007_CO-PA_Sumary'!Y20+'2008_CO-PA_Sumary'!Y20+'2009_CO-PA_Sumary'!Y20+'2010_CO-PA_Sumary'!Y20)/6</f>
        <v>2415.1833333333338</v>
      </c>
      <c r="Z20" s="29">
        <f>('2005_CO-PA_Sumary'!Z20+'2006_CO-PA_Sumary'!Z20+'2007_CO-PA_Sumary'!Z20+'2008_CO-PA_Sumary'!Z20+'2009_CO-PA_Sumary'!Z20+'2010_CO-PA_Sumary'!Z20)/6</f>
        <v>68.683333333333337</v>
      </c>
      <c r="AA20" s="29">
        <f>('2005_CO-PA_Sumary'!AA20+'2006_CO-PA_Sumary'!AA20+'2007_CO-PA_Sumary'!AA20+'2008_CO-PA_Sumary'!AA20+'2009_CO-PA_Sumary'!AA20+'2010_CO-PA_Sumary'!AA20)/6</f>
        <v>270.15000000000003</v>
      </c>
      <c r="AB20" s="28">
        <f>('2005_CO-PA_Sumary'!AB20+'2006_CO-PA_Sumary'!AB20+'2007_CO-PA_Sumary'!AB20+'2008_CO-PA_Sumary'!AB20+'2009_CO-PA_Sumary'!AB20+'2010_CO-PA_Sumary'!AB20)/6</f>
        <v>135.15</v>
      </c>
      <c r="AC20" s="28">
        <f>('2005_CO-PA_Sumary'!AC20+'2006_CO-PA_Sumary'!AC20+'2007_CO-PA_Sumary'!AC20+'2008_CO-PA_Sumary'!AC20+'2009_CO-PA_Sumary'!AC20+'2010_CO-PA_Sumary'!AC20)/6</f>
        <v>0</v>
      </c>
      <c r="AD20" s="28">
        <f>('2005_CO-PA_Sumary'!AD20+'2006_CO-PA_Sumary'!AD20+'2007_CO-PA_Sumary'!AD20+'2008_CO-PA_Sumary'!AD20+'2009_CO-PA_Sumary'!AD20+'2010_CO-PA_Sumary'!AD20)/6</f>
        <v>136.73333333333332</v>
      </c>
      <c r="AE20" s="28">
        <f>('2005_CO-PA_Sumary'!AE20+'2006_CO-PA_Sumary'!AE20+'2007_CO-PA_Sumary'!AE20+'2008_CO-PA_Sumary'!AE20+'2009_CO-PA_Sumary'!AE20+'2010_CO-PA_Sumary'!AE20)/6</f>
        <v>297.09999999999997</v>
      </c>
      <c r="AF20" s="29">
        <f>('2005_CO-PA_Sumary'!AF20+'2006_CO-PA_Sumary'!AF20+'2007_CO-PA_Sumary'!AF20+'2008_CO-PA_Sumary'!AF20+'2009_CO-PA_Sumary'!AF20+'2010_CO-PA_Sumary'!AF20)/6</f>
        <v>0</v>
      </c>
      <c r="AG20" s="29">
        <f>('2005_CO-PA_Sumary'!AG20+'2006_CO-PA_Sumary'!AG20+'2007_CO-PA_Sumary'!AG20+'2008_CO-PA_Sumary'!AG20+'2009_CO-PA_Sumary'!AG20+'2010_CO-PA_Sumary'!AG20)/6</f>
        <v>106.05000000000001</v>
      </c>
      <c r="AH20" s="28">
        <f>('2005_CO-PA_Sumary'!AH20+'2006_CO-PA_Sumary'!AH20+'2007_CO-PA_Sumary'!AH20+'2008_CO-PA_Sumary'!AH20+'2009_CO-PA_Sumary'!AH20+'2010_CO-PA_Sumary'!AH20)/6</f>
        <v>403.14999999999992</v>
      </c>
      <c r="AI20" s="29">
        <f>('2005_CO-PA_Sumary'!AI20+'2006_CO-PA_Sumary'!AI20+'2007_CO-PA_Sumary'!AI20+'2008_CO-PA_Sumary'!AI20+'2009_CO-PA_Sumary'!AI20+'2010_CO-PA_Sumary'!AI20)/6</f>
        <v>2754.0166666666669</v>
      </c>
      <c r="AL20" s="148"/>
      <c r="AM20" s="150">
        <v>402</v>
      </c>
      <c r="AN20" s="151" t="s">
        <v>155</v>
      </c>
      <c r="AO20" s="138">
        <f t="shared" si="31"/>
        <v>2.9833333333333338</v>
      </c>
      <c r="AP20" s="138">
        <f t="shared" si="31"/>
        <v>633.68333333333339</v>
      </c>
      <c r="AQ20" s="138">
        <f t="shared" si="31"/>
        <v>0</v>
      </c>
      <c r="AR20" s="138">
        <f t="shared" si="31"/>
        <v>636.66666666666674</v>
      </c>
      <c r="AS20" s="138">
        <f t="shared" si="31"/>
        <v>5.6000000000000005</v>
      </c>
      <c r="AT20" s="138">
        <f t="shared" si="31"/>
        <v>1691.0166666666667</v>
      </c>
      <c r="AU20" s="138">
        <f t="shared" si="31"/>
        <v>26.799999999999997</v>
      </c>
      <c r="AV20" s="138">
        <f t="shared" si="31"/>
        <v>64.766666666666666</v>
      </c>
      <c r="AW20" s="138">
        <f t="shared" si="31"/>
        <v>67.416666666666671</v>
      </c>
      <c r="AX20" s="138">
        <f t="shared" si="31"/>
        <v>0</v>
      </c>
      <c r="AY20" s="138">
        <f t="shared" ref="AY20:BA20" si="34">AE11</f>
        <v>0</v>
      </c>
      <c r="AZ20" s="138">
        <f t="shared" si="34"/>
        <v>0</v>
      </c>
      <c r="BA20" s="138">
        <f t="shared" si="34"/>
        <v>0</v>
      </c>
      <c r="BB20" s="138">
        <f t="shared" si="33"/>
        <v>0</v>
      </c>
      <c r="BC20" s="240">
        <f t="shared" si="33"/>
        <v>1723.416666666667</v>
      </c>
      <c r="BD20" s="247"/>
      <c r="BE20" s="245" t="s">
        <v>231</v>
      </c>
      <c r="BF20" s="213">
        <v>1</v>
      </c>
      <c r="BG20" s="212" t="s">
        <v>95</v>
      </c>
      <c r="BH20" s="232">
        <f>C45</f>
        <v>17.599999999999998</v>
      </c>
      <c r="BI20" s="232">
        <f t="shared" ref="BI20:BV20" si="35">D45</f>
        <v>28.866666666666664</v>
      </c>
      <c r="BJ20" s="232">
        <f t="shared" si="35"/>
        <v>0</v>
      </c>
      <c r="BK20" s="232">
        <f t="shared" si="35"/>
        <v>46.466666666666669</v>
      </c>
      <c r="BL20" s="232">
        <f t="shared" si="35"/>
        <v>17.883333333333329</v>
      </c>
      <c r="BM20" s="232">
        <f t="shared" si="35"/>
        <v>40.716666666666669</v>
      </c>
      <c r="BN20" s="232">
        <f t="shared" si="35"/>
        <v>0</v>
      </c>
      <c r="BO20" s="232">
        <f t="shared" si="35"/>
        <v>16.266666666666666</v>
      </c>
      <c r="BP20" s="232">
        <f t="shared" si="35"/>
        <v>0</v>
      </c>
      <c r="BQ20" s="232">
        <f t="shared" si="35"/>
        <v>0</v>
      </c>
      <c r="BR20" s="232">
        <f t="shared" si="35"/>
        <v>0.28333333333333333</v>
      </c>
      <c r="BS20" s="232">
        <f t="shared" si="35"/>
        <v>0.94999999999999984</v>
      </c>
      <c r="BT20" s="232">
        <f t="shared" si="35"/>
        <v>0</v>
      </c>
      <c r="BU20" s="232">
        <f t="shared" si="35"/>
        <v>1.2333333333333334</v>
      </c>
      <c r="BV20" s="232">
        <f t="shared" si="35"/>
        <v>58.6</v>
      </c>
      <c r="BX20" s="28"/>
    </row>
    <row r="21" spans="1:76" x14ac:dyDescent="0.2">
      <c r="A21" s="23" t="s">
        <v>46</v>
      </c>
      <c r="B21" s="24" t="s">
        <v>47</v>
      </c>
      <c r="C21" s="28">
        <f>('2005_CO-PA_Sumary'!C21+'2006_CO-PA_Sumary'!C21+'2007_CO-PA_Sumary'!C21+'2008_CO-PA_Sumary'!C21+'2009_CO-PA_Sumary'!C21+'2010_CO-PA_Sumary'!C21)/6</f>
        <v>673.05000000000007</v>
      </c>
      <c r="D21" s="29">
        <f>('2005_CO-PA_Sumary'!D21+'2006_CO-PA_Sumary'!D21+'2007_CO-PA_Sumary'!D21+'2008_CO-PA_Sumary'!D21+'2009_CO-PA_Sumary'!D21+'2010_CO-PA_Sumary'!D21)/6</f>
        <v>40.68333333333333</v>
      </c>
      <c r="E21" s="29">
        <f>('2005_CO-PA_Sumary'!E21+'2006_CO-PA_Sumary'!E21+'2007_CO-PA_Sumary'!E21+'2008_CO-PA_Sumary'!E21+'2009_CO-PA_Sumary'!E21+'2010_CO-PA_Sumary'!E21)/6</f>
        <v>0</v>
      </c>
      <c r="F21" s="29">
        <f>('2005_CO-PA_Sumary'!F21+'2006_CO-PA_Sumary'!F21+'2007_CO-PA_Sumary'!F21+'2008_CO-PA_Sumary'!F21+'2009_CO-PA_Sumary'!F21+'2010_CO-PA_Sumary'!F21)/6</f>
        <v>713.73333333333323</v>
      </c>
      <c r="G21" s="28">
        <f>('2005_CO-PA_Sumary'!G21+'2006_CO-PA_Sumary'!G21+'2007_CO-PA_Sumary'!G21+'2008_CO-PA_Sumary'!G21+'2009_CO-PA_Sumary'!G21+'2010_CO-PA_Sumary'!G21)/6</f>
        <v>1015.6333333333332</v>
      </c>
      <c r="H21" s="29">
        <f>('2005_CO-PA_Sumary'!H21+'2006_CO-PA_Sumary'!H21+'2007_CO-PA_Sumary'!H21+'2008_CO-PA_Sumary'!H21+'2009_CO-PA_Sumary'!H21+'2010_CO-PA_Sumary'!H21)/6</f>
        <v>40.75</v>
      </c>
      <c r="I21" s="29">
        <f>('2005_CO-PA_Sumary'!I21+'2006_CO-PA_Sumary'!I21+'2007_CO-PA_Sumary'!I21+'2008_CO-PA_Sumary'!I21+'2009_CO-PA_Sumary'!I21+'2010_CO-PA_Sumary'!I21)/6</f>
        <v>0</v>
      </c>
      <c r="J21" s="28">
        <f>('2005_CO-PA_Sumary'!J21+'2006_CO-PA_Sumary'!J21+'2007_CO-PA_Sumary'!J21+'2008_CO-PA_Sumary'!J21+'2009_CO-PA_Sumary'!J21+'2010_CO-PA_Sumary'!J21)/6</f>
        <v>257.45000000000005</v>
      </c>
      <c r="K21" s="28">
        <f>('2005_CO-PA_Sumary'!K21+'2006_CO-PA_Sumary'!K21+'2007_CO-PA_Sumary'!K21+'2008_CO-PA_Sumary'!K21+'2009_CO-PA_Sumary'!K21+'2010_CO-PA_Sumary'!K21)/6</f>
        <v>0</v>
      </c>
      <c r="L21" s="28">
        <f>('2005_CO-PA_Sumary'!L21+'2006_CO-PA_Sumary'!L21+'2007_CO-PA_Sumary'!L21+'2008_CO-PA_Sumary'!L21+'2009_CO-PA_Sumary'!L21+'2010_CO-PA_Sumary'!L21)/6</f>
        <v>17.166666666666668</v>
      </c>
      <c r="M21" s="28">
        <f>('2005_CO-PA_Sumary'!M21+'2006_CO-PA_Sumary'!M21+'2007_CO-PA_Sumary'!M21+'2008_CO-PA_Sumary'!M21+'2009_CO-PA_Sumary'!M21+'2010_CO-PA_Sumary'!M21)/6</f>
        <v>20.349999999999998</v>
      </c>
      <c r="N21" s="29">
        <f>('2005_CO-PA_Sumary'!N21+'2006_CO-PA_Sumary'!N21+'2007_CO-PA_Sumary'!N21+'2008_CO-PA_Sumary'!N21+'2009_CO-PA_Sumary'!N21+'2010_CO-PA_Sumary'!N21)/6</f>
        <v>0</v>
      </c>
      <c r="O21" s="29">
        <f>('2005_CO-PA_Sumary'!O21+'2006_CO-PA_Sumary'!O21+'2007_CO-PA_Sumary'!O21+'2008_CO-PA_Sumary'!O21+'2009_CO-PA_Sumary'!O21+'2010_CO-PA_Sumary'!O21)/6</f>
        <v>0</v>
      </c>
      <c r="P21" s="28">
        <f>('2005_CO-PA_Sumary'!P21+'2006_CO-PA_Sumary'!P21+'2007_CO-PA_Sumary'!P21+'2008_CO-PA_Sumary'!P21+'2009_CO-PA_Sumary'!P21+'2010_CO-PA_Sumary'!P21)/6</f>
        <v>20.349999999999998</v>
      </c>
      <c r="Q21" s="29">
        <f>('2005_CO-PA_Sumary'!Q21+'2006_CO-PA_Sumary'!Q21+'2007_CO-PA_Sumary'!Q21+'2008_CO-PA_Sumary'!Q21+'2009_CO-PA_Sumary'!Q21+'2010_CO-PA_Sumary'!Q21)/6</f>
        <v>1056.3833333333334</v>
      </c>
      <c r="S21" s="27">
        <v>508</v>
      </c>
      <c r="T21" s="25" t="s">
        <v>164</v>
      </c>
      <c r="U21" s="28">
        <f>('2005_CO-PA_Sumary'!U21+'2006_CO-PA_Sumary'!U21+'2007_CO-PA_Sumary'!U21+'2008_CO-PA_Sumary'!U21+'2009_CO-PA_Sumary'!U21+'2010_CO-PA_Sumary'!U21)/6</f>
        <v>44</v>
      </c>
      <c r="V21" s="29">
        <f>('2005_CO-PA_Sumary'!V21+'2006_CO-PA_Sumary'!V21+'2007_CO-PA_Sumary'!V21+'2008_CO-PA_Sumary'!V21+'2009_CO-PA_Sumary'!V21+'2010_CO-PA_Sumary'!V21)/6</f>
        <v>23.316666666666666</v>
      </c>
      <c r="W21" s="29">
        <f>('2005_CO-PA_Sumary'!W21+'2006_CO-PA_Sumary'!W21+'2007_CO-PA_Sumary'!W21+'2008_CO-PA_Sumary'!W21+'2009_CO-PA_Sumary'!W21+'2010_CO-PA_Sumary'!W21)/6</f>
        <v>0</v>
      </c>
      <c r="X21" s="29">
        <f>('2005_CO-PA_Sumary'!X21+'2006_CO-PA_Sumary'!X21+'2007_CO-PA_Sumary'!X21+'2008_CO-PA_Sumary'!X21+'2009_CO-PA_Sumary'!X21+'2010_CO-PA_Sumary'!X21)/6</f>
        <v>67.316666666666677</v>
      </c>
      <c r="Y21" s="28">
        <f>('2005_CO-PA_Sumary'!Y21+'2006_CO-PA_Sumary'!Y21+'2007_CO-PA_Sumary'!Y21+'2008_CO-PA_Sumary'!Y21+'2009_CO-PA_Sumary'!Y21+'2010_CO-PA_Sumary'!Y21)/6</f>
        <v>326.31666666666666</v>
      </c>
      <c r="Z21" s="29">
        <f>('2005_CO-PA_Sumary'!Z21+'2006_CO-PA_Sumary'!Z21+'2007_CO-PA_Sumary'!Z21+'2008_CO-PA_Sumary'!Z21+'2009_CO-PA_Sumary'!Z21+'2010_CO-PA_Sumary'!Z21)/6</f>
        <v>118.83333333333333</v>
      </c>
      <c r="AA21" s="29">
        <f>('2005_CO-PA_Sumary'!AA21+'2006_CO-PA_Sumary'!AA21+'2007_CO-PA_Sumary'!AA21+'2008_CO-PA_Sumary'!AA21+'2009_CO-PA_Sumary'!AA21+'2010_CO-PA_Sumary'!AA21)/6</f>
        <v>7.0500000000000007</v>
      </c>
      <c r="AB21" s="28">
        <f>('2005_CO-PA_Sumary'!AB21+'2006_CO-PA_Sumary'!AB21+'2007_CO-PA_Sumary'!AB21+'2008_CO-PA_Sumary'!AB21+'2009_CO-PA_Sumary'!AB21+'2010_CO-PA_Sumary'!AB21)/6</f>
        <v>38.433333333333337</v>
      </c>
      <c r="AC21" s="28">
        <f>('2005_CO-PA_Sumary'!AC21+'2006_CO-PA_Sumary'!AC21+'2007_CO-PA_Sumary'!AC21+'2008_CO-PA_Sumary'!AC21+'2009_CO-PA_Sumary'!AC21+'2010_CO-PA_Sumary'!AC21)/6</f>
        <v>0</v>
      </c>
      <c r="AD21" s="28">
        <f>('2005_CO-PA_Sumary'!AD21+'2006_CO-PA_Sumary'!AD21+'2007_CO-PA_Sumary'!AD21+'2008_CO-PA_Sumary'!AD21+'2009_CO-PA_Sumary'!AD21+'2010_CO-PA_Sumary'!AD21)/6</f>
        <v>25.916666666666668</v>
      </c>
      <c r="AE21" s="28">
        <f>('2005_CO-PA_Sumary'!AE21+'2006_CO-PA_Sumary'!AE21+'2007_CO-PA_Sumary'!AE21+'2008_CO-PA_Sumary'!AE21+'2009_CO-PA_Sumary'!AE21+'2010_CO-PA_Sumary'!AE21)/6</f>
        <v>28.549999999999997</v>
      </c>
      <c r="AF21" s="29">
        <f>('2005_CO-PA_Sumary'!AF21+'2006_CO-PA_Sumary'!AF21+'2007_CO-PA_Sumary'!AF21+'2008_CO-PA_Sumary'!AF21+'2009_CO-PA_Sumary'!AF21+'2010_CO-PA_Sumary'!AF21)/6</f>
        <v>5.6833333333333336</v>
      </c>
      <c r="AG21" s="29">
        <f>('2005_CO-PA_Sumary'!AG21+'2006_CO-PA_Sumary'!AG21+'2007_CO-PA_Sumary'!AG21+'2008_CO-PA_Sumary'!AG21+'2009_CO-PA_Sumary'!AG21+'2010_CO-PA_Sumary'!AG21)/6</f>
        <v>0</v>
      </c>
      <c r="AH21" s="28">
        <f>('2005_CO-PA_Sumary'!AH21+'2006_CO-PA_Sumary'!AH21+'2007_CO-PA_Sumary'!AH21+'2008_CO-PA_Sumary'!AH21+'2009_CO-PA_Sumary'!AH21+'2010_CO-PA_Sumary'!AH21)/6</f>
        <v>34.233333333333327</v>
      </c>
      <c r="AI21" s="29">
        <f>('2005_CO-PA_Sumary'!AI21+'2006_CO-PA_Sumary'!AI21+'2007_CO-PA_Sumary'!AI21+'2008_CO-PA_Sumary'!AI21+'2009_CO-PA_Sumary'!AI21+'2010_CO-PA_Sumary'!AI21)/6</f>
        <v>452.2</v>
      </c>
      <c r="AL21" s="148"/>
      <c r="AM21" s="150">
        <v>403</v>
      </c>
      <c r="AN21" s="151" t="s">
        <v>156</v>
      </c>
      <c r="AO21" s="138">
        <f t="shared" si="31"/>
        <v>130.48333333333332</v>
      </c>
      <c r="AP21" s="138">
        <f t="shared" si="31"/>
        <v>492.7833333333333</v>
      </c>
      <c r="AQ21" s="138">
        <f t="shared" si="31"/>
        <v>0</v>
      </c>
      <c r="AR21" s="138">
        <f t="shared" si="31"/>
        <v>623.26666666666665</v>
      </c>
      <c r="AS21" s="138">
        <f t="shared" si="31"/>
        <v>151.98333333333335</v>
      </c>
      <c r="AT21" s="138">
        <f t="shared" si="31"/>
        <v>1241.0666666666668</v>
      </c>
      <c r="AU21" s="138">
        <f t="shared" si="31"/>
        <v>5.1166666666666671</v>
      </c>
      <c r="AV21" s="138">
        <f t="shared" si="31"/>
        <v>310.58333333333331</v>
      </c>
      <c r="AW21" s="138">
        <f t="shared" si="31"/>
        <v>39.049999999999997</v>
      </c>
      <c r="AX21" s="138">
        <f t="shared" si="31"/>
        <v>0</v>
      </c>
      <c r="AY21" s="138">
        <f t="shared" ref="AY21:BA21" si="36">AE12</f>
        <v>8.85</v>
      </c>
      <c r="AZ21" s="138">
        <f t="shared" si="36"/>
        <v>283.05</v>
      </c>
      <c r="BA21" s="138">
        <f t="shared" si="36"/>
        <v>0</v>
      </c>
      <c r="BB21" s="138">
        <f t="shared" si="33"/>
        <v>291.89999999999998</v>
      </c>
      <c r="BC21" s="240">
        <f t="shared" si="33"/>
        <v>1398.1666666666667</v>
      </c>
      <c r="BD21" s="247"/>
      <c r="BE21" s="245"/>
      <c r="BF21" s="213">
        <v>2</v>
      </c>
      <c r="BG21" s="212" t="s">
        <v>77</v>
      </c>
      <c r="BH21" s="232">
        <f>C36</f>
        <v>48.18333333333333</v>
      </c>
      <c r="BI21" s="232">
        <f t="shared" ref="BI21:BV21" si="37">D36</f>
        <v>7.666666666666667</v>
      </c>
      <c r="BJ21" s="232">
        <f t="shared" si="37"/>
        <v>0</v>
      </c>
      <c r="BK21" s="232">
        <f t="shared" si="37"/>
        <v>55.849999999999994</v>
      </c>
      <c r="BL21" s="232">
        <f t="shared" si="37"/>
        <v>65.13333333333334</v>
      </c>
      <c r="BM21" s="232">
        <f t="shared" si="37"/>
        <v>10.933333333333332</v>
      </c>
      <c r="BN21" s="232">
        <f t="shared" si="37"/>
        <v>0</v>
      </c>
      <c r="BO21" s="232">
        <f t="shared" si="37"/>
        <v>25.650000000000002</v>
      </c>
      <c r="BP21" s="232">
        <f t="shared" si="37"/>
        <v>0</v>
      </c>
      <c r="BQ21" s="232">
        <f t="shared" si="37"/>
        <v>0.8666666666666667</v>
      </c>
      <c r="BR21" s="232">
        <f t="shared" si="37"/>
        <v>0.65</v>
      </c>
      <c r="BS21" s="232">
        <f t="shared" si="37"/>
        <v>1.1833333333333333</v>
      </c>
      <c r="BT21" s="232">
        <f t="shared" si="37"/>
        <v>0</v>
      </c>
      <c r="BU21" s="232">
        <f t="shared" si="37"/>
        <v>1.8333333333333333</v>
      </c>
      <c r="BV21" s="232">
        <f t="shared" si="37"/>
        <v>76.066666666666649</v>
      </c>
      <c r="BX21" s="28"/>
    </row>
    <row r="22" spans="1:76" ht="13.5" thickBot="1" x14ac:dyDescent="0.25">
      <c r="A22" s="23" t="s">
        <v>48</v>
      </c>
      <c r="B22" s="24" t="s">
        <v>49</v>
      </c>
      <c r="C22" s="28">
        <f>('2005_CO-PA_Sumary'!C22+'2006_CO-PA_Sumary'!C22+'2007_CO-PA_Sumary'!C22+'2008_CO-PA_Sumary'!C22+'2009_CO-PA_Sumary'!C22+'2010_CO-PA_Sumary'!C22)/6</f>
        <v>3.0666666666666664</v>
      </c>
      <c r="D22" s="29">
        <f>('2005_CO-PA_Sumary'!D22+'2006_CO-PA_Sumary'!D22+'2007_CO-PA_Sumary'!D22+'2008_CO-PA_Sumary'!D22+'2009_CO-PA_Sumary'!D22+'2010_CO-PA_Sumary'!D22)/6</f>
        <v>0.95000000000000007</v>
      </c>
      <c r="E22" s="29">
        <f>('2005_CO-PA_Sumary'!E22+'2006_CO-PA_Sumary'!E22+'2007_CO-PA_Sumary'!E22+'2008_CO-PA_Sumary'!E22+'2009_CO-PA_Sumary'!E22+'2010_CO-PA_Sumary'!E22)/6</f>
        <v>0</v>
      </c>
      <c r="F22" s="29">
        <f>('2005_CO-PA_Sumary'!F22+'2006_CO-PA_Sumary'!F22+'2007_CO-PA_Sumary'!F22+'2008_CO-PA_Sumary'!F22+'2009_CO-PA_Sumary'!F22+'2010_CO-PA_Sumary'!F22)/6</f>
        <v>4.0166666666666666</v>
      </c>
      <c r="G22" s="28">
        <f>('2005_CO-PA_Sumary'!G22+'2006_CO-PA_Sumary'!G22+'2007_CO-PA_Sumary'!G22+'2008_CO-PA_Sumary'!G22+'2009_CO-PA_Sumary'!G22+'2010_CO-PA_Sumary'!G22)/6</f>
        <v>4.8499999999999996</v>
      </c>
      <c r="H22" s="29">
        <f>('2005_CO-PA_Sumary'!H22+'2006_CO-PA_Sumary'!H22+'2007_CO-PA_Sumary'!H22+'2008_CO-PA_Sumary'!H22+'2009_CO-PA_Sumary'!H22+'2010_CO-PA_Sumary'!H22)/6</f>
        <v>38.18333333333333</v>
      </c>
      <c r="I22" s="29">
        <f>('2005_CO-PA_Sumary'!I22+'2006_CO-PA_Sumary'!I22+'2007_CO-PA_Sumary'!I22+'2008_CO-PA_Sumary'!I22+'2009_CO-PA_Sumary'!I22+'2010_CO-PA_Sumary'!I22)/6</f>
        <v>0</v>
      </c>
      <c r="J22" s="28">
        <f>('2005_CO-PA_Sumary'!J22+'2006_CO-PA_Sumary'!J22+'2007_CO-PA_Sumary'!J22+'2008_CO-PA_Sumary'!J22+'2009_CO-PA_Sumary'!J22+'2010_CO-PA_Sumary'!J22)/6</f>
        <v>7.45</v>
      </c>
      <c r="K22" s="28">
        <f>('2005_CO-PA_Sumary'!K22+'2006_CO-PA_Sumary'!K22+'2007_CO-PA_Sumary'!K22+'2008_CO-PA_Sumary'!K22+'2009_CO-PA_Sumary'!K22+'2010_CO-PA_Sumary'!K22)/6</f>
        <v>0</v>
      </c>
      <c r="L22" s="28">
        <f>('2005_CO-PA_Sumary'!L22+'2006_CO-PA_Sumary'!L22+'2007_CO-PA_Sumary'!L22+'2008_CO-PA_Sumary'!L22+'2009_CO-PA_Sumary'!L22+'2010_CO-PA_Sumary'!L22)/6</f>
        <v>0</v>
      </c>
      <c r="M22" s="28">
        <f>('2005_CO-PA_Sumary'!M22+'2006_CO-PA_Sumary'!M22+'2007_CO-PA_Sumary'!M22+'2008_CO-PA_Sumary'!M22+'2009_CO-PA_Sumary'!M22+'2010_CO-PA_Sumary'!M22)/6</f>
        <v>0</v>
      </c>
      <c r="N22" s="29">
        <f>('2005_CO-PA_Sumary'!N22+'2006_CO-PA_Sumary'!N22+'2007_CO-PA_Sumary'!N22+'2008_CO-PA_Sumary'!N22+'2009_CO-PA_Sumary'!N22+'2010_CO-PA_Sumary'!N22)/6</f>
        <v>0</v>
      </c>
      <c r="O22" s="29">
        <f>('2005_CO-PA_Sumary'!O22+'2006_CO-PA_Sumary'!O22+'2007_CO-PA_Sumary'!O22+'2008_CO-PA_Sumary'!O22+'2009_CO-PA_Sumary'!O22+'2010_CO-PA_Sumary'!O22)/6</f>
        <v>0</v>
      </c>
      <c r="P22" s="28">
        <f>('2005_CO-PA_Sumary'!P22+'2006_CO-PA_Sumary'!P22+'2007_CO-PA_Sumary'!P22+'2008_CO-PA_Sumary'!P22+'2009_CO-PA_Sumary'!P22+'2010_CO-PA_Sumary'!P22)/6</f>
        <v>0</v>
      </c>
      <c r="Q22" s="29">
        <f>('2005_CO-PA_Sumary'!Q22+'2006_CO-PA_Sumary'!Q22+'2007_CO-PA_Sumary'!Q22+'2008_CO-PA_Sumary'!Q22+'2009_CO-PA_Sumary'!Q22+'2010_CO-PA_Sumary'!Q22)/6</f>
        <v>43.033333333333331</v>
      </c>
      <c r="S22" s="27">
        <v>509</v>
      </c>
      <c r="T22" s="25" t="s">
        <v>165</v>
      </c>
      <c r="U22" s="28">
        <f>('2005_CO-PA_Sumary'!U22+'2006_CO-PA_Sumary'!U22+'2007_CO-PA_Sumary'!U22+'2008_CO-PA_Sumary'!U22+'2009_CO-PA_Sumary'!U22+'2010_CO-PA_Sumary'!U22)/6</f>
        <v>473</v>
      </c>
      <c r="V22" s="29">
        <f>('2005_CO-PA_Sumary'!V22+'2006_CO-PA_Sumary'!V22+'2007_CO-PA_Sumary'!V22+'2008_CO-PA_Sumary'!V22+'2009_CO-PA_Sumary'!V22+'2010_CO-PA_Sumary'!V22)/6</f>
        <v>46.95000000000001</v>
      </c>
      <c r="W22" s="29">
        <f>('2005_CO-PA_Sumary'!W22+'2006_CO-PA_Sumary'!W22+'2007_CO-PA_Sumary'!W22+'2008_CO-PA_Sumary'!W22+'2009_CO-PA_Sumary'!W22+'2010_CO-PA_Sumary'!W22)/6</f>
        <v>0</v>
      </c>
      <c r="X22" s="29">
        <f>('2005_CO-PA_Sumary'!X22+'2006_CO-PA_Sumary'!X22+'2007_CO-PA_Sumary'!X22+'2008_CO-PA_Sumary'!X22+'2009_CO-PA_Sumary'!X22+'2010_CO-PA_Sumary'!X22)/6</f>
        <v>519.95000000000005</v>
      </c>
      <c r="Y22" s="28">
        <f>('2005_CO-PA_Sumary'!Y22+'2006_CO-PA_Sumary'!Y22+'2007_CO-PA_Sumary'!Y22+'2008_CO-PA_Sumary'!Y22+'2009_CO-PA_Sumary'!Y22+'2010_CO-PA_Sumary'!Y22)/6</f>
        <v>827.33333333333337</v>
      </c>
      <c r="Z22" s="29">
        <f>('2005_CO-PA_Sumary'!Z22+'2006_CO-PA_Sumary'!Z22+'2007_CO-PA_Sumary'!Z22+'2008_CO-PA_Sumary'!Z22+'2009_CO-PA_Sumary'!Z22+'2010_CO-PA_Sumary'!Z22)/6</f>
        <v>71.983333333333334</v>
      </c>
      <c r="AA22" s="29">
        <f>('2005_CO-PA_Sumary'!AA22+'2006_CO-PA_Sumary'!AA22+'2007_CO-PA_Sumary'!AA22+'2008_CO-PA_Sumary'!AA22+'2009_CO-PA_Sumary'!AA22+'2010_CO-PA_Sumary'!AA22)/6</f>
        <v>0</v>
      </c>
      <c r="AB22" s="28">
        <f>('2005_CO-PA_Sumary'!AB22+'2006_CO-PA_Sumary'!AB22+'2007_CO-PA_Sumary'!AB22+'2008_CO-PA_Sumary'!AB22+'2009_CO-PA_Sumary'!AB22+'2010_CO-PA_Sumary'!AB22)/6</f>
        <v>118.76666666666667</v>
      </c>
      <c r="AC22" s="28">
        <f>('2005_CO-PA_Sumary'!AC22+'2006_CO-PA_Sumary'!AC22+'2007_CO-PA_Sumary'!AC22+'2008_CO-PA_Sumary'!AC22+'2009_CO-PA_Sumary'!AC22+'2010_CO-PA_Sumary'!AC22)/6</f>
        <v>0</v>
      </c>
      <c r="AD22" s="28">
        <f>('2005_CO-PA_Sumary'!AD22+'2006_CO-PA_Sumary'!AD22+'2007_CO-PA_Sumary'!AD22+'2008_CO-PA_Sumary'!AD22+'2009_CO-PA_Sumary'!AD22+'2010_CO-PA_Sumary'!AD22)/6</f>
        <v>21.433333333333334</v>
      </c>
      <c r="AE22" s="28">
        <f>('2005_CO-PA_Sumary'!AE22+'2006_CO-PA_Sumary'!AE22+'2007_CO-PA_Sumary'!AE22+'2008_CO-PA_Sumary'!AE22+'2009_CO-PA_Sumary'!AE22+'2010_CO-PA_Sumary'!AE22)/6</f>
        <v>152.13333333333335</v>
      </c>
      <c r="AF22" s="29">
        <f>('2005_CO-PA_Sumary'!AF22+'2006_CO-PA_Sumary'!AF22+'2007_CO-PA_Sumary'!AF22+'2008_CO-PA_Sumary'!AF22+'2009_CO-PA_Sumary'!AF22+'2010_CO-PA_Sumary'!AF22)/6</f>
        <v>0</v>
      </c>
      <c r="AG22" s="29">
        <f>('2005_CO-PA_Sumary'!AG22+'2006_CO-PA_Sumary'!AG22+'2007_CO-PA_Sumary'!AG22+'2008_CO-PA_Sumary'!AG22+'2009_CO-PA_Sumary'!AG22+'2010_CO-PA_Sumary'!AG22)/6</f>
        <v>0</v>
      </c>
      <c r="AH22" s="28">
        <f>('2005_CO-PA_Sumary'!AH22+'2006_CO-PA_Sumary'!AH22+'2007_CO-PA_Sumary'!AH22+'2008_CO-PA_Sumary'!AH22+'2009_CO-PA_Sumary'!AH22+'2010_CO-PA_Sumary'!AH22)/6</f>
        <v>152.13333333333335</v>
      </c>
      <c r="AI22" s="29">
        <f>('2005_CO-PA_Sumary'!AI22+'2006_CO-PA_Sumary'!AI22+'2007_CO-PA_Sumary'!AI22+'2008_CO-PA_Sumary'!AI22+'2009_CO-PA_Sumary'!AI22+'2010_CO-PA_Sumary'!AI22)/6</f>
        <v>899.31666666666661</v>
      </c>
      <c r="AL22" s="148"/>
      <c r="AM22" s="152">
        <v>404</v>
      </c>
      <c r="AN22" s="153" t="s">
        <v>81</v>
      </c>
      <c r="AO22" s="154">
        <f t="shared" si="31"/>
        <v>33.916666666666664</v>
      </c>
      <c r="AP22" s="154">
        <f t="shared" si="31"/>
        <v>35.250000000000007</v>
      </c>
      <c r="AQ22" s="154">
        <f t="shared" si="31"/>
        <v>0</v>
      </c>
      <c r="AR22" s="154">
        <f t="shared" si="31"/>
        <v>69.166666666666671</v>
      </c>
      <c r="AS22" s="154">
        <f t="shared" si="31"/>
        <v>258.14999999999998</v>
      </c>
      <c r="AT22" s="154">
        <f t="shared" si="31"/>
        <v>766.25</v>
      </c>
      <c r="AU22" s="154">
        <f t="shared" si="31"/>
        <v>0.16666666666666666</v>
      </c>
      <c r="AV22" s="154">
        <f t="shared" si="31"/>
        <v>24.683333333333334</v>
      </c>
      <c r="AW22" s="154">
        <f t="shared" si="31"/>
        <v>10.383333333333335</v>
      </c>
      <c r="AX22" s="154">
        <f t="shared" si="31"/>
        <v>0</v>
      </c>
      <c r="AY22" s="154">
        <f t="shared" ref="AY22:BA22" si="38">AE13</f>
        <v>0</v>
      </c>
      <c r="AZ22" s="154">
        <f t="shared" si="38"/>
        <v>0</v>
      </c>
      <c r="BA22" s="154">
        <f t="shared" si="38"/>
        <v>0</v>
      </c>
      <c r="BB22" s="154">
        <f t="shared" si="33"/>
        <v>0</v>
      </c>
      <c r="BC22" s="241">
        <f t="shared" si="33"/>
        <v>1024.5666666666666</v>
      </c>
      <c r="BD22" s="247"/>
      <c r="BE22" s="245"/>
      <c r="BF22" s="213">
        <v>3</v>
      </c>
      <c r="BG22" s="212" t="s">
        <v>61</v>
      </c>
      <c r="BH22" s="232">
        <f>C28</f>
        <v>464.41666666666669</v>
      </c>
      <c r="BI22" s="232">
        <f t="shared" ref="BI22:BV22" si="39">D28</f>
        <v>67.116666666666674</v>
      </c>
      <c r="BJ22" s="232">
        <f t="shared" si="39"/>
        <v>0</v>
      </c>
      <c r="BK22" s="232">
        <f t="shared" si="39"/>
        <v>531.5333333333333</v>
      </c>
      <c r="BL22" s="232">
        <f t="shared" si="39"/>
        <v>468.48333333333335</v>
      </c>
      <c r="BM22" s="232">
        <f t="shared" si="39"/>
        <v>67.116666666666674</v>
      </c>
      <c r="BN22" s="232">
        <f t="shared" si="39"/>
        <v>0.43333333333333335</v>
      </c>
      <c r="BO22" s="232">
        <f t="shared" si="39"/>
        <v>174.75</v>
      </c>
      <c r="BP22" s="232">
        <f t="shared" si="39"/>
        <v>0.63333333333333341</v>
      </c>
      <c r="BQ22" s="232">
        <f t="shared" si="39"/>
        <v>0</v>
      </c>
      <c r="BR22" s="232">
        <f t="shared" si="39"/>
        <v>2</v>
      </c>
      <c r="BS22" s="232">
        <f t="shared" si="39"/>
        <v>0</v>
      </c>
      <c r="BT22" s="232">
        <f t="shared" si="39"/>
        <v>0</v>
      </c>
      <c r="BU22" s="232">
        <f t="shared" si="39"/>
        <v>2</v>
      </c>
      <c r="BV22" s="232">
        <f t="shared" si="39"/>
        <v>536.03333333333342</v>
      </c>
      <c r="BX22" s="28"/>
    </row>
    <row r="23" spans="1:76" ht="13.5" thickTop="1" x14ac:dyDescent="0.2">
      <c r="A23" s="23" t="s">
        <v>50</v>
      </c>
      <c r="B23" s="24" t="s">
        <v>51</v>
      </c>
      <c r="C23" s="28">
        <f>('2005_CO-PA_Sumary'!C23+'2006_CO-PA_Sumary'!C23+'2007_CO-PA_Sumary'!C23+'2008_CO-PA_Sumary'!C23+'2009_CO-PA_Sumary'!C23+'2010_CO-PA_Sumary'!C23)/6</f>
        <v>3.1</v>
      </c>
      <c r="D23" s="29">
        <f>('2005_CO-PA_Sumary'!D23+'2006_CO-PA_Sumary'!D23+'2007_CO-PA_Sumary'!D23+'2008_CO-PA_Sumary'!D23+'2009_CO-PA_Sumary'!D23+'2010_CO-PA_Sumary'!D23)/6</f>
        <v>4.6166666666666663</v>
      </c>
      <c r="E23" s="29">
        <f>('2005_CO-PA_Sumary'!E23+'2006_CO-PA_Sumary'!E23+'2007_CO-PA_Sumary'!E23+'2008_CO-PA_Sumary'!E23+'2009_CO-PA_Sumary'!E23+'2010_CO-PA_Sumary'!E23)/6</f>
        <v>0</v>
      </c>
      <c r="F23" s="29">
        <f>('2005_CO-PA_Sumary'!F23+'2006_CO-PA_Sumary'!F23+'2007_CO-PA_Sumary'!F23+'2008_CO-PA_Sumary'!F23+'2009_CO-PA_Sumary'!F23+'2010_CO-PA_Sumary'!F23)/6</f>
        <v>7.7166666666666659</v>
      </c>
      <c r="G23" s="28">
        <f>('2005_CO-PA_Sumary'!G23+'2006_CO-PA_Sumary'!G23+'2007_CO-PA_Sumary'!G23+'2008_CO-PA_Sumary'!G23+'2009_CO-PA_Sumary'!G23+'2010_CO-PA_Sumary'!G23)/6</f>
        <v>3.1</v>
      </c>
      <c r="H23" s="29">
        <f>('2005_CO-PA_Sumary'!H23+'2006_CO-PA_Sumary'!H23+'2007_CO-PA_Sumary'!H23+'2008_CO-PA_Sumary'!H23+'2009_CO-PA_Sumary'!H23+'2010_CO-PA_Sumary'!H23)/6</f>
        <v>4.6166666666666663</v>
      </c>
      <c r="I23" s="29">
        <f>('2005_CO-PA_Sumary'!I23+'2006_CO-PA_Sumary'!I23+'2007_CO-PA_Sumary'!I23+'2008_CO-PA_Sumary'!I23+'2009_CO-PA_Sumary'!I23+'2010_CO-PA_Sumary'!I23)/6</f>
        <v>0</v>
      </c>
      <c r="J23" s="28">
        <f>('2005_CO-PA_Sumary'!J23+'2006_CO-PA_Sumary'!J23+'2007_CO-PA_Sumary'!J23+'2008_CO-PA_Sumary'!J23+'2009_CO-PA_Sumary'!J23+'2010_CO-PA_Sumary'!J23)/6</f>
        <v>2.9166666666666665</v>
      </c>
      <c r="K23" s="28">
        <f>('2005_CO-PA_Sumary'!K23+'2006_CO-PA_Sumary'!K23+'2007_CO-PA_Sumary'!K23+'2008_CO-PA_Sumary'!K23+'2009_CO-PA_Sumary'!K23+'2010_CO-PA_Sumary'!K23)/6</f>
        <v>0</v>
      </c>
      <c r="L23" s="28">
        <f>('2005_CO-PA_Sumary'!L23+'2006_CO-PA_Sumary'!L23+'2007_CO-PA_Sumary'!L23+'2008_CO-PA_Sumary'!L23+'2009_CO-PA_Sumary'!L23+'2010_CO-PA_Sumary'!L23)/6</f>
        <v>0</v>
      </c>
      <c r="M23" s="28">
        <f>('2005_CO-PA_Sumary'!M23+'2006_CO-PA_Sumary'!M23+'2007_CO-PA_Sumary'!M23+'2008_CO-PA_Sumary'!M23+'2009_CO-PA_Sumary'!M23+'2010_CO-PA_Sumary'!M23)/6</f>
        <v>0</v>
      </c>
      <c r="N23" s="29">
        <f>('2005_CO-PA_Sumary'!N23+'2006_CO-PA_Sumary'!N23+'2007_CO-PA_Sumary'!N23+'2008_CO-PA_Sumary'!N23+'2009_CO-PA_Sumary'!N23+'2010_CO-PA_Sumary'!N23)/6</f>
        <v>0</v>
      </c>
      <c r="O23" s="29">
        <f>('2005_CO-PA_Sumary'!O23+'2006_CO-PA_Sumary'!O23+'2007_CO-PA_Sumary'!O23+'2008_CO-PA_Sumary'!O23+'2009_CO-PA_Sumary'!O23+'2010_CO-PA_Sumary'!O23)/6</f>
        <v>0</v>
      </c>
      <c r="P23" s="28">
        <f>('2005_CO-PA_Sumary'!P23+'2006_CO-PA_Sumary'!P23+'2007_CO-PA_Sumary'!P23+'2008_CO-PA_Sumary'!P23+'2009_CO-PA_Sumary'!P23+'2010_CO-PA_Sumary'!P23)/6</f>
        <v>0</v>
      </c>
      <c r="Q23" s="29">
        <f>('2005_CO-PA_Sumary'!Q23+'2006_CO-PA_Sumary'!Q23+'2007_CO-PA_Sumary'!Q23+'2008_CO-PA_Sumary'!Q23+'2009_CO-PA_Sumary'!Q23+'2010_CO-PA_Sumary'!Q23)/6</f>
        <v>7.7166666666666659</v>
      </c>
      <c r="S23" s="27">
        <v>510</v>
      </c>
      <c r="T23" s="25" t="s">
        <v>166</v>
      </c>
      <c r="U23" s="28">
        <f>('2005_CO-PA_Sumary'!U23+'2006_CO-PA_Sumary'!U23+'2007_CO-PA_Sumary'!U23+'2008_CO-PA_Sumary'!U23+'2009_CO-PA_Sumary'!U23+'2010_CO-PA_Sumary'!U23)/6</f>
        <v>19.533333333333335</v>
      </c>
      <c r="V23" s="29">
        <f>('2005_CO-PA_Sumary'!V23+'2006_CO-PA_Sumary'!V23+'2007_CO-PA_Sumary'!V23+'2008_CO-PA_Sumary'!V23+'2009_CO-PA_Sumary'!V23+'2010_CO-PA_Sumary'!V23)/6</f>
        <v>4.6333333333333337</v>
      </c>
      <c r="W23" s="29">
        <f>('2005_CO-PA_Sumary'!W23+'2006_CO-PA_Sumary'!W23+'2007_CO-PA_Sumary'!W23+'2008_CO-PA_Sumary'!W23+'2009_CO-PA_Sumary'!W23+'2010_CO-PA_Sumary'!W23)/6</f>
        <v>0</v>
      </c>
      <c r="X23" s="29">
        <f>('2005_CO-PA_Sumary'!X23+'2006_CO-PA_Sumary'!X23+'2007_CO-PA_Sumary'!X23+'2008_CO-PA_Sumary'!X23+'2009_CO-PA_Sumary'!X23+'2010_CO-PA_Sumary'!X23)/6</f>
        <v>24.166666666666668</v>
      </c>
      <c r="Y23" s="28">
        <f>('2005_CO-PA_Sumary'!Y23+'2006_CO-PA_Sumary'!Y23+'2007_CO-PA_Sumary'!Y23+'2008_CO-PA_Sumary'!Y23+'2009_CO-PA_Sumary'!Y23+'2010_CO-PA_Sumary'!Y23)/6</f>
        <v>485.13333333333338</v>
      </c>
      <c r="Z23" s="29">
        <f>('2005_CO-PA_Sumary'!Z23+'2006_CO-PA_Sumary'!Z23+'2007_CO-PA_Sumary'!Z23+'2008_CO-PA_Sumary'!Z23+'2009_CO-PA_Sumary'!Z23+'2010_CO-PA_Sumary'!Z23)/6</f>
        <v>31.366666666666664</v>
      </c>
      <c r="AA23" s="29">
        <f>('2005_CO-PA_Sumary'!AA23+'2006_CO-PA_Sumary'!AA23+'2007_CO-PA_Sumary'!AA23+'2008_CO-PA_Sumary'!AA23+'2009_CO-PA_Sumary'!AA23+'2010_CO-PA_Sumary'!AA23)/6</f>
        <v>42.816666666666663</v>
      </c>
      <c r="AB23" s="28">
        <f>('2005_CO-PA_Sumary'!AB23+'2006_CO-PA_Sumary'!AB23+'2007_CO-PA_Sumary'!AB23+'2008_CO-PA_Sumary'!AB23+'2009_CO-PA_Sumary'!AB23+'2010_CO-PA_Sumary'!AB23)/6</f>
        <v>5.1499999999999995</v>
      </c>
      <c r="AC23" s="28">
        <f>('2005_CO-PA_Sumary'!AC23+'2006_CO-PA_Sumary'!AC23+'2007_CO-PA_Sumary'!AC23+'2008_CO-PA_Sumary'!AC23+'2009_CO-PA_Sumary'!AC23+'2010_CO-PA_Sumary'!AC23)/6</f>
        <v>0</v>
      </c>
      <c r="AD23" s="28">
        <f>('2005_CO-PA_Sumary'!AD23+'2006_CO-PA_Sumary'!AD23+'2007_CO-PA_Sumary'!AD23+'2008_CO-PA_Sumary'!AD23+'2009_CO-PA_Sumary'!AD23+'2010_CO-PA_Sumary'!AD23)/6</f>
        <v>0</v>
      </c>
      <c r="AE23" s="28">
        <f>('2005_CO-PA_Sumary'!AE23+'2006_CO-PA_Sumary'!AE23+'2007_CO-PA_Sumary'!AE23+'2008_CO-PA_Sumary'!AE23+'2009_CO-PA_Sumary'!AE23+'2010_CO-PA_Sumary'!AE23)/6</f>
        <v>103.10000000000001</v>
      </c>
      <c r="AF23" s="29">
        <f>('2005_CO-PA_Sumary'!AF23+'2006_CO-PA_Sumary'!AF23+'2007_CO-PA_Sumary'!AF23+'2008_CO-PA_Sumary'!AF23+'2009_CO-PA_Sumary'!AF23+'2010_CO-PA_Sumary'!AF23)/6</f>
        <v>0</v>
      </c>
      <c r="AG23" s="29">
        <f>('2005_CO-PA_Sumary'!AG23+'2006_CO-PA_Sumary'!AG23+'2007_CO-PA_Sumary'!AG23+'2008_CO-PA_Sumary'!AG23+'2009_CO-PA_Sumary'!AG23+'2010_CO-PA_Sumary'!AG23)/6</f>
        <v>4.25</v>
      </c>
      <c r="AH23" s="28">
        <f>('2005_CO-PA_Sumary'!AH23+'2006_CO-PA_Sumary'!AH23+'2007_CO-PA_Sumary'!AH23+'2008_CO-PA_Sumary'!AH23+'2009_CO-PA_Sumary'!AH23+'2010_CO-PA_Sumary'!AH23)/6</f>
        <v>107.35000000000001</v>
      </c>
      <c r="AI23" s="29">
        <f>('2005_CO-PA_Sumary'!AI23+'2006_CO-PA_Sumary'!AI23+'2007_CO-PA_Sumary'!AI23+'2008_CO-PA_Sumary'!AI23+'2009_CO-PA_Sumary'!AI23+'2010_CO-PA_Sumary'!AI23)/6</f>
        <v>559.31666666666672</v>
      </c>
      <c r="AL23" s="148"/>
      <c r="AM23" s="150"/>
      <c r="AN23" s="155" t="s">
        <v>242</v>
      </c>
      <c r="AO23" s="138">
        <f>SUM(AO19:AO22)</f>
        <v>385.40000000000003</v>
      </c>
      <c r="AP23" s="138">
        <f t="shared" ref="AP23:BC23" si="40">SUM(AP19:AP22)</f>
        <v>1219.5500000000002</v>
      </c>
      <c r="AQ23" s="138">
        <f t="shared" si="40"/>
        <v>0</v>
      </c>
      <c r="AR23" s="138">
        <f t="shared" si="40"/>
        <v>1604.95</v>
      </c>
      <c r="AS23" s="138">
        <f t="shared" si="40"/>
        <v>716.08333333333326</v>
      </c>
      <c r="AT23" s="138">
        <f t="shared" si="40"/>
        <v>3959.1166666666668</v>
      </c>
      <c r="AU23" s="138">
        <f t="shared" si="40"/>
        <v>32.083333333333329</v>
      </c>
      <c r="AV23" s="138">
        <f t="shared" si="40"/>
        <v>477.91666666666663</v>
      </c>
      <c r="AW23" s="138">
        <f t="shared" si="40"/>
        <v>159.33333333333331</v>
      </c>
      <c r="AX23" s="138">
        <f t="shared" si="40"/>
        <v>0</v>
      </c>
      <c r="AY23" s="138">
        <f t="shared" ref="AY23:BA23" si="41">SUM(AY19:AY22)</f>
        <v>36.216666666666661</v>
      </c>
      <c r="AZ23" s="138">
        <f t="shared" si="41"/>
        <v>305.4666666666667</v>
      </c>
      <c r="BA23" s="138">
        <f t="shared" si="41"/>
        <v>0</v>
      </c>
      <c r="BB23" s="138">
        <f t="shared" si="40"/>
        <v>341.68333333333328</v>
      </c>
      <c r="BC23" s="240">
        <f t="shared" si="40"/>
        <v>4707.2833333333338</v>
      </c>
      <c r="BD23" s="247"/>
      <c r="BE23" s="245"/>
      <c r="BF23" s="213">
        <v>4</v>
      </c>
      <c r="BG23" s="212" t="s">
        <v>87</v>
      </c>
      <c r="BH23" s="232">
        <f>C41</f>
        <v>161.23333333333332</v>
      </c>
      <c r="BI23" s="232">
        <f t="shared" ref="BI23:BV23" si="42">D41</f>
        <v>39.016666666666673</v>
      </c>
      <c r="BJ23" s="232">
        <f t="shared" si="42"/>
        <v>0</v>
      </c>
      <c r="BK23" s="232">
        <f t="shared" si="42"/>
        <v>200.25</v>
      </c>
      <c r="BL23" s="232">
        <f t="shared" si="42"/>
        <v>165.5</v>
      </c>
      <c r="BM23" s="232">
        <f t="shared" si="42"/>
        <v>52.516666666666673</v>
      </c>
      <c r="BN23" s="232">
        <f t="shared" si="42"/>
        <v>0</v>
      </c>
      <c r="BO23" s="232">
        <f t="shared" si="42"/>
        <v>47.783333333333331</v>
      </c>
      <c r="BP23" s="232">
        <f t="shared" si="42"/>
        <v>0</v>
      </c>
      <c r="BQ23" s="232">
        <f t="shared" si="42"/>
        <v>0</v>
      </c>
      <c r="BR23" s="232">
        <f t="shared" si="42"/>
        <v>0</v>
      </c>
      <c r="BS23" s="232">
        <f t="shared" si="42"/>
        <v>1.6666666666666666E-2</v>
      </c>
      <c r="BT23" s="232">
        <f t="shared" si="42"/>
        <v>0</v>
      </c>
      <c r="BU23" s="232">
        <f t="shared" si="42"/>
        <v>1.6666666666666666E-2</v>
      </c>
      <c r="BV23" s="232">
        <f t="shared" si="42"/>
        <v>218.01666666666668</v>
      </c>
      <c r="BX23" s="28"/>
    </row>
    <row r="24" spans="1:76" ht="13.5" thickBot="1" x14ac:dyDescent="0.25">
      <c r="A24" s="23" t="s">
        <v>52</v>
      </c>
      <c r="B24" s="24" t="s">
        <v>53</v>
      </c>
      <c r="C24" s="28">
        <f>('2005_CO-PA_Sumary'!C24+'2006_CO-PA_Sumary'!C24+'2007_CO-PA_Sumary'!C24+'2008_CO-PA_Sumary'!C24+'2009_CO-PA_Sumary'!C24+'2010_CO-PA_Sumary'!C24)/6</f>
        <v>24.3</v>
      </c>
      <c r="D24" s="29">
        <f>('2005_CO-PA_Sumary'!D24+'2006_CO-PA_Sumary'!D24+'2007_CO-PA_Sumary'!D24+'2008_CO-PA_Sumary'!D24+'2009_CO-PA_Sumary'!D24+'2010_CO-PA_Sumary'!D24)/6</f>
        <v>7.4333333333333336</v>
      </c>
      <c r="E24" s="29">
        <f>('2005_CO-PA_Sumary'!E24+'2006_CO-PA_Sumary'!E24+'2007_CO-PA_Sumary'!E24+'2008_CO-PA_Sumary'!E24+'2009_CO-PA_Sumary'!E24+'2010_CO-PA_Sumary'!E24)/6</f>
        <v>0</v>
      </c>
      <c r="F24" s="29">
        <f>('2005_CO-PA_Sumary'!F24+'2006_CO-PA_Sumary'!F24+'2007_CO-PA_Sumary'!F24+'2008_CO-PA_Sumary'!F24+'2009_CO-PA_Sumary'!F24+'2010_CO-PA_Sumary'!F24)/6</f>
        <v>31.733333333333334</v>
      </c>
      <c r="G24" s="28">
        <f>('2005_CO-PA_Sumary'!G24+'2006_CO-PA_Sumary'!G24+'2007_CO-PA_Sumary'!G24+'2008_CO-PA_Sumary'!G24+'2009_CO-PA_Sumary'!G24+'2010_CO-PA_Sumary'!G24)/6</f>
        <v>51.550000000000004</v>
      </c>
      <c r="H24" s="29">
        <f>('2005_CO-PA_Sumary'!H24+'2006_CO-PA_Sumary'!H24+'2007_CO-PA_Sumary'!H24+'2008_CO-PA_Sumary'!H24+'2009_CO-PA_Sumary'!H24+'2010_CO-PA_Sumary'!H24)/6</f>
        <v>17.383333333333329</v>
      </c>
      <c r="I24" s="29">
        <f>('2005_CO-PA_Sumary'!I24+'2006_CO-PA_Sumary'!I24+'2007_CO-PA_Sumary'!I24+'2008_CO-PA_Sumary'!I24+'2009_CO-PA_Sumary'!I24+'2010_CO-PA_Sumary'!I24)/6</f>
        <v>0</v>
      </c>
      <c r="J24" s="28">
        <f>('2005_CO-PA_Sumary'!J24+'2006_CO-PA_Sumary'!J24+'2007_CO-PA_Sumary'!J24+'2008_CO-PA_Sumary'!J24+'2009_CO-PA_Sumary'!J24+'2010_CO-PA_Sumary'!J24)/6</f>
        <v>10.116666666666665</v>
      </c>
      <c r="K24" s="28">
        <f>('2005_CO-PA_Sumary'!K24+'2006_CO-PA_Sumary'!K24+'2007_CO-PA_Sumary'!K24+'2008_CO-PA_Sumary'!K24+'2009_CO-PA_Sumary'!K24+'2010_CO-PA_Sumary'!K24)/6</f>
        <v>0</v>
      </c>
      <c r="L24" s="28">
        <f>('2005_CO-PA_Sumary'!L24+'2006_CO-PA_Sumary'!L24+'2007_CO-PA_Sumary'!L24+'2008_CO-PA_Sumary'!L24+'2009_CO-PA_Sumary'!L24+'2010_CO-PA_Sumary'!L24)/6</f>
        <v>1.5</v>
      </c>
      <c r="M24" s="28">
        <f>('2005_CO-PA_Sumary'!M24+'2006_CO-PA_Sumary'!M24+'2007_CO-PA_Sumary'!M24+'2008_CO-PA_Sumary'!M24+'2009_CO-PA_Sumary'!M24+'2010_CO-PA_Sumary'!M24)/6</f>
        <v>0.98333333333333306</v>
      </c>
      <c r="N24" s="29">
        <f>('2005_CO-PA_Sumary'!N24+'2006_CO-PA_Sumary'!N24+'2007_CO-PA_Sumary'!N24+'2008_CO-PA_Sumary'!N24+'2009_CO-PA_Sumary'!N24+'2010_CO-PA_Sumary'!N24)/6</f>
        <v>1.6666666666666902E-2</v>
      </c>
      <c r="O24" s="29">
        <f>('2005_CO-PA_Sumary'!O24+'2006_CO-PA_Sumary'!O24+'2007_CO-PA_Sumary'!O24+'2008_CO-PA_Sumary'!O24+'2009_CO-PA_Sumary'!O24+'2010_CO-PA_Sumary'!O24)/6</f>
        <v>0</v>
      </c>
      <c r="P24" s="28">
        <f>('2005_CO-PA_Sumary'!P24+'2006_CO-PA_Sumary'!P24+'2007_CO-PA_Sumary'!P24+'2008_CO-PA_Sumary'!P24+'2009_CO-PA_Sumary'!P24+'2010_CO-PA_Sumary'!P24)/6</f>
        <v>1</v>
      </c>
      <c r="Q24" s="29">
        <f>('2005_CO-PA_Sumary'!Q24+'2006_CO-PA_Sumary'!Q24+'2007_CO-PA_Sumary'!Q24+'2008_CO-PA_Sumary'!Q24+'2009_CO-PA_Sumary'!Q24+'2010_CO-PA_Sumary'!Q24)/6</f>
        <v>68.933333333333337</v>
      </c>
      <c r="S24" s="27">
        <v>511</v>
      </c>
      <c r="T24" s="25" t="s">
        <v>167</v>
      </c>
      <c r="U24" s="28">
        <f>('2005_CO-PA_Sumary'!U24+'2006_CO-PA_Sumary'!U24+'2007_CO-PA_Sumary'!U24+'2008_CO-PA_Sumary'!U24+'2009_CO-PA_Sumary'!U24+'2010_CO-PA_Sumary'!U24)/6</f>
        <v>208.5</v>
      </c>
      <c r="V24" s="29">
        <f>('2005_CO-PA_Sumary'!V24+'2006_CO-PA_Sumary'!V24+'2007_CO-PA_Sumary'!V24+'2008_CO-PA_Sumary'!V24+'2009_CO-PA_Sumary'!V24+'2010_CO-PA_Sumary'!V24)/6</f>
        <v>186.38333333333333</v>
      </c>
      <c r="W24" s="29">
        <f>('2005_CO-PA_Sumary'!W24+'2006_CO-PA_Sumary'!W24+'2007_CO-PA_Sumary'!W24+'2008_CO-PA_Sumary'!W24+'2009_CO-PA_Sumary'!W24+'2010_CO-PA_Sumary'!W24)/6</f>
        <v>0</v>
      </c>
      <c r="X24" s="29">
        <f>('2005_CO-PA_Sumary'!X24+'2006_CO-PA_Sumary'!X24+'2007_CO-PA_Sumary'!X24+'2008_CO-PA_Sumary'!X24+'2009_CO-PA_Sumary'!X24+'2010_CO-PA_Sumary'!X24)/6</f>
        <v>394.88333333333338</v>
      </c>
      <c r="Y24" s="28">
        <f>('2005_CO-PA_Sumary'!Y24+'2006_CO-PA_Sumary'!Y24+'2007_CO-PA_Sumary'!Y24+'2008_CO-PA_Sumary'!Y24+'2009_CO-PA_Sumary'!Y24+'2010_CO-PA_Sumary'!Y24)/6</f>
        <v>445.95000000000005</v>
      </c>
      <c r="Z24" s="29">
        <f>('2005_CO-PA_Sumary'!Z24+'2006_CO-PA_Sumary'!Z24+'2007_CO-PA_Sumary'!Z24+'2008_CO-PA_Sumary'!Z24+'2009_CO-PA_Sumary'!Z24+'2010_CO-PA_Sumary'!Z24)/6</f>
        <v>433.10000000000008</v>
      </c>
      <c r="AA24" s="29">
        <f>('2005_CO-PA_Sumary'!AA24+'2006_CO-PA_Sumary'!AA24+'2007_CO-PA_Sumary'!AA24+'2008_CO-PA_Sumary'!AA24+'2009_CO-PA_Sumary'!AA24+'2010_CO-PA_Sumary'!AA24)/6</f>
        <v>0.58333333333333337</v>
      </c>
      <c r="AB24" s="28">
        <f>('2005_CO-PA_Sumary'!AB24+'2006_CO-PA_Sumary'!AB24+'2007_CO-PA_Sumary'!AB24+'2008_CO-PA_Sumary'!AB24+'2009_CO-PA_Sumary'!AB24+'2010_CO-PA_Sumary'!AB24)/6</f>
        <v>82.86666666666666</v>
      </c>
      <c r="AC24" s="28">
        <f>('2005_CO-PA_Sumary'!AC24+'2006_CO-PA_Sumary'!AC24+'2007_CO-PA_Sumary'!AC24+'2008_CO-PA_Sumary'!AC24+'2009_CO-PA_Sumary'!AC24+'2010_CO-PA_Sumary'!AC24)/6</f>
        <v>0</v>
      </c>
      <c r="AD24" s="28">
        <f>('2005_CO-PA_Sumary'!AD24+'2006_CO-PA_Sumary'!AD24+'2007_CO-PA_Sumary'!AD24+'2008_CO-PA_Sumary'!AD24+'2009_CO-PA_Sumary'!AD24+'2010_CO-PA_Sumary'!AD24)/6</f>
        <v>6.2</v>
      </c>
      <c r="AE24" s="28">
        <f>('2005_CO-PA_Sumary'!AE24+'2006_CO-PA_Sumary'!AE24+'2007_CO-PA_Sumary'!AE24+'2008_CO-PA_Sumary'!AE24+'2009_CO-PA_Sumary'!AE24+'2010_CO-PA_Sumary'!AE24)/6</f>
        <v>29.216666666666669</v>
      </c>
      <c r="AF24" s="29">
        <f>('2005_CO-PA_Sumary'!AF24+'2006_CO-PA_Sumary'!AF24+'2007_CO-PA_Sumary'!AF24+'2008_CO-PA_Sumary'!AF24+'2009_CO-PA_Sumary'!AF24+'2010_CO-PA_Sumary'!AF24)/6</f>
        <v>22.716666666666669</v>
      </c>
      <c r="AG24" s="29">
        <f>('2005_CO-PA_Sumary'!AG24+'2006_CO-PA_Sumary'!AG24+'2007_CO-PA_Sumary'!AG24+'2008_CO-PA_Sumary'!AG24+'2009_CO-PA_Sumary'!AG24+'2010_CO-PA_Sumary'!AG24)/6</f>
        <v>0</v>
      </c>
      <c r="AH24" s="28">
        <f>('2005_CO-PA_Sumary'!AH24+'2006_CO-PA_Sumary'!AH24+'2007_CO-PA_Sumary'!AH24+'2008_CO-PA_Sumary'!AH24+'2009_CO-PA_Sumary'!AH24+'2010_CO-PA_Sumary'!AH24)/6</f>
        <v>51.93333333333333</v>
      </c>
      <c r="AI24" s="29">
        <f>('2005_CO-PA_Sumary'!AI24+'2006_CO-PA_Sumary'!AI24+'2007_CO-PA_Sumary'!AI24+'2008_CO-PA_Sumary'!AI24+'2009_CO-PA_Sumary'!AI24+'2010_CO-PA_Sumary'!AI24)/6</f>
        <v>879.63333333333321</v>
      </c>
      <c r="AL24" s="148"/>
      <c r="AM24" s="27"/>
      <c r="AY24" s="28"/>
      <c r="AZ24" s="28"/>
      <c r="BA24" s="28"/>
      <c r="BD24" s="247"/>
      <c r="BE24" s="245"/>
      <c r="BF24" s="216">
        <v>5</v>
      </c>
      <c r="BG24" s="217" t="s">
        <v>91</v>
      </c>
      <c r="BH24" s="233">
        <f>C43</f>
        <v>186.6</v>
      </c>
      <c r="BI24" s="233">
        <f t="shared" ref="BI24:BV24" si="43">D43</f>
        <v>42.133333333333333</v>
      </c>
      <c r="BJ24" s="233">
        <f t="shared" si="43"/>
        <v>0</v>
      </c>
      <c r="BK24" s="233">
        <f t="shared" si="43"/>
        <v>228.73333333333332</v>
      </c>
      <c r="BL24" s="233">
        <f t="shared" si="43"/>
        <v>215.13333333333333</v>
      </c>
      <c r="BM24" s="233">
        <f t="shared" si="43"/>
        <v>87.316666666666677</v>
      </c>
      <c r="BN24" s="233">
        <f t="shared" si="43"/>
        <v>0</v>
      </c>
      <c r="BO24" s="233">
        <f t="shared" si="43"/>
        <v>39.65</v>
      </c>
      <c r="BP24" s="233">
        <f t="shared" si="43"/>
        <v>0</v>
      </c>
      <c r="BQ24" s="233">
        <f t="shared" si="43"/>
        <v>0</v>
      </c>
      <c r="BR24" s="233">
        <f t="shared" si="43"/>
        <v>0</v>
      </c>
      <c r="BS24" s="233">
        <f t="shared" si="43"/>
        <v>0</v>
      </c>
      <c r="BT24" s="233">
        <f t="shared" si="43"/>
        <v>0</v>
      </c>
      <c r="BU24" s="233">
        <f t="shared" si="43"/>
        <v>0</v>
      </c>
      <c r="BV24" s="233">
        <f t="shared" si="43"/>
        <v>302.45</v>
      </c>
      <c r="BX24" s="28"/>
    </row>
    <row r="25" spans="1:76" ht="13.5" thickTop="1" x14ac:dyDescent="0.2">
      <c r="A25" s="23" t="s">
        <v>54</v>
      </c>
      <c r="B25" s="24" t="s">
        <v>55</v>
      </c>
      <c r="C25" s="28">
        <f>('2005_CO-PA_Sumary'!C25+'2006_CO-PA_Sumary'!C25+'2007_CO-PA_Sumary'!C25+'2008_CO-PA_Sumary'!C25+'2009_CO-PA_Sumary'!C25+'2010_CO-PA_Sumary'!C25)/6</f>
        <v>764.58333333333314</v>
      </c>
      <c r="D25" s="29">
        <f>('2005_CO-PA_Sumary'!D25+'2006_CO-PA_Sumary'!D25+'2007_CO-PA_Sumary'!D25+'2008_CO-PA_Sumary'!D25+'2009_CO-PA_Sumary'!D25+'2010_CO-PA_Sumary'!D25)/6</f>
        <v>84.566666666666677</v>
      </c>
      <c r="E25" s="29">
        <f>('2005_CO-PA_Sumary'!E25+'2006_CO-PA_Sumary'!E25+'2007_CO-PA_Sumary'!E25+'2008_CO-PA_Sumary'!E25+'2009_CO-PA_Sumary'!E25+'2010_CO-PA_Sumary'!E25)/6</f>
        <v>189.15</v>
      </c>
      <c r="F25" s="29">
        <f>('2005_CO-PA_Sumary'!F25+'2006_CO-PA_Sumary'!F25+'2007_CO-PA_Sumary'!F25+'2008_CO-PA_Sumary'!F25+'2009_CO-PA_Sumary'!F25+'2010_CO-PA_Sumary'!F25)/6</f>
        <v>1038.3</v>
      </c>
      <c r="G25" s="28">
        <f>('2005_CO-PA_Sumary'!G25+'2006_CO-PA_Sumary'!G25+'2007_CO-PA_Sumary'!G25+'2008_CO-PA_Sumary'!G25+'2009_CO-PA_Sumary'!G25+'2010_CO-PA_Sumary'!G25)/6</f>
        <v>2025.3833333333332</v>
      </c>
      <c r="H25" s="29">
        <f>('2005_CO-PA_Sumary'!H25+'2006_CO-PA_Sumary'!H25+'2007_CO-PA_Sumary'!H25+'2008_CO-PA_Sumary'!H25+'2009_CO-PA_Sumary'!H25+'2010_CO-PA_Sumary'!H25)/6</f>
        <v>87.133333333333326</v>
      </c>
      <c r="I25" s="29">
        <f>('2005_CO-PA_Sumary'!I25+'2006_CO-PA_Sumary'!I25+'2007_CO-PA_Sumary'!I25+'2008_CO-PA_Sumary'!I25+'2009_CO-PA_Sumary'!I25+'2010_CO-PA_Sumary'!I25)/6</f>
        <v>482.11666666666673</v>
      </c>
      <c r="J25" s="28">
        <f>('2005_CO-PA_Sumary'!J25+'2006_CO-PA_Sumary'!J25+'2007_CO-PA_Sumary'!J25+'2008_CO-PA_Sumary'!J25+'2009_CO-PA_Sumary'!J25+'2010_CO-PA_Sumary'!J25)/6</f>
        <v>133.80000000000001</v>
      </c>
      <c r="K25" s="28">
        <f>('2005_CO-PA_Sumary'!K25+'2006_CO-PA_Sumary'!K25+'2007_CO-PA_Sumary'!K25+'2008_CO-PA_Sumary'!K25+'2009_CO-PA_Sumary'!K25+'2010_CO-PA_Sumary'!K25)/6</f>
        <v>56.416666666666664</v>
      </c>
      <c r="L25" s="28">
        <f>('2005_CO-PA_Sumary'!L25+'2006_CO-PA_Sumary'!L25+'2007_CO-PA_Sumary'!L25+'2008_CO-PA_Sumary'!L25+'2009_CO-PA_Sumary'!L25+'2010_CO-PA_Sumary'!L25)/6</f>
        <v>63.083333333333336</v>
      </c>
      <c r="M25" s="28">
        <f>('2005_CO-PA_Sumary'!M25+'2006_CO-PA_Sumary'!M25+'2007_CO-PA_Sumary'!M25+'2008_CO-PA_Sumary'!M25+'2009_CO-PA_Sumary'!M25+'2010_CO-PA_Sumary'!M25)/6</f>
        <v>284.75</v>
      </c>
      <c r="N25" s="29">
        <f>('2005_CO-PA_Sumary'!N25+'2006_CO-PA_Sumary'!N25+'2007_CO-PA_Sumary'!N25+'2008_CO-PA_Sumary'!N25+'2009_CO-PA_Sumary'!N25+'2010_CO-PA_Sumary'!N25)/6</f>
        <v>0</v>
      </c>
      <c r="O25" s="29">
        <f>('2005_CO-PA_Sumary'!O25+'2006_CO-PA_Sumary'!O25+'2007_CO-PA_Sumary'!O25+'2008_CO-PA_Sumary'!O25+'2009_CO-PA_Sumary'!O25+'2010_CO-PA_Sumary'!O25)/6</f>
        <v>3.6833333333333371</v>
      </c>
      <c r="P25" s="28">
        <f>('2005_CO-PA_Sumary'!P25+'2006_CO-PA_Sumary'!P25+'2007_CO-PA_Sumary'!P25+'2008_CO-PA_Sumary'!P25+'2009_CO-PA_Sumary'!P25+'2010_CO-PA_Sumary'!P25)/6</f>
        <v>288.43333333333334</v>
      </c>
      <c r="Q25" s="29">
        <f>('2005_CO-PA_Sumary'!Q25+'2006_CO-PA_Sumary'!Q25+'2007_CO-PA_Sumary'!Q25+'2008_CO-PA_Sumary'!Q25+'2009_CO-PA_Sumary'!Q25+'2010_CO-PA_Sumary'!Q25)/6</f>
        <v>2594.6333333333337</v>
      </c>
      <c r="S25" s="27">
        <v>601</v>
      </c>
      <c r="T25" s="25" t="s">
        <v>168</v>
      </c>
      <c r="U25" s="28">
        <f>('2005_CO-PA_Sumary'!U25+'2006_CO-PA_Sumary'!U25+'2007_CO-PA_Sumary'!U25+'2008_CO-PA_Sumary'!U25+'2009_CO-PA_Sumary'!U25+'2010_CO-PA_Sumary'!U25)/6</f>
        <v>5.3500000000000005</v>
      </c>
      <c r="V25" s="29">
        <f>('2005_CO-PA_Sumary'!V25+'2006_CO-PA_Sumary'!V25+'2007_CO-PA_Sumary'!V25+'2008_CO-PA_Sumary'!V25+'2009_CO-PA_Sumary'!V25+'2010_CO-PA_Sumary'!V25)/6</f>
        <v>7.4333333333333327</v>
      </c>
      <c r="W25" s="29">
        <f>('2005_CO-PA_Sumary'!W25+'2006_CO-PA_Sumary'!W25+'2007_CO-PA_Sumary'!W25+'2008_CO-PA_Sumary'!W25+'2009_CO-PA_Sumary'!W25+'2010_CO-PA_Sumary'!W25)/6</f>
        <v>0</v>
      </c>
      <c r="X25" s="29">
        <f>('2005_CO-PA_Sumary'!X25+'2006_CO-PA_Sumary'!X25+'2007_CO-PA_Sumary'!X25+'2008_CO-PA_Sumary'!X25+'2009_CO-PA_Sumary'!X25+'2010_CO-PA_Sumary'!X25)/6</f>
        <v>12.783333333333331</v>
      </c>
      <c r="Y25" s="28">
        <f>('2005_CO-PA_Sumary'!Y25+'2006_CO-PA_Sumary'!Y25+'2007_CO-PA_Sumary'!Y25+'2008_CO-PA_Sumary'!Y25+'2009_CO-PA_Sumary'!Y25+'2010_CO-PA_Sumary'!Y25)/6</f>
        <v>30.966666666666669</v>
      </c>
      <c r="Z25" s="29">
        <f>('2005_CO-PA_Sumary'!Z25+'2006_CO-PA_Sumary'!Z25+'2007_CO-PA_Sumary'!Z25+'2008_CO-PA_Sumary'!Z25+'2009_CO-PA_Sumary'!Z25+'2010_CO-PA_Sumary'!Z25)/6</f>
        <v>75.05</v>
      </c>
      <c r="AA25" s="29">
        <f>('2005_CO-PA_Sumary'!AA25+'2006_CO-PA_Sumary'!AA25+'2007_CO-PA_Sumary'!AA25+'2008_CO-PA_Sumary'!AA25+'2009_CO-PA_Sumary'!AA25+'2010_CO-PA_Sumary'!AA25)/6</f>
        <v>0</v>
      </c>
      <c r="AB25" s="28">
        <f>('2005_CO-PA_Sumary'!AB25+'2006_CO-PA_Sumary'!AB25+'2007_CO-PA_Sumary'!AB25+'2008_CO-PA_Sumary'!AB25+'2009_CO-PA_Sumary'!AB25+'2010_CO-PA_Sumary'!AB25)/6</f>
        <v>24.383333333333329</v>
      </c>
      <c r="AC25" s="28">
        <f>('2005_CO-PA_Sumary'!AC25+'2006_CO-PA_Sumary'!AC25+'2007_CO-PA_Sumary'!AC25+'2008_CO-PA_Sumary'!AC25+'2009_CO-PA_Sumary'!AC25+'2010_CO-PA_Sumary'!AC25)/6</f>
        <v>0</v>
      </c>
      <c r="AD25" s="28">
        <f>('2005_CO-PA_Sumary'!AD25+'2006_CO-PA_Sumary'!AD25+'2007_CO-PA_Sumary'!AD25+'2008_CO-PA_Sumary'!AD25+'2009_CO-PA_Sumary'!AD25+'2010_CO-PA_Sumary'!AD25)/6</f>
        <v>0.85000000000000009</v>
      </c>
      <c r="AE25" s="28">
        <f>('2005_CO-PA_Sumary'!AE25+'2006_CO-PA_Sumary'!AE25+'2007_CO-PA_Sumary'!AE25+'2008_CO-PA_Sumary'!AE25+'2009_CO-PA_Sumary'!AE25+'2010_CO-PA_Sumary'!AE25)/6</f>
        <v>1.6666666666666666E-2</v>
      </c>
      <c r="AF25" s="29">
        <f>('2005_CO-PA_Sumary'!AF25+'2006_CO-PA_Sumary'!AF25+'2007_CO-PA_Sumary'!AF25+'2008_CO-PA_Sumary'!AF25+'2009_CO-PA_Sumary'!AF25+'2010_CO-PA_Sumary'!AF25)/6</f>
        <v>1.6666666666666666E-2</v>
      </c>
      <c r="AG25" s="29">
        <f>('2005_CO-PA_Sumary'!AG25+'2006_CO-PA_Sumary'!AG25+'2007_CO-PA_Sumary'!AG25+'2008_CO-PA_Sumary'!AG25+'2009_CO-PA_Sumary'!AG25+'2010_CO-PA_Sumary'!AG25)/6</f>
        <v>0</v>
      </c>
      <c r="AH25" s="28">
        <f>('2005_CO-PA_Sumary'!AH25+'2006_CO-PA_Sumary'!AH25+'2007_CO-PA_Sumary'!AH25+'2008_CO-PA_Sumary'!AH25+'2009_CO-PA_Sumary'!AH25+'2010_CO-PA_Sumary'!AH25)/6</f>
        <v>3.3333333333333333E-2</v>
      </c>
      <c r="AI25" s="29">
        <f>('2005_CO-PA_Sumary'!AI25+'2006_CO-PA_Sumary'!AI25+'2007_CO-PA_Sumary'!AI25+'2008_CO-PA_Sumary'!AI25+'2009_CO-PA_Sumary'!AI25+'2010_CO-PA_Sumary'!AI25)/6</f>
        <v>106.01666666666667</v>
      </c>
      <c r="AL25" s="148"/>
      <c r="AM25" s="27"/>
      <c r="AY25" s="28"/>
      <c r="AZ25" s="28"/>
      <c r="BA25" s="28"/>
      <c r="BD25" s="247"/>
      <c r="BE25" s="245"/>
      <c r="BF25" s="213"/>
      <c r="BG25" s="218" t="s">
        <v>242</v>
      </c>
      <c r="BH25" s="232">
        <f>SUM(BH20:BH24)</f>
        <v>878.03333333333342</v>
      </c>
      <c r="BI25" s="232">
        <f t="shared" ref="BI25:BV25" si="44">SUM(BI20:BI24)</f>
        <v>184.8</v>
      </c>
      <c r="BJ25" s="232">
        <f t="shared" si="44"/>
        <v>0</v>
      </c>
      <c r="BK25" s="232">
        <f t="shared" si="44"/>
        <v>1062.8333333333333</v>
      </c>
      <c r="BL25" s="232">
        <f t="shared" si="44"/>
        <v>932.13333333333333</v>
      </c>
      <c r="BM25" s="232">
        <f t="shared" si="44"/>
        <v>258.60000000000002</v>
      </c>
      <c r="BN25" s="232">
        <f t="shared" si="44"/>
        <v>0.43333333333333335</v>
      </c>
      <c r="BO25" s="232">
        <f t="shared" si="44"/>
        <v>304.10000000000002</v>
      </c>
      <c r="BP25" s="232">
        <f t="shared" si="44"/>
        <v>0.63333333333333341</v>
      </c>
      <c r="BQ25" s="232">
        <f t="shared" si="44"/>
        <v>0.8666666666666667</v>
      </c>
      <c r="BR25" s="232">
        <f t="shared" si="44"/>
        <v>2.9333333333333336</v>
      </c>
      <c r="BS25" s="232">
        <f t="shared" si="44"/>
        <v>2.15</v>
      </c>
      <c r="BT25" s="232">
        <f t="shared" si="44"/>
        <v>0</v>
      </c>
      <c r="BU25" s="232">
        <f t="shared" si="44"/>
        <v>5.083333333333333</v>
      </c>
      <c r="BV25" s="232">
        <f t="shared" si="44"/>
        <v>1191.1666666666667</v>
      </c>
      <c r="BX25" s="28"/>
    </row>
    <row r="26" spans="1:76" x14ac:dyDescent="0.2">
      <c r="A26" s="23" t="s">
        <v>56</v>
      </c>
      <c r="B26" s="25" t="s">
        <v>57</v>
      </c>
      <c r="C26" s="28">
        <f>('2005_CO-PA_Sumary'!C26+'2006_CO-PA_Sumary'!C26+'2007_CO-PA_Sumary'!C26+'2008_CO-PA_Sumary'!C26+'2009_CO-PA_Sumary'!C26+'2010_CO-PA_Sumary'!C26)/6</f>
        <v>90.899999999999991</v>
      </c>
      <c r="D26" s="29">
        <f>('2005_CO-PA_Sumary'!D26+'2006_CO-PA_Sumary'!D26+'2007_CO-PA_Sumary'!D26+'2008_CO-PA_Sumary'!D26+'2009_CO-PA_Sumary'!D26+'2010_CO-PA_Sumary'!D26)/6</f>
        <v>2.9833333333333329</v>
      </c>
      <c r="E26" s="29">
        <f>('2005_CO-PA_Sumary'!E26+'2006_CO-PA_Sumary'!E26+'2007_CO-PA_Sumary'!E26+'2008_CO-PA_Sumary'!E26+'2009_CO-PA_Sumary'!E26+'2010_CO-PA_Sumary'!E26)/6</f>
        <v>0</v>
      </c>
      <c r="F26" s="29">
        <f>('2005_CO-PA_Sumary'!F26+'2006_CO-PA_Sumary'!F26+'2007_CO-PA_Sumary'!F26+'2008_CO-PA_Sumary'!F26+'2009_CO-PA_Sumary'!F26+'2010_CO-PA_Sumary'!F26)/6</f>
        <v>93.883333333333326</v>
      </c>
      <c r="G26" s="28">
        <f>('2005_CO-PA_Sumary'!G26+'2006_CO-PA_Sumary'!G26+'2007_CO-PA_Sumary'!G26+'2008_CO-PA_Sumary'!G26+'2009_CO-PA_Sumary'!G26+'2010_CO-PA_Sumary'!G26)/6</f>
        <v>366.61666666666662</v>
      </c>
      <c r="H26" s="29">
        <f>('2005_CO-PA_Sumary'!H26+'2006_CO-PA_Sumary'!H26+'2007_CO-PA_Sumary'!H26+'2008_CO-PA_Sumary'!H26+'2009_CO-PA_Sumary'!H26+'2010_CO-PA_Sumary'!H26)/6</f>
        <v>3.25</v>
      </c>
      <c r="I26" s="29">
        <f>('2005_CO-PA_Sumary'!I26+'2006_CO-PA_Sumary'!I26+'2007_CO-PA_Sumary'!I26+'2008_CO-PA_Sumary'!I26+'2009_CO-PA_Sumary'!I26+'2010_CO-PA_Sumary'!I26)/6</f>
        <v>92.033333333333317</v>
      </c>
      <c r="J26" s="28">
        <f>('2005_CO-PA_Sumary'!J26+'2006_CO-PA_Sumary'!J26+'2007_CO-PA_Sumary'!J26+'2008_CO-PA_Sumary'!J26+'2009_CO-PA_Sumary'!J26+'2010_CO-PA_Sumary'!J26)/6</f>
        <v>28.216666666666672</v>
      </c>
      <c r="K26" s="28">
        <f>('2005_CO-PA_Sumary'!K26+'2006_CO-PA_Sumary'!K26+'2007_CO-PA_Sumary'!K26+'2008_CO-PA_Sumary'!K26+'2009_CO-PA_Sumary'!K26+'2010_CO-PA_Sumary'!K26)/6</f>
        <v>0</v>
      </c>
      <c r="L26" s="28">
        <f>('2005_CO-PA_Sumary'!L26+'2006_CO-PA_Sumary'!L26+'2007_CO-PA_Sumary'!L26+'2008_CO-PA_Sumary'!L26+'2009_CO-PA_Sumary'!L26+'2010_CO-PA_Sumary'!L26)/6</f>
        <v>16.95</v>
      </c>
      <c r="M26" s="28">
        <f>('2005_CO-PA_Sumary'!M26+'2006_CO-PA_Sumary'!M26+'2007_CO-PA_Sumary'!M26+'2008_CO-PA_Sumary'!M26+'2009_CO-PA_Sumary'!M26+'2010_CO-PA_Sumary'!M26)/6</f>
        <v>58.916666666666664</v>
      </c>
      <c r="N26" s="29">
        <f>('2005_CO-PA_Sumary'!N26+'2006_CO-PA_Sumary'!N26+'2007_CO-PA_Sumary'!N26+'2008_CO-PA_Sumary'!N26+'2009_CO-PA_Sumary'!N26+'2010_CO-PA_Sumary'!N26)/6</f>
        <v>0</v>
      </c>
      <c r="O26" s="29">
        <f>('2005_CO-PA_Sumary'!O26+'2006_CO-PA_Sumary'!O26+'2007_CO-PA_Sumary'!O26+'2008_CO-PA_Sumary'!O26+'2009_CO-PA_Sumary'!O26+'2010_CO-PA_Sumary'!O26)/6</f>
        <v>4.8500000000000014</v>
      </c>
      <c r="P26" s="28">
        <f>('2005_CO-PA_Sumary'!P26+'2006_CO-PA_Sumary'!P26+'2007_CO-PA_Sumary'!P26+'2008_CO-PA_Sumary'!P26+'2009_CO-PA_Sumary'!P26+'2010_CO-PA_Sumary'!P26)/6</f>
        <v>63.766666666666673</v>
      </c>
      <c r="Q26" s="29">
        <f>('2005_CO-PA_Sumary'!Q26+'2006_CO-PA_Sumary'!Q26+'2007_CO-PA_Sumary'!Q26+'2008_CO-PA_Sumary'!Q26+'2009_CO-PA_Sumary'!Q26+'2010_CO-PA_Sumary'!Q26)/6</f>
        <v>461.90000000000003</v>
      </c>
      <c r="S26" s="27">
        <v>602</v>
      </c>
      <c r="T26" s="25" t="s">
        <v>169</v>
      </c>
      <c r="U26" s="28">
        <f>('2005_CO-PA_Sumary'!U26+'2006_CO-PA_Sumary'!U26+'2007_CO-PA_Sumary'!U26+'2008_CO-PA_Sumary'!U26+'2009_CO-PA_Sumary'!U26+'2010_CO-PA_Sumary'!U26)/6</f>
        <v>0.80000000000000016</v>
      </c>
      <c r="V26" s="29">
        <f>('2005_CO-PA_Sumary'!V26+'2006_CO-PA_Sumary'!V26+'2007_CO-PA_Sumary'!V26+'2008_CO-PA_Sumary'!V26+'2009_CO-PA_Sumary'!V26+'2010_CO-PA_Sumary'!V26)/6</f>
        <v>37.766666666666666</v>
      </c>
      <c r="W26" s="29">
        <f>('2005_CO-PA_Sumary'!W26+'2006_CO-PA_Sumary'!W26+'2007_CO-PA_Sumary'!W26+'2008_CO-PA_Sumary'!W26+'2009_CO-PA_Sumary'!W26+'2010_CO-PA_Sumary'!W26)/6</f>
        <v>0</v>
      </c>
      <c r="X26" s="29">
        <f>('2005_CO-PA_Sumary'!X26+'2006_CO-PA_Sumary'!X26+'2007_CO-PA_Sumary'!X26+'2008_CO-PA_Sumary'!X26+'2009_CO-PA_Sumary'!X26+'2010_CO-PA_Sumary'!X26)/6</f>
        <v>38.56666666666667</v>
      </c>
      <c r="Y26" s="28">
        <f>('2005_CO-PA_Sumary'!Y26+'2006_CO-PA_Sumary'!Y26+'2007_CO-PA_Sumary'!Y26+'2008_CO-PA_Sumary'!Y26+'2009_CO-PA_Sumary'!Y26+'2010_CO-PA_Sumary'!Y26)/6</f>
        <v>790.26666666666654</v>
      </c>
      <c r="Z26" s="29">
        <f>('2005_CO-PA_Sumary'!Z26+'2006_CO-PA_Sumary'!Z26+'2007_CO-PA_Sumary'!Z26+'2008_CO-PA_Sumary'!Z26+'2009_CO-PA_Sumary'!Z26+'2010_CO-PA_Sumary'!Z26)/6</f>
        <v>106.8</v>
      </c>
      <c r="AA26" s="29">
        <f>('2005_CO-PA_Sumary'!AA26+'2006_CO-PA_Sumary'!AA26+'2007_CO-PA_Sumary'!AA26+'2008_CO-PA_Sumary'!AA26+'2009_CO-PA_Sumary'!AA26+'2010_CO-PA_Sumary'!AA26)/6</f>
        <v>1.7833333333333334</v>
      </c>
      <c r="AB26" s="28">
        <f>('2005_CO-PA_Sumary'!AB26+'2006_CO-PA_Sumary'!AB26+'2007_CO-PA_Sumary'!AB26+'2008_CO-PA_Sumary'!AB26+'2009_CO-PA_Sumary'!AB26+'2010_CO-PA_Sumary'!AB26)/6</f>
        <v>21.333333333333332</v>
      </c>
      <c r="AC26" s="28">
        <f>('2005_CO-PA_Sumary'!AC26+'2006_CO-PA_Sumary'!AC26+'2007_CO-PA_Sumary'!AC26+'2008_CO-PA_Sumary'!AC26+'2009_CO-PA_Sumary'!AC26+'2010_CO-PA_Sumary'!AC26)/6</f>
        <v>0</v>
      </c>
      <c r="AD26" s="28">
        <f>('2005_CO-PA_Sumary'!AD26+'2006_CO-PA_Sumary'!AD26+'2007_CO-PA_Sumary'!AD26+'2008_CO-PA_Sumary'!AD26+'2009_CO-PA_Sumary'!AD26+'2010_CO-PA_Sumary'!AD26)/6</f>
        <v>6.3833333333333329</v>
      </c>
      <c r="AE26" s="28">
        <f>('2005_CO-PA_Sumary'!AE26+'2006_CO-PA_Sumary'!AE26+'2007_CO-PA_Sumary'!AE26+'2008_CO-PA_Sumary'!AE26+'2009_CO-PA_Sumary'!AE26+'2010_CO-PA_Sumary'!AE26)/6</f>
        <v>340.45</v>
      </c>
      <c r="AF26" s="29">
        <f>('2005_CO-PA_Sumary'!AF26+'2006_CO-PA_Sumary'!AF26+'2007_CO-PA_Sumary'!AF26+'2008_CO-PA_Sumary'!AF26+'2009_CO-PA_Sumary'!AF26+'2010_CO-PA_Sumary'!AF26)/6</f>
        <v>0</v>
      </c>
      <c r="AG26" s="29">
        <f>('2005_CO-PA_Sumary'!AG26+'2006_CO-PA_Sumary'!AG26+'2007_CO-PA_Sumary'!AG26+'2008_CO-PA_Sumary'!AG26+'2009_CO-PA_Sumary'!AG26+'2010_CO-PA_Sumary'!AG26)/6</f>
        <v>0</v>
      </c>
      <c r="AH26" s="28">
        <f>('2005_CO-PA_Sumary'!AH26+'2006_CO-PA_Sumary'!AH26+'2007_CO-PA_Sumary'!AH26+'2008_CO-PA_Sumary'!AH26+'2009_CO-PA_Sumary'!AH26+'2010_CO-PA_Sumary'!AH26)/6</f>
        <v>340.45</v>
      </c>
      <c r="AI26" s="29">
        <f>('2005_CO-PA_Sumary'!AI26+'2006_CO-PA_Sumary'!AI26+'2007_CO-PA_Sumary'!AI26+'2008_CO-PA_Sumary'!AI26+'2009_CO-PA_Sumary'!AI26+'2010_CO-PA_Sumary'!AI26)/6</f>
        <v>898.84999999999991</v>
      </c>
      <c r="AL26" s="148" t="s">
        <v>235</v>
      </c>
      <c r="AM26" s="150">
        <v>501</v>
      </c>
      <c r="AN26" s="151" t="s">
        <v>157</v>
      </c>
      <c r="AO26" s="138">
        <f t="shared" ref="AO26:AO36" si="45">U14</f>
        <v>83.2</v>
      </c>
      <c r="AP26" s="138">
        <f t="shared" ref="AP26:AP36" si="46">V14</f>
        <v>11.283333333333333</v>
      </c>
      <c r="AQ26" s="138">
        <f t="shared" ref="AQ26:AQ36" si="47">W14</f>
        <v>0</v>
      </c>
      <c r="AR26" s="138">
        <f t="shared" ref="AR26:AR36" si="48">X14</f>
        <v>94.483333333333334</v>
      </c>
      <c r="AS26" s="138">
        <f t="shared" ref="AS26:AS36" si="49">Y14</f>
        <v>334.51666666666671</v>
      </c>
      <c r="AT26" s="138">
        <f t="shared" ref="AT26:AT36" si="50">Z14</f>
        <v>16.716666666666665</v>
      </c>
      <c r="AU26" s="138">
        <f t="shared" ref="AU26:AU36" si="51">AA14</f>
        <v>9.2166666666666668</v>
      </c>
      <c r="AV26" s="138">
        <f t="shared" ref="AV26:AV36" si="52">AB14</f>
        <v>33.550000000000004</v>
      </c>
      <c r="AW26" s="138">
        <f t="shared" ref="AW26:AW36" si="53">AC14</f>
        <v>0</v>
      </c>
      <c r="AX26" s="138">
        <f t="shared" ref="AX26:AX36" si="54">AD14</f>
        <v>6.1500000000000012</v>
      </c>
      <c r="AY26" s="138">
        <f t="shared" ref="AY26:BA26" si="55">AE14</f>
        <v>52.333333333333336</v>
      </c>
      <c r="AZ26" s="138">
        <f t="shared" si="55"/>
        <v>0</v>
      </c>
      <c r="BA26" s="138">
        <f t="shared" si="55"/>
        <v>0</v>
      </c>
      <c r="BB26" s="138">
        <f t="shared" ref="BB26:BB36" si="56">AH14</f>
        <v>52.333333333333336</v>
      </c>
      <c r="BC26" s="240">
        <f t="shared" ref="BC26:BC36" si="57">AI14</f>
        <v>360.45</v>
      </c>
      <c r="BD26" s="247"/>
      <c r="BE26" s="245"/>
      <c r="BF26" s="213"/>
      <c r="BG26" s="212"/>
      <c r="BH26" s="212"/>
      <c r="BI26" s="212"/>
      <c r="BJ26" s="212"/>
      <c r="BK26" s="212"/>
      <c r="BL26" s="212"/>
      <c r="BM26" s="212"/>
      <c r="BN26" s="212"/>
      <c r="BO26" s="212"/>
      <c r="BP26" s="212"/>
      <c r="BQ26" s="212"/>
      <c r="BR26" s="212"/>
      <c r="BS26" s="212"/>
      <c r="BT26" s="212"/>
      <c r="BU26" s="212"/>
      <c r="BV26" s="212"/>
      <c r="BX26" s="28"/>
    </row>
    <row r="27" spans="1:76" x14ac:dyDescent="0.2">
      <c r="A27" s="23" t="s">
        <v>58</v>
      </c>
      <c r="B27" s="24" t="s">
        <v>59</v>
      </c>
      <c r="C27" s="28">
        <f>('2005_CO-PA_Sumary'!C27+'2006_CO-PA_Sumary'!C27+'2007_CO-PA_Sumary'!C27+'2008_CO-PA_Sumary'!C27+'2009_CO-PA_Sumary'!C27+'2010_CO-PA_Sumary'!C27)/6</f>
        <v>82.88333333333334</v>
      </c>
      <c r="D27" s="29">
        <f>('2005_CO-PA_Sumary'!D27+'2006_CO-PA_Sumary'!D27+'2007_CO-PA_Sumary'!D27+'2008_CO-PA_Sumary'!D27+'2009_CO-PA_Sumary'!D27+'2010_CO-PA_Sumary'!D27)/6</f>
        <v>3.3666666666666667</v>
      </c>
      <c r="E27" s="29">
        <f>('2005_CO-PA_Sumary'!E27+'2006_CO-PA_Sumary'!E27+'2007_CO-PA_Sumary'!E27+'2008_CO-PA_Sumary'!E27+'2009_CO-PA_Sumary'!E27+'2010_CO-PA_Sumary'!E27)/6</f>
        <v>0</v>
      </c>
      <c r="F27" s="29">
        <f>('2005_CO-PA_Sumary'!F27+'2006_CO-PA_Sumary'!F27+'2007_CO-PA_Sumary'!F27+'2008_CO-PA_Sumary'!F27+'2009_CO-PA_Sumary'!F27+'2010_CO-PA_Sumary'!F27)/6</f>
        <v>86.25</v>
      </c>
      <c r="G27" s="28">
        <f>('2005_CO-PA_Sumary'!G27+'2006_CO-PA_Sumary'!G27+'2007_CO-PA_Sumary'!G27+'2008_CO-PA_Sumary'!G27+'2009_CO-PA_Sumary'!G27+'2010_CO-PA_Sumary'!G27)/6</f>
        <v>227.60000000000002</v>
      </c>
      <c r="H27" s="29">
        <f>('2005_CO-PA_Sumary'!H27+'2006_CO-PA_Sumary'!H27+'2007_CO-PA_Sumary'!H27+'2008_CO-PA_Sumary'!H27+'2009_CO-PA_Sumary'!H27+'2010_CO-PA_Sumary'!H27)/6</f>
        <v>4.9666666666666659</v>
      </c>
      <c r="I27" s="29">
        <f>('2005_CO-PA_Sumary'!I27+'2006_CO-PA_Sumary'!I27+'2007_CO-PA_Sumary'!I27+'2008_CO-PA_Sumary'!I27+'2009_CO-PA_Sumary'!I27+'2010_CO-PA_Sumary'!I27)/6</f>
        <v>0</v>
      </c>
      <c r="J27" s="28">
        <f>('2005_CO-PA_Sumary'!J27+'2006_CO-PA_Sumary'!J27+'2007_CO-PA_Sumary'!J27+'2008_CO-PA_Sumary'!J27+'2009_CO-PA_Sumary'!J27+'2010_CO-PA_Sumary'!J27)/6</f>
        <v>25.566666666666666</v>
      </c>
      <c r="K27" s="28">
        <f>('2005_CO-PA_Sumary'!K27+'2006_CO-PA_Sumary'!K27+'2007_CO-PA_Sumary'!K27+'2008_CO-PA_Sumary'!K27+'2009_CO-PA_Sumary'!K27+'2010_CO-PA_Sumary'!K27)/6</f>
        <v>0</v>
      </c>
      <c r="L27" s="28">
        <f>('2005_CO-PA_Sumary'!L27+'2006_CO-PA_Sumary'!L27+'2007_CO-PA_Sumary'!L27+'2008_CO-PA_Sumary'!L27+'2009_CO-PA_Sumary'!L27+'2010_CO-PA_Sumary'!L27)/6</f>
        <v>0</v>
      </c>
      <c r="M27" s="28">
        <f>('2005_CO-PA_Sumary'!M27+'2006_CO-PA_Sumary'!M27+'2007_CO-PA_Sumary'!M27+'2008_CO-PA_Sumary'!M27+'2009_CO-PA_Sumary'!M27+'2010_CO-PA_Sumary'!M27)/6</f>
        <v>0</v>
      </c>
      <c r="N27" s="29">
        <f>('2005_CO-PA_Sumary'!N27+'2006_CO-PA_Sumary'!N27+'2007_CO-PA_Sumary'!N27+'2008_CO-PA_Sumary'!N27+'2009_CO-PA_Sumary'!N27+'2010_CO-PA_Sumary'!N27)/6</f>
        <v>0</v>
      </c>
      <c r="O27" s="29">
        <f>('2005_CO-PA_Sumary'!O27+'2006_CO-PA_Sumary'!O27+'2007_CO-PA_Sumary'!O27+'2008_CO-PA_Sumary'!O27+'2009_CO-PA_Sumary'!O27+'2010_CO-PA_Sumary'!O27)/6</f>
        <v>0</v>
      </c>
      <c r="P27" s="28">
        <f>('2005_CO-PA_Sumary'!P27+'2006_CO-PA_Sumary'!P27+'2007_CO-PA_Sumary'!P27+'2008_CO-PA_Sumary'!P27+'2009_CO-PA_Sumary'!P27+'2010_CO-PA_Sumary'!P27)/6</f>
        <v>0</v>
      </c>
      <c r="Q27" s="29">
        <f>('2005_CO-PA_Sumary'!Q27+'2006_CO-PA_Sumary'!Q27+'2007_CO-PA_Sumary'!Q27+'2008_CO-PA_Sumary'!Q27+'2009_CO-PA_Sumary'!Q27+'2010_CO-PA_Sumary'!Q27)/6</f>
        <v>232.56666666666669</v>
      </c>
      <c r="S27" s="27">
        <v>603</v>
      </c>
      <c r="T27" s="25" t="s">
        <v>170</v>
      </c>
      <c r="U27" s="28">
        <f>('2005_CO-PA_Sumary'!U27+'2006_CO-PA_Sumary'!U27+'2007_CO-PA_Sumary'!U27+'2008_CO-PA_Sumary'!U27+'2009_CO-PA_Sumary'!U27+'2010_CO-PA_Sumary'!U27)/6</f>
        <v>427.2166666666667</v>
      </c>
      <c r="V27" s="29">
        <f>('2005_CO-PA_Sumary'!V27+'2006_CO-PA_Sumary'!V27+'2007_CO-PA_Sumary'!V27+'2008_CO-PA_Sumary'!V27+'2009_CO-PA_Sumary'!V27+'2010_CO-PA_Sumary'!V27)/6</f>
        <v>51.716666666666669</v>
      </c>
      <c r="W27" s="29">
        <f>('2005_CO-PA_Sumary'!W27+'2006_CO-PA_Sumary'!W27+'2007_CO-PA_Sumary'!W27+'2008_CO-PA_Sumary'!W27+'2009_CO-PA_Sumary'!W27+'2010_CO-PA_Sumary'!W27)/6</f>
        <v>0.13333333333333333</v>
      </c>
      <c r="X27" s="29">
        <f>('2005_CO-PA_Sumary'!X27+'2006_CO-PA_Sumary'!X27+'2007_CO-PA_Sumary'!X27+'2008_CO-PA_Sumary'!X27+'2009_CO-PA_Sumary'!X27+'2010_CO-PA_Sumary'!X27)/6</f>
        <v>479.06666666666661</v>
      </c>
      <c r="Y27" s="28">
        <f>('2005_CO-PA_Sumary'!Y27+'2006_CO-PA_Sumary'!Y27+'2007_CO-PA_Sumary'!Y27+'2008_CO-PA_Sumary'!Y27+'2009_CO-PA_Sumary'!Y27+'2010_CO-PA_Sumary'!Y27)/6</f>
        <v>735.58333333333314</v>
      </c>
      <c r="Z27" s="29">
        <f>('2005_CO-PA_Sumary'!Z27+'2006_CO-PA_Sumary'!Z27+'2007_CO-PA_Sumary'!Z27+'2008_CO-PA_Sumary'!Z27+'2009_CO-PA_Sumary'!Z27+'2010_CO-PA_Sumary'!Z27)/6</f>
        <v>116.63333333333333</v>
      </c>
      <c r="AA27" s="29">
        <f>('2005_CO-PA_Sumary'!AA27+'2006_CO-PA_Sumary'!AA27+'2007_CO-PA_Sumary'!AA27+'2008_CO-PA_Sumary'!AA27+'2009_CO-PA_Sumary'!AA27+'2010_CO-PA_Sumary'!AA27)/6</f>
        <v>0.79999999999999993</v>
      </c>
      <c r="AB27" s="28">
        <f>('2005_CO-PA_Sumary'!AB27+'2006_CO-PA_Sumary'!AB27+'2007_CO-PA_Sumary'!AB27+'2008_CO-PA_Sumary'!AB27+'2009_CO-PA_Sumary'!AB27+'2010_CO-PA_Sumary'!AB27)/6</f>
        <v>65.183333333333337</v>
      </c>
      <c r="AC27" s="28">
        <f>('2005_CO-PA_Sumary'!AC27+'2006_CO-PA_Sumary'!AC27+'2007_CO-PA_Sumary'!AC27+'2008_CO-PA_Sumary'!AC27+'2009_CO-PA_Sumary'!AC27+'2010_CO-PA_Sumary'!AC27)/6</f>
        <v>0</v>
      </c>
      <c r="AD27" s="28">
        <f>('2005_CO-PA_Sumary'!AD27+'2006_CO-PA_Sumary'!AD27+'2007_CO-PA_Sumary'!AD27+'2008_CO-PA_Sumary'!AD27+'2009_CO-PA_Sumary'!AD27+'2010_CO-PA_Sumary'!AD27)/6</f>
        <v>14.466666666666667</v>
      </c>
      <c r="AE27" s="28">
        <f>('2005_CO-PA_Sumary'!AE27+'2006_CO-PA_Sumary'!AE27+'2007_CO-PA_Sumary'!AE27+'2008_CO-PA_Sumary'!AE27+'2009_CO-PA_Sumary'!AE27+'2010_CO-PA_Sumary'!AE27)/6</f>
        <v>11.566666666666668</v>
      </c>
      <c r="AF27" s="29">
        <f>('2005_CO-PA_Sumary'!AF27+'2006_CO-PA_Sumary'!AF27+'2007_CO-PA_Sumary'!AF27+'2008_CO-PA_Sumary'!AF27+'2009_CO-PA_Sumary'!AF27+'2010_CO-PA_Sumary'!AF27)/6</f>
        <v>0.76666666666666661</v>
      </c>
      <c r="AG27" s="29">
        <f>('2005_CO-PA_Sumary'!AG27+'2006_CO-PA_Sumary'!AG27+'2007_CO-PA_Sumary'!AG27+'2008_CO-PA_Sumary'!AG27+'2009_CO-PA_Sumary'!AG27+'2010_CO-PA_Sumary'!AG27)/6</f>
        <v>1.6666666666666663E-2</v>
      </c>
      <c r="AH27" s="28">
        <f>('2005_CO-PA_Sumary'!AH27+'2006_CO-PA_Sumary'!AH27+'2007_CO-PA_Sumary'!AH27+'2008_CO-PA_Sumary'!AH27+'2009_CO-PA_Sumary'!AH27+'2010_CO-PA_Sumary'!AH27)/6</f>
        <v>12.35</v>
      </c>
      <c r="AI27" s="29">
        <f>('2005_CO-PA_Sumary'!AI27+'2006_CO-PA_Sumary'!AI27+'2007_CO-PA_Sumary'!AI27+'2008_CO-PA_Sumary'!AI27+'2009_CO-PA_Sumary'!AI27+'2010_CO-PA_Sumary'!AI27)/6</f>
        <v>853.01666666666677</v>
      </c>
      <c r="AL27" s="148"/>
      <c r="AM27" s="150">
        <v>502</v>
      </c>
      <c r="AN27" s="151" t="s">
        <v>158</v>
      </c>
      <c r="AO27" s="138">
        <f t="shared" si="45"/>
        <v>3.2666666666666671</v>
      </c>
      <c r="AP27" s="138">
        <f t="shared" si="46"/>
        <v>0.39999999999999997</v>
      </c>
      <c r="AQ27" s="138">
        <f t="shared" si="47"/>
        <v>0</v>
      </c>
      <c r="AR27" s="138">
        <f t="shared" si="48"/>
        <v>3.6666666666666665</v>
      </c>
      <c r="AS27" s="138">
        <f t="shared" si="49"/>
        <v>9.3166666666666664</v>
      </c>
      <c r="AT27" s="138">
        <f t="shared" si="50"/>
        <v>0.65</v>
      </c>
      <c r="AU27" s="138">
        <f t="shared" si="51"/>
        <v>0</v>
      </c>
      <c r="AV27" s="138">
        <f t="shared" si="52"/>
        <v>0.71666666666666667</v>
      </c>
      <c r="AW27" s="138">
        <f t="shared" si="53"/>
        <v>0</v>
      </c>
      <c r="AX27" s="138">
        <f t="shared" si="54"/>
        <v>0.26666666666666666</v>
      </c>
      <c r="AY27" s="138">
        <f t="shared" ref="AY27:BA27" si="58">AE15</f>
        <v>0</v>
      </c>
      <c r="AZ27" s="138">
        <f t="shared" si="58"/>
        <v>0</v>
      </c>
      <c r="BA27" s="138">
        <f t="shared" si="58"/>
        <v>0</v>
      </c>
      <c r="BB27" s="138">
        <f t="shared" si="56"/>
        <v>0</v>
      </c>
      <c r="BC27" s="240">
        <f t="shared" si="57"/>
        <v>9.9666666666666668</v>
      </c>
      <c r="BD27" s="247"/>
      <c r="BE27" s="245"/>
      <c r="BF27" s="213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2"/>
      <c r="BS27" s="212"/>
      <c r="BT27" s="212"/>
      <c r="BU27" s="212"/>
      <c r="BV27" s="212"/>
      <c r="BX27" s="28"/>
    </row>
    <row r="28" spans="1:76" x14ac:dyDescent="0.2">
      <c r="A28" s="23" t="s">
        <v>60</v>
      </c>
      <c r="B28" s="24" t="s">
        <v>61</v>
      </c>
      <c r="C28" s="28">
        <f>('2005_CO-PA_Sumary'!C28+'2006_CO-PA_Sumary'!C28+'2007_CO-PA_Sumary'!C28+'2008_CO-PA_Sumary'!C28+'2009_CO-PA_Sumary'!C28+'2010_CO-PA_Sumary'!C28)/6</f>
        <v>464.41666666666669</v>
      </c>
      <c r="D28" s="29">
        <f>('2005_CO-PA_Sumary'!D28+'2006_CO-PA_Sumary'!D28+'2007_CO-PA_Sumary'!D28+'2008_CO-PA_Sumary'!D28+'2009_CO-PA_Sumary'!D28+'2010_CO-PA_Sumary'!D28)/6</f>
        <v>67.116666666666674</v>
      </c>
      <c r="E28" s="29">
        <f>('2005_CO-PA_Sumary'!E28+'2006_CO-PA_Sumary'!E28+'2007_CO-PA_Sumary'!E28+'2008_CO-PA_Sumary'!E28+'2009_CO-PA_Sumary'!E28+'2010_CO-PA_Sumary'!E28)/6</f>
        <v>0</v>
      </c>
      <c r="F28" s="29">
        <f>('2005_CO-PA_Sumary'!F28+'2006_CO-PA_Sumary'!F28+'2007_CO-PA_Sumary'!F28+'2008_CO-PA_Sumary'!F28+'2009_CO-PA_Sumary'!F28+'2010_CO-PA_Sumary'!F28)/6</f>
        <v>531.5333333333333</v>
      </c>
      <c r="G28" s="28">
        <f>('2005_CO-PA_Sumary'!G28+'2006_CO-PA_Sumary'!G28+'2007_CO-PA_Sumary'!G28+'2008_CO-PA_Sumary'!G28+'2009_CO-PA_Sumary'!G28+'2010_CO-PA_Sumary'!G28)/6</f>
        <v>468.48333333333335</v>
      </c>
      <c r="H28" s="29">
        <f>('2005_CO-PA_Sumary'!H28+'2006_CO-PA_Sumary'!H28+'2007_CO-PA_Sumary'!H28+'2008_CO-PA_Sumary'!H28+'2009_CO-PA_Sumary'!H28+'2010_CO-PA_Sumary'!H28)/6</f>
        <v>67.116666666666674</v>
      </c>
      <c r="I28" s="29">
        <f>('2005_CO-PA_Sumary'!I28+'2006_CO-PA_Sumary'!I28+'2007_CO-PA_Sumary'!I28+'2008_CO-PA_Sumary'!I28+'2009_CO-PA_Sumary'!I28+'2010_CO-PA_Sumary'!I28)/6</f>
        <v>0.43333333333333335</v>
      </c>
      <c r="J28" s="28">
        <f>('2005_CO-PA_Sumary'!J28+'2006_CO-PA_Sumary'!J28+'2007_CO-PA_Sumary'!J28+'2008_CO-PA_Sumary'!J28+'2009_CO-PA_Sumary'!J28+'2010_CO-PA_Sumary'!J28)/6</f>
        <v>174.75</v>
      </c>
      <c r="K28" s="28">
        <f>('2005_CO-PA_Sumary'!K28+'2006_CO-PA_Sumary'!K28+'2007_CO-PA_Sumary'!K28+'2008_CO-PA_Sumary'!K28+'2009_CO-PA_Sumary'!K28+'2010_CO-PA_Sumary'!K28)/6</f>
        <v>0.63333333333333341</v>
      </c>
      <c r="L28" s="28">
        <f>('2005_CO-PA_Sumary'!L28+'2006_CO-PA_Sumary'!L28+'2007_CO-PA_Sumary'!L28+'2008_CO-PA_Sumary'!L28+'2009_CO-PA_Sumary'!L28+'2010_CO-PA_Sumary'!L28)/6</f>
        <v>0</v>
      </c>
      <c r="M28" s="28">
        <f>('2005_CO-PA_Sumary'!M28+'2006_CO-PA_Sumary'!M28+'2007_CO-PA_Sumary'!M28+'2008_CO-PA_Sumary'!M28+'2009_CO-PA_Sumary'!M28+'2010_CO-PA_Sumary'!M28)/6</f>
        <v>2</v>
      </c>
      <c r="N28" s="29">
        <f>('2005_CO-PA_Sumary'!N28+'2006_CO-PA_Sumary'!N28+'2007_CO-PA_Sumary'!N28+'2008_CO-PA_Sumary'!N28+'2009_CO-PA_Sumary'!N28+'2010_CO-PA_Sumary'!N28)/6</f>
        <v>0</v>
      </c>
      <c r="O28" s="29">
        <f>('2005_CO-PA_Sumary'!O28+'2006_CO-PA_Sumary'!O28+'2007_CO-PA_Sumary'!O28+'2008_CO-PA_Sumary'!O28+'2009_CO-PA_Sumary'!O28+'2010_CO-PA_Sumary'!O28)/6</f>
        <v>0</v>
      </c>
      <c r="P28" s="28">
        <f>('2005_CO-PA_Sumary'!P28+'2006_CO-PA_Sumary'!P28+'2007_CO-PA_Sumary'!P28+'2008_CO-PA_Sumary'!P28+'2009_CO-PA_Sumary'!P28+'2010_CO-PA_Sumary'!P28)/6</f>
        <v>2</v>
      </c>
      <c r="Q28" s="29">
        <f>('2005_CO-PA_Sumary'!Q28+'2006_CO-PA_Sumary'!Q28+'2007_CO-PA_Sumary'!Q28+'2008_CO-PA_Sumary'!Q28+'2009_CO-PA_Sumary'!Q28+'2010_CO-PA_Sumary'!Q28)/6</f>
        <v>536.03333333333342</v>
      </c>
      <c r="S28" s="27">
        <v>604</v>
      </c>
      <c r="T28" s="25" t="s">
        <v>171</v>
      </c>
      <c r="U28" s="28">
        <f>('2005_CO-PA_Sumary'!U28+'2006_CO-PA_Sumary'!U28+'2007_CO-PA_Sumary'!U28+'2008_CO-PA_Sumary'!U28+'2009_CO-PA_Sumary'!U28+'2010_CO-PA_Sumary'!U28)/6</f>
        <v>1.6666666666666667</v>
      </c>
      <c r="V28" s="29">
        <f>('2005_CO-PA_Sumary'!V28+'2006_CO-PA_Sumary'!V28+'2007_CO-PA_Sumary'!V28+'2008_CO-PA_Sumary'!V28+'2009_CO-PA_Sumary'!V28+'2010_CO-PA_Sumary'!V28)/6</f>
        <v>2.6</v>
      </c>
      <c r="W28" s="29">
        <f>('2005_CO-PA_Sumary'!W28+'2006_CO-PA_Sumary'!W28+'2007_CO-PA_Sumary'!W28+'2008_CO-PA_Sumary'!W28+'2009_CO-PA_Sumary'!W28+'2010_CO-PA_Sumary'!W28)/6</f>
        <v>0</v>
      </c>
      <c r="X28" s="29">
        <f>('2005_CO-PA_Sumary'!X28+'2006_CO-PA_Sumary'!X28+'2007_CO-PA_Sumary'!X28+'2008_CO-PA_Sumary'!X28+'2009_CO-PA_Sumary'!X28+'2010_CO-PA_Sumary'!X28)/6</f>
        <v>4.2666666666666666</v>
      </c>
      <c r="Y28" s="28">
        <f>('2005_CO-PA_Sumary'!Y28+'2006_CO-PA_Sumary'!Y28+'2007_CO-PA_Sumary'!Y28+'2008_CO-PA_Sumary'!Y28+'2009_CO-PA_Sumary'!Y28+'2010_CO-PA_Sumary'!Y28)/6</f>
        <v>20.566666666666666</v>
      </c>
      <c r="Z28" s="29">
        <f>('2005_CO-PA_Sumary'!Z28+'2006_CO-PA_Sumary'!Z28+'2007_CO-PA_Sumary'!Z28+'2008_CO-PA_Sumary'!Z28+'2009_CO-PA_Sumary'!Z28+'2010_CO-PA_Sumary'!Z28)/6</f>
        <v>45.883333333333326</v>
      </c>
      <c r="AA28" s="29">
        <f>('2005_CO-PA_Sumary'!AA28+'2006_CO-PA_Sumary'!AA28+'2007_CO-PA_Sumary'!AA28+'2008_CO-PA_Sumary'!AA28+'2009_CO-PA_Sumary'!AA28+'2010_CO-PA_Sumary'!AA28)/6</f>
        <v>0</v>
      </c>
      <c r="AB28" s="28">
        <f>('2005_CO-PA_Sumary'!AB28+'2006_CO-PA_Sumary'!AB28+'2007_CO-PA_Sumary'!AB28+'2008_CO-PA_Sumary'!AB28+'2009_CO-PA_Sumary'!AB28+'2010_CO-PA_Sumary'!AB28)/6</f>
        <v>14.75</v>
      </c>
      <c r="AC28" s="28">
        <f>('2005_CO-PA_Sumary'!AC28+'2006_CO-PA_Sumary'!AC28+'2007_CO-PA_Sumary'!AC28+'2008_CO-PA_Sumary'!AC28+'2009_CO-PA_Sumary'!AC28+'2010_CO-PA_Sumary'!AC28)/6</f>
        <v>0</v>
      </c>
      <c r="AD28" s="28">
        <f>('2005_CO-PA_Sumary'!AD28+'2006_CO-PA_Sumary'!AD28+'2007_CO-PA_Sumary'!AD28+'2008_CO-PA_Sumary'!AD28+'2009_CO-PA_Sumary'!AD28+'2010_CO-PA_Sumary'!AD28)/6</f>
        <v>1.3999999999999997</v>
      </c>
      <c r="AE28" s="28">
        <f>('2005_CO-PA_Sumary'!AE28+'2006_CO-PA_Sumary'!AE28+'2007_CO-PA_Sumary'!AE28+'2008_CO-PA_Sumary'!AE28+'2009_CO-PA_Sumary'!AE28+'2010_CO-PA_Sumary'!AE28)/6</f>
        <v>0.75</v>
      </c>
      <c r="AF28" s="29">
        <f>('2005_CO-PA_Sumary'!AF28+'2006_CO-PA_Sumary'!AF28+'2007_CO-PA_Sumary'!AF28+'2008_CO-PA_Sumary'!AF28+'2009_CO-PA_Sumary'!AF28+'2010_CO-PA_Sumary'!AF28)/6</f>
        <v>0.76666666666666716</v>
      </c>
      <c r="AG28" s="29">
        <f>('2005_CO-PA_Sumary'!AG28+'2006_CO-PA_Sumary'!AG28+'2007_CO-PA_Sumary'!AG28+'2008_CO-PA_Sumary'!AG28+'2009_CO-PA_Sumary'!AG28+'2010_CO-PA_Sumary'!AG28)/6</f>
        <v>0</v>
      </c>
      <c r="AH28" s="28">
        <f>('2005_CO-PA_Sumary'!AH28+'2006_CO-PA_Sumary'!AH28+'2007_CO-PA_Sumary'!AH28+'2008_CO-PA_Sumary'!AH28+'2009_CO-PA_Sumary'!AH28+'2010_CO-PA_Sumary'!AH28)/6</f>
        <v>1.5166666666666673</v>
      </c>
      <c r="AI28" s="29">
        <f>('2005_CO-PA_Sumary'!AI28+'2006_CO-PA_Sumary'!AI28+'2007_CO-PA_Sumary'!AI28+'2008_CO-PA_Sumary'!AI28+'2009_CO-PA_Sumary'!AI28+'2010_CO-PA_Sumary'!AI28)/6</f>
        <v>66.45</v>
      </c>
      <c r="AL28" s="148"/>
      <c r="AM28" s="150">
        <v>503</v>
      </c>
      <c r="AN28" s="151" t="s">
        <v>159</v>
      </c>
      <c r="AO28" s="138">
        <f t="shared" si="45"/>
        <v>238.35</v>
      </c>
      <c r="AP28" s="138">
        <f t="shared" si="46"/>
        <v>47.933333333333337</v>
      </c>
      <c r="AQ28" s="138">
        <f t="shared" si="47"/>
        <v>0</v>
      </c>
      <c r="AR28" s="138">
        <f t="shared" si="48"/>
        <v>286.2833333333333</v>
      </c>
      <c r="AS28" s="138">
        <f t="shared" si="49"/>
        <v>463.43333333333334</v>
      </c>
      <c r="AT28" s="138">
        <f t="shared" si="50"/>
        <v>60.683333333333337</v>
      </c>
      <c r="AU28" s="138">
        <f t="shared" si="51"/>
        <v>0.18333333333333332</v>
      </c>
      <c r="AV28" s="138">
        <f t="shared" si="52"/>
        <v>60.35</v>
      </c>
      <c r="AW28" s="138">
        <f t="shared" si="53"/>
        <v>0</v>
      </c>
      <c r="AX28" s="138">
        <f t="shared" si="54"/>
        <v>60.216666666666669</v>
      </c>
      <c r="AY28" s="138">
        <f t="shared" ref="AY28:BA28" si="59">AE16</f>
        <v>4.3000000000000016</v>
      </c>
      <c r="AZ28" s="138">
        <f t="shared" si="59"/>
        <v>2.35</v>
      </c>
      <c r="BA28" s="138">
        <f t="shared" si="59"/>
        <v>0</v>
      </c>
      <c r="BB28" s="138">
        <f t="shared" si="56"/>
        <v>6.6500000000000012</v>
      </c>
      <c r="BC28" s="240">
        <f t="shared" si="57"/>
        <v>524.29999999999995</v>
      </c>
      <c r="BD28" s="247"/>
      <c r="BE28" s="245" t="s">
        <v>234</v>
      </c>
      <c r="BF28" s="213">
        <v>1</v>
      </c>
      <c r="BG28" s="212" t="s">
        <v>119</v>
      </c>
      <c r="BH28" s="232">
        <f>C57</f>
        <v>224.25</v>
      </c>
      <c r="BI28" s="232">
        <f t="shared" ref="BI28:BV28" si="60">D57</f>
        <v>26.566666666666666</v>
      </c>
      <c r="BJ28" s="232">
        <f t="shared" si="60"/>
        <v>0</v>
      </c>
      <c r="BK28" s="232">
        <f t="shared" si="60"/>
        <v>250.81666666666669</v>
      </c>
      <c r="BL28" s="232">
        <f t="shared" si="60"/>
        <v>306.58333333333331</v>
      </c>
      <c r="BM28" s="232">
        <f t="shared" si="60"/>
        <v>169.18333333333331</v>
      </c>
      <c r="BN28" s="232">
        <f t="shared" si="60"/>
        <v>0</v>
      </c>
      <c r="BO28" s="232">
        <f t="shared" si="60"/>
        <v>68.783333333333331</v>
      </c>
      <c r="BP28" s="232">
        <f t="shared" si="60"/>
        <v>42.483333333333334</v>
      </c>
      <c r="BQ28" s="232">
        <f t="shared" si="60"/>
        <v>0</v>
      </c>
      <c r="BR28" s="232">
        <f t="shared" si="60"/>
        <v>27.366666666666664</v>
      </c>
      <c r="BS28" s="232">
        <f t="shared" si="60"/>
        <v>22.416666666666668</v>
      </c>
      <c r="BT28" s="232">
        <f t="shared" si="60"/>
        <v>0</v>
      </c>
      <c r="BU28" s="232">
        <f t="shared" si="60"/>
        <v>49.783333333333331</v>
      </c>
      <c r="BV28" s="232">
        <f t="shared" si="60"/>
        <v>475.76666666666659</v>
      </c>
      <c r="BX28" s="28"/>
    </row>
    <row r="29" spans="1:76" x14ac:dyDescent="0.2">
      <c r="A29" s="23" t="s">
        <v>62</v>
      </c>
      <c r="B29" s="24" t="s">
        <v>63</v>
      </c>
      <c r="C29" s="28">
        <f>('2005_CO-PA_Sumary'!C29+'2006_CO-PA_Sumary'!C29+'2007_CO-PA_Sumary'!C29+'2008_CO-PA_Sumary'!C29+'2009_CO-PA_Sumary'!C29+'2010_CO-PA_Sumary'!C29)/6</f>
        <v>36.616666666666667</v>
      </c>
      <c r="D29" s="29">
        <f>('2005_CO-PA_Sumary'!D29+'2006_CO-PA_Sumary'!D29+'2007_CO-PA_Sumary'!D29+'2008_CO-PA_Sumary'!D29+'2009_CO-PA_Sumary'!D29+'2010_CO-PA_Sumary'!D29)/6</f>
        <v>7.3833333333333329</v>
      </c>
      <c r="E29" s="29">
        <f>('2005_CO-PA_Sumary'!E29+'2006_CO-PA_Sumary'!E29+'2007_CO-PA_Sumary'!E29+'2008_CO-PA_Sumary'!E29+'2009_CO-PA_Sumary'!E29+'2010_CO-PA_Sumary'!E29)/6</f>
        <v>0</v>
      </c>
      <c r="F29" s="29">
        <f>('2005_CO-PA_Sumary'!F29+'2006_CO-PA_Sumary'!F29+'2007_CO-PA_Sumary'!F29+'2008_CO-PA_Sumary'!F29+'2009_CO-PA_Sumary'!F29+'2010_CO-PA_Sumary'!F29)/6</f>
        <v>44</v>
      </c>
      <c r="G29" s="28">
        <f>('2005_CO-PA_Sumary'!G29+'2006_CO-PA_Sumary'!G29+'2007_CO-PA_Sumary'!G29+'2008_CO-PA_Sumary'!G29+'2009_CO-PA_Sumary'!G29+'2010_CO-PA_Sumary'!G29)/6</f>
        <v>47.65</v>
      </c>
      <c r="H29" s="29">
        <f>('2005_CO-PA_Sumary'!H29+'2006_CO-PA_Sumary'!H29+'2007_CO-PA_Sumary'!H29+'2008_CO-PA_Sumary'!H29+'2009_CO-PA_Sumary'!H29+'2010_CO-PA_Sumary'!H29)/6</f>
        <v>25.566666666666666</v>
      </c>
      <c r="I29" s="29">
        <f>('2005_CO-PA_Sumary'!I29+'2006_CO-PA_Sumary'!I29+'2007_CO-PA_Sumary'!I29+'2008_CO-PA_Sumary'!I29+'2009_CO-PA_Sumary'!I29+'2010_CO-PA_Sumary'!I29)/6</f>
        <v>0.8666666666666667</v>
      </c>
      <c r="J29" s="28">
        <f>('2005_CO-PA_Sumary'!J29+'2006_CO-PA_Sumary'!J29+'2007_CO-PA_Sumary'!J29+'2008_CO-PA_Sumary'!J29+'2009_CO-PA_Sumary'!J29+'2010_CO-PA_Sumary'!J29)/6</f>
        <v>5.55</v>
      </c>
      <c r="K29" s="28">
        <f>('2005_CO-PA_Sumary'!K29+'2006_CO-PA_Sumary'!K29+'2007_CO-PA_Sumary'!K29+'2008_CO-PA_Sumary'!K29+'2009_CO-PA_Sumary'!K29+'2010_CO-PA_Sumary'!K29)/6</f>
        <v>0</v>
      </c>
      <c r="L29" s="28">
        <f>('2005_CO-PA_Sumary'!L29+'2006_CO-PA_Sumary'!L29+'2007_CO-PA_Sumary'!L29+'2008_CO-PA_Sumary'!L29+'2009_CO-PA_Sumary'!L29+'2010_CO-PA_Sumary'!L29)/6</f>
        <v>5.000000000000001E-2</v>
      </c>
      <c r="M29" s="28">
        <f>('2005_CO-PA_Sumary'!M29+'2006_CO-PA_Sumary'!M29+'2007_CO-PA_Sumary'!M29+'2008_CO-PA_Sumary'!M29+'2009_CO-PA_Sumary'!M29+'2010_CO-PA_Sumary'!M29)/6</f>
        <v>9.9999999999999992E-2</v>
      </c>
      <c r="N29" s="29">
        <f>('2005_CO-PA_Sumary'!N29+'2006_CO-PA_Sumary'!N29+'2007_CO-PA_Sumary'!N29+'2008_CO-PA_Sumary'!N29+'2009_CO-PA_Sumary'!N29+'2010_CO-PA_Sumary'!N29)/6</f>
        <v>0</v>
      </c>
      <c r="O29" s="29">
        <f>('2005_CO-PA_Sumary'!O29+'2006_CO-PA_Sumary'!O29+'2007_CO-PA_Sumary'!O29+'2008_CO-PA_Sumary'!O29+'2009_CO-PA_Sumary'!O29+'2010_CO-PA_Sumary'!O29)/6</f>
        <v>0</v>
      </c>
      <c r="P29" s="28">
        <f>('2005_CO-PA_Sumary'!P29+'2006_CO-PA_Sumary'!P29+'2007_CO-PA_Sumary'!P29+'2008_CO-PA_Sumary'!P29+'2009_CO-PA_Sumary'!P29+'2010_CO-PA_Sumary'!P29)/6</f>
        <v>9.9999999999999992E-2</v>
      </c>
      <c r="Q29" s="29">
        <f>('2005_CO-PA_Sumary'!Q29+'2006_CO-PA_Sumary'!Q29+'2007_CO-PA_Sumary'!Q29+'2008_CO-PA_Sumary'!Q29+'2009_CO-PA_Sumary'!Q29+'2010_CO-PA_Sumary'!Q29)/6</f>
        <v>74.083333333333343</v>
      </c>
      <c r="S29" s="27">
        <v>605</v>
      </c>
      <c r="T29" s="25" t="s">
        <v>172</v>
      </c>
      <c r="U29" s="28">
        <f>('2005_CO-PA_Sumary'!U29+'2006_CO-PA_Sumary'!U29+'2007_CO-PA_Sumary'!U29+'2008_CO-PA_Sumary'!U29+'2009_CO-PA_Sumary'!U29+'2010_CO-PA_Sumary'!U29)/6</f>
        <v>0</v>
      </c>
      <c r="V29" s="29">
        <f>('2005_CO-PA_Sumary'!V29+'2006_CO-PA_Sumary'!V29+'2007_CO-PA_Sumary'!V29+'2008_CO-PA_Sumary'!V29+'2009_CO-PA_Sumary'!V29+'2010_CO-PA_Sumary'!V29)/6</f>
        <v>0.16666666666666666</v>
      </c>
      <c r="W29" s="29">
        <f>('2005_CO-PA_Sumary'!W29+'2006_CO-PA_Sumary'!W29+'2007_CO-PA_Sumary'!W29+'2008_CO-PA_Sumary'!W29+'2009_CO-PA_Sumary'!W29+'2010_CO-PA_Sumary'!W29)/6</f>
        <v>0</v>
      </c>
      <c r="X29" s="29">
        <f>('2005_CO-PA_Sumary'!X29+'2006_CO-PA_Sumary'!X29+'2007_CO-PA_Sumary'!X29+'2008_CO-PA_Sumary'!X29+'2009_CO-PA_Sumary'!X29+'2010_CO-PA_Sumary'!X29)/6</f>
        <v>0.16666666666666666</v>
      </c>
      <c r="Y29" s="28">
        <f>('2005_CO-PA_Sumary'!Y29+'2006_CO-PA_Sumary'!Y29+'2007_CO-PA_Sumary'!Y29+'2008_CO-PA_Sumary'!Y29+'2009_CO-PA_Sumary'!Y29+'2010_CO-PA_Sumary'!Y29)/6</f>
        <v>0</v>
      </c>
      <c r="Z29" s="29">
        <f>('2005_CO-PA_Sumary'!Z29+'2006_CO-PA_Sumary'!Z29+'2007_CO-PA_Sumary'!Z29+'2008_CO-PA_Sumary'!Z29+'2009_CO-PA_Sumary'!Z29+'2010_CO-PA_Sumary'!Z29)/6</f>
        <v>0.16666666666666666</v>
      </c>
      <c r="AA29" s="29">
        <f>('2005_CO-PA_Sumary'!AA29+'2006_CO-PA_Sumary'!AA29+'2007_CO-PA_Sumary'!AA29+'2008_CO-PA_Sumary'!AA29+'2009_CO-PA_Sumary'!AA29+'2010_CO-PA_Sumary'!AA29)/6</f>
        <v>0</v>
      </c>
      <c r="AB29" s="28">
        <f>('2005_CO-PA_Sumary'!AB29+'2006_CO-PA_Sumary'!AB29+'2007_CO-PA_Sumary'!AB29+'2008_CO-PA_Sumary'!AB29+'2009_CO-PA_Sumary'!AB29+'2010_CO-PA_Sumary'!AB29)/6</f>
        <v>6.6666666666666666E-2</v>
      </c>
      <c r="AC29" s="28">
        <f>('2005_CO-PA_Sumary'!AC29+'2006_CO-PA_Sumary'!AC29+'2007_CO-PA_Sumary'!AC29+'2008_CO-PA_Sumary'!AC29+'2009_CO-PA_Sumary'!AC29+'2010_CO-PA_Sumary'!AC29)/6</f>
        <v>0</v>
      </c>
      <c r="AD29" s="28">
        <f>('2005_CO-PA_Sumary'!AD29+'2006_CO-PA_Sumary'!AD29+'2007_CO-PA_Sumary'!AD29+'2008_CO-PA_Sumary'!AD29+'2009_CO-PA_Sumary'!AD29+'2010_CO-PA_Sumary'!AD29)/6</f>
        <v>0</v>
      </c>
      <c r="AE29" s="28">
        <f>('2005_CO-PA_Sumary'!AE29+'2006_CO-PA_Sumary'!AE29+'2007_CO-PA_Sumary'!AE29+'2008_CO-PA_Sumary'!AE29+'2009_CO-PA_Sumary'!AE29+'2010_CO-PA_Sumary'!AE29)/6</f>
        <v>0</v>
      </c>
      <c r="AF29" s="29">
        <f>('2005_CO-PA_Sumary'!AF29+'2006_CO-PA_Sumary'!AF29+'2007_CO-PA_Sumary'!AF29+'2008_CO-PA_Sumary'!AF29+'2009_CO-PA_Sumary'!AF29+'2010_CO-PA_Sumary'!AF29)/6</f>
        <v>0</v>
      </c>
      <c r="AG29" s="29">
        <f>('2005_CO-PA_Sumary'!AG29+'2006_CO-PA_Sumary'!AG29+'2007_CO-PA_Sumary'!AG29+'2008_CO-PA_Sumary'!AG29+'2009_CO-PA_Sumary'!AG29+'2010_CO-PA_Sumary'!AG29)/6</f>
        <v>0</v>
      </c>
      <c r="AH29" s="28">
        <f>('2005_CO-PA_Sumary'!AH29+'2006_CO-PA_Sumary'!AH29+'2007_CO-PA_Sumary'!AH29+'2008_CO-PA_Sumary'!AH29+'2009_CO-PA_Sumary'!AH29+'2010_CO-PA_Sumary'!AH29)/6</f>
        <v>0</v>
      </c>
      <c r="AI29" s="29">
        <f>('2005_CO-PA_Sumary'!AI29+'2006_CO-PA_Sumary'!AI29+'2007_CO-PA_Sumary'!AI29+'2008_CO-PA_Sumary'!AI29+'2009_CO-PA_Sumary'!AI29+'2010_CO-PA_Sumary'!AI29)/6</f>
        <v>0.16666666666666666</v>
      </c>
      <c r="AL29" s="148"/>
      <c r="AM29" s="150">
        <v>504</v>
      </c>
      <c r="AN29" s="151" t="s">
        <v>160</v>
      </c>
      <c r="AO29" s="138">
        <f t="shared" si="45"/>
        <v>175.26666666666668</v>
      </c>
      <c r="AP29" s="138">
        <f t="shared" si="46"/>
        <v>41.483333333333334</v>
      </c>
      <c r="AQ29" s="138">
        <f t="shared" si="47"/>
        <v>0</v>
      </c>
      <c r="AR29" s="138">
        <f t="shared" si="48"/>
        <v>216.75</v>
      </c>
      <c r="AS29" s="138">
        <f t="shared" si="49"/>
        <v>307.58333333333326</v>
      </c>
      <c r="AT29" s="138">
        <f t="shared" si="50"/>
        <v>80.666666666666671</v>
      </c>
      <c r="AU29" s="138">
        <f t="shared" si="51"/>
        <v>1.1333333333333335</v>
      </c>
      <c r="AV29" s="138">
        <f t="shared" si="52"/>
        <v>49.716666666666669</v>
      </c>
      <c r="AW29" s="138">
        <f t="shared" si="53"/>
        <v>0</v>
      </c>
      <c r="AX29" s="138">
        <f t="shared" si="54"/>
        <v>27.349999999999998</v>
      </c>
      <c r="AY29" s="138">
        <f t="shared" ref="AY29:BA29" si="61">AE17</f>
        <v>7.8500000000000005</v>
      </c>
      <c r="AZ29" s="138">
        <f t="shared" si="61"/>
        <v>1.7</v>
      </c>
      <c r="BA29" s="138">
        <f t="shared" si="61"/>
        <v>0</v>
      </c>
      <c r="BB29" s="138">
        <f t="shared" si="56"/>
        <v>9.5500000000000007</v>
      </c>
      <c r="BC29" s="240">
        <f t="shared" si="57"/>
        <v>389.38333333333321</v>
      </c>
      <c r="BD29" s="247"/>
      <c r="BE29" s="245"/>
      <c r="BF29" s="213">
        <v>2</v>
      </c>
      <c r="BG29" s="212" t="s">
        <v>45</v>
      </c>
      <c r="BH29" s="232">
        <f>C20</f>
        <v>54.45000000000001</v>
      </c>
      <c r="BI29" s="232">
        <f t="shared" ref="BI29:BV29" si="62">D20</f>
        <v>703.35</v>
      </c>
      <c r="BJ29" s="232">
        <f t="shared" si="62"/>
        <v>0</v>
      </c>
      <c r="BK29" s="232">
        <f t="shared" si="62"/>
        <v>757.80000000000018</v>
      </c>
      <c r="BL29" s="232">
        <f t="shared" si="62"/>
        <v>69.433333333333337</v>
      </c>
      <c r="BM29" s="232">
        <f t="shared" si="62"/>
        <v>1898.5166666666664</v>
      </c>
      <c r="BN29" s="232">
        <f t="shared" si="62"/>
        <v>26.799999999999997</v>
      </c>
      <c r="BO29" s="232">
        <f t="shared" si="62"/>
        <v>124.16666666666664</v>
      </c>
      <c r="BP29" s="232">
        <f t="shared" si="62"/>
        <v>67.416666666666671</v>
      </c>
      <c r="BQ29" s="232">
        <f t="shared" si="62"/>
        <v>0</v>
      </c>
      <c r="BR29" s="232">
        <f t="shared" si="62"/>
        <v>7.7666666666666666</v>
      </c>
      <c r="BS29" s="232">
        <f t="shared" si="62"/>
        <v>5.1666666666666581</v>
      </c>
      <c r="BT29" s="232">
        <f t="shared" si="62"/>
        <v>0</v>
      </c>
      <c r="BU29" s="232">
        <f t="shared" si="62"/>
        <v>12.933333333333325</v>
      </c>
      <c r="BV29" s="232">
        <f t="shared" si="62"/>
        <v>1994.7499999999998</v>
      </c>
      <c r="BX29" s="28"/>
    </row>
    <row r="30" spans="1:76" x14ac:dyDescent="0.2">
      <c r="A30" s="23" t="s">
        <v>64</v>
      </c>
      <c r="B30" s="24" t="s">
        <v>65</v>
      </c>
      <c r="C30" s="28">
        <f>('2005_CO-PA_Sumary'!C30+'2006_CO-PA_Sumary'!C30+'2007_CO-PA_Sumary'!C30+'2008_CO-PA_Sumary'!C30+'2009_CO-PA_Sumary'!C30+'2010_CO-PA_Sumary'!C30)/6</f>
        <v>0.95000000000000007</v>
      </c>
      <c r="D30" s="29">
        <f>('2005_CO-PA_Sumary'!D30+'2006_CO-PA_Sumary'!D30+'2007_CO-PA_Sumary'!D30+'2008_CO-PA_Sumary'!D30+'2009_CO-PA_Sumary'!D30+'2010_CO-PA_Sumary'!D30)/6</f>
        <v>8.3166666666666664</v>
      </c>
      <c r="E30" s="29">
        <f>('2005_CO-PA_Sumary'!E30+'2006_CO-PA_Sumary'!E30+'2007_CO-PA_Sumary'!E30+'2008_CO-PA_Sumary'!E30+'2009_CO-PA_Sumary'!E30+'2010_CO-PA_Sumary'!E30)/6</f>
        <v>0</v>
      </c>
      <c r="F30" s="29">
        <f>('2005_CO-PA_Sumary'!F30+'2006_CO-PA_Sumary'!F30+'2007_CO-PA_Sumary'!F30+'2008_CO-PA_Sumary'!F30+'2009_CO-PA_Sumary'!F30+'2010_CO-PA_Sumary'!F30)/6</f>
        <v>9.2666666666666675</v>
      </c>
      <c r="G30" s="28">
        <f>('2005_CO-PA_Sumary'!G30+'2006_CO-PA_Sumary'!G30+'2007_CO-PA_Sumary'!G30+'2008_CO-PA_Sumary'!G30+'2009_CO-PA_Sumary'!G30+'2010_CO-PA_Sumary'!G30)/6</f>
        <v>36.68333333333333</v>
      </c>
      <c r="H30" s="29">
        <f>('2005_CO-PA_Sumary'!H30+'2006_CO-PA_Sumary'!H30+'2007_CO-PA_Sumary'!H30+'2008_CO-PA_Sumary'!H30+'2009_CO-PA_Sumary'!H30+'2010_CO-PA_Sumary'!H30)/6</f>
        <v>28.75</v>
      </c>
      <c r="I30" s="29">
        <f>('2005_CO-PA_Sumary'!I30+'2006_CO-PA_Sumary'!I30+'2007_CO-PA_Sumary'!I30+'2008_CO-PA_Sumary'!I30+'2009_CO-PA_Sumary'!I30+'2010_CO-PA_Sumary'!I30)/6</f>
        <v>0.88333333333333341</v>
      </c>
      <c r="J30" s="28">
        <f>('2005_CO-PA_Sumary'!J30+'2006_CO-PA_Sumary'!J30+'2007_CO-PA_Sumary'!J30+'2008_CO-PA_Sumary'!J30+'2009_CO-PA_Sumary'!J30+'2010_CO-PA_Sumary'!J30)/6</f>
        <v>14.41666666666667</v>
      </c>
      <c r="K30" s="28">
        <f>('2005_CO-PA_Sumary'!K30+'2006_CO-PA_Sumary'!K30+'2007_CO-PA_Sumary'!K30+'2008_CO-PA_Sumary'!K30+'2009_CO-PA_Sumary'!K30+'2010_CO-PA_Sumary'!K30)/6</f>
        <v>0</v>
      </c>
      <c r="L30" s="28">
        <f>('2005_CO-PA_Sumary'!L30+'2006_CO-PA_Sumary'!L30+'2007_CO-PA_Sumary'!L30+'2008_CO-PA_Sumary'!L30+'2009_CO-PA_Sumary'!L30+'2010_CO-PA_Sumary'!L30)/6</f>
        <v>5.416666666666667</v>
      </c>
      <c r="M30" s="28">
        <f>('2005_CO-PA_Sumary'!M30+'2006_CO-PA_Sumary'!M30+'2007_CO-PA_Sumary'!M30+'2008_CO-PA_Sumary'!M30+'2009_CO-PA_Sumary'!M30+'2010_CO-PA_Sumary'!M30)/6</f>
        <v>7.8500000000000005</v>
      </c>
      <c r="N30" s="29">
        <f>('2005_CO-PA_Sumary'!N30+'2006_CO-PA_Sumary'!N30+'2007_CO-PA_Sumary'!N30+'2008_CO-PA_Sumary'!N30+'2009_CO-PA_Sumary'!N30+'2010_CO-PA_Sumary'!N30)/6</f>
        <v>0.23333333333333309</v>
      </c>
      <c r="O30" s="29">
        <f>('2005_CO-PA_Sumary'!O30+'2006_CO-PA_Sumary'!O30+'2007_CO-PA_Sumary'!O30+'2008_CO-PA_Sumary'!O30+'2009_CO-PA_Sumary'!O30+'2010_CO-PA_Sumary'!O30)/6</f>
        <v>0</v>
      </c>
      <c r="P30" s="28">
        <f>('2005_CO-PA_Sumary'!P30+'2006_CO-PA_Sumary'!P30+'2007_CO-PA_Sumary'!P30+'2008_CO-PA_Sumary'!P30+'2009_CO-PA_Sumary'!P30+'2010_CO-PA_Sumary'!P30)/6</f>
        <v>8.0833333333333339</v>
      </c>
      <c r="Q30" s="29">
        <f>('2005_CO-PA_Sumary'!Q30+'2006_CO-PA_Sumary'!Q30+'2007_CO-PA_Sumary'!Q30+'2008_CO-PA_Sumary'!Q30+'2009_CO-PA_Sumary'!Q30+'2010_CO-PA_Sumary'!Q30)/6</f>
        <v>66.316666666666663</v>
      </c>
      <c r="S30" s="27">
        <v>606</v>
      </c>
      <c r="T30" s="25" t="s">
        <v>173</v>
      </c>
      <c r="U30" s="28">
        <f>('2005_CO-PA_Sumary'!U30+'2006_CO-PA_Sumary'!U30+'2007_CO-PA_Sumary'!U30+'2008_CO-PA_Sumary'!U30+'2009_CO-PA_Sumary'!U30+'2010_CO-PA_Sumary'!U30)/6</f>
        <v>554.73333333333323</v>
      </c>
      <c r="V30" s="29">
        <f>('2005_CO-PA_Sumary'!V30+'2006_CO-PA_Sumary'!V30+'2007_CO-PA_Sumary'!V30+'2008_CO-PA_Sumary'!V30+'2009_CO-PA_Sumary'!V30+'2010_CO-PA_Sumary'!V30)/6</f>
        <v>27.75</v>
      </c>
      <c r="W30" s="29">
        <f>('2005_CO-PA_Sumary'!W30+'2006_CO-PA_Sumary'!W30+'2007_CO-PA_Sumary'!W30+'2008_CO-PA_Sumary'!W30+'2009_CO-PA_Sumary'!W30+'2010_CO-PA_Sumary'!W30)/6</f>
        <v>178.10000000000002</v>
      </c>
      <c r="X30" s="29">
        <f>('2005_CO-PA_Sumary'!X30+'2006_CO-PA_Sumary'!X30+'2007_CO-PA_Sumary'!X30+'2008_CO-PA_Sumary'!X30+'2009_CO-PA_Sumary'!X30+'2010_CO-PA_Sumary'!X30)/6</f>
        <v>760.58333333333337</v>
      </c>
      <c r="Y30" s="28">
        <f>('2005_CO-PA_Sumary'!Y30+'2006_CO-PA_Sumary'!Y30+'2007_CO-PA_Sumary'!Y30+'2008_CO-PA_Sumary'!Y30+'2009_CO-PA_Sumary'!Y30+'2010_CO-PA_Sumary'!Y30)/6</f>
        <v>1634.0333333333331</v>
      </c>
      <c r="Z30" s="29">
        <f>('2005_CO-PA_Sumary'!Z30+'2006_CO-PA_Sumary'!Z30+'2007_CO-PA_Sumary'!Z30+'2008_CO-PA_Sumary'!Z30+'2009_CO-PA_Sumary'!Z30+'2010_CO-PA_Sumary'!Z30)/6</f>
        <v>31.483333333333331</v>
      </c>
      <c r="AA30" s="29">
        <f>('2005_CO-PA_Sumary'!AA30+'2006_CO-PA_Sumary'!AA30+'2007_CO-PA_Sumary'!AA30+'2008_CO-PA_Sumary'!AA30+'2009_CO-PA_Sumary'!AA30+'2010_CO-PA_Sumary'!AA30)/6</f>
        <v>437.41666666666669</v>
      </c>
      <c r="AB30" s="28">
        <f>('2005_CO-PA_Sumary'!AB30+'2006_CO-PA_Sumary'!AB30+'2007_CO-PA_Sumary'!AB30+'2008_CO-PA_Sumary'!AB30+'2009_CO-PA_Sumary'!AB30+'2010_CO-PA_Sumary'!AB30)/6</f>
        <v>19.8</v>
      </c>
      <c r="AC30" s="28">
        <f>('2005_CO-PA_Sumary'!AC30+'2006_CO-PA_Sumary'!AC30+'2007_CO-PA_Sumary'!AC30+'2008_CO-PA_Sumary'!AC30+'2009_CO-PA_Sumary'!AC30+'2010_CO-PA_Sumary'!AC30)/6</f>
        <v>0</v>
      </c>
      <c r="AD30" s="28">
        <f>('2005_CO-PA_Sumary'!AD30+'2006_CO-PA_Sumary'!AD30+'2007_CO-PA_Sumary'!AD30+'2008_CO-PA_Sumary'!AD30+'2009_CO-PA_Sumary'!AD30+'2010_CO-PA_Sumary'!AD30)/6</f>
        <v>53.333333333333321</v>
      </c>
      <c r="AE30" s="28">
        <f>('2005_CO-PA_Sumary'!AE30+'2006_CO-PA_Sumary'!AE30+'2007_CO-PA_Sumary'!AE30+'2008_CO-PA_Sumary'!AE30+'2009_CO-PA_Sumary'!AE30+'2010_CO-PA_Sumary'!AE30)/6</f>
        <v>61.333333333333343</v>
      </c>
      <c r="AF30" s="29">
        <f>('2005_CO-PA_Sumary'!AF30+'2006_CO-PA_Sumary'!AF30+'2007_CO-PA_Sumary'!AF30+'2008_CO-PA_Sumary'!AF30+'2009_CO-PA_Sumary'!AF30+'2010_CO-PA_Sumary'!AF30)/6</f>
        <v>0</v>
      </c>
      <c r="AG30" s="29">
        <f>('2005_CO-PA_Sumary'!AG30+'2006_CO-PA_Sumary'!AG30+'2007_CO-PA_Sumary'!AG30+'2008_CO-PA_Sumary'!AG30+'2009_CO-PA_Sumary'!AG30+'2010_CO-PA_Sumary'!AG30)/6</f>
        <v>0</v>
      </c>
      <c r="AH30" s="28">
        <f>('2005_CO-PA_Sumary'!AH30+'2006_CO-PA_Sumary'!AH30+'2007_CO-PA_Sumary'!AH30+'2008_CO-PA_Sumary'!AH30+'2009_CO-PA_Sumary'!AH30+'2010_CO-PA_Sumary'!AH30)/6</f>
        <v>61.333333333333343</v>
      </c>
      <c r="AI30" s="29">
        <f>('2005_CO-PA_Sumary'!AI30+'2006_CO-PA_Sumary'!AI30+'2007_CO-PA_Sumary'!AI30+'2008_CO-PA_Sumary'!AI30+'2009_CO-PA_Sumary'!AI30+'2010_CO-PA_Sumary'!AI30)/6</f>
        <v>2102.9333333333329</v>
      </c>
      <c r="AL30" s="148"/>
      <c r="AM30" s="150">
        <v>505</v>
      </c>
      <c r="AN30" s="151" t="s">
        <v>161</v>
      </c>
      <c r="AO30" s="138">
        <f t="shared" si="45"/>
        <v>42.06666666666667</v>
      </c>
      <c r="AP30" s="138">
        <f t="shared" si="46"/>
        <v>5.0666666666666664</v>
      </c>
      <c r="AQ30" s="138">
        <f t="shared" si="47"/>
        <v>0</v>
      </c>
      <c r="AR30" s="138">
        <f t="shared" si="48"/>
        <v>47.133333333333333</v>
      </c>
      <c r="AS30" s="138">
        <f t="shared" si="49"/>
        <v>51.866666666666674</v>
      </c>
      <c r="AT30" s="138">
        <f t="shared" si="50"/>
        <v>9.35</v>
      </c>
      <c r="AU30" s="138">
        <f t="shared" si="51"/>
        <v>0</v>
      </c>
      <c r="AV30" s="138">
        <f t="shared" si="52"/>
        <v>9.6833333333333353</v>
      </c>
      <c r="AW30" s="138">
        <f t="shared" si="53"/>
        <v>0</v>
      </c>
      <c r="AX30" s="138">
        <f t="shared" si="54"/>
        <v>0.25</v>
      </c>
      <c r="AY30" s="138">
        <f t="shared" ref="AY30:BA30" si="63">AE18</f>
        <v>0.58333333333333326</v>
      </c>
      <c r="AZ30" s="138">
        <f t="shared" si="63"/>
        <v>0</v>
      </c>
      <c r="BA30" s="138">
        <f t="shared" si="63"/>
        <v>0</v>
      </c>
      <c r="BB30" s="138">
        <f t="shared" si="56"/>
        <v>0.58333333333333326</v>
      </c>
      <c r="BC30" s="240">
        <f t="shared" si="57"/>
        <v>61.216666666666669</v>
      </c>
      <c r="BD30" s="247"/>
      <c r="BE30" s="245"/>
      <c r="BF30" s="213">
        <v>3</v>
      </c>
      <c r="BG30" s="212" t="s">
        <v>67</v>
      </c>
      <c r="BH30" s="232">
        <f>C31</f>
        <v>1.8333333333333333</v>
      </c>
      <c r="BI30" s="232">
        <f t="shared" ref="BI30:BV30" si="64">D31</f>
        <v>10.216666666666667</v>
      </c>
      <c r="BJ30" s="232">
        <f t="shared" si="64"/>
        <v>0</v>
      </c>
      <c r="BK30" s="232">
        <f t="shared" si="64"/>
        <v>12.049999999999999</v>
      </c>
      <c r="BL30" s="232">
        <f t="shared" si="64"/>
        <v>14.4</v>
      </c>
      <c r="BM30" s="232">
        <f t="shared" si="64"/>
        <v>545.53333333333342</v>
      </c>
      <c r="BN30" s="232">
        <f t="shared" si="64"/>
        <v>0</v>
      </c>
      <c r="BO30" s="232">
        <f t="shared" si="64"/>
        <v>15.433333333333332</v>
      </c>
      <c r="BP30" s="232">
        <f t="shared" si="64"/>
        <v>17.816666666666666</v>
      </c>
      <c r="BQ30" s="232">
        <f t="shared" si="64"/>
        <v>0</v>
      </c>
      <c r="BR30" s="232">
        <f t="shared" si="64"/>
        <v>8.85</v>
      </c>
      <c r="BS30" s="232">
        <f t="shared" si="64"/>
        <v>283.05</v>
      </c>
      <c r="BT30" s="232">
        <f t="shared" si="64"/>
        <v>0</v>
      </c>
      <c r="BU30" s="232">
        <f t="shared" si="64"/>
        <v>291.89999999999998</v>
      </c>
      <c r="BV30" s="232">
        <f t="shared" si="64"/>
        <v>559.93333333333328</v>
      </c>
      <c r="BX30" s="28"/>
    </row>
    <row r="31" spans="1:76" ht="13.5" thickBot="1" x14ac:dyDescent="0.25">
      <c r="A31" s="23" t="s">
        <v>66</v>
      </c>
      <c r="B31" s="24" t="s">
        <v>67</v>
      </c>
      <c r="C31" s="28">
        <f>('2005_CO-PA_Sumary'!C31+'2006_CO-PA_Sumary'!C31+'2007_CO-PA_Sumary'!C31+'2008_CO-PA_Sumary'!C31+'2009_CO-PA_Sumary'!C31+'2010_CO-PA_Sumary'!C31)/6</f>
        <v>1.8333333333333333</v>
      </c>
      <c r="D31" s="29">
        <f>('2005_CO-PA_Sumary'!D31+'2006_CO-PA_Sumary'!D31+'2007_CO-PA_Sumary'!D31+'2008_CO-PA_Sumary'!D31+'2009_CO-PA_Sumary'!D31+'2010_CO-PA_Sumary'!D31)/6</f>
        <v>10.216666666666667</v>
      </c>
      <c r="E31" s="29">
        <f>('2005_CO-PA_Sumary'!E31+'2006_CO-PA_Sumary'!E31+'2007_CO-PA_Sumary'!E31+'2008_CO-PA_Sumary'!E31+'2009_CO-PA_Sumary'!E31+'2010_CO-PA_Sumary'!E31)/6</f>
        <v>0</v>
      </c>
      <c r="F31" s="29">
        <f>('2005_CO-PA_Sumary'!F31+'2006_CO-PA_Sumary'!F31+'2007_CO-PA_Sumary'!F31+'2008_CO-PA_Sumary'!F31+'2009_CO-PA_Sumary'!F31+'2010_CO-PA_Sumary'!F31)/6</f>
        <v>12.049999999999999</v>
      </c>
      <c r="G31" s="28">
        <f>('2005_CO-PA_Sumary'!G31+'2006_CO-PA_Sumary'!G31+'2007_CO-PA_Sumary'!G31+'2008_CO-PA_Sumary'!G31+'2009_CO-PA_Sumary'!G31+'2010_CO-PA_Sumary'!G31)/6</f>
        <v>14.4</v>
      </c>
      <c r="H31" s="29">
        <f>('2005_CO-PA_Sumary'!H31+'2006_CO-PA_Sumary'!H31+'2007_CO-PA_Sumary'!H31+'2008_CO-PA_Sumary'!H31+'2009_CO-PA_Sumary'!H31+'2010_CO-PA_Sumary'!H31)/6</f>
        <v>545.53333333333342</v>
      </c>
      <c r="I31" s="29">
        <f>('2005_CO-PA_Sumary'!I31+'2006_CO-PA_Sumary'!I31+'2007_CO-PA_Sumary'!I31+'2008_CO-PA_Sumary'!I31+'2009_CO-PA_Sumary'!I31+'2010_CO-PA_Sumary'!I31)/6</f>
        <v>0</v>
      </c>
      <c r="J31" s="28">
        <f>('2005_CO-PA_Sumary'!J31+'2006_CO-PA_Sumary'!J31+'2007_CO-PA_Sumary'!J31+'2008_CO-PA_Sumary'!J31+'2009_CO-PA_Sumary'!J31+'2010_CO-PA_Sumary'!J31)/6</f>
        <v>15.433333333333332</v>
      </c>
      <c r="K31" s="28">
        <f>('2005_CO-PA_Sumary'!K31+'2006_CO-PA_Sumary'!K31+'2007_CO-PA_Sumary'!K31+'2008_CO-PA_Sumary'!K31+'2009_CO-PA_Sumary'!K31+'2010_CO-PA_Sumary'!K31)/6</f>
        <v>17.816666666666666</v>
      </c>
      <c r="L31" s="28">
        <f>('2005_CO-PA_Sumary'!L31+'2006_CO-PA_Sumary'!L31+'2007_CO-PA_Sumary'!L31+'2008_CO-PA_Sumary'!L31+'2009_CO-PA_Sumary'!L31+'2010_CO-PA_Sumary'!L31)/6</f>
        <v>0</v>
      </c>
      <c r="M31" s="28">
        <f>('2005_CO-PA_Sumary'!M31+'2006_CO-PA_Sumary'!M31+'2007_CO-PA_Sumary'!M31+'2008_CO-PA_Sumary'!M31+'2009_CO-PA_Sumary'!M31+'2010_CO-PA_Sumary'!M31)/6</f>
        <v>8.85</v>
      </c>
      <c r="N31" s="29">
        <f>('2005_CO-PA_Sumary'!N31+'2006_CO-PA_Sumary'!N31+'2007_CO-PA_Sumary'!N31+'2008_CO-PA_Sumary'!N31+'2009_CO-PA_Sumary'!N31+'2010_CO-PA_Sumary'!N31)/6</f>
        <v>283.05</v>
      </c>
      <c r="O31" s="29">
        <f>('2005_CO-PA_Sumary'!O31+'2006_CO-PA_Sumary'!O31+'2007_CO-PA_Sumary'!O31+'2008_CO-PA_Sumary'!O31+'2009_CO-PA_Sumary'!O31+'2010_CO-PA_Sumary'!O31)/6</f>
        <v>0</v>
      </c>
      <c r="P31" s="28">
        <f>('2005_CO-PA_Sumary'!P31+'2006_CO-PA_Sumary'!P31+'2007_CO-PA_Sumary'!P31+'2008_CO-PA_Sumary'!P31+'2009_CO-PA_Sumary'!P31+'2010_CO-PA_Sumary'!P31)/6</f>
        <v>291.89999999999998</v>
      </c>
      <c r="Q31" s="29">
        <f>('2005_CO-PA_Sumary'!Q31+'2006_CO-PA_Sumary'!Q31+'2007_CO-PA_Sumary'!Q31+'2008_CO-PA_Sumary'!Q31+'2009_CO-PA_Sumary'!Q31+'2010_CO-PA_Sumary'!Q31)/6</f>
        <v>559.93333333333328</v>
      </c>
      <c r="S31" s="27">
        <v>607</v>
      </c>
      <c r="T31" s="25" t="s">
        <v>174</v>
      </c>
      <c r="U31" s="28">
        <f>('2005_CO-PA_Sumary'!U31+'2006_CO-PA_Sumary'!U31+'2007_CO-PA_Sumary'!U31+'2008_CO-PA_Sumary'!U31+'2009_CO-PA_Sumary'!U31+'2010_CO-PA_Sumary'!U31)/6</f>
        <v>121.89999999999999</v>
      </c>
      <c r="V31" s="29">
        <f>('2005_CO-PA_Sumary'!V31+'2006_CO-PA_Sumary'!V31+'2007_CO-PA_Sumary'!V31+'2008_CO-PA_Sumary'!V31+'2009_CO-PA_Sumary'!V31+'2010_CO-PA_Sumary'!V31)/6</f>
        <v>102.93333333333334</v>
      </c>
      <c r="W31" s="29">
        <f>('2005_CO-PA_Sumary'!W31+'2006_CO-PA_Sumary'!W31+'2007_CO-PA_Sumary'!W31+'2008_CO-PA_Sumary'!W31+'2009_CO-PA_Sumary'!W31+'2010_CO-PA_Sumary'!W31)/6</f>
        <v>1.4166666666666667</v>
      </c>
      <c r="X31" s="29">
        <f>('2005_CO-PA_Sumary'!X31+'2006_CO-PA_Sumary'!X31+'2007_CO-PA_Sumary'!X31+'2008_CO-PA_Sumary'!X31+'2009_CO-PA_Sumary'!X31+'2010_CO-PA_Sumary'!X31)/6</f>
        <v>226.25</v>
      </c>
      <c r="Y31" s="28">
        <f>('2005_CO-PA_Sumary'!Y31+'2006_CO-PA_Sumary'!Y31+'2007_CO-PA_Sumary'!Y31+'2008_CO-PA_Sumary'!Y31+'2009_CO-PA_Sumary'!Y31+'2010_CO-PA_Sumary'!Y31)/6</f>
        <v>904.51666666666677</v>
      </c>
      <c r="Z31" s="29">
        <f>('2005_CO-PA_Sumary'!Z31+'2006_CO-PA_Sumary'!Z31+'2007_CO-PA_Sumary'!Z31+'2008_CO-PA_Sumary'!Z31+'2009_CO-PA_Sumary'!Z31+'2010_CO-PA_Sumary'!Z31)/6</f>
        <v>149.68333333333331</v>
      </c>
      <c r="AA31" s="29">
        <f>('2005_CO-PA_Sumary'!AA31+'2006_CO-PA_Sumary'!AA31+'2007_CO-PA_Sumary'!AA31+'2008_CO-PA_Sumary'!AA31+'2009_CO-PA_Sumary'!AA31+'2010_CO-PA_Sumary'!AA31)/6</f>
        <v>10.666666666666666</v>
      </c>
      <c r="AB31" s="28">
        <f>('2005_CO-PA_Sumary'!AB31+'2006_CO-PA_Sumary'!AB31+'2007_CO-PA_Sumary'!AB31+'2008_CO-PA_Sumary'!AB31+'2009_CO-PA_Sumary'!AB31+'2010_CO-PA_Sumary'!AB31)/6</f>
        <v>86.583333333333329</v>
      </c>
      <c r="AC31" s="28">
        <f>('2005_CO-PA_Sumary'!AC31+'2006_CO-PA_Sumary'!AC31+'2007_CO-PA_Sumary'!AC31+'2008_CO-PA_Sumary'!AC31+'2009_CO-PA_Sumary'!AC31+'2010_CO-PA_Sumary'!AC31)/6</f>
        <v>28.899999999999995</v>
      </c>
      <c r="AD31" s="28">
        <f>('2005_CO-PA_Sumary'!AD31+'2006_CO-PA_Sumary'!AD31+'2007_CO-PA_Sumary'!AD31+'2008_CO-PA_Sumary'!AD31+'2009_CO-PA_Sumary'!AD31+'2010_CO-PA_Sumary'!AD31)/6</f>
        <v>32.633333333333333</v>
      </c>
      <c r="AE31" s="28">
        <f>('2005_CO-PA_Sumary'!AE31+'2006_CO-PA_Sumary'!AE31+'2007_CO-PA_Sumary'!AE31+'2008_CO-PA_Sumary'!AE31+'2009_CO-PA_Sumary'!AE31+'2010_CO-PA_Sumary'!AE31)/6</f>
        <v>88.383333333333326</v>
      </c>
      <c r="AF31" s="29">
        <f>('2005_CO-PA_Sumary'!AF31+'2006_CO-PA_Sumary'!AF31+'2007_CO-PA_Sumary'!AF31+'2008_CO-PA_Sumary'!AF31+'2009_CO-PA_Sumary'!AF31+'2010_CO-PA_Sumary'!AF31)/6</f>
        <v>0</v>
      </c>
      <c r="AG31" s="29">
        <f>('2005_CO-PA_Sumary'!AG31+'2006_CO-PA_Sumary'!AG31+'2007_CO-PA_Sumary'!AG31+'2008_CO-PA_Sumary'!AG31+'2009_CO-PA_Sumary'!AG31+'2010_CO-PA_Sumary'!AG31)/6</f>
        <v>0</v>
      </c>
      <c r="AH31" s="28">
        <f>('2005_CO-PA_Sumary'!AH31+'2006_CO-PA_Sumary'!AH31+'2007_CO-PA_Sumary'!AH31+'2008_CO-PA_Sumary'!AH31+'2009_CO-PA_Sumary'!AH31+'2010_CO-PA_Sumary'!AH31)/6</f>
        <v>88.383333333333326</v>
      </c>
      <c r="AI31" s="29">
        <f>('2005_CO-PA_Sumary'!AI31+'2006_CO-PA_Sumary'!AI31+'2007_CO-PA_Sumary'!AI31+'2008_CO-PA_Sumary'!AI31+'2009_CO-PA_Sumary'!AI31+'2010_CO-PA_Sumary'!AI31)/6</f>
        <v>1064.8666666666668</v>
      </c>
      <c r="AL31" s="148"/>
      <c r="AM31" s="150">
        <v>506</v>
      </c>
      <c r="AN31" s="151" t="s">
        <v>162</v>
      </c>
      <c r="AO31" s="138">
        <f t="shared" si="45"/>
        <v>498.73333333333329</v>
      </c>
      <c r="AP31" s="138">
        <f t="shared" si="46"/>
        <v>13.966666666666667</v>
      </c>
      <c r="AQ31" s="138">
        <f t="shared" si="47"/>
        <v>9.15</v>
      </c>
      <c r="AR31" s="138">
        <f t="shared" si="48"/>
        <v>521.85</v>
      </c>
      <c r="AS31" s="138">
        <f t="shared" si="49"/>
        <v>1945.2333333333329</v>
      </c>
      <c r="AT31" s="138">
        <f t="shared" si="50"/>
        <v>14.016666666666666</v>
      </c>
      <c r="AU31" s="138">
        <f t="shared" si="51"/>
        <v>158.55000000000001</v>
      </c>
      <c r="AV31" s="138">
        <f t="shared" si="52"/>
        <v>76.36666666666666</v>
      </c>
      <c r="AW31" s="138">
        <f t="shared" si="53"/>
        <v>0</v>
      </c>
      <c r="AX31" s="138">
        <f t="shared" si="54"/>
        <v>62.333333333333336</v>
      </c>
      <c r="AY31" s="138">
        <f t="shared" ref="AY31:BA31" si="65">AE19</f>
        <v>114.44999999999999</v>
      </c>
      <c r="AZ31" s="138">
        <f t="shared" si="65"/>
        <v>0</v>
      </c>
      <c r="BA31" s="138">
        <f t="shared" si="65"/>
        <v>13.766666666666671</v>
      </c>
      <c r="BB31" s="138">
        <f t="shared" si="56"/>
        <v>128.21666666666667</v>
      </c>
      <c r="BC31" s="240">
        <f t="shared" si="57"/>
        <v>2117.7999999999997</v>
      </c>
      <c r="BD31" s="247"/>
      <c r="BE31" s="245"/>
      <c r="BF31" s="216">
        <v>4</v>
      </c>
      <c r="BG31" s="217" t="s">
        <v>81</v>
      </c>
      <c r="BH31" s="233">
        <f>C38</f>
        <v>17.966666666666665</v>
      </c>
      <c r="BI31" s="233">
        <f t="shared" ref="BI31:BV31" si="66">D38</f>
        <v>27.650000000000002</v>
      </c>
      <c r="BJ31" s="233">
        <f t="shared" si="66"/>
        <v>0</v>
      </c>
      <c r="BK31" s="233">
        <f t="shared" si="66"/>
        <v>45.616666666666667</v>
      </c>
      <c r="BL31" s="233">
        <f t="shared" si="66"/>
        <v>231.56666666666663</v>
      </c>
      <c r="BM31" s="233">
        <f t="shared" si="66"/>
        <v>605.55000000000007</v>
      </c>
      <c r="BN31" s="233">
        <f t="shared" si="66"/>
        <v>0.16666666666666666</v>
      </c>
      <c r="BO31" s="233">
        <f t="shared" si="66"/>
        <v>28.683333333333334</v>
      </c>
      <c r="BP31" s="233">
        <f t="shared" si="66"/>
        <v>0</v>
      </c>
      <c r="BQ31" s="233">
        <f t="shared" si="66"/>
        <v>0</v>
      </c>
      <c r="BR31" s="233">
        <f t="shared" si="66"/>
        <v>0</v>
      </c>
      <c r="BS31" s="233">
        <f t="shared" si="66"/>
        <v>0</v>
      </c>
      <c r="BT31" s="233">
        <f t="shared" si="66"/>
        <v>0</v>
      </c>
      <c r="BU31" s="233">
        <f t="shared" si="66"/>
        <v>0</v>
      </c>
      <c r="BV31" s="233">
        <f t="shared" si="66"/>
        <v>837.2833333333333</v>
      </c>
      <c r="BX31" s="28"/>
    </row>
    <row r="32" spans="1:76" ht="13.5" thickTop="1" x14ac:dyDescent="0.2">
      <c r="A32" s="23" t="s">
        <v>68</v>
      </c>
      <c r="B32" s="24" t="s">
        <v>69</v>
      </c>
      <c r="C32" s="28">
        <f>('2005_CO-PA_Sumary'!C32+'2006_CO-PA_Sumary'!C32+'2007_CO-PA_Sumary'!C32+'2008_CO-PA_Sumary'!C32+'2009_CO-PA_Sumary'!C32+'2010_CO-PA_Sumary'!C32)/6</f>
        <v>17.666666666666668</v>
      </c>
      <c r="D32" s="29">
        <f>('2005_CO-PA_Sumary'!D32+'2006_CO-PA_Sumary'!D32+'2007_CO-PA_Sumary'!D32+'2008_CO-PA_Sumary'!D32+'2009_CO-PA_Sumary'!D32+'2010_CO-PA_Sumary'!D32)/6</f>
        <v>20.8</v>
      </c>
      <c r="E32" s="29">
        <f>('2005_CO-PA_Sumary'!E32+'2006_CO-PA_Sumary'!E32+'2007_CO-PA_Sumary'!E32+'2008_CO-PA_Sumary'!E32+'2009_CO-PA_Sumary'!E32+'2010_CO-PA_Sumary'!E32)/6</f>
        <v>0</v>
      </c>
      <c r="F32" s="29">
        <f>('2005_CO-PA_Sumary'!F32+'2006_CO-PA_Sumary'!F32+'2007_CO-PA_Sumary'!F32+'2008_CO-PA_Sumary'!F32+'2009_CO-PA_Sumary'!F32+'2010_CO-PA_Sumary'!F32)/6</f>
        <v>38.466666666666669</v>
      </c>
      <c r="G32" s="28">
        <f>('2005_CO-PA_Sumary'!G32+'2006_CO-PA_Sumary'!G32+'2007_CO-PA_Sumary'!G32+'2008_CO-PA_Sumary'!G32+'2009_CO-PA_Sumary'!G32+'2010_CO-PA_Sumary'!G32)/6</f>
        <v>187.30000000000004</v>
      </c>
      <c r="H32" s="29">
        <f>('2005_CO-PA_Sumary'!H32+'2006_CO-PA_Sumary'!H32+'2007_CO-PA_Sumary'!H32+'2008_CO-PA_Sumary'!H32+'2009_CO-PA_Sumary'!H32+'2010_CO-PA_Sumary'!H32)/6</f>
        <v>112.09999999999998</v>
      </c>
      <c r="I32" s="29">
        <f>('2005_CO-PA_Sumary'!I32+'2006_CO-PA_Sumary'!I32+'2007_CO-PA_Sumary'!I32+'2008_CO-PA_Sumary'!I32+'2009_CO-PA_Sumary'!I32+'2010_CO-PA_Sumary'!I32)/6</f>
        <v>0</v>
      </c>
      <c r="J32" s="28">
        <f>('2005_CO-PA_Sumary'!J32+'2006_CO-PA_Sumary'!J32+'2007_CO-PA_Sumary'!J32+'2008_CO-PA_Sumary'!J32+'2009_CO-PA_Sumary'!J32+'2010_CO-PA_Sumary'!J32)/6</f>
        <v>25.95</v>
      </c>
      <c r="K32" s="28">
        <f>('2005_CO-PA_Sumary'!K32+'2006_CO-PA_Sumary'!K32+'2007_CO-PA_Sumary'!K32+'2008_CO-PA_Sumary'!K32+'2009_CO-PA_Sumary'!K32+'2010_CO-PA_Sumary'!K32)/6</f>
        <v>0</v>
      </c>
      <c r="L32" s="28">
        <f>('2005_CO-PA_Sumary'!L32+'2006_CO-PA_Sumary'!L32+'2007_CO-PA_Sumary'!L32+'2008_CO-PA_Sumary'!L32+'2009_CO-PA_Sumary'!L32+'2010_CO-PA_Sumary'!L32)/6</f>
        <v>8.6666666666666661</v>
      </c>
      <c r="M32" s="28">
        <f>('2005_CO-PA_Sumary'!M32+'2006_CO-PA_Sumary'!M32+'2007_CO-PA_Sumary'!M32+'2008_CO-PA_Sumary'!M32+'2009_CO-PA_Sumary'!M32+'2010_CO-PA_Sumary'!M32)/6</f>
        <v>4.5666666666666664</v>
      </c>
      <c r="N32" s="29">
        <f>('2005_CO-PA_Sumary'!N32+'2006_CO-PA_Sumary'!N32+'2007_CO-PA_Sumary'!N32+'2008_CO-PA_Sumary'!N32+'2009_CO-PA_Sumary'!N32+'2010_CO-PA_Sumary'!N32)/6</f>
        <v>3.85</v>
      </c>
      <c r="O32" s="29">
        <f>('2005_CO-PA_Sumary'!O32+'2006_CO-PA_Sumary'!O32+'2007_CO-PA_Sumary'!O32+'2008_CO-PA_Sumary'!O32+'2009_CO-PA_Sumary'!O32+'2010_CO-PA_Sumary'!O32)/6</f>
        <v>0</v>
      </c>
      <c r="P32" s="28">
        <f>('2005_CO-PA_Sumary'!P32+'2006_CO-PA_Sumary'!P32+'2007_CO-PA_Sumary'!P32+'2008_CO-PA_Sumary'!P32+'2009_CO-PA_Sumary'!P32+'2010_CO-PA_Sumary'!P32)/6</f>
        <v>8.4166666666666661</v>
      </c>
      <c r="Q32" s="29">
        <f>('2005_CO-PA_Sumary'!Q32+'2006_CO-PA_Sumary'!Q32+'2007_CO-PA_Sumary'!Q32+'2008_CO-PA_Sumary'!Q32+'2009_CO-PA_Sumary'!Q32+'2010_CO-PA_Sumary'!Q32)/6</f>
        <v>299.40000000000003</v>
      </c>
      <c r="S32" s="27">
        <v>608</v>
      </c>
      <c r="T32" s="25" t="s">
        <v>175</v>
      </c>
      <c r="U32" s="28">
        <f>('2005_CO-PA_Sumary'!U32+'2006_CO-PA_Sumary'!U32+'2007_CO-PA_Sumary'!U32+'2008_CO-PA_Sumary'!U32+'2009_CO-PA_Sumary'!U32+'2010_CO-PA_Sumary'!U32)/6</f>
        <v>330.31666666666666</v>
      </c>
      <c r="V32" s="29">
        <f>('2005_CO-PA_Sumary'!V32+'2006_CO-PA_Sumary'!V32+'2007_CO-PA_Sumary'!V32+'2008_CO-PA_Sumary'!V32+'2009_CO-PA_Sumary'!V32+'2010_CO-PA_Sumary'!V32)/6</f>
        <v>74.900000000000006</v>
      </c>
      <c r="W32" s="29">
        <f>('2005_CO-PA_Sumary'!W32+'2006_CO-PA_Sumary'!W32+'2007_CO-PA_Sumary'!W32+'2008_CO-PA_Sumary'!W32+'2009_CO-PA_Sumary'!W32+'2010_CO-PA_Sumary'!W32)/6</f>
        <v>0</v>
      </c>
      <c r="X32" s="29">
        <f>('2005_CO-PA_Sumary'!X32+'2006_CO-PA_Sumary'!X32+'2007_CO-PA_Sumary'!X32+'2008_CO-PA_Sumary'!X32+'2009_CO-PA_Sumary'!X32+'2010_CO-PA_Sumary'!X32)/6</f>
        <v>405.2166666666667</v>
      </c>
      <c r="Y32" s="28">
        <f>('2005_CO-PA_Sumary'!Y32+'2006_CO-PA_Sumary'!Y32+'2007_CO-PA_Sumary'!Y32+'2008_CO-PA_Sumary'!Y32+'2009_CO-PA_Sumary'!Y32+'2010_CO-PA_Sumary'!Y32)/6</f>
        <v>1019.8833333333332</v>
      </c>
      <c r="Z32" s="29">
        <f>('2005_CO-PA_Sumary'!Z32+'2006_CO-PA_Sumary'!Z32+'2007_CO-PA_Sumary'!Z32+'2008_CO-PA_Sumary'!Z32+'2009_CO-PA_Sumary'!Z32+'2010_CO-PA_Sumary'!Z32)/6</f>
        <v>74.900000000000006</v>
      </c>
      <c r="AA32" s="29">
        <f>('2005_CO-PA_Sumary'!AA32+'2006_CO-PA_Sumary'!AA32+'2007_CO-PA_Sumary'!AA32+'2008_CO-PA_Sumary'!AA32+'2009_CO-PA_Sumary'!AA32+'2010_CO-PA_Sumary'!AA32)/6</f>
        <v>0</v>
      </c>
      <c r="AB32" s="28">
        <f>('2005_CO-PA_Sumary'!AB32+'2006_CO-PA_Sumary'!AB32+'2007_CO-PA_Sumary'!AB32+'2008_CO-PA_Sumary'!AB32+'2009_CO-PA_Sumary'!AB32+'2010_CO-PA_Sumary'!AB32)/6</f>
        <v>8.9500000000000011</v>
      </c>
      <c r="AC32" s="28">
        <f>('2005_CO-PA_Sumary'!AC32+'2006_CO-PA_Sumary'!AC32+'2007_CO-PA_Sumary'!AC32+'2008_CO-PA_Sumary'!AC32+'2009_CO-PA_Sumary'!AC32+'2010_CO-PA_Sumary'!AC32)/6</f>
        <v>11.983333333333334</v>
      </c>
      <c r="AD32" s="28">
        <f>('2005_CO-PA_Sumary'!AD32+'2006_CO-PA_Sumary'!AD32+'2007_CO-PA_Sumary'!AD32+'2008_CO-PA_Sumary'!AD32+'2009_CO-PA_Sumary'!AD32+'2010_CO-PA_Sumary'!AD32)/6</f>
        <v>34.483333333333334</v>
      </c>
      <c r="AE32" s="28">
        <f>('2005_CO-PA_Sumary'!AE32+'2006_CO-PA_Sumary'!AE32+'2007_CO-PA_Sumary'!AE32+'2008_CO-PA_Sumary'!AE32+'2009_CO-PA_Sumary'!AE32+'2010_CO-PA_Sumary'!AE32)/6</f>
        <v>6.166666666666667</v>
      </c>
      <c r="AF32" s="29">
        <f>('2005_CO-PA_Sumary'!AF32+'2006_CO-PA_Sumary'!AF32+'2007_CO-PA_Sumary'!AF32+'2008_CO-PA_Sumary'!AF32+'2009_CO-PA_Sumary'!AF32+'2010_CO-PA_Sumary'!AF32)/6</f>
        <v>0</v>
      </c>
      <c r="AG32" s="29">
        <f>('2005_CO-PA_Sumary'!AG32+'2006_CO-PA_Sumary'!AG32+'2007_CO-PA_Sumary'!AG32+'2008_CO-PA_Sumary'!AG32+'2009_CO-PA_Sumary'!AG32+'2010_CO-PA_Sumary'!AG32)/6</f>
        <v>0</v>
      </c>
      <c r="AH32" s="28">
        <f>('2005_CO-PA_Sumary'!AH32+'2006_CO-PA_Sumary'!AH32+'2007_CO-PA_Sumary'!AH32+'2008_CO-PA_Sumary'!AH32+'2009_CO-PA_Sumary'!AH32+'2010_CO-PA_Sumary'!AH32)/6</f>
        <v>6.166666666666667</v>
      </c>
      <c r="AI32" s="29">
        <f>('2005_CO-PA_Sumary'!AI32+'2006_CO-PA_Sumary'!AI32+'2007_CO-PA_Sumary'!AI32+'2008_CO-PA_Sumary'!AI32+'2009_CO-PA_Sumary'!AI32+'2010_CO-PA_Sumary'!AI32)/6</f>
        <v>1094.7833333333331</v>
      </c>
      <c r="AL32" s="148"/>
      <c r="AM32" s="150">
        <v>507</v>
      </c>
      <c r="AN32" s="151" t="s">
        <v>163</v>
      </c>
      <c r="AO32" s="138">
        <f t="shared" si="45"/>
        <v>508.26666666666665</v>
      </c>
      <c r="AP32" s="138">
        <f t="shared" si="46"/>
        <v>47.216666666666661</v>
      </c>
      <c r="AQ32" s="138">
        <f t="shared" si="47"/>
        <v>10.899999999999999</v>
      </c>
      <c r="AR32" s="138">
        <f t="shared" si="48"/>
        <v>566.38333333333333</v>
      </c>
      <c r="AS32" s="138">
        <f t="shared" si="49"/>
        <v>2415.1833333333338</v>
      </c>
      <c r="AT32" s="138">
        <f t="shared" si="50"/>
        <v>68.683333333333337</v>
      </c>
      <c r="AU32" s="138">
        <f t="shared" si="51"/>
        <v>270.15000000000003</v>
      </c>
      <c r="AV32" s="138">
        <f t="shared" si="52"/>
        <v>135.15</v>
      </c>
      <c r="AW32" s="138">
        <f t="shared" si="53"/>
        <v>0</v>
      </c>
      <c r="AX32" s="138">
        <f t="shared" si="54"/>
        <v>136.73333333333332</v>
      </c>
      <c r="AY32" s="138">
        <f t="shared" ref="AY32:BA32" si="67">AE20</f>
        <v>297.09999999999997</v>
      </c>
      <c r="AZ32" s="138">
        <f t="shared" si="67"/>
        <v>0</v>
      </c>
      <c r="BA32" s="138">
        <f t="shared" si="67"/>
        <v>106.05000000000001</v>
      </c>
      <c r="BB32" s="138">
        <f t="shared" si="56"/>
        <v>403.14999999999992</v>
      </c>
      <c r="BC32" s="240">
        <f t="shared" si="57"/>
        <v>2754.0166666666669</v>
      </c>
      <c r="BD32" s="247"/>
      <c r="BE32" s="245"/>
      <c r="BF32" s="213"/>
      <c r="BG32" s="218" t="s">
        <v>242</v>
      </c>
      <c r="BH32" s="232">
        <f>SUM(BH28:BH31)</f>
        <v>298.49999999999994</v>
      </c>
      <c r="BI32" s="232">
        <f t="shared" ref="BI32:BV32" si="68">SUM(BI28:BI31)</f>
        <v>767.78333333333342</v>
      </c>
      <c r="BJ32" s="232">
        <f t="shared" si="68"/>
        <v>0</v>
      </c>
      <c r="BK32" s="232">
        <f t="shared" si="68"/>
        <v>1066.2833333333335</v>
      </c>
      <c r="BL32" s="232">
        <f t="shared" si="68"/>
        <v>621.98333333333323</v>
      </c>
      <c r="BM32" s="232">
        <f t="shared" si="68"/>
        <v>3218.7833333333333</v>
      </c>
      <c r="BN32" s="232">
        <f t="shared" si="68"/>
        <v>26.966666666666665</v>
      </c>
      <c r="BO32" s="232">
        <f t="shared" si="68"/>
        <v>237.06666666666666</v>
      </c>
      <c r="BP32" s="232">
        <f t="shared" si="68"/>
        <v>127.71666666666667</v>
      </c>
      <c r="BQ32" s="232">
        <f t="shared" si="68"/>
        <v>0</v>
      </c>
      <c r="BR32" s="232">
        <f t="shared" si="68"/>
        <v>43.983333333333334</v>
      </c>
      <c r="BS32" s="232">
        <f t="shared" si="68"/>
        <v>310.63333333333333</v>
      </c>
      <c r="BT32" s="232">
        <f t="shared" si="68"/>
        <v>0</v>
      </c>
      <c r="BU32" s="232">
        <f t="shared" si="68"/>
        <v>354.61666666666662</v>
      </c>
      <c r="BV32" s="232">
        <f t="shared" si="68"/>
        <v>3867.7333333333331</v>
      </c>
      <c r="BX32" s="28"/>
    </row>
    <row r="33" spans="1:76" x14ac:dyDescent="0.2">
      <c r="A33" s="23" t="s">
        <v>70</v>
      </c>
      <c r="B33" s="24" t="s">
        <v>71</v>
      </c>
      <c r="C33" s="28">
        <f>('2005_CO-PA_Sumary'!C33+'2006_CO-PA_Sumary'!C33+'2007_CO-PA_Sumary'!C33+'2008_CO-PA_Sumary'!C33+'2009_CO-PA_Sumary'!C33+'2010_CO-PA_Sumary'!C33)/6</f>
        <v>14.4</v>
      </c>
      <c r="D33" s="29">
        <f>('2005_CO-PA_Sumary'!D33+'2006_CO-PA_Sumary'!D33+'2007_CO-PA_Sumary'!D33+'2008_CO-PA_Sumary'!D33+'2009_CO-PA_Sumary'!D33+'2010_CO-PA_Sumary'!D33)/6</f>
        <v>9.0000000000000018</v>
      </c>
      <c r="E33" s="29">
        <f>('2005_CO-PA_Sumary'!E33+'2006_CO-PA_Sumary'!E33+'2007_CO-PA_Sumary'!E33+'2008_CO-PA_Sumary'!E33+'2009_CO-PA_Sumary'!E33+'2010_CO-PA_Sumary'!E33)/6</f>
        <v>0</v>
      </c>
      <c r="F33" s="29">
        <f>('2005_CO-PA_Sumary'!F33+'2006_CO-PA_Sumary'!F33+'2007_CO-PA_Sumary'!F33+'2008_CO-PA_Sumary'!F33+'2009_CO-PA_Sumary'!F33+'2010_CO-PA_Sumary'!F33)/6</f>
        <v>23.400000000000002</v>
      </c>
      <c r="G33" s="28">
        <f>('2005_CO-PA_Sumary'!G33+'2006_CO-PA_Sumary'!G33+'2007_CO-PA_Sumary'!G33+'2008_CO-PA_Sumary'!G33+'2009_CO-PA_Sumary'!G33+'2010_CO-PA_Sumary'!G33)/6</f>
        <v>79.083333333333329</v>
      </c>
      <c r="H33" s="29">
        <f>('2005_CO-PA_Sumary'!H33+'2006_CO-PA_Sumary'!H33+'2007_CO-PA_Sumary'!H33+'2008_CO-PA_Sumary'!H33+'2009_CO-PA_Sumary'!H33+'2010_CO-PA_Sumary'!H33)/6</f>
        <v>13.83333333333333</v>
      </c>
      <c r="I33" s="29">
        <f>('2005_CO-PA_Sumary'!I33+'2006_CO-PA_Sumary'!I33+'2007_CO-PA_Sumary'!I33+'2008_CO-PA_Sumary'!I33+'2009_CO-PA_Sumary'!I33+'2010_CO-PA_Sumary'!I33)/6</f>
        <v>0</v>
      </c>
      <c r="J33" s="28">
        <f>('2005_CO-PA_Sumary'!J33+'2006_CO-PA_Sumary'!J33+'2007_CO-PA_Sumary'!J33+'2008_CO-PA_Sumary'!J33+'2009_CO-PA_Sumary'!J33+'2010_CO-PA_Sumary'!J33)/6</f>
        <v>6.2</v>
      </c>
      <c r="K33" s="28">
        <f>('2005_CO-PA_Sumary'!K33+'2006_CO-PA_Sumary'!K33+'2007_CO-PA_Sumary'!K33+'2008_CO-PA_Sumary'!K33+'2009_CO-PA_Sumary'!K33+'2010_CO-PA_Sumary'!K33)/6</f>
        <v>0</v>
      </c>
      <c r="L33" s="28">
        <f>('2005_CO-PA_Sumary'!L33+'2006_CO-PA_Sumary'!L33+'2007_CO-PA_Sumary'!L33+'2008_CO-PA_Sumary'!L33+'2009_CO-PA_Sumary'!L33+'2010_CO-PA_Sumary'!L33)/6</f>
        <v>1.2833333333333332</v>
      </c>
      <c r="M33" s="28">
        <f>('2005_CO-PA_Sumary'!M33+'2006_CO-PA_Sumary'!M33+'2007_CO-PA_Sumary'!M33+'2008_CO-PA_Sumary'!M33+'2009_CO-PA_Sumary'!M33+'2010_CO-PA_Sumary'!M33)/6</f>
        <v>15.933333333333335</v>
      </c>
      <c r="N33" s="29">
        <f>('2005_CO-PA_Sumary'!N33+'2006_CO-PA_Sumary'!N33+'2007_CO-PA_Sumary'!N33+'2008_CO-PA_Sumary'!N33+'2009_CO-PA_Sumary'!N33+'2010_CO-PA_Sumary'!N33)/6</f>
        <v>0.70000000000000007</v>
      </c>
      <c r="O33" s="29">
        <f>('2005_CO-PA_Sumary'!O33+'2006_CO-PA_Sumary'!O33+'2007_CO-PA_Sumary'!O33+'2008_CO-PA_Sumary'!O33+'2009_CO-PA_Sumary'!O33+'2010_CO-PA_Sumary'!O33)/6</f>
        <v>0</v>
      </c>
      <c r="P33" s="28">
        <f>('2005_CO-PA_Sumary'!P33+'2006_CO-PA_Sumary'!P33+'2007_CO-PA_Sumary'!P33+'2008_CO-PA_Sumary'!P33+'2009_CO-PA_Sumary'!P33+'2010_CO-PA_Sumary'!P33)/6</f>
        <v>16.633333333333336</v>
      </c>
      <c r="Q33" s="29">
        <f>('2005_CO-PA_Sumary'!Q33+'2006_CO-PA_Sumary'!Q33+'2007_CO-PA_Sumary'!Q33+'2008_CO-PA_Sumary'!Q33+'2009_CO-PA_Sumary'!Q33+'2010_CO-PA_Sumary'!Q33)/6</f>
        <v>92.916666666666671</v>
      </c>
      <c r="S33" s="27">
        <v>609</v>
      </c>
      <c r="T33" s="25" t="s">
        <v>176</v>
      </c>
      <c r="U33" s="28">
        <f>('2005_CO-PA_Sumary'!U33+'2006_CO-PA_Sumary'!U33+'2007_CO-PA_Sumary'!U33+'2008_CO-PA_Sumary'!U33+'2009_CO-PA_Sumary'!U33+'2010_CO-PA_Sumary'!U33)/6</f>
        <v>1146.7</v>
      </c>
      <c r="V33" s="29">
        <f>('2005_CO-PA_Sumary'!V33+'2006_CO-PA_Sumary'!V33+'2007_CO-PA_Sumary'!V33+'2008_CO-PA_Sumary'!V33+'2009_CO-PA_Sumary'!V33+'2010_CO-PA_Sumary'!V33)/6</f>
        <v>95.383333333333326</v>
      </c>
      <c r="W33" s="29">
        <f>('2005_CO-PA_Sumary'!W33+'2006_CO-PA_Sumary'!W33+'2007_CO-PA_Sumary'!W33+'2008_CO-PA_Sumary'!W33+'2009_CO-PA_Sumary'!W33+'2010_CO-PA_Sumary'!W33)/6</f>
        <v>11.049999999999999</v>
      </c>
      <c r="X33" s="29">
        <f>('2005_CO-PA_Sumary'!X33+'2006_CO-PA_Sumary'!X33+'2007_CO-PA_Sumary'!X33+'2008_CO-PA_Sumary'!X33+'2009_CO-PA_Sumary'!X33+'2010_CO-PA_Sumary'!X33)/6</f>
        <v>1253.1333333333334</v>
      </c>
      <c r="Y33" s="28">
        <f>('2005_CO-PA_Sumary'!Y33+'2006_CO-PA_Sumary'!Y33+'2007_CO-PA_Sumary'!Y33+'2008_CO-PA_Sumary'!Y33+'2009_CO-PA_Sumary'!Y33+'2010_CO-PA_Sumary'!Y33)/6</f>
        <v>2024.4833333333333</v>
      </c>
      <c r="Z33" s="29">
        <f>('2005_CO-PA_Sumary'!Z33+'2006_CO-PA_Sumary'!Z33+'2007_CO-PA_Sumary'!Z33+'2008_CO-PA_Sumary'!Z33+'2009_CO-PA_Sumary'!Z33+'2010_CO-PA_Sumary'!Z33)/6</f>
        <v>95.566666666666663</v>
      </c>
      <c r="AA33" s="29">
        <f>('2005_CO-PA_Sumary'!AA33+'2006_CO-PA_Sumary'!AA33+'2007_CO-PA_Sumary'!AA33+'2008_CO-PA_Sumary'!AA33+'2009_CO-PA_Sumary'!AA33+'2010_CO-PA_Sumary'!AA33)/6</f>
        <v>44.699999999999996</v>
      </c>
      <c r="AB33" s="28">
        <f>('2005_CO-PA_Sumary'!AB33+'2006_CO-PA_Sumary'!AB33+'2007_CO-PA_Sumary'!AB33+'2008_CO-PA_Sumary'!AB33+'2009_CO-PA_Sumary'!AB33+'2010_CO-PA_Sumary'!AB33)/6</f>
        <v>375.54999999999995</v>
      </c>
      <c r="AC33" s="28">
        <f>('2005_CO-PA_Sumary'!AC33+'2006_CO-PA_Sumary'!AC33+'2007_CO-PA_Sumary'!AC33+'2008_CO-PA_Sumary'!AC33+'2009_CO-PA_Sumary'!AC33+'2010_CO-PA_Sumary'!AC33)/6</f>
        <v>52.816666666666663</v>
      </c>
      <c r="AD33" s="28">
        <f>('2005_CO-PA_Sumary'!AD33+'2006_CO-PA_Sumary'!AD33+'2007_CO-PA_Sumary'!AD33+'2008_CO-PA_Sumary'!AD33+'2009_CO-PA_Sumary'!AD33+'2010_CO-PA_Sumary'!AD33)/6</f>
        <v>43.949999999999996</v>
      </c>
      <c r="AE33" s="28">
        <f>('2005_CO-PA_Sumary'!AE33+'2006_CO-PA_Sumary'!AE33+'2007_CO-PA_Sumary'!AE33+'2008_CO-PA_Sumary'!AE33+'2009_CO-PA_Sumary'!AE33+'2010_CO-PA_Sumary'!AE33)/6</f>
        <v>265.08333333333331</v>
      </c>
      <c r="AF33" s="29">
        <f>('2005_CO-PA_Sumary'!AF33+'2006_CO-PA_Sumary'!AF33+'2007_CO-PA_Sumary'!AF33+'2008_CO-PA_Sumary'!AF33+'2009_CO-PA_Sumary'!AF33+'2010_CO-PA_Sumary'!AF33)/6</f>
        <v>0</v>
      </c>
      <c r="AG33" s="29">
        <f>('2005_CO-PA_Sumary'!AG33+'2006_CO-PA_Sumary'!AG33+'2007_CO-PA_Sumary'!AG33+'2008_CO-PA_Sumary'!AG33+'2009_CO-PA_Sumary'!AG33+'2010_CO-PA_Sumary'!AG33)/6</f>
        <v>3.6833333333333336</v>
      </c>
      <c r="AH33" s="28">
        <f>('2005_CO-PA_Sumary'!AH33+'2006_CO-PA_Sumary'!AH33+'2007_CO-PA_Sumary'!AH33+'2008_CO-PA_Sumary'!AH33+'2009_CO-PA_Sumary'!AH33+'2010_CO-PA_Sumary'!AH33)/6</f>
        <v>268.76666666666671</v>
      </c>
      <c r="AI33" s="29">
        <f>('2005_CO-PA_Sumary'!AI33+'2006_CO-PA_Sumary'!AI33+'2007_CO-PA_Sumary'!AI33+'2008_CO-PA_Sumary'!AI33+'2009_CO-PA_Sumary'!AI33+'2010_CO-PA_Sumary'!AI33)/6</f>
        <v>2164.7500000000005</v>
      </c>
      <c r="AL33" s="148"/>
      <c r="AM33" s="150">
        <v>508</v>
      </c>
      <c r="AN33" s="151" t="s">
        <v>164</v>
      </c>
      <c r="AO33" s="138">
        <f t="shared" si="45"/>
        <v>44</v>
      </c>
      <c r="AP33" s="138">
        <f t="shared" si="46"/>
        <v>23.316666666666666</v>
      </c>
      <c r="AQ33" s="138">
        <f t="shared" si="47"/>
        <v>0</v>
      </c>
      <c r="AR33" s="138">
        <f t="shared" si="48"/>
        <v>67.316666666666677</v>
      </c>
      <c r="AS33" s="138">
        <f t="shared" si="49"/>
        <v>326.31666666666666</v>
      </c>
      <c r="AT33" s="138">
        <f t="shared" si="50"/>
        <v>118.83333333333333</v>
      </c>
      <c r="AU33" s="138">
        <f t="shared" si="51"/>
        <v>7.0500000000000007</v>
      </c>
      <c r="AV33" s="138">
        <f t="shared" si="52"/>
        <v>38.433333333333337</v>
      </c>
      <c r="AW33" s="138">
        <f t="shared" si="53"/>
        <v>0</v>
      </c>
      <c r="AX33" s="138">
        <f t="shared" si="54"/>
        <v>25.916666666666668</v>
      </c>
      <c r="AY33" s="138">
        <f t="shared" ref="AY33:BA33" si="69">AE21</f>
        <v>28.549999999999997</v>
      </c>
      <c r="AZ33" s="138">
        <f t="shared" si="69"/>
        <v>5.6833333333333336</v>
      </c>
      <c r="BA33" s="138">
        <f t="shared" si="69"/>
        <v>0</v>
      </c>
      <c r="BB33" s="138">
        <f t="shared" si="56"/>
        <v>34.233333333333327</v>
      </c>
      <c r="BC33" s="240">
        <f t="shared" si="57"/>
        <v>452.2</v>
      </c>
      <c r="BD33" s="247"/>
      <c r="BE33" s="245"/>
      <c r="BF33" s="213"/>
      <c r="BG33" s="212"/>
      <c r="BH33" s="212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X33" s="28"/>
    </row>
    <row r="34" spans="1:76" x14ac:dyDescent="0.2">
      <c r="A34" s="23" t="s">
        <v>72</v>
      </c>
      <c r="B34" s="24" t="s">
        <v>73</v>
      </c>
      <c r="C34" s="28">
        <f>('2005_CO-PA_Sumary'!C34+'2006_CO-PA_Sumary'!C34+'2007_CO-PA_Sumary'!C34+'2008_CO-PA_Sumary'!C34+'2009_CO-PA_Sumary'!C34+'2010_CO-PA_Sumary'!C34)/6</f>
        <v>138.63333333333333</v>
      </c>
      <c r="D34" s="29">
        <f>('2005_CO-PA_Sumary'!D34+'2006_CO-PA_Sumary'!D34+'2007_CO-PA_Sumary'!D34+'2008_CO-PA_Sumary'!D34+'2009_CO-PA_Sumary'!D34+'2010_CO-PA_Sumary'!D34)/6</f>
        <v>495.90000000000009</v>
      </c>
      <c r="E34" s="29">
        <f>('2005_CO-PA_Sumary'!E34+'2006_CO-PA_Sumary'!E34+'2007_CO-PA_Sumary'!E34+'2008_CO-PA_Sumary'!E34+'2009_CO-PA_Sumary'!E34+'2010_CO-PA_Sumary'!E34)/6</f>
        <v>0</v>
      </c>
      <c r="F34" s="29">
        <f>('2005_CO-PA_Sumary'!F34+'2006_CO-PA_Sumary'!F34+'2007_CO-PA_Sumary'!F34+'2008_CO-PA_Sumary'!F34+'2009_CO-PA_Sumary'!F34+'2010_CO-PA_Sumary'!F34)/6</f>
        <v>634.53333333333342</v>
      </c>
      <c r="G34" s="28">
        <f>('2005_CO-PA_Sumary'!G34+'2006_CO-PA_Sumary'!G34+'2007_CO-PA_Sumary'!G34+'2008_CO-PA_Sumary'!G34+'2009_CO-PA_Sumary'!G34+'2010_CO-PA_Sumary'!G34)/6</f>
        <v>932.25</v>
      </c>
      <c r="H34" s="29">
        <f>('2005_CO-PA_Sumary'!H34+'2006_CO-PA_Sumary'!H34+'2007_CO-PA_Sumary'!H34+'2008_CO-PA_Sumary'!H34+'2009_CO-PA_Sumary'!H34+'2010_CO-PA_Sumary'!H34)/6</f>
        <v>912.80000000000018</v>
      </c>
      <c r="I34" s="29">
        <f>('2005_CO-PA_Sumary'!I34+'2006_CO-PA_Sumary'!I34+'2007_CO-PA_Sumary'!I34+'2008_CO-PA_Sumary'!I34+'2009_CO-PA_Sumary'!I34+'2010_CO-PA_Sumary'!I34)/6</f>
        <v>5.1166666666666671</v>
      </c>
      <c r="J34" s="28">
        <f>('2005_CO-PA_Sumary'!J34+'2006_CO-PA_Sumary'!J34+'2007_CO-PA_Sumary'!J34+'2008_CO-PA_Sumary'!J34+'2009_CO-PA_Sumary'!J34+'2010_CO-PA_Sumary'!J34)/6</f>
        <v>288.98333333333335</v>
      </c>
      <c r="K34" s="28">
        <f>('2005_CO-PA_Sumary'!K34+'2006_CO-PA_Sumary'!K34+'2007_CO-PA_Sumary'!K34+'2008_CO-PA_Sumary'!K34+'2009_CO-PA_Sumary'!K34+'2010_CO-PA_Sumary'!K34)/6</f>
        <v>107.43333333333332</v>
      </c>
      <c r="L34" s="28">
        <f>('2005_CO-PA_Sumary'!L34+'2006_CO-PA_Sumary'!L34+'2007_CO-PA_Sumary'!L34+'2008_CO-PA_Sumary'!L34+'2009_CO-PA_Sumary'!L34+'2010_CO-PA_Sumary'!L34)/6</f>
        <v>0</v>
      </c>
      <c r="M34" s="28">
        <f>('2005_CO-PA_Sumary'!M34+'2006_CO-PA_Sumary'!M34+'2007_CO-PA_Sumary'!M34+'2008_CO-PA_Sumary'!M34+'2009_CO-PA_Sumary'!M34+'2010_CO-PA_Sumary'!M34)/6</f>
        <v>6.55</v>
      </c>
      <c r="N34" s="29">
        <f>('2005_CO-PA_Sumary'!N34+'2006_CO-PA_Sumary'!N34+'2007_CO-PA_Sumary'!N34+'2008_CO-PA_Sumary'!N34+'2009_CO-PA_Sumary'!N34+'2010_CO-PA_Sumary'!N34)/6</f>
        <v>0</v>
      </c>
      <c r="O34" s="29">
        <f>('2005_CO-PA_Sumary'!O34+'2006_CO-PA_Sumary'!O34+'2007_CO-PA_Sumary'!O34+'2008_CO-PA_Sumary'!O34+'2009_CO-PA_Sumary'!O34+'2010_CO-PA_Sumary'!O34)/6</f>
        <v>0</v>
      </c>
      <c r="P34" s="28">
        <f>('2005_CO-PA_Sumary'!P34+'2006_CO-PA_Sumary'!P34+'2007_CO-PA_Sumary'!P34+'2008_CO-PA_Sumary'!P34+'2009_CO-PA_Sumary'!P34+'2010_CO-PA_Sumary'!P34)/6</f>
        <v>6.55</v>
      </c>
      <c r="Q34" s="29">
        <f>('2005_CO-PA_Sumary'!Q34+'2006_CO-PA_Sumary'!Q34+'2007_CO-PA_Sumary'!Q34+'2008_CO-PA_Sumary'!Q34+'2009_CO-PA_Sumary'!Q34+'2010_CO-PA_Sumary'!Q34)/6</f>
        <v>1850.166666666667</v>
      </c>
      <c r="S34" s="27">
        <v>610</v>
      </c>
      <c r="T34" s="25" t="s">
        <v>177</v>
      </c>
      <c r="U34" s="28">
        <f>('2005_CO-PA_Sumary'!U34+'2006_CO-PA_Sumary'!U34+'2007_CO-PA_Sumary'!U34+'2008_CO-PA_Sumary'!U34+'2009_CO-PA_Sumary'!U34+'2010_CO-PA_Sumary'!U34)/6</f>
        <v>3.1</v>
      </c>
      <c r="V34" s="29">
        <f>('2005_CO-PA_Sumary'!V34+'2006_CO-PA_Sumary'!V34+'2007_CO-PA_Sumary'!V34+'2008_CO-PA_Sumary'!V34+'2009_CO-PA_Sumary'!V34+'2010_CO-PA_Sumary'!V34)/6</f>
        <v>15.266666666666666</v>
      </c>
      <c r="W34" s="29">
        <f>('2005_CO-PA_Sumary'!W34+'2006_CO-PA_Sumary'!W34+'2007_CO-PA_Sumary'!W34+'2008_CO-PA_Sumary'!W34+'2009_CO-PA_Sumary'!W34+'2010_CO-PA_Sumary'!W34)/6</f>
        <v>0</v>
      </c>
      <c r="X34" s="29">
        <f>('2005_CO-PA_Sumary'!X34+'2006_CO-PA_Sumary'!X34+'2007_CO-PA_Sumary'!X34+'2008_CO-PA_Sumary'!X34+'2009_CO-PA_Sumary'!X34+'2010_CO-PA_Sumary'!X34)/6</f>
        <v>18.366666666666664</v>
      </c>
      <c r="Y34" s="28">
        <f>('2005_CO-PA_Sumary'!Y34+'2006_CO-PA_Sumary'!Y34+'2007_CO-PA_Sumary'!Y34+'2008_CO-PA_Sumary'!Y34+'2009_CO-PA_Sumary'!Y34+'2010_CO-PA_Sumary'!Y34)/6</f>
        <v>3.1</v>
      </c>
      <c r="Z34" s="29">
        <f>('2005_CO-PA_Sumary'!Z34+'2006_CO-PA_Sumary'!Z34+'2007_CO-PA_Sumary'!Z34+'2008_CO-PA_Sumary'!Z34+'2009_CO-PA_Sumary'!Z34+'2010_CO-PA_Sumary'!Z34)/6</f>
        <v>15.716666666666667</v>
      </c>
      <c r="AA34" s="29">
        <f>('2005_CO-PA_Sumary'!AA34+'2006_CO-PA_Sumary'!AA34+'2007_CO-PA_Sumary'!AA34+'2008_CO-PA_Sumary'!AA34+'2009_CO-PA_Sumary'!AA34+'2010_CO-PA_Sumary'!AA34)/6</f>
        <v>0</v>
      </c>
      <c r="AB34" s="28">
        <f>('2005_CO-PA_Sumary'!AB34+'2006_CO-PA_Sumary'!AB34+'2007_CO-PA_Sumary'!AB34+'2008_CO-PA_Sumary'!AB34+'2009_CO-PA_Sumary'!AB34+'2010_CO-PA_Sumary'!AB34)/6</f>
        <v>10.166666666666666</v>
      </c>
      <c r="AC34" s="28">
        <f>('2005_CO-PA_Sumary'!AC34+'2006_CO-PA_Sumary'!AC34+'2007_CO-PA_Sumary'!AC34+'2008_CO-PA_Sumary'!AC34+'2009_CO-PA_Sumary'!AC34+'2010_CO-PA_Sumary'!AC34)/6</f>
        <v>0</v>
      </c>
      <c r="AD34" s="28">
        <f>('2005_CO-PA_Sumary'!AD34+'2006_CO-PA_Sumary'!AD34+'2007_CO-PA_Sumary'!AD34+'2008_CO-PA_Sumary'!AD34+'2009_CO-PA_Sumary'!AD34+'2010_CO-PA_Sumary'!AD34)/6</f>
        <v>0</v>
      </c>
      <c r="AE34" s="28">
        <f>('2005_CO-PA_Sumary'!AE34+'2006_CO-PA_Sumary'!AE34+'2007_CO-PA_Sumary'!AE34+'2008_CO-PA_Sumary'!AE34+'2009_CO-PA_Sumary'!AE34+'2010_CO-PA_Sumary'!AE34)/6</f>
        <v>0</v>
      </c>
      <c r="AF34" s="29">
        <f>('2005_CO-PA_Sumary'!AF34+'2006_CO-PA_Sumary'!AF34+'2007_CO-PA_Sumary'!AF34+'2008_CO-PA_Sumary'!AF34+'2009_CO-PA_Sumary'!AF34+'2010_CO-PA_Sumary'!AF34)/6</f>
        <v>0</v>
      </c>
      <c r="AG34" s="29">
        <f>('2005_CO-PA_Sumary'!AG34+'2006_CO-PA_Sumary'!AG34+'2007_CO-PA_Sumary'!AG34+'2008_CO-PA_Sumary'!AG34+'2009_CO-PA_Sumary'!AG34+'2010_CO-PA_Sumary'!AG34)/6</f>
        <v>0</v>
      </c>
      <c r="AH34" s="28">
        <f>('2005_CO-PA_Sumary'!AH34+'2006_CO-PA_Sumary'!AH34+'2007_CO-PA_Sumary'!AH34+'2008_CO-PA_Sumary'!AH34+'2009_CO-PA_Sumary'!AH34+'2010_CO-PA_Sumary'!AH34)/6</f>
        <v>0</v>
      </c>
      <c r="AI34" s="29">
        <f>('2005_CO-PA_Sumary'!AI34+'2006_CO-PA_Sumary'!AI34+'2007_CO-PA_Sumary'!AI34+'2008_CO-PA_Sumary'!AI34+'2009_CO-PA_Sumary'!AI34+'2010_CO-PA_Sumary'!AI34)/6</f>
        <v>18.816666666666666</v>
      </c>
      <c r="AL34" s="148"/>
      <c r="AM34" s="150">
        <v>509</v>
      </c>
      <c r="AN34" s="151" t="s">
        <v>165</v>
      </c>
      <c r="AO34" s="138">
        <f t="shared" si="45"/>
        <v>473</v>
      </c>
      <c r="AP34" s="138">
        <f t="shared" si="46"/>
        <v>46.95000000000001</v>
      </c>
      <c r="AQ34" s="138">
        <f t="shared" si="47"/>
        <v>0</v>
      </c>
      <c r="AR34" s="138">
        <f t="shared" si="48"/>
        <v>519.95000000000005</v>
      </c>
      <c r="AS34" s="138">
        <f t="shared" si="49"/>
        <v>827.33333333333337</v>
      </c>
      <c r="AT34" s="138">
        <f t="shared" si="50"/>
        <v>71.983333333333334</v>
      </c>
      <c r="AU34" s="138">
        <f t="shared" si="51"/>
        <v>0</v>
      </c>
      <c r="AV34" s="138">
        <f t="shared" si="52"/>
        <v>118.76666666666667</v>
      </c>
      <c r="AW34" s="138">
        <f t="shared" si="53"/>
        <v>0</v>
      </c>
      <c r="AX34" s="138">
        <f t="shared" si="54"/>
        <v>21.433333333333334</v>
      </c>
      <c r="AY34" s="138">
        <f t="shared" ref="AY34:BA34" si="70">AE22</f>
        <v>152.13333333333335</v>
      </c>
      <c r="AZ34" s="138">
        <f t="shared" si="70"/>
        <v>0</v>
      </c>
      <c r="BA34" s="138">
        <f t="shared" si="70"/>
        <v>0</v>
      </c>
      <c r="BB34" s="138">
        <f t="shared" si="56"/>
        <v>152.13333333333335</v>
      </c>
      <c r="BC34" s="240">
        <f t="shared" si="57"/>
        <v>899.31666666666661</v>
      </c>
      <c r="BD34" s="247"/>
      <c r="BE34" s="245"/>
      <c r="BF34" s="213"/>
      <c r="BG34" s="212"/>
      <c r="BH34" s="212"/>
      <c r="BI34" s="212"/>
      <c r="BJ34" s="212"/>
      <c r="BK34" s="212"/>
      <c r="BL34" s="212"/>
      <c r="BM34" s="212"/>
      <c r="BN34" s="212"/>
      <c r="BO34" s="212"/>
      <c r="BP34" s="212"/>
      <c r="BQ34" s="212"/>
      <c r="BR34" s="212"/>
      <c r="BS34" s="212"/>
      <c r="BT34" s="212"/>
      <c r="BU34" s="212"/>
      <c r="BV34" s="212"/>
      <c r="BX34" s="28"/>
    </row>
    <row r="35" spans="1:76" x14ac:dyDescent="0.2">
      <c r="A35" s="23" t="s">
        <v>74</v>
      </c>
      <c r="B35" s="24" t="s">
        <v>75</v>
      </c>
      <c r="C35" s="28">
        <f>('2005_CO-PA_Sumary'!C35+'2006_CO-PA_Sumary'!C35+'2007_CO-PA_Sumary'!C35+'2008_CO-PA_Sumary'!C35+'2009_CO-PA_Sumary'!C35+'2010_CO-PA_Sumary'!C35)/6</f>
        <v>179.10000000000002</v>
      </c>
      <c r="D35" s="29">
        <f>('2005_CO-PA_Sumary'!D35+'2006_CO-PA_Sumary'!D35+'2007_CO-PA_Sumary'!D35+'2008_CO-PA_Sumary'!D35+'2009_CO-PA_Sumary'!D35+'2010_CO-PA_Sumary'!D35)/6</f>
        <v>191.51666666666665</v>
      </c>
      <c r="E35" s="29">
        <f>('2005_CO-PA_Sumary'!E35+'2006_CO-PA_Sumary'!E35+'2007_CO-PA_Sumary'!E35+'2008_CO-PA_Sumary'!E35+'2009_CO-PA_Sumary'!E35+'2010_CO-PA_Sumary'!E35)/6</f>
        <v>0.13333333333333333</v>
      </c>
      <c r="F35" s="29">
        <f>('2005_CO-PA_Sumary'!F35+'2006_CO-PA_Sumary'!F35+'2007_CO-PA_Sumary'!F35+'2008_CO-PA_Sumary'!F35+'2009_CO-PA_Sumary'!F35+'2010_CO-PA_Sumary'!F35)/6</f>
        <v>370.75</v>
      </c>
      <c r="G35" s="28">
        <f>('2005_CO-PA_Sumary'!G35+'2006_CO-PA_Sumary'!G35+'2007_CO-PA_Sumary'!G35+'2008_CO-PA_Sumary'!G35+'2009_CO-PA_Sumary'!G35+'2010_CO-PA_Sumary'!G35)/6</f>
        <v>403.13333333333338</v>
      </c>
      <c r="H35" s="29">
        <f>('2005_CO-PA_Sumary'!H35+'2006_CO-PA_Sumary'!H35+'2007_CO-PA_Sumary'!H35+'2008_CO-PA_Sumary'!H35+'2009_CO-PA_Sumary'!H35+'2010_CO-PA_Sumary'!H35)/6</f>
        <v>419.25</v>
      </c>
      <c r="I35" s="29">
        <f>('2005_CO-PA_Sumary'!I35+'2006_CO-PA_Sumary'!I35+'2007_CO-PA_Sumary'!I35+'2008_CO-PA_Sumary'!I35+'2009_CO-PA_Sumary'!I35+'2010_CO-PA_Sumary'!I35)/6</f>
        <v>28.849999999999998</v>
      </c>
      <c r="J35" s="28">
        <f>('2005_CO-PA_Sumary'!J35+'2006_CO-PA_Sumary'!J35+'2007_CO-PA_Sumary'!J35+'2008_CO-PA_Sumary'!J35+'2009_CO-PA_Sumary'!J35+'2010_CO-PA_Sumary'!J35)/6</f>
        <v>80.516666666666666</v>
      </c>
      <c r="K35" s="28">
        <f>('2005_CO-PA_Sumary'!K35+'2006_CO-PA_Sumary'!K35+'2007_CO-PA_Sumary'!K35+'2008_CO-PA_Sumary'!K35+'2009_CO-PA_Sumary'!K35+'2010_CO-PA_Sumary'!K35)/6</f>
        <v>0</v>
      </c>
      <c r="L35" s="28">
        <f>('2005_CO-PA_Sumary'!L35+'2006_CO-PA_Sumary'!L35+'2007_CO-PA_Sumary'!L35+'2008_CO-PA_Sumary'!L35+'2009_CO-PA_Sumary'!L35+'2010_CO-PA_Sumary'!L35)/6</f>
        <v>2.8166666666666669</v>
      </c>
      <c r="M35" s="28">
        <f>('2005_CO-PA_Sumary'!M35+'2006_CO-PA_Sumary'!M35+'2007_CO-PA_Sumary'!M35+'2008_CO-PA_Sumary'!M35+'2009_CO-PA_Sumary'!M35+'2010_CO-PA_Sumary'!M35)/6</f>
        <v>38.749999999999993</v>
      </c>
      <c r="N35" s="29">
        <f>('2005_CO-PA_Sumary'!N35+'2006_CO-PA_Sumary'!N35+'2007_CO-PA_Sumary'!N35+'2008_CO-PA_Sumary'!N35+'2009_CO-PA_Sumary'!N35+'2010_CO-PA_Sumary'!N35)/6</f>
        <v>23.133333333333336</v>
      </c>
      <c r="O35" s="29">
        <f>('2005_CO-PA_Sumary'!O35+'2006_CO-PA_Sumary'!O35+'2007_CO-PA_Sumary'!O35+'2008_CO-PA_Sumary'!O35+'2009_CO-PA_Sumary'!O35+'2010_CO-PA_Sumary'!O35)/6</f>
        <v>1.6666666666666902E-2</v>
      </c>
      <c r="P35" s="28">
        <f>('2005_CO-PA_Sumary'!P35+'2006_CO-PA_Sumary'!P35+'2007_CO-PA_Sumary'!P35+'2008_CO-PA_Sumary'!P35+'2009_CO-PA_Sumary'!P35+'2010_CO-PA_Sumary'!P35)/6</f>
        <v>61.900000000000006</v>
      </c>
      <c r="Q35" s="29">
        <f>('2005_CO-PA_Sumary'!Q35+'2006_CO-PA_Sumary'!Q35+'2007_CO-PA_Sumary'!Q35+'2008_CO-PA_Sumary'!Q35+'2009_CO-PA_Sumary'!Q35+'2010_CO-PA_Sumary'!Q35)/6</f>
        <v>851.23333333333346</v>
      </c>
      <c r="S35" s="27">
        <v>701</v>
      </c>
      <c r="T35" s="25" t="s">
        <v>178</v>
      </c>
      <c r="U35" s="28">
        <f>('2005_CO-PA_Sumary'!U35+'2006_CO-PA_Sumary'!U35+'2007_CO-PA_Sumary'!U35+'2008_CO-PA_Sumary'!U35+'2009_CO-PA_Sumary'!U35+'2010_CO-PA_Sumary'!U35)/6</f>
        <v>0.3</v>
      </c>
      <c r="V35" s="29">
        <f>('2005_CO-PA_Sumary'!V35+'2006_CO-PA_Sumary'!V35+'2007_CO-PA_Sumary'!V35+'2008_CO-PA_Sumary'!V35+'2009_CO-PA_Sumary'!V35+'2010_CO-PA_Sumary'!V35)/6</f>
        <v>1.9666666666666668</v>
      </c>
      <c r="W35" s="29">
        <f>('2005_CO-PA_Sumary'!W35+'2006_CO-PA_Sumary'!W35+'2007_CO-PA_Sumary'!W35+'2008_CO-PA_Sumary'!W35+'2009_CO-PA_Sumary'!W35+'2010_CO-PA_Sumary'!W35)/6</f>
        <v>0</v>
      </c>
      <c r="X35" s="29">
        <f>('2005_CO-PA_Sumary'!X35+'2006_CO-PA_Sumary'!X35+'2007_CO-PA_Sumary'!X35+'2008_CO-PA_Sumary'!X35+'2009_CO-PA_Sumary'!X35+'2010_CO-PA_Sumary'!X35)/6</f>
        <v>2.2666666666666662</v>
      </c>
      <c r="Y35" s="28">
        <f>('2005_CO-PA_Sumary'!Y35+'2006_CO-PA_Sumary'!Y35+'2007_CO-PA_Sumary'!Y35+'2008_CO-PA_Sumary'!Y35+'2009_CO-PA_Sumary'!Y35+'2010_CO-PA_Sumary'!Y35)/6</f>
        <v>0.3</v>
      </c>
      <c r="Z35" s="29">
        <f>('2005_CO-PA_Sumary'!Z35+'2006_CO-PA_Sumary'!Z35+'2007_CO-PA_Sumary'!Z35+'2008_CO-PA_Sumary'!Z35+'2009_CO-PA_Sumary'!Z35+'2010_CO-PA_Sumary'!Z35)/6</f>
        <v>1.9666666666666668</v>
      </c>
      <c r="AA35" s="29">
        <f>('2005_CO-PA_Sumary'!AA35+'2006_CO-PA_Sumary'!AA35+'2007_CO-PA_Sumary'!AA35+'2008_CO-PA_Sumary'!AA35+'2009_CO-PA_Sumary'!AA35+'2010_CO-PA_Sumary'!AA35)/6</f>
        <v>0</v>
      </c>
      <c r="AB35" s="28">
        <f>('2005_CO-PA_Sumary'!AB35+'2006_CO-PA_Sumary'!AB35+'2007_CO-PA_Sumary'!AB35+'2008_CO-PA_Sumary'!AB35+'2009_CO-PA_Sumary'!AB35+'2010_CO-PA_Sumary'!AB35)/6</f>
        <v>1.3833333333333335</v>
      </c>
      <c r="AC35" s="28">
        <f>('2005_CO-PA_Sumary'!AC35+'2006_CO-PA_Sumary'!AC35+'2007_CO-PA_Sumary'!AC35+'2008_CO-PA_Sumary'!AC35+'2009_CO-PA_Sumary'!AC35+'2010_CO-PA_Sumary'!AC35)/6</f>
        <v>0</v>
      </c>
      <c r="AD35" s="28">
        <f>('2005_CO-PA_Sumary'!AD35+'2006_CO-PA_Sumary'!AD35+'2007_CO-PA_Sumary'!AD35+'2008_CO-PA_Sumary'!AD35+'2009_CO-PA_Sumary'!AD35+'2010_CO-PA_Sumary'!AD35)/6</f>
        <v>0</v>
      </c>
      <c r="AE35" s="28">
        <f>('2005_CO-PA_Sumary'!AE35+'2006_CO-PA_Sumary'!AE35+'2007_CO-PA_Sumary'!AE35+'2008_CO-PA_Sumary'!AE35+'2009_CO-PA_Sumary'!AE35+'2010_CO-PA_Sumary'!AE35)/6</f>
        <v>0</v>
      </c>
      <c r="AF35" s="29">
        <f>('2005_CO-PA_Sumary'!AF35+'2006_CO-PA_Sumary'!AF35+'2007_CO-PA_Sumary'!AF35+'2008_CO-PA_Sumary'!AF35+'2009_CO-PA_Sumary'!AF35+'2010_CO-PA_Sumary'!AF35)/6</f>
        <v>0</v>
      </c>
      <c r="AG35" s="29">
        <f>('2005_CO-PA_Sumary'!AG35+'2006_CO-PA_Sumary'!AG35+'2007_CO-PA_Sumary'!AG35+'2008_CO-PA_Sumary'!AG35+'2009_CO-PA_Sumary'!AG35+'2010_CO-PA_Sumary'!AG35)/6</f>
        <v>0</v>
      </c>
      <c r="AH35" s="28">
        <f>('2005_CO-PA_Sumary'!AH35+'2006_CO-PA_Sumary'!AH35+'2007_CO-PA_Sumary'!AH35+'2008_CO-PA_Sumary'!AH35+'2009_CO-PA_Sumary'!AH35+'2010_CO-PA_Sumary'!AH35)/6</f>
        <v>0</v>
      </c>
      <c r="AI35" s="29">
        <f>('2005_CO-PA_Sumary'!AI35+'2006_CO-PA_Sumary'!AI35+'2007_CO-PA_Sumary'!AI35+'2008_CO-PA_Sumary'!AI35+'2009_CO-PA_Sumary'!AI35+'2010_CO-PA_Sumary'!AI35)/6</f>
        <v>2.2666666666666662</v>
      </c>
      <c r="AL35" s="148"/>
      <c r="AM35" s="150">
        <v>510</v>
      </c>
      <c r="AN35" s="151" t="s">
        <v>166</v>
      </c>
      <c r="AO35" s="138">
        <f t="shared" si="45"/>
        <v>19.533333333333335</v>
      </c>
      <c r="AP35" s="138">
        <f t="shared" si="46"/>
        <v>4.6333333333333337</v>
      </c>
      <c r="AQ35" s="138">
        <f t="shared" si="47"/>
        <v>0</v>
      </c>
      <c r="AR35" s="138">
        <f t="shared" si="48"/>
        <v>24.166666666666668</v>
      </c>
      <c r="AS35" s="138">
        <f t="shared" si="49"/>
        <v>485.13333333333338</v>
      </c>
      <c r="AT35" s="138">
        <f t="shared" si="50"/>
        <v>31.366666666666664</v>
      </c>
      <c r="AU35" s="138">
        <f t="shared" si="51"/>
        <v>42.816666666666663</v>
      </c>
      <c r="AV35" s="138">
        <f t="shared" si="52"/>
        <v>5.1499999999999995</v>
      </c>
      <c r="AW35" s="138">
        <f t="shared" si="53"/>
        <v>0</v>
      </c>
      <c r="AX35" s="138">
        <f t="shared" si="54"/>
        <v>0</v>
      </c>
      <c r="AY35" s="138">
        <f t="shared" ref="AY35:BA35" si="71">AE23</f>
        <v>103.10000000000001</v>
      </c>
      <c r="AZ35" s="138">
        <f t="shared" si="71"/>
        <v>0</v>
      </c>
      <c r="BA35" s="138">
        <f t="shared" si="71"/>
        <v>4.25</v>
      </c>
      <c r="BB35" s="138">
        <f t="shared" si="56"/>
        <v>107.35000000000001</v>
      </c>
      <c r="BC35" s="240">
        <f t="shared" si="57"/>
        <v>559.31666666666672</v>
      </c>
      <c r="BD35" s="247"/>
      <c r="BE35" s="245" t="s">
        <v>235</v>
      </c>
      <c r="BF35" s="213">
        <v>1</v>
      </c>
      <c r="BG35" s="212" t="s">
        <v>57</v>
      </c>
      <c r="BH35" s="232">
        <f>C26</f>
        <v>90.899999999999991</v>
      </c>
      <c r="BI35" s="232">
        <f t="shared" ref="BI35:BV35" si="72">D26</f>
        <v>2.9833333333333329</v>
      </c>
      <c r="BJ35" s="232">
        <f t="shared" si="72"/>
        <v>0</v>
      </c>
      <c r="BK35" s="232">
        <f t="shared" si="72"/>
        <v>93.883333333333326</v>
      </c>
      <c r="BL35" s="232">
        <f t="shared" si="72"/>
        <v>366.61666666666662</v>
      </c>
      <c r="BM35" s="232">
        <f t="shared" si="72"/>
        <v>3.25</v>
      </c>
      <c r="BN35" s="232">
        <f t="shared" si="72"/>
        <v>92.033333333333317</v>
      </c>
      <c r="BO35" s="232">
        <f t="shared" si="72"/>
        <v>28.216666666666672</v>
      </c>
      <c r="BP35" s="232">
        <f t="shared" si="72"/>
        <v>0</v>
      </c>
      <c r="BQ35" s="232">
        <f t="shared" si="72"/>
        <v>16.95</v>
      </c>
      <c r="BR35" s="232">
        <f t="shared" si="72"/>
        <v>58.916666666666664</v>
      </c>
      <c r="BS35" s="232">
        <f t="shared" si="72"/>
        <v>0</v>
      </c>
      <c r="BT35" s="232">
        <f t="shared" si="72"/>
        <v>4.8500000000000014</v>
      </c>
      <c r="BU35" s="232">
        <f t="shared" si="72"/>
        <v>63.766666666666673</v>
      </c>
      <c r="BV35" s="232">
        <f t="shared" si="72"/>
        <v>461.90000000000003</v>
      </c>
      <c r="BX35" s="28"/>
    </row>
    <row r="36" spans="1:76" ht="13.5" thickBot="1" x14ac:dyDescent="0.25">
      <c r="A36" s="23" t="s">
        <v>76</v>
      </c>
      <c r="B36" s="24" t="s">
        <v>77</v>
      </c>
      <c r="C36" s="28">
        <f>('2005_CO-PA_Sumary'!C36+'2006_CO-PA_Sumary'!C36+'2007_CO-PA_Sumary'!C36+'2008_CO-PA_Sumary'!C36+'2009_CO-PA_Sumary'!C36+'2010_CO-PA_Sumary'!C36)/6</f>
        <v>48.18333333333333</v>
      </c>
      <c r="D36" s="29">
        <f>('2005_CO-PA_Sumary'!D36+'2006_CO-PA_Sumary'!D36+'2007_CO-PA_Sumary'!D36+'2008_CO-PA_Sumary'!D36+'2009_CO-PA_Sumary'!D36+'2010_CO-PA_Sumary'!D36)/6</f>
        <v>7.666666666666667</v>
      </c>
      <c r="E36" s="29">
        <f>('2005_CO-PA_Sumary'!E36+'2006_CO-PA_Sumary'!E36+'2007_CO-PA_Sumary'!E36+'2008_CO-PA_Sumary'!E36+'2009_CO-PA_Sumary'!E36+'2010_CO-PA_Sumary'!E36)/6</f>
        <v>0</v>
      </c>
      <c r="F36" s="29">
        <f>('2005_CO-PA_Sumary'!F36+'2006_CO-PA_Sumary'!F36+'2007_CO-PA_Sumary'!F36+'2008_CO-PA_Sumary'!F36+'2009_CO-PA_Sumary'!F36+'2010_CO-PA_Sumary'!F36)/6</f>
        <v>55.849999999999994</v>
      </c>
      <c r="G36" s="28">
        <f>('2005_CO-PA_Sumary'!G36+'2006_CO-PA_Sumary'!G36+'2007_CO-PA_Sumary'!G36+'2008_CO-PA_Sumary'!G36+'2009_CO-PA_Sumary'!G36+'2010_CO-PA_Sumary'!G36)/6</f>
        <v>65.13333333333334</v>
      </c>
      <c r="H36" s="29">
        <f>('2005_CO-PA_Sumary'!H36+'2006_CO-PA_Sumary'!H36+'2007_CO-PA_Sumary'!H36+'2008_CO-PA_Sumary'!H36+'2009_CO-PA_Sumary'!H36+'2010_CO-PA_Sumary'!H36)/6</f>
        <v>10.933333333333332</v>
      </c>
      <c r="I36" s="29">
        <f>('2005_CO-PA_Sumary'!I36+'2006_CO-PA_Sumary'!I36+'2007_CO-PA_Sumary'!I36+'2008_CO-PA_Sumary'!I36+'2009_CO-PA_Sumary'!I36+'2010_CO-PA_Sumary'!I36)/6</f>
        <v>0</v>
      </c>
      <c r="J36" s="28">
        <f>('2005_CO-PA_Sumary'!J36+'2006_CO-PA_Sumary'!J36+'2007_CO-PA_Sumary'!J36+'2008_CO-PA_Sumary'!J36+'2009_CO-PA_Sumary'!J36+'2010_CO-PA_Sumary'!J36)/6</f>
        <v>25.650000000000002</v>
      </c>
      <c r="K36" s="28">
        <f>('2005_CO-PA_Sumary'!K36+'2006_CO-PA_Sumary'!K36+'2007_CO-PA_Sumary'!K36+'2008_CO-PA_Sumary'!K36+'2009_CO-PA_Sumary'!K36+'2010_CO-PA_Sumary'!K36)/6</f>
        <v>0</v>
      </c>
      <c r="L36" s="28">
        <f>('2005_CO-PA_Sumary'!L36+'2006_CO-PA_Sumary'!L36+'2007_CO-PA_Sumary'!L36+'2008_CO-PA_Sumary'!L36+'2009_CO-PA_Sumary'!L36+'2010_CO-PA_Sumary'!L36)/6</f>
        <v>0.8666666666666667</v>
      </c>
      <c r="M36" s="28">
        <f>('2005_CO-PA_Sumary'!M36+'2006_CO-PA_Sumary'!M36+'2007_CO-PA_Sumary'!M36+'2008_CO-PA_Sumary'!M36+'2009_CO-PA_Sumary'!M36+'2010_CO-PA_Sumary'!M36)/6</f>
        <v>0.65</v>
      </c>
      <c r="N36" s="29">
        <f>('2005_CO-PA_Sumary'!N36+'2006_CO-PA_Sumary'!N36+'2007_CO-PA_Sumary'!N36+'2008_CO-PA_Sumary'!N36+'2009_CO-PA_Sumary'!N36+'2010_CO-PA_Sumary'!N36)/6</f>
        <v>1.1833333333333333</v>
      </c>
      <c r="O36" s="29">
        <f>('2005_CO-PA_Sumary'!O36+'2006_CO-PA_Sumary'!O36+'2007_CO-PA_Sumary'!O36+'2008_CO-PA_Sumary'!O36+'2009_CO-PA_Sumary'!O36+'2010_CO-PA_Sumary'!O36)/6</f>
        <v>0</v>
      </c>
      <c r="P36" s="28">
        <f>('2005_CO-PA_Sumary'!P36+'2006_CO-PA_Sumary'!P36+'2007_CO-PA_Sumary'!P36+'2008_CO-PA_Sumary'!P36+'2009_CO-PA_Sumary'!P36+'2010_CO-PA_Sumary'!P36)/6</f>
        <v>1.8333333333333333</v>
      </c>
      <c r="Q36" s="29">
        <f>('2005_CO-PA_Sumary'!Q36+'2006_CO-PA_Sumary'!Q36+'2007_CO-PA_Sumary'!Q36+'2008_CO-PA_Sumary'!Q36+'2009_CO-PA_Sumary'!Q36+'2010_CO-PA_Sumary'!Q36)/6</f>
        <v>76.066666666666649</v>
      </c>
      <c r="S36" s="27">
        <v>702</v>
      </c>
      <c r="T36" s="25" t="s">
        <v>179</v>
      </c>
      <c r="U36" s="28">
        <f>('2005_CO-PA_Sumary'!U36+'2006_CO-PA_Sumary'!U36+'2007_CO-PA_Sumary'!U36+'2008_CO-PA_Sumary'!U36+'2009_CO-PA_Sumary'!U36+'2010_CO-PA_Sumary'!U36)/6</f>
        <v>598.51666666666677</v>
      </c>
      <c r="V36" s="29">
        <f>('2005_CO-PA_Sumary'!V36+'2006_CO-PA_Sumary'!V36+'2007_CO-PA_Sumary'!V36+'2008_CO-PA_Sumary'!V36+'2009_CO-PA_Sumary'!V36+'2010_CO-PA_Sumary'!V36)/6</f>
        <v>7.5</v>
      </c>
      <c r="W36" s="29">
        <f>('2005_CO-PA_Sumary'!W36+'2006_CO-PA_Sumary'!W36+'2007_CO-PA_Sumary'!W36+'2008_CO-PA_Sumary'!W36+'2009_CO-PA_Sumary'!W36+'2010_CO-PA_Sumary'!W36)/6</f>
        <v>0</v>
      </c>
      <c r="X36" s="29">
        <f>('2005_CO-PA_Sumary'!X36+'2006_CO-PA_Sumary'!X36+'2007_CO-PA_Sumary'!X36+'2008_CO-PA_Sumary'!X36+'2009_CO-PA_Sumary'!X36+'2010_CO-PA_Sumary'!X36)/6</f>
        <v>606.01666666666677</v>
      </c>
      <c r="Y36" s="28">
        <f>('2005_CO-PA_Sumary'!Y36+'2006_CO-PA_Sumary'!Y36+'2007_CO-PA_Sumary'!Y36+'2008_CO-PA_Sumary'!Y36+'2009_CO-PA_Sumary'!Y36+'2010_CO-PA_Sumary'!Y36)/6</f>
        <v>1448.5166666666664</v>
      </c>
      <c r="Z36" s="29">
        <f>('2005_CO-PA_Sumary'!Z36+'2006_CO-PA_Sumary'!Z36+'2007_CO-PA_Sumary'!Z36+'2008_CO-PA_Sumary'!Z36+'2009_CO-PA_Sumary'!Z36+'2010_CO-PA_Sumary'!Z36)/6</f>
        <v>17.81666666666667</v>
      </c>
      <c r="AA36" s="29">
        <f>('2005_CO-PA_Sumary'!AA36+'2006_CO-PA_Sumary'!AA36+'2007_CO-PA_Sumary'!AA36+'2008_CO-PA_Sumary'!AA36+'2009_CO-PA_Sumary'!AA36+'2010_CO-PA_Sumary'!AA36)/6</f>
        <v>0</v>
      </c>
      <c r="AB36" s="28">
        <f>('2005_CO-PA_Sumary'!AB36+'2006_CO-PA_Sumary'!AB36+'2007_CO-PA_Sumary'!AB36+'2008_CO-PA_Sumary'!AB36+'2009_CO-PA_Sumary'!AB36+'2010_CO-PA_Sumary'!AB36)/6</f>
        <v>217.15</v>
      </c>
      <c r="AC36" s="28">
        <f>('2005_CO-PA_Sumary'!AC36+'2006_CO-PA_Sumary'!AC36+'2007_CO-PA_Sumary'!AC36+'2008_CO-PA_Sumary'!AC36+'2009_CO-PA_Sumary'!AC36+'2010_CO-PA_Sumary'!AC36)/6</f>
        <v>0.41666666666666669</v>
      </c>
      <c r="AD36" s="28">
        <f>('2005_CO-PA_Sumary'!AD36+'2006_CO-PA_Sumary'!AD36+'2007_CO-PA_Sumary'!AD36+'2008_CO-PA_Sumary'!AD36+'2009_CO-PA_Sumary'!AD36+'2010_CO-PA_Sumary'!AD36)/6</f>
        <v>19.7</v>
      </c>
      <c r="AE36" s="28">
        <f>('2005_CO-PA_Sumary'!AE36+'2006_CO-PA_Sumary'!AE36+'2007_CO-PA_Sumary'!AE36+'2008_CO-PA_Sumary'!AE36+'2009_CO-PA_Sumary'!AE36+'2010_CO-PA_Sumary'!AE36)/6</f>
        <v>0.66666666666666663</v>
      </c>
      <c r="AF36" s="29">
        <f>('2005_CO-PA_Sumary'!AF36+'2006_CO-PA_Sumary'!AF36+'2007_CO-PA_Sumary'!AF36+'2008_CO-PA_Sumary'!AF36+'2009_CO-PA_Sumary'!AF36+'2010_CO-PA_Sumary'!AF36)/6</f>
        <v>0</v>
      </c>
      <c r="AG36" s="29">
        <f>('2005_CO-PA_Sumary'!AG36+'2006_CO-PA_Sumary'!AG36+'2007_CO-PA_Sumary'!AG36+'2008_CO-PA_Sumary'!AG36+'2009_CO-PA_Sumary'!AG36+'2010_CO-PA_Sumary'!AG36)/6</f>
        <v>0</v>
      </c>
      <c r="AH36" s="28">
        <f>('2005_CO-PA_Sumary'!AH36+'2006_CO-PA_Sumary'!AH36+'2007_CO-PA_Sumary'!AH36+'2008_CO-PA_Sumary'!AH36+'2009_CO-PA_Sumary'!AH36+'2010_CO-PA_Sumary'!AH36)/6</f>
        <v>0.66666666666666663</v>
      </c>
      <c r="AI36" s="29">
        <f>('2005_CO-PA_Sumary'!AI36+'2006_CO-PA_Sumary'!AI36+'2007_CO-PA_Sumary'!AI36+'2008_CO-PA_Sumary'!AI36+'2009_CO-PA_Sumary'!AI36+'2010_CO-PA_Sumary'!AI36)/6</f>
        <v>1466.3333333333333</v>
      </c>
      <c r="AL36" s="148"/>
      <c r="AM36" s="152">
        <v>511</v>
      </c>
      <c r="AN36" s="153" t="s">
        <v>167</v>
      </c>
      <c r="AO36" s="154">
        <f t="shared" si="45"/>
        <v>208.5</v>
      </c>
      <c r="AP36" s="154">
        <f t="shared" si="46"/>
        <v>186.38333333333333</v>
      </c>
      <c r="AQ36" s="154">
        <f t="shared" si="47"/>
        <v>0</v>
      </c>
      <c r="AR36" s="154">
        <f t="shared" si="48"/>
        <v>394.88333333333338</v>
      </c>
      <c r="AS36" s="154">
        <f t="shared" si="49"/>
        <v>445.95000000000005</v>
      </c>
      <c r="AT36" s="154">
        <f t="shared" si="50"/>
        <v>433.10000000000008</v>
      </c>
      <c r="AU36" s="154">
        <f t="shared" si="51"/>
        <v>0.58333333333333337</v>
      </c>
      <c r="AV36" s="154">
        <f t="shared" si="52"/>
        <v>82.86666666666666</v>
      </c>
      <c r="AW36" s="154">
        <f t="shared" si="53"/>
        <v>0</v>
      </c>
      <c r="AX36" s="154">
        <f t="shared" si="54"/>
        <v>6.2</v>
      </c>
      <c r="AY36" s="154">
        <f t="shared" ref="AY36:BA36" si="73">AE24</f>
        <v>29.216666666666669</v>
      </c>
      <c r="AZ36" s="154">
        <f t="shared" si="73"/>
        <v>22.716666666666669</v>
      </c>
      <c r="BA36" s="154">
        <f t="shared" si="73"/>
        <v>0</v>
      </c>
      <c r="BB36" s="154">
        <f t="shared" si="56"/>
        <v>51.93333333333333</v>
      </c>
      <c r="BC36" s="241">
        <f t="shared" si="57"/>
        <v>879.63333333333321</v>
      </c>
      <c r="BD36" s="247"/>
      <c r="BE36" s="245"/>
      <c r="BF36" s="213">
        <v>2</v>
      </c>
      <c r="BG36" s="212" t="s">
        <v>97</v>
      </c>
      <c r="BH36" s="232">
        <f>C46</f>
        <v>24.099999999999998</v>
      </c>
      <c r="BI36" s="232">
        <f t="shared" ref="BI36:BV36" si="74">D46</f>
        <v>40.216666666666661</v>
      </c>
      <c r="BJ36" s="232">
        <f t="shared" si="74"/>
        <v>0</v>
      </c>
      <c r="BK36" s="232">
        <f t="shared" si="74"/>
        <v>64.316666666666677</v>
      </c>
      <c r="BL36" s="232">
        <f t="shared" si="74"/>
        <v>224.13333333333333</v>
      </c>
      <c r="BM36" s="232">
        <f t="shared" si="74"/>
        <v>85.033333333333346</v>
      </c>
      <c r="BN36" s="232">
        <f t="shared" si="74"/>
        <v>0</v>
      </c>
      <c r="BO36" s="232">
        <f t="shared" si="74"/>
        <v>20.783333333333335</v>
      </c>
      <c r="BP36" s="232">
        <f t="shared" si="74"/>
        <v>0</v>
      </c>
      <c r="BQ36" s="232">
        <f t="shared" si="74"/>
        <v>26.283333333333331</v>
      </c>
      <c r="BR36" s="232">
        <f t="shared" si="74"/>
        <v>13.65</v>
      </c>
      <c r="BS36" s="232">
        <f t="shared" si="74"/>
        <v>4.05</v>
      </c>
      <c r="BT36" s="232">
        <f t="shared" si="74"/>
        <v>0</v>
      </c>
      <c r="BU36" s="232">
        <f t="shared" si="74"/>
        <v>17.700000000000003</v>
      </c>
      <c r="BV36" s="232">
        <f t="shared" si="74"/>
        <v>309.16666666666669</v>
      </c>
      <c r="BX36" s="28"/>
    </row>
    <row r="37" spans="1:76" ht="13.5" thickTop="1" x14ac:dyDescent="0.2">
      <c r="A37" s="23" t="s">
        <v>78</v>
      </c>
      <c r="B37" s="24" t="s">
        <v>79</v>
      </c>
      <c r="C37" s="28">
        <f>('2005_CO-PA_Sumary'!C37+'2006_CO-PA_Sumary'!C37+'2007_CO-PA_Sumary'!C37+'2008_CO-PA_Sumary'!C37+'2009_CO-PA_Sumary'!C37+'2010_CO-PA_Sumary'!C37)/6</f>
        <v>116.84999999999998</v>
      </c>
      <c r="D37" s="29">
        <f>('2005_CO-PA_Sumary'!D37+'2006_CO-PA_Sumary'!D37+'2007_CO-PA_Sumary'!D37+'2008_CO-PA_Sumary'!D37+'2009_CO-PA_Sumary'!D37+'2010_CO-PA_Sumary'!D37)/6</f>
        <v>423.20000000000033</v>
      </c>
      <c r="E37" s="29">
        <f>('2005_CO-PA_Sumary'!E37+'2006_CO-PA_Sumary'!E37+'2007_CO-PA_Sumary'!E37+'2008_CO-PA_Sumary'!E37+'2009_CO-PA_Sumary'!E37+'2010_CO-PA_Sumary'!E37)/6</f>
        <v>0</v>
      </c>
      <c r="F37" s="29">
        <f>('2005_CO-PA_Sumary'!F37+'2006_CO-PA_Sumary'!F37+'2007_CO-PA_Sumary'!F37+'2008_CO-PA_Sumary'!F37+'2009_CO-PA_Sumary'!F37+'2010_CO-PA_Sumary'!F37)/6</f>
        <v>540.0500000000003</v>
      </c>
      <c r="G37" s="28">
        <f>('2005_CO-PA_Sumary'!G37+'2006_CO-PA_Sumary'!G37+'2007_CO-PA_Sumary'!G37+'2008_CO-PA_Sumary'!G37+'2009_CO-PA_Sumary'!G37+'2010_CO-PA_Sumary'!G37)/6</f>
        <v>178.71666666666667</v>
      </c>
      <c r="H37" s="29">
        <f>('2005_CO-PA_Sumary'!H37+'2006_CO-PA_Sumary'!H37+'2007_CO-PA_Sumary'!H37+'2008_CO-PA_Sumary'!H37+'2009_CO-PA_Sumary'!H37+'2010_CO-PA_Sumary'!H37)/6</f>
        <v>609.98333333333369</v>
      </c>
      <c r="I37" s="29">
        <f>('2005_CO-PA_Sumary'!I37+'2006_CO-PA_Sumary'!I37+'2007_CO-PA_Sumary'!I37+'2008_CO-PA_Sumary'!I37+'2009_CO-PA_Sumary'!I37+'2010_CO-PA_Sumary'!I37)/6</f>
        <v>0</v>
      </c>
      <c r="J37" s="28">
        <f>('2005_CO-PA_Sumary'!J37+'2006_CO-PA_Sumary'!J37+'2007_CO-PA_Sumary'!J37+'2008_CO-PA_Sumary'!J37+'2009_CO-PA_Sumary'!J37+'2010_CO-PA_Sumary'!J37)/6</f>
        <v>219.74999999999997</v>
      </c>
      <c r="K37" s="28">
        <f>('2005_CO-PA_Sumary'!K37+'2006_CO-PA_Sumary'!K37+'2007_CO-PA_Sumary'!K37+'2008_CO-PA_Sumary'!K37+'2009_CO-PA_Sumary'!K37+'2010_CO-PA_Sumary'!K37)/6</f>
        <v>43.883333333333326</v>
      </c>
      <c r="L37" s="28">
        <f>('2005_CO-PA_Sumary'!L37+'2006_CO-PA_Sumary'!L37+'2007_CO-PA_Sumary'!L37+'2008_CO-PA_Sumary'!L37+'2009_CO-PA_Sumary'!L37+'2010_CO-PA_Sumary'!L37)/6</f>
        <v>0</v>
      </c>
      <c r="M37" s="28">
        <f>('2005_CO-PA_Sumary'!M37+'2006_CO-PA_Sumary'!M37+'2007_CO-PA_Sumary'!M37+'2008_CO-PA_Sumary'!M37+'2009_CO-PA_Sumary'!M37+'2010_CO-PA_Sumary'!M37)/6</f>
        <v>41.333333333333329</v>
      </c>
      <c r="N37" s="29">
        <f>('2005_CO-PA_Sumary'!N37+'2006_CO-PA_Sumary'!N37+'2007_CO-PA_Sumary'!N37+'2008_CO-PA_Sumary'!N37+'2009_CO-PA_Sumary'!N37+'2010_CO-PA_Sumary'!N37)/6</f>
        <v>11.483333333333333</v>
      </c>
      <c r="O37" s="29">
        <f>('2005_CO-PA_Sumary'!O37+'2006_CO-PA_Sumary'!O37+'2007_CO-PA_Sumary'!O37+'2008_CO-PA_Sumary'!O37+'2009_CO-PA_Sumary'!O37+'2010_CO-PA_Sumary'!O37)/6</f>
        <v>0</v>
      </c>
      <c r="P37" s="28">
        <f>('2005_CO-PA_Sumary'!P37+'2006_CO-PA_Sumary'!P37+'2007_CO-PA_Sumary'!P37+'2008_CO-PA_Sumary'!P37+'2009_CO-PA_Sumary'!P37+'2010_CO-PA_Sumary'!P37)/6</f>
        <v>52.816666666666656</v>
      </c>
      <c r="Q37" s="29">
        <f>('2005_CO-PA_Sumary'!Q37+'2006_CO-PA_Sumary'!Q37+'2007_CO-PA_Sumary'!Q37+'2008_CO-PA_Sumary'!Q37+'2009_CO-PA_Sumary'!Q37+'2010_CO-PA_Sumary'!Q37)/6</f>
        <v>788.70000000000061</v>
      </c>
      <c r="S37" s="27">
        <v>703</v>
      </c>
      <c r="T37" s="25" t="s">
        <v>180</v>
      </c>
      <c r="U37" s="28">
        <f>('2005_CO-PA_Sumary'!U37+'2006_CO-PA_Sumary'!U37+'2007_CO-PA_Sumary'!U37+'2008_CO-PA_Sumary'!U37+'2009_CO-PA_Sumary'!U37+'2010_CO-PA_Sumary'!U37)/6</f>
        <v>1429.0000000000002</v>
      </c>
      <c r="V37" s="29">
        <f>('2005_CO-PA_Sumary'!V37+'2006_CO-PA_Sumary'!V37+'2007_CO-PA_Sumary'!V37+'2008_CO-PA_Sumary'!V37+'2009_CO-PA_Sumary'!V37+'2010_CO-PA_Sumary'!V37)/6</f>
        <v>44.466666666666669</v>
      </c>
      <c r="W37" s="29">
        <f>('2005_CO-PA_Sumary'!W37+'2006_CO-PA_Sumary'!W37+'2007_CO-PA_Sumary'!W37+'2008_CO-PA_Sumary'!W37+'2009_CO-PA_Sumary'!W37+'2010_CO-PA_Sumary'!W37)/6</f>
        <v>1.0666666666666667</v>
      </c>
      <c r="X37" s="29">
        <f>('2005_CO-PA_Sumary'!X37+'2006_CO-PA_Sumary'!X37+'2007_CO-PA_Sumary'!X37+'2008_CO-PA_Sumary'!X37+'2009_CO-PA_Sumary'!X37+'2010_CO-PA_Sumary'!X37)/6</f>
        <v>1474.5333333333335</v>
      </c>
      <c r="Y37" s="28">
        <f>('2005_CO-PA_Sumary'!Y37+'2006_CO-PA_Sumary'!Y37+'2007_CO-PA_Sumary'!Y37+'2008_CO-PA_Sumary'!Y37+'2009_CO-PA_Sumary'!Y37+'2010_CO-PA_Sumary'!Y37)/6</f>
        <v>2072.0333333333333</v>
      </c>
      <c r="Z37" s="29">
        <f>('2005_CO-PA_Sumary'!Z37+'2006_CO-PA_Sumary'!Z37+'2007_CO-PA_Sumary'!Z37+'2008_CO-PA_Sumary'!Z37+'2009_CO-PA_Sumary'!Z37+'2010_CO-PA_Sumary'!Z37)/6</f>
        <v>44.550000000000004</v>
      </c>
      <c r="AA37" s="29">
        <f>('2005_CO-PA_Sumary'!AA37+'2006_CO-PA_Sumary'!AA37+'2007_CO-PA_Sumary'!AA37+'2008_CO-PA_Sumary'!AA37+'2009_CO-PA_Sumary'!AA37+'2010_CO-PA_Sumary'!AA37)/6</f>
        <v>29.850000000000005</v>
      </c>
      <c r="AB37" s="28">
        <f>('2005_CO-PA_Sumary'!AB37+'2006_CO-PA_Sumary'!AB37+'2007_CO-PA_Sumary'!AB37+'2008_CO-PA_Sumary'!AB37+'2009_CO-PA_Sumary'!AB37+'2010_CO-PA_Sumary'!AB37)/6</f>
        <v>451.25</v>
      </c>
      <c r="AC37" s="28">
        <f>('2005_CO-PA_Sumary'!AC37+'2006_CO-PA_Sumary'!AC37+'2007_CO-PA_Sumary'!AC37+'2008_CO-PA_Sumary'!AC37+'2009_CO-PA_Sumary'!AC37+'2010_CO-PA_Sumary'!AC37)/6</f>
        <v>0</v>
      </c>
      <c r="AD37" s="28">
        <f>('2005_CO-PA_Sumary'!AD37+'2006_CO-PA_Sumary'!AD37+'2007_CO-PA_Sumary'!AD37+'2008_CO-PA_Sumary'!AD37+'2009_CO-PA_Sumary'!AD37+'2010_CO-PA_Sumary'!AD37)/6</f>
        <v>32.133333333333333</v>
      </c>
      <c r="AE37" s="28">
        <f>('2005_CO-PA_Sumary'!AE37+'2006_CO-PA_Sumary'!AE37+'2007_CO-PA_Sumary'!AE37+'2008_CO-PA_Sumary'!AE37+'2009_CO-PA_Sumary'!AE37+'2010_CO-PA_Sumary'!AE37)/6</f>
        <v>0</v>
      </c>
      <c r="AF37" s="29">
        <f>('2005_CO-PA_Sumary'!AF37+'2006_CO-PA_Sumary'!AF37+'2007_CO-PA_Sumary'!AF37+'2008_CO-PA_Sumary'!AF37+'2009_CO-PA_Sumary'!AF37+'2010_CO-PA_Sumary'!AF37)/6</f>
        <v>0</v>
      </c>
      <c r="AG37" s="29">
        <f>('2005_CO-PA_Sumary'!AG37+'2006_CO-PA_Sumary'!AG37+'2007_CO-PA_Sumary'!AG37+'2008_CO-PA_Sumary'!AG37+'2009_CO-PA_Sumary'!AG37+'2010_CO-PA_Sumary'!AG37)/6</f>
        <v>0</v>
      </c>
      <c r="AH37" s="28">
        <f>('2005_CO-PA_Sumary'!AH37+'2006_CO-PA_Sumary'!AH37+'2007_CO-PA_Sumary'!AH37+'2008_CO-PA_Sumary'!AH37+'2009_CO-PA_Sumary'!AH37+'2010_CO-PA_Sumary'!AH37)/6</f>
        <v>0</v>
      </c>
      <c r="AI37" s="29">
        <f>('2005_CO-PA_Sumary'!AI37+'2006_CO-PA_Sumary'!AI37+'2007_CO-PA_Sumary'!AI37+'2008_CO-PA_Sumary'!AI37+'2009_CO-PA_Sumary'!AI37+'2010_CO-PA_Sumary'!AI37)/6</f>
        <v>2146.4333333333329</v>
      </c>
      <c r="AL37" s="148"/>
      <c r="AM37" s="150"/>
      <c r="AN37" s="155" t="s">
        <v>242</v>
      </c>
      <c r="AO37" s="138">
        <f>SUM(AO26:AO36)</f>
        <v>2294.1833333333334</v>
      </c>
      <c r="AP37" s="138">
        <f t="shared" ref="AP37:BC37" si="75">SUM(AP26:AP36)</f>
        <v>428.63333333333333</v>
      </c>
      <c r="AQ37" s="138">
        <f t="shared" si="75"/>
        <v>20.049999999999997</v>
      </c>
      <c r="AR37" s="138">
        <f t="shared" si="75"/>
        <v>2742.8666666666663</v>
      </c>
      <c r="AS37" s="138">
        <f t="shared" si="75"/>
        <v>7611.8666666666659</v>
      </c>
      <c r="AT37" s="138">
        <f t="shared" si="75"/>
        <v>906.05000000000007</v>
      </c>
      <c r="AU37" s="138">
        <f t="shared" si="75"/>
        <v>489.68333333333334</v>
      </c>
      <c r="AV37" s="138">
        <f t="shared" si="75"/>
        <v>610.75</v>
      </c>
      <c r="AW37" s="138">
        <f t="shared" si="75"/>
        <v>0</v>
      </c>
      <c r="AX37" s="138">
        <f>SUM(AX26:AX36)</f>
        <v>346.84999999999997</v>
      </c>
      <c r="AY37" s="138">
        <f t="shared" ref="AY37:BA37" si="76">SUM(AY26:AY36)</f>
        <v>789.61666666666667</v>
      </c>
      <c r="AZ37" s="138">
        <f t="shared" si="76"/>
        <v>32.450000000000003</v>
      </c>
      <c r="BA37" s="138">
        <f t="shared" si="76"/>
        <v>124.06666666666668</v>
      </c>
      <c r="BB37" s="138">
        <f t="shared" si="75"/>
        <v>946.13333333333321</v>
      </c>
      <c r="BC37" s="240">
        <f t="shared" si="75"/>
        <v>9007.5999999999985</v>
      </c>
      <c r="BD37" s="247"/>
      <c r="BE37" s="245"/>
      <c r="BF37" s="213">
        <v>3</v>
      </c>
      <c r="BG37" s="212" t="s">
        <v>111</v>
      </c>
      <c r="BH37" s="232">
        <f>C53</f>
        <v>227.58333333333334</v>
      </c>
      <c r="BI37" s="232">
        <f t="shared" ref="BI37:BV37" si="77">D53</f>
        <v>20.633333333333336</v>
      </c>
      <c r="BJ37" s="232">
        <f t="shared" si="77"/>
        <v>0</v>
      </c>
      <c r="BK37" s="232">
        <f t="shared" si="77"/>
        <v>248.21666666666667</v>
      </c>
      <c r="BL37" s="232">
        <f t="shared" si="77"/>
        <v>346.5333333333333</v>
      </c>
      <c r="BM37" s="232">
        <f t="shared" si="77"/>
        <v>22.433333333333337</v>
      </c>
      <c r="BN37" s="232">
        <f t="shared" si="77"/>
        <v>1.3166666666666669</v>
      </c>
      <c r="BO37" s="232">
        <f t="shared" si="77"/>
        <v>45.633333333333333</v>
      </c>
      <c r="BP37" s="232">
        <f t="shared" si="77"/>
        <v>0</v>
      </c>
      <c r="BQ37" s="232">
        <f t="shared" si="77"/>
        <v>20.083333333333336</v>
      </c>
      <c r="BR37" s="232">
        <f t="shared" si="77"/>
        <v>4.3999999999999995</v>
      </c>
      <c r="BS37" s="232">
        <f t="shared" si="77"/>
        <v>0</v>
      </c>
      <c r="BT37" s="232">
        <f t="shared" si="77"/>
        <v>0</v>
      </c>
      <c r="BU37" s="232">
        <f t="shared" si="77"/>
        <v>4.3999999999999995</v>
      </c>
      <c r="BV37" s="232">
        <f t="shared" si="77"/>
        <v>370.2833333333333</v>
      </c>
      <c r="BX37" s="28"/>
    </row>
    <row r="38" spans="1:76" x14ac:dyDescent="0.2">
      <c r="A38" s="23" t="s">
        <v>80</v>
      </c>
      <c r="B38" s="24" t="s">
        <v>81</v>
      </c>
      <c r="C38" s="28">
        <f>('2005_CO-PA_Sumary'!C38+'2006_CO-PA_Sumary'!C38+'2007_CO-PA_Sumary'!C38+'2008_CO-PA_Sumary'!C38+'2009_CO-PA_Sumary'!C38+'2010_CO-PA_Sumary'!C38)/6</f>
        <v>17.966666666666665</v>
      </c>
      <c r="D38" s="29">
        <f>('2005_CO-PA_Sumary'!D38+'2006_CO-PA_Sumary'!D38+'2007_CO-PA_Sumary'!D38+'2008_CO-PA_Sumary'!D38+'2009_CO-PA_Sumary'!D38+'2010_CO-PA_Sumary'!D38)/6</f>
        <v>27.650000000000002</v>
      </c>
      <c r="E38" s="29">
        <f>('2005_CO-PA_Sumary'!E38+'2006_CO-PA_Sumary'!E38+'2007_CO-PA_Sumary'!E38+'2008_CO-PA_Sumary'!E38+'2009_CO-PA_Sumary'!E38+'2010_CO-PA_Sumary'!E38)/6</f>
        <v>0</v>
      </c>
      <c r="F38" s="29">
        <f>('2005_CO-PA_Sumary'!F38+'2006_CO-PA_Sumary'!F38+'2007_CO-PA_Sumary'!F38+'2008_CO-PA_Sumary'!F38+'2009_CO-PA_Sumary'!F38+'2010_CO-PA_Sumary'!F38)/6</f>
        <v>45.616666666666667</v>
      </c>
      <c r="G38" s="28">
        <f>('2005_CO-PA_Sumary'!G38+'2006_CO-PA_Sumary'!G38+'2007_CO-PA_Sumary'!G38+'2008_CO-PA_Sumary'!G38+'2009_CO-PA_Sumary'!G38+'2010_CO-PA_Sumary'!G38)/6</f>
        <v>231.56666666666663</v>
      </c>
      <c r="H38" s="29">
        <f>('2005_CO-PA_Sumary'!H38+'2006_CO-PA_Sumary'!H38+'2007_CO-PA_Sumary'!H38+'2008_CO-PA_Sumary'!H38+'2009_CO-PA_Sumary'!H38+'2010_CO-PA_Sumary'!H38)/6</f>
        <v>605.55000000000007</v>
      </c>
      <c r="I38" s="29">
        <f>('2005_CO-PA_Sumary'!I38+'2006_CO-PA_Sumary'!I38+'2007_CO-PA_Sumary'!I38+'2008_CO-PA_Sumary'!I38+'2009_CO-PA_Sumary'!I38+'2010_CO-PA_Sumary'!I38)/6</f>
        <v>0.16666666666666666</v>
      </c>
      <c r="J38" s="28">
        <f>('2005_CO-PA_Sumary'!J38+'2006_CO-PA_Sumary'!J38+'2007_CO-PA_Sumary'!J38+'2008_CO-PA_Sumary'!J38+'2009_CO-PA_Sumary'!J38+'2010_CO-PA_Sumary'!J38)/6</f>
        <v>28.683333333333334</v>
      </c>
      <c r="K38" s="28">
        <f>('2005_CO-PA_Sumary'!K38+'2006_CO-PA_Sumary'!K38+'2007_CO-PA_Sumary'!K38+'2008_CO-PA_Sumary'!K38+'2009_CO-PA_Sumary'!K38+'2010_CO-PA_Sumary'!K38)/6</f>
        <v>0</v>
      </c>
      <c r="L38" s="28">
        <f>('2005_CO-PA_Sumary'!L38+'2006_CO-PA_Sumary'!L38+'2007_CO-PA_Sumary'!L38+'2008_CO-PA_Sumary'!L38+'2009_CO-PA_Sumary'!L38+'2010_CO-PA_Sumary'!L38)/6</f>
        <v>0</v>
      </c>
      <c r="M38" s="28">
        <f>('2005_CO-PA_Sumary'!M38+'2006_CO-PA_Sumary'!M38+'2007_CO-PA_Sumary'!M38+'2008_CO-PA_Sumary'!M38+'2009_CO-PA_Sumary'!M38+'2010_CO-PA_Sumary'!M38)/6</f>
        <v>0</v>
      </c>
      <c r="N38" s="29">
        <f>('2005_CO-PA_Sumary'!N38+'2006_CO-PA_Sumary'!N38+'2007_CO-PA_Sumary'!N38+'2008_CO-PA_Sumary'!N38+'2009_CO-PA_Sumary'!N38+'2010_CO-PA_Sumary'!N38)/6</f>
        <v>0</v>
      </c>
      <c r="O38" s="29">
        <f>('2005_CO-PA_Sumary'!O38+'2006_CO-PA_Sumary'!O38+'2007_CO-PA_Sumary'!O38+'2008_CO-PA_Sumary'!O38+'2009_CO-PA_Sumary'!O38+'2010_CO-PA_Sumary'!O38)/6</f>
        <v>0</v>
      </c>
      <c r="P38" s="28">
        <f>('2005_CO-PA_Sumary'!P38+'2006_CO-PA_Sumary'!P38+'2007_CO-PA_Sumary'!P38+'2008_CO-PA_Sumary'!P38+'2009_CO-PA_Sumary'!P38+'2010_CO-PA_Sumary'!P38)/6</f>
        <v>0</v>
      </c>
      <c r="Q38" s="29">
        <f>('2005_CO-PA_Sumary'!Q38+'2006_CO-PA_Sumary'!Q38+'2007_CO-PA_Sumary'!Q38+'2008_CO-PA_Sumary'!Q38+'2009_CO-PA_Sumary'!Q38+'2010_CO-PA_Sumary'!Q38)/6</f>
        <v>837.2833333333333</v>
      </c>
      <c r="S38" s="27">
        <v>704</v>
      </c>
      <c r="T38" s="25" t="s">
        <v>181</v>
      </c>
      <c r="U38" s="28">
        <f>('2005_CO-PA_Sumary'!U38+'2006_CO-PA_Sumary'!U38+'2007_CO-PA_Sumary'!U38+'2008_CO-PA_Sumary'!U38+'2009_CO-PA_Sumary'!U38+'2010_CO-PA_Sumary'!U38)/6</f>
        <v>56.75</v>
      </c>
      <c r="V38" s="29">
        <f>('2005_CO-PA_Sumary'!V38+'2006_CO-PA_Sumary'!V38+'2007_CO-PA_Sumary'!V38+'2008_CO-PA_Sumary'!V38+'2009_CO-PA_Sumary'!V38+'2010_CO-PA_Sumary'!V38)/6</f>
        <v>204.43333333333331</v>
      </c>
      <c r="W38" s="29">
        <f>('2005_CO-PA_Sumary'!W38+'2006_CO-PA_Sumary'!W38+'2007_CO-PA_Sumary'!W38+'2008_CO-PA_Sumary'!W38+'2009_CO-PA_Sumary'!W38+'2010_CO-PA_Sumary'!W38)/6</f>
        <v>0</v>
      </c>
      <c r="X38" s="29">
        <f>('2005_CO-PA_Sumary'!X38+'2006_CO-PA_Sumary'!X38+'2007_CO-PA_Sumary'!X38+'2008_CO-PA_Sumary'!X38+'2009_CO-PA_Sumary'!X38+'2010_CO-PA_Sumary'!X38)/6</f>
        <v>261.18333333333334</v>
      </c>
      <c r="Y38" s="28">
        <f>('2005_CO-PA_Sumary'!Y38+'2006_CO-PA_Sumary'!Y38+'2007_CO-PA_Sumary'!Y38+'2008_CO-PA_Sumary'!Y38+'2009_CO-PA_Sumary'!Y38+'2010_CO-PA_Sumary'!Y38)/6</f>
        <v>502.3</v>
      </c>
      <c r="Z38" s="29">
        <f>('2005_CO-PA_Sumary'!Z38+'2006_CO-PA_Sumary'!Z38+'2007_CO-PA_Sumary'!Z38+'2008_CO-PA_Sumary'!Z38+'2009_CO-PA_Sumary'!Z38+'2010_CO-PA_Sumary'!Z38)/6</f>
        <v>261.26666666666665</v>
      </c>
      <c r="AA38" s="29">
        <f>('2005_CO-PA_Sumary'!AA38+'2006_CO-PA_Sumary'!AA38+'2007_CO-PA_Sumary'!AA38+'2008_CO-PA_Sumary'!AA38+'2009_CO-PA_Sumary'!AA38+'2010_CO-PA_Sumary'!AA38)/6</f>
        <v>0</v>
      </c>
      <c r="AB38" s="28">
        <f>('2005_CO-PA_Sumary'!AB38+'2006_CO-PA_Sumary'!AB38+'2007_CO-PA_Sumary'!AB38+'2008_CO-PA_Sumary'!AB38+'2009_CO-PA_Sumary'!AB38+'2010_CO-PA_Sumary'!AB38)/6</f>
        <v>280.88333333333333</v>
      </c>
      <c r="AC38" s="28">
        <f>('2005_CO-PA_Sumary'!AC38+'2006_CO-PA_Sumary'!AC38+'2007_CO-PA_Sumary'!AC38+'2008_CO-PA_Sumary'!AC38+'2009_CO-PA_Sumary'!AC38+'2010_CO-PA_Sumary'!AC38)/6</f>
        <v>37.816666666666663</v>
      </c>
      <c r="AD38" s="28">
        <f>('2005_CO-PA_Sumary'!AD38+'2006_CO-PA_Sumary'!AD38+'2007_CO-PA_Sumary'!AD38+'2008_CO-PA_Sumary'!AD38+'2009_CO-PA_Sumary'!AD38+'2010_CO-PA_Sumary'!AD38)/6</f>
        <v>22.3</v>
      </c>
      <c r="AE38" s="28">
        <f>('2005_CO-PA_Sumary'!AE38+'2006_CO-PA_Sumary'!AE38+'2007_CO-PA_Sumary'!AE38+'2008_CO-PA_Sumary'!AE38+'2009_CO-PA_Sumary'!AE38+'2010_CO-PA_Sumary'!AE38)/6</f>
        <v>0</v>
      </c>
      <c r="AF38" s="29">
        <f>('2005_CO-PA_Sumary'!AF38+'2006_CO-PA_Sumary'!AF38+'2007_CO-PA_Sumary'!AF38+'2008_CO-PA_Sumary'!AF38+'2009_CO-PA_Sumary'!AF38+'2010_CO-PA_Sumary'!AF38)/6</f>
        <v>0</v>
      </c>
      <c r="AG38" s="29">
        <f>('2005_CO-PA_Sumary'!AG38+'2006_CO-PA_Sumary'!AG38+'2007_CO-PA_Sumary'!AG38+'2008_CO-PA_Sumary'!AG38+'2009_CO-PA_Sumary'!AG38+'2010_CO-PA_Sumary'!AG38)/6</f>
        <v>0</v>
      </c>
      <c r="AH38" s="28">
        <f>('2005_CO-PA_Sumary'!AH38+'2006_CO-PA_Sumary'!AH38+'2007_CO-PA_Sumary'!AH38+'2008_CO-PA_Sumary'!AH38+'2009_CO-PA_Sumary'!AH38+'2010_CO-PA_Sumary'!AH38)/6</f>
        <v>0</v>
      </c>
      <c r="AI38" s="29">
        <f>('2005_CO-PA_Sumary'!AI38+'2006_CO-PA_Sumary'!AI38+'2007_CO-PA_Sumary'!AI38+'2008_CO-PA_Sumary'!AI38+'2009_CO-PA_Sumary'!AI38+'2010_CO-PA_Sumary'!AI38)/6</f>
        <v>763.56666666666661</v>
      </c>
      <c r="AL38" s="148"/>
      <c r="AM38" s="27"/>
      <c r="AY38" s="28"/>
      <c r="AZ38" s="28"/>
      <c r="BA38" s="28"/>
      <c r="BD38" s="247"/>
      <c r="BE38" s="245"/>
      <c r="BF38" s="213">
        <v>4</v>
      </c>
      <c r="BG38" s="212" t="s">
        <v>29</v>
      </c>
      <c r="BH38" s="232">
        <f>C12</f>
        <v>277.51666666666665</v>
      </c>
      <c r="BI38" s="232">
        <f t="shared" ref="BI38:BV38" si="78">D12</f>
        <v>10.949999999999998</v>
      </c>
      <c r="BJ38" s="232">
        <f t="shared" si="78"/>
        <v>3.3166666666666664</v>
      </c>
      <c r="BK38" s="232">
        <f t="shared" si="78"/>
        <v>291.7833333333333</v>
      </c>
      <c r="BL38" s="232">
        <f t="shared" si="78"/>
        <v>992.85</v>
      </c>
      <c r="BM38" s="232">
        <f t="shared" si="78"/>
        <v>11</v>
      </c>
      <c r="BN38" s="232">
        <f t="shared" si="78"/>
        <v>80.100000000000009</v>
      </c>
      <c r="BO38" s="232">
        <f t="shared" si="78"/>
        <v>66.966666666666669</v>
      </c>
      <c r="BP38" s="232">
        <f t="shared" si="78"/>
        <v>0</v>
      </c>
      <c r="BQ38" s="232">
        <f t="shared" si="78"/>
        <v>82.166666666666671</v>
      </c>
      <c r="BR38" s="232">
        <f t="shared" si="78"/>
        <v>54.300000000000004</v>
      </c>
      <c r="BS38" s="232">
        <f t="shared" si="78"/>
        <v>0</v>
      </c>
      <c r="BT38" s="232">
        <f t="shared" si="78"/>
        <v>7.5333333333333314</v>
      </c>
      <c r="BU38" s="232">
        <f t="shared" si="78"/>
        <v>61.833333333333336</v>
      </c>
      <c r="BV38" s="232">
        <f t="shared" si="78"/>
        <v>1083.95</v>
      </c>
      <c r="BX38" s="28"/>
    </row>
    <row r="39" spans="1:76" x14ac:dyDescent="0.2">
      <c r="A39" s="23" t="s">
        <v>82</v>
      </c>
      <c r="B39" s="24" t="s">
        <v>83</v>
      </c>
      <c r="C39" s="28">
        <f>('2005_CO-PA_Sumary'!C39+'2006_CO-PA_Sumary'!C39+'2007_CO-PA_Sumary'!C39+'2008_CO-PA_Sumary'!C39+'2009_CO-PA_Sumary'!C39+'2010_CO-PA_Sumary'!C39)/6</f>
        <v>0</v>
      </c>
      <c r="D39" s="29">
        <f>('2005_CO-PA_Sumary'!D39+'2006_CO-PA_Sumary'!D39+'2007_CO-PA_Sumary'!D39+'2008_CO-PA_Sumary'!D39+'2009_CO-PA_Sumary'!D39+'2010_CO-PA_Sumary'!D39)/6</f>
        <v>0.11666666666666665</v>
      </c>
      <c r="E39" s="29">
        <f>('2005_CO-PA_Sumary'!E39+'2006_CO-PA_Sumary'!E39+'2007_CO-PA_Sumary'!E39+'2008_CO-PA_Sumary'!E39+'2009_CO-PA_Sumary'!E39+'2010_CO-PA_Sumary'!E39)/6</f>
        <v>0</v>
      </c>
      <c r="F39" s="29">
        <f>('2005_CO-PA_Sumary'!F39+'2006_CO-PA_Sumary'!F39+'2007_CO-PA_Sumary'!F39+'2008_CO-PA_Sumary'!F39+'2009_CO-PA_Sumary'!F39+'2010_CO-PA_Sumary'!F39)/6</f>
        <v>0.11666666666666665</v>
      </c>
      <c r="G39" s="28">
        <f>('2005_CO-PA_Sumary'!G39+'2006_CO-PA_Sumary'!G39+'2007_CO-PA_Sumary'!G39+'2008_CO-PA_Sumary'!G39+'2009_CO-PA_Sumary'!G39+'2010_CO-PA_Sumary'!G39)/6</f>
        <v>0</v>
      </c>
      <c r="H39" s="29">
        <f>('2005_CO-PA_Sumary'!H39+'2006_CO-PA_Sumary'!H39+'2007_CO-PA_Sumary'!H39+'2008_CO-PA_Sumary'!H39+'2009_CO-PA_Sumary'!H39+'2010_CO-PA_Sumary'!H39)/6</f>
        <v>83.783333333333317</v>
      </c>
      <c r="I39" s="29">
        <f>('2005_CO-PA_Sumary'!I39+'2006_CO-PA_Sumary'!I39+'2007_CO-PA_Sumary'!I39+'2008_CO-PA_Sumary'!I39+'2009_CO-PA_Sumary'!I39+'2010_CO-PA_Sumary'!I39)/6</f>
        <v>0</v>
      </c>
      <c r="J39" s="28">
        <f>('2005_CO-PA_Sumary'!J39+'2006_CO-PA_Sumary'!J39+'2007_CO-PA_Sumary'!J39+'2008_CO-PA_Sumary'!J39+'2009_CO-PA_Sumary'!J39+'2010_CO-PA_Sumary'!J39)/6</f>
        <v>1.8499999999999999</v>
      </c>
      <c r="K39" s="28">
        <f>('2005_CO-PA_Sumary'!K39+'2006_CO-PA_Sumary'!K39+'2007_CO-PA_Sumary'!K39+'2008_CO-PA_Sumary'!K39+'2009_CO-PA_Sumary'!K39+'2010_CO-PA_Sumary'!K39)/6</f>
        <v>0</v>
      </c>
      <c r="L39" s="28">
        <f>('2005_CO-PA_Sumary'!L39+'2006_CO-PA_Sumary'!L39+'2007_CO-PA_Sumary'!L39+'2008_CO-PA_Sumary'!L39+'2009_CO-PA_Sumary'!L39+'2010_CO-PA_Sumary'!L39)/6</f>
        <v>0</v>
      </c>
      <c r="M39" s="28">
        <f>('2005_CO-PA_Sumary'!M39+'2006_CO-PA_Sumary'!M39+'2007_CO-PA_Sumary'!M39+'2008_CO-PA_Sumary'!M39+'2009_CO-PA_Sumary'!M39+'2010_CO-PA_Sumary'!M39)/6</f>
        <v>0</v>
      </c>
      <c r="N39" s="29">
        <f>('2005_CO-PA_Sumary'!N39+'2006_CO-PA_Sumary'!N39+'2007_CO-PA_Sumary'!N39+'2008_CO-PA_Sumary'!N39+'2009_CO-PA_Sumary'!N39+'2010_CO-PA_Sumary'!N39)/6</f>
        <v>0</v>
      </c>
      <c r="O39" s="29">
        <f>('2005_CO-PA_Sumary'!O39+'2006_CO-PA_Sumary'!O39+'2007_CO-PA_Sumary'!O39+'2008_CO-PA_Sumary'!O39+'2009_CO-PA_Sumary'!O39+'2010_CO-PA_Sumary'!O39)/6</f>
        <v>0</v>
      </c>
      <c r="P39" s="28">
        <f>('2005_CO-PA_Sumary'!P39+'2006_CO-PA_Sumary'!P39+'2007_CO-PA_Sumary'!P39+'2008_CO-PA_Sumary'!P39+'2009_CO-PA_Sumary'!P39+'2010_CO-PA_Sumary'!P39)/6</f>
        <v>0</v>
      </c>
      <c r="Q39" s="29">
        <f>('2005_CO-PA_Sumary'!Q39+'2006_CO-PA_Sumary'!Q39+'2007_CO-PA_Sumary'!Q39+'2008_CO-PA_Sumary'!Q39+'2009_CO-PA_Sumary'!Q39+'2010_CO-PA_Sumary'!Q39)/6</f>
        <v>83.783333333333317</v>
      </c>
      <c r="S39" s="27">
        <v>705</v>
      </c>
      <c r="T39" s="25" t="s">
        <v>182</v>
      </c>
      <c r="U39" s="28">
        <f>('2005_CO-PA_Sumary'!U39+'2006_CO-PA_Sumary'!U39+'2007_CO-PA_Sumary'!U39+'2008_CO-PA_Sumary'!U39+'2009_CO-PA_Sumary'!U39+'2010_CO-PA_Sumary'!U39)/6</f>
        <v>417.14999999999992</v>
      </c>
      <c r="V39" s="29">
        <f>('2005_CO-PA_Sumary'!V39+'2006_CO-PA_Sumary'!V39+'2007_CO-PA_Sumary'!V39+'2008_CO-PA_Sumary'!V39+'2009_CO-PA_Sumary'!V39+'2010_CO-PA_Sumary'!V39)/6</f>
        <v>59.283333333333324</v>
      </c>
      <c r="W39" s="29">
        <f>('2005_CO-PA_Sumary'!W39+'2006_CO-PA_Sumary'!W39+'2007_CO-PA_Sumary'!W39+'2008_CO-PA_Sumary'!W39+'2009_CO-PA_Sumary'!W39+'2010_CO-PA_Sumary'!W39)/6</f>
        <v>0</v>
      </c>
      <c r="X39" s="29">
        <f>('2005_CO-PA_Sumary'!X39+'2006_CO-PA_Sumary'!X39+'2007_CO-PA_Sumary'!X39+'2008_CO-PA_Sumary'!X39+'2009_CO-PA_Sumary'!X39+'2010_CO-PA_Sumary'!X39)/6</f>
        <v>476.43333333333334</v>
      </c>
      <c r="Y39" s="28">
        <f>('2005_CO-PA_Sumary'!Y39+'2006_CO-PA_Sumary'!Y39+'2007_CO-PA_Sumary'!Y39+'2008_CO-PA_Sumary'!Y39+'2009_CO-PA_Sumary'!Y39+'2010_CO-PA_Sumary'!Y39)/6</f>
        <v>922.73333333333346</v>
      </c>
      <c r="Z39" s="29">
        <f>('2005_CO-PA_Sumary'!Z39+'2006_CO-PA_Sumary'!Z39+'2007_CO-PA_Sumary'!Z39+'2008_CO-PA_Sumary'!Z39+'2009_CO-PA_Sumary'!Z39+'2010_CO-PA_Sumary'!Z39)/6</f>
        <v>61.283333333333331</v>
      </c>
      <c r="AA39" s="29">
        <f>('2005_CO-PA_Sumary'!AA39+'2006_CO-PA_Sumary'!AA39+'2007_CO-PA_Sumary'!AA39+'2008_CO-PA_Sumary'!AA39+'2009_CO-PA_Sumary'!AA39+'2010_CO-PA_Sumary'!AA39)/6</f>
        <v>0</v>
      </c>
      <c r="AB39" s="28">
        <f>('2005_CO-PA_Sumary'!AB39+'2006_CO-PA_Sumary'!AB39+'2007_CO-PA_Sumary'!AB39+'2008_CO-PA_Sumary'!AB39+'2009_CO-PA_Sumary'!AB39+'2010_CO-PA_Sumary'!AB39)/6</f>
        <v>280.33333333333331</v>
      </c>
      <c r="AC39" s="28">
        <f>('2005_CO-PA_Sumary'!AC39+'2006_CO-PA_Sumary'!AC39+'2007_CO-PA_Sumary'!AC39+'2008_CO-PA_Sumary'!AC39+'2009_CO-PA_Sumary'!AC39+'2010_CO-PA_Sumary'!AC39)/6</f>
        <v>10.116666666666667</v>
      </c>
      <c r="AD39" s="28">
        <f>('2005_CO-PA_Sumary'!AD39+'2006_CO-PA_Sumary'!AD39+'2007_CO-PA_Sumary'!AD39+'2008_CO-PA_Sumary'!AD39+'2009_CO-PA_Sumary'!AD39+'2010_CO-PA_Sumary'!AD39)/6</f>
        <v>25.283333333333331</v>
      </c>
      <c r="AE39" s="28">
        <f>('2005_CO-PA_Sumary'!AE39+'2006_CO-PA_Sumary'!AE39+'2007_CO-PA_Sumary'!AE39+'2008_CO-PA_Sumary'!AE39+'2009_CO-PA_Sumary'!AE39+'2010_CO-PA_Sumary'!AE39)/6</f>
        <v>0</v>
      </c>
      <c r="AF39" s="29">
        <f>('2005_CO-PA_Sumary'!AF39+'2006_CO-PA_Sumary'!AF39+'2007_CO-PA_Sumary'!AF39+'2008_CO-PA_Sumary'!AF39+'2009_CO-PA_Sumary'!AF39+'2010_CO-PA_Sumary'!AF39)/6</f>
        <v>0</v>
      </c>
      <c r="AG39" s="29">
        <f>('2005_CO-PA_Sumary'!AG39+'2006_CO-PA_Sumary'!AG39+'2007_CO-PA_Sumary'!AG39+'2008_CO-PA_Sumary'!AG39+'2009_CO-PA_Sumary'!AG39+'2010_CO-PA_Sumary'!AG39)/6</f>
        <v>0</v>
      </c>
      <c r="AH39" s="28">
        <f>('2005_CO-PA_Sumary'!AH39+'2006_CO-PA_Sumary'!AH39+'2007_CO-PA_Sumary'!AH39+'2008_CO-PA_Sumary'!AH39+'2009_CO-PA_Sumary'!AH39+'2010_CO-PA_Sumary'!AH39)/6</f>
        <v>0</v>
      </c>
      <c r="AI39" s="29">
        <f>('2005_CO-PA_Sumary'!AI39+'2006_CO-PA_Sumary'!AI39+'2007_CO-PA_Sumary'!AI39+'2008_CO-PA_Sumary'!AI39+'2009_CO-PA_Sumary'!AI39+'2010_CO-PA_Sumary'!AI39)/6</f>
        <v>984.01666666666654</v>
      </c>
      <c r="AL39" s="148"/>
      <c r="AM39" s="27"/>
      <c r="AY39" s="28"/>
      <c r="AZ39" s="28"/>
      <c r="BA39" s="28"/>
      <c r="BD39" s="247"/>
      <c r="BE39" s="245"/>
      <c r="BF39" s="213">
        <v>5</v>
      </c>
      <c r="BG39" s="212" t="s">
        <v>15</v>
      </c>
      <c r="BH39" s="232">
        <f>C5</f>
        <v>367.70000000000005</v>
      </c>
      <c r="BI39" s="232">
        <f t="shared" ref="BI39:BV39" si="79">D5</f>
        <v>50.949999999999996</v>
      </c>
      <c r="BJ39" s="232">
        <f t="shared" si="79"/>
        <v>9.0666666666666664</v>
      </c>
      <c r="BK39" s="232">
        <f t="shared" si="79"/>
        <v>427.71666666666664</v>
      </c>
      <c r="BL39" s="232">
        <f t="shared" si="79"/>
        <v>1150.3833333333332</v>
      </c>
      <c r="BM39" s="232">
        <f t="shared" si="79"/>
        <v>70.116666666666688</v>
      </c>
      <c r="BN39" s="232">
        <f t="shared" si="79"/>
        <v>102.71666666666668</v>
      </c>
      <c r="BO39" s="232">
        <f t="shared" si="79"/>
        <v>111.44999999999999</v>
      </c>
      <c r="BP39" s="232">
        <f t="shared" si="79"/>
        <v>0</v>
      </c>
      <c r="BQ39" s="232">
        <f t="shared" si="79"/>
        <v>113.11666666666667</v>
      </c>
      <c r="BR39" s="232">
        <f t="shared" si="79"/>
        <v>61.716666666666669</v>
      </c>
      <c r="BS39" s="232">
        <f t="shared" si="79"/>
        <v>0</v>
      </c>
      <c r="BT39" s="232">
        <f t="shared" si="79"/>
        <v>2.6333333333333329</v>
      </c>
      <c r="BU39" s="232">
        <f t="shared" si="79"/>
        <v>64.350000000000009</v>
      </c>
      <c r="BV39" s="232">
        <f t="shared" si="79"/>
        <v>1323.2166666666667</v>
      </c>
      <c r="BX39" s="28"/>
    </row>
    <row r="40" spans="1:76" x14ac:dyDescent="0.2">
      <c r="A40" s="23" t="s">
        <v>84</v>
      </c>
      <c r="B40" s="24" t="s">
        <v>85</v>
      </c>
      <c r="C40" s="28">
        <f>('2005_CO-PA_Sumary'!C40+'2006_CO-PA_Sumary'!C40+'2007_CO-PA_Sumary'!C40+'2008_CO-PA_Sumary'!C40+'2009_CO-PA_Sumary'!C40+'2010_CO-PA_Sumary'!C40)/6</f>
        <v>354.08333333333331</v>
      </c>
      <c r="D40" s="29">
        <f>('2005_CO-PA_Sumary'!D40+'2006_CO-PA_Sumary'!D40+'2007_CO-PA_Sumary'!D40+'2008_CO-PA_Sumary'!D40+'2009_CO-PA_Sumary'!D40+'2010_CO-PA_Sumary'!D40)/6</f>
        <v>81.75</v>
      </c>
      <c r="E40" s="29">
        <f>('2005_CO-PA_Sumary'!E40+'2006_CO-PA_Sumary'!E40+'2007_CO-PA_Sumary'!E40+'2008_CO-PA_Sumary'!E40+'2009_CO-PA_Sumary'!E40+'2010_CO-PA_Sumary'!E40)/6</f>
        <v>0</v>
      </c>
      <c r="F40" s="29">
        <f>('2005_CO-PA_Sumary'!F40+'2006_CO-PA_Sumary'!F40+'2007_CO-PA_Sumary'!F40+'2008_CO-PA_Sumary'!F40+'2009_CO-PA_Sumary'!F40+'2010_CO-PA_Sumary'!F40)/6</f>
        <v>435.83333333333331</v>
      </c>
      <c r="G40" s="28">
        <f>('2005_CO-PA_Sumary'!G40+'2006_CO-PA_Sumary'!G40+'2007_CO-PA_Sumary'!G40+'2008_CO-PA_Sumary'!G40+'2009_CO-PA_Sumary'!G40+'2010_CO-PA_Sumary'!G40)/6</f>
        <v>1585.8500000000001</v>
      </c>
      <c r="H40" s="29">
        <f>('2005_CO-PA_Sumary'!H40+'2006_CO-PA_Sumary'!H40+'2007_CO-PA_Sumary'!H40+'2008_CO-PA_Sumary'!H40+'2009_CO-PA_Sumary'!H40+'2010_CO-PA_Sumary'!H40)/6</f>
        <v>186.64999999999998</v>
      </c>
      <c r="I40" s="29">
        <f>('2005_CO-PA_Sumary'!I40+'2006_CO-PA_Sumary'!I40+'2007_CO-PA_Sumary'!I40+'2008_CO-PA_Sumary'!I40+'2009_CO-PA_Sumary'!I40+'2010_CO-PA_Sumary'!I40)/6</f>
        <v>1.7833333333333334</v>
      </c>
      <c r="J40" s="28">
        <f>('2005_CO-PA_Sumary'!J40+'2006_CO-PA_Sumary'!J40+'2007_CO-PA_Sumary'!J40+'2008_CO-PA_Sumary'!J40+'2009_CO-PA_Sumary'!J40+'2010_CO-PA_Sumary'!J40)/6</f>
        <v>69.75</v>
      </c>
      <c r="K40" s="28">
        <f>('2005_CO-PA_Sumary'!K40+'2006_CO-PA_Sumary'!K40+'2007_CO-PA_Sumary'!K40+'2008_CO-PA_Sumary'!K40+'2009_CO-PA_Sumary'!K40+'2010_CO-PA_Sumary'!K40)/6</f>
        <v>0</v>
      </c>
      <c r="L40" s="28">
        <f>('2005_CO-PA_Sumary'!L40+'2006_CO-PA_Sumary'!L40+'2007_CO-PA_Sumary'!L40+'2008_CO-PA_Sumary'!L40+'2009_CO-PA_Sumary'!L40+'2010_CO-PA_Sumary'!L40)/6</f>
        <v>23.683333333333334</v>
      </c>
      <c r="M40" s="28">
        <f>('2005_CO-PA_Sumary'!M40+'2006_CO-PA_Sumary'!M40+'2007_CO-PA_Sumary'!M40+'2008_CO-PA_Sumary'!M40+'2009_CO-PA_Sumary'!M40+'2010_CO-PA_Sumary'!M40)/6</f>
        <v>342.54999999999995</v>
      </c>
      <c r="N40" s="29">
        <f>('2005_CO-PA_Sumary'!N40+'2006_CO-PA_Sumary'!N40+'2007_CO-PA_Sumary'!N40+'2008_CO-PA_Sumary'!N40+'2009_CO-PA_Sumary'!N40+'2010_CO-PA_Sumary'!N40)/6</f>
        <v>0</v>
      </c>
      <c r="O40" s="29">
        <f>('2005_CO-PA_Sumary'!O40+'2006_CO-PA_Sumary'!O40+'2007_CO-PA_Sumary'!O40+'2008_CO-PA_Sumary'!O40+'2009_CO-PA_Sumary'!O40+'2010_CO-PA_Sumary'!O40)/6</f>
        <v>0</v>
      </c>
      <c r="P40" s="28">
        <f>('2005_CO-PA_Sumary'!P40+'2006_CO-PA_Sumary'!P40+'2007_CO-PA_Sumary'!P40+'2008_CO-PA_Sumary'!P40+'2009_CO-PA_Sumary'!P40+'2010_CO-PA_Sumary'!P40)/6</f>
        <v>342.54999999999995</v>
      </c>
      <c r="Q40" s="29">
        <f>('2005_CO-PA_Sumary'!Q40+'2006_CO-PA_Sumary'!Q40+'2007_CO-PA_Sumary'!Q40+'2008_CO-PA_Sumary'!Q40+'2009_CO-PA_Sumary'!Q40+'2010_CO-PA_Sumary'!Q40)/6</f>
        <v>1774.2833333333335</v>
      </c>
      <c r="S40" s="27">
        <v>706</v>
      </c>
      <c r="T40" s="25" t="s">
        <v>183</v>
      </c>
      <c r="U40" s="28">
        <f>('2005_CO-PA_Sumary'!U40+'2006_CO-PA_Sumary'!U40+'2007_CO-PA_Sumary'!U40+'2008_CO-PA_Sumary'!U40+'2009_CO-PA_Sumary'!U40+'2010_CO-PA_Sumary'!U40)/6</f>
        <v>1492.6333333333332</v>
      </c>
      <c r="V40" s="29">
        <f>('2005_CO-PA_Sumary'!V40+'2006_CO-PA_Sumary'!V40+'2007_CO-PA_Sumary'!V40+'2008_CO-PA_Sumary'!V40+'2009_CO-PA_Sumary'!V40+'2010_CO-PA_Sumary'!V40)/6</f>
        <v>112.81666666666666</v>
      </c>
      <c r="W40" s="29">
        <f>('2005_CO-PA_Sumary'!W40+'2006_CO-PA_Sumary'!W40+'2007_CO-PA_Sumary'!W40+'2008_CO-PA_Sumary'!W40+'2009_CO-PA_Sumary'!W40+'2010_CO-PA_Sumary'!W40)/6</f>
        <v>3.1999999999999997</v>
      </c>
      <c r="X40" s="29">
        <f>('2005_CO-PA_Sumary'!X40+'2006_CO-PA_Sumary'!X40+'2007_CO-PA_Sumary'!X40+'2008_CO-PA_Sumary'!X40+'2009_CO-PA_Sumary'!X40+'2010_CO-PA_Sumary'!X40)/6</f>
        <v>1608.6500000000003</v>
      </c>
      <c r="Y40" s="28">
        <f>('2005_CO-PA_Sumary'!Y40+'2006_CO-PA_Sumary'!Y40+'2007_CO-PA_Sumary'!Y40+'2008_CO-PA_Sumary'!Y40+'2009_CO-PA_Sumary'!Y40+'2010_CO-PA_Sumary'!Y40)/6</f>
        <v>2508.8666666666668</v>
      </c>
      <c r="Z40" s="29">
        <f>('2005_CO-PA_Sumary'!Z40+'2006_CO-PA_Sumary'!Z40+'2007_CO-PA_Sumary'!Z40+'2008_CO-PA_Sumary'!Z40+'2009_CO-PA_Sumary'!Z40+'2010_CO-PA_Sumary'!Z40)/6</f>
        <v>116.14999999999999</v>
      </c>
      <c r="AA40" s="29">
        <f>('2005_CO-PA_Sumary'!AA40+'2006_CO-PA_Sumary'!AA40+'2007_CO-PA_Sumary'!AA40+'2008_CO-PA_Sumary'!AA40+'2009_CO-PA_Sumary'!AA40+'2010_CO-PA_Sumary'!AA40)/6</f>
        <v>3.1999999999999997</v>
      </c>
      <c r="AB40" s="28">
        <f>('2005_CO-PA_Sumary'!AB40+'2006_CO-PA_Sumary'!AB40+'2007_CO-PA_Sumary'!AB40+'2008_CO-PA_Sumary'!AB40+'2009_CO-PA_Sumary'!AB40+'2010_CO-PA_Sumary'!AB40)/6</f>
        <v>753.40000000000009</v>
      </c>
      <c r="AC40" s="28">
        <f>('2005_CO-PA_Sumary'!AC40+'2006_CO-PA_Sumary'!AC40+'2007_CO-PA_Sumary'!AC40+'2008_CO-PA_Sumary'!AC40+'2009_CO-PA_Sumary'!AC40+'2010_CO-PA_Sumary'!AC40)/6</f>
        <v>0</v>
      </c>
      <c r="AD40" s="28">
        <f>('2005_CO-PA_Sumary'!AD40+'2006_CO-PA_Sumary'!AD40+'2007_CO-PA_Sumary'!AD40+'2008_CO-PA_Sumary'!AD40+'2009_CO-PA_Sumary'!AD40+'2010_CO-PA_Sumary'!AD40)/6</f>
        <v>50.783333333333331</v>
      </c>
      <c r="AE40" s="28">
        <f>('2005_CO-PA_Sumary'!AE40+'2006_CO-PA_Sumary'!AE40+'2007_CO-PA_Sumary'!AE40+'2008_CO-PA_Sumary'!AE40+'2009_CO-PA_Sumary'!AE40+'2010_CO-PA_Sumary'!AE40)/6</f>
        <v>0</v>
      </c>
      <c r="AF40" s="29">
        <f>('2005_CO-PA_Sumary'!AF40+'2006_CO-PA_Sumary'!AF40+'2007_CO-PA_Sumary'!AF40+'2008_CO-PA_Sumary'!AF40+'2009_CO-PA_Sumary'!AF40+'2010_CO-PA_Sumary'!AF40)/6</f>
        <v>0</v>
      </c>
      <c r="AG40" s="29">
        <f>('2005_CO-PA_Sumary'!AG40+'2006_CO-PA_Sumary'!AG40+'2007_CO-PA_Sumary'!AG40+'2008_CO-PA_Sumary'!AG40+'2009_CO-PA_Sumary'!AG40+'2010_CO-PA_Sumary'!AG40)/6</f>
        <v>0</v>
      </c>
      <c r="AH40" s="28">
        <f>('2005_CO-PA_Sumary'!AH40+'2006_CO-PA_Sumary'!AH40+'2007_CO-PA_Sumary'!AH40+'2008_CO-PA_Sumary'!AH40+'2009_CO-PA_Sumary'!AH40+'2010_CO-PA_Sumary'!AH40)/6</f>
        <v>0</v>
      </c>
      <c r="AI40" s="29">
        <f>('2005_CO-PA_Sumary'!AI40+'2006_CO-PA_Sumary'!AI40+'2007_CO-PA_Sumary'!AI40+'2008_CO-PA_Sumary'!AI40+'2009_CO-PA_Sumary'!AI40+'2010_CO-PA_Sumary'!AI40)/6</f>
        <v>2628.2166666666667</v>
      </c>
      <c r="AL40" s="148" t="s">
        <v>236</v>
      </c>
      <c r="AM40" s="150">
        <v>601</v>
      </c>
      <c r="AN40" s="151" t="s">
        <v>168</v>
      </c>
      <c r="AO40" s="138">
        <f t="shared" ref="AO40:AO49" si="80">U25</f>
        <v>5.3500000000000005</v>
      </c>
      <c r="AP40" s="138">
        <f t="shared" ref="AP40:AP49" si="81">V25</f>
        <v>7.4333333333333327</v>
      </c>
      <c r="AQ40" s="138">
        <f t="shared" ref="AQ40:AQ49" si="82">W25</f>
        <v>0</v>
      </c>
      <c r="AR40" s="138">
        <f t="shared" ref="AR40:AR49" si="83">X25</f>
        <v>12.783333333333331</v>
      </c>
      <c r="AS40" s="138">
        <f t="shared" ref="AS40:AS49" si="84">Y25</f>
        <v>30.966666666666669</v>
      </c>
      <c r="AT40" s="138">
        <f t="shared" ref="AT40:AT49" si="85">Z25</f>
        <v>75.05</v>
      </c>
      <c r="AU40" s="138">
        <f t="shared" ref="AU40:AU49" si="86">AA25</f>
        <v>0</v>
      </c>
      <c r="AV40" s="138">
        <f t="shared" ref="AV40:AV49" si="87">AB25</f>
        <v>24.383333333333329</v>
      </c>
      <c r="AW40" s="138">
        <f t="shared" ref="AW40:AW49" si="88">AC25</f>
        <v>0</v>
      </c>
      <c r="AX40" s="138">
        <f t="shared" ref="AX40:AX49" si="89">AD25</f>
        <v>0.85000000000000009</v>
      </c>
      <c r="AY40" s="138">
        <f t="shared" ref="AY40:BA40" si="90">AE25</f>
        <v>1.6666666666666666E-2</v>
      </c>
      <c r="AZ40" s="138">
        <f t="shared" si="90"/>
        <v>1.6666666666666666E-2</v>
      </c>
      <c r="BA40" s="138">
        <f t="shared" si="90"/>
        <v>0</v>
      </c>
      <c r="BB40" s="138">
        <f t="shared" ref="BB40:BB49" si="91">AH25</f>
        <v>3.3333333333333333E-2</v>
      </c>
      <c r="BC40" s="240">
        <f t="shared" ref="BC40:BC49" si="92">AI25</f>
        <v>106.01666666666667</v>
      </c>
      <c r="BD40" s="247"/>
      <c r="BE40" s="245"/>
      <c r="BF40" s="213">
        <v>6</v>
      </c>
      <c r="BG40" s="212" t="s">
        <v>71</v>
      </c>
      <c r="BH40" s="232">
        <f>C33</f>
        <v>14.4</v>
      </c>
      <c r="BI40" s="232">
        <f t="shared" ref="BI40:BV40" si="93">D33</f>
        <v>9.0000000000000018</v>
      </c>
      <c r="BJ40" s="232">
        <f t="shared" si="93"/>
        <v>0</v>
      </c>
      <c r="BK40" s="232">
        <f t="shared" si="93"/>
        <v>23.400000000000002</v>
      </c>
      <c r="BL40" s="232">
        <f t="shared" si="93"/>
        <v>79.083333333333329</v>
      </c>
      <c r="BM40" s="232">
        <f t="shared" si="93"/>
        <v>13.83333333333333</v>
      </c>
      <c r="BN40" s="232">
        <f t="shared" si="93"/>
        <v>0</v>
      </c>
      <c r="BO40" s="232">
        <f t="shared" si="93"/>
        <v>6.2</v>
      </c>
      <c r="BP40" s="232">
        <f t="shared" si="93"/>
        <v>0</v>
      </c>
      <c r="BQ40" s="232">
        <f t="shared" si="93"/>
        <v>1.2833333333333332</v>
      </c>
      <c r="BR40" s="232">
        <f t="shared" si="93"/>
        <v>15.933333333333335</v>
      </c>
      <c r="BS40" s="232">
        <f t="shared" si="93"/>
        <v>0.70000000000000007</v>
      </c>
      <c r="BT40" s="232">
        <f t="shared" si="93"/>
        <v>0</v>
      </c>
      <c r="BU40" s="232">
        <f t="shared" si="93"/>
        <v>16.633333333333336</v>
      </c>
      <c r="BV40" s="232">
        <f t="shared" si="93"/>
        <v>92.916666666666671</v>
      </c>
      <c r="BX40" s="28"/>
    </row>
    <row r="41" spans="1:76" x14ac:dyDescent="0.2">
      <c r="A41" s="23" t="s">
        <v>86</v>
      </c>
      <c r="B41" s="24" t="s">
        <v>87</v>
      </c>
      <c r="C41" s="28">
        <f>('2005_CO-PA_Sumary'!C41+'2006_CO-PA_Sumary'!C41+'2007_CO-PA_Sumary'!C41+'2008_CO-PA_Sumary'!C41+'2009_CO-PA_Sumary'!C41+'2010_CO-PA_Sumary'!C41)/6</f>
        <v>161.23333333333332</v>
      </c>
      <c r="D41" s="29">
        <f>('2005_CO-PA_Sumary'!D41+'2006_CO-PA_Sumary'!D41+'2007_CO-PA_Sumary'!D41+'2008_CO-PA_Sumary'!D41+'2009_CO-PA_Sumary'!D41+'2010_CO-PA_Sumary'!D41)/6</f>
        <v>39.016666666666673</v>
      </c>
      <c r="E41" s="29">
        <f>('2005_CO-PA_Sumary'!E41+'2006_CO-PA_Sumary'!E41+'2007_CO-PA_Sumary'!E41+'2008_CO-PA_Sumary'!E41+'2009_CO-PA_Sumary'!E41+'2010_CO-PA_Sumary'!E41)/6</f>
        <v>0</v>
      </c>
      <c r="F41" s="29">
        <f>('2005_CO-PA_Sumary'!F41+'2006_CO-PA_Sumary'!F41+'2007_CO-PA_Sumary'!F41+'2008_CO-PA_Sumary'!F41+'2009_CO-PA_Sumary'!F41+'2010_CO-PA_Sumary'!F41)/6</f>
        <v>200.25</v>
      </c>
      <c r="G41" s="28">
        <f>('2005_CO-PA_Sumary'!G41+'2006_CO-PA_Sumary'!G41+'2007_CO-PA_Sumary'!G41+'2008_CO-PA_Sumary'!G41+'2009_CO-PA_Sumary'!G41+'2010_CO-PA_Sumary'!G41)/6</f>
        <v>165.5</v>
      </c>
      <c r="H41" s="29">
        <f>('2005_CO-PA_Sumary'!H41+'2006_CO-PA_Sumary'!H41+'2007_CO-PA_Sumary'!H41+'2008_CO-PA_Sumary'!H41+'2009_CO-PA_Sumary'!H41+'2010_CO-PA_Sumary'!H41)/6</f>
        <v>52.516666666666673</v>
      </c>
      <c r="I41" s="29">
        <f>('2005_CO-PA_Sumary'!I41+'2006_CO-PA_Sumary'!I41+'2007_CO-PA_Sumary'!I41+'2008_CO-PA_Sumary'!I41+'2009_CO-PA_Sumary'!I41+'2010_CO-PA_Sumary'!I41)/6</f>
        <v>0</v>
      </c>
      <c r="J41" s="28">
        <f>('2005_CO-PA_Sumary'!J41+'2006_CO-PA_Sumary'!J41+'2007_CO-PA_Sumary'!J41+'2008_CO-PA_Sumary'!J41+'2009_CO-PA_Sumary'!J41+'2010_CO-PA_Sumary'!J41)/6</f>
        <v>47.783333333333331</v>
      </c>
      <c r="K41" s="28">
        <f>('2005_CO-PA_Sumary'!K41+'2006_CO-PA_Sumary'!K41+'2007_CO-PA_Sumary'!K41+'2008_CO-PA_Sumary'!K41+'2009_CO-PA_Sumary'!K41+'2010_CO-PA_Sumary'!K41)/6</f>
        <v>0</v>
      </c>
      <c r="L41" s="28">
        <f>('2005_CO-PA_Sumary'!L41+'2006_CO-PA_Sumary'!L41+'2007_CO-PA_Sumary'!L41+'2008_CO-PA_Sumary'!L41+'2009_CO-PA_Sumary'!L41+'2010_CO-PA_Sumary'!L41)/6</f>
        <v>0</v>
      </c>
      <c r="M41" s="28">
        <f>('2005_CO-PA_Sumary'!M41+'2006_CO-PA_Sumary'!M41+'2007_CO-PA_Sumary'!M41+'2008_CO-PA_Sumary'!M41+'2009_CO-PA_Sumary'!M41+'2010_CO-PA_Sumary'!M41)/6</f>
        <v>0</v>
      </c>
      <c r="N41" s="29">
        <f>('2005_CO-PA_Sumary'!N41+'2006_CO-PA_Sumary'!N41+'2007_CO-PA_Sumary'!N41+'2008_CO-PA_Sumary'!N41+'2009_CO-PA_Sumary'!N41+'2010_CO-PA_Sumary'!N41)/6</f>
        <v>1.6666666666666666E-2</v>
      </c>
      <c r="O41" s="29">
        <f>('2005_CO-PA_Sumary'!O41+'2006_CO-PA_Sumary'!O41+'2007_CO-PA_Sumary'!O41+'2008_CO-PA_Sumary'!O41+'2009_CO-PA_Sumary'!O41+'2010_CO-PA_Sumary'!O41)/6</f>
        <v>0</v>
      </c>
      <c r="P41" s="28">
        <f>('2005_CO-PA_Sumary'!P41+'2006_CO-PA_Sumary'!P41+'2007_CO-PA_Sumary'!P41+'2008_CO-PA_Sumary'!P41+'2009_CO-PA_Sumary'!P41+'2010_CO-PA_Sumary'!P41)/6</f>
        <v>1.6666666666666666E-2</v>
      </c>
      <c r="Q41" s="29">
        <f>('2005_CO-PA_Sumary'!Q41+'2006_CO-PA_Sumary'!Q41+'2007_CO-PA_Sumary'!Q41+'2008_CO-PA_Sumary'!Q41+'2009_CO-PA_Sumary'!Q41+'2010_CO-PA_Sumary'!Q41)/6</f>
        <v>218.01666666666668</v>
      </c>
      <c r="S41" s="27">
        <v>707</v>
      </c>
      <c r="T41" s="25" t="s">
        <v>184</v>
      </c>
      <c r="U41" s="28">
        <f>('2005_CO-PA_Sumary'!U41+'2006_CO-PA_Sumary'!U41+'2007_CO-PA_Sumary'!U41+'2008_CO-PA_Sumary'!U41+'2009_CO-PA_Sumary'!U41+'2010_CO-PA_Sumary'!U41)/6</f>
        <v>32.550000000000004</v>
      </c>
      <c r="V41" s="29">
        <f>('2005_CO-PA_Sumary'!V41+'2006_CO-PA_Sumary'!V41+'2007_CO-PA_Sumary'!V41+'2008_CO-PA_Sumary'!V41+'2009_CO-PA_Sumary'!V41+'2010_CO-PA_Sumary'!V41)/6</f>
        <v>14.299999999999999</v>
      </c>
      <c r="W41" s="29">
        <f>('2005_CO-PA_Sumary'!W41+'2006_CO-PA_Sumary'!W41+'2007_CO-PA_Sumary'!W41+'2008_CO-PA_Sumary'!W41+'2009_CO-PA_Sumary'!W41+'2010_CO-PA_Sumary'!W41)/6</f>
        <v>0</v>
      </c>
      <c r="X41" s="29">
        <f>('2005_CO-PA_Sumary'!X41+'2006_CO-PA_Sumary'!X41+'2007_CO-PA_Sumary'!X41+'2008_CO-PA_Sumary'!X41+'2009_CO-PA_Sumary'!X41+'2010_CO-PA_Sumary'!X41)/6</f>
        <v>46.85</v>
      </c>
      <c r="Y41" s="28">
        <f>('2005_CO-PA_Sumary'!Y41+'2006_CO-PA_Sumary'!Y41+'2007_CO-PA_Sumary'!Y41+'2008_CO-PA_Sumary'!Y41+'2009_CO-PA_Sumary'!Y41+'2010_CO-PA_Sumary'!Y41)/6</f>
        <v>33.65</v>
      </c>
      <c r="Z41" s="29">
        <f>('2005_CO-PA_Sumary'!Z41+'2006_CO-PA_Sumary'!Z41+'2007_CO-PA_Sumary'!Z41+'2008_CO-PA_Sumary'!Z41+'2009_CO-PA_Sumary'!Z41+'2010_CO-PA_Sumary'!Z41)/6</f>
        <v>18.7</v>
      </c>
      <c r="AA41" s="29">
        <f>('2005_CO-PA_Sumary'!AA41+'2006_CO-PA_Sumary'!AA41+'2007_CO-PA_Sumary'!AA41+'2008_CO-PA_Sumary'!AA41+'2009_CO-PA_Sumary'!AA41+'2010_CO-PA_Sumary'!AA41)/6</f>
        <v>0</v>
      </c>
      <c r="AB41" s="28">
        <f>('2005_CO-PA_Sumary'!AB41+'2006_CO-PA_Sumary'!AB41+'2007_CO-PA_Sumary'!AB41+'2008_CO-PA_Sumary'!AB41+'2009_CO-PA_Sumary'!AB41+'2010_CO-PA_Sumary'!AB41)/6</f>
        <v>18.55</v>
      </c>
      <c r="AC41" s="28">
        <f>('2005_CO-PA_Sumary'!AC41+'2006_CO-PA_Sumary'!AC41+'2007_CO-PA_Sumary'!AC41+'2008_CO-PA_Sumary'!AC41+'2009_CO-PA_Sumary'!AC41+'2010_CO-PA_Sumary'!AC41)/6</f>
        <v>0.13333333333333333</v>
      </c>
      <c r="AD41" s="28">
        <f>('2005_CO-PA_Sumary'!AD41+'2006_CO-PA_Sumary'!AD41+'2007_CO-PA_Sumary'!AD41+'2008_CO-PA_Sumary'!AD41+'2009_CO-PA_Sumary'!AD41+'2010_CO-PA_Sumary'!AD41)/6</f>
        <v>5.000000000000001E-2</v>
      </c>
      <c r="AE41" s="28">
        <f>('2005_CO-PA_Sumary'!AE41+'2006_CO-PA_Sumary'!AE41+'2007_CO-PA_Sumary'!AE41+'2008_CO-PA_Sumary'!AE41+'2009_CO-PA_Sumary'!AE41+'2010_CO-PA_Sumary'!AE41)/6</f>
        <v>0</v>
      </c>
      <c r="AF41" s="29">
        <f>('2005_CO-PA_Sumary'!AF41+'2006_CO-PA_Sumary'!AF41+'2007_CO-PA_Sumary'!AF41+'2008_CO-PA_Sumary'!AF41+'2009_CO-PA_Sumary'!AF41+'2010_CO-PA_Sumary'!AF41)/6</f>
        <v>0</v>
      </c>
      <c r="AG41" s="29">
        <f>('2005_CO-PA_Sumary'!AG41+'2006_CO-PA_Sumary'!AG41+'2007_CO-PA_Sumary'!AG41+'2008_CO-PA_Sumary'!AG41+'2009_CO-PA_Sumary'!AG41+'2010_CO-PA_Sumary'!AG41)/6</f>
        <v>0</v>
      </c>
      <c r="AH41" s="28">
        <f>('2005_CO-PA_Sumary'!AH41+'2006_CO-PA_Sumary'!AH41+'2007_CO-PA_Sumary'!AH41+'2008_CO-PA_Sumary'!AH41+'2009_CO-PA_Sumary'!AH41+'2010_CO-PA_Sumary'!AH41)/6</f>
        <v>0</v>
      </c>
      <c r="AI41" s="29">
        <f>('2005_CO-PA_Sumary'!AI41+'2006_CO-PA_Sumary'!AI41+'2007_CO-PA_Sumary'!AI41+'2008_CO-PA_Sumary'!AI41+'2009_CO-PA_Sumary'!AI41+'2010_CO-PA_Sumary'!AI41)/6</f>
        <v>52.349999999999994</v>
      </c>
      <c r="AL41" s="148"/>
      <c r="AM41" s="150">
        <v>602</v>
      </c>
      <c r="AN41" s="151" t="s">
        <v>169</v>
      </c>
      <c r="AO41" s="138">
        <f t="shared" si="80"/>
        <v>0.80000000000000016</v>
      </c>
      <c r="AP41" s="138">
        <f t="shared" si="81"/>
        <v>37.766666666666666</v>
      </c>
      <c r="AQ41" s="138">
        <f t="shared" si="82"/>
        <v>0</v>
      </c>
      <c r="AR41" s="138">
        <f t="shared" si="83"/>
        <v>38.56666666666667</v>
      </c>
      <c r="AS41" s="138">
        <f t="shared" si="84"/>
        <v>790.26666666666654</v>
      </c>
      <c r="AT41" s="138">
        <f t="shared" si="85"/>
        <v>106.8</v>
      </c>
      <c r="AU41" s="138">
        <f t="shared" si="86"/>
        <v>1.7833333333333334</v>
      </c>
      <c r="AV41" s="138">
        <f t="shared" si="87"/>
        <v>21.333333333333332</v>
      </c>
      <c r="AW41" s="138">
        <f t="shared" si="88"/>
        <v>0</v>
      </c>
      <c r="AX41" s="138">
        <f t="shared" si="89"/>
        <v>6.3833333333333329</v>
      </c>
      <c r="AY41" s="138">
        <f t="shared" ref="AY41:BA41" si="94">AE26</f>
        <v>340.45</v>
      </c>
      <c r="AZ41" s="138">
        <f t="shared" si="94"/>
        <v>0</v>
      </c>
      <c r="BA41" s="138">
        <f t="shared" si="94"/>
        <v>0</v>
      </c>
      <c r="BB41" s="138">
        <f t="shared" si="91"/>
        <v>340.45</v>
      </c>
      <c r="BC41" s="240">
        <f t="shared" si="92"/>
        <v>898.84999999999991</v>
      </c>
      <c r="BD41" s="247"/>
      <c r="BE41" s="245"/>
      <c r="BF41" s="213">
        <v>7</v>
      </c>
      <c r="BG41" s="212" t="s">
        <v>41</v>
      </c>
      <c r="BH41" s="232">
        <f>C18</f>
        <v>36.449999999999996</v>
      </c>
      <c r="BI41" s="232">
        <f t="shared" ref="BI41:BV41" si="95">D18</f>
        <v>4.55</v>
      </c>
      <c r="BJ41" s="232">
        <f t="shared" si="95"/>
        <v>0</v>
      </c>
      <c r="BK41" s="232">
        <f t="shared" si="95"/>
        <v>41</v>
      </c>
      <c r="BL41" s="232">
        <f t="shared" si="95"/>
        <v>45.716666666666669</v>
      </c>
      <c r="BM41" s="232">
        <f t="shared" si="95"/>
        <v>8.7833333333333314</v>
      </c>
      <c r="BN41" s="232">
        <f t="shared" si="95"/>
        <v>0</v>
      </c>
      <c r="BO41" s="232">
        <f t="shared" si="95"/>
        <v>8.7000000000000011</v>
      </c>
      <c r="BP41" s="232">
        <f t="shared" si="95"/>
        <v>0</v>
      </c>
      <c r="BQ41" s="232">
        <f t="shared" si="95"/>
        <v>0.25</v>
      </c>
      <c r="BR41" s="232">
        <f t="shared" si="95"/>
        <v>0.48333333333333334</v>
      </c>
      <c r="BS41" s="232">
        <f t="shared" si="95"/>
        <v>0</v>
      </c>
      <c r="BT41" s="232">
        <f t="shared" si="95"/>
        <v>0</v>
      </c>
      <c r="BU41" s="232">
        <f t="shared" si="95"/>
        <v>0.48333333333333334</v>
      </c>
      <c r="BV41" s="232">
        <f t="shared" si="95"/>
        <v>54.5</v>
      </c>
      <c r="BX41" s="28"/>
    </row>
    <row r="42" spans="1:76" x14ac:dyDescent="0.2">
      <c r="A42" s="23" t="s">
        <v>88</v>
      </c>
      <c r="B42" s="24" t="s">
        <v>89</v>
      </c>
      <c r="C42" s="28">
        <f>('2005_CO-PA_Sumary'!C42+'2006_CO-PA_Sumary'!C42+'2007_CO-PA_Sumary'!C42+'2008_CO-PA_Sumary'!C42+'2009_CO-PA_Sumary'!C42+'2010_CO-PA_Sumary'!C42)/6</f>
        <v>1.9666666666666668</v>
      </c>
      <c r="D42" s="29">
        <f>('2005_CO-PA_Sumary'!D42+'2006_CO-PA_Sumary'!D42+'2007_CO-PA_Sumary'!D42+'2008_CO-PA_Sumary'!D42+'2009_CO-PA_Sumary'!D42+'2010_CO-PA_Sumary'!D42)/6</f>
        <v>8.4500000000000011</v>
      </c>
      <c r="E42" s="29">
        <f>('2005_CO-PA_Sumary'!E42+'2006_CO-PA_Sumary'!E42+'2007_CO-PA_Sumary'!E42+'2008_CO-PA_Sumary'!E42+'2009_CO-PA_Sumary'!E42+'2010_CO-PA_Sumary'!E42)/6</f>
        <v>0</v>
      </c>
      <c r="F42" s="29">
        <f>('2005_CO-PA_Sumary'!F42+'2006_CO-PA_Sumary'!F42+'2007_CO-PA_Sumary'!F42+'2008_CO-PA_Sumary'!F42+'2009_CO-PA_Sumary'!F42+'2010_CO-PA_Sumary'!F42)/6</f>
        <v>10.416666666666666</v>
      </c>
      <c r="G42" s="28">
        <f>('2005_CO-PA_Sumary'!G42+'2006_CO-PA_Sumary'!G42+'2007_CO-PA_Sumary'!G42+'2008_CO-PA_Sumary'!G42+'2009_CO-PA_Sumary'!G42+'2010_CO-PA_Sumary'!G42)/6</f>
        <v>2.9666666666666668</v>
      </c>
      <c r="H42" s="29">
        <f>('2005_CO-PA_Sumary'!H42+'2006_CO-PA_Sumary'!H42+'2007_CO-PA_Sumary'!H42+'2008_CO-PA_Sumary'!H42+'2009_CO-PA_Sumary'!H42+'2010_CO-PA_Sumary'!H42)/6</f>
        <v>107.13333333333333</v>
      </c>
      <c r="I42" s="29">
        <f>('2005_CO-PA_Sumary'!I42+'2006_CO-PA_Sumary'!I42+'2007_CO-PA_Sumary'!I42+'2008_CO-PA_Sumary'!I42+'2009_CO-PA_Sumary'!I42+'2010_CO-PA_Sumary'!I42)/6</f>
        <v>0</v>
      </c>
      <c r="J42" s="28">
        <f>('2005_CO-PA_Sumary'!J42+'2006_CO-PA_Sumary'!J42+'2007_CO-PA_Sumary'!J42+'2008_CO-PA_Sumary'!J42+'2009_CO-PA_Sumary'!J42+'2010_CO-PA_Sumary'!J42)/6</f>
        <v>10.4</v>
      </c>
      <c r="K42" s="28">
        <f>('2005_CO-PA_Sumary'!K42+'2006_CO-PA_Sumary'!K42+'2007_CO-PA_Sumary'!K42+'2008_CO-PA_Sumary'!K42+'2009_CO-PA_Sumary'!K42+'2010_CO-PA_Sumary'!K42)/6</f>
        <v>0</v>
      </c>
      <c r="L42" s="28">
        <f>('2005_CO-PA_Sumary'!L42+'2006_CO-PA_Sumary'!L42+'2007_CO-PA_Sumary'!L42+'2008_CO-PA_Sumary'!L42+'2009_CO-PA_Sumary'!L42+'2010_CO-PA_Sumary'!L42)/6</f>
        <v>1.6666666666666666E-2</v>
      </c>
      <c r="M42" s="28">
        <f>('2005_CO-PA_Sumary'!M42+'2006_CO-PA_Sumary'!M42+'2007_CO-PA_Sumary'!M42+'2008_CO-PA_Sumary'!M42+'2009_CO-PA_Sumary'!M42+'2010_CO-PA_Sumary'!M42)/6</f>
        <v>0</v>
      </c>
      <c r="N42" s="29">
        <f>('2005_CO-PA_Sumary'!N42+'2006_CO-PA_Sumary'!N42+'2007_CO-PA_Sumary'!N42+'2008_CO-PA_Sumary'!N42+'2009_CO-PA_Sumary'!N42+'2010_CO-PA_Sumary'!N42)/6</f>
        <v>0</v>
      </c>
      <c r="O42" s="29">
        <f>('2005_CO-PA_Sumary'!O42+'2006_CO-PA_Sumary'!O42+'2007_CO-PA_Sumary'!O42+'2008_CO-PA_Sumary'!O42+'2009_CO-PA_Sumary'!O42+'2010_CO-PA_Sumary'!O42)/6</f>
        <v>0</v>
      </c>
      <c r="P42" s="28">
        <f>('2005_CO-PA_Sumary'!P42+'2006_CO-PA_Sumary'!P42+'2007_CO-PA_Sumary'!P42+'2008_CO-PA_Sumary'!P42+'2009_CO-PA_Sumary'!P42+'2010_CO-PA_Sumary'!P42)/6</f>
        <v>0</v>
      </c>
      <c r="Q42" s="29">
        <f>('2005_CO-PA_Sumary'!Q42+'2006_CO-PA_Sumary'!Q42+'2007_CO-PA_Sumary'!Q42+'2008_CO-PA_Sumary'!Q42+'2009_CO-PA_Sumary'!Q42+'2010_CO-PA_Sumary'!Q42)/6</f>
        <v>110.09999999999998</v>
      </c>
      <c r="S42" s="27">
        <v>708</v>
      </c>
      <c r="T42" s="25" t="s">
        <v>185</v>
      </c>
      <c r="U42" s="28">
        <f>('2005_CO-PA_Sumary'!U42+'2006_CO-PA_Sumary'!U42+'2007_CO-PA_Sumary'!U42+'2008_CO-PA_Sumary'!U42+'2009_CO-PA_Sumary'!U42+'2010_CO-PA_Sumary'!U42)/6</f>
        <v>622.65</v>
      </c>
      <c r="V42" s="29">
        <f>('2005_CO-PA_Sumary'!V42+'2006_CO-PA_Sumary'!V42+'2007_CO-PA_Sumary'!V42+'2008_CO-PA_Sumary'!V42+'2009_CO-PA_Sumary'!V42+'2010_CO-PA_Sumary'!V42)/6</f>
        <v>17.683333333333334</v>
      </c>
      <c r="W42" s="29">
        <f>('2005_CO-PA_Sumary'!W42+'2006_CO-PA_Sumary'!W42+'2007_CO-PA_Sumary'!W42+'2008_CO-PA_Sumary'!W42+'2009_CO-PA_Sumary'!W42+'2010_CO-PA_Sumary'!W42)/6</f>
        <v>24.649999999999995</v>
      </c>
      <c r="X42" s="29">
        <f>('2005_CO-PA_Sumary'!X42+'2006_CO-PA_Sumary'!X42+'2007_CO-PA_Sumary'!X42+'2008_CO-PA_Sumary'!X42+'2009_CO-PA_Sumary'!X42+'2010_CO-PA_Sumary'!X42)/6</f>
        <v>664.98333333333335</v>
      </c>
      <c r="Y42" s="28">
        <f>('2005_CO-PA_Sumary'!Y42+'2006_CO-PA_Sumary'!Y42+'2007_CO-PA_Sumary'!Y42+'2008_CO-PA_Sumary'!Y42+'2009_CO-PA_Sumary'!Y42+'2010_CO-PA_Sumary'!Y42)/6</f>
        <v>1153.2833333333333</v>
      </c>
      <c r="Z42" s="29">
        <f>('2005_CO-PA_Sumary'!Z42+'2006_CO-PA_Sumary'!Z42+'2007_CO-PA_Sumary'!Z42+'2008_CO-PA_Sumary'!Z42+'2009_CO-PA_Sumary'!Z42+'2010_CO-PA_Sumary'!Z42)/6</f>
        <v>24.016666666666666</v>
      </c>
      <c r="AA42" s="29">
        <f>('2005_CO-PA_Sumary'!AA42+'2006_CO-PA_Sumary'!AA42+'2007_CO-PA_Sumary'!AA42+'2008_CO-PA_Sumary'!AA42+'2009_CO-PA_Sumary'!AA42+'2010_CO-PA_Sumary'!AA42)/6</f>
        <v>45.050000000000004</v>
      </c>
      <c r="AB42" s="28">
        <f>('2005_CO-PA_Sumary'!AB42+'2006_CO-PA_Sumary'!AB42+'2007_CO-PA_Sumary'!AB42+'2008_CO-PA_Sumary'!AB42+'2009_CO-PA_Sumary'!AB42+'2010_CO-PA_Sumary'!AB42)/6</f>
        <v>201.9666666666667</v>
      </c>
      <c r="AC42" s="28">
        <f>('2005_CO-PA_Sumary'!AC42+'2006_CO-PA_Sumary'!AC42+'2007_CO-PA_Sumary'!AC42+'2008_CO-PA_Sumary'!AC42+'2009_CO-PA_Sumary'!AC42+'2010_CO-PA_Sumary'!AC42)/6</f>
        <v>98.016666666666666</v>
      </c>
      <c r="AD42" s="28">
        <f>('2005_CO-PA_Sumary'!AD42+'2006_CO-PA_Sumary'!AD42+'2007_CO-PA_Sumary'!AD42+'2008_CO-PA_Sumary'!AD42+'2009_CO-PA_Sumary'!AD42+'2010_CO-PA_Sumary'!AD42)/6</f>
        <v>26.516666666666669</v>
      </c>
      <c r="AE42" s="28">
        <f>('2005_CO-PA_Sumary'!AE42+'2006_CO-PA_Sumary'!AE42+'2007_CO-PA_Sumary'!AE42+'2008_CO-PA_Sumary'!AE42+'2009_CO-PA_Sumary'!AE42+'2010_CO-PA_Sumary'!AE42)/6</f>
        <v>0</v>
      </c>
      <c r="AF42" s="29">
        <f>('2005_CO-PA_Sumary'!AF42+'2006_CO-PA_Sumary'!AF42+'2007_CO-PA_Sumary'!AF42+'2008_CO-PA_Sumary'!AF42+'2009_CO-PA_Sumary'!AF42+'2010_CO-PA_Sumary'!AF42)/6</f>
        <v>0</v>
      </c>
      <c r="AG42" s="29">
        <f>('2005_CO-PA_Sumary'!AG42+'2006_CO-PA_Sumary'!AG42+'2007_CO-PA_Sumary'!AG42+'2008_CO-PA_Sumary'!AG42+'2009_CO-PA_Sumary'!AG42+'2010_CO-PA_Sumary'!AG42)/6</f>
        <v>0</v>
      </c>
      <c r="AH42" s="28">
        <f>('2005_CO-PA_Sumary'!AH42+'2006_CO-PA_Sumary'!AH42+'2007_CO-PA_Sumary'!AH42+'2008_CO-PA_Sumary'!AH42+'2009_CO-PA_Sumary'!AH42+'2010_CO-PA_Sumary'!AH42)/6</f>
        <v>0</v>
      </c>
      <c r="AI42" s="29">
        <f>('2005_CO-PA_Sumary'!AI42+'2006_CO-PA_Sumary'!AI42+'2007_CO-PA_Sumary'!AI42+'2008_CO-PA_Sumary'!AI42+'2009_CO-PA_Sumary'!AI42+'2010_CO-PA_Sumary'!AI42)/6</f>
        <v>1222.3499999999999</v>
      </c>
      <c r="AL42" s="148"/>
      <c r="AM42" s="150">
        <v>603</v>
      </c>
      <c r="AN42" s="151" t="s">
        <v>170</v>
      </c>
      <c r="AO42" s="138">
        <f t="shared" si="80"/>
        <v>427.2166666666667</v>
      </c>
      <c r="AP42" s="138">
        <f t="shared" si="81"/>
        <v>51.716666666666669</v>
      </c>
      <c r="AQ42" s="138">
        <f t="shared" si="82"/>
        <v>0.13333333333333333</v>
      </c>
      <c r="AR42" s="138">
        <f t="shared" si="83"/>
        <v>479.06666666666661</v>
      </c>
      <c r="AS42" s="138">
        <f t="shared" si="84"/>
        <v>735.58333333333314</v>
      </c>
      <c r="AT42" s="138">
        <f t="shared" si="85"/>
        <v>116.63333333333333</v>
      </c>
      <c r="AU42" s="138">
        <f t="shared" si="86"/>
        <v>0.79999999999999993</v>
      </c>
      <c r="AV42" s="138">
        <f t="shared" si="87"/>
        <v>65.183333333333337</v>
      </c>
      <c r="AW42" s="138">
        <f t="shared" si="88"/>
        <v>0</v>
      </c>
      <c r="AX42" s="138">
        <f t="shared" si="89"/>
        <v>14.466666666666667</v>
      </c>
      <c r="AY42" s="138">
        <f t="shared" ref="AY42:BA42" si="96">AE27</f>
        <v>11.566666666666668</v>
      </c>
      <c r="AZ42" s="138">
        <f t="shared" si="96"/>
        <v>0.76666666666666661</v>
      </c>
      <c r="BA42" s="138">
        <f t="shared" si="96"/>
        <v>1.6666666666666663E-2</v>
      </c>
      <c r="BB42" s="138">
        <f t="shared" si="91"/>
        <v>12.35</v>
      </c>
      <c r="BC42" s="240">
        <f t="shared" si="92"/>
        <v>853.01666666666677</v>
      </c>
      <c r="BD42" s="247"/>
      <c r="BE42" s="245"/>
      <c r="BF42" s="213">
        <v>8</v>
      </c>
      <c r="BG42" s="212" t="s">
        <v>19</v>
      </c>
      <c r="BH42" s="232">
        <f>C7</f>
        <v>231.6333333333333</v>
      </c>
      <c r="BI42" s="232">
        <f t="shared" ref="BI42:BV42" si="97">D7</f>
        <v>7.8666666666666671</v>
      </c>
      <c r="BJ42" s="232">
        <f t="shared" si="97"/>
        <v>7.666666666666667</v>
      </c>
      <c r="BK42" s="232">
        <f t="shared" si="97"/>
        <v>247.16666666666666</v>
      </c>
      <c r="BL42" s="232">
        <f t="shared" si="97"/>
        <v>1224.9833333333333</v>
      </c>
      <c r="BM42" s="232">
        <f t="shared" si="97"/>
        <v>8.0666666666666647</v>
      </c>
      <c r="BN42" s="232">
        <f t="shared" si="97"/>
        <v>155.63333333333333</v>
      </c>
      <c r="BO42" s="232">
        <f t="shared" si="97"/>
        <v>43.483333333333327</v>
      </c>
      <c r="BP42" s="232">
        <f t="shared" si="97"/>
        <v>0</v>
      </c>
      <c r="BQ42" s="232">
        <f t="shared" si="97"/>
        <v>38.416666666666664</v>
      </c>
      <c r="BR42" s="232">
        <f t="shared" si="97"/>
        <v>128.93333333333334</v>
      </c>
      <c r="BS42" s="232">
        <f t="shared" si="97"/>
        <v>0</v>
      </c>
      <c r="BT42" s="232">
        <f t="shared" si="97"/>
        <v>23.733333333333338</v>
      </c>
      <c r="BU42" s="232">
        <f t="shared" si="97"/>
        <v>152.66666666666666</v>
      </c>
      <c r="BV42" s="232">
        <f t="shared" si="97"/>
        <v>1388.6833333333332</v>
      </c>
      <c r="BX42" s="28"/>
    </row>
    <row r="43" spans="1:76" x14ac:dyDescent="0.2">
      <c r="A43" s="23" t="s">
        <v>90</v>
      </c>
      <c r="B43" s="24" t="s">
        <v>91</v>
      </c>
      <c r="C43" s="28">
        <f>('2005_CO-PA_Sumary'!C43+'2006_CO-PA_Sumary'!C43+'2007_CO-PA_Sumary'!C43+'2008_CO-PA_Sumary'!C43+'2009_CO-PA_Sumary'!C43+'2010_CO-PA_Sumary'!C43)/6</f>
        <v>186.6</v>
      </c>
      <c r="D43" s="29">
        <f>('2005_CO-PA_Sumary'!D43+'2006_CO-PA_Sumary'!D43+'2007_CO-PA_Sumary'!D43+'2008_CO-PA_Sumary'!D43+'2009_CO-PA_Sumary'!D43+'2010_CO-PA_Sumary'!D43)/6</f>
        <v>42.133333333333333</v>
      </c>
      <c r="E43" s="29">
        <f>('2005_CO-PA_Sumary'!E43+'2006_CO-PA_Sumary'!E43+'2007_CO-PA_Sumary'!E43+'2008_CO-PA_Sumary'!E43+'2009_CO-PA_Sumary'!E43+'2010_CO-PA_Sumary'!E43)/6</f>
        <v>0</v>
      </c>
      <c r="F43" s="29">
        <f>('2005_CO-PA_Sumary'!F43+'2006_CO-PA_Sumary'!F43+'2007_CO-PA_Sumary'!F43+'2008_CO-PA_Sumary'!F43+'2009_CO-PA_Sumary'!F43+'2010_CO-PA_Sumary'!F43)/6</f>
        <v>228.73333333333332</v>
      </c>
      <c r="G43" s="28">
        <f>('2005_CO-PA_Sumary'!G43+'2006_CO-PA_Sumary'!G43+'2007_CO-PA_Sumary'!G43+'2008_CO-PA_Sumary'!G43+'2009_CO-PA_Sumary'!G43+'2010_CO-PA_Sumary'!G43)/6</f>
        <v>215.13333333333333</v>
      </c>
      <c r="H43" s="29">
        <f>('2005_CO-PA_Sumary'!H43+'2006_CO-PA_Sumary'!H43+'2007_CO-PA_Sumary'!H43+'2008_CO-PA_Sumary'!H43+'2009_CO-PA_Sumary'!H43+'2010_CO-PA_Sumary'!H43)/6</f>
        <v>87.316666666666677</v>
      </c>
      <c r="I43" s="29">
        <f>('2005_CO-PA_Sumary'!I43+'2006_CO-PA_Sumary'!I43+'2007_CO-PA_Sumary'!I43+'2008_CO-PA_Sumary'!I43+'2009_CO-PA_Sumary'!I43+'2010_CO-PA_Sumary'!I43)/6</f>
        <v>0</v>
      </c>
      <c r="J43" s="28">
        <f>('2005_CO-PA_Sumary'!J43+'2006_CO-PA_Sumary'!J43+'2007_CO-PA_Sumary'!J43+'2008_CO-PA_Sumary'!J43+'2009_CO-PA_Sumary'!J43+'2010_CO-PA_Sumary'!J43)/6</f>
        <v>39.65</v>
      </c>
      <c r="K43" s="28">
        <f>('2005_CO-PA_Sumary'!K43+'2006_CO-PA_Sumary'!K43+'2007_CO-PA_Sumary'!K43+'2008_CO-PA_Sumary'!K43+'2009_CO-PA_Sumary'!K43+'2010_CO-PA_Sumary'!K43)/6</f>
        <v>0</v>
      </c>
      <c r="L43" s="28">
        <f>('2005_CO-PA_Sumary'!L43+'2006_CO-PA_Sumary'!L43+'2007_CO-PA_Sumary'!L43+'2008_CO-PA_Sumary'!L43+'2009_CO-PA_Sumary'!L43+'2010_CO-PA_Sumary'!L43)/6</f>
        <v>0</v>
      </c>
      <c r="M43" s="28">
        <f>('2005_CO-PA_Sumary'!M43+'2006_CO-PA_Sumary'!M43+'2007_CO-PA_Sumary'!M43+'2008_CO-PA_Sumary'!M43+'2009_CO-PA_Sumary'!M43+'2010_CO-PA_Sumary'!M43)/6</f>
        <v>0</v>
      </c>
      <c r="N43" s="29">
        <f>('2005_CO-PA_Sumary'!N43+'2006_CO-PA_Sumary'!N43+'2007_CO-PA_Sumary'!N43+'2008_CO-PA_Sumary'!N43+'2009_CO-PA_Sumary'!N43+'2010_CO-PA_Sumary'!N43)/6</f>
        <v>0</v>
      </c>
      <c r="O43" s="29">
        <f>('2005_CO-PA_Sumary'!O43+'2006_CO-PA_Sumary'!O43+'2007_CO-PA_Sumary'!O43+'2008_CO-PA_Sumary'!O43+'2009_CO-PA_Sumary'!O43+'2010_CO-PA_Sumary'!O43)/6</f>
        <v>0</v>
      </c>
      <c r="P43" s="28">
        <f>('2005_CO-PA_Sumary'!P43+'2006_CO-PA_Sumary'!P43+'2007_CO-PA_Sumary'!P43+'2008_CO-PA_Sumary'!P43+'2009_CO-PA_Sumary'!P43+'2010_CO-PA_Sumary'!P43)/6</f>
        <v>0</v>
      </c>
      <c r="Q43" s="29">
        <f>('2005_CO-PA_Sumary'!Q43+'2006_CO-PA_Sumary'!Q43+'2007_CO-PA_Sumary'!Q43+'2008_CO-PA_Sumary'!Q43+'2009_CO-PA_Sumary'!Q43+'2010_CO-PA_Sumary'!Q43)/6</f>
        <v>302.45</v>
      </c>
      <c r="S43" s="27">
        <v>709</v>
      </c>
      <c r="T43" s="25" t="s">
        <v>186</v>
      </c>
      <c r="U43" s="28">
        <f>('2005_CO-PA_Sumary'!U43+'2006_CO-PA_Sumary'!U43+'2007_CO-PA_Sumary'!U43+'2008_CO-PA_Sumary'!U43+'2009_CO-PA_Sumary'!U43+'2010_CO-PA_Sumary'!U43)/6</f>
        <v>322</v>
      </c>
      <c r="V43" s="29">
        <f>('2005_CO-PA_Sumary'!V43+'2006_CO-PA_Sumary'!V43+'2007_CO-PA_Sumary'!V43+'2008_CO-PA_Sumary'!V43+'2009_CO-PA_Sumary'!V43+'2010_CO-PA_Sumary'!V43)/6</f>
        <v>31.866666666666674</v>
      </c>
      <c r="W43" s="29">
        <f>('2005_CO-PA_Sumary'!W43+'2006_CO-PA_Sumary'!W43+'2007_CO-PA_Sumary'!W43+'2008_CO-PA_Sumary'!W43+'2009_CO-PA_Sumary'!W43+'2010_CO-PA_Sumary'!W43)/6</f>
        <v>0</v>
      </c>
      <c r="X43" s="29">
        <f>('2005_CO-PA_Sumary'!X43+'2006_CO-PA_Sumary'!X43+'2007_CO-PA_Sumary'!X43+'2008_CO-PA_Sumary'!X43+'2009_CO-PA_Sumary'!X43+'2010_CO-PA_Sumary'!X43)/6</f>
        <v>353.86666666666673</v>
      </c>
      <c r="Y43" s="28">
        <f>('2005_CO-PA_Sumary'!Y43+'2006_CO-PA_Sumary'!Y43+'2007_CO-PA_Sumary'!Y43+'2008_CO-PA_Sumary'!Y43+'2009_CO-PA_Sumary'!Y43+'2010_CO-PA_Sumary'!Y43)/6</f>
        <v>807.84999999999991</v>
      </c>
      <c r="Z43" s="29">
        <f>('2005_CO-PA_Sumary'!Z43+'2006_CO-PA_Sumary'!Z43+'2007_CO-PA_Sumary'!Z43+'2008_CO-PA_Sumary'!Z43+'2009_CO-PA_Sumary'!Z43+'2010_CO-PA_Sumary'!Z43)/6</f>
        <v>32.916666666666664</v>
      </c>
      <c r="AA43" s="29">
        <f>('2005_CO-PA_Sumary'!AA43+'2006_CO-PA_Sumary'!AA43+'2007_CO-PA_Sumary'!AA43+'2008_CO-PA_Sumary'!AA43+'2009_CO-PA_Sumary'!AA43+'2010_CO-PA_Sumary'!AA43)/6</f>
        <v>0</v>
      </c>
      <c r="AB43" s="28">
        <f>('2005_CO-PA_Sumary'!AB43+'2006_CO-PA_Sumary'!AB43+'2007_CO-PA_Sumary'!AB43+'2008_CO-PA_Sumary'!AB43+'2009_CO-PA_Sumary'!AB43+'2010_CO-PA_Sumary'!AB43)/6</f>
        <v>211.73333333333332</v>
      </c>
      <c r="AC43" s="28">
        <f>('2005_CO-PA_Sumary'!AC43+'2006_CO-PA_Sumary'!AC43+'2007_CO-PA_Sumary'!AC43+'2008_CO-PA_Sumary'!AC43+'2009_CO-PA_Sumary'!AC43+'2010_CO-PA_Sumary'!AC43)/6</f>
        <v>9.5666666666666682</v>
      </c>
      <c r="AD43" s="28">
        <f>('2005_CO-PA_Sumary'!AD43+'2006_CO-PA_Sumary'!AD43+'2007_CO-PA_Sumary'!AD43+'2008_CO-PA_Sumary'!AD43+'2009_CO-PA_Sumary'!AD43+'2010_CO-PA_Sumary'!AD43)/6</f>
        <v>24.333333333333332</v>
      </c>
      <c r="AE43" s="28">
        <f>('2005_CO-PA_Sumary'!AE43+'2006_CO-PA_Sumary'!AE43+'2007_CO-PA_Sumary'!AE43+'2008_CO-PA_Sumary'!AE43+'2009_CO-PA_Sumary'!AE43+'2010_CO-PA_Sumary'!AE43)/6</f>
        <v>0</v>
      </c>
      <c r="AF43" s="29">
        <f>('2005_CO-PA_Sumary'!AF43+'2006_CO-PA_Sumary'!AF43+'2007_CO-PA_Sumary'!AF43+'2008_CO-PA_Sumary'!AF43+'2009_CO-PA_Sumary'!AF43+'2010_CO-PA_Sumary'!AF43)/6</f>
        <v>0</v>
      </c>
      <c r="AG43" s="29">
        <f>('2005_CO-PA_Sumary'!AG43+'2006_CO-PA_Sumary'!AG43+'2007_CO-PA_Sumary'!AG43+'2008_CO-PA_Sumary'!AG43+'2009_CO-PA_Sumary'!AG43+'2010_CO-PA_Sumary'!AG43)/6</f>
        <v>0</v>
      </c>
      <c r="AH43" s="28">
        <f>('2005_CO-PA_Sumary'!AH43+'2006_CO-PA_Sumary'!AH43+'2007_CO-PA_Sumary'!AH43+'2008_CO-PA_Sumary'!AH43+'2009_CO-PA_Sumary'!AH43+'2010_CO-PA_Sumary'!AH43)/6</f>
        <v>0</v>
      </c>
      <c r="AI43" s="29">
        <f>('2005_CO-PA_Sumary'!AI43+'2006_CO-PA_Sumary'!AI43+'2007_CO-PA_Sumary'!AI43+'2008_CO-PA_Sumary'!AI43+'2009_CO-PA_Sumary'!AI43+'2010_CO-PA_Sumary'!AI43)/6</f>
        <v>840.76666666666654</v>
      </c>
      <c r="AL43" s="148"/>
      <c r="AM43" s="150">
        <v>604</v>
      </c>
      <c r="AN43" s="151" t="s">
        <v>171</v>
      </c>
      <c r="AO43" s="138">
        <f t="shared" si="80"/>
        <v>1.6666666666666667</v>
      </c>
      <c r="AP43" s="138">
        <f t="shared" si="81"/>
        <v>2.6</v>
      </c>
      <c r="AQ43" s="138">
        <f t="shared" si="82"/>
        <v>0</v>
      </c>
      <c r="AR43" s="138">
        <f t="shared" si="83"/>
        <v>4.2666666666666666</v>
      </c>
      <c r="AS43" s="138">
        <f t="shared" si="84"/>
        <v>20.566666666666666</v>
      </c>
      <c r="AT43" s="138">
        <f t="shared" si="85"/>
        <v>45.883333333333326</v>
      </c>
      <c r="AU43" s="138">
        <f t="shared" si="86"/>
        <v>0</v>
      </c>
      <c r="AV43" s="138">
        <f t="shared" si="87"/>
        <v>14.75</v>
      </c>
      <c r="AW43" s="138">
        <f t="shared" si="88"/>
        <v>0</v>
      </c>
      <c r="AX43" s="138">
        <f t="shared" si="89"/>
        <v>1.3999999999999997</v>
      </c>
      <c r="AY43" s="138">
        <f t="shared" ref="AY43:BA43" si="98">AE28</f>
        <v>0.75</v>
      </c>
      <c r="AZ43" s="138">
        <f t="shared" si="98"/>
        <v>0.76666666666666716</v>
      </c>
      <c r="BA43" s="138">
        <f t="shared" si="98"/>
        <v>0</v>
      </c>
      <c r="BB43" s="138">
        <f t="shared" si="91"/>
        <v>1.5166666666666673</v>
      </c>
      <c r="BC43" s="240">
        <f t="shared" si="92"/>
        <v>66.45</v>
      </c>
      <c r="BD43" s="247"/>
      <c r="BE43" s="245"/>
      <c r="BF43" s="213">
        <v>9</v>
      </c>
      <c r="BG43" s="212" t="s">
        <v>109</v>
      </c>
      <c r="BH43" s="232">
        <f>C52</f>
        <v>252.81666666666669</v>
      </c>
      <c r="BI43" s="232">
        <f t="shared" ref="BI43:BV43" si="99">D52</f>
        <v>9.6</v>
      </c>
      <c r="BJ43" s="232">
        <f t="shared" si="99"/>
        <v>0</v>
      </c>
      <c r="BK43" s="232">
        <f t="shared" si="99"/>
        <v>262.41666666666669</v>
      </c>
      <c r="BL43" s="232">
        <f t="shared" si="99"/>
        <v>978.45000000000016</v>
      </c>
      <c r="BM43" s="232">
        <f t="shared" si="99"/>
        <v>25.966666666666665</v>
      </c>
      <c r="BN43" s="232">
        <f t="shared" si="99"/>
        <v>90.25</v>
      </c>
      <c r="BO43" s="232">
        <f t="shared" si="99"/>
        <v>30.216666666666665</v>
      </c>
      <c r="BP43" s="232">
        <f t="shared" si="99"/>
        <v>0</v>
      </c>
      <c r="BQ43" s="232">
        <f t="shared" si="99"/>
        <v>8.2833333333333332</v>
      </c>
      <c r="BR43" s="232">
        <f t="shared" si="99"/>
        <v>162.65</v>
      </c>
      <c r="BS43" s="232">
        <f t="shared" si="99"/>
        <v>0</v>
      </c>
      <c r="BT43" s="232">
        <f t="shared" si="99"/>
        <v>85.916666666666671</v>
      </c>
      <c r="BU43" s="232">
        <f t="shared" si="99"/>
        <v>248.56666666666669</v>
      </c>
      <c r="BV43" s="232">
        <f t="shared" si="99"/>
        <v>1094.6666666666667</v>
      </c>
      <c r="BX43" s="28"/>
    </row>
    <row r="44" spans="1:76" x14ac:dyDescent="0.2">
      <c r="A44" s="23" t="s">
        <v>92</v>
      </c>
      <c r="B44" s="24" t="s">
        <v>93</v>
      </c>
      <c r="C44" s="28">
        <f>('2005_CO-PA_Sumary'!C44+'2006_CO-PA_Sumary'!C44+'2007_CO-PA_Sumary'!C44+'2008_CO-PA_Sumary'!C44+'2009_CO-PA_Sumary'!C44+'2010_CO-PA_Sumary'!C44)/6</f>
        <v>34.066666666666663</v>
      </c>
      <c r="D44" s="29">
        <f>('2005_CO-PA_Sumary'!D44+'2006_CO-PA_Sumary'!D44+'2007_CO-PA_Sumary'!D44+'2008_CO-PA_Sumary'!D44+'2009_CO-PA_Sumary'!D44+'2010_CO-PA_Sumary'!D44)/6</f>
        <v>135.70000000000002</v>
      </c>
      <c r="E44" s="29">
        <f>('2005_CO-PA_Sumary'!E44+'2006_CO-PA_Sumary'!E44+'2007_CO-PA_Sumary'!E44+'2008_CO-PA_Sumary'!E44+'2009_CO-PA_Sumary'!E44+'2010_CO-PA_Sumary'!E44)/6</f>
        <v>0</v>
      </c>
      <c r="F44" s="29">
        <f>('2005_CO-PA_Sumary'!F44+'2006_CO-PA_Sumary'!F44+'2007_CO-PA_Sumary'!F44+'2008_CO-PA_Sumary'!F44+'2009_CO-PA_Sumary'!F44+'2010_CO-PA_Sumary'!F44)/6</f>
        <v>169.76666666666668</v>
      </c>
      <c r="G44" s="28">
        <f>('2005_CO-PA_Sumary'!G44+'2006_CO-PA_Sumary'!G44+'2007_CO-PA_Sumary'!G44+'2008_CO-PA_Sumary'!G44+'2009_CO-PA_Sumary'!G44+'2010_CO-PA_Sumary'!G44)/6</f>
        <v>68.983333333333334</v>
      </c>
      <c r="H44" s="29">
        <f>('2005_CO-PA_Sumary'!H44+'2006_CO-PA_Sumary'!H44+'2007_CO-PA_Sumary'!H44+'2008_CO-PA_Sumary'!H44+'2009_CO-PA_Sumary'!H44+'2010_CO-PA_Sumary'!H44)/6</f>
        <v>429.16666666666657</v>
      </c>
      <c r="I44" s="29">
        <f>('2005_CO-PA_Sumary'!I44+'2006_CO-PA_Sumary'!I44+'2007_CO-PA_Sumary'!I44+'2008_CO-PA_Sumary'!I44+'2009_CO-PA_Sumary'!I44+'2010_CO-PA_Sumary'!I44)/6</f>
        <v>0</v>
      </c>
      <c r="J44" s="28">
        <f>('2005_CO-PA_Sumary'!J44+'2006_CO-PA_Sumary'!J44+'2007_CO-PA_Sumary'!J44+'2008_CO-PA_Sumary'!J44+'2009_CO-PA_Sumary'!J44+'2010_CO-PA_Sumary'!J44)/6</f>
        <v>89.983333333333334</v>
      </c>
      <c r="K44" s="28">
        <f>('2005_CO-PA_Sumary'!K44+'2006_CO-PA_Sumary'!K44+'2007_CO-PA_Sumary'!K44+'2008_CO-PA_Sumary'!K44+'2009_CO-PA_Sumary'!K44+'2010_CO-PA_Sumary'!K44)/6</f>
        <v>94.366666666666674</v>
      </c>
      <c r="L44" s="28">
        <f>('2005_CO-PA_Sumary'!L44+'2006_CO-PA_Sumary'!L44+'2007_CO-PA_Sumary'!L44+'2008_CO-PA_Sumary'!L44+'2009_CO-PA_Sumary'!L44+'2010_CO-PA_Sumary'!L44)/6</f>
        <v>7.2666666666666666</v>
      </c>
      <c r="M44" s="28">
        <f>('2005_CO-PA_Sumary'!M44+'2006_CO-PA_Sumary'!M44+'2007_CO-PA_Sumary'!M44+'2008_CO-PA_Sumary'!M44+'2009_CO-PA_Sumary'!M44+'2010_CO-PA_Sumary'!M44)/6</f>
        <v>0.56666666666666698</v>
      </c>
      <c r="N44" s="29">
        <f>('2005_CO-PA_Sumary'!N44+'2006_CO-PA_Sumary'!N44+'2007_CO-PA_Sumary'!N44+'2008_CO-PA_Sumary'!N44+'2009_CO-PA_Sumary'!N44+'2010_CO-PA_Sumary'!N44)/6</f>
        <v>1.0333333333333334</v>
      </c>
      <c r="O44" s="29">
        <f>('2005_CO-PA_Sumary'!O44+'2006_CO-PA_Sumary'!O44+'2007_CO-PA_Sumary'!O44+'2008_CO-PA_Sumary'!O44+'2009_CO-PA_Sumary'!O44+'2010_CO-PA_Sumary'!O44)/6</f>
        <v>0</v>
      </c>
      <c r="P44" s="28">
        <f>('2005_CO-PA_Sumary'!P44+'2006_CO-PA_Sumary'!P44+'2007_CO-PA_Sumary'!P44+'2008_CO-PA_Sumary'!P44+'2009_CO-PA_Sumary'!P44+'2010_CO-PA_Sumary'!P44)/6</f>
        <v>1.6000000000000003</v>
      </c>
      <c r="Q44" s="29">
        <f>('2005_CO-PA_Sumary'!Q44+'2006_CO-PA_Sumary'!Q44+'2007_CO-PA_Sumary'!Q44+'2008_CO-PA_Sumary'!Q44+'2009_CO-PA_Sumary'!Q44+'2010_CO-PA_Sumary'!Q44)/6</f>
        <v>498.14999999999992</v>
      </c>
      <c r="S44" s="27">
        <v>710</v>
      </c>
      <c r="T44" s="25" t="s">
        <v>187</v>
      </c>
      <c r="U44" s="28">
        <f>('2005_CO-PA_Sumary'!U44+'2006_CO-PA_Sumary'!U44+'2007_CO-PA_Sumary'!U44+'2008_CO-PA_Sumary'!U44+'2009_CO-PA_Sumary'!U44+'2010_CO-PA_Sumary'!U44)/6</f>
        <v>580.25</v>
      </c>
      <c r="V44" s="29">
        <f>('2005_CO-PA_Sumary'!V44+'2006_CO-PA_Sumary'!V44+'2007_CO-PA_Sumary'!V44+'2008_CO-PA_Sumary'!V44+'2009_CO-PA_Sumary'!V44+'2010_CO-PA_Sumary'!V44)/6</f>
        <v>109.71666666666665</v>
      </c>
      <c r="W44" s="29">
        <f>('2005_CO-PA_Sumary'!W44+'2006_CO-PA_Sumary'!W44+'2007_CO-PA_Sumary'!W44+'2008_CO-PA_Sumary'!W44+'2009_CO-PA_Sumary'!W44+'2010_CO-PA_Sumary'!W44)/6</f>
        <v>0</v>
      </c>
      <c r="X44" s="29">
        <f>('2005_CO-PA_Sumary'!X44+'2006_CO-PA_Sumary'!X44+'2007_CO-PA_Sumary'!X44+'2008_CO-PA_Sumary'!X44+'2009_CO-PA_Sumary'!X44+'2010_CO-PA_Sumary'!X44)/6</f>
        <v>689.96666666666658</v>
      </c>
      <c r="Y44" s="28">
        <f>('2005_CO-PA_Sumary'!Y44+'2006_CO-PA_Sumary'!Y44+'2007_CO-PA_Sumary'!Y44+'2008_CO-PA_Sumary'!Y44+'2009_CO-PA_Sumary'!Y44+'2010_CO-PA_Sumary'!Y44)/6</f>
        <v>1368.4666666666665</v>
      </c>
      <c r="Z44" s="29">
        <f>('2005_CO-PA_Sumary'!Z44+'2006_CO-PA_Sumary'!Z44+'2007_CO-PA_Sumary'!Z44+'2008_CO-PA_Sumary'!Z44+'2009_CO-PA_Sumary'!Z44+'2010_CO-PA_Sumary'!Z44)/6</f>
        <v>161.31666666666669</v>
      </c>
      <c r="AA44" s="29">
        <f>('2005_CO-PA_Sumary'!AA44+'2006_CO-PA_Sumary'!AA44+'2007_CO-PA_Sumary'!AA44+'2008_CO-PA_Sumary'!AA44+'2009_CO-PA_Sumary'!AA44+'2010_CO-PA_Sumary'!AA44)/6</f>
        <v>0</v>
      </c>
      <c r="AB44" s="28">
        <f>('2005_CO-PA_Sumary'!AB44+'2006_CO-PA_Sumary'!AB44+'2007_CO-PA_Sumary'!AB44+'2008_CO-PA_Sumary'!AB44+'2009_CO-PA_Sumary'!AB44+'2010_CO-PA_Sumary'!AB44)/6</f>
        <v>318.25</v>
      </c>
      <c r="AC44" s="28">
        <f>('2005_CO-PA_Sumary'!AC44+'2006_CO-PA_Sumary'!AC44+'2007_CO-PA_Sumary'!AC44+'2008_CO-PA_Sumary'!AC44+'2009_CO-PA_Sumary'!AC44+'2010_CO-PA_Sumary'!AC44)/6</f>
        <v>148.56666666666666</v>
      </c>
      <c r="AD44" s="28">
        <f>('2005_CO-PA_Sumary'!AD44+'2006_CO-PA_Sumary'!AD44+'2007_CO-PA_Sumary'!AD44+'2008_CO-PA_Sumary'!AD44+'2009_CO-PA_Sumary'!AD44+'2010_CO-PA_Sumary'!AD44)/6</f>
        <v>39.416666666666664</v>
      </c>
      <c r="AE44" s="28">
        <f>('2005_CO-PA_Sumary'!AE44+'2006_CO-PA_Sumary'!AE44+'2007_CO-PA_Sumary'!AE44+'2008_CO-PA_Sumary'!AE44+'2009_CO-PA_Sumary'!AE44+'2010_CO-PA_Sumary'!AE44)/6</f>
        <v>0</v>
      </c>
      <c r="AF44" s="29">
        <f>('2005_CO-PA_Sumary'!AF44+'2006_CO-PA_Sumary'!AF44+'2007_CO-PA_Sumary'!AF44+'2008_CO-PA_Sumary'!AF44+'2009_CO-PA_Sumary'!AF44+'2010_CO-PA_Sumary'!AF44)/6</f>
        <v>0</v>
      </c>
      <c r="AG44" s="29">
        <f>('2005_CO-PA_Sumary'!AG44+'2006_CO-PA_Sumary'!AG44+'2007_CO-PA_Sumary'!AG44+'2008_CO-PA_Sumary'!AG44+'2009_CO-PA_Sumary'!AG44+'2010_CO-PA_Sumary'!AG44)/6</f>
        <v>0</v>
      </c>
      <c r="AH44" s="28">
        <f>('2005_CO-PA_Sumary'!AH44+'2006_CO-PA_Sumary'!AH44+'2007_CO-PA_Sumary'!AH44+'2008_CO-PA_Sumary'!AH44+'2009_CO-PA_Sumary'!AH44+'2010_CO-PA_Sumary'!AH44)/6</f>
        <v>0</v>
      </c>
      <c r="AI44" s="29">
        <f>('2005_CO-PA_Sumary'!AI44+'2006_CO-PA_Sumary'!AI44+'2007_CO-PA_Sumary'!AI44+'2008_CO-PA_Sumary'!AI44+'2009_CO-PA_Sumary'!AI44+'2010_CO-PA_Sumary'!AI44)/6</f>
        <v>1529.7833333333335</v>
      </c>
      <c r="AL44" s="148"/>
      <c r="AM44" s="150">
        <v>605</v>
      </c>
      <c r="AN44" s="151" t="s">
        <v>172</v>
      </c>
      <c r="AO44" s="138">
        <f t="shared" si="80"/>
        <v>0</v>
      </c>
      <c r="AP44" s="138">
        <f t="shared" si="81"/>
        <v>0.16666666666666666</v>
      </c>
      <c r="AQ44" s="138">
        <f t="shared" si="82"/>
        <v>0</v>
      </c>
      <c r="AR44" s="138">
        <f t="shared" si="83"/>
        <v>0.16666666666666666</v>
      </c>
      <c r="AS44" s="138">
        <f t="shared" si="84"/>
        <v>0</v>
      </c>
      <c r="AT44" s="138">
        <f t="shared" si="85"/>
        <v>0.16666666666666666</v>
      </c>
      <c r="AU44" s="138">
        <f t="shared" si="86"/>
        <v>0</v>
      </c>
      <c r="AV44" s="138">
        <f t="shared" si="87"/>
        <v>6.6666666666666666E-2</v>
      </c>
      <c r="AW44" s="138">
        <f t="shared" si="88"/>
        <v>0</v>
      </c>
      <c r="AX44" s="138">
        <f t="shared" si="89"/>
        <v>0</v>
      </c>
      <c r="AY44" s="138">
        <f t="shared" ref="AY44:BA44" si="100">AE29</f>
        <v>0</v>
      </c>
      <c r="AZ44" s="138">
        <f t="shared" si="100"/>
        <v>0</v>
      </c>
      <c r="BA44" s="138">
        <f t="shared" si="100"/>
        <v>0</v>
      </c>
      <c r="BB44" s="138">
        <f t="shared" si="91"/>
        <v>0</v>
      </c>
      <c r="BC44" s="240">
        <f t="shared" si="92"/>
        <v>0.16666666666666666</v>
      </c>
      <c r="BD44" s="247"/>
      <c r="BE44" s="245"/>
      <c r="BF44" s="213">
        <v>10</v>
      </c>
      <c r="BG44" s="212" t="s">
        <v>123</v>
      </c>
      <c r="BH44" s="232">
        <f>C59</f>
        <v>74.383333333333326</v>
      </c>
      <c r="BI44" s="232">
        <f t="shared" ref="BI44:BV44" si="101">D59</f>
        <v>19.133333333333336</v>
      </c>
      <c r="BJ44" s="232">
        <f t="shared" si="101"/>
        <v>0</v>
      </c>
      <c r="BK44" s="232">
        <f t="shared" si="101"/>
        <v>93.516666666666666</v>
      </c>
      <c r="BL44" s="232">
        <f t="shared" si="101"/>
        <v>359.01666666666665</v>
      </c>
      <c r="BM44" s="232">
        <f t="shared" si="101"/>
        <v>19.533333333333335</v>
      </c>
      <c r="BN44" s="232">
        <f t="shared" si="101"/>
        <v>6.166666666666667</v>
      </c>
      <c r="BO44" s="232">
        <f t="shared" si="101"/>
        <v>21.266666666666666</v>
      </c>
      <c r="BP44" s="232">
        <f t="shared" si="101"/>
        <v>0</v>
      </c>
      <c r="BQ44" s="232">
        <f t="shared" si="101"/>
        <v>14.5</v>
      </c>
      <c r="BR44" s="232">
        <f t="shared" si="101"/>
        <v>0</v>
      </c>
      <c r="BS44" s="232">
        <f t="shared" si="101"/>
        <v>0</v>
      </c>
      <c r="BT44" s="232">
        <f t="shared" si="101"/>
        <v>0</v>
      </c>
      <c r="BU44" s="232">
        <f t="shared" si="101"/>
        <v>0</v>
      </c>
      <c r="BV44" s="232">
        <f t="shared" si="101"/>
        <v>384.7166666666667</v>
      </c>
      <c r="BX44" s="28"/>
    </row>
    <row r="45" spans="1:76" x14ac:dyDescent="0.2">
      <c r="A45" s="23" t="s">
        <v>94</v>
      </c>
      <c r="B45" s="24" t="s">
        <v>95</v>
      </c>
      <c r="C45" s="28">
        <f>('2005_CO-PA_Sumary'!C45+'2006_CO-PA_Sumary'!C45+'2007_CO-PA_Sumary'!C45+'2008_CO-PA_Sumary'!C45+'2009_CO-PA_Sumary'!C45+'2010_CO-PA_Sumary'!C45)/6</f>
        <v>17.599999999999998</v>
      </c>
      <c r="D45" s="29">
        <f>('2005_CO-PA_Sumary'!D45+'2006_CO-PA_Sumary'!D45+'2007_CO-PA_Sumary'!D45+'2008_CO-PA_Sumary'!D45+'2009_CO-PA_Sumary'!D45+'2010_CO-PA_Sumary'!D45)/6</f>
        <v>28.866666666666664</v>
      </c>
      <c r="E45" s="29">
        <f>('2005_CO-PA_Sumary'!E45+'2006_CO-PA_Sumary'!E45+'2007_CO-PA_Sumary'!E45+'2008_CO-PA_Sumary'!E45+'2009_CO-PA_Sumary'!E45+'2010_CO-PA_Sumary'!E45)/6</f>
        <v>0</v>
      </c>
      <c r="F45" s="29">
        <f>('2005_CO-PA_Sumary'!F45+'2006_CO-PA_Sumary'!F45+'2007_CO-PA_Sumary'!F45+'2008_CO-PA_Sumary'!F45+'2009_CO-PA_Sumary'!F45+'2010_CO-PA_Sumary'!F45)/6</f>
        <v>46.466666666666669</v>
      </c>
      <c r="G45" s="28">
        <f>('2005_CO-PA_Sumary'!G45+'2006_CO-PA_Sumary'!G45+'2007_CO-PA_Sumary'!G45+'2008_CO-PA_Sumary'!G45+'2009_CO-PA_Sumary'!G45+'2010_CO-PA_Sumary'!G45)/6</f>
        <v>17.883333333333329</v>
      </c>
      <c r="H45" s="29">
        <f>('2005_CO-PA_Sumary'!H45+'2006_CO-PA_Sumary'!H45+'2007_CO-PA_Sumary'!H45+'2008_CO-PA_Sumary'!H45+'2009_CO-PA_Sumary'!H45+'2010_CO-PA_Sumary'!H45)/6</f>
        <v>40.716666666666669</v>
      </c>
      <c r="I45" s="29">
        <f>('2005_CO-PA_Sumary'!I45+'2006_CO-PA_Sumary'!I45+'2007_CO-PA_Sumary'!I45+'2008_CO-PA_Sumary'!I45+'2009_CO-PA_Sumary'!I45+'2010_CO-PA_Sumary'!I45)/6</f>
        <v>0</v>
      </c>
      <c r="J45" s="28">
        <f>('2005_CO-PA_Sumary'!J45+'2006_CO-PA_Sumary'!J45+'2007_CO-PA_Sumary'!J45+'2008_CO-PA_Sumary'!J45+'2009_CO-PA_Sumary'!J45+'2010_CO-PA_Sumary'!J45)/6</f>
        <v>16.266666666666666</v>
      </c>
      <c r="K45" s="28">
        <f>('2005_CO-PA_Sumary'!K45+'2006_CO-PA_Sumary'!K45+'2007_CO-PA_Sumary'!K45+'2008_CO-PA_Sumary'!K45+'2009_CO-PA_Sumary'!K45+'2010_CO-PA_Sumary'!K45)/6</f>
        <v>0</v>
      </c>
      <c r="L45" s="28">
        <f>('2005_CO-PA_Sumary'!L45+'2006_CO-PA_Sumary'!L45+'2007_CO-PA_Sumary'!L45+'2008_CO-PA_Sumary'!L45+'2009_CO-PA_Sumary'!L45+'2010_CO-PA_Sumary'!L45)/6</f>
        <v>0</v>
      </c>
      <c r="M45" s="28">
        <f>('2005_CO-PA_Sumary'!M45+'2006_CO-PA_Sumary'!M45+'2007_CO-PA_Sumary'!M45+'2008_CO-PA_Sumary'!M45+'2009_CO-PA_Sumary'!M45+'2010_CO-PA_Sumary'!M45)/6</f>
        <v>0.28333333333333333</v>
      </c>
      <c r="N45" s="29">
        <f>('2005_CO-PA_Sumary'!N45+'2006_CO-PA_Sumary'!N45+'2007_CO-PA_Sumary'!N45+'2008_CO-PA_Sumary'!N45+'2009_CO-PA_Sumary'!N45+'2010_CO-PA_Sumary'!N45)/6</f>
        <v>0.94999999999999984</v>
      </c>
      <c r="O45" s="29">
        <f>('2005_CO-PA_Sumary'!O45+'2006_CO-PA_Sumary'!O45+'2007_CO-PA_Sumary'!O45+'2008_CO-PA_Sumary'!O45+'2009_CO-PA_Sumary'!O45+'2010_CO-PA_Sumary'!O45)/6</f>
        <v>0</v>
      </c>
      <c r="P45" s="28">
        <f>('2005_CO-PA_Sumary'!P45+'2006_CO-PA_Sumary'!P45+'2007_CO-PA_Sumary'!P45+'2008_CO-PA_Sumary'!P45+'2009_CO-PA_Sumary'!P45+'2010_CO-PA_Sumary'!P45)/6</f>
        <v>1.2333333333333334</v>
      </c>
      <c r="Q45" s="29">
        <f>('2005_CO-PA_Sumary'!Q45+'2006_CO-PA_Sumary'!Q45+'2007_CO-PA_Sumary'!Q45+'2008_CO-PA_Sumary'!Q45+'2009_CO-PA_Sumary'!Q45+'2010_CO-PA_Sumary'!Q45)/6</f>
        <v>58.6</v>
      </c>
      <c r="S45" s="27">
        <v>801</v>
      </c>
      <c r="T45" s="25" t="s">
        <v>43</v>
      </c>
      <c r="U45" s="28">
        <f>('2005_CO-PA_Sumary'!U45+'2006_CO-PA_Sumary'!U45+'2007_CO-PA_Sumary'!U45+'2008_CO-PA_Sumary'!U45+'2009_CO-PA_Sumary'!U45+'2010_CO-PA_Sumary'!U45)/6</f>
        <v>117.8</v>
      </c>
      <c r="V45" s="29">
        <f>('2005_CO-PA_Sumary'!V45+'2006_CO-PA_Sumary'!V45+'2007_CO-PA_Sumary'!V45+'2008_CO-PA_Sumary'!V45+'2009_CO-PA_Sumary'!V45+'2010_CO-PA_Sumary'!V45)/6</f>
        <v>18.933333333333337</v>
      </c>
      <c r="W45" s="29">
        <f>('2005_CO-PA_Sumary'!W45+'2006_CO-PA_Sumary'!W45+'2007_CO-PA_Sumary'!W45+'2008_CO-PA_Sumary'!W45+'2009_CO-PA_Sumary'!W45+'2010_CO-PA_Sumary'!W45)/6</f>
        <v>10.716666666666667</v>
      </c>
      <c r="X45" s="29">
        <f>('2005_CO-PA_Sumary'!X45+'2006_CO-PA_Sumary'!X45+'2007_CO-PA_Sumary'!X45+'2008_CO-PA_Sumary'!X45+'2009_CO-PA_Sumary'!X45+'2010_CO-PA_Sumary'!X45)/6</f>
        <v>147.44999999999996</v>
      </c>
      <c r="Y45" s="28">
        <f>('2005_CO-PA_Sumary'!Y45+'2006_CO-PA_Sumary'!Y45+'2007_CO-PA_Sumary'!Y45+'2008_CO-PA_Sumary'!Y45+'2009_CO-PA_Sumary'!Y45+'2010_CO-PA_Sumary'!Y45)/6</f>
        <v>298.55</v>
      </c>
      <c r="Z45" s="29">
        <f>('2005_CO-PA_Sumary'!Z45+'2006_CO-PA_Sumary'!Z45+'2007_CO-PA_Sumary'!Z45+'2008_CO-PA_Sumary'!Z45+'2009_CO-PA_Sumary'!Z45+'2010_CO-PA_Sumary'!Z45)/6</f>
        <v>22.183333333333337</v>
      </c>
      <c r="AA45" s="29">
        <f>('2005_CO-PA_Sumary'!AA45+'2006_CO-PA_Sumary'!AA45+'2007_CO-PA_Sumary'!AA45+'2008_CO-PA_Sumary'!AA45+'2009_CO-PA_Sumary'!AA45+'2010_CO-PA_Sumary'!AA45)/6</f>
        <v>22.45</v>
      </c>
      <c r="AB45" s="28">
        <f>('2005_CO-PA_Sumary'!AB45+'2006_CO-PA_Sumary'!AB45+'2007_CO-PA_Sumary'!AB45+'2008_CO-PA_Sumary'!AB45+'2009_CO-PA_Sumary'!AB45+'2010_CO-PA_Sumary'!AB45)/6</f>
        <v>42.716666666666661</v>
      </c>
      <c r="AC45" s="28">
        <f>('2005_CO-PA_Sumary'!AC45+'2006_CO-PA_Sumary'!AC45+'2007_CO-PA_Sumary'!AC45+'2008_CO-PA_Sumary'!AC45+'2009_CO-PA_Sumary'!AC45+'2010_CO-PA_Sumary'!AC45)/6</f>
        <v>0</v>
      </c>
      <c r="AD45" s="28">
        <f>('2005_CO-PA_Sumary'!AD45+'2006_CO-PA_Sumary'!AD45+'2007_CO-PA_Sumary'!AD45+'2008_CO-PA_Sumary'!AD45+'2009_CO-PA_Sumary'!AD45+'2010_CO-PA_Sumary'!AD45)/6</f>
        <v>8.9833333333333325</v>
      </c>
      <c r="AE45" s="28">
        <f>('2005_CO-PA_Sumary'!AE45+'2006_CO-PA_Sumary'!AE45+'2007_CO-PA_Sumary'!AE45+'2008_CO-PA_Sumary'!AE45+'2009_CO-PA_Sumary'!AE45+'2010_CO-PA_Sumary'!AE45)/6</f>
        <v>3.4333333333333336</v>
      </c>
      <c r="AF45" s="29">
        <f>('2005_CO-PA_Sumary'!AF45+'2006_CO-PA_Sumary'!AF45+'2007_CO-PA_Sumary'!AF45+'2008_CO-PA_Sumary'!AF45+'2009_CO-PA_Sumary'!AF45+'2010_CO-PA_Sumary'!AF45)/6</f>
        <v>0</v>
      </c>
      <c r="AG45" s="29">
        <f>('2005_CO-PA_Sumary'!AG45+'2006_CO-PA_Sumary'!AG45+'2007_CO-PA_Sumary'!AG45+'2008_CO-PA_Sumary'!AG45+'2009_CO-PA_Sumary'!AG45+'2010_CO-PA_Sumary'!AG45)/6</f>
        <v>0.33333333333333331</v>
      </c>
      <c r="AH45" s="28">
        <f>('2005_CO-PA_Sumary'!AH45+'2006_CO-PA_Sumary'!AH45+'2007_CO-PA_Sumary'!AH45+'2008_CO-PA_Sumary'!AH45+'2009_CO-PA_Sumary'!AH45+'2010_CO-PA_Sumary'!AH45)/6</f>
        <v>3.7666666666666679</v>
      </c>
      <c r="AI45" s="29">
        <f>('2005_CO-PA_Sumary'!AI45+'2006_CO-PA_Sumary'!AI45+'2007_CO-PA_Sumary'!AI45+'2008_CO-PA_Sumary'!AI45+'2009_CO-PA_Sumary'!AI45+'2010_CO-PA_Sumary'!AI45)/6</f>
        <v>343.18333333333334</v>
      </c>
      <c r="AL45" s="148"/>
      <c r="AM45" s="150">
        <v>606</v>
      </c>
      <c r="AN45" s="151" t="s">
        <v>173</v>
      </c>
      <c r="AO45" s="138">
        <f t="shared" si="80"/>
        <v>554.73333333333323</v>
      </c>
      <c r="AP45" s="138">
        <f t="shared" si="81"/>
        <v>27.75</v>
      </c>
      <c r="AQ45" s="138">
        <f t="shared" si="82"/>
        <v>178.10000000000002</v>
      </c>
      <c r="AR45" s="138">
        <f t="shared" si="83"/>
        <v>760.58333333333337</v>
      </c>
      <c r="AS45" s="138">
        <f t="shared" si="84"/>
        <v>1634.0333333333331</v>
      </c>
      <c r="AT45" s="138">
        <f t="shared" si="85"/>
        <v>31.483333333333331</v>
      </c>
      <c r="AU45" s="138">
        <f t="shared" si="86"/>
        <v>437.41666666666669</v>
      </c>
      <c r="AV45" s="138">
        <f t="shared" si="87"/>
        <v>19.8</v>
      </c>
      <c r="AW45" s="138">
        <f t="shared" si="88"/>
        <v>0</v>
      </c>
      <c r="AX45" s="138">
        <f t="shared" si="89"/>
        <v>53.333333333333321</v>
      </c>
      <c r="AY45" s="138">
        <f t="shared" ref="AY45:BA45" si="102">AE30</f>
        <v>61.333333333333343</v>
      </c>
      <c r="AZ45" s="138">
        <f t="shared" si="102"/>
        <v>0</v>
      </c>
      <c r="BA45" s="138">
        <f t="shared" si="102"/>
        <v>0</v>
      </c>
      <c r="BB45" s="138">
        <f t="shared" si="91"/>
        <v>61.333333333333343</v>
      </c>
      <c r="BC45" s="240">
        <f t="shared" si="92"/>
        <v>2102.9333333333329</v>
      </c>
      <c r="BD45" s="247"/>
      <c r="BE45" s="245"/>
      <c r="BF45" s="213">
        <v>11</v>
      </c>
      <c r="BG45" s="212" t="s">
        <v>99</v>
      </c>
      <c r="BH45" s="232">
        <f>C47</f>
        <v>23.866666666666664</v>
      </c>
      <c r="BI45" s="232">
        <f t="shared" ref="BI45:BV45" si="103">D47</f>
        <v>1.0333333333333332</v>
      </c>
      <c r="BJ45" s="232">
        <f t="shared" si="103"/>
        <v>0</v>
      </c>
      <c r="BK45" s="232">
        <f t="shared" si="103"/>
        <v>24.900000000000002</v>
      </c>
      <c r="BL45" s="232">
        <f t="shared" si="103"/>
        <v>80.75</v>
      </c>
      <c r="BM45" s="232">
        <f t="shared" si="103"/>
        <v>1.1833333333333333</v>
      </c>
      <c r="BN45" s="232">
        <f t="shared" si="103"/>
        <v>0</v>
      </c>
      <c r="BO45" s="232">
        <f t="shared" si="103"/>
        <v>1.0833333333333333</v>
      </c>
      <c r="BP45" s="232">
        <f t="shared" si="103"/>
        <v>0</v>
      </c>
      <c r="BQ45" s="232">
        <f t="shared" si="103"/>
        <v>0.78333333333333333</v>
      </c>
      <c r="BR45" s="232">
        <f t="shared" si="103"/>
        <v>0</v>
      </c>
      <c r="BS45" s="232">
        <f t="shared" si="103"/>
        <v>0</v>
      </c>
      <c r="BT45" s="232">
        <f t="shared" si="103"/>
        <v>0</v>
      </c>
      <c r="BU45" s="232">
        <f t="shared" si="103"/>
        <v>0</v>
      </c>
      <c r="BV45" s="232">
        <f t="shared" si="103"/>
        <v>81.933333333333323</v>
      </c>
      <c r="BX45" s="28"/>
    </row>
    <row r="46" spans="1:76" x14ac:dyDescent="0.2">
      <c r="A46" s="23" t="s">
        <v>96</v>
      </c>
      <c r="B46" s="24" t="s">
        <v>97</v>
      </c>
      <c r="C46" s="28">
        <f>('2005_CO-PA_Sumary'!C46+'2006_CO-PA_Sumary'!C46+'2007_CO-PA_Sumary'!C46+'2008_CO-PA_Sumary'!C46+'2009_CO-PA_Sumary'!C46+'2010_CO-PA_Sumary'!C46)/6</f>
        <v>24.099999999999998</v>
      </c>
      <c r="D46" s="29">
        <f>('2005_CO-PA_Sumary'!D46+'2006_CO-PA_Sumary'!D46+'2007_CO-PA_Sumary'!D46+'2008_CO-PA_Sumary'!D46+'2009_CO-PA_Sumary'!D46+'2010_CO-PA_Sumary'!D46)/6</f>
        <v>40.216666666666661</v>
      </c>
      <c r="E46" s="29">
        <f>('2005_CO-PA_Sumary'!E46+'2006_CO-PA_Sumary'!E46+'2007_CO-PA_Sumary'!E46+'2008_CO-PA_Sumary'!E46+'2009_CO-PA_Sumary'!E46+'2010_CO-PA_Sumary'!E46)/6</f>
        <v>0</v>
      </c>
      <c r="F46" s="29">
        <f>('2005_CO-PA_Sumary'!F46+'2006_CO-PA_Sumary'!F46+'2007_CO-PA_Sumary'!F46+'2008_CO-PA_Sumary'!F46+'2009_CO-PA_Sumary'!F46+'2010_CO-PA_Sumary'!F46)/6</f>
        <v>64.316666666666677</v>
      </c>
      <c r="G46" s="28">
        <f>('2005_CO-PA_Sumary'!G46+'2006_CO-PA_Sumary'!G46+'2007_CO-PA_Sumary'!G46+'2008_CO-PA_Sumary'!G46+'2009_CO-PA_Sumary'!G46+'2010_CO-PA_Sumary'!G46)/6</f>
        <v>224.13333333333333</v>
      </c>
      <c r="H46" s="29">
        <f>('2005_CO-PA_Sumary'!H46+'2006_CO-PA_Sumary'!H46+'2007_CO-PA_Sumary'!H46+'2008_CO-PA_Sumary'!H46+'2009_CO-PA_Sumary'!H46+'2010_CO-PA_Sumary'!H46)/6</f>
        <v>85.033333333333346</v>
      </c>
      <c r="I46" s="29">
        <f>('2005_CO-PA_Sumary'!I46+'2006_CO-PA_Sumary'!I46+'2007_CO-PA_Sumary'!I46+'2008_CO-PA_Sumary'!I46+'2009_CO-PA_Sumary'!I46+'2010_CO-PA_Sumary'!I46)/6</f>
        <v>0</v>
      </c>
      <c r="J46" s="28">
        <f>('2005_CO-PA_Sumary'!J46+'2006_CO-PA_Sumary'!J46+'2007_CO-PA_Sumary'!J46+'2008_CO-PA_Sumary'!J46+'2009_CO-PA_Sumary'!J46+'2010_CO-PA_Sumary'!J46)/6</f>
        <v>20.783333333333335</v>
      </c>
      <c r="K46" s="28">
        <f>('2005_CO-PA_Sumary'!K46+'2006_CO-PA_Sumary'!K46+'2007_CO-PA_Sumary'!K46+'2008_CO-PA_Sumary'!K46+'2009_CO-PA_Sumary'!K46+'2010_CO-PA_Sumary'!K46)/6</f>
        <v>0</v>
      </c>
      <c r="L46" s="28">
        <f>('2005_CO-PA_Sumary'!L46+'2006_CO-PA_Sumary'!L46+'2007_CO-PA_Sumary'!L46+'2008_CO-PA_Sumary'!L46+'2009_CO-PA_Sumary'!L46+'2010_CO-PA_Sumary'!L46)/6</f>
        <v>26.283333333333331</v>
      </c>
      <c r="M46" s="28">
        <f>('2005_CO-PA_Sumary'!M46+'2006_CO-PA_Sumary'!M46+'2007_CO-PA_Sumary'!M46+'2008_CO-PA_Sumary'!M46+'2009_CO-PA_Sumary'!M46+'2010_CO-PA_Sumary'!M46)/6</f>
        <v>13.65</v>
      </c>
      <c r="N46" s="29">
        <f>('2005_CO-PA_Sumary'!N46+'2006_CO-PA_Sumary'!N46+'2007_CO-PA_Sumary'!N46+'2008_CO-PA_Sumary'!N46+'2009_CO-PA_Sumary'!N46+'2010_CO-PA_Sumary'!N46)/6</f>
        <v>4.05</v>
      </c>
      <c r="O46" s="29">
        <f>('2005_CO-PA_Sumary'!O46+'2006_CO-PA_Sumary'!O46+'2007_CO-PA_Sumary'!O46+'2008_CO-PA_Sumary'!O46+'2009_CO-PA_Sumary'!O46+'2010_CO-PA_Sumary'!O46)/6</f>
        <v>0</v>
      </c>
      <c r="P46" s="28">
        <f>('2005_CO-PA_Sumary'!P46+'2006_CO-PA_Sumary'!P46+'2007_CO-PA_Sumary'!P46+'2008_CO-PA_Sumary'!P46+'2009_CO-PA_Sumary'!P46+'2010_CO-PA_Sumary'!P46)/6</f>
        <v>17.700000000000003</v>
      </c>
      <c r="Q46" s="29">
        <f>('2005_CO-PA_Sumary'!Q46+'2006_CO-PA_Sumary'!Q46+'2007_CO-PA_Sumary'!Q46+'2008_CO-PA_Sumary'!Q46+'2009_CO-PA_Sumary'!Q46+'2010_CO-PA_Sumary'!Q46)/6</f>
        <v>309.16666666666669</v>
      </c>
      <c r="S46" s="27">
        <v>802</v>
      </c>
      <c r="T46" s="25" t="s">
        <v>11</v>
      </c>
      <c r="U46" s="28">
        <f>('2005_CO-PA_Sumary'!U46+'2006_CO-PA_Sumary'!U46+'2007_CO-PA_Sumary'!U46+'2008_CO-PA_Sumary'!U46+'2009_CO-PA_Sumary'!U46+'2010_CO-PA_Sumary'!U46)/6</f>
        <v>0.6</v>
      </c>
      <c r="V46" s="29">
        <f>('2005_CO-PA_Sumary'!V46+'2006_CO-PA_Sumary'!V46+'2007_CO-PA_Sumary'!V46+'2008_CO-PA_Sumary'!V46+'2009_CO-PA_Sumary'!V46+'2010_CO-PA_Sumary'!V46)/6</f>
        <v>18.150000000000002</v>
      </c>
      <c r="W46" s="29">
        <f>('2005_CO-PA_Sumary'!W46+'2006_CO-PA_Sumary'!W46+'2007_CO-PA_Sumary'!W46+'2008_CO-PA_Sumary'!W46+'2009_CO-PA_Sumary'!W46+'2010_CO-PA_Sumary'!W46)/6</f>
        <v>0</v>
      </c>
      <c r="X46" s="29">
        <f>('2005_CO-PA_Sumary'!X46+'2006_CO-PA_Sumary'!X46+'2007_CO-PA_Sumary'!X46+'2008_CO-PA_Sumary'!X46+'2009_CO-PA_Sumary'!X46+'2010_CO-PA_Sumary'!X46)/6</f>
        <v>18.75</v>
      </c>
      <c r="Y46" s="28">
        <f>('2005_CO-PA_Sumary'!Y46+'2006_CO-PA_Sumary'!Y46+'2007_CO-PA_Sumary'!Y46+'2008_CO-PA_Sumary'!Y46+'2009_CO-PA_Sumary'!Y46+'2010_CO-PA_Sumary'!Y46)/6</f>
        <v>147.96666666666667</v>
      </c>
      <c r="Z46" s="29">
        <f>('2005_CO-PA_Sumary'!Z46+'2006_CO-PA_Sumary'!Z46+'2007_CO-PA_Sumary'!Z46+'2008_CO-PA_Sumary'!Z46+'2009_CO-PA_Sumary'!Z46+'2010_CO-PA_Sumary'!Z46)/6</f>
        <v>22.016666666666669</v>
      </c>
      <c r="AA46" s="29">
        <f>('2005_CO-PA_Sumary'!AA46+'2006_CO-PA_Sumary'!AA46+'2007_CO-PA_Sumary'!AA46+'2008_CO-PA_Sumary'!AA46+'2009_CO-PA_Sumary'!AA46+'2010_CO-PA_Sumary'!AA46)/6</f>
        <v>0</v>
      </c>
      <c r="AB46" s="28">
        <f>('2005_CO-PA_Sumary'!AB46+'2006_CO-PA_Sumary'!AB46+'2007_CO-PA_Sumary'!AB46+'2008_CO-PA_Sumary'!AB46+'2009_CO-PA_Sumary'!AB46+'2010_CO-PA_Sumary'!AB46)/6</f>
        <v>18.850000000000001</v>
      </c>
      <c r="AC46" s="28">
        <f>('2005_CO-PA_Sumary'!AC46+'2006_CO-PA_Sumary'!AC46+'2007_CO-PA_Sumary'!AC46+'2008_CO-PA_Sumary'!AC46+'2009_CO-PA_Sumary'!AC46+'2010_CO-PA_Sumary'!AC46)/6</f>
        <v>0</v>
      </c>
      <c r="AD46" s="28">
        <f>('2005_CO-PA_Sumary'!AD46+'2006_CO-PA_Sumary'!AD46+'2007_CO-PA_Sumary'!AD46+'2008_CO-PA_Sumary'!AD46+'2009_CO-PA_Sumary'!AD46+'2010_CO-PA_Sumary'!AD46)/6</f>
        <v>0</v>
      </c>
      <c r="AE46" s="28">
        <f>('2005_CO-PA_Sumary'!AE46+'2006_CO-PA_Sumary'!AE46+'2007_CO-PA_Sumary'!AE46+'2008_CO-PA_Sumary'!AE46+'2009_CO-PA_Sumary'!AE46+'2010_CO-PA_Sumary'!AE46)/6</f>
        <v>7.8166666666666673</v>
      </c>
      <c r="AF46" s="29">
        <f>('2005_CO-PA_Sumary'!AF46+'2006_CO-PA_Sumary'!AF46+'2007_CO-PA_Sumary'!AF46+'2008_CO-PA_Sumary'!AF46+'2009_CO-PA_Sumary'!AF46+'2010_CO-PA_Sumary'!AF46)/6</f>
        <v>0.23333333333333309</v>
      </c>
      <c r="AG46" s="29">
        <f>('2005_CO-PA_Sumary'!AG46+'2006_CO-PA_Sumary'!AG46+'2007_CO-PA_Sumary'!AG46+'2008_CO-PA_Sumary'!AG46+'2009_CO-PA_Sumary'!AG46+'2010_CO-PA_Sumary'!AG46)/6</f>
        <v>0</v>
      </c>
      <c r="AH46" s="28">
        <f>('2005_CO-PA_Sumary'!AH46+'2006_CO-PA_Sumary'!AH46+'2007_CO-PA_Sumary'!AH46+'2008_CO-PA_Sumary'!AH46+'2009_CO-PA_Sumary'!AH46+'2010_CO-PA_Sumary'!AH46)/6</f>
        <v>8.0500000000000025</v>
      </c>
      <c r="AI46" s="29">
        <f>('2005_CO-PA_Sumary'!AI46+'2006_CO-PA_Sumary'!AI46+'2007_CO-PA_Sumary'!AI46+'2008_CO-PA_Sumary'!AI46+'2009_CO-PA_Sumary'!AI46+'2010_CO-PA_Sumary'!AI46)/6</f>
        <v>169.98333333333332</v>
      </c>
      <c r="AL46" s="148"/>
      <c r="AM46" s="150">
        <v>607</v>
      </c>
      <c r="AN46" s="151" t="s">
        <v>174</v>
      </c>
      <c r="AO46" s="138">
        <f t="shared" si="80"/>
        <v>121.89999999999999</v>
      </c>
      <c r="AP46" s="138">
        <f t="shared" si="81"/>
        <v>102.93333333333334</v>
      </c>
      <c r="AQ46" s="138">
        <f t="shared" si="82"/>
        <v>1.4166666666666667</v>
      </c>
      <c r="AR46" s="138">
        <f t="shared" si="83"/>
        <v>226.25</v>
      </c>
      <c r="AS46" s="138">
        <f t="shared" si="84"/>
        <v>904.51666666666677</v>
      </c>
      <c r="AT46" s="138">
        <f t="shared" si="85"/>
        <v>149.68333333333331</v>
      </c>
      <c r="AU46" s="138">
        <f t="shared" si="86"/>
        <v>10.666666666666666</v>
      </c>
      <c r="AV46" s="138">
        <f t="shared" si="87"/>
        <v>86.583333333333329</v>
      </c>
      <c r="AW46" s="138">
        <f t="shared" si="88"/>
        <v>28.899999999999995</v>
      </c>
      <c r="AX46" s="138">
        <f t="shared" si="89"/>
        <v>32.633333333333333</v>
      </c>
      <c r="AY46" s="138">
        <f t="shared" ref="AY46:BA46" si="104">AE31</f>
        <v>88.383333333333326</v>
      </c>
      <c r="AZ46" s="138">
        <f t="shared" si="104"/>
        <v>0</v>
      </c>
      <c r="BA46" s="138">
        <f t="shared" si="104"/>
        <v>0</v>
      </c>
      <c r="BB46" s="138">
        <f t="shared" si="91"/>
        <v>88.383333333333326</v>
      </c>
      <c r="BC46" s="240">
        <f t="shared" si="92"/>
        <v>1064.8666666666668</v>
      </c>
      <c r="BD46" s="247"/>
      <c r="BE46" s="245"/>
      <c r="BF46" s="213">
        <v>12</v>
      </c>
      <c r="BG46" s="212" t="s">
        <v>65</v>
      </c>
      <c r="BH46" s="232">
        <f>C30</f>
        <v>0.95000000000000007</v>
      </c>
      <c r="BI46" s="232">
        <f t="shared" ref="BI46:BV46" si="105">D30</f>
        <v>8.3166666666666664</v>
      </c>
      <c r="BJ46" s="232">
        <f t="shared" si="105"/>
        <v>0</v>
      </c>
      <c r="BK46" s="232">
        <f t="shared" si="105"/>
        <v>9.2666666666666675</v>
      </c>
      <c r="BL46" s="232">
        <f t="shared" si="105"/>
        <v>36.68333333333333</v>
      </c>
      <c r="BM46" s="232">
        <f t="shared" si="105"/>
        <v>28.75</v>
      </c>
      <c r="BN46" s="232">
        <f t="shared" si="105"/>
        <v>0.88333333333333341</v>
      </c>
      <c r="BO46" s="232">
        <f t="shared" si="105"/>
        <v>14.41666666666667</v>
      </c>
      <c r="BP46" s="232">
        <f t="shared" si="105"/>
        <v>0</v>
      </c>
      <c r="BQ46" s="232">
        <f t="shared" si="105"/>
        <v>5.416666666666667</v>
      </c>
      <c r="BR46" s="232">
        <f t="shared" si="105"/>
        <v>7.8500000000000005</v>
      </c>
      <c r="BS46" s="232">
        <f t="shared" si="105"/>
        <v>0.23333333333333309</v>
      </c>
      <c r="BT46" s="232">
        <f t="shared" si="105"/>
        <v>0</v>
      </c>
      <c r="BU46" s="232">
        <f t="shared" si="105"/>
        <v>8.0833333333333339</v>
      </c>
      <c r="BV46" s="232">
        <f t="shared" si="105"/>
        <v>66.316666666666663</v>
      </c>
      <c r="BX46" s="28"/>
    </row>
    <row r="47" spans="1:76" x14ac:dyDescent="0.2">
      <c r="A47" s="23" t="s">
        <v>98</v>
      </c>
      <c r="B47" s="24" t="s">
        <v>99</v>
      </c>
      <c r="C47" s="28">
        <f>('2005_CO-PA_Sumary'!C47+'2006_CO-PA_Sumary'!C47+'2007_CO-PA_Sumary'!C47+'2008_CO-PA_Sumary'!C47+'2009_CO-PA_Sumary'!C47+'2010_CO-PA_Sumary'!C47)/6</f>
        <v>23.866666666666664</v>
      </c>
      <c r="D47" s="29">
        <f>('2005_CO-PA_Sumary'!D47+'2006_CO-PA_Sumary'!D47+'2007_CO-PA_Sumary'!D47+'2008_CO-PA_Sumary'!D47+'2009_CO-PA_Sumary'!D47+'2010_CO-PA_Sumary'!D47)/6</f>
        <v>1.0333333333333332</v>
      </c>
      <c r="E47" s="29">
        <f>('2005_CO-PA_Sumary'!E47+'2006_CO-PA_Sumary'!E47+'2007_CO-PA_Sumary'!E47+'2008_CO-PA_Sumary'!E47+'2009_CO-PA_Sumary'!E47+'2010_CO-PA_Sumary'!E47)/6</f>
        <v>0</v>
      </c>
      <c r="F47" s="29">
        <f>('2005_CO-PA_Sumary'!F47+'2006_CO-PA_Sumary'!F47+'2007_CO-PA_Sumary'!F47+'2008_CO-PA_Sumary'!F47+'2009_CO-PA_Sumary'!F47+'2010_CO-PA_Sumary'!F47)/6</f>
        <v>24.900000000000002</v>
      </c>
      <c r="G47" s="28">
        <f>('2005_CO-PA_Sumary'!G47+'2006_CO-PA_Sumary'!G47+'2007_CO-PA_Sumary'!G47+'2008_CO-PA_Sumary'!G47+'2009_CO-PA_Sumary'!G47+'2010_CO-PA_Sumary'!G47)/6</f>
        <v>80.75</v>
      </c>
      <c r="H47" s="29">
        <f>('2005_CO-PA_Sumary'!H47+'2006_CO-PA_Sumary'!H47+'2007_CO-PA_Sumary'!H47+'2008_CO-PA_Sumary'!H47+'2009_CO-PA_Sumary'!H47+'2010_CO-PA_Sumary'!H47)/6</f>
        <v>1.1833333333333333</v>
      </c>
      <c r="I47" s="29">
        <f>('2005_CO-PA_Sumary'!I47+'2006_CO-PA_Sumary'!I47+'2007_CO-PA_Sumary'!I47+'2008_CO-PA_Sumary'!I47+'2009_CO-PA_Sumary'!I47+'2010_CO-PA_Sumary'!I47)/6</f>
        <v>0</v>
      </c>
      <c r="J47" s="28">
        <f>('2005_CO-PA_Sumary'!J47+'2006_CO-PA_Sumary'!J47+'2007_CO-PA_Sumary'!J47+'2008_CO-PA_Sumary'!J47+'2009_CO-PA_Sumary'!J47+'2010_CO-PA_Sumary'!J47)/6</f>
        <v>1.0833333333333333</v>
      </c>
      <c r="K47" s="28">
        <f>('2005_CO-PA_Sumary'!K47+'2006_CO-PA_Sumary'!K47+'2007_CO-PA_Sumary'!K47+'2008_CO-PA_Sumary'!K47+'2009_CO-PA_Sumary'!K47+'2010_CO-PA_Sumary'!K47)/6</f>
        <v>0</v>
      </c>
      <c r="L47" s="28">
        <f>('2005_CO-PA_Sumary'!L47+'2006_CO-PA_Sumary'!L47+'2007_CO-PA_Sumary'!L47+'2008_CO-PA_Sumary'!L47+'2009_CO-PA_Sumary'!L47+'2010_CO-PA_Sumary'!L47)/6</f>
        <v>0.78333333333333333</v>
      </c>
      <c r="M47" s="28">
        <f>('2005_CO-PA_Sumary'!M47+'2006_CO-PA_Sumary'!M47+'2007_CO-PA_Sumary'!M47+'2008_CO-PA_Sumary'!M47+'2009_CO-PA_Sumary'!M47+'2010_CO-PA_Sumary'!M47)/6</f>
        <v>0</v>
      </c>
      <c r="N47" s="29">
        <f>('2005_CO-PA_Sumary'!N47+'2006_CO-PA_Sumary'!N47+'2007_CO-PA_Sumary'!N47+'2008_CO-PA_Sumary'!N47+'2009_CO-PA_Sumary'!N47+'2010_CO-PA_Sumary'!N47)/6</f>
        <v>0</v>
      </c>
      <c r="O47" s="29">
        <f>('2005_CO-PA_Sumary'!O47+'2006_CO-PA_Sumary'!O47+'2007_CO-PA_Sumary'!O47+'2008_CO-PA_Sumary'!O47+'2009_CO-PA_Sumary'!O47+'2010_CO-PA_Sumary'!O47)/6</f>
        <v>0</v>
      </c>
      <c r="P47" s="28">
        <f>('2005_CO-PA_Sumary'!P47+'2006_CO-PA_Sumary'!P47+'2007_CO-PA_Sumary'!P47+'2008_CO-PA_Sumary'!P47+'2009_CO-PA_Sumary'!P47+'2010_CO-PA_Sumary'!P47)/6</f>
        <v>0</v>
      </c>
      <c r="Q47" s="29">
        <f>('2005_CO-PA_Sumary'!Q47+'2006_CO-PA_Sumary'!Q47+'2007_CO-PA_Sumary'!Q47+'2008_CO-PA_Sumary'!Q47+'2009_CO-PA_Sumary'!Q47+'2010_CO-PA_Sumary'!Q47)/6</f>
        <v>81.933333333333323</v>
      </c>
      <c r="S47" s="27">
        <v>901</v>
      </c>
      <c r="T47" s="25" t="s">
        <v>188</v>
      </c>
      <c r="U47" s="28">
        <f>('2005_CO-PA_Sumary'!U47+'2006_CO-PA_Sumary'!U47+'2007_CO-PA_Sumary'!U47+'2008_CO-PA_Sumary'!U47+'2009_CO-PA_Sumary'!U47+'2010_CO-PA_Sumary'!U47)/6</f>
        <v>137.4</v>
      </c>
      <c r="V47" s="29">
        <f>('2005_CO-PA_Sumary'!V47+'2006_CO-PA_Sumary'!V47+'2007_CO-PA_Sumary'!V47+'2008_CO-PA_Sumary'!V47+'2009_CO-PA_Sumary'!V47+'2010_CO-PA_Sumary'!V47)/6</f>
        <v>10.45</v>
      </c>
      <c r="W47" s="29">
        <f>('2005_CO-PA_Sumary'!W47+'2006_CO-PA_Sumary'!W47+'2007_CO-PA_Sumary'!W47+'2008_CO-PA_Sumary'!W47+'2009_CO-PA_Sumary'!W47+'2010_CO-PA_Sumary'!W47)/6</f>
        <v>0</v>
      </c>
      <c r="X47" s="29">
        <f>('2005_CO-PA_Sumary'!X47+'2006_CO-PA_Sumary'!X47+'2007_CO-PA_Sumary'!X47+'2008_CO-PA_Sumary'!X47+'2009_CO-PA_Sumary'!X47+'2010_CO-PA_Sumary'!X47)/6</f>
        <v>147.85</v>
      </c>
      <c r="Y47" s="28">
        <f>('2005_CO-PA_Sumary'!Y47+'2006_CO-PA_Sumary'!Y47+'2007_CO-PA_Sumary'!Y47+'2008_CO-PA_Sumary'!Y47+'2009_CO-PA_Sumary'!Y47+'2010_CO-PA_Sumary'!Y47)/6</f>
        <v>180.18333333333331</v>
      </c>
      <c r="Z47" s="29">
        <f>('2005_CO-PA_Sumary'!Z47+'2006_CO-PA_Sumary'!Z47+'2007_CO-PA_Sumary'!Z47+'2008_CO-PA_Sumary'!Z47+'2009_CO-PA_Sumary'!Z47+'2010_CO-PA_Sumary'!Z47)/6</f>
        <v>11.583333333333334</v>
      </c>
      <c r="AA47" s="29">
        <f>('2005_CO-PA_Sumary'!AA47+'2006_CO-PA_Sumary'!AA47+'2007_CO-PA_Sumary'!AA47+'2008_CO-PA_Sumary'!AA47+'2009_CO-PA_Sumary'!AA47+'2010_CO-PA_Sumary'!AA47)/6</f>
        <v>0</v>
      </c>
      <c r="AB47" s="28">
        <f>('2005_CO-PA_Sumary'!AB47+'2006_CO-PA_Sumary'!AB47+'2007_CO-PA_Sumary'!AB47+'2008_CO-PA_Sumary'!AB47+'2009_CO-PA_Sumary'!AB47+'2010_CO-PA_Sumary'!AB47)/6</f>
        <v>30.766666666666669</v>
      </c>
      <c r="AC47" s="28">
        <f>('2005_CO-PA_Sumary'!AC47+'2006_CO-PA_Sumary'!AC47+'2007_CO-PA_Sumary'!AC47+'2008_CO-PA_Sumary'!AC47+'2009_CO-PA_Sumary'!AC47+'2010_CO-PA_Sumary'!AC47)/6</f>
        <v>0</v>
      </c>
      <c r="AD47" s="28">
        <f>('2005_CO-PA_Sumary'!AD47+'2006_CO-PA_Sumary'!AD47+'2007_CO-PA_Sumary'!AD47+'2008_CO-PA_Sumary'!AD47+'2009_CO-PA_Sumary'!AD47+'2010_CO-PA_Sumary'!AD47)/6</f>
        <v>0</v>
      </c>
      <c r="AE47" s="28">
        <f>('2005_CO-PA_Sumary'!AE47+'2006_CO-PA_Sumary'!AE47+'2007_CO-PA_Sumary'!AE47+'2008_CO-PA_Sumary'!AE47+'2009_CO-PA_Sumary'!AE47+'2010_CO-PA_Sumary'!AE47)/6</f>
        <v>0</v>
      </c>
      <c r="AF47" s="29">
        <f>('2005_CO-PA_Sumary'!AF47+'2006_CO-PA_Sumary'!AF47+'2007_CO-PA_Sumary'!AF47+'2008_CO-PA_Sumary'!AF47+'2009_CO-PA_Sumary'!AF47+'2010_CO-PA_Sumary'!AF47)/6</f>
        <v>0</v>
      </c>
      <c r="AG47" s="29">
        <f>('2005_CO-PA_Sumary'!AG47+'2006_CO-PA_Sumary'!AG47+'2007_CO-PA_Sumary'!AG47+'2008_CO-PA_Sumary'!AG47+'2009_CO-PA_Sumary'!AG47+'2010_CO-PA_Sumary'!AG47)/6</f>
        <v>0</v>
      </c>
      <c r="AH47" s="28">
        <f>('2005_CO-PA_Sumary'!AH47+'2006_CO-PA_Sumary'!AH47+'2007_CO-PA_Sumary'!AH47+'2008_CO-PA_Sumary'!AH47+'2009_CO-PA_Sumary'!AH47+'2010_CO-PA_Sumary'!AH47)/6</f>
        <v>0</v>
      </c>
      <c r="AI47" s="29">
        <f>('2005_CO-PA_Sumary'!AI47+'2006_CO-PA_Sumary'!AI47+'2007_CO-PA_Sumary'!AI47+'2008_CO-PA_Sumary'!AI47+'2009_CO-PA_Sumary'!AI47+'2010_CO-PA_Sumary'!AI47)/6</f>
        <v>191.76666666666665</v>
      </c>
      <c r="AL47" s="148"/>
      <c r="AM47" s="150">
        <v>608</v>
      </c>
      <c r="AN47" s="151" t="s">
        <v>175</v>
      </c>
      <c r="AO47" s="138">
        <f t="shared" si="80"/>
        <v>330.31666666666666</v>
      </c>
      <c r="AP47" s="138">
        <f t="shared" si="81"/>
        <v>74.900000000000006</v>
      </c>
      <c r="AQ47" s="138">
        <f t="shared" si="82"/>
        <v>0</v>
      </c>
      <c r="AR47" s="138">
        <f t="shared" si="83"/>
        <v>405.2166666666667</v>
      </c>
      <c r="AS47" s="138">
        <f t="shared" si="84"/>
        <v>1019.8833333333332</v>
      </c>
      <c r="AT47" s="138">
        <f t="shared" si="85"/>
        <v>74.900000000000006</v>
      </c>
      <c r="AU47" s="138">
        <f t="shared" si="86"/>
        <v>0</v>
      </c>
      <c r="AV47" s="138">
        <f t="shared" si="87"/>
        <v>8.9500000000000011</v>
      </c>
      <c r="AW47" s="138">
        <f t="shared" si="88"/>
        <v>11.983333333333334</v>
      </c>
      <c r="AX47" s="138">
        <f t="shared" si="89"/>
        <v>34.483333333333334</v>
      </c>
      <c r="AY47" s="138">
        <f t="shared" ref="AY47:BA47" si="106">AE32</f>
        <v>6.166666666666667</v>
      </c>
      <c r="AZ47" s="138">
        <f t="shared" si="106"/>
        <v>0</v>
      </c>
      <c r="BA47" s="138">
        <f t="shared" si="106"/>
        <v>0</v>
      </c>
      <c r="BB47" s="138">
        <f t="shared" si="91"/>
        <v>6.166666666666667</v>
      </c>
      <c r="BC47" s="240">
        <f t="shared" si="92"/>
        <v>1094.7833333333331</v>
      </c>
      <c r="BD47" s="247"/>
      <c r="BE47" s="245"/>
      <c r="BF47" s="213">
        <v>13</v>
      </c>
      <c r="BG47" s="212" t="s">
        <v>69</v>
      </c>
      <c r="BH47" s="232">
        <f>C32</f>
        <v>17.666666666666668</v>
      </c>
      <c r="BI47" s="232">
        <f t="shared" ref="BI47:BV47" si="107">D32</f>
        <v>20.8</v>
      </c>
      <c r="BJ47" s="232">
        <f t="shared" si="107"/>
        <v>0</v>
      </c>
      <c r="BK47" s="232">
        <f t="shared" si="107"/>
        <v>38.466666666666669</v>
      </c>
      <c r="BL47" s="232">
        <f t="shared" si="107"/>
        <v>187.30000000000004</v>
      </c>
      <c r="BM47" s="232">
        <f t="shared" si="107"/>
        <v>112.09999999999998</v>
      </c>
      <c r="BN47" s="232">
        <f t="shared" si="107"/>
        <v>0</v>
      </c>
      <c r="BO47" s="232">
        <f t="shared" si="107"/>
        <v>25.95</v>
      </c>
      <c r="BP47" s="232">
        <f t="shared" si="107"/>
        <v>0</v>
      </c>
      <c r="BQ47" s="232">
        <f t="shared" si="107"/>
        <v>8.6666666666666661</v>
      </c>
      <c r="BR47" s="232">
        <f t="shared" si="107"/>
        <v>4.5666666666666664</v>
      </c>
      <c r="BS47" s="232">
        <f t="shared" si="107"/>
        <v>3.85</v>
      </c>
      <c r="BT47" s="232">
        <f t="shared" si="107"/>
        <v>0</v>
      </c>
      <c r="BU47" s="232">
        <f t="shared" si="107"/>
        <v>8.4166666666666661</v>
      </c>
      <c r="BV47" s="232">
        <f t="shared" si="107"/>
        <v>299.40000000000003</v>
      </c>
      <c r="BX47" s="28"/>
    </row>
    <row r="48" spans="1:76" x14ac:dyDescent="0.2">
      <c r="A48" s="23" t="s">
        <v>100</v>
      </c>
      <c r="B48" s="24" t="s">
        <v>101</v>
      </c>
      <c r="C48" s="28">
        <f>('2005_CO-PA_Sumary'!C48+'2006_CO-PA_Sumary'!C48+'2007_CO-PA_Sumary'!C48+'2008_CO-PA_Sumary'!C48+'2009_CO-PA_Sumary'!C48+'2010_CO-PA_Sumary'!C48)/6</f>
        <v>174.94999999999996</v>
      </c>
      <c r="D48" s="29">
        <f>('2005_CO-PA_Sumary'!D48+'2006_CO-PA_Sumary'!D48+'2007_CO-PA_Sumary'!D48+'2008_CO-PA_Sumary'!D48+'2009_CO-PA_Sumary'!D48+'2010_CO-PA_Sumary'!D48)/6</f>
        <v>11.399999999999999</v>
      </c>
      <c r="E48" s="29">
        <f>('2005_CO-PA_Sumary'!E48+'2006_CO-PA_Sumary'!E48+'2007_CO-PA_Sumary'!E48+'2008_CO-PA_Sumary'!E48+'2009_CO-PA_Sumary'!E48+'2010_CO-PA_Sumary'!E48)/6</f>
        <v>2.5166666666666666</v>
      </c>
      <c r="F48" s="29">
        <f>('2005_CO-PA_Sumary'!F48+'2006_CO-PA_Sumary'!F48+'2007_CO-PA_Sumary'!F48+'2008_CO-PA_Sumary'!F48+'2009_CO-PA_Sumary'!F48+'2010_CO-PA_Sumary'!F48)/6</f>
        <v>188.86666666666665</v>
      </c>
      <c r="G48" s="28">
        <f>('2005_CO-PA_Sumary'!G48+'2006_CO-PA_Sumary'!G48+'2007_CO-PA_Sumary'!G48+'2008_CO-PA_Sumary'!G48+'2009_CO-PA_Sumary'!G48+'2010_CO-PA_Sumary'!G48)/6</f>
        <v>447.45000000000005</v>
      </c>
      <c r="H48" s="29">
        <f>('2005_CO-PA_Sumary'!H48+'2006_CO-PA_Sumary'!H48+'2007_CO-PA_Sumary'!H48+'2008_CO-PA_Sumary'!H48+'2009_CO-PA_Sumary'!H48+'2010_CO-PA_Sumary'!H48)/6</f>
        <v>20.25</v>
      </c>
      <c r="I48" s="29">
        <f>('2005_CO-PA_Sumary'!I48+'2006_CO-PA_Sumary'!I48+'2007_CO-PA_Sumary'!I48+'2008_CO-PA_Sumary'!I48+'2009_CO-PA_Sumary'!I48+'2010_CO-PA_Sumary'!I48)/6</f>
        <v>168.51666666666668</v>
      </c>
      <c r="J48" s="28">
        <f>('2005_CO-PA_Sumary'!J48+'2006_CO-PA_Sumary'!J48+'2007_CO-PA_Sumary'!J48+'2008_CO-PA_Sumary'!J48+'2009_CO-PA_Sumary'!J48+'2010_CO-PA_Sumary'!J48)/6</f>
        <v>54.29999999999999</v>
      </c>
      <c r="K48" s="28">
        <f>('2005_CO-PA_Sumary'!K48+'2006_CO-PA_Sumary'!K48+'2007_CO-PA_Sumary'!K48+'2008_CO-PA_Sumary'!K48+'2009_CO-PA_Sumary'!K48+'2010_CO-PA_Sumary'!K48)/6</f>
        <v>0</v>
      </c>
      <c r="L48" s="28">
        <f>('2005_CO-PA_Sumary'!L48+'2006_CO-PA_Sumary'!L48+'2007_CO-PA_Sumary'!L48+'2008_CO-PA_Sumary'!L48+'2009_CO-PA_Sumary'!L48+'2010_CO-PA_Sumary'!L48)/6</f>
        <v>11.049999999999999</v>
      </c>
      <c r="M48" s="28">
        <f>('2005_CO-PA_Sumary'!M48+'2006_CO-PA_Sumary'!M48+'2007_CO-PA_Sumary'!M48+'2008_CO-PA_Sumary'!M48+'2009_CO-PA_Sumary'!M48+'2010_CO-PA_Sumary'!M48)/6</f>
        <v>23.433333333333334</v>
      </c>
      <c r="N48" s="29">
        <f>('2005_CO-PA_Sumary'!N48+'2006_CO-PA_Sumary'!N48+'2007_CO-PA_Sumary'!N48+'2008_CO-PA_Sumary'!N48+'2009_CO-PA_Sumary'!N48+'2010_CO-PA_Sumary'!N48)/6</f>
        <v>0</v>
      </c>
      <c r="O48" s="29">
        <f>('2005_CO-PA_Sumary'!O48+'2006_CO-PA_Sumary'!O48+'2007_CO-PA_Sumary'!O48+'2008_CO-PA_Sumary'!O48+'2009_CO-PA_Sumary'!O48+'2010_CO-PA_Sumary'!O48)/6</f>
        <v>28.166666666666668</v>
      </c>
      <c r="P48" s="28">
        <f>('2005_CO-PA_Sumary'!P48+'2006_CO-PA_Sumary'!P48+'2007_CO-PA_Sumary'!P48+'2008_CO-PA_Sumary'!P48+'2009_CO-PA_Sumary'!P48+'2010_CO-PA_Sumary'!P48)/6</f>
        <v>51.6</v>
      </c>
      <c r="Q48" s="29">
        <f>('2005_CO-PA_Sumary'!Q48+'2006_CO-PA_Sumary'!Q48+'2007_CO-PA_Sumary'!Q48+'2008_CO-PA_Sumary'!Q48+'2009_CO-PA_Sumary'!Q48+'2010_CO-PA_Sumary'!Q48)/6</f>
        <v>636.21666666666658</v>
      </c>
      <c r="S48" s="27">
        <v>902</v>
      </c>
      <c r="T48" s="25" t="s">
        <v>189</v>
      </c>
      <c r="U48" s="28">
        <f>('2005_CO-PA_Sumary'!U48+'2006_CO-PA_Sumary'!U48+'2007_CO-PA_Sumary'!U48+'2008_CO-PA_Sumary'!U48+'2009_CO-PA_Sumary'!U48+'2010_CO-PA_Sumary'!U48)/6</f>
        <v>10.333333333333334</v>
      </c>
      <c r="V48" s="29">
        <f>('2005_CO-PA_Sumary'!V48+'2006_CO-PA_Sumary'!V48+'2007_CO-PA_Sumary'!V48+'2008_CO-PA_Sumary'!V48+'2009_CO-PA_Sumary'!V48+'2010_CO-PA_Sumary'!V48)/6</f>
        <v>19.400000000000002</v>
      </c>
      <c r="W48" s="29">
        <f>('2005_CO-PA_Sumary'!W48+'2006_CO-PA_Sumary'!W48+'2007_CO-PA_Sumary'!W48+'2008_CO-PA_Sumary'!W48+'2009_CO-PA_Sumary'!W48+'2010_CO-PA_Sumary'!W48)/6</f>
        <v>0</v>
      </c>
      <c r="X48" s="29">
        <f>('2005_CO-PA_Sumary'!X48+'2006_CO-PA_Sumary'!X48+'2007_CO-PA_Sumary'!X48+'2008_CO-PA_Sumary'!X48+'2009_CO-PA_Sumary'!X48+'2010_CO-PA_Sumary'!X48)/6</f>
        <v>29.733333333333334</v>
      </c>
      <c r="Y48" s="28">
        <f>('2005_CO-PA_Sumary'!Y48+'2006_CO-PA_Sumary'!Y48+'2007_CO-PA_Sumary'!Y48+'2008_CO-PA_Sumary'!Y48+'2009_CO-PA_Sumary'!Y48+'2010_CO-PA_Sumary'!Y48)/6</f>
        <v>10.333333333333334</v>
      </c>
      <c r="Z48" s="29">
        <f>('2005_CO-PA_Sumary'!Z48+'2006_CO-PA_Sumary'!Z48+'2007_CO-PA_Sumary'!Z48+'2008_CO-PA_Sumary'!Z48+'2009_CO-PA_Sumary'!Z48+'2010_CO-PA_Sumary'!Z48)/6</f>
        <v>19.716666666666669</v>
      </c>
      <c r="AA48" s="29">
        <f>('2005_CO-PA_Sumary'!AA48+'2006_CO-PA_Sumary'!AA48+'2007_CO-PA_Sumary'!AA48+'2008_CO-PA_Sumary'!AA48+'2009_CO-PA_Sumary'!AA48+'2010_CO-PA_Sumary'!AA48)/6</f>
        <v>0</v>
      </c>
      <c r="AB48" s="28">
        <f>('2005_CO-PA_Sumary'!AB48+'2006_CO-PA_Sumary'!AB48+'2007_CO-PA_Sumary'!AB48+'2008_CO-PA_Sumary'!AB48+'2009_CO-PA_Sumary'!AB48+'2010_CO-PA_Sumary'!AB48)/6</f>
        <v>8.0666666666666664</v>
      </c>
      <c r="AC48" s="28">
        <f>('2005_CO-PA_Sumary'!AC48+'2006_CO-PA_Sumary'!AC48+'2007_CO-PA_Sumary'!AC48+'2008_CO-PA_Sumary'!AC48+'2009_CO-PA_Sumary'!AC48+'2010_CO-PA_Sumary'!AC48)/6</f>
        <v>0</v>
      </c>
      <c r="AD48" s="28">
        <f>('2005_CO-PA_Sumary'!AD48+'2006_CO-PA_Sumary'!AD48+'2007_CO-PA_Sumary'!AD48+'2008_CO-PA_Sumary'!AD48+'2009_CO-PA_Sumary'!AD48+'2010_CO-PA_Sumary'!AD48)/6</f>
        <v>0</v>
      </c>
      <c r="AE48" s="28">
        <f>('2005_CO-PA_Sumary'!AE48+'2006_CO-PA_Sumary'!AE48+'2007_CO-PA_Sumary'!AE48+'2008_CO-PA_Sumary'!AE48+'2009_CO-PA_Sumary'!AE48+'2010_CO-PA_Sumary'!AE48)/6</f>
        <v>0</v>
      </c>
      <c r="AF48" s="29">
        <f>('2005_CO-PA_Sumary'!AF48+'2006_CO-PA_Sumary'!AF48+'2007_CO-PA_Sumary'!AF48+'2008_CO-PA_Sumary'!AF48+'2009_CO-PA_Sumary'!AF48+'2010_CO-PA_Sumary'!AF48)/6</f>
        <v>0</v>
      </c>
      <c r="AG48" s="29">
        <f>('2005_CO-PA_Sumary'!AG48+'2006_CO-PA_Sumary'!AG48+'2007_CO-PA_Sumary'!AG48+'2008_CO-PA_Sumary'!AG48+'2009_CO-PA_Sumary'!AG48+'2010_CO-PA_Sumary'!AG48)/6</f>
        <v>0</v>
      </c>
      <c r="AH48" s="28">
        <f>('2005_CO-PA_Sumary'!AH48+'2006_CO-PA_Sumary'!AH48+'2007_CO-PA_Sumary'!AH48+'2008_CO-PA_Sumary'!AH48+'2009_CO-PA_Sumary'!AH48+'2010_CO-PA_Sumary'!AH48)/6</f>
        <v>0</v>
      </c>
      <c r="AI48" s="29">
        <f>('2005_CO-PA_Sumary'!AI48+'2006_CO-PA_Sumary'!AI48+'2007_CO-PA_Sumary'!AI48+'2008_CO-PA_Sumary'!AI48+'2009_CO-PA_Sumary'!AI48+'2010_CO-PA_Sumary'!AI48)/6</f>
        <v>30.05</v>
      </c>
      <c r="AL48" s="148"/>
      <c r="AM48" s="150">
        <v>609</v>
      </c>
      <c r="AN48" s="151" t="s">
        <v>176</v>
      </c>
      <c r="AO48" s="138">
        <f t="shared" si="80"/>
        <v>1146.7</v>
      </c>
      <c r="AP48" s="138">
        <f t="shared" si="81"/>
        <v>95.383333333333326</v>
      </c>
      <c r="AQ48" s="138">
        <f t="shared" si="82"/>
        <v>11.049999999999999</v>
      </c>
      <c r="AR48" s="138">
        <f t="shared" si="83"/>
        <v>1253.1333333333334</v>
      </c>
      <c r="AS48" s="138">
        <f t="shared" si="84"/>
        <v>2024.4833333333333</v>
      </c>
      <c r="AT48" s="138">
        <f t="shared" si="85"/>
        <v>95.566666666666663</v>
      </c>
      <c r="AU48" s="138">
        <f t="shared" si="86"/>
        <v>44.699999999999996</v>
      </c>
      <c r="AV48" s="138">
        <f t="shared" si="87"/>
        <v>375.54999999999995</v>
      </c>
      <c r="AW48" s="138">
        <f t="shared" si="88"/>
        <v>52.816666666666663</v>
      </c>
      <c r="AX48" s="138">
        <f t="shared" si="89"/>
        <v>43.949999999999996</v>
      </c>
      <c r="AY48" s="138">
        <f t="shared" ref="AY48:BA48" si="108">AE33</f>
        <v>265.08333333333331</v>
      </c>
      <c r="AZ48" s="138">
        <f t="shared" si="108"/>
        <v>0</v>
      </c>
      <c r="BA48" s="138">
        <f t="shared" si="108"/>
        <v>3.6833333333333336</v>
      </c>
      <c r="BB48" s="138">
        <f t="shared" si="91"/>
        <v>268.76666666666671</v>
      </c>
      <c r="BC48" s="240">
        <f t="shared" si="92"/>
        <v>2164.7500000000005</v>
      </c>
      <c r="BD48" s="247"/>
      <c r="BE48" s="245"/>
      <c r="BF48" s="213">
        <v>14</v>
      </c>
      <c r="BG48" s="212" t="s">
        <v>75</v>
      </c>
      <c r="BH48" s="232">
        <f>C35</f>
        <v>179.10000000000002</v>
      </c>
      <c r="BI48" s="232">
        <f t="shared" ref="BI48:BV48" si="109">D35</f>
        <v>191.51666666666665</v>
      </c>
      <c r="BJ48" s="232">
        <f t="shared" si="109"/>
        <v>0.13333333333333333</v>
      </c>
      <c r="BK48" s="232">
        <f t="shared" si="109"/>
        <v>370.75</v>
      </c>
      <c r="BL48" s="232">
        <f t="shared" si="109"/>
        <v>403.13333333333338</v>
      </c>
      <c r="BM48" s="232">
        <f t="shared" si="109"/>
        <v>419.25</v>
      </c>
      <c r="BN48" s="232">
        <f t="shared" si="109"/>
        <v>28.849999999999998</v>
      </c>
      <c r="BO48" s="232">
        <f t="shared" si="109"/>
        <v>80.516666666666666</v>
      </c>
      <c r="BP48" s="232">
        <f t="shared" si="109"/>
        <v>0</v>
      </c>
      <c r="BQ48" s="232">
        <f t="shared" si="109"/>
        <v>2.8166666666666669</v>
      </c>
      <c r="BR48" s="232">
        <f t="shared" si="109"/>
        <v>38.749999999999993</v>
      </c>
      <c r="BS48" s="232">
        <f t="shared" si="109"/>
        <v>23.133333333333336</v>
      </c>
      <c r="BT48" s="232">
        <f t="shared" si="109"/>
        <v>1.6666666666666902E-2</v>
      </c>
      <c r="BU48" s="232">
        <f t="shared" si="109"/>
        <v>61.900000000000006</v>
      </c>
      <c r="BV48" s="232">
        <f t="shared" si="109"/>
        <v>851.23333333333346</v>
      </c>
      <c r="BX48" s="28"/>
    </row>
    <row r="49" spans="1:76" ht="13.5" thickBot="1" x14ac:dyDescent="0.25">
      <c r="A49" s="23" t="s">
        <v>102</v>
      </c>
      <c r="B49" s="24" t="s">
        <v>103</v>
      </c>
      <c r="C49" s="28">
        <f>('2005_CO-PA_Sumary'!C49+'2006_CO-PA_Sumary'!C49+'2007_CO-PA_Sumary'!C49+'2008_CO-PA_Sumary'!C49+'2009_CO-PA_Sumary'!C49+'2010_CO-PA_Sumary'!C49)/6</f>
        <v>254.61666666666667</v>
      </c>
      <c r="D49" s="29">
        <f>('2005_CO-PA_Sumary'!D49+'2006_CO-PA_Sumary'!D49+'2007_CO-PA_Sumary'!D49+'2008_CO-PA_Sumary'!D49+'2009_CO-PA_Sumary'!D49+'2010_CO-PA_Sumary'!D49)/6</f>
        <v>20.133333333333336</v>
      </c>
      <c r="E49" s="29">
        <f>('2005_CO-PA_Sumary'!E49+'2006_CO-PA_Sumary'!E49+'2007_CO-PA_Sumary'!E49+'2008_CO-PA_Sumary'!E49+'2009_CO-PA_Sumary'!E49+'2010_CO-PA_Sumary'!E49)/6</f>
        <v>0</v>
      </c>
      <c r="F49" s="29">
        <f>('2005_CO-PA_Sumary'!F49+'2006_CO-PA_Sumary'!F49+'2007_CO-PA_Sumary'!F49+'2008_CO-PA_Sumary'!F49+'2009_CO-PA_Sumary'!F49+'2010_CO-PA_Sumary'!F49)/6</f>
        <v>274.75</v>
      </c>
      <c r="G49" s="28">
        <f>('2005_CO-PA_Sumary'!G49+'2006_CO-PA_Sumary'!G49+'2007_CO-PA_Sumary'!G49+'2008_CO-PA_Sumary'!G49+'2009_CO-PA_Sumary'!G49+'2010_CO-PA_Sumary'!G49)/6</f>
        <v>549.58333333333337</v>
      </c>
      <c r="H49" s="29">
        <f>('2005_CO-PA_Sumary'!H49+'2006_CO-PA_Sumary'!H49+'2007_CO-PA_Sumary'!H49+'2008_CO-PA_Sumary'!H49+'2009_CO-PA_Sumary'!H49+'2010_CO-PA_Sumary'!H49)/6</f>
        <v>94.566666666666663</v>
      </c>
      <c r="I49" s="29">
        <f>('2005_CO-PA_Sumary'!I49+'2006_CO-PA_Sumary'!I49+'2007_CO-PA_Sumary'!I49+'2008_CO-PA_Sumary'!I49+'2009_CO-PA_Sumary'!I49+'2010_CO-PA_Sumary'!I49)/6</f>
        <v>0</v>
      </c>
      <c r="J49" s="28">
        <f>('2005_CO-PA_Sumary'!J49+'2006_CO-PA_Sumary'!J49+'2007_CO-PA_Sumary'!J49+'2008_CO-PA_Sumary'!J49+'2009_CO-PA_Sumary'!J49+'2010_CO-PA_Sumary'!J49)/6</f>
        <v>40.616666666666667</v>
      </c>
      <c r="K49" s="28">
        <f>('2005_CO-PA_Sumary'!K49+'2006_CO-PA_Sumary'!K49+'2007_CO-PA_Sumary'!K49+'2008_CO-PA_Sumary'!K49+'2009_CO-PA_Sumary'!K49+'2010_CO-PA_Sumary'!K49)/6</f>
        <v>0</v>
      </c>
      <c r="L49" s="28">
        <f>('2005_CO-PA_Sumary'!L49+'2006_CO-PA_Sumary'!L49+'2007_CO-PA_Sumary'!L49+'2008_CO-PA_Sumary'!L49+'2009_CO-PA_Sumary'!L49+'2010_CO-PA_Sumary'!L49)/6</f>
        <v>10.249999999999998</v>
      </c>
      <c r="M49" s="28">
        <f>('2005_CO-PA_Sumary'!M49+'2006_CO-PA_Sumary'!M49+'2007_CO-PA_Sumary'!M49+'2008_CO-PA_Sumary'!M49+'2009_CO-PA_Sumary'!M49+'2010_CO-PA_Sumary'!M49)/6</f>
        <v>1.799999999999998</v>
      </c>
      <c r="N49" s="29">
        <f>('2005_CO-PA_Sumary'!N49+'2006_CO-PA_Sumary'!N49+'2007_CO-PA_Sumary'!N49+'2008_CO-PA_Sumary'!N49+'2009_CO-PA_Sumary'!N49+'2010_CO-PA_Sumary'!N49)/6</f>
        <v>0</v>
      </c>
      <c r="O49" s="29">
        <f>('2005_CO-PA_Sumary'!O49+'2006_CO-PA_Sumary'!O49+'2007_CO-PA_Sumary'!O49+'2008_CO-PA_Sumary'!O49+'2009_CO-PA_Sumary'!O49+'2010_CO-PA_Sumary'!O49)/6</f>
        <v>0</v>
      </c>
      <c r="P49" s="28">
        <f>('2005_CO-PA_Sumary'!P49+'2006_CO-PA_Sumary'!P49+'2007_CO-PA_Sumary'!P49+'2008_CO-PA_Sumary'!P49+'2009_CO-PA_Sumary'!P49+'2010_CO-PA_Sumary'!P49)/6</f>
        <v>1.799999999999998</v>
      </c>
      <c r="Q49" s="29">
        <f>('2005_CO-PA_Sumary'!Q49+'2006_CO-PA_Sumary'!Q49+'2007_CO-PA_Sumary'!Q49+'2008_CO-PA_Sumary'!Q49+'2009_CO-PA_Sumary'!Q49+'2010_CO-PA_Sumary'!Q49)/6</f>
        <v>644.15</v>
      </c>
      <c r="S49" s="27">
        <v>903</v>
      </c>
      <c r="T49" s="25" t="s">
        <v>190</v>
      </c>
      <c r="U49" s="28">
        <f>('2005_CO-PA_Sumary'!U49+'2006_CO-PA_Sumary'!U49+'2007_CO-PA_Sumary'!U49+'2008_CO-PA_Sumary'!U49+'2009_CO-PA_Sumary'!U49+'2010_CO-PA_Sumary'!U49)/6</f>
        <v>10.633333333333335</v>
      </c>
      <c r="V49" s="29">
        <f>('2005_CO-PA_Sumary'!V49+'2006_CO-PA_Sumary'!V49+'2007_CO-PA_Sumary'!V49+'2008_CO-PA_Sumary'!V49+'2009_CO-PA_Sumary'!V49+'2010_CO-PA_Sumary'!V49)/6</f>
        <v>4.0333333333333341</v>
      </c>
      <c r="W49" s="29">
        <f>('2005_CO-PA_Sumary'!W49+'2006_CO-PA_Sumary'!W49+'2007_CO-PA_Sumary'!W49+'2008_CO-PA_Sumary'!W49+'2009_CO-PA_Sumary'!W49+'2010_CO-PA_Sumary'!W49)/6</f>
        <v>0</v>
      </c>
      <c r="X49" s="29">
        <f>('2005_CO-PA_Sumary'!X49+'2006_CO-PA_Sumary'!X49+'2007_CO-PA_Sumary'!X49+'2008_CO-PA_Sumary'!X49+'2009_CO-PA_Sumary'!X49+'2010_CO-PA_Sumary'!X49)/6</f>
        <v>14.666666666666666</v>
      </c>
      <c r="Y49" s="28">
        <f>('2005_CO-PA_Sumary'!Y49+'2006_CO-PA_Sumary'!Y49+'2007_CO-PA_Sumary'!Y49+'2008_CO-PA_Sumary'!Y49+'2009_CO-PA_Sumary'!Y49+'2010_CO-PA_Sumary'!Y49)/6</f>
        <v>10.633333333333335</v>
      </c>
      <c r="Z49" s="29">
        <f>('2005_CO-PA_Sumary'!Z49+'2006_CO-PA_Sumary'!Z49+'2007_CO-PA_Sumary'!Z49+'2008_CO-PA_Sumary'!Z49+'2009_CO-PA_Sumary'!Z49+'2010_CO-PA_Sumary'!Z49)/6</f>
        <v>4.0333333333333341</v>
      </c>
      <c r="AA49" s="29">
        <f>('2005_CO-PA_Sumary'!AA49+'2006_CO-PA_Sumary'!AA49+'2007_CO-PA_Sumary'!AA49+'2008_CO-PA_Sumary'!AA49+'2009_CO-PA_Sumary'!AA49+'2010_CO-PA_Sumary'!AA49)/6</f>
        <v>0</v>
      </c>
      <c r="AB49" s="28">
        <f>('2005_CO-PA_Sumary'!AB49+'2006_CO-PA_Sumary'!AB49+'2007_CO-PA_Sumary'!AB49+'2008_CO-PA_Sumary'!AB49+'2009_CO-PA_Sumary'!AB49+'2010_CO-PA_Sumary'!AB49)/6</f>
        <v>1.2833333333333334</v>
      </c>
      <c r="AC49" s="28">
        <f>('2005_CO-PA_Sumary'!AC49+'2006_CO-PA_Sumary'!AC49+'2007_CO-PA_Sumary'!AC49+'2008_CO-PA_Sumary'!AC49+'2009_CO-PA_Sumary'!AC49+'2010_CO-PA_Sumary'!AC49)/6</f>
        <v>0</v>
      </c>
      <c r="AD49" s="28">
        <f>('2005_CO-PA_Sumary'!AD49+'2006_CO-PA_Sumary'!AD49+'2007_CO-PA_Sumary'!AD49+'2008_CO-PA_Sumary'!AD49+'2009_CO-PA_Sumary'!AD49+'2010_CO-PA_Sumary'!AD49)/6</f>
        <v>0</v>
      </c>
      <c r="AE49" s="28">
        <f>('2005_CO-PA_Sumary'!AE49+'2006_CO-PA_Sumary'!AE49+'2007_CO-PA_Sumary'!AE49+'2008_CO-PA_Sumary'!AE49+'2009_CO-PA_Sumary'!AE49+'2010_CO-PA_Sumary'!AE49)/6</f>
        <v>0</v>
      </c>
      <c r="AF49" s="29">
        <f>('2005_CO-PA_Sumary'!AF49+'2006_CO-PA_Sumary'!AF49+'2007_CO-PA_Sumary'!AF49+'2008_CO-PA_Sumary'!AF49+'2009_CO-PA_Sumary'!AF49+'2010_CO-PA_Sumary'!AF49)/6</f>
        <v>0</v>
      </c>
      <c r="AG49" s="29">
        <f>('2005_CO-PA_Sumary'!AG49+'2006_CO-PA_Sumary'!AG49+'2007_CO-PA_Sumary'!AG49+'2008_CO-PA_Sumary'!AG49+'2009_CO-PA_Sumary'!AG49+'2010_CO-PA_Sumary'!AG49)/6</f>
        <v>0</v>
      </c>
      <c r="AH49" s="28">
        <f>('2005_CO-PA_Sumary'!AH49+'2006_CO-PA_Sumary'!AH49+'2007_CO-PA_Sumary'!AH49+'2008_CO-PA_Sumary'!AH49+'2009_CO-PA_Sumary'!AH49+'2010_CO-PA_Sumary'!AH49)/6</f>
        <v>0</v>
      </c>
      <c r="AI49" s="29">
        <f>('2005_CO-PA_Sumary'!AI49+'2006_CO-PA_Sumary'!AI49+'2007_CO-PA_Sumary'!AI49+'2008_CO-PA_Sumary'!AI49+'2009_CO-PA_Sumary'!AI49+'2010_CO-PA_Sumary'!AI49)/6</f>
        <v>14.666666666666666</v>
      </c>
      <c r="AL49" s="148"/>
      <c r="AM49" s="152">
        <v>610</v>
      </c>
      <c r="AN49" s="153" t="s">
        <v>177</v>
      </c>
      <c r="AO49" s="154">
        <f t="shared" si="80"/>
        <v>3.1</v>
      </c>
      <c r="AP49" s="154">
        <f t="shared" si="81"/>
        <v>15.266666666666666</v>
      </c>
      <c r="AQ49" s="154">
        <f t="shared" si="82"/>
        <v>0</v>
      </c>
      <c r="AR49" s="154">
        <f t="shared" si="83"/>
        <v>18.366666666666664</v>
      </c>
      <c r="AS49" s="154">
        <f t="shared" si="84"/>
        <v>3.1</v>
      </c>
      <c r="AT49" s="154">
        <f t="shared" si="85"/>
        <v>15.716666666666667</v>
      </c>
      <c r="AU49" s="154">
        <f t="shared" si="86"/>
        <v>0</v>
      </c>
      <c r="AV49" s="154">
        <f t="shared" si="87"/>
        <v>10.166666666666666</v>
      </c>
      <c r="AW49" s="154">
        <f t="shared" si="88"/>
        <v>0</v>
      </c>
      <c r="AX49" s="154">
        <f t="shared" si="89"/>
        <v>0</v>
      </c>
      <c r="AY49" s="154">
        <f t="shared" ref="AY49:BA49" si="110">AE34</f>
        <v>0</v>
      </c>
      <c r="AZ49" s="154">
        <f t="shared" si="110"/>
        <v>0</v>
      </c>
      <c r="BA49" s="154">
        <f t="shared" si="110"/>
        <v>0</v>
      </c>
      <c r="BB49" s="154">
        <f t="shared" si="91"/>
        <v>0</v>
      </c>
      <c r="BC49" s="241">
        <f t="shared" si="92"/>
        <v>18.816666666666666</v>
      </c>
      <c r="BD49" s="247"/>
      <c r="BE49" s="245"/>
      <c r="BF49" s="213">
        <v>15</v>
      </c>
      <c r="BG49" s="212" t="s">
        <v>25</v>
      </c>
      <c r="BH49" s="232">
        <f>C10</f>
        <v>0.58333333333333337</v>
      </c>
      <c r="BI49" s="232">
        <f t="shared" ref="BI49:BV49" si="111">D10</f>
        <v>8.9500000000000011</v>
      </c>
      <c r="BJ49" s="232">
        <f t="shared" si="111"/>
        <v>0</v>
      </c>
      <c r="BK49" s="232">
        <f t="shared" si="111"/>
        <v>9.5333333333333332</v>
      </c>
      <c r="BL49" s="232">
        <f t="shared" si="111"/>
        <v>15.133333333333333</v>
      </c>
      <c r="BM49" s="232">
        <f t="shared" si="111"/>
        <v>61.15</v>
      </c>
      <c r="BN49" s="232">
        <f t="shared" si="111"/>
        <v>0</v>
      </c>
      <c r="BO49" s="232">
        <f t="shared" si="111"/>
        <v>11.66666666666667</v>
      </c>
      <c r="BP49" s="232">
        <f t="shared" si="111"/>
        <v>0</v>
      </c>
      <c r="BQ49" s="232">
        <f t="shared" si="111"/>
        <v>1.2500000000000002</v>
      </c>
      <c r="BR49" s="232">
        <f t="shared" si="111"/>
        <v>0.19999999999999998</v>
      </c>
      <c r="BS49" s="232">
        <f t="shared" si="111"/>
        <v>1.1833333333333333</v>
      </c>
      <c r="BT49" s="232">
        <f t="shared" si="111"/>
        <v>0</v>
      </c>
      <c r="BU49" s="232">
        <f t="shared" si="111"/>
        <v>1.3833333333333335</v>
      </c>
      <c r="BV49" s="232">
        <f t="shared" si="111"/>
        <v>76.283333333333331</v>
      </c>
      <c r="BX49" s="28"/>
    </row>
    <row r="50" spans="1:76" ht="13.5" thickTop="1" x14ac:dyDescent="0.2">
      <c r="A50" s="23" t="s">
        <v>104</v>
      </c>
      <c r="B50" s="24" t="s">
        <v>105</v>
      </c>
      <c r="C50" s="28">
        <f>('2005_CO-PA_Sumary'!C50+'2006_CO-PA_Sumary'!C50+'2007_CO-PA_Sumary'!C50+'2008_CO-PA_Sumary'!C50+'2009_CO-PA_Sumary'!C50+'2010_CO-PA_Sumary'!C50)/6</f>
        <v>43.691666666666663</v>
      </c>
      <c r="D50" s="29">
        <f>('2005_CO-PA_Sumary'!D50+'2006_CO-PA_Sumary'!D50+'2007_CO-PA_Sumary'!D50+'2008_CO-PA_Sumary'!D50+'2009_CO-PA_Sumary'!D50+'2010_CO-PA_Sumary'!D50)/6</f>
        <v>29.599999999999998</v>
      </c>
      <c r="E50" s="29">
        <f>('2005_CO-PA_Sumary'!E50+'2006_CO-PA_Sumary'!E50+'2007_CO-PA_Sumary'!E50+'2008_CO-PA_Sumary'!E50+'2009_CO-PA_Sumary'!E50+'2010_CO-PA_Sumary'!E50)/6</f>
        <v>0</v>
      </c>
      <c r="F50" s="29">
        <f>('2005_CO-PA_Sumary'!F50+'2006_CO-PA_Sumary'!F50+'2007_CO-PA_Sumary'!F50+'2008_CO-PA_Sumary'!F50+'2009_CO-PA_Sumary'!F50+'2010_CO-PA_Sumary'!F50)/6</f>
        <v>73.291666666666671</v>
      </c>
      <c r="G50" s="28">
        <f>('2005_CO-PA_Sumary'!G50+'2006_CO-PA_Sumary'!G50+'2007_CO-PA_Sumary'!G50+'2008_CO-PA_Sumary'!G50+'2009_CO-PA_Sumary'!G50+'2010_CO-PA_Sumary'!G50)/6</f>
        <v>58.75</v>
      </c>
      <c r="H50" s="29">
        <f>('2005_CO-PA_Sumary'!H50+'2006_CO-PA_Sumary'!H50+'2007_CO-PA_Sumary'!H50+'2008_CO-PA_Sumary'!H50+'2009_CO-PA_Sumary'!H50+'2010_CO-PA_Sumary'!H50)/6</f>
        <v>85.183333333333337</v>
      </c>
      <c r="I50" s="29">
        <f>('2005_CO-PA_Sumary'!I50+'2006_CO-PA_Sumary'!I50+'2007_CO-PA_Sumary'!I50+'2008_CO-PA_Sumary'!I50+'2009_CO-PA_Sumary'!I50+'2010_CO-PA_Sumary'!I50)/6</f>
        <v>0</v>
      </c>
      <c r="J50" s="28">
        <f>('2005_CO-PA_Sumary'!J50+'2006_CO-PA_Sumary'!J50+'2007_CO-PA_Sumary'!J50+'2008_CO-PA_Sumary'!J50+'2009_CO-PA_Sumary'!J50+'2010_CO-PA_Sumary'!J50)/6</f>
        <v>20.266666666666666</v>
      </c>
      <c r="K50" s="28">
        <f>('2005_CO-PA_Sumary'!K50+'2006_CO-PA_Sumary'!K50+'2007_CO-PA_Sumary'!K50+'2008_CO-PA_Sumary'!K50+'2009_CO-PA_Sumary'!K50+'2010_CO-PA_Sumary'!K50)/6</f>
        <v>0</v>
      </c>
      <c r="L50" s="28">
        <f>('2005_CO-PA_Sumary'!L50+'2006_CO-PA_Sumary'!L50+'2007_CO-PA_Sumary'!L50+'2008_CO-PA_Sumary'!L50+'2009_CO-PA_Sumary'!L50+'2010_CO-PA_Sumary'!L50)/6</f>
        <v>0.10000000000000002</v>
      </c>
      <c r="M50" s="28">
        <f>('2005_CO-PA_Sumary'!M50+'2006_CO-PA_Sumary'!M50+'2007_CO-PA_Sumary'!M50+'2008_CO-PA_Sumary'!M50+'2009_CO-PA_Sumary'!M50+'2010_CO-PA_Sumary'!M50)/6</f>
        <v>1.6666666666666666E-2</v>
      </c>
      <c r="N50" s="29">
        <f>('2005_CO-PA_Sumary'!N50+'2006_CO-PA_Sumary'!N50+'2007_CO-PA_Sumary'!N50+'2008_CO-PA_Sumary'!N50+'2009_CO-PA_Sumary'!N50+'2010_CO-PA_Sumary'!N50)/6</f>
        <v>5.7833333333333341</v>
      </c>
      <c r="O50" s="29">
        <f>('2005_CO-PA_Sumary'!O50+'2006_CO-PA_Sumary'!O50+'2007_CO-PA_Sumary'!O50+'2008_CO-PA_Sumary'!O50+'2009_CO-PA_Sumary'!O50+'2010_CO-PA_Sumary'!O50)/6</f>
        <v>0</v>
      </c>
      <c r="P50" s="28">
        <f>('2005_CO-PA_Sumary'!P50+'2006_CO-PA_Sumary'!P50+'2007_CO-PA_Sumary'!P50+'2008_CO-PA_Sumary'!P50+'2009_CO-PA_Sumary'!P50+'2010_CO-PA_Sumary'!P50)/6</f>
        <v>5.8000000000000007</v>
      </c>
      <c r="Q50" s="29">
        <f>('2005_CO-PA_Sumary'!Q50+'2006_CO-PA_Sumary'!Q50+'2007_CO-PA_Sumary'!Q50+'2008_CO-PA_Sumary'!Q50+'2009_CO-PA_Sumary'!Q50+'2010_CO-PA_Sumary'!Q50)/6</f>
        <v>143.93333333333331</v>
      </c>
      <c r="S50" s="27">
        <v>904</v>
      </c>
      <c r="T50" s="25" t="s">
        <v>191</v>
      </c>
      <c r="U50" s="28">
        <f>('2005_CO-PA_Sumary'!U50+'2006_CO-PA_Sumary'!U50+'2007_CO-PA_Sumary'!U50+'2008_CO-PA_Sumary'!U50+'2009_CO-PA_Sumary'!U50+'2010_CO-PA_Sumary'!U50)/6</f>
        <v>57.583333333333336</v>
      </c>
      <c r="V50" s="29">
        <f>('2005_CO-PA_Sumary'!V50+'2006_CO-PA_Sumary'!V50+'2007_CO-PA_Sumary'!V50+'2008_CO-PA_Sumary'!V50+'2009_CO-PA_Sumary'!V50+'2010_CO-PA_Sumary'!V50)/6</f>
        <v>40.716666666666669</v>
      </c>
      <c r="W50" s="29">
        <f>('2005_CO-PA_Sumary'!W50+'2006_CO-PA_Sumary'!W50+'2007_CO-PA_Sumary'!W50+'2008_CO-PA_Sumary'!W50+'2009_CO-PA_Sumary'!W50+'2010_CO-PA_Sumary'!W50)/6</f>
        <v>0</v>
      </c>
      <c r="X50" s="29">
        <f>('2005_CO-PA_Sumary'!X50+'2006_CO-PA_Sumary'!X50+'2007_CO-PA_Sumary'!X50+'2008_CO-PA_Sumary'!X50+'2009_CO-PA_Sumary'!X50+'2010_CO-PA_Sumary'!X50)/6</f>
        <v>98.300000000000011</v>
      </c>
      <c r="Y50" s="28">
        <f>('2005_CO-PA_Sumary'!Y50+'2006_CO-PA_Sumary'!Y50+'2007_CO-PA_Sumary'!Y50+'2008_CO-PA_Sumary'!Y50+'2009_CO-PA_Sumary'!Y50+'2010_CO-PA_Sumary'!Y50)/6</f>
        <v>79.033333333333346</v>
      </c>
      <c r="Z50" s="29">
        <f>('2005_CO-PA_Sumary'!Z50+'2006_CO-PA_Sumary'!Z50+'2007_CO-PA_Sumary'!Z50+'2008_CO-PA_Sumary'!Z50+'2009_CO-PA_Sumary'!Z50+'2010_CO-PA_Sumary'!Z50)/6</f>
        <v>125.59999999999998</v>
      </c>
      <c r="AA50" s="29">
        <f>('2005_CO-PA_Sumary'!AA50+'2006_CO-PA_Sumary'!AA50+'2007_CO-PA_Sumary'!AA50+'2008_CO-PA_Sumary'!AA50+'2009_CO-PA_Sumary'!AA50+'2010_CO-PA_Sumary'!AA50)/6</f>
        <v>0</v>
      </c>
      <c r="AB50" s="28">
        <f>('2005_CO-PA_Sumary'!AB50+'2006_CO-PA_Sumary'!AB50+'2007_CO-PA_Sumary'!AB50+'2008_CO-PA_Sumary'!AB50+'2009_CO-PA_Sumary'!AB50+'2010_CO-PA_Sumary'!AB50)/6</f>
        <v>53.516666666666659</v>
      </c>
      <c r="AC50" s="28">
        <f>('2005_CO-PA_Sumary'!AC50+'2006_CO-PA_Sumary'!AC50+'2007_CO-PA_Sumary'!AC50+'2008_CO-PA_Sumary'!AC50+'2009_CO-PA_Sumary'!AC50+'2010_CO-PA_Sumary'!AC50)/6</f>
        <v>0</v>
      </c>
      <c r="AD50" s="28">
        <f>('2005_CO-PA_Sumary'!AD50+'2006_CO-PA_Sumary'!AD50+'2007_CO-PA_Sumary'!AD50+'2008_CO-PA_Sumary'!AD50+'2009_CO-PA_Sumary'!AD50+'2010_CO-PA_Sumary'!AD50)/6</f>
        <v>0</v>
      </c>
      <c r="AE50" s="28">
        <f>('2005_CO-PA_Sumary'!AE50+'2006_CO-PA_Sumary'!AE50+'2007_CO-PA_Sumary'!AE50+'2008_CO-PA_Sumary'!AE50+'2009_CO-PA_Sumary'!AE50+'2010_CO-PA_Sumary'!AE50)/6</f>
        <v>16.849999999999998</v>
      </c>
      <c r="AF50" s="29">
        <f>('2005_CO-PA_Sumary'!AF50+'2006_CO-PA_Sumary'!AF50+'2007_CO-PA_Sumary'!AF50+'2008_CO-PA_Sumary'!AF50+'2009_CO-PA_Sumary'!AF50+'2010_CO-PA_Sumary'!AF50)/6</f>
        <v>12.549999999999999</v>
      </c>
      <c r="AG50" s="29">
        <f>('2005_CO-PA_Sumary'!AG50+'2006_CO-PA_Sumary'!AG50+'2007_CO-PA_Sumary'!AG50+'2008_CO-PA_Sumary'!AG50+'2009_CO-PA_Sumary'!AG50+'2010_CO-PA_Sumary'!AG50)/6</f>
        <v>0</v>
      </c>
      <c r="AH50" s="28">
        <f>('2005_CO-PA_Sumary'!AH50+'2006_CO-PA_Sumary'!AH50+'2007_CO-PA_Sumary'!AH50+'2008_CO-PA_Sumary'!AH50+'2009_CO-PA_Sumary'!AH50+'2010_CO-PA_Sumary'!AH50)/6</f>
        <v>29.399999999999995</v>
      </c>
      <c r="AI50" s="29">
        <f>('2005_CO-PA_Sumary'!AI50+'2006_CO-PA_Sumary'!AI50+'2007_CO-PA_Sumary'!AI50+'2008_CO-PA_Sumary'!AI50+'2009_CO-PA_Sumary'!AI50+'2010_CO-PA_Sumary'!AI50)/6</f>
        <v>204.63333333333333</v>
      </c>
      <c r="AL50" s="148"/>
      <c r="AM50" s="150"/>
      <c r="AN50" s="155" t="s">
        <v>242</v>
      </c>
      <c r="AO50" s="138">
        <f>SUM(AO40:AO49)</f>
        <v>2591.7833333333333</v>
      </c>
      <c r="AP50" s="138">
        <f t="shared" ref="AP50:BC50" si="112">SUM(AP40:AP49)</f>
        <v>415.91666666666663</v>
      </c>
      <c r="AQ50" s="138">
        <f t="shared" si="112"/>
        <v>190.70000000000002</v>
      </c>
      <c r="AR50" s="138">
        <f t="shared" si="112"/>
        <v>3198.4000000000005</v>
      </c>
      <c r="AS50" s="138">
        <f t="shared" si="112"/>
        <v>7163.4</v>
      </c>
      <c r="AT50" s="138">
        <f t="shared" si="112"/>
        <v>711.88333333333344</v>
      </c>
      <c r="AU50" s="138">
        <f t="shared" si="112"/>
        <v>495.36666666666667</v>
      </c>
      <c r="AV50" s="138">
        <f t="shared" si="112"/>
        <v>626.76666666666654</v>
      </c>
      <c r="AW50" s="138">
        <f t="shared" si="112"/>
        <v>93.699999999999989</v>
      </c>
      <c r="AX50" s="138">
        <f t="shared" si="112"/>
        <v>187.5</v>
      </c>
      <c r="AY50" s="138">
        <f t="shared" ref="AY50:BA50" si="113">SUM(AY40:AY49)</f>
        <v>773.75</v>
      </c>
      <c r="AZ50" s="138">
        <f t="shared" si="113"/>
        <v>1.5500000000000005</v>
      </c>
      <c r="BA50" s="138">
        <f t="shared" si="113"/>
        <v>3.7</v>
      </c>
      <c r="BB50" s="138">
        <f t="shared" si="112"/>
        <v>779.00000000000011</v>
      </c>
      <c r="BC50" s="240">
        <f t="shared" si="112"/>
        <v>8370.65</v>
      </c>
      <c r="BD50" s="247"/>
      <c r="BE50" s="245"/>
      <c r="BF50" s="213">
        <v>16</v>
      </c>
      <c r="BG50" s="212" t="s">
        <v>121</v>
      </c>
      <c r="BH50" s="232">
        <f>C58</f>
        <v>360.41666666666669</v>
      </c>
      <c r="BI50" s="232">
        <f t="shared" ref="BI50:BV50" si="114">D58</f>
        <v>38.766666666666666</v>
      </c>
      <c r="BJ50" s="232">
        <f t="shared" si="114"/>
        <v>0</v>
      </c>
      <c r="BK50" s="232">
        <f t="shared" si="114"/>
        <v>399.18333333333339</v>
      </c>
      <c r="BL50" s="232">
        <f t="shared" si="114"/>
        <v>832.41666666666686</v>
      </c>
      <c r="BM50" s="232">
        <f t="shared" si="114"/>
        <v>56.800000000000004</v>
      </c>
      <c r="BN50" s="232">
        <f t="shared" si="114"/>
        <v>15.350000000000001</v>
      </c>
      <c r="BO50" s="232">
        <f t="shared" si="114"/>
        <v>96.899999999999991</v>
      </c>
      <c r="BP50" s="232">
        <f t="shared" si="114"/>
        <v>0</v>
      </c>
      <c r="BQ50" s="232">
        <f t="shared" si="114"/>
        <v>12.516666666666666</v>
      </c>
      <c r="BR50" s="232">
        <f t="shared" si="114"/>
        <v>254.79999999999998</v>
      </c>
      <c r="BS50" s="232">
        <f t="shared" si="114"/>
        <v>0</v>
      </c>
      <c r="BT50" s="232">
        <f t="shared" si="114"/>
        <v>4.25</v>
      </c>
      <c r="BU50" s="232">
        <f t="shared" si="114"/>
        <v>259.05</v>
      </c>
      <c r="BV50" s="232">
        <f t="shared" si="114"/>
        <v>904.56666666666661</v>
      </c>
      <c r="BX50" s="28"/>
    </row>
    <row r="51" spans="1:76" ht="13.5" thickBot="1" x14ac:dyDescent="0.25">
      <c r="A51" s="23" t="s">
        <v>106</v>
      </c>
      <c r="B51" s="24" t="s">
        <v>107</v>
      </c>
      <c r="C51" s="28">
        <f>('2005_CO-PA_Sumary'!C51+'2006_CO-PA_Sumary'!C51+'2007_CO-PA_Sumary'!C51+'2008_CO-PA_Sumary'!C51+'2009_CO-PA_Sumary'!C51+'2010_CO-PA_Sumary'!C51)/6</f>
        <v>512.4</v>
      </c>
      <c r="D51" s="29">
        <f>('2005_CO-PA_Sumary'!D51+'2006_CO-PA_Sumary'!D51+'2007_CO-PA_Sumary'!D51+'2008_CO-PA_Sumary'!D51+'2009_CO-PA_Sumary'!D51+'2010_CO-PA_Sumary'!D51)/6</f>
        <v>162.75</v>
      </c>
      <c r="E51" s="29">
        <f>('2005_CO-PA_Sumary'!E51+'2006_CO-PA_Sumary'!E51+'2007_CO-PA_Sumary'!E51+'2008_CO-PA_Sumary'!E51+'2009_CO-PA_Sumary'!E51+'2010_CO-PA_Sumary'!E51)/6</f>
        <v>1.4166666666666667</v>
      </c>
      <c r="F51" s="29">
        <f>('2005_CO-PA_Sumary'!F51+'2006_CO-PA_Sumary'!F51+'2007_CO-PA_Sumary'!F51+'2008_CO-PA_Sumary'!F51+'2009_CO-PA_Sumary'!F51+'2010_CO-PA_Sumary'!F51)/6</f>
        <v>676.56666666666661</v>
      </c>
      <c r="G51" s="28">
        <f>('2005_CO-PA_Sumary'!G51+'2006_CO-PA_Sumary'!G51+'2007_CO-PA_Sumary'!G51+'2008_CO-PA_Sumary'!G51+'2009_CO-PA_Sumary'!G51+'2010_CO-PA_Sumary'!G51)/6</f>
        <v>1741.2666666666671</v>
      </c>
      <c r="H51" s="29">
        <f>('2005_CO-PA_Sumary'!H51+'2006_CO-PA_Sumary'!H51+'2007_CO-PA_Sumary'!H51+'2008_CO-PA_Sumary'!H51+'2009_CO-PA_Sumary'!H51+'2010_CO-PA_Sumary'!H51)/6</f>
        <v>191.41666666666666</v>
      </c>
      <c r="I51" s="29">
        <f>('2005_CO-PA_Sumary'!I51+'2006_CO-PA_Sumary'!I51+'2007_CO-PA_Sumary'!I51+'2008_CO-PA_Sumary'!I51+'2009_CO-PA_Sumary'!I51+'2010_CO-PA_Sumary'!I51)/6</f>
        <v>10.666666666666666</v>
      </c>
      <c r="J51" s="28">
        <f>('2005_CO-PA_Sumary'!J51+'2006_CO-PA_Sumary'!J51+'2007_CO-PA_Sumary'!J51+'2008_CO-PA_Sumary'!J51+'2009_CO-PA_Sumary'!J51+'2010_CO-PA_Sumary'!J51)/6</f>
        <v>77.350000000000009</v>
      </c>
      <c r="K51" s="28">
        <f>('2005_CO-PA_Sumary'!K51+'2006_CO-PA_Sumary'!K51+'2007_CO-PA_Sumary'!K51+'2008_CO-PA_Sumary'!K51+'2009_CO-PA_Sumary'!K51+'2010_CO-PA_Sumary'!K51)/6</f>
        <v>37.283333333333331</v>
      </c>
      <c r="L51" s="28">
        <f>('2005_CO-PA_Sumary'!L51+'2006_CO-PA_Sumary'!L51+'2007_CO-PA_Sumary'!L51+'2008_CO-PA_Sumary'!L51+'2009_CO-PA_Sumary'!L51+'2010_CO-PA_Sumary'!L51)/6</f>
        <v>61.56666666666667</v>
      </c>
      <c r="M51" s="28">
        <f>('2005_CO-PA_Sumary'!M51+'2006_CO-PA_Sumary'!M51+'2007_CO-PA_Sumary'!M51+'2008_CO-PA_Sumary'!M51+'2009_CO-PA_Sumary'!M51+'2010_CO-PA_Sumary'!M51)/6</f>
        <v>115.43333333333334</v>
      </c>
      <c r="N51" s="29">
        <f>('2005_CO-PA_Sumary'!N51+'2006_CO-PA_Sumary'!N51+'2007_CO-PA_Sumary'!N51+'2008_CO-PA_Sumary'!N51+'2009_CO-PA_Sumary'!N51+'2010_CO-PA_Sumary'!N51)/6</f>
        <v>0</v>
      </c>
      <c r="O51" s="29">
        <f>('2005_CO-PA_Sumary'!O51+'2006_CO-PA_Sumary'!O51+'2007_CO-PA_Sumary'!O51+'2008_CO-PA_Sumary'!O51+'2009_CO-PA_Sumary'!O51+'2010_CO-PA_Sumary'!O51)/6</f>
        <v>0</v>
      </c>
      <c r="P51" s="28">
        <f>('2005_CO-PA_Sumary'!P51+'2006_CO-PA_Sumary'!P51+'2007_CO-PA_Sumary'!P51+'2008_CO-PA_Sumary'!P51+'2009_CO-PA_Sumary'!P51+'2010_CO-PA_Sumary'!P51)/6</f>
        <v>115.43333333333334</v>
      </c>
      <c r="Q51" s="29">
        <f>('2005_CO-PA_Sumary'!Q51+'2006_CO-PA_Sumary'!Q51+'2007_CO-PA_Sumary'!Q51+'2008_CO-PA_Sumary'!Q51+'2009_CO-PA_Sumary'!Q51+'2010_CO-PA_Sumary'!Q51)/6</f>
        <v>1943.3499999999997</v>
      </c>
      <c r="S51" s="27">
        <v>905</v>
      </c>
      <c r="T51" s="25" t="s">
        <v>192</v>
      </c>
      <c r="U51" s="28">
        <f>('2005_CO-PA_Sumary'!U51+'2006_CO-PA_Sumary'!U51+'2007_CO-PA_Sumary'!U51+'2008_CO-PA_Sumary'!U51+'2009_CO-PA_Sumary'!U51+'2010_CO-PA_Sumary'!U51)/6</f>
        <v>54.683333333333337</v>
      </c>
      <c r="V51" s="29">
        <f>('2005_CO-PA_Sumary'!V51+'2006_CO-PA_Sumary'!V51+'2007_CO-PA_Sumary'!V51+'2008_CO-PA_Sumary'!V51+'2009_CO-PA_Sumary'!V51+'2010_CO-PA_Sumary'!V51)/6</f>
        <v>95.666666666666643</v>
      </c>
      <c r="W51" s="29">
        <f>('2005_CO-PA_Sumary'!W51+'2006_CO-PA_Sumary'!W51+'2007_CO-PA_Sumary'!W51+'2008_CO-PA_Sumary'!W51+'2009_CO-PA_Sumary'!W51+'2010_CO-PA_Sumary'!W51)/6</f>
        <v>0</v>
      </c>
      <c r="X51" s="29">
        <f>('2005_CO-PA_Sumary'!X51+'2006_CO-PA_Sumary'!X51+'2007_CO-PA_Sumary'!X51+'2008_CO-PA_Sumary'!X51+'2009_CO-PA_Sumary'!X51+'2010_CO-PA_Sumary'!X51)/6</f>
        <v>150.35</v>
      </c>
      <c r="Y51" s="28">
        <f>('2005_CO-PA_Sumary'!Y51+'2006_CO-PA_Sumary'!Y51+'2007_CO-PA_Sumary'!Y51+'2008_CO-PA_Sumary'!Y51+'2009_CO-PA_Sumary'!Y51+'2010_CO-PA_Sumary'!Y51)/6</f>
        <v>96.016666666666652</v>
      </c>
      <c r="Z51" s="29">
        <f>('2005_CO-PA_Sumary'!Z51+'2006_CO-PA_Sumary'!Z51+'2007_CO-PA_Sumary'!Z51+'2008_CO-PA_Sumary'!Z51+'2009_CO-PA_Sumary'!Z51+'2010_CO-PA_Sumary'!Z51)/6</f>
        <v>130.73333333333332</v>
      </c>
      <c r="AA51" s="29">
        <f>('2005_CO-PA_Sumary'!AA51+'2006_CO-PA_Sumary'!AA51+'2007_CO-PA_Sumary'!AA51+'2008_CO-PA_Sumary'!AA51+'2009_CO-PA_Sumary'!AA51+'2010_CO-PA_Sumary'!AA51)/6</f>
        <v>0</v>
      </c>
      <c r="AB51" s="28">
        <f>('2005_CO-PA_Sumary'!AB51+'2006_CO-PA_Sumary'!AB51+'2007_CO-PA_Sumary'!AB51+'2008_CO-PA_Sumary'!AB51+'2009_CO-PA_Sumary'!AB51+'2010_CO-PA_Sumary'!AB51)/6</f>
        <v>51.883333333333347</v>
      </c>
      <c r="AC51" s="28">
        <f>('2005_CO-PA_Sumary'!AC51+'2006_CO-PA_Sumary'!AC51+'2007_CO-PA_Sumary'!AC51+'2008_CO-PA_Sumary'!AC51+'2009_CO-PA_Sumary'!AC51+'2010_CO-PA_Sumary'!AC51)/6</f>
        <v>24.7</v>
      </c>
      <c r="AD51" s="28">
        <f>('2005_CO-PA_Sumary'!AD51+'2006_CO-PA_Sumary'!AD51+'2007_CO-PA_Sumary'!AD51+'2008_CO-PA_Sumary'!AD51+'2009_CO-PA_Sumary'!AD51+'2010_CO-PA_Sumary'!AD51)/6</f>
        <v>0</v>
      </c>
      <c r="AE51" s="28">
        <f>('2005_CO-PA_Sumary'!AE51+'2006_CO-PA_Sumary'!AE51+'2007_CO-PA_Sumary'!AE51+'2008_CO-PA_Sumary'!AE51+'2009_CO-PA_Sumary'!AE51+'2010_CO-PA_Sumary'!AE51)/6</f>
        <v>41.333333333333329</v>
      </c>
      <c r="AF51" s="29">
        <f>('2005_CO-PA_Sumary'!AF51+'2006_CO-PA_Sumary'!AF51+'2007_CO-PA_Sumary'!AF51+'2008_CO-PA_Sumary'!AF51+'2009_CO-PA_Sumary'!AF51+'2010_CO-PA_Sumary'!AF51)/6</f>
        <v>8.5</v>
      </c>
      <c r="AG51" s="29">
        <f>('2005_CO-PA_Sumary'!AG51+'2006_CO-PA_Sumary'!AG51+'2007_CO-PA_Sumary'!AG51+'2008_CO-PA_Sumary'!AG51+'2009_CO-PA_Sumary'!AG51+'2010_CO-PA_Sumary'!AG51)/6</f>
        <v>0</v>
      </c>
      <c r="AH51" s="28">
        <f>('2005_CO-PA_Sumary'!AH51+'2006_CO-PA_Sumary'!AH51+'2007_CO-PA_Sumary'!AH51+'2008_CO-PA_Sumary'!AH51+'2009_CO-PA_Sumary'!AH51+'2010_CO-PA_Sumary'!AH51)/6</f>
        <v>49.833333333333336</v>
      </c>
      <c r="AI51" s="29">
        <f>('2005_CO-PA_Sumary'!AI51+'2006_CO-PA_Sumary'!AI51+'2007_CO-PA_Sumary'!AI51+'2008_CO-PA_Sumary'!AI51+'2009_CO-PA_Sumary'!AI51+'2010_CO-PA_Sumary'!AI51)/6</f>
        <v>226.74999999999997</v>
      </c>
      <c r="AL51" s="148"/>
      <c r="AM51" s="27"/>
      <c r="AY51" s="28"/>
      <c r="AZ51" s="28"/>
      <c r="BA51" s="28"/>
      <c r="BD51" s="247"/>
      <c r="BE51" s="245"/>
      <c r="BF51" s="216">
        <v>17</v>
      </c>
      <c r="BG51" s="217" t="s">
        <v>103</v>
      </c>
      <c r="BH51" s="233">
        <f>C49</f>
        <v>254.61666666666667</v>
      </c>
      <c r="BI51" s="233">
        <f t="shared" ref="BI51:BV51" si="115">D49</f>
        <v>20.133333333333336</v>
      </c>
      <c r="BJ51" s="233">
        <f t="shared" si="115"/>
        <v>0</v>
      </c>
      <c r="BK51" s="233">
        <f t="shared" si="115"/>
        <v>274.75</v>
      </c>
      <c r="BL51" s="233">
        <f t="shared" si="115"/>
        <v>549.58333333333337</v>
      </c>
      <c r="BM51" s="233">
        <f t="shared" si="115"/>
        <v>94.566666666666663</v>
      </c>
      <c r="BN51" s="233">
        <f t="shared" si="115"/>
        <v>0</v>
      </c>
      <c r="BO51" s="233">
        <f t="shared" si="115"/>
        <v>40.616666666666667</v>
      </c>
      <c r="BP51" s="233">
        <f t="shared" si="115"/>
        <v>0</v>
      </c>
      <c r="BQ51" s="233">
        <f t="shared" si="115"/>
        <v>10.249999999999998</v>
      </c>
      <c r="BR51" s="233">
        <f t="shared" si="115"/>
        <v>1.799999999999998</v>
      </c>
      <c r="BS51" s="233">
        <f t="shared" si="115"/>
        <v>0</v>
      </c>
      <c r="BT51" s="233">
        <f t="shared" si="115"/>
        <v>0</v>
      </c>
      <c r="BU51" s="233">
        <f t="shared" si="115"/>
        <v>1.799999999999998</v>
      </c>
      <c r="BV51" s="233">
        <f t="shared" si="115"/>
        <v>644.15</v>
      </c>
      <c r="BX51" s="28"/>
    </row>
    <row r="52" spans="1:76" ht="13.5" thickTop="1" x14ac:dyDescent="0.2">
      <c r="A52" s="23" t="s">
        <v>108</v>
      </c>
      <c r="B52" s="24" t="s">
        <v>109</v>
      </c>
      <c r="C52" s="28">
        <f>('2005_CO-PA_Sumary'!C52+'2006_CO-PA_Sumary'!C52+'2007_CO-PA_Sumary'!C52+'2008_CO-PA_Sumary'!C52+'2009_CO-PA_Sumary'!C52+'2010_CO-PA_Sumary'!C52)/6</f>
        <v>252.81666666666669</v>
      </c>
      <c r="D52" s="29">
        <f>('2005_CO-PA_Sumary'!D52+'2006_CO-PA_Sumary'!D52+'2007_CO-PA_Sumary'!D52+'2008_CO-PA_Sumary'!D52+'2009_CO-PA_Sumary'!D52+'2010_CO-PA_Sumary'!D52)/6</f>
        <v>9.6</v>
      </c>
      <c r="E52" s="29">
        <f>('2005_CO-PA_Sumary'!E52+'2006_CO-PA_Sumary'!E52+'2007_CO-PA_Sumary'!E52+'2008_CO-PA_Sumary'!E52+'2009_CO-PA_Sumary'!E52+'2010_CO-PA_Sumary'!E52)/6</f>
        <v>0</v>
      </c>
      <c r="F52" s="29">
        <f>('2005_CO-PA_Sumary'!F52+'2006_CO-PA_Sumary'!F52+'2007_CO-PA_Sumary'!F52+'2008_CO-PA_Sumary'!F52+'2009_CO-PA_Sumary'!F52+'2010_CO-PA_Sumary'!F52)/6</f>
        <v>262.41666666666669</v>
      </c>
      <c r="G52" s="28">
        <f>('2005_CO-PA_Sumary'!G52+'2006_CO-PA_Sumary'!G52+'2007_CO-PA_Sumary'!G52+'2008_CO-PA_Sumary'!G52+'2009_CO-PA_Sumary'!G52+'2010_CO-PA_Sumary'!G52)/6</f>
        <v>978.45000000000016</v>
      </c>
      <c r="H52" s="29">
        <f>('2005_CO-PA_Sumary'!H52+'2006_CO-PA_Sumary'!H52+'2007_CO-PA_Sumary'!H52+'2008_CO-PA_Sumary'!H52+'2009_CO-PA_Sumary'!H52+'2010_CO-PA_Sumary'!H52)/6</f>
        <v>25.966666666666665</v>
      </c>
      <c r="I52" s="29">
        <f>('2005_CO-PA_Sumary'!I52+'2006_CO-PA_Sumary'!I52+'2007_CO-PA_Sumary'!I52+'2008_CO-PA_Sumary'!I52+'2009_CO-PA_Sumary'!I52+'2010_CO-PA_Sumary'!I52)/6</f>
        <v>90.25</v>
      </c>
      <c r="J52" s="28">
        <f>('2005_CO-PA_Sumary'!J52+'2006_CO-PA_Sumary'!J52+'2007_CO-PA_Sumary'!J52+'2008_CO-PA_Sumary'!J52+'2009_CO-PA_Sumary'!J52+'2010_CO-PA_Sumary'!J52)/6</f>
        <v>30.216666666666665</v>
      </c>
      <c r="K52" s="28">
        <f>('2005_CO-PA_Sumary'!K52+'2006_CO-PA_Sumary'!K52+'2007_CO-PA_Sumary'!K52+'2008_CO-PA_Sumary'!K52+'2009_CO-PA_Sumary'!K52+'2010_CO-PA_Sumary'!K52)/6</f>
        <v>0</v>
      </c>
      <c r="L52" s="28">
        <f>('2005_CO-PA_Sumary'!L52+'2006_CO-PA_Sumary'!L52+'2007_CO-PA_Sumary'!L52+'2008_CO-PA_Sumary'!L52+'2009_CO-PA_Sumary'!L52+'2010_CO-PA_Sumary'!L52)/6</f>
        <v>8.2833333333333332</v>
      </c>
      <c r="M52" s="28">
        <f>('2005_CO-PA_Sumary'!M52+'2006_CO-PA_Sumary'!M52+'2007_CO-PA_Sumary'!M52+'2008_CO-PA_Sumary'!M52+'2009_CO-PA_Sumary'!M52+'2010_CO-PA_Sumary'!M52)/6</f>
        <v>162.65</v>
      </c>
      <c r="N52" s="29">
        <f>('2005_CO-PA_Sumary'!N52+'2006_CO-PA_Sumary'!N52+'2007_CO-PA_Sumary'!N52+'2008_CO-PA_Sumary'!N52+'2009_CO-PA_Sumary'!N52+'2010_CO-PA_Sumary'!N52)/6</f>
        <v>0</v>
      </c>
      <c r="O52" s="29">
        <f>('2005_CO-PA_Sumary'!O52+'2006_CO-PA_Sumary'!O52+'2007_CO-PA_Sumary'!O52+'2008_CO-PA_Sumary'!O52+'2009_CO-PA_Sumary'!O52+'2010_CO-PA_Sumary'!O52)/6</f>
        <v>85.916666666666671</v>
      </c>
      <c r="P52" s="28">
        <f>('2005_CO-PA_Sumary'!P52+'2006_CO-PA_Sumary'!P52+'2007_CO-PA_Sumary'!P52+'2008_CO-PA_Sumary'!P52+'2009_CO-PA_Sumary'!P52+'2010_CO-PA_Sumary'!P52)/6</f>
        <v>248.56666666666669</v>
      </c>
      <c r="Q52" s="29">
        <f>('2005_CO-PA_Sumary'!Q52+'2006_CO-PA_Sumary'!Q52+'2007_CO-PA_Sumary'!Q52+'2008_CO-PA_Sumary'!Q52+'2009_CO-PA_Sumary'!Q52+'2010_CO-PA_Sumary'!Q52)/6</f>
        <v>1094.6666666666667</v>
      </c>
      <c r="S52" s="27">
        <v>1001</v>
      </c>
      <c r="T52" s="25" t="s">
        <v>193</v>
      </c>
      <c r="U52" s="28">
        <f>('2005_CO-PA_Sumary'!U52+'2006_CO-PA_Sumary'!U52+'2007_CO-PA_Sumary'!U52+'2008_CO-PA_Sumary'!U52+'2009_CO-PA_Sumary'!U52+'2010_CO-PA_Sumary'!U52)/6</f>
        <v>11.133333333333333</v>
      </c>
      <c r="V52" s="29">
        <f>('2005_CO-PA_Sumary'!V52+'2006_CO-PA_Sumary'!V52+'2007_CO-PA_Sumary'!V52+'2008_CO-PA_Sumary'!V52+'2009_CO-PA_Sumary'!V52+'2010_CO-PA_Sumary'!V52)/6</f>
        <v>15.266666666666666</v>
      </c>
      <c r="W52" s="29">
        <f>('2005_CO-PA_Sumary'!W52+'2006_CO-PA_Sumary'!W52+'2007_CO-PA_Sumary'!W52+'2008_CO-PA_Sumary'!W52+'2009_CO-PA_Sumary'!W52+'2010_CO-PA_Sumary'!W52)/6</f>
        <v>0</v>
      </c>
      <c r="X52" s="29">
        <f>('2005_CO-PA_Sumary'!X52+'2006_CO-PA_Sumary'!X52+'2007_CO-PA_Sumary'!X52+'2008_CO-PA_Sumary'!X52+'2009_CO-PA_Sumary'!X52+'2010_CO-PA_Sumary'!X52)/6</f>
        <v>26.400000000000002</v>
      </c>
      <c r="Y52" s="28">
        <f>('2005_CO-PA_Sumary'!Y52+'2006_CO-PA_Sumary'!Y52+'2007_CO-PA_Sumary'!Y52+'2008_CO-PA_Sumary'!Y52+'2009_CO-PA_Sumary'!Y52+'2010_CO-PA_Sumary'!Y52)/6</f>
        <v>11.133333333333333</v>
      </c>
      <c r="Z52" s="29">
        <f>('2005_CO-PA_Sumary'!Z52+'2006_CO-PA_Sumary'!Z52+'2007_CO-PA_Sumary'!Z52+'2008_CO-PA_Sumary'!Z52+'2009_CO-PA_Sumary'!Z52+'2010_CO-PA_Sumary'!Z52)/6</f>
        <v>18.600000000000005</v>
      </c>
      <c r="AA52" s="29">
        <f>('2005_CO-PA_Sumary'!AA52+'2006_CO-PA_Sumary'!AA52+'2007_CO-PA_Sumary'!AA52+'2008_CO-PA_Sumary'!AA52+'2009_CO-PA_Sumary'!AA52+'2010_CO-PA_Sumary'!AA52)/6</f>
        <v>0</v>
      </c>
      <c r="AB52" s="28">
        <f>('2005_CO-PA_Sumary'!AB52+'2006_CO-PA_Sumary'!AB52+'2007_CO-PA_Sumary'!AB52+'2008_CO-PA_Sumary'!AB52+'2009_CO-PA_Sumary'!AB52+'2010_CO-PA_Sumary'!AB52)/6</f>
        <v>7.0166666666666684</v>
      </c>
      <c r="AC52" s="28">
        <f>('2005_CO-PA_Sumary'!AC52+'2006_CO-PA_Sumary'!AC52+'2007_CO-PA_Sumary'!AC52+'2008_CO-PA_Sumary'!AC52+'2009_CO-PA_Sumary'!AC52+'2010_CO-PA_Sumary'!AC52)/6</f>
        <v>3.2333333333333329</v>
      </c>
      <c r="AD52" s="28">
        <f>('2005_CO-PA_Sumary'!AD52+'2006_CO-PA_Sumary'!AD52+'2007_CO-PA_Sumary'!AD52+'2008_CO-PA_Sumary'!AD52+'2009_CO-PA_Sumary'!AD52+'2010_CO-PA_Sumary'!AD52)/6</f>
        <v>0</v>
      </c>
      <c r="AE52" s="28">
        <f>('2005_CO-PA_Sumary'!AE52+'2006_CO-PA_Sumary'!AE52+'2007_CO-PA_Sumary'!AE52+'2008_CO-PA_Sumary'!AE52+'2009_CO-PA_Sumary'!AE52+'2010_CO-PA_Sumary'!AE52)/6</f>
        <v>0</v>
      </c>
      <c r="AF52" s="29">
        <f>('2005_CO-PA_Sumary'!AF52+'2006_CO-PA_Sumary'!AF52+'2007_CO-PA_Sumary'!AF52+'2008_CO-PA_Sumary'!AF52+'2009_CO-PA_Sumary'!AF52+'2010_CO-PA_Sumary'!AF52)/6</f>
        <v>0</v>
      </c>
      <c r="AG52" s="29">
        <f>('2005_CO-PA_Sumary'!AG52+'2006_CO-PA_Sumary'!AG52+'2007_CO-PA_Sumary'!AG52+'2008_CO-PA_Sumary'!AG52+'2009_CO-PA_Sumary'!AG52+'2010_CO-PA_Sumary'!AG52)/6</f>
        <v>0</v>
      </c>
      <c r="AH52" s="28">
        <f>('2005_CO-PA_Sumary'!AH52+'2006_CO-PA_Sumary'!AH52+'2007_CO-PA_Sumary'!AH52+'2008_CO-PA_Sumary'!AH52+'2009_CO-PA_Sumary'!AH52+'2010_CO-PA_Sumary'!AH52)/6</f>
        <v>0</v>
      </c>
      <c r="AI52" s="29">
        <f>('2005_CO-PA_Sumary'!AI52+'2006_CO-PA_Sumary'!AI52+'2007_CO-PA_Sumary'!AI52+'2008_CO-PA_Sumary'!AI52+'2009_CO-PA_Sumary'!AI52+'2010_CO-PA_Sumary'!AI52)/6</f>
        <v>29.733333333333334</v>
      </c>
      <c r="AL52" s="148"/>
      <c r="AM52" s="27"/>
      <c r="AY52" s="28"/>
      <c r="AZ52" s="28"/>
      <c r="BA52" s="28"/>
      <c r="BD52" s="247"/>
      <c r="BE52" s="245"/>
      <c r="BF52" s="213"/>
      <c r="BG52" s="218" t="s">
        <v>242</v>
      </c>
      <c r="BH52" s="232">
        <f>SUM(BH35:BH51)</f>
        <v>2434.6833333333334</v>
      </c>
      <c r="BI52" s="232">
        <f t="shared" ref="BI52:BV52" si="116">SUM(BI35:BI51)</f>
        <v>465.39999999999992</v>
      </c>
      <c r="BJ52" s="232">
        <f t="shared" si="116"/>
        <v>20.183333333333334</v>
      </c>
      <c r="BK52" s="232">
        <f t="shared" si="116"/>
        <v>2920.2666666666669</v>
      </c>
      <c r="BL52" s="232">
        <f t="shared" si="116"/>
        <v>7872.7666666666664</v>
      </c>
      <c r="BM52" s="232">
        <f t="shared" si="116"/>
        <v>1041.8166666666666</v>
      </c>
      <c r="BN52" s="232">
        <f t="shared" si="116"/>
        <v>573.29999999999995</v>
      </c>
      <c r="BO52" s="232">
        <f t="shared" si="116"/>
        <v>654.06666666666661</v>
      </c>
      <c r="BP52" s="232">
        <f t="shared" si="116"/>
        <v>0</v>
      </c>
      <c r="BQ52" s="232">
        <f t="shared" si="116"/>
        <v>363.03333333333347</v>
      </c>
      <c r="BR52" s="232">
        <f t="shared" si="116"/>
        <v>808.95</v>
      </c>
      <c r="BS52" s="232">
        <f t="shared" si="116"/>
        <v>33.15</v>
      </c>
      <c r="BT52" s="232">
        <f t="shared" si="116"/>
        <v>128.93333333333334</v>
      </c>
      <c r="BU52" s="232">
        <f t="shared" si="116"/>
        <v>971.0333333333333</v>
      </c>
      <c r="BV52" s="232">
        <f t="shared" si="116"/>
        <v>9487.8833333333332</v>
      </c>
      <c r="BX52" s="28"/>
    </row>
    <row r="53" spans="1:76" x14ac:dyDescent="0.2">
      <c r="A53" s="23" t="s">
        <v>110</v>
      </c>
      <c r="B53" s="24" t="s">
        <v>111</v>
      </c>
      <c r="C53" s="28">
        <f>('2005_CO-PA_Sumary'!C53+'2006_CO-PA_Sumary'!C53+'2007_CO-PA_Sumary'!C53+'2008_CO-PA_Sumary'!C53+'2009_CO-PA_Sumary'!C53+'2010_CO-PA_Sumary'!C53)/6</f>
        <v>227.58333333333334</v>
      </c>
      <c r="D53" s="29">
        <f>('2005_CO-PA_Sumary'!D53+'2006_CO-PA_Sumary'!D53+'2007_CO-PA_Sumary'!D53+'2008_CO-PA_Sumary'!D53+'2009_CO-PA_Sumary'!D53+'2010_CO-PA_Sumary'!D53)/6</f>
        <v>20.633333333333336</v>
      </c>
      <c r="E53" s="29">
        <f>('2005_CO-PA_Sumary'!E53+'2006_CO-PA_Sumary'!E53+'2007_CO-PA_Sumary'!E53+'2008_CO-PA_Sumary'!E53+'2009_CO-PA_Sumary'!E53+'2010_CO-PA_Sumary'!E53)/6</f>
        <v>0</v>
      </c>
      <c r="F53" s="29">
        <f>('2005_CO-PA_Sumary'!F53+'2006_CO-PA_Sumary'!F53+'2007_CO-PA_Sumary'!F53+'2008_CO-PA_Sumary'!F53+'2009_CO-PA_Sumary'!F53+'2010_CO-PA_Sumary'!F53)/6</f>
        <v>248.21666666666667</v>
      </c>
      <c r="G53" s="28">
        <f>('2005_CO-PA_Sumary'!G53+'2006_CO-PA_Sumary'!G53+'2007_CO-PA_Sumary'!G53+'2008_CO-PA_Sumary'!G53+'2009_CO-PA_Sumary'!G53+'2010_CO-PA_Sumary'!G53)/6</f>
        <v>346.5333333333333</v>
      </c>
      <c r="H53" s="29">
        <f>('2005_CO-PA_Sumary'!H53+'2006_CO-PA_Sumary'!H53+'2007_CO-PA_Sumary'!H53+'2008_CO-PA_Sumary'!H53+'2009_CO-PA_Sumary'!H53+'2010_CO-PA_Sumary'!H53)/6</f>
        <v>22.433333333333337</v>
      </c>
      <c r="I53" s="29">
        <f>('2005_CO-PA_Sumary'!I53+'2006_CO-PA_Sumary'!I53+'2007_CO-PA_Sumary'!I53+'2008_CO-PA_Sumary'!I53+'2009_CO-PA_Sumary'!I53+'2010_CO-PA_Sumary'!I53)/6</f>
        <v>1.3166666666666669</v>
      </c>
      <c r="J53" s="28">
        <f>('2005_CO-PA_Sumary'!J53+'2006_CO-PA_Sumary'!J53+'2007_CO-PA_Sumary'!J53+'2008_CO-PA_Sumary'!J53+'2009_CO-PA_Sumary'!J53+'2010_CO-PA_Sumary'!J53)/6</f>
        <v>45.633333333333333</v>
      </c>
      <c r="K53" s="28">
        <f>('2005_CO-PA_Sumary'!K53+'2006_CO-PA_Sumary'!K53+'2007_CO-PA_Sumary'!K53+'2008_CO-PA_Sumary'!K53+'2009_CO-PA_Sumary'!K53+'2010_CO-PA_Sumary'!K53)/6</f>
        <v>0</v>
      </c>
      <c r="L53" s="28">
        <f>('2005_CO-PA_Sumary'!L53+'2006_CO-PA_Sumary'!L53+'2007_CO-PA_Sumary'!L53+'2008_CO-PA_Sumary'!L53+'2009_CO-PA_Sumary'!L53+'2010_CO-PA_Sumary'!L53)/6</f>
        <v>20.083333333333336</v>
      </c>
      <c r="M53" s="28">
        <f>('2005_CO-PA_Sumary'!M53+'2006_CO-PA_Sumary'!M53+'2007_CO-PA_Sumary'!M53+'2008_CO-PA_Sumary'!M53+'2009_CO-PA_Sumary'!M53+'2010_CO-PA_Sumary'!M53)/6</f>
        <v>4.3999999999999995</v>
      </c>
      <c r="N53" s="29">
        <f>('2005_CO-PA_Sumary'!N53+'2006_CO-PA_Sumary'!N53+'2007_CO-PA_Sumary'!N53+'2008_CO-PA_Sumary'!N53+'2009_CO-PA_Sumary'!N53+'2010_CO-PA_Sumary'!N53)/6</f>
        <v>0</v>
      </c>
      <c r="O53" s="29">
        <f>('2005_CO-PA_Sumary'!O53+'2006_CO-PA_Sumary'!O53+'2007_CO-PA_Sumary'!O53+'2008_CO-PA_Sumary'!O53+'2009_CO-PA_Sumary'!O53+'2010_CO-PA_Sumary'!O53)/6</f>
        <v>0</v>
      </c>
      <c r="P53" s="28">
        <f>('2005_CO-PA_Sumary'!P53+'2006_CO-PA_Sumary'!P53+'2007_CO-PA_Sumary'!P53+'2008_CO-PA_Sumary'!P53+'2009_CO-PA_Sumary'!P53+'2010_CO-PA_Sumary'!P53)/6</f>
        <v>4.3999999999999995</v>
      </c>
      <c r="Q53" s="29">
        <f>('2005_CO-PA_Sumary'!Q53+'2006_CO-PA_Sumary'!Q53+'2007_CO-PA_Sumary'!Q53+'2008_CO-PA_Sumary'!Q53+'2009_CO-PA_Sumary'!Q53+'2010_CO-PA_Sumary'!Q53)/6</f>
        <v>370.2833333333333</v>
      </c>
      <c r="S53" s="27">
        <v>1002</v>
      </c>
      <c r="T53" s="25" t="s">
        <v>194</v>
      </c>
      <c r="U53" s="28">
        <f>('2005_CO-PA_Sumary'!U53+'2006_CO-PA_Sumary'!U53+'2007_CO-PA_Sumary'!U53+'2008_CO-PA_Sumary'!U53+'2009_CO-PA_Sumary'!U53+'2010_CO-PA_Sumary'!U53)/6</f>
        <v>21.016666666666666</v>
      </c>
      <c r="V53" s="29">
        <f>('2005_CO-PA_Sumary'!V53+'2006_CO-PA_Sumary'!V53+'2007_CO-PA_Sumary'!V53+'2008_CO-PA_Sumary'!V53+'2009_CO-PA_Sumary'!V53+'2010_CO-PA_Sumary'!V53)/6</f>
        <v>294.41666666666669</v>
      </c>
      <c r="W53" s="29">
        <f>('2005_CO-PA_Sumary'!W53+'2006_CO-PA_Sumary'!W53+'2007_CO-PA_Sumary'!W53+'2008_CO-PA_Sumary'!W53+'2009_CO-PA_Sumary'!W53+'2010_CO-PA_Sumary'!W53)/6</f>
        <v>0</v>
      </c>
      <c r="X53" s="29">
        <f>('2005_CO-PA_Sumary'!X53+'2006_CO-PA_Sumary'!X53+'2007_CO-PA_Sumary'!X53+'2008_CO-PA_Sumary'!X53+'2009_CO-PA_Sumary'!X53+'2010_CO-PA_Sumary'!X53)/6</f>
        <v>315.43333333333334</v>
      </c>
      <c r="Y53" s="28">
        <f>('2005_CO-PA_Sumary'!Y53+'2006_CO-PA_Sumary'!Y53+'2007_CO-PA_Sumary'!Y53+'2008_CO-PA_Sumary'!Y53+'2009_CO-PA_Sumary'!Y53+'2010_CO-PA_Sumary'!Y53)/6</f>
        <v>268.93333333333334</v>
      </c>
      <c r="Z53" s="29">
        <f>('2005_CO-PA_Sumary'!Z53+'2006_CO-PA_Sumary'!Z53+'2007_CO-PA_Sumary'!Z53+'2008_CO-PA_Sumary'!Z53+'2009_CO-PA_Sumary'!Z53+'2010_CO-PA_Sumary'!Z53)/6</f>
        <v>490.51666666666665</v>
      </c>
      <c r="AA53" s="29">
        <f>('2005_CO-PA_Sumary'!AA53+'2006_CO-PA_Sumary'!AA53+'2007_CO-PA_Sumary'!AA53+'2008_CO-PA_Sumary'!AA53+'2009_CO-PA_Sumary'!AA53+'2010_CO-PA_Sumary'!AA53)/6</f>
        <v>0</v>
      </c>
      <c r="AB53" s="28">
        <f>('2005_CO-PA_Sumary'!AB53+'2006_CO-PA_Sumary'!AB53+'2007_CO-PA_Sumary'!AB53+'2008_CO-PA_Sumary'!AB53+'2009_CO-PA_Sumary'!AB53+'2010_CO-PA_Sumary'!AB53)/6</f>
        <v>139</v>
      </c>
      <c r="AC53" s="28">
        <f>('2005_CO-PA_Sumary'!AC53+'2006_CO-PA_Sumary'!AC53+'2007_CO-PA_Sumary'!AC53+'2008_CO-PA_Sumary'!AC53+'2009_CO-PA_Sumary'!AC53+'2010_CO-PA_Sumary'!AC53)/6</f>
        <v>91.766666666666652</v>
      </c>
      <c r="AD53" s="28">
        <f>('2005_CO-PA_Sumary'!AD53+'2006_CO-PA_Sumary'!AD53+'2007_CO-PA_Sumary'!AD53+'2008_CO-PA_Sumary'!AD53+'2009_CO-PA_Sumary'!AD53+'2010_CO-PA_Sumary'!AD53)/6</f>
        <v>0</v>
      </c>
      <c r="AE53" s="28">
        <f>('2005_CO-PA_Sumary'!AE53+'2006_CO-PA_Sumary'!AE53+'2007_CO-PA_Sumary'!AE53+'2008_CO-PA_Sumary'!AE53+'2009_CO-PA_Sumary'!AE53+'2010_CO-PA_Sumary'!AE53)/6</f>
        <v>0</v>
      </c>
      <c r="AF53" s="29">
        <f>('2005_CO-PA_Sumary'!AF53+'2006_CO-PA_Sumary'!AF53+'2007_CO-PA_Sumary'!AF53+'2008_CO-PA_Sumary'!AF53+'2009_CO-PA_Sumary'!AF53+'2010_CO-PA_Sumary'!AF53)/6</f>
        <v>0</v>
      </c>
      <c r="AG53" s="29">
        <f>('2005_CO-PA_Sumary'!AG53+'2006_CO-PA_Sumary'!AG53+'2007_CO-PA_Sumary'!AG53+'2008_CO-PA_Sumary'!AG53+'2009_CO-PA_Sumary'!AG53+'2010_CO-PA_Sumary'!AG53)/6</f>
        <v>0</v>
      </c>
      <c r="AH53" s="28">
        <f>('2005_CO-PA_Sumary'!AH53+'2006_CO-PA_Sumary'!AH53+'2007_CO-PA_Sumary'!AH53+'2008_CO-PA_Sumary'!AH53+'2009_CO-PA_Sumary'!AH53+'2010_CO-PA_Sumary'!AH53)/6</f>
        <v>0</v>
      </c>
      <c r="AI53" s="29">
        <f>('2005_CO-PA_Sumary'!AI53+'2006_CO-PA_Sumary'!AI53+'2007_CO-PA_Sumary'!AI53+'2008_CO-PA_Sumary'!AI53+'2009_CO-PA_Sumary'!AI53+'2010_CO-PA_Sumary'!AI53)/6</f>
        <v>759.44999999999993</v>
      </c>
      <c r="AL53" s="148" t="s">
        <v>237</v>
      </c>
      <c r="AM53" s="150">
        <v>701</v>
      </c>
      <c r="AN53" s="151" t="s">
        <v>178</v>
      </c>
      <c r="AO53" s="138">
        <f t="shared" ref="AO53:AO62" si="117">U35</f>
        <v>0.3</v>
      </c>
      <c r="AP53" s="138">
        <f t="shared" ref="AP53:AP62" si="118">V35</f>
        <v>1.9666666666666668</v>
      </c>
      <c r="AQ53" s="138">
        <f t="shared" ref="AQ53:AQ62" si="119">W35</f>
        <v>0</v>
      </c>
      <c r="AR53" s="138">
        <f t="shared" ref="AR53:AR62" si="120">X35</f>
        <v>2.2666666666666662</v>
      </c>
      <c r="AS53" s="138">
        <f t="shared" ref="AS53:AS62" si="121">Y35</f>
        <v>0.3</v>
      </c>
      <c r="AT53" s="138">
        <f t="shared" ref="AT53:AT62" si="122">Z35</f>
        <v>1.9666666666666668</v>
      </c>
      <c r="AU53" s="138">
        <f t="shared" ref="AU53:AU62" si="123">AA35</f>
        <v>0</v>
      </c>
      <c r="AV53" s="138">
        <f t="shared" ref="AV53:AV62" si="124">AB35</f>
        <v>1.3833333333333335</v>
      </c>
      <c r="AW53" s="138">
        <f t="shared" ref="AW53:AW62" si="125">AC35</f>
        <v>0</v>
      </c>
      <c r="AX53" s="138">
        <f t="shared" ref="AX53:AX62" si="126">AD35</f>
        <v>0</v>
      </c>
      <c r="AY53" s="138">
        <f t="shared" ref="AY53:BA53" si="127">AE35</f>
        <v>0</v>
      </c>
      <c r="AZ53" s="138">
        <f t="shared" si="127"/>
        <v>0</v>
      </c>
      <c r="BA53" s="138">
        <f t="shared" si="127"/>
        <v>0</v>
      </c>
      <c r="BB53" s="138">
        <f t="shared" ref="BB53:BB62" si="128">AH35</f>
        <v>0</v>
      </c>
      <c r="BC53" s="240">
        <f t="shared" ref="BC53:BC62" si="129">AI35</f>
        <v>2.2666666666666662</v>
      </c>
      <c r="BD53" s="247"/>
      <c r="BE53" s="245"/>
      <c r="BF53" s="213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2"/>
      <c r="BS53" s="212"/>
      <c r="BT53" s="212"/>
      <c r="BU53" s="212"/>
      <c r="BV53" s="212"/>
      <c r="BX53" s="28"/>
    </row>
    <row r="54" spans="1:76" x14ac:dyDescent="0.2">
      <c r="A54" s="23" t="s">
        <v>112</v>
      </c>
      <c r="B54" s="24" t="s">
        <v>113</v>
      </c>
      <c r="C54" s="28">
        <f>('2005_CO-PA_Sumary'!C54+'2006_CO-PA_Sumary'!C54+'2007_CO-PA_Sumary'!C54+'2008_CO-PA_Sumary'!C54+'2009_CO-PA_Sumary'!C54+'2010_CO-PA_Sumary'!C54)/6</f>
        <v>3.2333333333333338</v>
      </c>
      <c r="D54" s="29">
        <f>('2005_CO-PA_Sumary'!D54+'2006_CO-PA_Sumary'!D54+'2007_CO-PA_Sumary'!D54+'2008_CO-PA_Sumary'!D54+'2009_CO-PA_Sumary'!D54+'2010_CO-PA_Sumary'!D54)/6</f>
        <v>1.7500000000000002</v>
      </c>
      <c r="E54" s="29">
        <f>('2005_CO-PA_Sumary'!E54+'2006_CO-PA_Sumary'!E54+'2007_CO-PA_Sumary'!E54+'2008_CO-PA_Sumary'!E54+'2009_CO-PA_Sumary'!E54+'2010_CO-PA_Sumary'!E54)/6</f>
        <v>0</v>
      </c>
      <c r="F54" s="29">
        <f>('2005_CO-PA_Sumary'!F54+'2006_CO-PA_Sumary'!F54+'2007_CO-PA_Sumary'!F54+'2008_CO-PA_Sumary'!F54+'2009_CO-PA_Sumary'!F54+'2010_CO-PA_Sumary'!F54)/6</f>
        <v>4.9833333333333334</v>
      </c>
      <c r="G54" s="28">
        <f>('2005_CO-PA_Sumary'!G54+'2006_CO-PA_Sumary'!G54+'2007_CO-PA_Sumary'!G54+'2008_CO-PA_Sumary'!G54+'2009_CO-PA_Sumary'!G54+'2010_CO-PA_Sumary'!G54)/6</f>
        <v>9.1666666666666661</v>
      </c>
      <c r="H54" s="29">
        <f>('2005_CO-PA_Sumary'!H54+'2006_CO-PA_Sumary'!H54+'2007_CO-PA_Sumary'!H54+'2008_CO-PA_Sumary'!H54+'2009_CO-PA_Sumary'!H54+'2010_CO-PA_Sumary'!H54)/6</f>
        <v>4.3166666666666664</v>
      </c>
      <c r="I54" s="29">
        <f>('2005_CO-PA_Sumary'!I54+'2006_CO-PA_Sumary'!I54+'2007_CO-PA_Sumary'!I54+'2008_CO-PA_Sumary'!I54+'2009_CO-PA_Sumary'!I54+'2010_CO-PA_Sumary'!I54)/6</f>
        <v>0</v>
      </c>
      <c r="J54" s="28">
        <f>('2005_CO-PA_Sumary'!J54+'2006_CO-PA_Sumary'!J54+'2007_CO-PA_Sumary'!J54+'2008_CO-PA_Sumary'!J54+'2009_CO-PA_Sumary'!J54+'2010_CO-PA_Sumary'!J54)/6</f>
        <v>2.6833333333333336</v>
      </c>
      <c r="K54" s="28">
        <f>('2005_CO-PA_Sumary'!K54+'2006_CO-PA_Sumary'!K54+'2007_CO-PA_Sumary'!K54+'2008_CO-PA_Sumary'!K54+'2009_CO-PA_Sumary'!K54+'2010_CO-PA_Sumary'!K54)/6</f>
        <v>0</v>
      </c>
      <c r="L54" s="28">
        <f>('2005_CO-PA_Sumary'!L54+'2006_CO-PA_Sumary'!L54+'2007_CO-PA_Sumary'!L54+'2008_CO-PA_Sumary'!L54+'2009_CO-PA_Sumary'!L54+'2010_CO-PA_Sumary'!L54)/6</f>
        <v>0</v>
      </c>
      <c r="M54" s="28">
        <f>('2005_CO-PA_Sumary'!M54+'2006_CO-PA_Sumary'!M54+'2007_CO-PA_Sumary'!M54+'2008_CO-PA_Sumary'!M54+'2009_CO-PA_Sumary'!M54+'2010_CO-PA_Sumary'!M54)/6</f>
        <v>0</v>
      </c>
      <c r="N54" s="29">
        <f>('2005_CO-PA_Sumary'!N54+'2006_CO-PA_Sumary'!N54+'2007_CO-PA_Sumary'!N54+'2008_CO-PA_Sumary'!N54+'2009_CO-PA_Sumary'!N54+'2010_CO-PA_Sumary'!N54)/6</f>
        <v>0</v>
      </c>
      <c r="O54" s="29">
        <f>('2005_CO-PA_Sumary'!O54+'2006_CO-PA_Sumary'!O54+'2007_CO-PA_Sumary'!O54+'2008_CO-PA_Sumary'!O54+'2009_CO-PA_Sumary'!O54+'2010_CO-PA_Sumary'!O54)/6</f>
        <v>0</v>
      </c>
      <c r="P54" s="28">
        <f>('2005_CO-PA_Sumary'!P54+'2006_CO-PA_Sumary'!P54+'2007_CO-PA_Sumary'!P54+'2008_CO-PA_Sumary'!P54+'2009_CO-PA_Sumary'!P54+'2010_CO-PA_Sumary'!P54)/6</f>
        <v>0</v>
      </c>
      <c r="Q54" s="29">
        <f>('2005_CO-PA_Sumary'!Q54+'2006_CO-PA_Sumary'!Q54+'2007_CO-PA_Sumary'!Q54+'2008_CO-PA_Sumary'!Q54+'2009_CO-PA_Sumary'!Q54+'2010_CO-PA_Sumary'!Q54)/6</f>
        <v>13.483333333333334</v>
      </c>
      <c r="S54" s="27">
        <v>1003</v>
      </c>
      <c r="T54" s="25" t="s">
        <v>195</v>
      </c>
      <c r="U54" s="28">
        <f>('2005_CO-PA_Sumary'!U54+'2006_CO-PA_Sumary'!U54+'2007_CO-PA_Sumary'!U54+'2008_CO-PA_Sumary'!U54+'2009_CO-PA_Sumary'!U54+'2010_CO-PA_Sumary'!U54)/6</f>
        <v>2.6333333333333333</v>
      </c>
      <c r="V54" s="29">
        <f>('2005_CO-PA_Sumary'!V54+'2006_CO-PA_Sumary'!V54+'2007_CO-PA_Sumary'!V54+'2008_CO-PA_Sumary'!V54+'2009_CO-PA_Sumary'!V54+'2010_CO-PA_Sumary'!V54)/6</f>
        <v>2.0666666666666669</v>
      </c>
      <c r="W54" s="29">
        <f>('2005_CO-PA_Sumary'!W54+'2006_CO-PA_Sumary'!W54+'2007_CO-PA_Sumary'!W54+'2008_CO-PA_Sumary'!W54+'2009_CO-PA_Sumary'!W54+'2010_CO-PA_Sumary'!W54)/6</f>
        <v>0</v>
      </c>
      <c r="X54" s="29">
        <f>('2005_CO-PA_Sumary'!X54+'2006_CO-PA_Sumary'!X54+'2007_CO-PA_Sumary'!X54+'2008_CO-PA_Sumary'!X54+'2009_CO-PA_Sumary'!X54+'2010_CO-PA_Sumary'!X54)/6</f>
        <v>4.7</v>
      </c>
      <c r="Y54" s="28">
        <f>('2005_CO-PA_Sumary'!Y54+'2006_CO-PA_Sumary'!Y54+'2007_CO-PA_Sumary'!Y54+'2008_CO-PA_Sumary'!Y54+'2009_CO-PA_Sumary'!Y54+'2010_CO-PA_Sumary'!Y54)/6</f>
        <v>2.6333333333333333</v>
      </c>
      <c r="Z54" s="29">
        <f>('2005_CO-PA_Sumary'!Z54+'2006_CO-PA_Sumary'!Z54+'2007_CO-PA_Sumary'!Z54+'2008_CO-PA_Sumary'!Z54+'2009_CO-PA_Sumary'!Z54+'2010_CO-PA_Sumary'!Z54)/6</f>
        <v>2.1666666666666665</v>
      </c>
      <c r="AA54" s="29">
        <f>('2005_CO-PA_Sumary'!AA54+'2006_CO-PA_Sumary'!AA54+'2007_CO-PA_Sumary'!AA54+'2008_CO-PA_Sumary'!AA54+'2009_CO-PA_Sumary'!AA54+'2010_CO-PA_Sumary'!AA54)/6</f>
        <v>0</v>
      </c>
      <c r="AB54" s="28">
        <f>('2005_CO-PA_Sumary'!AB54+'2006_CO-PA_Sumary'!AB54+'2007_CO-PA_Sumary'!AB54+'2008_CO-PA_Sumary'!AB54+'2009_CO-PA_Sumary'!AB54+'2010_CO-PA_Sumary'!AB54)/6</f>
        <v>1.1499999999999999</v>
      </c>
      <c r="AC54" s="28">
        <f>('2005_CO-PA_Sumary'!AC54+'2006_CO-PA_Sumary'!AC54+'2007_CO-PA_Sumary'!AC54+'2008_CO-PA_Sumary'!AC54+'2009_CO-PA_Sumary'!AC54+'2010_CO-PA_Sumary'!AC54)/6</f>
        <v>0</v>
      </c>
      <c r="AD54" s="28">
        <f>('2005_CO-PA_Sumary'!AD54+'2006_CO-PA_Sumary'!AD54+'2007_CO-PA_Sumary'!AD54+'2008_CO-PA_Sumary'!AD54+'2009_CO-PA_Sumary'!AD54+'2010_CO-PA_Sumary'!AD54)/6</f>
        <v>0</v>
      </c>
      <c r="AE54" s="28">
        <f>('2005_CO-PA_Sumary'!AE54+'2006_CO-PA_Sumary'!AE54+'2007_CO-PA_Sumary'!AE54+'2008_CO-PA_Sumary'!AE54+'2009_CO-PA_Sumary'!AE54+'2010_CO-PA_Sumary'!AE54)/6</f>
        <v>0</v>
      </c>
      <c r="AF54" s="29">
        <f>('2005_CO-PA_Sumary'!AF54+'2006_CO-PA_Sumary'!AF54+'2007_CO-PA_Sumary'!AF54+'2008_CO-PA_Sumary'!AF54+'2009_CO-PA_Sumary'!AF54+'2010_CO-PA_Sumary'!AF54)/6</f>
        <v>0</v>
      </c>
      <c r="AG54" s="29">
        <f>('2005_CO-PA_Sumary'!AG54+'2006_CO-PA_Sumary'!AG54+'2007_CO-PA_Sumary'!AG54+'2008_CO-PA_Sumary'!AG54+'2009_CO-PA_Sumary'!AG54+'2010_CO-PA_Sumary'!AG54)/6</f>
        <v>0</v>
      </c>
      <c r="AH54" s="28">
        <f>('2005_CO-PA_Sumary'!AH54+'2006_CO-PA_Sumary'!AH54+'2007_CO-PA_Sumary'!AH54+'2008_CO-PA_Sumary'!AH54+'2009_CO-PA_Sumary'!AH54+'2010_CO-PA_Sumary'!AH54)/6</f>
        <v>0</v>
      </c>
      <c r="AI54" s="29">
        <f>('2005_CO-PA_Sumary'!AI54+'2006_CO-PA_Sumary'!AI54+'2007_CO-PA_Sumary'!AI54+'2008_CO-PA_Sumary'!AI54+'2009_CO-PA_Sumary'!AI54+'2010_CO-PA_Sumary'!AI54)/6</f>
        <v>4.8000000000000007</v>
      </c>
      <c r="AL54" s="148"/>
      <c r="AM54" s="150">
        <v>702</v>
      </c>
      <c r="AN54" s="151" t="s">
        <v>179</v>
      </c>
      <c r="AO54" s="138">
        <f t="shared" si="117"/>
        <v>598.51666666666677</v>
      </c>
      <c r="AP54" s="138">
        <f t="shared" si="118"/>
        <v>7.5</v>
      </c>
      <c r="AQ54" s="138">
        <f t="shared" si="119"/>
        <v>0</v>
      </c>
      <c r="AR54" s="138">
        <f t="shared" si="120"/>
        <v>606.01666666666677</v>
      </c>
      <c r="AS54" s="138">
        <f t="shared" si="121"/>
        <v>1448.5166666666664</v>
      </c>
      <c r="AT54" s="138">
        <f t="shared" si="122"/>
        <v>17.81666666666667</v>
      </c>
      <c r="AU54" s="138">
        <f t="shared" si="123"/>
        <v>0</v>
      </c>
      <c r="AV54" s="138">
        <f t="shared" si="124"/>
        <v>217.15</v>
      </c>
      <c r="AW54" s="138">
        <f t="shared" si="125"/>
        <v>0.41666666666666669</v>
      </c>
      <c r="AX54" s="138">
        <f t="shared" si="126"/>
        <v>19.7</v>
      </c>
      <c r="AY54" s="138">
        <f t="shared" ref="AY54:BA54" si="130">AE36</f>
        <v>0.66666666666666663</v>
      </c>
      <c r="AZ54" s="138">
        <f t="shared" si="130"/>
        <v>0</v>
      </c>
      <c r="BA54" s="138">
        <f t="shared" si="130"/>
        <v>0</v>
      </c>
      <c r="BB54" s="138">
        <f t="shared" si="128"/>
        <v>0.66666666666666663</v>
      </c>
      <c r="BC54" s="240">
        <f t="shared" si="129"/>
        <v>1466.3333333333333</v>
      </c>
      <c r="BD54" s="247"/>
      <c r="BE54" s="245"/>
      <c r="BF54" s="213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X54" s="28"/>
    </row>
    <row r="55" spans="1:76" x14ac:dyDescent="0.2">
      <c r="A55" s="23" t="s">
        <v>114</v>
      </c>
      <c r="B55" s="24" t="s">
        <v>115</v>
      </c>
      <c r="C55" s="28">
        <f>('2005_CO-PA_Sumary'!C55+'2006_CO-PA_Sumary'!C55+'2007_CO-PA_Sumary'!C55+'2008_CO-PA_Sumary'!C55+'2009_CO-PA_Sumary'!C55+'2010_CO-PA_Sumary'!C55)/6</f>
        <v>1587.083333333333</v>
      </c>
      <c r="D55" s="29">
        <f>('2005_CO-PA_Sumary'!D55+'2006_CO-PA_Sumary'!D55+'2007_CO-PA_Sumary'!D55+'2008_CO-PA_Sumary'!D55+'2009_CO-PA_Sumary'!D55+'2010_CO-PA_Sumary'!D55)/6</f>
        <v>131.28333333333333</v>
      </c>
      <c r="E55" s="29">
        <f>('2005_CO-PA_Sumary'!E55+'2006_CO-PA_Sumary'!E55+'2007_CO-PA_Sumary'!E55+'2008_CO-PA_Sumary'!E55+'2009_CO-PA_Sumary'!E55+'2010_CO-PA_Sumary'!E55)/6</f>
        <v>3.1999999999999997</v>
      </c>
      <c r="F55" s="29">
        <f>('2005_CO-PA_Sumary'!F55+'2006_CO-PA_Sumary'!F55+'2007_CO-PA_Sumary'!F55+'2008_CO-PA_Sumary'!F55+'2009_CO-PA_Sumary'!F55+'2010_CO-PA_Sumary'!F55)/6</f>
        <v>1721.5666666666668</v>
      </c>
      <c r="G55" s="28">
        <f>('2005_CO-PA_Sumary'!G55+'2006_CO-PA_Sumary'!G55+'2007_CO-PA_Sumary'!G55+'2008_CO-PA_Sumary'!G55+'2009_CO-PA_Sumary'!G55+'2010_CO-PA_Sumary'!G55)/6</f>
        <v>2684.4500000000003</v>
      </c>
      <c r="H55" s="29">
        <f>('2005_CO-PA_Sumary'!H55+'2006_CO-PA_Sumary'!H55+'2007_CO-PA_Sumary'!H55+'2008_CO-PA_Sumary'!H55+'2009_CO-PA_Sumary'!H55+'2010_CO-PA_Sumary'!H55)/6</f>
        <v>134.61666666666665</v>
      </c>
      <c r="I55" s="29">
        <f>('2005_CO-PA_Sumary'!I55+'2006_CO-PA_Sumary'!I55+'2007_CO-PA_Sumary'!I55+'2008_CO-PA_Sumary'!I55+'2009_CO-PA_Sumary'!I55+'2010_CO-PA_Sumary'!I55)/6</f>
        <v>3.1999999999999997</v>
      </c>
      <c r="J55" s="28">
        <f>('2005_CO-PA_Sumary'!J55+'2006_CO-PA_Sumary'!J55+'2007_CO-PA_Sumary'!J55+'2008_CO-PA_Sumary'!J55+'2009_CO-PA_Sumary'!J55+'2010_CO-PA_Sumary'!J55)/6</f>
        <v>809.6</v>
      </c>
      <c r="K55" s="28">
        <f>('2005_CO-PA_Sumary'!K55+'2006_CO-PA_Sumary'!K55+'2007_CO-PA_Sumary'!K55+'2008_CO-PA_Sumary'!K55+'2009_CO-PA_Sumary'!K55+'2010_CO-PA_Sumary'!K55)/6</f>
        <v>0.46666666666666662</v>
      </c>
      <c r="L55" s="28">
        <f>('2005_CO-PA_Sumary'!L55+'2006_CO-PA_Sumary'!L55+'2007_CO-PA_Sumary'!L55+'2008_CO-PA_Sumary'!L55+'2009_CO-PA_Sumary'!L55+'2010_CO-PA_Sumary'!L55)/6</f>
        <v>54.85</v>
      </c>
      <c r="M55" s="28">
        <f>('2005_CO-PA_Sumary'!M55+'2006_CO-PA_Sumary'!M55+'2007_CO-PA_Sumary'!M55+'2008_CO-PA_Sumary'!M55+'2009_CO-PA_Sumary'!M55+'2010_CO-PA_Sumary'!M55)/6</f>
        <v>0</v>
      </c>
      <c r="N55" s="29">
        <f>('2005_CO-PA_Sumary'!N55+'2006_CO-PA_Sumary'!N55+'2007_CO-PA_Sumary'!N55+'2008_CO-PA_Sumary'!N55+'2009_CO-PA_Sumary'!N55+'2010_CO-PA_Sumary'!N55)/6</f>
        <v>0</v>
      </c>
      <c r="O55" s="29">
        <f>('2005_CO-PA_Sumary'!O55+'2006_CO-PA_Sumary'!O55+'2007_CO-PA_Sumary'!O55+'2008_CO-PA_Sumary'!O55+'2009_CO-PA_Sumary'!O55+'2010_CO-PA_Sumary'!O55)/6</f>
        <v>0</v>
      </c>
      <c r="P55" s="28">
        <f>('2005_CO-PA_Sumary'!P55+'2006_CO-PA_Sumary'!P55+'2007_CO-PA_Sumary'!P55+'2008_CO-PA_Sumary'!P55+'2009_CO-PA_Sumary'!P55+'2010_CO-PA_Sumary'!P55)/6</f>
        <v>0</v>
      </c>
      <c r="Q55" s="29">
        <f>('2005_CO-PA_Sumary'!Q55+'2006_CO-PA_Sumary'!Q55+'2007_CO-PA_Sumary'!Q55+'2008_CO-PA_Sumary'!Q55+'2009_CO-PA_Sumary'!Q55+'2010_CO-PA_Sumary'!Q55)/6</f>
        <v>2822.2666666666669</v>
      </c>
      <c r="S55" s="27">
        <v>1004</v>
      </c>
      <c r="T55" s="25" t="s">
        <v>196</v>
      </c>
      <c r="U55" s="28">
        <f>('2005_CO-PA_Sumary'!U55+'2006_CO-PA_Sumary'!U55+'2007_CO-PA_Sumary'!U55+'2008_CO-PA_Sumary'!U55+'2009_CO-PA_Sumary'!U55+'2010_CO-PA_Sumary'!U55)/6</f>
        <v>0.43333333333333335</v>
      </c>
      <c r="V55" s="29">
        <f>('2005_CO-PA_Sumary'!V55+'2006_CO-PA_Sumary'!V55+'2007_CO-PA_Sumary'!V55+'2008_CO-PA_Sumary'!V55+'2009_CO-PA_Sumary'!V55+'2010_CO-PA_Sumary'!V55)/6</f>
        <v>10.366666666666667</v>
      </c>
      <c r="W55" s="29">
        <f>('2005_CO-PA_Sumary'!W55+'2006_CO-PA_Sumary'!W55+'2007_CO-PA_Sumary'!W55+'2008_CO-PA_Sumary'!W55+'2009_CO-PA_Sumary'!W55+'2010_CO-PA_Sumary'!W55)/6</f>
        <v>0</v>
      </c>
      <c r="X55" s="29">
        <f>('2005_CO-PA_Sumary'!X55+'2006_CO-PA_Sumary'!X55+'2007_CO-PA_Sumary'!X55+'2008_CO-PA_Sumary'!X55+'2009_CO-PA_Sumary'!X55+'2010_CO-PA_Sumary'!X55)/6</f>
        <v>10.799999999999999</v>
      </c>
      <c r="Y55" s="28">
        <f>('2005_CO-PA_Sumary'!Y55+'2006_CO-PA_Sumary'!Y55+'2007_CO-PA_Sumary'!Y55+'2008_CO-PA_Sumary'!Y55+'2009_CO-PA_Sumary'!Y55+'2010_CO-PA_Sumary'!Y55)/6</f>
        <v>691.55000000000007</v>
      </c>
      <c r="Z55" s="29">
        <f>('2005_CO-PA_Sumary'!Z55+'2006_CO-PA_Sumary'!Z55+'2007_CO-PA_Sumary'!Z55+'2008_CO-PA_Sumary'!Z55+'2009_CO-PA_Sumary'!Z55+'2010_CO-PA_Sumary'!Z55)/6</f>
        <v>13.35</v>
      </c>
      <c r="AA55" s="29">
        <f>('2005_CO-PA_Sumary'!AA55+'2006_CO-PA_Sumary'!AA55+'2007_CO-PA_Sumary'!AA55+'2008_CO-PA_Sumary'!AA55+'2009_CO-PA_Sumary'!AA55+'2010_CO-PA_Sumary'!AA55)/6</f>
        <v>0</v>
      </c>
      <c r="AB55" s="28">
        <f>('2005_CO-PA_Sumary'!AB55+'2006_CO-PA_Sumary'!AB55+'2007_CO-PA_Sumary'!AB55+'2008_CO-PA_Sumary'!AB55+'2009_CO-PA_Sumary'!AB55+'2010_CO-PA_Sumary'!AB55)/6</f>
        <v>14.016666666666667</v>
      </c>
      <c r="AC55" s="28">
        <f>('2005_CO-PA_Sumary'!AC55+'2006_CO-PA_Sumary'!AC55+'2007_CO-PA_Sumary'!AC55+'2008_CO-PA_Sumary'!AC55+'2009_CO-PA_Sumary'!AC55+'2010_CO-PA_Sumary'!AC55)/6</f>
        <v>0</v>
      </c>
      <c r="AD55" s="28">
        <f>('2005_CO-PA_Sumary'!AD55+'2006_CO-PA_Sumary'!AD55+'2007_CO-PA_Sumary'!AD55+'2008_CO-PA_Sumary'!AD55+'2009_CO-PA_Sumary'!AD55+'2010_CO-PA_Sumary'!AD55)/6</f>
        <v>0</v>
      </c>
      <c r="AE55" s="28">
        <f>('2005_CO-PA_Sumary'!AE55+'2006_CO-PA_Sumary'!AE55+'2007_CO-PA_Sumary'!AE55+'2008_CO-PA_Sumary'!AE55+'2009_CO-PA_Sumary'!AE55+'2010_CO-PA_Sumary'!AE55)/6</f>
        <v>53.083333333333343</v>
      </c>
      <c r="AF55" s="29">
        <f>('2005_CO-PA_Sumary'!AF55+'2006_CO-PA_Sumary'!AF55+'2007_CO-PA_Sumary'!AF55+'2008_CO-PA_Sumary'!AF55+'2009_CO-PA_Sumary'!AF55+'2010_CO-PA_Sumary'!AF55)/6</f>
        <v>2.9833333333333329</v>
      </c>
      <c r="AG55" s="29">
        <f>('2005_CO-PA_Sumary'!AG55+'2006_CO-PA_Sumary'!AG55+'2007_CO-PA_Sumary'!AG55+'2008_CO-PA_Sumary'!AG55+'2009_CO-PA_Sumary'!AG55+'2010_CO-PA_Sumary'!AG55)/6</f>
        <v>0</v>
      </c>
      <c r="AH55" s="28">
        <f>('2005_CO-PA_Sumary'!AH55+'2006_CO-PA_Sumary'!AH55+'2007_CO-PA_Sumary'!AH55+'2008_CO-PA_Sumary'!AH55+'2009_CO-PA_Sumary'!AH55+'2010_CO-PA_Sumary'!AH55)/6</f>
        <v>56.066666666666684</v>
      </c>
      <c r="AI55" s="29">
        <f>('2005_CO-PA_Sumary'!AI55+'2006_CO-PA_Sumary'!AI55+'2007_CO-PA_Sumary'!AI55+'2008_CO-PA_Sumary'!AI55+'2009_CO-PA_Sumary'!AI55+'2010_CO-PA_Sumary'!AI55)/6</f>
        <v>704.9</v>
      </c>
      <c r="AL55" s="148"/>
      <c r="AM55" s="150">
        <v>703</v>
      </c>
      <c r="AN55" s="151" t="s">
        <v>180</v>
      </c>
      <c r="AO55" s="138">
        <f t="shared" si="117"/>
        <v>1429.0000000000002</v>
      </c>
      <c r="AP55" s="138">
        <f t="shared" si="118"/>
        <v>44.466666666666669</v>
      </c>
      <c r="AQ55" s="138">
        <f t="shared" si="119"/>
        <v>1.0666666666666667</v>
      </c>
      <c r="AR55" s="138">
        <f t="shared" si="120"/>
        <v>1474.5333333333335</v>
      </c>
      <c r="AS55" s="138">
        <f t="shared" si="121"/>
        <v>2072.0333333333333</v>
      </c>
      <c r="AT55" s="138">
        <f t="shared" si="122"/>
        <v>44.550000000000004</v>
      </c>
      <c r="AU55" s="138">
        <f t="shared" si="123"/>
        <v>29.850000000000005</v>
      </c>
      <c r="AV55" s="138">
        <f t="shared" si="124"/>
        <v>451.25</v>
      </c>
      <c r="AW55" s="138">
        <f t="shared" si="125"/>
        <v>0</v>
      </c>
      <c r="AX55" s="138">
        <f t="shared" si="126"/>
        <v>32.133333333333333</v>
      </c>
      <c r="AY55" s="138">
        <f t="shared" ref="AY55:BA55" si="131">AE37</f>
        <v>0</v>
      </c>
      <c r="AZ55" s="138">
        <f t="shared" si="131"/>
        <v>0</v>
      </c>
      <c r="BA55" s="138">
        <f t="shared" si="131"/>
        <v>0</v>
      </c>
      <c r="BB55" s="138">
        <f t="shared" si="128"/>
        <v>0</v>
      </c>
      <c r="BC55" s="240">
        <f t="shared" si="129"/>
        <v>2146.4333333333329</v>
      </c>
      <c r="BD55" s="247"/>
      <c r="BE55" s="245" t="s">
        <v>236</v>
      </c>
      <c r="BF55" s="213">
        <v>1</v>
      </c>
      <c r="BG55" s="212" t="s">
        <v>13</v>
      </c>
      <c r="BH55" s="232">
        <f>C4</f>
        <v>3.5</v>
      </c>
      <c r="BI55" s="232">
        <f t="shared" ref="BI55:BV55" si="132">D4</f>
        <v>1.5833333333333333</v>
      </c>
      <c r="BJ55" s="232">
        <f t="shared" si="132"/>
        <v>0</v>
      </c>
      <c r="BK55" s="232">
        <f t="shared" si="132"/>
        <v>5.083333333333333</v>
      </c>
      <c r="BL55" s="232">
        <f t="shared" si="132"/>
        <v>15.350000000000001</v>
      </c>
      <c r="BM55" s="232">
        <f t="shared" si="132"/>
        <v>10.366666666666667</v>
      </c>
      <c r="BN55" s="232">
        <f t="shared" si="132"/>
        <v>0</v>
      </c>
      <c r="BO55" s="232">
        <f t="shared" si="132"/>
        <v>4.5166666666666666</v>
      </c>
      <c r="BP55" s="232">
        <f t="shared" si="132"/>
        <v>0</v>
      </c>
      <c r="BQ55" s="232">
        <f t="shared" si="132"/>
        <v>0.56666666666666676</v>
      </c>
      <c r="BR55" s="232">
        <f t="shared" si="132"/>
        <v>0.75</v>
      </c>
      <c r="BS55" s="232">
        <f t="shared" si="132"/>
        <v>0.73333333333333328</v>
      </c>
      <c r="BT55" s="232">
        <f t="shared" si="132"/>
        <v>0</v>
      </c>
      <c r="BU55" s="232">
        <f t="shared" si="132"/>
        <v>1.4833333333333332</v>
      </c>
      <c r="BV55" s="232">
        <f t="shared" si="132"/>
        <v>25.716666666666669</v>
      </c>
      <c r="BX55" s="28"/>
    </row>
    <row r="56" spans="1:76" x14ac:dyDescent="0.2">
      <c r="A56" s="23" t="s">
        <v>116</v>
      </c>
      <c r="B56" s="24" t="s">
        <v>117</v>
      </c>
      <c r="C56" s="28">
        <f>('2005_CO-PA_Sumary'!C56+'2006_CO-PA_Sumary'!C56+'2007_CO-PA_Sumary'!C56+'2008_CO-PA_Sumary'!C56+'2009_CO-PA_Sumary'!C56+'2010_CO-PA_Sumary'!C56)/6</f>
        <v>0.39999999999999997</v>
      </c>
      <c r="D56" s="29">
        <f>('2005_CO-PA_Sumary'!D56+'2006_CO-PA_Sumary'!D56+'2007_CO-PA_Sumary'!D56+'2008_CO-PA_Sumary'!D56+'2009_CO-PA_Sumary'!D56+'2010_CO-PA_Sumary'!D56)/6</f>
        <v>1.2833333333333334</v>
      </c>
      <c r="E56" s="29">
        <f>('2005_CO-PA_Sumary'!E56+'2006_CO-PA_Sumary'!E56+'2007_CO-PA_Sumary'!E56+'2008_CO-PA_Sumary'!E56+'2009_CO-PA_Sumary'!E56+'2010_CO-PA_Sumary'!E56)/6</f>
        <v>0</v>
      </c>
      <c r="F56" s="29">
        <f>('2005_CO-PA_Sumary'!F56+'2006_CO-PA_Sumary'!F56+'2007_CO-PA_Sumary'!F56+'2008_CO-PA_Sumary'!F56+'2009_CO-PA_Sumary'!F56+'2010_CO-PA_Sumary'!F56)/6</f>
        <v>1.6833333333333333</v>
      </c>
      <c r="G56" s="28">
        <f>('2005_CO-PA_Sumary'!G56+'2006_CO-PA_Sumary'!G56+'2007_CO-PA_Sumary'!G56+'2008_CO-PA_Sumary'!G56+'2009_CO-PA_Sumary'!G56+'2010_CO-PA_Sumary'!G56)/6</f>
        <v>5.3666666666666671</v>
      </c>
      <c r="H56" s="29">
        <f>('2005_CO-PA_Sumary'!H56+'2006_CO-PA_Sumary'!H56+'2007_CO-PA_Sumary'!H56+'2008_CO-PA_Sumary'!H56+'2009_CO-PA_Sumary'!H56+'2010_CO-PA_Sumary'!H56)/6</f>
        <v>12.700000000000001</v>
      </c>
      <c r="I56" s="29">
        <f>('2005_CO-PA_Sumary'!I56+'2006_CO-PA_Sumary'!I56+'2007_CO-PA_Sumary'!I56+'2008_CO-PA_Sumary'!I56+'2009_CO-PA_Sumary'!I56+'2010_CO-PA_Sumary'!I56)/6</f>
        <v>0</v>
      </c>
      <c r="J56" s="28">
        <f>('2005_CO-PA_Sumary'!J56+'2006_CO-PA_Sumary'!J56+'2007_CO-PA_Sumary'!J56+'2008_CO-PA_Sumary'!J56+'2009_CO-PA_Sumary'!J56+'2010_CO-PA_Sumary'!J56)/6</f>
        <v>4.166666666666667</v>
      </c>
      <c r="K56" s="28">
        <f>('2005_CO-PA_Sumary'!K56+'2006_CO-PA_Sumary'!K56+'2007_CO-PA_Sumary'!K56+'2008_CO-PA_Sumary'!K56+'2009_CO-PA_Sumary'!K56+'2010_CO-PA_Sumary'!K56)/6</f>
        <v>0</v>
      </c>
      <c r="L56" s="28">
        <f>('2005_CO-PA_Sumary'!L56+'2006_CO-PA_Sumary'!L56+'2007_CO-PA_Sumary'!L56+'2008_CO-PA_Sumary'!L56+'2009_CO-PA_Sumary'!L56+'2010_CO-PA_Sumary'!L56)/6</f>
        <v>0.40000000000000008</v>
      </c>
      <c r="M56" s="28">
        <f>('2005_CO-PA_Sumary'!M56+'2006_CO-PA_Sumary'!M56+'2007_CO-PA_Sumary'!M56+'2008_CO-PA_Sumary'!M56+'2009_CO-PA_Sumary'!M56+'2010_CO-PA_Sumary'!M56)/6</f>
        <v>0</v>
      </c>
      <c r="N56" s="29">
        <f>('2005_CO-PA_Sumary'!N56+'2006_CO-PA_Sumary'!N56+'2007_CO-PA_Sumary'!N56+'2008_CO-PA_Sumary'!N56+'2009_CO-PA_Sumary'!N56+'2010_CO-PA_Sumary'!N56)/6</f>
        <v>3.3333333333333333E-2</v>
      </c>
      <c r="O56" s="29">
        <f>('2005_CO-PA_Sumary'!O56+'2006_CO-PA_Sumary'!O56+'2007_CO-PA_Sumary'!O56+'2008_CO-PA_Sumary'!O56+'2009_CO-PA_Sumary'!O56+'2010_CO-PA_Sumary'!O56)/6</f>
        <v>0</v>
      </c>
      <c r="P56" s="28">
        <f>('2005_CO-PA_Sumary'!P56+'2006_CO-PA_Sumary'!P56+'2007_CO-PA_Sumary'!P56+'2008_CO-PA_Sumary'!P56+'2009_CO-PA_Sumary'!P56+'2010_CO-PA_Sumary'!P56)/6</f>
        <v>3.3333333333333333E-2</v>
      </c>
      <c r="Q56" s="29">
        <f>('2005_CO-PA_Sumary'!Q56+'2006_CO-PA_Sumary'!Q56+'2007_CO-PA_Sumary'!Q56+'2008_CO-PA_Sumary'!Q56+'2009_CO-PA_Sumary'!Q56+'2010_CO-PA_Sumary'!Q56)/6</f>
        <v>18.066666666666666</v>
      </c>
      <c r="S56" s="27">
        <v>1005</v>
      </c>
      <c r="T56" s="25" t="s">
        <v>197</v>
      </c>
      <c r="U56" s="28">
        <f>('2005_CO-PA_Sumary'!U56+'2006_CO-PA_Sumary'!U56+'2007_CO-PA_Sumary'!U56+'2008_CO-PA_Sumary'!U56+'2009_CO-PA_Sumary'!U56+'2010_CO-PA_Sumary'!U56)/6</f>
        <v>14.866666666666667</v>
      </c>
      <c r="V56" s="29">
        <f>('2005_CO-PA_Sumary'!V56+'2006_CO-PA_Sumary'!V56+'2007_CO-PA_Sumary'!V56+'2008_CO-PA_Sumary'!V56+'2009_CO-PA_Sumary'!V56+'2010_CO-PA_Sumary'!V56)/6</f>
        <v>7.3999999999999995</v>
      </c>
      <c r="W56" s="29">
        <f>('2005_CO-PA_Sumary'!W56+'2006_CO-PA_Sumary'!W56+'2007_CO-PA_Sumary'!W56+'2008_CO-PA_Sumary'!W56+'2009_CO-PA_Sumary'!W56+'2010_CO-PA_Sumary'!W56)/6</f>
        <v>0</v>
      </c>
      <c r="X56" s="29">
        <f>('2005_CO-PA_Sumary'!X56+'2006_CO-PA_Sumary'!X56+'2007_CO-PA_Sumary'!X56+'2008_CO-PA_Sumary'!X56+'2009_CO-PA_Sumary'!X56+'2010_CO-PA_Sumary'!X56)/6</f>
        <v>22.266666666666666</v>
      </c>
      <c r="Y56" s="28">
        <f>('2005_CO-PA_Sumary'!Y56+'2006_CO-PA_Sumary'!Y56+'2007_CO-PA_Sumary'!Y56+'2008_CO-PA_Sumary'!Y56+'2009_CO-PA_Sumary'!Y56+'2010_CO-PA_Sumary'!Y56)/6</f>
        <v>44.066666666666663</v>
      </c>
      <c r="Z56" s="29">
        <f>('2005_CO-PA_Sumary'!Z56+'2006_CO-PA_Sumary'!Z56+'2007_CO-PA_Sumary'!Z56+'2008_CO-PA_Sumary'!Z56+'2009_CO-PA_Sumary'!Z56+'2010_CO-PA_Sumary'!Z56)/6</f>
        <v>8.0666666666666682</v>
      </c>
      <c r="AA56" s="29">
        <f>('2005_CO-PA_Sumary'!AA56+'2006_CO-PA_Sumary'!AA56+'2007_CO-PA_Sumary'!AA56+'2008_CO-PA_Sumary'!AA56+'2009_CO-PA_Sumary'!AA56+'2010_CO-PA_Sumary'!AA56)/6</f>
        <v>0</v>
      </c>
      <c r="AB56" s="28">
        <f>('2005_CO-PA_Sumary'!AB56+'2006_CO-PA_Sumary'!AB56+'2007_CO-PA_Sumary'!AB56+'2008_CO-PA_Sumary'!AB56+'2009_CO-PA_Sumary'!AB56+'2010_CO-PA_Sumary'!AB56)/6</f>
        <v>4.3166666666666673</v>
      </c>
      <c r="AC56" s="28">
        <f>('2005_CO-PA_Sumary'!AC56+'2006_CO-PA_Sumary'!AC56+'2007_CO-PA_Sumary'!AC56+'2008_CO-PA_Sumary'!AC56+'2009_CO-PA_Sumary'!AC56+'2010_CO-PA_Sumary'!AC56)/6</f>
        <v>0</v>
      </c>
      <c r="AD56" s="28">
        <f>('2005_CO-PA_Sumary'!AD56+'2006_CO-PA_Sumary'!AD56+'2007_CO-PA_Sumary'!AD56+'2008_CO-PA_Sumary'!AD56+'2009_CO-PA_Sumary'!AD56+'2010_CO-PA_Sumary'!AD56)/6</f>
        <v>0</v>
      </c>
      <c r="AE56" s="28">
        <f>('2005_CO-PA_Sumary'!AE56+'2006_CO-PA_Sumary'!AE56+'2007_CO-PA_Sumary'!AE56+'2008_CO-PA_Sumary'!AE56+'2009_CO-PA_Sumary'!AE56+'2010_CO-PA_Sumary'!AE56)/6</f>
        <v>0</v>
      </c>
      <c r="AF56" s="29">
        <f>('2005_CO-PA_Sumary'!AF56+'2006_CO-PA_Sumary'!AF56+'2007_CO-PA_Sumary'!AF56+'2008_CO-PA_Sumary'!AF56+'2009_CO-PA_Sumary'!AF56+'2010_CO-PA_Sumary'!AF56)/6</f>
        <v>0</v>
      </c>
      <c r="AG56" s="29">
        <f>('2005_CO-PA_Sumary'!AG56+'2006_CO-PA_Sumary'!AG56+'2007_CO-PA_Sumary'!AG56+'2008_CO-PA_Sumary'!AG56+'2009_CO-PA_Sumary'!AG56+'2010_CO-PA_Sumary'!AG56)/6</f>
        <v>0</v>
      </c>
      <c r="AH56" s="28">
        <f>('2005_CO-PA_Sumary'!AH56+'2006_CO-PA_Sumary'!AH56+'2007_CO-PA_Sumary'!AH56+'2008_CO-PA_Sumary'!AH56+'2009_CO-PA_Sumary'!AH56+'2010_CO-PA_Sumary'!AH56)/6</f>
        <v>0</v>
      </c>
      <c r="AI56" s="29">
        <f>('2005_CO-PA_Sumary'!AI56+'2006_CO-PA_Sumary'!AI56+'2007_CO-PA_Sumary'!AI56+'2008_CO-PA_Sumary'!AI56+'2009_CO-PA_Sumary'!AI56+'2010_CO-PA_Sumary'!AI56)/6</f>
        <v>52.133333333333333</v>
      </c>
      <c r="AL56" s="148"/>
      <c r="AM56" s="150">
        <v>704</v>
      </c>
      <c r="AN56" s="151" t="s">
        <v>181</v>
      </c>
      <c r="AO56" s="138">
        <f t="shared" si="117"/>
        <v>56.75</v>
      </c>
      <c r="AP56" s="138">
        <f t="shared" si="118"/>
        <v>204.43333333333331</v>
      </c>
      <c r="AQ56" s="138">
        <f t="shared" si="119"/>
        <v>0</v>
      </c>
      <c r="AR56" s="138">
        <f t="shared" si="120"/>
        <v>261.18333333333334</v>
      </c>
      <c r="AS56" s="138">
        <f t="shared" si="121"/>
        <v>502.3</v>
      </c>
      <c r="AT56" s="138">
        <f t="shared" si="122"/>
        <v>261.26666666666665</v>
      </c>
      <c r="AU56" s="138">
        <f t="shared" si="123"/>
        <v>0</v>
      </c>
      <c r="AV56" s="138">
        <f t="shared" si="124"/>
        <v>280.88333333333333</v>
      </c>
      <c r="AW56" s="138">
        <f t="shared" si="125"/>
        <v>37.816666666666663</v>
      </c>
      <c r="AX56" s="138">
        <f t="shared" si="126"/>
        <v>22.3</v>
      </c>
      <c r="AY56" s="138">
        <f t="shared" ref="AY56:BA56" si="133">AE38</f>
        <v>0</v>
      </c>
      <c r="AZ56" s="138">
        <f t="shared" si="133"/>
        <v>0</v>
      </c>
      <c r="BA56" s="138">
        <f t="shared" si="133"/>
        <v>0</v>
      </c>
      <c r="BB56" s="138">
        <f t="shared" si="128"/>
        <v>0</v>
      </c>
      <c r="BC56" s="240">
        <f t="shared" si="129"/>
        <v>763.56666666666661</v>
      </c>
      <c r="BD56" s="247"/>
      <c r="BE56" s="245"/>
      <c r="BF56" s="213">
        <v>2</v>
      </c>
      <c r="BG56" s="212" t="s">
        <v>17</v>
      </c>
      <c r="BH56" s="232">
        <f>C6</f>
        <v>1.2666666666666666</v>
      </c>
      <c r="BI56" s="232">
        <f t="shared" ref="BI56:BV56" si="134">D6</f>
        <v>1.5666666666666667</v>
      </c>
      <c r="BJ56" s="232">
        <f t="shared" si="134"/>
        <v>0</v>
      </c>
      <c r="BK56" s="232">
        <f t="shared" si="134"/>
        <v>2.8333333333333335</v>
      </c>
      <c r="BL56" s="232">
        <f t="shared" si="134"/>
        <v>8.1000000000000014</v>
      </c>
      <c r="BM56" s="232">
        <f t="shared" si="134"/>
        <v>12.1</v>
      </c>
      <c r="BN56" s="232">
        <f t="shared" si="134"/>
        <v>0</v>
      </c>
      <c r="BO56" s="232">
        <f t="shared" si="134"/>
        <v>4.3666666666666663</v>
      </c>
      <c r="BP56" s="232">
        <f t="shared" si="134"/>
        <v>0</v>
      </c>
      <c r="BQ56" s="232">
        <f t="shared" si="134"/>
        <v>0.58333333333333337</v>
      </c>
      <c r="BR56" s="232">
        <f t="shared" si="134"/>
        <v>0.68333333333333324</v>
      </c>
      <c r="BS56" s="232">
        <f t="shared" si="134"/>
        <v>0.3</v>
      </c>
      <c r="BT56" s="232">
        <f t="shared" si="134"/>
        <v>0</v>
      </c>
      <c r="BU56" s="232">
        <f t="shared" si="134"/>
        <v>0.98333333333333339</v>
      </c>
      <c r="BV56" s="232">
        <f t="shared" si="134"/>
        <v>20.2</v>
      </c>
      <c r="BX56" s="28"/>
    </row>
    <row r="57" spans="1:76" x14ac:dyDescent="0.2">
      <c r="A57" s="23" t="s">
        <v>118</v>
      </c>
      <c r="B57" s="24" t="s">
        <v>119</v>
      </c>
      <c r="C57" s="28">
        <f>('2005_CO-PA_Sumary'!C57+'2006_CO-PA_Sumary'!C57+'2007_CO-PA_Sumary'!C57+'2008_CO-PA_Sumary'!C57+'2009_CO-PA_Sumary'!C57+'2010_CO-PA_Sumary'!C57)/6</f>
        <v>224.25</v>
      </c>
      <c r="D57" s="29">
        <f>('2005_CO-PA_Sumary'!D57+'2006_CO-PA_Sumary'!D57+'2007_CO-PA_Sumary'!D57+'2008_CO-PA_Sumary'!D57+'2009_CO-PA_Sumary'!D57+'2010_CO-PA_Sumary'!D57)/6</f>
        <v>26.566666666666666</v>
      </c>
      <c r="E57" s="29">
        <f>('2005_CO-PA_Sumary'!E57+'2006_CO-PA_Sumary'!E57+'2007_CO-PA_Sumary'!E57+'2008_CO-PA_Sumary'!E57+'2009_CO-PA_Sumary'!E57+'2010_CO-PA_Sumary'!E57)/6</f>
        <v>0</v>
      </c>
      <c r="F57" s="29">
        <f>('2005_CO-PA_Sumary'!F57+'2006_CO-PA_Sumary'!F57+'2007_CO-PA_Sumary'!F57+'2008_CO-PA_Sumary'!F57+'2009_CO-PA_Sumary'!F57+'2010_CO-PA_Sumary'!F57)/6</f>
        <v>250.81666666666669</v>
      </c>
      <c r="G57" s="28">
        <f>('2005_CO-PA_Sumary'!G57+'2006_CO-PA_Sumary'!G57+'2007_CO-PA_Sumary'!G57+'2008_CO-PA_Sumary'!G57+'2009_CO-PA_Sumary'!G57+'2010_CO-PA_Sumary'!G57)/6</f>
        <v>306.58333333333331</v>
      </c>
      <c r="H57" s="29">
        <f>('2005_CO-PA_Sumary'!H57+'2006_CO-PA_Sumary'!H57+'2007_CO-PA_Sumary'!H57+'2008_CO-PA_Sumary'!H57+'2009_CO-PA_Sumary'!H57+'2010_CO-PA_Sumary'!H57)/6</f>
        <v>169.18333333333331</v>
      </c>
      <c r="I57" s="29">
        <f>('2005_CO-PA_Sumary'!I57+'2006_CO-PA_Sumary'!I57+'2007_CO-PA_Sumary'!I57+'2008_CO-PA_Sumary'!I57+'2009_CO-PA_Sumary'!I57+'2010_CO-PA_Sumary'!I57)/6</f>
        <v>0</v>
      </c>
      <c r="J57" s="28">
        <f>('2005_CO-PA_Sumary'!J57+'2006_CO-PA_Sumary'!J57+'2007_CO-PA_Sumary'!J57+'2008_CO-PA_Sumary'!J57+'2009_CO-PA_Sumary'!J57+'2010_CO-PA_Sumary'!J57)/6</f>
        <v>68.783333333333331</v>
      </c>
      <c r="K57" s="28">
        <f>('2005_CO-PA_Sumary'!K57+'2006_CO-PA_Sumary'!K57+'2007_CO-PA_Sumary'!K57+'2008_CO-PA_Sumary'!K57+'2009_CO-PA_Sumary'!K57+'2010_CO-PA_Sumary'!K57)/6</f>
        <v>42.483333333333334</v>
      </c>
      <c r="L57" s="28">
        <f>('2005_CO-PA_Sumary'!L57+'2006_CO-PA_Sumary'!L57+'2007_CO-PA_Sumary'!L57+'2008_CO-PA_Sumary'!L57+'2009_CO-PA_Sumary'!L57+'2010_CO-PA_Sumary'!L57)/6</f>
        <v>0</v>
      </c>
      <c r="M57" s="28">
        <f>('2005_CO-PA_Sumary'!M57+'2006_CO-PA_Sumary'!M57+'2007_CO-PA_Sumary'!M57+'2008_CO-PA_Sumary'!M57+'2009_CO-PA_Sumary'!M57+'2010_CO-PA_Sumary'!M57)/6</f>
        <v>27.366666666666664</v>
      </c>
      <c r="N57" s="29">
        <f>('2005_CO-PA_Sumary'!N57+'2006_CO-PA_Sumary'!N57+'2007_CO-PA_Sumary'!N57+'2008_CO-PA_Sumary'!N57+'2009_CO-PA_Sumary'!N57+'2010_CO-PA_Sumary'!N57)/6</f>
        <v>22.416666666666668</v>
      </c>
      <c r="O57" s="29">
        <f>('2005_CO-PA_Sumary'!O57+'2006_CO-PA_Sumary'!O57+'2007_CO-PA_Sumary'!O57+'2008_CO-PA_Sumary'!O57+'2009_CO-PA_Sumary'!O57+'2010_CO-PA_Sumary'!O57)/6</f>
        <v>0</v>
      </c>
      <c r="P57" s="28">
        <f>('2005_CO-PA_Sumary'!P57+'2006_CO-PA_Sumary'!P57+'2007_CO-PA_Sumary'!P57+'2008_CO-PA_Sumary'!P57+'2009_CO-PA_Sumary'!P57+'2010_CO-PA_Sumary'!P57)/6</f>
        <v>49.783333333333331</v>
      </c>
      <c r="Q57" s="29">
        <f>('2005_CO-PA_Sumary'!Q57+'2006_CO-PA_Sumary'!Q57+'2007_CO-PA_Sumary'!Q57+'2008_CO-PA_Sumary'!Q57+'2009_CO-PA_Sumary'!Q57+'2010_CO-PA_Sumary'!Q57)/6</f>
        <v>475.76666666666659</v>
      </c>
      <c r="S57" s="27">
        <v>1006</v>
      </c>
      <c r="T57" s="25" t="s">
        <v>198</v>
      </c>
      <c r="U57" s="28">
        <f>('2005_CO-PA_Sumary'!U57+'2006_CO-PA_Sumary'!U57+'2007_CO-PA_Sumary'!U57+'2008_CO-PA_Sumary'!U57+'2009_CO-PA_Sumary'!U57+'2010_CO-PA_Sumary'!U57)/6</f>
        <v>0</v>
      </c>
      <c r="V57" s="29">
        <f>('2005_CO-PA_Sumary'!V57+'2006_CO-PA_Sumary'!V57+'2007_CO-PA_Sumary'!V57+'2008_CO-PA_Sumary'!V57+'2009_CO-PA_Sumary'!V57+'2010_CO-PA_Sumary'!V57)/6</f>
        <v>0.13333333333333333</v>
      </c>
      <c r="W57" s="29">
        <f>('2005_CO-PA_Sumary'!W57+'2006_CO-PA_Sumary'!W57+'2007_CO-PA_Sumary'!W57+'2008_CO-PA_Sumary'!W57+'2009_CO-PA_Sumary'!W57+'2010_CO-PA_Sumary'!W57)/6</f>
        <v>0</v>
      </c>
      <c r="X57" s="29">
        <f>('2005_CO-PA_Sumary'!X57+'2006_CO-PA_Sumary'!X57+'2007_CO-PA_Sumary'!X57+'2008_CO-PA_Sumary'!X57+'2009_CO-PA_Sumary'!X57+'2010_CO-PA_Sumary'!X57)/6</f>
        <v>0.13333333333333333</v>
      </c>
      <c r="Y57" s="28">
        <f>('2005_CO-PA_Sumary'!Y57+'2006_CO-PA_Sumary'!Y57+'2007_CO-PA_Sumary'!Y57+'2008_CO-PA_Sumary'!Y57+'2009_CO-PA_Sumary'!Y57+'2010_CO-PA_Sumary'!Y57)/6</f>
        <v>2598.9333333333334</v>
      </c>
      <c r="Z57" s="29">
        <f>('2005_CO-PA_Sumary'!Z57+'2006_CO-PA_Sumary'!Z57+'2007_CO-PA_Sumary'!Z57+'2008_CO-PA_Sumary'!Z57+'2009_CO-PA_Sumary'!Z57+'2010_CO-PA_Sumary'!Z57)/6</f>
        <v>92.083333333333314</v>
      </c>
      <c r="AA57" s="29">
        <f>('2005_CO-PA_Sumary'!AA57+'2006_CO-PA_Sumary'!AA57+'2007_CO-PA_Sumary'!AA57+'2008_CO-PA_Sumary'!AA57+'2009_CO-PA_Sumary'!AA57+'2010_CO-PA_Sumary'!AA57)/6</f>
        <v>30.3</v>
      </c>
      <c r="AB57" s="28">
        <f>('2005_CO-PA_Sumary'!AB57+'2006_CO-PA_Sumary'!AB57+'2007_CO-PA_Sumary'!AB57+'2008_CO-PA_Sumary'!AB57+'2009_CO-PA_Sumary'!AB57+'2010_CO-PA_Sumary'!AB57)/6</f>
        <v>0</v>
      </c>
      <c r="AC57" s="28">
        <f>('2005_CO-PA_Sumary'!AC57+'2006_CO-PA_Sumary'!AC57+'2007_CO-PA_Sumary'!AC57+'2008_CO-PA_Sumary'!AC57+'2009_CO-PA_Sumary'!AC57+'2010_CO-PA_Sumary'!AC57)/6</f>
        <v>0</v>
      </c>
      <c r="AD57" s="28">
        <f>('2005_CO-PA_Sumary'!AD57+'2006_CO-PA_Sumary'!AD57+'2007_CO-PA_Sumary'!AD57+'2008_CO-PA_Sumary'!AD57+'2009_CO-PA_Sumary'!AD57+'2010_CO-PA_Sumary'!AD57)/6</f>
        <v>0</v>
      </c>
      <c r="AE57" s="28">
        <f>('2005_CO-PA_Sumary'!AE57+'2006_CO-PA_Sumary'!AE57+'2007_CO-PA_Sumary'!AE57+'2008_CO-PA_Sumary'!AE57+'2009_CO-PA_Sumary'!AE57+'2010_CO-PA_Sumary'!AE57)/6</f>
        <v>166.28333333333327</v>
      </c>
      <c r="AF57" s="29">
        <f>('2005_CO-PA_Sumary'!AF57+'2006_CO-PA_Sumary'!AF57+'2007_CO-PA_Sumary'!AF57+'2008_CO-PA_Sumary'!AF57+'2009_CO-PA_Sumary'!AF57+'2010_CO-PA_Sumary'!AF57)/6</f>
        <v>0</v>
      </c>
      <c r="AG57" s="29">
        <f>('2005_CO-PA_Sumary'!AG57+'2006_CO-PA_Sumary'!AG57+'2007_CO-PA_Sumary'!AG57+'2008_CO-PA_Sumary'!AG57+'2009_CO-PA_Sumary'!AG57+'2010_CO-PA_Sumary'!AG57)/6</f>
        <v>0</v>
      </c>
      <c r="AH57" s="28">
        <f>('2005_CO-PA_Sumary'!AH57+'2006_CO-PA_Sumary'!AH57+'2007_CO-PA_Sumary'!AH57+'2008_CO-PA_Sumary'!AH57+'2009_CO-PA_Sumary'!AH57+'2010_CO-PA_Sumary'!AH57)/6</f>
        <v>166.28333333333327</v>
      </c>
      <c r="AI57" s="29">
        <f>('2005_CO-PA_Sumary'!AI57+'2006_CO-PA_Sumary'!AI57+'2007_CO-PA_Sumary'!AI57+'2008_CO-PA_Sumary'!AI57+'2009_CO-PA_Sumary'!AI57+'2010_CO-PA_Sumary'!AI57)/6</f>
        <v>2721.3166666666671</v>
      </c>
      <c r="AL57" s="148"/>
      <c r="AM57" s="150">
        <v>705</v>
      </c>
      <c r="AN57" s="151" t="s">
        <v>182</v>
      </c>
      <c r="AO57" s="138">
        <f t="shared" si="117"/>
        <v>417.14999999999992</v>
      </c>
      <c r="AP57" s="138">
        <f t="shared" si="118"/>
        <v>59.283333333333324</v>
      </c>
      <c r="AQ57" s="138">
        <f t="shared" si="119"/>
        <v>0</v>
      </c>
      <c r="AR57" s="138">
        <f t="shared" si="120"/>
        <v>476.43333333333334</v>
      </c>
      <c r="AS57" s="138">
        <f t="shared" si="121"/>
        <v>922.73333333333346</v>
      </c>
      <c r="AT57" s="138">
        <f t="shared" si="122"/>
        <v>61.283333333333331</v>
      </c>
      <c r="AU57" s="138">
        <f t="shared" si="123"/>
        <v>0</v>
      </c>
      <c r="AV57" s="138">
        <f t="shared" si="124"/>
        <v>280.33333333333331</v>
      </c>
      <c r="AW57" s="138">
        <f t="shared" si="125"/>
        <v>10.116666666666667</v>
      </c>
      <c r="AX57" s="138">
        <f t="shared" si="126"/>
        <v>25.283333333333331</v>
      </c>
      <c r="AY57" s="138">
        <f t="shared" ref="AY57:BA57" si="135">AE39</f>
        <v>0</v>
      </c>
      <c r="AZ57" s="138">
        <f t="shared" si="135"/>
        <v>0</v>
      </c>
      <c r="BA57" s="138">
        <f t="shared" si="135"/>
        <v>0</v>
      </c>
      <c r="BB57" s="138">
        <f t="shared" si="128"/>
        <v>0</v>
      </c>
      <c r="BC57" s="240">
        <f t="shared" si="129"/>
        <v>984.01666666666654</v>
      </c>
      <c r="BD57" s="247"/>
      <c r="BE57" s="245"/>
      <c r="BF57" s="213">
        <v>3</v>
      </c>
      <c r="BG57" s="212" t="s">
        <v>21</v>
      </c>
      <c r="BH57" s="232">
        <f>C8</f>
        <v>0.83333333333333337</v>
      </c>
      <c r="BI57" s="232">
        <f t="shared" ref="BI57:BV57" si="136">D8</f>
        <v>24.883333333333329</v>
      </c>
      <c r="BJ57" s="232">
        <f t="shared" si="136"/>
        <v>0</v>
      </c>
      <c r="BK57" s="232">
        <f t="shared" si="136"/>
        <v>25.716666666666665</v>
      </c>
      <c r="BL57" s="232">
        <f t="shared" si="136"/>
        <v>118.94999999999997</v>
      </c>
      <c r="BM57" s="232">
        <f t="shared" si="136"/>
        <v>283.55</v>
      </c>
      <c r="BN57" s="232">
        <f t="shared" si="136"/>
        <v>0.16666666666666666</v>
      </c>
      <c r="BO57" s="232">
        <f t="shared" si="136"/>
        <v>55.666666666666664</v>
      </c>
      <c r="BP57" s="232">
        <f t="shared" si="136"/>
        <v>0</v>
      </c>
      <c r="BQ57" s="232">
        <f t="shared" si="136"/>
        <v>3.4666666666666663</v>
      </c>
      <c r="BR57" s="232">
        <f t="shared" si="136"/>
        <v>4.0166666666666657</v>
      </c>
      <c r="BS57" s="232">
        <f t="shared" si="136"/>
        <v>0.86666666666666659</v>
      </c>
      <c r="BT57" s="232">
        <f t="shared" si="136"/>
        <v>0</v>
      </c>
      <c r="BU57" s="232">
        <f t="shared" si="136"/>
        <v>4.8833333333333329</v>
      </c>
      <c r="BV57" s="232">
        <f t="shared" si="136"/>
        <v>402.66666666666669</v>
      </c>
      <c r="BX57" s="28"/>
    </row>
    <row r="58" spans="1:76" x14ac:dyDescent="0.2">
      <c r="A58" s="23" t="s">
        <v>120</v>
      </c>
      <c r="B58" s="24" t="s">
        <v>121</v>
      </c>
      <c r="C58" s="28">
        <f>('2005_CO-PA_Sumary'!C58+'2006_CO-PA_Sumary'!C58+'2007_CO-PA_Sumary'!C58+'2008_CO-PA_Sumary'!C58+'2009_CO-PA_Sumary'!C58+'2010_CO-PA_Sumary'!C58)/6</f>
        <v>360.41666666666669</v>
      </c>
      <c r="D58" s="29">
        <f>('2005_CO-PA_Sumary'!D58+'2006_CO-PA_Sumary'!D58+'2007_CO-PA_Sumary'!D58+'2008_CO-PA_Sumary'!D58+'2009_CO-PA_Sumary'!D58+'2010_CO-PA_Sumary'!D58)/6</f>
        <v>38.766666666666666</v>
      </c>
      <c r="E58" s="29">
        <f>('2005_CO-PA_Sumary'!E58+'2006_CO-PA_Sumary'!E58+'2007_CO-PA_Sumary'!E58+'2008_CO-PA_Sumary'!E58+'2009_CO-PA_Sumary'!E58+'2010_CO-PA_Sumary'!E58)/6</f>
        <v>0</v>
      </c>
      <c r="F58" s="29">
        <f>('2005_CO-PA_Sumary'!F58+'2006_CO-PA_Sumary'!F58+'2007_CO-PA_Sumary'!F58+'2008_CO-PA_Sumary'!F58+'2009_CO-PA_Sumary'!F58+'2010_CO-PA_Sumary'!F58)/6</f>
        <v>399.18333333333339</v>
      </c>
      <c r="G58" s="28">
        <f>('2005_CO-PA_Sumary'!G58+'2006_CO-PA_Sumary'!G58+'2007_CO-PA_Sumary'!G58+'2008_CO-PA_Sumary'!G58+'2009_CO-PA_Sumary'!G58+'2010_CO-PA_Sumary'!G58)/6</f>
        <v>832.41666666666686</v>
      </c>
      <c r="H58" s="29">
        <f>('2005_CO-PA_Sumary'!H58+'2006_CO-PA_Sumary'!H58+'2007_CO-PA_Sumary'!H58+'2008_CO-PA_Sumary'!H58+'2009_CO-PA_Sumary'!H58+'2010_CO-PA_Sumary'!H58)/6</f>
        <v>56.800000000000004</v>
      </c>
      <c r="I58" s="29">
        <f>('2005_CO-PA_Sumary'!I58+'2006_CO-PA_Sumary'!I58+'2007_CO-PA_Sumary'!I58+'2008_CO-PA_Sumary'!I58+'2009_CO-PA_Sumary'!I58+'2010_CO-PA_Sumary'!I58)/6</f>
        <v>15.350000000000001</v>
      </c>
      <c r="J58" s="28">
        <f>('2005_CO-PA_Sumary'!J58+'2006_CO-PA_Sumary'!J58+'2007_CO-PA_Sumary'!J58+'2008_CO-PA_Sumary'!J58+'2009_CO-PA_Sumary'!J58+'2010_CO-PA_Sumary'!J58)/6</f>
        <v>96.899999999999991</v>
      </c>
      <c r="K58" s="28">
        <f>('2005_CO-PA_Sumary'!K58+'2006_CO-PA_Sumary'!K58+'2007_CO-PA_Sumary'!K58+'2008_CO-PA_Sumary'!K58+'2009_CO-PA_Sumary'!K58+'2010_CO-PA_Sumary'!K58)/6</f>
        <v>0</v>
      </c>
      <c r="L58" s="28">
        <f>('2005_CO-PA_Sumary'!L58+'2006_CO-PA_Sumary'!L58+'2007_CO-PA_Sumary'!L58+'2008_CO-PA_Sumary'!L58+'2009_CO-PA_Sumary'!L58+'2010_CO-PA_Sumary'!L58)/6</f>
        <v>12.516666666666666</v>
      </c>
      <c r="M58" s="28">
        <f>('2005_CO-PA_Sumary'!M58+'2006_CO-PA_Sumary'!M58+'2007_CO-PA_Sumary'!M58+'2008_CO-PA_Sumary'!M58+'2009_CO-PA_Sumary'!M58+'2010_CO-PA_Sumary'!M58)/6</f>
        <v>254.79999999999998</v>
      </c>
      <c r="N58" s="29">
        <f>('2005_CO-PA_Sumary'!N58+'2006_CO-PA_Sumary'!N58+'2007_CO-PA_Sumary'!N58+'2008_CO-PA_Sumary'!N58+'2009_CO-PA_Sumary'!N58+'2010_CO-PA_Sumary'!N58)/6</f>
        <v>0</v>
      </c>
      <c r="O58" s="29">
        <f>('2005_CO-PA_Sumary'!O58+'2006_CO-PA_Sumary'!O58+'2007_CO-PA_Sumary'!O58+'2008_CO-PA_Sumary'!O58+'2009_CO-PA_Sumary'!O58+'2010_CO-PA_Sumary'!O58)/6</f>
        <v>4.25</v>
      </c>
      <c r="P58" s="28">
        <f>('2005_CO-PA_Sumary'!P58+'2006_CO-PA_Sumary'!P58+'2007_CO-PA_Sumary'!P58+'2008_CO-PA_Sumary'!P58+'2009_CO-PA_Sumary'!P58+'2010_CO-PA_Sumary'!P58)/6</f>
        <v>259.05</v>
      </c>
      <c r="Q58" s="29">
        <f>('2005_CO-PA_Sumary'!Q58+'2006_CO-PA_Sumary'!Q58+'2007_CO-PA_Sumary'!Q58+'2008_CO-PA_Sumary'!Q58+'2009_CO-PA_Sumary'!Q58+'2010_CO-PA_Sumary'!Q58)/6</f>
        <v>904.56666666666661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117"/>
        <v>1492.6333333333332</v>
      </c>
      <c r="AP58" s="138">
        <f t="shared" si="118"/>
        <v>112.81666666666666</v>
      </c>
      <c r="AQ58" s="138">
        <f t="shared" si="119"/>
        <v>3.1999999999999997</v>
      </c>
      <c r="AR58" s="138">
        <f t="shared" si="120"/>
        <v>1608.6500000000003</v>
      </c>
      <c r="AS58" s="138">
        <f t="shared" si="121"/>
        <v>2508.8666666666668</v>
      </c>
      <c r="AT58" s="138">
        <f t="shared" si="122"/>
        <v>116.14999999999999</v>
      </c>
      <c r="AU58" s="138">
        <f t="shared" si="123"/>
        <v>3.1999999999999997</v>
      </c>
      <c r="AV58" s="138">
        <f t="shared" si="124"/>
        <v>753.40000000000009</v>
      </c>
      <c r="AW58" s="138">
        <f t="shared" si="125"/>
        <v>0</v>
      </c>
      <c r="AX58" s="138">
        <f t="shared" si="126"/>
        <v>50.783333333333331</v>
      </c>
      <c r="AY58" s="138">
        <f t="shared" ref="AY58:BA58" si="137">AE40</f>
        <v>0</v>
      </c>
      <c r="AZ58" s="138">
        <f t="shared" si="137"/>
        <v>0</v>
      </c>
      <c r="BA58" s="138">
        <f t="shared" si="137"/>
        <v>0</v>
      </c>
      <c r="BB58" s="138">
        <f t="shared" si="128"/>
        <v>0</v>
      </c>
      <c r="BC58" s="240">
        <f t="shared" si="129"/>
        <v>2628.2166666666667</v>
      </c>
      <c r="BD58" s="247"/>
      <c r="BE58" s="245"/>
      <c r="BF58" s="213">
        <v>4</v>
      </c>
      <c r="BG58" s="212" t="s">
        <v>47</v>
      </c>
      <c r="BH58" s="232">
        <f>C21</f>
        <v>673.05000000000007</v>
      </c>
      <c r="BI58" s="232">
        <f t="shared" ref="BI58:BV58" si="138">D21</f>
        <v>40.68333333333333</v>
      </c>
      <c r="BJ58" s="232">
        <f t="shared" si="138"/>
        <v>0</v>
      </c>
      <c r="BK58" s="232">
        <f t="shared" si="138"/>
        <v>713.73333333333323</v>
      </c>
      <c r="BL58" s="232">
        <f t="shared" si="138"/>
        <v>1015.6333333333332</v>
      </c>
      <c r="BM58" s="232">
        <f t="shared" si="138"/>
        <v>40.75</v>
      </c>
      <c r="BN58" s="232">
        <f t="shared" si="138"/>
        <v>0</v>
      </c>
      <c r="BO58" s="232">
        <f t="shared" si="138"/>
        <v>257.45000000000005</v>
      </c>
      <c r="BP58" s="232">
        <f t="shared" si="138"/>
        <v>0</v>
      </c>
      <c r="BQ58" s="232">
        <f t="shared" si="138"/>
        <v>17.166666666666668</v>
      </c>
      <c r="BR58" s="232">
        <f t="shared" si="138"/>
        <v>20.349999999999998</v>
      </c>
      <c r="BS58" s="232">
        <f t="shared" si="138"/>
        <v>0</v>
      </c>
      <c r="BT58" s="232">
        <f t="shared" si="138"/>
        <v>0</v>
      </c>
      <c r="BU58" s="232">
        <f t="shared" si="138"/>
        <v>20.349999999999998</v>
      </c>
      <c r="BV58" s="232">
        <f t="shared" si="138"/>
        <v>1056.3833333333334</v>
      </c>
      <c r="BX58" s="28"/>
    </row>
    <row r="59" spans="1:76" x14ac:dyDescent="0.2">
      <c r="A59" s="23" t="s">
        <v>122</v>
      </c>
      <c r="B59" s="24" t="s">
        <v>123</v>
      </c>
      <c r="C59" s="28">
        <f>('2005_CO-PA_Sumary'!C59+'2006_CO-PA_Sumary'!C59+'2007_CO-PA_Sumary'!C59+'2008_CO-PA_Sumary'!C59+'2009_CO-PA_Sumary'!C59+'2010_CO-PA_Sumary'!C59)/6</f>
        <v>74.383333333333326</v>
      </c>
      <c r="D59" s="29">
        <f>('2005_CO-PA_Sumary'!D59+'2006_CO-PA_Sumary'!D59+'2007_CO-PA_Sumary'!D59+'2008_CO-PA_Sumary'!D59+'2009_CO-PA_Sumary'!D59+'2010_CO-PA_Sumary'!D59)/6</f>
        <v>19.133333333333336</v>
      </c>
      <c r="E59" s="29">
        <f>('2005_CO-PA_Sumary'!E59+'2006_CO-PA_Sumary'!E59+'2007_CO-PA_Sumary'!E59+'2008_CO-PA_Sumary'!E59+'2009_CO-PA_Sumary'!E59+'2010_CO-PA_Sumary'!E59)/6</f>
        <v>0</v>
      </c>
      <c r="F59" s="29">
        <f>('2005_CO-PA_Sumary'!F59+'2006_CO-PA_Sumary'!F59+'2007_CO-PA_Sumary'!F59+'2008_CO-PA_Sumary'!F59+'2009_CO-PA_Sumary'!F59+'2010_CO-PA_Sumary'!F59)/6</f>
        <v>93.516666666666666</v>
      </c>
      <c r="G59" s="28">
        <f>('2005_CO-PA_Sumary'!G59+'2006_CO-PA_Sumary'!G59+'2007_CO-PA_Sumary'!G59+'2008_CO-PA_Sumary'!G59+'2009_CO-PA_Sumary'!G59+'2010_CO-PA_Sumary'!G59)/6</f>
        <v>359.01666666666665</v>
      </c>
      <c r="H59" s="29">
        <f>('2005_CO-PA_Sumary'!H59+'2006_CO-PA_Sumary'!H59+'2007_CO-PA_Sumary'!H59+'2008_CO-PA_Sumary'!H59+'2009_CO-PA_Sumary'!H59+'2010_CO-PA_Sumary'!H59)/6</f>
        <v>19.533333333333335</v>
      </c>
      <c r="I59" s="29">
        <f>('2005_CO-PA_Sumary'!I59+'2006_CO-PA_Sumary'!I59+'2007_CO-PA_Sumary'!I59+'2008_CO-PA_Sumary'!I59+'2009_CO-PA_Sumary'!I59+'2010_CO-PA_Sumary'!I59)/6</f>
        <v>6.166666666666667</v>
      </c>
      <c r="J59" s="28">
        <f>('2005_CO-PA_Sumary'!J59+'2006_CO-PA_Sumary'!J59+'2007_CO-PA_Sumary'!J59+'2008_CO-PA_Sumary'!J59+'2009_CO-PA_Sumary'!J59+'2010_CO-PA_Sumary'!J59)/6</f>
        <v>21.266666666666666</v>
      </c>
      <c r="K59" s="28">
        <f>('2005_CO-PA_Sumary'!K59+'2006_CO-PA_Sumary'!K59+'2007_CO-PA_Sumary'!K59+'2008_CO-PA_Sumary'!K59+'2009_CO-PA_Sumary'!K59+'2010_CO-PA_Sumary'!K59)/6</f>
        <v>0</v>
      </c>
      <c r="L59" s="28">
        <f>('2005_CO-PA_Sumary'!L59+'2006_CO-PA_Sumary'!L59+'2007_CO-PA_Sumary'!L59+'2008_CO-PA_Sumary'!L59+'2009_CO-PA_Sumary'!L59+'2010_CO-PA_Sumary'!L59)/6</f>
        <v>14.5</v>
      </c>
      <c r="M59" s="28">
        <f>('2005_CO-PA_Sumary'!M59+'2006_CO-PA_Sumary'!M59+'2007_CO-PA_Sumary'!M59+'2008_CO-PA_Sumary'!M59+'2009_CO-PA_Sumary'!M59+'2010_CO-PA_Sumary'!M59)/6</f>
        <v>0</v>
      </c>
      <c r="N59" s="29">
        <f>('2005_CO-PA_Sumary'!N59+'2006_CO-PA_Sumary'!N59+'2007_CO-PA_Sumary'!N59+'2008_CO-PA_Sumary'!N59+'2009_CO-PA_Sumary'!N59+'2010_CO-PA_Sumary'!N59)/6</f>
        <v>0</v>
      </c>
      <c r="O59" s="29">
        <f>('2005_CO-PA_Sumary'!O59+'2006_CO-PA_Sumary'!O59+'2007_CO-PA_Sumary'!O59+'2008_CO-PA_Sumary'!O59+'2009_CO-PA_Sumary'!O59+'2010_CO-PA_Sumary'!O59)/6</f>
        <v>0</v>
      </c>
      <c r="P59" s="28">
        <f>('2005_CO-PA_Sumary'!P59+'2006_CO-PA_Sumary'!P59+'2007_CO-PA_Sumary'!P59+'2008_CO-PA_Sumary'!P59+'2009_CO-PA_Sumary'!P59+'2010_CO-PA_Sumary'!P59)/6</f>
        <v>0</v>
      </c>
      <c r="Q59" s="29">
        <f>('2005_CO-PA_Sumary'!Q59+'2006_CO-PA_Sumary'!Q59+'2007_CO-PA_Sumary'!Q59+'2008_CO-PA_Sumary'!Q59+'2009_CO-PA_Sumary'!Q59+'2010_CO-PA_Sumary'!Q59)/6</f>
        <v>384.7166666666667</v>
      </c>
      <c r="T59" s="40" t="s">
        <v>214</v>
      </c>
      <c r="U59" s="28">
        <f>SUM(U2:U58)</f>
        <v>12545.741666666663</v>
      </c>
      <c r="V59" s="28">
        <f t="shared" ref="V59:AI59" si="139">SUM(V2:V58)</f>
        <v>3662.1833333333343</v>
      </c>
      <c r="W59" s="28">
        <f t="shared" si="139"/>
        <v>252.9</v>
      </c>
      <c r="X59" s="28">
        <f t="shared" si="139"/>
        <v>16460.825000000001</v>
      </c>
      <c r="Y59" s="28">
        <f t="shared" si="139"/>
        <v>32583.250000000004</v>
      </c>
      <c r="Z59" s="28">
        <f t="shared" si="139"/>
        <v>8870.25</v>
      </c>
      <c r="AA59" s="28">
        <f t="shared" si="139"/>
        <v>1404.1</v>
      </c>
      <c r="AB59" s="28">
        <f t="shared" si="139"/>
        <v>5407.616666666665</v>
      </c>
      <c r="AC59" s="28">
        <f t="shared" si="139"/>
        <v>788.38333333333344</v>
      </c>
      <c r="AD59" s="28">
        <f t="shared" si="139"/>
        <v>817.29999999999984</v>
      </c>
      <c r="AE59" s="28">
        <f t="shared" ref="AE59:AG59" si="140">SUM(AE2:AE58)</f>
        <v>1939.4833333333329</v>
      </c>
      <c r="AF59" s="28">
        <f t="shared" si="140"/>
        <v>380.46666666666664</v>
      </c>
      <c r="AG59" s="28">
        <f t="shared" si="140"/>
        <v>161.1166666666667</v>
      </c>
      <c r="AH59" s="39">
        <f t="shared" si="139"/>
        <v>2481.0666666666671</v>
      </c>
      <c r="AI59" s="28">
        <f t="shared" si="139"/>
        <v>42857.599999999991</v>
      </c>
      <c r="AL59" s="148"/>
      <c r="AM59" s="150">
        <v>707</v>
      </c>
      <c r="AN59" s="151" t="s">
        <v>184</v>
      </c>
      <c r="AO59" s="138">
        <f t="shared" si="117"/>
        <v>32.550000000000004</v>
      </c>
      <c r="AP59" s="138">
        <f t="shared" si="118"/>
        <v>14.299999999999999</v>
      </c>
      <c r="AQ59" s="138">
        <f t="shared" si="119"/>
        <v>0</v>
      </c>
      <c r="AR59" s="138">
        <f t="shared" si="120"/>
        <v>46.85</v>
      </c>
      <c r="AS59" s="138">
        <f t="shared" si="121"/>
        <v>33.65</v>
      </c>
      <c r="AT59" s="138">
        <f t="shared" si="122"/>
        <v>18.7</v>
      </c>
      <c r="AU59" s="138">
        <f t="shared" si="123"/>
        <v>0</v>
      </c>
      <c r="AV59" s="138">
        <f t="shared" si="124"/>
        <v>18.55</v>
      </c>
      <c r="AW59" s="138">
        <f t="shared" si="125"/>
        <v>0.13333333333333333</v>
      </c>
      <c r="AX59" s="138">
        <f t="shared" si="126"/>
        <v>5.000000000000001E-2</v>
      </c>
      <c r="AY59" s="138">
        <f t="shared" ref="AY59:BA59" si="141">AE41</f>
        <v>0</v>
      </c>
      <c r="AZ59" s="138">
        <f t="shared" si="141"/>
        <v>0</v>
      </c>
      <c r="BA59" s="138">
        <f t="shared" si="141"/>
        <v>0</v>
      </c>
      <c r="BB59" s="138">
        <f t="shared" si="128"/>
        <v>0</v>
      </c>
      <c r="BC59" s="240">
        <f t="shared" si="129"/>
        <v>52.349999999999994</v>
      </c>
      <c r="BD59" s="247"/>
      <c r="BE59" s="245"/>
      <c r="BF59" s="213">
        <v>5</v>
      </c>
      <c r="BG59" s="212" t="s">
        <v>51</v>
      </c>
      <c r="BH59" s="232">
        <f>C23</f>
        <v>3.1</v>
      </c>
      <c r="BI59" s="232">
        <f t="shared" ref="BI59:BV59" si="142">D23</f>
        <v>4.6166666666666663</v>
      </c>
      <c r="BJ59" s="232">
        <f t="shared" si="142"/>
        <v>0</v>
      </c>
      <c r="BK59" s="232">
        <f t="shared" si="142"/>
        <v>7.7166666666666659</v>
      </c>
      <c r="BL59" s="232">
        <f t="shared" si="142"/>
        <v>3.1</v>
      </c>
      <c r="BM59" s="232">
        <f t="shared" si="142"/>
        <v>4.6166666666666663</v>
      </c>
      <c r="BN59" s="232">
        <f t="shared" si="142"/>
        <v>0</v>
      </c>
      <c r="BO59" s="232">
        <f t="shared" si="142"/>
        <v>2.9166666666666665</v>
      </c>
      <c r="BP59" s="232">
        <f t="shared" si="142"/>
        <v>0</v>
      </c>
      <c r="BQ59" s="232">
        <f t="shared" si="142"/>
        <v>0</v>
      </c>
      <c r="BR59" s="232">
        <f t="shared" si="142"/>
        <v>0</v>
      </c>
      <c r="BS59" s="232">
        <f t="shared" si="142"/>
        <v>0</v>
      </c>
      <c r="BT59" s="232">
        <f t="shared" si="142"/>
        <v>0</v>
      </c>
      <c r="BU59" s="232">
        <f t="shared" si="142"/>
        <v>0</v>
      </c>
      <c r="BV59" s="232">
        <f t="shared" si="142"/>
        <v>7.7166666666666659</v>
      </c>
      <c r="BX59" s="28"/>
    </row>
    <row r="60" spans="1:76" x14ac:dyDescent="0.2">
      <c r="T60" s="40" t="s">
        <v>215</v>
      </c>
      <c r="U60" s="28">
        <f t="shared" ref="U60:AD60" si="143">SUM(C2:C59)</f>
        <v>12545.74166666667</v>
      </c>
      <c r="V60" s="28">
        <f t="shared" si="143"/>
        <v>3662.1833333333334</v>
      </c>
      <c r="W60" s="28">
        <f t="shared" si="143"/>
        <v>252.89999999999998</v>
      </c>
      <c r="X60" s="28">
        <f t="shared" si="143"/>
        <v>16460.825000000001</v>
      </c>
      <c r="Y60" s="28">
        <f t="shared" si="143"/>
        <v>32583.25</v>
      </c>
      <c r="Z60" s="28">
        <f t="shared" si="143"/>
        <v>8870.2499999999982</v>
      </c>
      <c r="AA60" s="28">
        <f t="shared" si="143"/>
        <v>1404.1000000000001</v>
      </c>
      <c r="AB60" s="28">
        <f t="shared" si="143"/>
        <v>5407.6166666666668</v>
      </c>
      <c r="AC60" s="28">
        <f t="shared" si="143"/>
        <v>788.38333333333344</v>
      </c>
      <c r="AD60" s="28">
        <f t="shared" si="143"/>
        <v>817.29999999999984</v>
      </c>
      <c r="AE60" s="28">
        <f t="shared" ref="AE60:AG60" si="144">SUM(M2:M59)</f>
        <v>1939.4833333333333</v>
      </c>
      <c r="AF60" s="28">
        <f t="shared" si="144"/>
        <v>380.46666666666675</v>
      </c>
      <c r="AG60" s="28">
        <f t="shared" si="144"/>
        <v>161.11666666666667</v>
      </c>
      <c r="AH60" s="39">
        <f>SUM(P2:P59)</f>
        <v>2481.0666666666666</v>
      </c>
      <c r="AI60" s="28">
        <f>SUM(Q2:Q59)</f>
        <v>42857.600000000006</v>
      </c>
      <c r="AL60" s="148"/>
      <c r="AM60" s="150">
        <v>708</v>
      </c>
      <c r="AN60" s="151" t="s">
        <v>185</v>
      </c>
      <c r="AO60" s="138">
        <f t="shared" si="117"/>
        <v>622.65</v>
      </c>
      <c r="AP60" s="138">
        <f t="shared" si="118"/>
        <v>17.683333333333334</v>
      </c>
      <c r="AQ60" s="138">
        <f t="shared" si="119"/>
        <v>24.649999999999995</v>
      </c>
      <c r="AR60" s="138">
        <f t="shared" si="120"/>
        <v>664.98333333333335</v>
      </c>
      <c r="AS60" s="138">
        <f t="shared" si="121"/>
        <v>1153.2833333333333</v>
      </c>
      <c r="AT60" s="138">
        <f t="shared" si="122"/>
        <v>24.016666666666666</v>
      </c>
      <c r="AU60" s="138">
        <f t="shared" si="123"/>
        <v>45.050000000000004</v>
      </c>
      <c r="AV60" s="138">
        <f t="shared" si="124"/>
        <v>201.9666666666667</v>
      </c>
      <c r="AW60" s="138">
        <f t="shared" si="125"/>
        <v>98.016666666666666</v>
      </c>
      <c r="AX60" s="138">
        <f t="shared" si="126"/>
        <v>26.516666666666669</v>
      </c>
      <c r="AY60" s="138">
        <f t="shared" ref="AY60:BA60" si="145">AE42</f>
        <v>0</v>
      </c>
      <c r="AZ60" s="138">
        <f t="shared" si="145"/>
        <v>0</v>
      </c>
      <c r="BA60" s="138">
        <f t="shared" si="145"/>
        <v>0</v>
      </c>
      <c r="BB60" s="138">
        <f t="shared" si="128"/>
        <v>0</v>
      </c>
      <c r="BC60" s="240">
        <f t="shared" si="129"/>
        <v>1222.3499999999999</v>
      </c>
      <c r="BD60" s="247"/>
      <c r="BE60" s="245"/>
      <c r="BF60" s="213">
        <v>6</v>
      </c>
      <c r="BG60" s="212" t="s">
        <v>55</v>
      </c>
      <c r="BH60" s="232">
        <f>C25</f>
        <v>764.58333333333314</v>
      </c>
      <c r="BI60" s="232">
        <f t="shared" ref="BI60:BV60" si="146">D25</f>
        <v>84.566666666666677</v>
      </c>
      <c r="BJ60" s="232">
        <f t="shared" si="146"/>
        <v>189.15</v>
      </c>
      <c r="BK60" s="232">
        <f t="shared" si="146"/>
        <v>1038.3</v>
      </c>
      <c r="BL60" s="232">
        <f t="shared" si="146"/>
        <v>2025.3833333333332</v>
      </c>
      <c r="BM60" s="232">
        <f t="shared" si="146"/>
        <v>87.133333333333326</v>
      </c>
      <c r="BN60" s="232">
        <f t="shared" si="146"/>
        <v>482.11666666666673</v>
      </c>
      <c r="BO60" s="232">
        <f t="shared" si="146"/>
        <v>133.80000000000001</v>
      </c>
      <c r="BP60" s="232">
        <f t="shared" si="146"/>
        <v>56.416666666666664</v>
      </c>
      <c r="BQ60" s="232">
        <f t="shared" si="146"/>
        <v>63.083333333333336</v>
      </c>
      <c r="BR60" s="232">
        <f t="shared" si="146"/>
        <v>284.75</v>
      </c>
      <c r="BS60" s="232">
        <f t="shared" si="146"/>
        <v>0</v>
      </c>
      <c r="BT60" s="232">
        <f t="shared" si="146"/>
        <v>3.6833333333333371</v>
      </c>
      <c r="BU60" s="232">
        <f t="shared" si="146"/>
        <v>288.43333333333334</v>
      </c>
      <c r="BV60" s="232">
        <f t="shared" si="146"/>
        <v>2594.6333333333337</v>
      </c>
      <c r="BX60" s="28"/>
    </row>
    <row r="61" spans="1:76" x14ac:dyDescent="0.2">
      <c r="B61" s="25" t="s">
        <v>215</v>
      </c>
      <c r="C61" s="28">
        <f>SUM(C2:C60)</f>
        <v>12545.74166666667</v>
      </c>
      <c r="D61" s="28">
        <f t="shared" ref="D61:O61" si="147">SUM(D2:D60)</f>
        <v>3662.1833333333334</v>
      </c>
      <c r="E61" s="28">
        <f t="shared" si="147"/>
        <v>252.89999999999998</v>
      </c>
      <c r="F61" s="28">
        <f t="shared" si="147"/>
        <v>16460.825000000001</v>
      </c>
      <c r="G61" s="28">
        <f t="shared" si="147"/>
        <v>32583.25</v>
      </c>
      <c r="H61" s="28">
        <f t="shared" si="147"/>
        <v>8870.2499999999982</v>
      </c>
      <c r="I61" s="28">
        <f t="shared" si="147"/>
        <v>1404.1000000000001</v>
      </c>
      <c r="J61" s="28">
        <f t="shared" si="147"/>
        <v>5407.6166666666668</v>
      </c>
      <c r="K61" s="28">
        <f t="shared" si="147"/>
        <v>788.38333333333344</v>
      </c>
      <c r="L61" s="28">
        <f t="shared" si="147"/>
        <v>817.29999999999984</v>
      </c>
      <c r="M61" s="28">
        <f t="shared" si="147"/>
        <v>1939.4833333333333</v>
      </c>
      <c r="N61" s="28">
        <f t="shared" si="147"/>
        <v>380.46666666666675</v>
      </c>
      <c r="O61" s="28">
        <f t="shared" si="147"/>
        <v>161.11666666666667</v>
      </c>
      <c r="P61" s="28">
        <f>SUM(P2:P60)</f>
        <v>2481.0666666666666</v>
      </c>
      <c r="Q61" s="28">
        <f>SUM(Q2:Q60)</f>
        <v>42857.600000000006</v>
      </c>
      <c r="AE61" s="28"/>
      <c r="AF61" s="28"/>
      <c r="AG61" s="28"/>
      <c r="AL61" s="148"/>
      <c r="AM61" s="150">
        <v>709</v>
      </c>
      <c r="AN61" s="151" t="s">
        <v>186</v>
      </c>
      <c r="AO61" s="138">
        <f t="shared" si="117"/>
        <v>322</v>
      </c>
      <c r="AP61" s="138">
        <f t="shared" si="118"/>
        <v>31.866666666666674</v>
      </c>
      <c r="AQ61" s="138">
        <f t="shared" si="119"/>
        <v>0</v>
      </c>
      <c r="AR61" s="138">
        <f t="shared" si="120"/>
        <v>353.86666666666673</v>
      </c>
      <c r="AS61" s="138">
        <f t="shared" si="121"/>
        <v>807.84999999999991</v>
      </c>
      <c r="AT61" s="138">
        <f t="shared" si="122"/>
        <v>32.916666666666664</v>
      </c>
      <c r="AU61" s="138">
        <f t="shared" si="123"/>
        <v>0</v>
      </c>
      <c r="AV61" s="138">
        <f t="shared" si="124"/>
        <v>211.73333333333332</v>
      </c>
      <c r="AW61" s="138">
        <f t="shared" si="125"/>
        <v>9.5666666666666682</v>
      </c>
      <c r="AX61" s="138">
        <f t="shared" si="126"/>
        <v>24.333333333333332</v>
      </c>
      <c r="AY61" s="138">
        <f t="shared" ref="AY61:BA61" si="148">AE43</f>
        <v>0</v>
      </c>
      <c r="AZ61" s="138">
        <f t="shared" si="148"/>
        <v>0</v>
      </c>
      <c r="BA61" s="138">
        <f t="shared" si="148"/>
        <v>0</v>
      </c>
      <c r="BB61" s="138">
        <f t="shared" si="128"/>
        <v>0</v>
      </c>
      <c r="BC61" s="240">
        <f t="shared" si="129"/>
        <v>840.76666666666654</v>
      </c>
      <c r="BD61" s="247"/>
      <c r="BE61" s="245"/>
      <c r="BF61" s="213">
        <v>7</v>
      </c>
      <c r="BG61" s="212" t="s">
        <v>85</v>
      </c>
      <c r="BH61" s="232">
        <f>C40</f>
        <v>354.08333333333331</v>
      </c>
      <c r="BI61" s="232">
        <f t="shared" ref="BI61:BV61" si="149">D40</f>
        <v>81.75</v>
      </c>
      <c r="BJ61" s="232">
        <f t="shared" si="149"/>
        <v>0</v>
      </c>
      <c r="BK61" s="232">
        <f t="shared" si="149"/>
        <v>435.83333333333331</v>
      </c>
      <c r="BL61" s="232">
        <f t="shared" si="149"/>
        <v>1585.8500000000001</v>
      </c>
      <c r="BM61" s="232">
        <f t="shared" si="149"/>
        <v>186.64999999999998</v>
      </c>
      <c r="BN61" s="232">
        <f t="shared" si="149"/>
        <v>1.7833333333333334</v>
      </c>
      <c r="BO61" s="232">
        <f t="shared" si="149"/>
        <v>69.75</v>
      </c>
      <c r="BP61" s="232">
        <f t="shared" si="149"/>
        <v>0</v>
      </c>
      <c r="BQ61" s="232">
        <f t="shared" si="149"/>
        <v>23.683333333333334</v>
      </c>
      <c r="BR61" s="232">
        <f t="shared" si="149"/>
        <v>342.54999999999995</v>
      </c>
      <c r="BS61" s="232">
        <f t="shared" si="149"/>
        <v>0</v>
      </c>
      <c r="BT61" s="232">
        <f t="shared" si="149"/>
        <v>0</v>
      </c>
      <c r="BU61" s="232">
        <f t="shared" si="149"/>
        <v>342.54999999999995</v>
      </c>
      <c r="BV61" s="232">
        <f t="shared" si="149"/>
        <v>1774.2833333333335</v>
      </c>
      <c r="BX61" s="28"/>
    </row>
    <row r="62" spans="1:76" ht="13.5" thickBot="1" x14ac:dyDescent="0.25">
      <c r="AL62" s="148"/>
      <c r="AM62" s="152">
        <v>710</v>
      </c>
      <c r="AN62" s="153" t="s">
        <v>187</v>
      </c>
      <c r="AO62" s="154">
        <f t="shared" si="117"/>
        <v>580.25</v>
      </c>
      <c r="AP62" s="154">
        <f t="shared" si="118"/>
        <v>109.71666666666665</v>
      </c>
      <c r="AQ62" s="154">
        <f t="shared" si="119"/>
        <v>0</v>
      </c>
      <c r="AR62" s="154">
        <f t="shared" si="120"/>
        <v>689.96666666666658</v>
      </c>
      <c r="AS62" s="154">
        <f t="shared" si="121"/>
        <v>1368.4666666666665</v>
      </c>
      <c r="AT62" s="154">
        <f t="shared" si="122"/>
        <v>161.31666666666669</v>
      </c>
      <c r="AU62" s="154">
        <f t="shared" si="123"/>
        <v>0</v>
      </c>
      <c r="AV62" s="154">
        <f t="shared" si="124"/>
        <v>318.25</v>
      </c>
      <c r="AW62" s="154">
        <f t="shared" si="125"/>
        <v>148.56666666666666</v>
      </c>
      <c r="AX62" s="154">
        <f t="shared" si="126"/>
        <v>39.416666666666664</v>
      </c>
      <c r="AY62" s="154">
        <f t="shared" ref="AY62:BA62" si="150">AE44</f>
        <v>0</v>
      </c>
      <c r="AZ62" s="154">
        <f t="shared" si="150"/>
        <v>0</v>
      </c>
      <c r="BA62" s="154">
        <f t="shared" si="150"/>
        <v>0</v>
      </c>
      <c r="BB62" s="154">
        <f t="shared" si="128"/>
        <v>0</v>
      </c>
      <c r="BC62" s="241">
        <f t="shared" si="129"/>
        <v>1529.7833333333335</v>
      </c>
      <c r="BD62" s="247"/>
      <c r="BE62" s="245"/>
      <c r="BF62" s="213">
        <v>8</v>
      </c>
      <c r="BG62" s="212" t="s">
        <v>107</v>
      </c>
      <c r="BH62" s="232">
        <f>C51</f>
        <v>512.4</v>
      </c>
      <c r="BI62" s="232">
        <f t="shared" ref="BI62:BV62" si="151">D51</f>
        <v>162.75</v>
      </c>
      <c r="BJ62" s="232">
        <f t="shared" si="151"/>
        <v>1.4166666666666667</v>
      </c>
      <c r="BK62" s="232">
        <f t="shared" si="151"/>
        <v>676.56666666666661</v>
      </c>
      <c r="BL62" s="232">
        <f t="shared" si="151"/>
        <v>1741.2666666666671</v>
      </c>
      <c r="BM62" s="232">
        <f t="shared" si="151"/>
        <v>191.41666666666666</v>
      </c>
      <c r="BN62" s="232">
        <f t="shared" si="151"/>
        <v>10.666666666666666</v>
      </c>
      <c r="BO62" s="232">
        <f t="shared" si="151"/>
        <v>77.350000000000009</v>
      </c>
      <c r="BP62" s="232">
        <f t="shared" si="151"/>
        <v>37.283333333333331</v>
      </c>
      <c r="BQ62" s="232">
        <f t="shared" si="151"/>
        <v>61.56666666666667</v>
      </c>
      <c r="BR62" s="232">
        <f t="shared" si="151"/>
        <v>115.43333333333334</v>
      </c>
      <c r="BS62" s="232">
        <f t="shared" si="151"/>
        <v>0</v>
      </c>
      <c r="BT62" s="232">
        <f t="shared" si="151"/>
        <v>0</v>
      </c>
      <c r="BU62" s="232">
        <f t="shared" si="151"/>
        <v>115.43333333333334</v>
      </c>
      <c r="BV62" s="232">
        <f t="shared" si="151"/>
        <v>1943.3499999999997</v>
      </c>
      <c r="BX62" s="28"/>
    </row>
    <row r="63" spans="1:76" ht="14.25" thickTop="1" thickBot="1" x14ac:dyDescent="0.25">
      <c r="AL63" s="148"/>
      <c r="AM63" s="150"/>
      <c r="AN63" s="155" t="s">
        <v>242</v>
      </c>
      <c r="AO63" s="138">
        <f>SUM(AO53:AO62)</f>
        <v>5551.8</v>
      </c>
      <c r="AP63" s="138">
        <f t="shared" ref="AP63:BC63" si="152">SUM(AP53:AP62)</f>
        <v>604.0333333333333</v>
      </c>
      <c r="AQ63" s="138">
        <f t="shared" si="152"/>
        <v>28.916666666666661</v>
      </c>
      <c r="AR63" s="138">
        <f t="shared" si="152"/>
        <v>6184.7500000000009</v>
      </c>
      <c r="AS63" s="138">
        <f t="shared" si="152"/>
        <v>10818</v>
      </c>
      <c r="AT63" s="138">
        <f t="shared" si="152"/>
        <v>739.98333333333335</v>
      </c>
      <c r="AU63" s="138">
        <f t="shared" si="152"/>
        <v>78.100000000000009</v>
      </c>
      <c r="AV63" s="138">
        <f t="shared" si="152"/>
        <v>2734.9</v>
      </c>
      <c r="AW63" s="138">
        <f t="shared" si="152"/>
        <v>304.63333333333333</v>
      </c>
      <c r="AX63" s="138">
        <f t="shared" si="152"/>
        <v>240.51666666666668</v>
      </c>
      <c r="AY63" s="138">
        <f t="shared" ref="AY63:BA63" si="153">SUM(AY53:AY62)</f>
        <v>0.66666666666666663</v>
      </c>
      <c r="AZ63" s="138">
        <f t="shared" si="153"/>
        <v>0</v>
      </c>
      <c r="BA63" s="138">
        <f t="shared" si="153"/>
        <v>0</v>
      </c>
      <c r="BB63" s="138">
        <f t="shared" si="152"/>
        <v>0.66666666666666663</v>
      </c>
      <c r="BC63" s="240">
        <f t="shared" si="152"/>
        <v>11636.083333333332</v>
      </c>
      <c r="BD63" s="247"/>
      <c r="BE63" s="245"/>
      <c r="BF63" s="216">
        <v>9</v>
      </c>
      <c r="BG63" s="217" t="s">
        <v>117</v>
      </c>
      <c r="BH63" s="233">
        <f>C56</f>
        <v>0.39999999999999997</v>
      </c>
      <c r="BI63" s="233">
        <f t="shared" ref="BI63:BV63" si="154">D56</f>
        <v>1.2833333333333334</v>
      </c>
      <c r="BJ63" s="233">
        <f t="shared" si="154"/>
        <v>0</v>
      </c>
      <c r="BK63" s="233">
        <f t="shared" si="154"/>
        <v>1.6833333333333333</v>
      </c>
      <c r="BL63" s="233">
        <f t="shared" si="154"/>
        <v>5.3666666666666671</v>
      </c>
      <c r="BM63" s="233">
        <f t="shared" si="154"/>
        <v>12.700000000000001</v>
      </c>
      <c r="BN63" s="233">
        <f t="shared" si="154"/>
        <v>0</v>
      </c>
      <c r="BO63" s="233">
        <f t="shared" si="154"/>
        <v>4.166666666666667</v>
      </c>
      <c r="BP63" s="233">
        <f t="shared" si="154"/>
        <v>0</v>
      </c>
      <c r="BQ63" s="233">
        <f t="shared" si="154"/>
        <v>0.40000000000000008</v>
      </c>
      <c r="BR63" s="233">
        <f t="shared" si="154"/>
        <v>0</v>
      </c>
      <c r="BS63" s="233">
        <f t="shared" si="154"/>
        <v>3.3333333333333333E-2</v>
      </c>
      <c r="BT63" s="233">
        <f t="shared" si="154"/>
        <v>0</v>
      </c>
      <c r="BU63" s="233">
        <f t="shared" si="154"/>
        <v>3.3333333333333333E-2</v>
      </c>
      <c r="BV63" s="233">
        <f t="shared" si="154"/>
        <v>18.066666666666666</v>
      </c>
      <c r="BX63" s="28"/>
    </row>
    <row r="64" spans="1:76" ht="13.5" thickTop="1" x14ac:dyDescent="0.2">
      <c r="A64" s="183"/>
      <c r="AL64" s="148"/>
      <c r="AM64" s="27"/>
      <c r="BD64" s="247"/>
      <c r="BE64" s="245"/>
      <c r="BF64" s="213"/>
      <c r="BG64" s="218" t="s">
        <v>242</v>
      </c>
      <c r="BH64" s="232">
        <f>SUM(BH55:BH63)</f>
        <v>2313.2166666666667</v>
      </c>
      <c r="BI64" s="232">
        <f t="shared" ref="BI64:BV64" si="155">SUM(BI55:BI63)</f>
        <v>403.68333333333334</v>
      </c>
      <c r="BJ64" s="232">
        <f t="shared" si="155"/>
        <v>190.56666666666666</v>
      </c>
      <c r="BK64" s="232">
        <f t="shared" si="155"/>
        <v>2907.4666666666667</v>
      </c>
      <c r="BL64" s="232">
        <f t="shared" si="155"/>
        <v>6519.0000000000009</v>
      </c>
      <c r="BM64" s="232">
        <f t="shared" si="155"/>
        <v>829.2833333333333</v>
      </c>
      <c r="BN64" s="232">
        <f t="shared" si="155"/>
        <v>494.73333333333346</v>
      </c>
      <c r="BO64" s="232">
        <f t="shared" si="155"/>
        <v>609.98333333333335</v>
      </c>
      <c r="BP64" s="232">
        <f t="shared" si="155"/>
        <v>93.699999999999989</v>
      </c>
      <c r="BQ64" s="232">
        <f t="shared" si="155"/>
        <v>170.51666666666668</v>
      </c>
      <c r="BR64" s="232">
        <f t="shared" si="155"/>
        <v>768.5333333333333</v>
      </c>
      <c r="BS64" s="232">
        <f t="shared" si="155"/>
        <v>1.9333333333333333</v>
      </c>
      <c r="BT64" s="232">
        <f t="shared" si="155"/>
        <v>3.6833333333333371</v>
      </c>
      <c r="BU64" s="232">
        <f t="shared" si="155"/>
        <v>774.14999999999986</v>
      </c>
      <c r="BV64" s="232">
        <f t="shared" si="155"/>
        <v>7843.0166666666673</v>
      </c>
      <c r="BX64" s="28"/>
    </row>
    <row r="65" spans="1:76" x14ac:dyDescent="0.2">
      <c r="AL65" s="148"/>
      <c r="AM65" s="27"/>
      <c r="BD65" s="247"/>
      <c r="BE65" s="245"/>
      <c r="BF65" s="213"/>
      <c r="BG65" s="212"/>
      <c r="BH65" s="212"/>
      <c r="BI65" s="212"/>
      <c r="BJ65" s="212"/>
      <c r="BK65" s="212"/>
      <c r="BL65" s="212"/>
      <c r="BM65" s="212"/>
      <c r="BN65" s="212"/>
      <c r="BO65" s="212"/>
      <c r="BP65" s="212"/>
      <c r="BQ65" s="212"/>
      <c r="BR65" s="212"/>
      <c r="BS65" s="212"/>
      <c r="BT65" s="212"/>
      <c r="BU65" s="212"/>
      <c r="BV65" s="212"/>
      <c r="BX65" s="28"/>
    </row>
    <row r="66" spans="1:76" x14ac:dyDescent="0.2">
      <c r="A66" s="84"/>
      <c r="B66" s="24"/>
      <c r="C66" s="28"/>
      <c r="D66" s="29"/>
      <c r="E66" s="29"/>
      <c r="F66" s="29"/>
      <c r="G66" s="28"/>
      <c r="H66" s="29"/>
      <c r="I66" s="29"/>
      <c r="J66" s="28"/>
      <c r="K66" s="28"/>
      <c r="L66" s="28"/>
      <c r="M66" s="28"/>
      <c r="N66" s="29"/>
      <c r="O66" s="29"/>
      <c r="P66" s="28"/>
      <c r="Q66" s="29"/>
      <c r="AL66" s="148" t="s">
        <v>238</v>
      </c>
      <c r="AM66" s="150">
        <v>801</v>
      </c>
      <c r="AN66" s="151" t="s">
        <v>43</v>
      </c>
      <c r="AO66" s="138">
        <f t="shared" ref="AO66:AX67" si="156">U45</f>
        <v>117.8</v>
      </c>
      <c r="AP66" s="138">
        <f t="shared" si="156"/>
        <v>18.933333333333337</v>
      </c>
      <c r="AQ66" s="138">
        <f t="shared" si="156"/>
        <v>10.716666666666667</v>
      </c>
      <c r="AR66" s="138">
        <f t="shared" si="156"/>
        <v>147.44999999999996</v>
      </c>
      <c r="AS66" s="138">
        <f t="shared" si="156"/>
        <v>298.55</v>
      </c>
      <c r="AT66" s="138">
        <f t="shared" si="156"/>
        <v>22.183333333333337</v>
      </c>
      <c r="AU66" s="138">
        <f t="shared" si="156"/>
        <v>22.45</v>
      </c>
      <c r="AV66" s="138">
        <f t="shared" si="156"/>
        <v>42.716666666666661</v>
      </c>
      <c r="AW66" s="138">
        <f t="shared" si="156"/>
        <v>0</v>
      </c>
      <c r="AX66" s="138">
        <f t="shared" si="156"/>
        <v>8.9833333333333325</v>
      </c>
      <c r="AY66" s="138">
        <f t="shared" ref="AY66:BA66" si="157">AE45</f>
        <v>3.4333333333333336</v>
      </c>
      <c r="AZ66" s="138">
        <f t="shared" si="157"/>
        <v>0</v>
      </c>
      <c r="BA66" s="138">
        <f t="shared" si="157"/>
        <v>0.33333333333333331</v>
      </c>
      <c r="BB66" s="138">
        <f>AH45</f>
        <v>3.7666666666666679</v>
      </c>
      <c r="BC66" s="240">
        <f>AI45</f>
        <v>343.18333333333334</v>
      </c>
      <c r="BD66" s="247"/>
      <c r="BE66" s="245"/>
      <c r="BF66" s="213"/>
      <c r="BG66" s="212"/>
      <c r="BH66" s="212"/>
      <c r="BI66" s="212"/>
      <c r="BJ66" s="212"/>
      <c r="BK66" s="212"/>
      <c r="BL66" s="212"/>
      <c r="BM66" s="212"/>
      <c r="BN66" s="212"/>
      <c r="BO66" s="212"/>
      <c r="BP66" s="212"/>
      <c r="BQ66" s="212"/>
      <c r="BR66" s="212"/>
      <c r="BS66" s="212"/>
      <c r="BT66" s="212"/>
      <c r="BU66" s="212"/>
      <c r="BV66" s="212"/>
      <c r="BX66" s="28"/>
    </row>
    <row r="67" spans="1:76" ht="13.5" thickBot="1" x14ac:dyDescent="0.25">
      <c r="A67" s="84"/>
      <c r="B67" s="24"/>
      <c r="C67" s="28"/>
      <c r="D67" s="29"/>
      <c r="E67" s="29"/>
      <c r="F67" s="29"/>
      <c r="G67" s="28"/>
      <c r="H67" s="29"/>
      <c r="I67" s="29"/>
      <c r="J67" s="28"/>
      <c r="K67" s="28"/>
      <c r="L67" s="28"/>
      <c r="M67" s="28"/>
      <c r="N67" s="29"/>
      <c r="O67" s="29"/>
      <c r="P67" s="28"/>
      <c r="Q67" s="29"/>
      <c r="AL67" s="148"/>
      <c r="AM67" s="152">
        <v>802</v>
      </c>
      <c r="AN67" s="153" t="s">
        <v>11</v>
      </c>
      <c r="AO67" s="154">
        <f t="shared" si="156"/>
        <v>0.6</v>
      </c>
      <c r="AP67" s="154">
        <f t="shared" si="156"/>
        <v>18.150000000000002</v>
      </c>
      <c r="AQ67" s="154">
        <f t="shared" si="156"/>
        <v>0</v>
      </c>
      <c r="AR67" s="154">
        <f t="shared" si="156"/>
        <v>18.75</v>
      </c>
      <c r="AS67" s="154">
        <f t="shared" si="156"/>
        <v>147.96666666666667</v>
      </c>
      <c r="AT67" s="154">
        <f t="shared" si="156"/>
        <v>22.016666666666669</v>
      </c>
      <c r="AU67" s="154">
        <f t="shared" si="156"/>
        <v>0</v>
      </c>
      <c r="AV67" s="154">
        <f t="shared" si="156"/>
        <v>18.850000000000001</v>
      </c>
      <c r="AW67" s="154">
        <f t="shared" si="156"/>
        <v>0</v>
      </c>
      <c r="AX67" s="154">
        <f t="shared" si="156"/>
        <v>0</v>
      </c>
      <c r="AY67" s="154">
        <f t="shared" ref="AY67:BA67" si="158">AE46</f>
        <v>7.8166666666666673</v>
      </c>
      <c r="AZ67" s="154">
        <f t="shared" si="158"/>
        <v>0.23333333333333309</v>
      </c>
      <c r="BA67" s="154">
        <f t="shared" si="158"/>
        <v>0</v>
      </c>
      <c r="BB67" s="154">
        <f>AH46</f>
        <v>8.0500000000000025</v>
      </c>
      <c r="BC67" s="241">
        <f>AI46</f>
        <v>169.98333333333332</v>
      </c>
      <c r="BD67" s="247"/>
      <c r="BE67" s="245" t="s">
        <v>237</v>
      </c>
      <c r="BF67" s="213">
        <v>1</v>
      </c>
      <c r="BG67" s="212" t="s">
        <v>27</v>
      </c>
      <c r="BH67" s="232">
        <f>C11</f>
        <v>1657.55</v>
      </c>
      <c r="BI67" s="232">
        <f t="shared" ref="BI67:BV67" si="159">D11</f>
        <v>272.34999999999997</v>
      </c>
      <c r="BJ67" s="232">
        <f t="shared" si="159"/>
        <v>1.0666666666666667</v>
      </c>
      <c r="BK67" s="232">
        <f t="shared" si="159"/>
        <v>1930.9666666666665</v>
      </c>
      <c r="BL67" s="232">
        <f t="shared" si="159"/>
        <v>3692.4333333333329</v>
      </c>
      <c r="BM67" s="232">
        <f t="shared" si="159"/>
        <v>339.56666666666666</v>
      </c>
      <c r="BN67" s="232">
        <f t="shared" si="159"/>
        <v>29.850000000000005</v>
      </c>
      <c r="BO67" s="232">
        <f t="shared" si="159"/>
        <v>906.9</v>
      </c>
      <c r="BP67" s="232">
        <f t="shared" si="159"/>
        <v>48.15</v>
      </c>
      <c r="BQ67" s="232">
        <f t="shared" si="159"/>
        <v>81.783333333333317</v>
      </c>
      <c r="BR67" s="232">
        <f t="shared" si="159"/>
        <v>0.66666666666666663</v>
      </c>
      <c r="BS67" s="232">
        <f t="shared" si="159"/>
        <v>0</v>
      </c>
      <c r="BT67" s="232">
        <f t="shared" si="159"/>
        <v>0</v>
      </c>
      <c r="BU67" s="232">
        <f t="shared" si="159"/>
        <v>0.66666666666666663</v>
      </c>
      <c r="BV67" s="232">
        <f t="shared" si="159"/>
        <v>4061.85</v>
      </c>
      <c r="BX67" s="28"/>
    </row>
    <row r="68" spans="1:76" ht="13.5" thickTop="1" x14ac:dyDescent="0.2">
      <c r="A68" s="84"/>
      <c r="B68" s="24"/>
      <c r="C68" s="28"/>
      <c r="D68" s="29"/>
      <c r="E68" s="29"/>
      <c r="F68" s="29"/>
      <c r="G68" s="28"/>
      <c r="H68" s="29"/>
      <c r="I68" s="29"/>
      <c r="J68" s="28"/>
      <c r="K68" s="28"/>
      <c r="L68" s="28"/>
      <c r="M68" s="28"/>
      <c r="N68" s="29"/>
      <c r="O68" s="29"/>
      <c r="P68" s="28"/>
      <c r="Q68" s="29"/>
      <c r="AL68" s="148"/>
      <c r="AM68" s="150"/>
      <c r="AN68" s="155" t="s">
        <v>242</v>
      </c>
      <c r="AO68" s="138">
        <f>SUM(AO66:AO67)</f>
        <v>118.39999999999999</v>
      </c>
      <c r="AP68" s="138">
        <f t="shared" ref="AP68:BC68" si="160">SUM(AP66:AP67)</f>
        <v>37.083333333333343</v>
      </c>
      <c r="AQ68" s="138">
        <f t="shared" si="160"/>
        <v>10.716666666666667</v>
      </c>
      <c r="AR68" s="138">
        <f t="shared" si="160"/>
        <v>166.19999999999996</v>
      </c>
      <c r="AS68" s="138">
        <f t="shared" si="160"/>
        <v>446.51666666666665</v>
      </c>
      <c r="AT68" s="138">
        <f t="shared" si="160"/>
        <v>44.2</v>
      </c>
      <c r="AU68" s="138">
        <f t="shared" si="160"/>
        <v>22.45</v>
      </c>
      <c r="AV68" s="138">
        <f t="shared" si="160"/>
        <v>61.566666666666663</v>
      </c>
      <c r="AW68" s="138">
        <f t="shared" si="160"/>
        <v>0</v>
      </c>
      <c r="AX68" s="138">
        <f t="shared" si="160"/>
        <v>8.9833333333333325</v>
      </c>
      <c r="AY68" s="138">
        <f t="shared" ref="AY68:BA68" si="161">SUM(AY66:AY67)</f>
        <v>11.25</v>
      </c>
      <c r="AZ68" s="138">
        <f t="shared" si="161"/>
        <v>0.23333333333333309</v>
      </c>
      <c r="BA68" s="138">
        <f t="shared" si="161"/>
        <v>0.33333333333333331</v>
      </c>
      <c r="BB68" s="138">
        <f t="shared" si="160"/>
        <v>11.81666666666667</v>
      </c>
      <c r="BC68" s="240">
        <f t="shared" si="160"/>
        <v>513.16666666666663</v>
      </c>
      <c r="BD68" s="247"/>
      <c r="BE68" s="245"/>
      <c r="BF68" s="213">
        <v>2</v>
      </c>
      <c r="BG68" s="212" t="s">
        <v>37</v>
      </c>
      <c r="BH68" s="232">
        <f>C16</f>
        <v>1549.1833333333334</v>
      </c>
      <c r="BI68" s="232">
        <f t="shared" ref="BI68:BV68" si="162">D16</f>
        <v>185.56666666666663</v>
      </c>
      <c r="BJ68" s="232">
        <f t="shared" si="162"/>
        <v>24.649999999999995</v>
      </c>
      <c r="BK68" s="232">
        <f t="shared" si="162"/>
        <v>1759.4000000000003</v>
      </c>
      <c r="BL68" s="232">
        <f t="shared" si="162"/>
        <v>3341.6166666666663</v>
      </c>
      <c r="BM68" s="232">
        <f t="shared" si="162"/>
        <v>256.64999999999992</v>
      </c>
      <c r="BN68" s="232">
        <f t="shared" si="162"/>
        <v>45.050000000000004</v>
      </c>
      <c r="BO68" s="232">
        <f t="shared" si="162"/>
        <v>747.5333333333333</v>
      </c>
      <c r="BP68" s="232">
        <f t="shared" si="162"/>
        <v>256.01666666666671</v>
      </c>
      <c r="BQ68" s="232">
        <f t="shared" si="162"/>
        <v>89.166666666666643</v>
      </c>
      <c r="BR68" s="232">
        <f t="shared" si="162"/>
        <v>9.0833333333333162</v>
      </c>
      <c r="BS68" s="232">
        <f t="shared" si="162"/>
        <v>7.383333333333332</v>
      </c>
      <c r="BT68" s="232">
        <f t="shared" si="162"/>
        <v>0</v>
      </c>
      <c r="BU68" s="232">
        <f t="shared" si="162"/>
        <v>16.466666666666651</v>
      </c>
      <c r="BV68" s="232">
        <f t="shared" si="162"/>
        <v>3643.3166666666671</v>
      </c>
      <c r="BX68" s="28"/>
    </row>
    <row r="69" spans="1:76" x14ac:dyDescent="0.2">
      <c r="A69" s="84"/>
      <c r="B69" s="24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AL69" s="148"/>
      <c r="AM69" s="27"/>
      <c r="BD69" s="247"/>
      <c r="BE69" s="245"/>
      <c r="BF69" s="213">
        <v>3</v>
      </c>
      <c r="BG69" s="212" t="s">
        <v>39</v>
      </c>
      <c r="BH69" s="232">
        <f>C17</f>
        <v>939.75</v>
      </c>
      <c r="BI69" s="232">
        <f t="shared" ref="BI69:BV69" si="163">D17</f>
        <v>39.616666666666667</v>
      </c>
      <c r="BJ69" s="232">
        <f t="shared" si="163"/>
        <v>0</v>
      </c>
      <c r="BK69" s="232">
        <f t="shared" si="163"/>
        <v>979.36666666666679</v>
      </c>
      <c r="BL69" s="232">
        <f t="shared" si="163"/>
        <v>1623.5666666666668</v>
      </c>
      <c r="BM69" s="232">
        <f t="shared" si="163"/>
        <v>42.233333333333341</v>
      </c>
      <c r="BN69" s="232">
        <f t="shared" si="163"/>
        <v>0</v>
      </c>
      <c r="BO69" s="232">
        <f t="shared" si="163"/>
        <v>288.09999999999997</v>
      </c>
      <c r="BP69" s="232">
        <f t="shared" si="163"/>
        <v>0</v>
      </c>
      <c r="BQ69" s="232">
        <f t="shared" si="163"/>
        <v>31.366666666666671</v>
      </c>
      <c r="BR69" s="232">
        <f t="shared" si="163"/>
        <v>0</v>
      </c>
      <c r="BS69" s="232">
        <f t="shared" si="163"/>
        <v>0</v>
      </c>
      <c r="BT69" s="232">
        <f t="shared" si="163"/>
        <v>0</v>
      </c>
      <c r="BU69" s="232">
        <f t="shared" si="163"/>
        <v>0</v>
      </c>
      <c r="BV69" s="232">
        <f t="shared" si="163"/>
        <v>1665.8</v>
      </c>
      <c r="BX69" s="28"/>
    </row>
    <row r="70" spans="1:76" ht="13.5" thickBot="1" x14ac:dyDescent="0.25">
      <c r="A70" s="84"/>
      <c r="B70" s="24"/>
      <c r="C70" s="28"/>
      <c r="D70" s="29"/>
      <c r="E70" s="29"/>
      <c r="F70" s="29"/>
      <c r="G70" s="28"/>
      <c r="H70" s="29"/>
      <c r="I70" s="29"/>
      <c r="J70" s="28"/>
      <c r="K70" s="28"/>
      <c r="L70" s="28"/>
      <c r="M70" s="28"/>
      <c r="N70" s="29"/>
      <c r="O70" s="29"/>
      <c r="P70" s="28"/>
      <c r="Q70" s="29"/>
      <c r="AL70" s="148"/>
      <c r="AM70" s="27"/>
      <c r="BD70" s="247"/>
      <c r="BE70" s="245"/>
      <c r="BF70" s="216">
        <v>4</v>
      </c>
      <c r="BG70" s="217" t="s">
        <v>115</v>
      </c>
      <c r="BH70" s="233">
        <f>C55</f>
        <v>1587.083333333333</v>
      </c>
      <c r="BI70" s="233">
        <f t="shared" ref="BI70:BV70" si="164">D55</f>
        <v>131.28333333333333</v>
      </c>
      <c r="BJ70" s="233">
        <f t="shared" si="164"/>
        <v>3.1999999999999997</v>
      </c>
      <c r="BK70" s="233">
        <f t="shared" si="164"/>
        <v>1721.5666666666668</v>
      </c>
      <c r="BL70" s="233">
        <f t="shared" si="164"/>
        <v>2684.4500000000003</v>
      </c>
      <c r="BM70" s="233">
        <f t="shared" si="164"/>
        <v>134.61666666666665</v>
      </c>
      <c r="BN70" s="233">
        <f t="shared" si="164"/>
        <v>3.1999999999999997</v>
      </c>
      <c r="BO70" s="233">
        <f t="shared" si="164"/>
        <v>809.6</v>
      </c>
      <c r="BP70" s="233">
        <f t="shared" si="164"/>
        <v>0.46666666666666662</v>
      </c>
      <c r="BQ70" s="233">
        <f t="shared" si="164"/>
        <v>54.85</v>
      </c>
      <c r="BR70" s="233">
        <f t="shared" si="164"/>
        <v>0</v>
      </c>
      <c r="BS70" s="233">
        <f t="shared" si="164"/>
        <v>0</v>
      </c>
      <c r="BT70" s="233">
        <f t="shared" si="164"/>
        <v>0</v>
      </c>
      <c r="BU70" s="233">
        <f t="shared" si="164"/>
        <v>0</v>
      </c>
      <c r="BV70" s="233">
        <f t="shared" si="164"/>
        <v>2822.2666666666669</v>
      </c>
      <c r="BX70" s="28"/>
    </row>
    <row r="71" spans="1:76" ht="13.5" thickTop="1" x14ac:dyDescent="0.2">
      <c r="A71" s="84"/>
      <c r="B71" s="24"/>
      <c r="C71" s="28"/>
      <c r="D71" s="29"/>
      <c r="E71" s="29"/>
      <c r="F71" s="29"/>
      <c r="G71" s="28"/>
      <c r="H71" s="29"/>
      <c r="I71" s="29"/>
      <c r="J71" s="28"/>
      <c r="K71" s="28"/>
      <c r="L71" s="28"/>
      <c r="M71" s="28"/>
      <c r="N71" s="29"/>
      <c r="O71" s="29"/>
      <c r="P71" s="28"/>
      <c r="Q71" s="29"/>
      <c r="AL71" s="148" t="s">
        <v>239</v>
      </c>
      <c r="AM71" s="150">
        <v>901</v>
      </c>
      <c r="AN71" s="151" t="s">
        <v>188</v>
      </c>
      <c r="AO71" s="138">
        <f t="shared" ref="AO71:AX75" si="165">U47</f>
        <v>137.4</v>
      </c>
      <c r="AP71" s="138">
        <f t="shared" si="165"/>
        <v>10.45</v>
      </c>
      <c r="AQ71" s="138">
        <f t="shared" si="165"/>
        <v>0</v>
      </c>
      <c r="AR71" s="138">
        <f t="shared" si="165"/>
        <v>147.85</v>
      </c>
      <c r="AS71" s="138">
        <f t="shared" si="165"/>
        <v>180.18333333333331</v>
      </c>
      <c r="AT71" s="138">
        <f t="shared" si="165"/>
        <v>11.583333333333334</v>
      </c>
      <c r="AU71" s="138">
        <f t="shared" si="165"/>
        <v>0</v>
      </c>
      <c r="AV71" s="138">
        <f t="shared" si="165"/>
        <v>30.766666666666669</v>
      </c>
      <c r="AW71" s="138">
        <f t="shared" si="165"/>
        <v>0</v>
      </c>
      <c r="AX71" s="138">
        <f t="shared" si="165"/>
        <v>0</v>
      </c>
      <c r="AY71" s="138">
        <f t="shared" ref="AY71:BA71" si="166">AE47</f>
        <v>0</v>
      </c>
      <c r="AZ71" s="138">
        <f t="shared" si="166"/>
        <v>0</v>
      </c>
      <c r="BA71" s="138">
        <f t="shared" si="166"/>
        <v>0</v>
      </c>
      <c r="BB71" s="138">
        <f t="shared" ref="BB71:BC75" si="167">AH47</f>
        <v>0</v>
      </c>
      <c r="BC71" s="240">
        <f t="shared" si="167"/>
        <v>191.76666666666665</v>
      </c>
      <c r="BD71" s="247"/>
      <c r="BE71" s="245"/>
      <c r="BF71" s="213"/>
      <c r="BG71" s="212" t="s">
        <v>242</v>
      </c>
      <c r="BH71" s="232">
        <f>SUM(BH67:BH70)</f>
        <v>5733.5666666666666</v>
      </c>
      <c r="BI71" s="232">
        <f t="shared" ref="BI71:BV71" si="168">SUM(BI67:BI70)</f>
        <v>628.81666666666661</v>
      </c>
      <c r="BJ71" s="232">
        <f t="shared" si="168"/>
        <v>28.916666666666661</v>
      </c>
      <c r="BK71" s="232">
        <f t="shared" si="168"/>
        <v>6391.3</v>
      </c>
      <c r="BL71" s="232">
        <f t="shared" si="168"/>
        <v>11342.066666666668</v>
      </c>
      <c r="BM71" s="232">
        <f t="shared" si="168"/>
        <v>773.06666666666661</v>
      </c>
      <c r="BN71" s="232">
        <f t="shared" si="168"/>
        <v>78.100000000000009</v>
      </c>
      <c r="BO71" s="232">
        <f t="shared" si="168"/>
        <v>2752.1333333333332</v>
      </c>
      <c r="BP71" s="232">
        <f t="shared" si="168"/>
        <v>304.63333333333333</v>
      </c>
      <c r="BQ71" s="232">
        <f t="shared" si="168"/>
        <v>257.16666666666663</v>
      </c>
      <c r="BR71" s="232">
        <f t="shared" si="168"/>
        <v>9.7499999999999822</v>
      </c>
      <c r="BS71" s="232">
        <f t="shared" si="168"/>
        <v>7.383333333333332</v>
      </c>
      <c r="BT71" s="232">
        <f t="shared" si="168"/>
        <v>0</v>
      </c>
      <c r="BU71" s="232">
        <f t="shared" si="168"/>
        <v>17.133333333333319</v>
      </c>
      <c r="BV71" s="232">
        <f t="shared" si="168"/>
        <v>12193.233333333334</v>
      </c>
      <c r="BX71" s="28"/>
    </row>
    <row r="72" spans="1:76" x14ac:dyDescent="0.2">
      <c r="A72" s="85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AL72" s="148"/>
      <c r="AM72" s="150">
        <v>902</v>
      </c>
      <c r="AN72" s="151" t="s">
        <v>189</v>
      </c>
      <c r="AO72" s="138">
        <f t="shared" si="165"/>
        <v>10.333333333333334</v>
      </c>
      <c r="AP72" s="138">
        <f t="shared" si="165"/>
        <v>19.400000000000002</v>
      </c>
      <c r="AQ72" s="138">
        <f t="shared" si="165"/>
        <v>0</v>
      </c>
      <c r="AR72" s="138">
        <f t="shared" si="165"/>
        <v>29.733333333333334</v>
      </c>
      <c r="AS72" s="138">
        <f t="shared" si="165"/>
        <v>10.333333333333334</v>
      </c>
      <c r="AT72" s="138">
        <f t="shared" si="165"/>
        <v>19.716666666666669</v>
      </c>
      <c r="AU72" s="138">
        <f t="shared" si="165"/>
        <v>0</v>
      </c>
      <c r="AV72" s="138">
        <f t="shared" si="165"/>
        <v>8.0666666666666664</v>
      </c>
      <c r="AW72" s="138">
        <f t="shared" si="165"/>
        <v>0</v>
      </c>
      <c r="AX72" s="138">
        <f t="shared" si="165"/>
        <v>0</v>
      </c>
      <c r="AY72" s="138">
        <f t="shared" ref="AY72:BA72" si="169">AE48</f>
        <v>0</v>
      </c>
      <c r="AZ72" s="138">
        <f t="shared" si="169"/>
        <v>0</v>
      </c>
      <c r="BA72" s="138">
        <f t="shared" si="169"/>
        <v>0</v>
      </c>
      <c r="BB72" s="138">
        <f t="shared" si="167"/>
        <v>0</v>
      </c>
      <c r="BC72" s="240">
        <f t="shared" si="167"/>
        <v>30.05</v>
      </c>
      <c r="BD72" s="247"/>
      <c r="BE72" s="245"/>
      <c r="BF72" s="213"/>
      <c r="BG72" s="212"/>
      <c r="BH72" s="212"/>
      <c r="BI72" s="212"/>
      <c r="BJ72" s="212"/>
      <c r="BK72" s="212"/>
      <c r="BL72" s="212"/>
      <c r="BM72" s="212"/>
      <c r="BN72" s="212"/>
      <c r="BO72" s="212"/>
      <c r="BP72" s="212"/>
      <c r="BQ72" s="212"/>
      <c r="BR72" s="212"/>
      <c r="BS72" s="212"/>
      <c r="BT72" s="212"/>
      <c r="BU72" s="212"/>
      <c r="BV72" s="212"/>
      <c r="BX72" s="28"/>
    </row>
    <row r="73" spans="1:76" x14ac:dyDescent="0.2">
      <c r="A73" s="85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AL73" s="148"/>
      <c r="AM73" s="150">
        <v>903</v>
      </c>
      <c r="AN73" s="151" t="s">
        <v>190</v>
      </c>
      <c r="AO73" s="138">
        <f t="shared" si="165"/>
        <v>10.633333333333335</v>
      </c>
      <c r="AP73" s="138">
        <f t="shared" si="165"/>
        <v>4.0333333333333341</v>
      </c>
      <c r="AQ73" s="138">
        <f t="shared" si="165"/>
        <v>0</v>
      </c>
      <c r="AR73" s="138">
        <f t="shared" si="165"/>
        <v>14.666666666666666</v>
      </c>
      <c r="AS73" s="138">
        <f t="shared" si="165"/>
        <v>10.633333333333335</v>
      </c>
      <c r="AT73" s="138">
        <f t="shared" si="165"/>
        <v>4.0333333333333341</v>
      </c>
      <c r="AU73" s="138">
        <f t="shared" si="165"/>
        <v>0</v>
      </c>
      <c r="AV73" s="138">
        <f t="shared" si="165"/>
        <v>1.2833333333333334</v>
      </c>
      <c r="AW73" s="138">
        <f t="shared" si="165"/>
        <v>0</v>
      </c>
      <c r="AX73" s="138">
        <f t="shared" si="165"/>
        <v>0</v>
      </c>
      <c r="AY73" s="138">
        <f t="shared" ref="AY73:BA73" si="170">AE49</f>
        <v>0</v>
      </c>
      <c r="AZ73" s="138">
        <f t="shared" si="170"/>
        <v>0</v>
      </c>
      <c r="BA73" s="138">
        <f t="shared" si="170"/>
        <v>0</v>
      </c>
      <c r="BB73" s="138">
        <f t="shared" si="167"/>
        <v>0</v>
      </c>
      <c r="BC73" s="240">
        <f t="shared" si="167"/>
        <v>14.666666666666666</v>
      </c>
      <c r="BD73" s="247"/>
      <c r="BE73" s="245"/>
      <c r="BF73" s="213"/>
      <c r="BG73" s="212"/>
      <c r="BH73" s="212"/>
      <c r="BI73" s="212"/>
      <c r="BJ73" s="212"/>
      <c r="BK73" s="212"/>
      <c r="BL73" s="212"/>
      <c r="BM73" s="212"/>
      <c r="BN73" s="212"/>
      <c r="BO73" s="212"/>
      <c r="BP73" s="212"/>
      <c r="BQ73" s="212"/>
      <c r="BR73" s="212"/>
      <c r="BS73" s="212"/>
      <c r="BT73" s="212"/>
      <c r="BU73" s="212"/>
      <c r="BV73" s="212"/>
      <c r="BX73" s="28"/>
    </row>
    <row r="74" spans="1:76" x14ac:dyDescent="0.2">
      <c r="A74" s="85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AL74" s="148"/>
      <c r="AM74" s="150">
        <v>904</v>
      </c>
      <c r="AN74" s="151" t="s">
        <v>191</v>
      </c>
      <c r="AO74" s="138">
        <f t="shared" si="165"/>
        <v>57.583333333333336</v>
      </c>
      <c r="AP74" s="138">
        <f t="shared" si="165"/>
        <v>40.716666666666669</v>
      </c>
      <c r="AQ74" s="138">
        <f t="shared" si="165"/>
        <v>0</v>
      </c>
      <c r="AR74" s="138">
        <f t="shared" si="165"/>
        <v>98.300000000000011</v>
      </c>
      <c r="AS74" s="138">
        <f t="shared" si="165"/>
        <v>79.033333333333346</v>
      </c>
      <c r="AT74" s="138">
        <f t="shared" si="165"/>
        <v>125.59999999999998</v>
      </c>
      <c r="AU74" s="138">
        <f t="shared" si="165"/>
        <v>0</v>
      </c>
      <c r="AV74" s="138">
        <f t="shared" si="165"/>
        <v>53.516666666666659</v>
      </c>
      <c r="AW74" s="138">
        <f t="shared" si="165"/>
        <v>0</v>
      </c>
      <c r="AX74" s="138">
        <f t="shared" si="165"/>
        <v>0</v>
      </c>
      <c r="AY74" s="138">
        <f t="shared" ref="AY74:BA74" si="171">AE50</f>
        <v>16.849999999999998</v>
      </c>
      <c r="AZ74" s="138">
        <f t="shared" si="171"/>
        <v>12.549999999999999</v>
      </c>
      <c r="BA74" s="138">
        <f t="shared" si="171"/>
        <v>0</v>
      </c>
      <c r="BB74" s="138">
        <f t="shared" si="167"/>
        <v>29.399999999999995</v>
      </c>
      <c r="BC74" s="240">
        <f t="shared" si="167"/>
        <v>204.63333333333333</v>
      </c>
      <c r="BD74" s="247"/>
      <c r="BE74" s="245"/>
      <c r="BF74" s="213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2"/>
      <c r="BS74" s="212"/>
      <c r="BT74" s="212"/>
      <c r="BU74" s="212"/>
      <c r="BV74" s="212"/>
      <c r="BX74" s="28"/>
    </row>
    <row r="75" spans="1:76" ht="13.5" thickBot="1" x14ac:dyDescent="0.25">
      <c r="A75" s="85"/>
      <c r="B75" s="182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AL75" s="148"/>
      <c r="AM75" s="152">
        <v>905</v>
      </c>
      <c r="AN75" s="153" t="s">
        <v>192</v>
      </c>
      <c r="AO75" s="154">
        <f t="shared" si="165"/>
        <v>54.683333333333337</v>
      </c>
      <c r="AP75" s="154">
        <f t="shared" si="165"/>
        <v>95.666666666666643</v>
      </c>
      <c r="AQ75" s="154">
        <f t="shared" si="165"/>
        <v>0</v>
      </c>
      <c r="AR75" s="154">
        <f t="shared" si="165"/>
        <v>150.35</v>
      </c>
      <c r="AS75" s="154">
        <f t="shared" si="165"/>
        <v>96.016666666666652</v>
      </c>
      <c r="AT75" s="154">
        <f t="shared" si="165"/>
        <v>130.73333333333332</v>
      </c>
      <c r="AU75" s="154">
        <f t="shared" si="165"/>
        <v>0</v>
      </c>
      <c r="AV75" s="154">
        <f t="shared" si="165"/>
        <v>51.883333333333347</v>
      </c>
      <c r="AW75" s="154">
        <f t="shared" si="165"/>
        <v>24.7</v>
      </c>
      <c r="AX75" s="154">
        <f t="shared" si="165"/>
        <v>0</v>
      </c>
      <c r="AY75" s="154">
        <f t="shared" ref="AY75:BA75" si="172">AE51</f>
        <v>41.333333333333329</v>
      </c>
      <c r="AZ75" s="154">
        <f t="shared" si="172"/>
        <v>8.5</v>
      </c>
      <c r="BA75" s="154">
        <f t="shared" si="172"/>
        <v>0</v>
      </c>
      <c r="BB75" s="154">
        <f t="shared" si="167"/>
        <v>49.833333333333336</v>
      </c>
      <c r="BC75" s="241">
        <f t="shared" si="167"/>
        <v>226.74999999999997</v>
      </c>
      <c r="BD75" s="247"/>
      <c r="BE75" s="245" t="s">
        <v>238</v>
      </c>
      <c r="BF75" s="213">
        <v>1</v>
      </c>
      <c r="BG75" s="212" t="s">
        <v>43</v>
      </c>
      <c r="BH75" s="232">
        <f>C19</f>
        <v>99.166666666666671</v>
      </c>
      <c r="BI75" s="232">
        <f t="shared" ref="BI75:BV75" si="173">D19</f>
        <v>18.733333333333338</v>
      </c>
      <c r="BJ75" s="232">
        <f t="shared" si="173"/>
        <v>10.716666666666667</v>
      </c>
      <c r="BK75" s="232">
        <f t="shared" si="173"/>
        <v>128.61666666666667</v>
      </c>
      <c r="BL75" s="232">
        <f t="shared" si="173"/>
        <v>303.98333333333329</v>
      </c>
      <c r="BM75" s="232">
        <f t="shared" si="173"/>
        <v>23.233333333333334</v>
      </c>
      <c r="BN75" s="232">
        <f t="shared" si="173"/>
        <v>25.766666666666666</v>
      </c>
      <c r="BO75" s="232">
        <f t="shared" si="173"/>
        <v>39.216666666666661</v>
      </c>
      <c r="BP75" s="232">
        <f t="shared" si="173"/>
        <v>0</v>
      </c>
      <c r="BQ75" s="232">
        <f t="shared" si="173"/>
        <v>5.25</v>
      </c>
      <c r="BR75" s="232">
        <f t="shared" si="173"/>
        <v>11.550000000000002</v>
      </c>
      <c r="BS75" s="232">
        <f t="shared" si="173"/>
        <v>0</v>
      </c>
      <c r="BT75" s="232">
        <f t="shared" si="173"/>
        <v>0.33333333333333331</v>
      </c>
      <c r="BU75" s="232">
        <f t="shared" si="173"/>
        <v>11.883333333333335</v>
      </c>
      <c r="BV75" s="232">
        <f t="shared" si="173"/>
        <v>352.98333333333329</v>
      </c>
      <c r="BX75" s="28"/>
    </row>
    <row r="76" spans="1:76" ht="14.25" thickTop="1" thickBot="1" x14ac:dyDescent="0.25">
      <c r="AL76" s="148"/>
      <c r="AM76" s="150"/>
      <c r="AN76" s="155" t="s">
        <v>242</v>
      </c>
      <c r="AO76" s="138">
        <f>SUM(AO71:AO75)</f>
        <v>270.63333333333333</v>
      </c>
      <c r="AP76" s="138">
        <f t="shared" ref="AP76:BC76" si="174">SUM(AP71:AP75)</f>
        <v>170.26666666666665</v>
      </c>
      <c r="AQ76" s="138">
        <f t="shared" si="174"/>
        <v>0</v>
      </c>
      <c r="AR76" s="138">
        <f t="shared" si="174"/>
        <v>440.9</v>
      </c>
      <c r="AS76" s="138">
        <f t="shared" si="174"/>
        <v>376.2</v>
      </c>
      <c r="AT76" s="138">
        <f t="shared" si="174"/>
        <v>291.66666666666663</v>
      </c>
      <c r="AU76" s="138">
        <f t="shared" si="174"/>
        <v>0</v>
      </c>
      <c r="AV76" s="138">
        <f t="shared" si="174"/>
        <v>145.51666666666668</v>
      </c>
      <c r="AW76" s="138">
        <f t="shared" si="174"/>
        <v>24.7</v>
      </c>
      <c r="AX76" s="138">
        <f t="shared" si="174"/>
        <v>0</v>
      </c>
      <c r="AY76" s="138">
        <f t="shared" ref="AY76:BA76" si="175">SUM(AY71:AY75)</f>
        <v>58.183333333333323</v>
      </c>
      <c r="AZ76" s="138">
        <f t="shared" si="175"/>
        <v>21.049999999999997</v>
      </c>
      <c r="BA76" s="138">
        <f t="shared" si="175"/>
        <v>0</v>
      </c>
      <c r="BB76" s="138">
        <f t="shared" si="174"/>
        <v>79.233333333333334</v>
      </c>
      <c r="BC76" s="240">
        <f t="shared" si="174"/>
        <v>667.86666666666667</v>
      </c>
      <c r="BD76" s="247"/>
      <c r="BE76" s="245"/>
      <c r="BF76" s="216">
        <v>2</v>
      </c>
      <c r="BG76" s="217" t="s">
        <v>11</v>
      </c>
      <c r="BH76" s="233">
        <f>C3</f>
        <v>0</v>
      </c>
      <c r="BI76" s="233">
        <f t="shared" ref="BI76:BV76" si="176">D3</f>
        <v>0</v>
      </c>
      <c r="BJ76" s="233">
        <f t="shared" si="176"/>
        <v>0</v>
      </c>
      <c r="BK76" s="233">
        <f t="shared" si="176"/>
        <v>0</v>
      </c>
      <c r="BL76" s="233">
        <f t="shared" si="176"/>
        <v>15.566666666666665</v>
      </c>
      <c r="BM76" s="233">
        <f t="shared" si="176"/>
        <v>0.33333333333333331</v>
      </c>
      <c r="BN76" s="233">
        <f t="shared" si="176"/>
        <v>0</v>
      </c>
      <c r="BO76" s="233">
        <f t="shared" si="176"/>
        <v>1.5333333333333332</v>
      </c>
      <c r="BP76" s="233">
        <f t="shared" si="176"/>
        <v>0</v>
      </c>
      <c r="BQ76" s="233">
        <f t="shared" si="176"/>
        <v>0</v>
      </c>
      <c r="BR76" s="233">
        <f t="shared" si="176"/>
        <v>7.8166666666666673</v>
      </c>
      <c r="BS76" s="233">
        <f t="shared" si="176"/>
        <v>0</v>
      </c>
      <c r="BT76" s="233">
        <f t="shared" si="176"/>
        <v>0</v>
      </c>
      <c r="BU76" s="233">
        <f t="shared" si="176"/>
        <v>7.8166666666666673</v>
      </c>
      <c r="BV76" s="233">
        <f t="shared" si="176"/>
        <v>15.9</v>
      </c>
      <c r="BX76" s="28"/>
    </row>
    <row r="77" spans="1:76" ht="13.5" thickTop="1" x14ac:dyDescent="0.2">
      <c r="AL77" s="148"/>
      <c r="AM77" s="27"/>
      <c r="BD77" s="247"/>
      <c r="BE77" s="245"/>
      <c r="BF77" s="213"/>
      <c r="BG77" s="218" t="s">
        <v>242</v>
      </c>
      <c r="BH77" s="232">
        <f>SUM(BH75:BH76)</f>
        <v>99.166666666666671</v>
      </c>
      <c r="BI77" s="232">
        <f t="shared" ref="BI77:BV77" si="177">SUM(BI75:BI76)</f>
        <v>18.733333333333338</v>
      </c>
      <c r="BJ77" s="232">
        <f t="shared" si="177"/>
        <v>10.716666666666667</v>
      </c>
      <c r="BK77" s="232">
        <f t="shared" si="177"/>
        <v>128.61666666666667</v>
      </c>
      <c r="BL77" s="232">
        <f t="shared" si="177"/>
        <v>319.54999999999995</v>
      </c>
      <c r="BM77" s="232">
        <f t="shared" si="177"/>
        <v>23.566666666666666</v>
      </c>
      <c r="BN77" s="232">
        <f t="shared" si="177"/>
        <v>25.766666666666666</v>
      </c>
      <c r="BO77" s="232">
        <f t="shared" si="177"/>
        <v>40.749999999999993</v>
      </c>
      <c r="BP77" s="232">
        <f t="shared" si="177"/>
        <v>0</v>
      </c>
      <c r="BQ77" s="232">
        <f t="shared" si="177"/>
        <v>5.25</v>
      </c>
      <c r="BR77" s="232">
        <f t="shared" si="177"/>
        <v>19.366666666666671</v>
      </c>
      <c r="BS77" s="232">
        <f t="shared" si="177"/>
        <v>0</v>
      </c>
      <c r="BT77" s="232">
        <f t="shared" si="177"/>
        <v>0.33333333333333331</v>
      </c>
      <c r="BU77" s="232">
        <f t="shared" si="177"/>
        <v>19.700000000000003</v>
      </c>
      <c r="BV77" s="232">
        <f t="shared" si="177"/>
        <v>368.88333333333327</v>
      </c>
      <c r="BX77" s="28"/>
    </row>
    <row r="78" spans="1:76" x14ac:dyDescent="0.2">
      <c r="A78" s="183"/>
      <c r="AL78" s="148"/>
      <c r="AM78" s="27"/>
      <c r="BD78" s="247"/>
      <c r="BE78" s="245"/>
      <c r="BF78" s="213"/>
      <c r="BG78" s="212"/>
      <c r="BH78" s="212"/>
      <c r="BI78" s="212"/>
      <c r="BJ78" s="212"/>
      <c r="BK78" s="212"/>
      <c r="BL78" s="212"/>
      <c r="BM78" s="212"/>
      <c r="BN78" s="212"/>
      <c r="BO78" s="212"/>
      <c r="BP78" s="212"/>
      <c r="BQ78" s="212"/>
      <c r="BR78" s="212"/>
      <c r="BS78" s="212"/>
      <c r="BT78" s="212"/>
      <c r="BU78" s="212"/>
      <c r="BV78" s="212"/>
      <c r="BX78" s="28"/>
    </row>
    <row r="79" spans="1:76" x14ac:dyDescent="0.2">
      <c r="AL79" s="148" t="s">
        <v>240</v>
      </c>
      <c r="AM79" s="150">
        <v>1001</v>
      </c>
      <c r="AN79" s="151" t="s">
        <v>193</v>
      </c>
      <c r="AO79" s="138">
        <f t="shared" ref="AO79:AX84" si="178">U52</f>
        <v>11.133333333333333</v>
      </c>
      <c r="AP79" s="138">
        <f t="shared" si="178"/>
        <v>15.266666666666666</v>
      </c>
      <c r="AQ79" s="138">
        <f t="shared" si="178"/>
        <v>0</v>
      </c>
      <c r="AR79" s="138">
        <f t="shared" si="178"/>
        <v>26.400000000000002</v>
      </c>
      <c r="AS79" s="138">
        <f t="shared" si="178"/>
        <v>11.133333333333333</v>
      </c>
      <c r="AT79" s="138">
        <f t="shared" si="178"/>
        <v>18.600000000000005</v>
      </c>
      <c r="AU79" s="138">
        <f t="shared" si="178"/>
        <v>0</v>
      </c>
      <c r="AV79" s="138">
        <f t="shared" si="178"/>
        <v>7.0166666666666684</v>
      </c>
      <c r="AW79" s="138">
        <f t="shared" si="178"/>
        <v>3.2333333333333329</v>
      </c>
      <c r="AX79" s="138">
        <f t="shared" si="178"/>
        <v>0</v>
      </c>
      <c r="AY79" s="138">
        <f t="shared" ref="AY79:BA79" si="179">AE52</f>
        <v>0</v>
      </c>
      <c r="AZ79" s="138">
        <f t="shared" si="179"/>
        <v>0</v>
      </c>
      <c r="BA79" s="138">
        <f t="shared" si="179"/>
        <v>0</v>
      </c>
      <c r="BB79" s="138">
        <f t="shared" ref="BB79:BC84" si="180">AH52</f>
        <v>0</v>
      </c>
      <c r="BC79" s="240">
        <f t="shared" si="180"/>
        <v>29.733333333333334</v>
      </c>
      <c r="BD79" s="247"/>
      <c r="BE79" s="245"/>
      <c r="BF79" s="213"/>
      <c r="BG79" s="212"/>
      <c r="BH79" s="212"/>
      <c r="BI79" s="212"/>
      <c r="BJ79" s="212"/>
      <c r="BK79" s="212"/>
      <c r="BL79" s="212"/>
      <c r="BM79" s="212"/>
      <c r="BN79" s="212"/>
      <c r="BO79" s="212"/>
      <c r="BP79" s="212"/>
      <c r="BQ79" s="212"/>
      <c r="BR79" s="212"/>
      <c r="BS79" s="212"/>
      <c r="BT79" s="212"/>
      <c r="BU79" s="212"/>
      <c r="BV79" s="212"/>
      <c r="BX79" s="28"/>
    </row>
    <row r="80" spans="1:76" x14ac:dyDescent="0.2">
      <c r="A80" s="85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AL80" s="148"/>
      <c r="AM80" s="150">
        <v>1002</v>
      </c>
      <c r="AN80" s="151" t="s">
        <v>194</v>
      </c>
      <c r="AO80" s="138">
        <f t="shared" si="178"/>
        <v>21.016666666666666</v>
      </c>
      <c r="AP80" s="138">
        <f t="shared" si="178"/>
        <v>294.41666666666669</v>
      </c>
      <c r="AQ80" s="138">
        <f t="shared" si="178"/>
        <v>0</v>
      </c>
      <c r="AR80" s="138">
        <f t="shared" si="178"/>
        <v>315.43333333333334</v>
      </c>
      <c r="AS80" s="138">
        <f t="shared" si="178"/>
        <v>268.93333333333334</v>
      </c>
      <c r="AT80" s="138">
        <f t="shared" si="178"/>
        <v>490.51666666666665</v>
      </c>
      <c r="AU80" s="138">
        <f t="shared" si="178"/>
        <v>0</v>
      </c>
      <c r="AV80" s="138">
        <f t="shared" si="178"/>
        <v>139</v>
      </c>
      <c r="AW80" s="138">
        <f t="shared" si="178"/>
        <v>91.766666666666652</v>
      </c>
      <c r="AX80" s="138">
        <f t="shared" si="178"/>
        <v>0</v>
      </c>
      <c r="AY80" s="138">
        <f t="shared" ref="AY80:BA80" si="181">AE53</f>
        <v>0</v>
      </c>
      <c r="AZ80" s="138">
        <f t="shared" si="181"/>
        <v>0</v>
      </c>
      <c r="BA80" s="138">
        <f t="shared" si="181"/>
        <v>0</v>
      </c>
      <c r="BB80" s="138">
        <f t="shared" si="180"/>
        <v>0</v>
      </c>
      <c r="BC80" s="240">
        <f t="shared" si="180"/>
        <v>759.44999999999993</v>
      </c>
      <c r="BD80" s="247"/>
      <c r="BE80" s="245" t="s">
        <v>239</v>
      </c>
      <c r="BF80" s="213">
        <v>1</v>
      </c>
      <c r="BG80" s="212" t="s">
        <v>59</v>
      </c>
      <c r="BH80" s="232">
        <f>C27</f>
        <v>82.88333333333334</v>
      </c>
      <c r="BI80" s="232">
        <f t="shared" ref="BI80:BV80" si="182">D27</f>
        <v>3.3666666666666667</v>
      </c>
      <c r="BJ80" s="232">
        <f t="shared" si="182"/>
        <v>0</v>
      </c>
      <c r="BK80" s="232">
        <f t="shared" si="182"/>
        <v>86.25</v>
      </c>
      <c r="BL80" s="232">
        <f t="shared" si="182"/>
        <v>227.60000000000002</v>
      </c>
      <c r="BM80" s="232">
        <f t="shared" si="182"/>
        <v>4.9666666666666659</v>
      </c>
      <c r="BN80" s="232">
        <f t="shared" si="182"/>
        <v>0</v>
      </c>
      <c r="BO80" s="232">
        <f t="shared" si="182"/>
        <v>25.566666666666666</v>
      </c>
      <c r="BP80" s="232">
        <f t="shared" si="182"/>
        <v>0</v>
      </c>
      <c r="BQ80" s="232">
        <f t="shared" si="182"/>
        <v>0</v>
      </c>
      <c r="BR80" s="232">
        <f t="shared" si="182"/>
        <v>0</v>
      </c>
      <c r="BS80" s="232">
        <f t="shared" si="182"/>
        <v>0</v>
      </c>
      <c r="BT80" s="232">
        <f t="shared" si="182"/>
        <v>0</v>
      </c>
      <c r="BU80" s="232">
        <f t="shared" si="182"/>
        <v>0</v>
      </c>
      <c r="BV80" s="232">
        <f t="shared" si="182"/>
        <v>232.56666666666669</v>
      </c>
      <c r="BX80" s="28"/>
    </row>
    <row r="81" spans="1:76" x14ac:dyDescent="0.2">
      <c r="A81" s="85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AL81" s="148"/>
      <c r="AM81" s="150">
        <v>1003</v>
      </c>
      <c r="AN81" s="151" t="s">
        <v>195</v>
      </c>
      <c r="AO81" s="138">
        <f t="shared" si="178"/>
        <v>2.6333333333333333</v>
      </c>
      <c r="AP81" s="138">
        <f t="shared" si="178"/>
        <v>2.0666666666666669</v>
      </c>
      <c r="AQ81" s="138">
        <f t="shared" si="178"/>
        <v>0</v>
      </c>
      <c r="AR81" s="138">
        <f t="shared" si="178"/>
        <v>4.7</v>
      </c>
      <c r="AS81" s="138">
        <f t="shared" si="178"/>
        <v>2.6333333333333333</v>
      </c>
      <c r="AT81" s="138">
        <f t="shared" si="178"/>
        <v>2.1666666666666665</v>
      </c>
      <c r="AU81" s="138">
        <f t="shared" si="178"/>
        <v>0</v>
      </c>
      <c r="AV81" s="138">
        <f t="shared" si="178"/>
        <v>1.1499999999999999</v>
      </c>
      <c r="AW81" s="138">
        <f t="shared" si="178"/>
        <v>0</v>
      </c>
      <c r="AX81" s="138">
        <f t="shared" si="178"/>
        <v>0</v>
      </c>
      <c r="AY81" s="138">
        <f t="shared" ref="AY81:BA81" si="183">AE54</f>
        <v>0</v>
      </c>
      <c r="AZ81" s="138">
        <f t="shared" si="183"/>
        <v>0</v>
      </c>
      <c r="BA81" s="138">
        <f t="shared" si="183"/>
        <v>0</v>
      </c>
      <c r="BB81" s="138">
        <f t="shared" si="180"/>
        <v>0</v>
      </c>
      <c r="BC81" s="240">
        <f t="shared" si="180"/>
        <v>4.8000000000000007</v>
      </c>
      <c r="BD81" s="247"/>
      <c r="BE81" s="245"/>
      <c r="BF81" s="213">
        <v>2</v>
      </c>
      <c r="BG81" s="212" t="s">
        <v>35</v>
      </c>
      <c r="BH81" s="232">
        <f>C15</f>
        <v>59.400000000000006</v>
      </c>
      <c r="BI81" s="232">
        <f t="shared" ref="BI81:BV81" si="184">D15</f>
        <v>11.116666666666662</v>
      </c>
      <c r="BJ81" s="232">
        <f t="shared" si="184"/>
        <v>0</v>
      </c>
      <c r="BK81" s="232">
        <f t="shared" si="184"/>
        <v>70.516666666666652</v>
      </c>
      <c r="BL81" s="232">
        <f t="shared" si="184"/>
        <v>89.266666666666666</v>
      </c>
      <c r="BM81" s="232">
        <f t="shared" si="184"/>
        <v>11.116666666666662</v>
      </c>
      <c r="BN81" s="232">
        <f t="shared" si="184"/>
        <v>0</v>
      </c>
      <c r="BO81" s="232">
        <f t="shared" si="184"/>
        <v>16.233333333333331</v>
      </c>
      <c r="BP81" s="232">
        <f t="shared" si="184"/>
        <v>0</v>
      </c>
      <c r="BQ81" s="232">
        <f t="shared" si="184"/>
        <v>0</v>
      </c>
      <c r="BR81" s="232">
        <f t="shared" si="184"/>
        <v>0</v>
      </c>
      <c r="BS81" s="232">
        <f t="shared" si="184"/>
        <v>0</v>
      </c>
      <c r="BT81" s="232">
        <f t="shared" si="184"/>
        <v>0</v>
      </c>
      <c r="BU81" s="232">
        <f t="shared" si="184"/>
        <v>0</v>
      </c>
      <c r="BV81" s="232">
        <f t="shared" si="184"/>
        <v>100.38333333333333</v>
      </c>
      <c r="BX81" s="28"/>
    </row>
    <row r="82" spans="1:76" ht="13.5" thickBot="1" x14ac:dyDescent="0.25">
      <c r="A82" s="85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AL82" s="148"/>
      <c r="AM82" s="150">
        <v>1004</v>
      </c>
      <c r="AN82" s="151" t="s">
        <v>196</v>
      </c>
      <c r="AO82" s="138">
        <f t="shared" si="178"/>
        <v>0.43333333333333335</v>
      </c>
      <c r="AP82" s="138">
        <f t="shared" si="178"/>
        <v>10.366666666666667</v>
      </c>
      <c r="AQ82" s="138">
        <f t="shared" si="178"/>
        <v>0</v>
      </c>
      <c r="AR82" s="138">
        <f t="shared" si="178"/>
        <v>10.799999999999999</v>
      </c>
      <c r="AS82" s="138">
        <f t="shared" si="178"/>
        <v>691.55000000000007</v>
      </c>
      <c r="AT82" s="138">
        <f t="shared" si="178"/>
        <v>13.35</v>
      </c>
      <c r="AU82" s="138">
        <f t="shared" si="178"/>
        <v>0</v>
      </c>
      <c r="AV82" s="138">
        <f t="shared" si="178"/>
        <v>14.016666666666667</v>
      </c>
      <c r="AW82" s="138">
        <f t="shared" si="178"/>
        <v>0</v>
      </c>
      <c r="AX82" s="138">
        <f t="shared" si="178"/>
        <v>0</v>
      </c>
      <c r="AY82" s="138">
        <f t="shared" ref="AY82:BA82" si="185">AE55</f>
        <v>53.083333333333343</v>
      </c>
      <c r="AZ82" s="138">
        <f t="shared" si="185"/>
        <v>2.9833333333333329</v>
      </c>
      <c r="BA82" s="138">
        <f t="shared" si="185"/>
        <v>0</v>
      </c>
      <c r="BB82" s="138">
        <f t="shared" si="180"/>
        <v>56.066666666666684</v>
      </c>
      <c r="BC82" s="240">
        <f t="shared" si="180"/>
        <v>704.9</v>
      </c>
      <c r="BD82" s="247"/>
      <c r="BE82" s="245"/>
      <c r="BF82" s="216">
        <v>3</v>
      </c>
      <c r="BG82" s="217" t="s">
        <v>79</v>
      </c>
      <c r="BH82" s="233">
        <f>C37</f>
        <v>116.84999999999998</v>
      </c>
      <c r="BI82" s="233">
        <f t="shared" ref="BI82:BV82" si="186">D37</f>
        <v>423.20000000000033</v>
      </c>
      <c r="BJ82" s="233">
        <f t="shared" si="186"/>
        <v>0</v>
      </c>
      <c r="BK82" s="233">
        <f t="shared" si="186"/>
        <v>540.0500000000003</v>
      </c>
      <c r="BL82" s="233">
        <f t="shared" si="186"/>
        <v>178.71666666666667</v>
      </c>
      <c r="BM82" s="233">
        <f t="shared" si="186"/>
        <v>609.98333333333369</v>
      </c>
      <c r="BN82" s="233">
        <f t="shared" si="186"/>
        <v>0</v>
      </c>
      <c r="BO82" s="233">
        <f t="shared" si="186"/>
        <v>219.74999999999997</v>
      </c>
      <c r="BP82" s="233">
        <f t="shared" si="186"/>
        <v>43.883333333333326</v>
      </c>
      <c r="BQ82" s="233">
        <f t="shared" si="186"/>
        <v>0</v>
      </c>
      <c r="BR82" s="233">
        <f t="shared" si="186"/>
        <v>41.333333333333329</v>
      </c>
      <c r="BS82" s="233">
        <f t="shared" si="186"/>
        <v>11.483333333333333</v>
      </c>
      <c r="BT82" s="233">
        <f t="shared" si="186"/>
        <v>0</v>
      </c>
      <c r="BU82" s="233">
        <f t="shared" si="186"/>
        <v>52.816666666666656</v>
      </c>
      <c r="BV82" s="233">
        <f t="shared" si="186"/>
        <v>788.70000000000061</v>
      </c>
      <c r="BX82" s="28"/>
    </row>
    <row r="83" spans="1:76" ht="13.5" thickTop="1" x14ac:dyDescent="0.2">
      <c r="A83" s="85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AL83" s="148"/>
      <c r="AM83" s="150">
        <v>1005</v>
      </c>
      <c r="AN83" s="151" t="s">
        <v>197</v>
      </c>
      <c r="AO83" s="138">
        <f t="shared" si="178"/>
        <v>14.866666666666667</v>
      </c>
      <c r="AP83" s="138">
        <f t="shared" si="178"/>
        <v>7.3999999999999995</v>
      </c>
      <c r="AQ83" s="138">
        <f t="shared" si="178"/>
        <v>0</v>
      </c>
      <c r="AR83" s="138">
        <f t="shared" si="178"/>
        <v>22.266666666666666</v>
      </c>
      <c r="AS83" s="138">
        <f t="shared" si="178"/>
        <v>44.066666666666663</v>
      </c>
      <c r="AT83" s="138">
        <f t="shared" si="178"/>
        <v>8.0666666666666682</v>
      </c>
      <c r="AU83" s="138">
        <f t="shared" si="178"/>
        <v>0</v>
      </c>
      <c r="AV83" s="138">
        <f t="shared" si="178"/>
        <v>4.3166666666666673</v>
      </c>
      <c r="AW83" s="138">
        <f t="shared" si="178"/>
        <v>0</v>
      </c>
      <c r="AX83" s="138">
        <f t="shared" si="178"/>
        <v>0</v>
      </c>
      <c r="AY83" s="138">
        <f t="shared" ref="AY83:BA83" si="187">AE56</f>
        <v>0</v>
      </c>
      <c r="AZ83" s="138">
        <f t="shared" si="187"/>
        <v>0</v>
      </c>
      <c r="BA83" s="138">
        <f t="shared" si="187"/>
        <v>0</v>
      </c>
      <c r="BB83" s="138">
        <f t="shared" si="180"/>
        <v>0</v>
      </c>
      <c r="BC83" s="240">
        <f t="shared" si="180"/>
        <v>52.133333333333333</v>
      </c>
      <c r="BD83" s="247"/>
      <c r="BE83" s="245"/>
      <c r="BF83" s="213"/>
      <c r="BG83" s="218" t="s">
        <v>242</v>
      </c>
      <c r="BH83" s="232">
        <f>SUM(BH80:BH82)</f>
        <v>259.13333333333333</v>
      </c>
      <c r="BI83" s="232">
        <f t="shared" ref="BI83:BV83" si="188">SUM(BI80:BI82)</f>
        <v>437.68333333333368</v>
      </c>
      <c r="BJ83" s="232">
        <f t="shared" si="188"/>
        <v>0</v>
      </c>
      <c r="BK83" s="232">
        <f t="shared" si="188"/>
        <v>696.81666666666695</v>
      </c>
      <c r="BL83" s="232">
        <f t="shared" si="188"/>
        <v>495.58333333333337</v>
      </c>
      <c r="BM83" s="232">
        <f t="shared" si="188"/>
        <v>626.06666666666706</v>
      </c>
      <c r="BN83" s="232">
        <f t="shared" si="188"/>
        <v>0</v>
      </c>
      <c r="BO83" s="232">
        <f t="shared" si="188"/>
        <v>261.54999999999995</v>
      </c>
      <c r="BP83" s="232">
        <f t="shared" si="188"/>
        <v>43.883333333333326</v>
      </c>
      <c r="BQ83" s="232">
        <f t="shared" si="188"/>
        <v>0</v>
      </c>
      <c r="BR83" s="232">
        <f t="shared" si="188"/>
        <v>41.333333333333329</v>
      </c>
      <c r="BS83" s="232">
        <f t="shared" si="188"/>
        <v>11.483333333333333</v>
      </c>
      <c r="BT83" s="232">
        <f t="shared" si="188"/>
        <v>0</v>
      </c>
      <c r="BU83" s="232">
        <f t="shared" si="188"/>
        <v>52.816666666666656</v>
      </c>
      <c r="BV83" s="232">
        <f t="shared" si="188"/>
        <v>1121.6500000000005</v>
      </c>
      <c r="BX83" s="28"/>
    </row>
    <row r="84" spans="1:76" ht="13.5" thickBot="1" x14ac:dyDescent="0.25">
      <c r="A84" s="84"/>
      <c r="B84" s="24"/>
      <c r="C84" s="28"/>
      <c r="D84" s="29"/>
      <c r="E84" s="29"/>
      <c r="F84" s="29"/>
      <c r="G84" s="28"/>
      <c r="H84" s="29"/>
      <c r="I84" s="29"/>
      <c r="J84" s="28"/>
      <c r="K84" s="28"/>
      <c r="L84" s="28"/>
      <c r="M84" s="28"/>
      <c r="N84" s="29"/>
      <c r="O84" s="29"/>
      <c r="P84" s="28"/>
      <c r="Q84" s="29"/>
      <c r="AL84" s="148"/>
      <c r="AM84" s="152">
        <v>1006</v>
      </c>
      <c r="AN84" s="153" t="s">
        <v>198</v>
      </c>
      <c r="AO84" s="154">
        <f t="shared" si="178"/>
        <v>0</v>
      </c>
      <c r="AP84" s="154">
        <f t="shared" si="178"/>
        <v>0.13333333333333333</v>
      </c>
      <c r="AQ84" s="154">
        <f t="shared" si="178"/>
        <v>0</v>
      </c>
      <c r="AR84" s="154">
        <f t="shared" si="178"/>
        <v>0.13333333333333333</v>
      </c>
      <c r="AS84" s="154">
        <f t="shared" si="178"/>
        <v>2598.9333333333334</v>
      </c>
      <c r="AT84" s="154">
        <f t="shared" si="178"/>
        <v>92.083333333333314</v>
      </c>
      <c r="AU84" s="154">
        <f t="shared" si="178"/>
        <v>30.3</v>
      </c>
      <c r="AV84" s="154">
        <f t="shared" si="178"/>
        <v>0</v>
      </c>
      <c r="AW84" s="154">
        <f t="shared" si="178"/>
        <v>0</v>
      </c>
      <c r="AX84" s="154">
        <f t="shared" si="178"/>
        <v>0</v>
      </c>
      <c r="AY84" s="154">
        <f t="shared" ref="AY84:BA84" si="189">AE57</f>
        <v>166.28333333333327</v>
      </c>
      <c r="AZ84" s="154">
        <f t="shared" si="189"/>
        <v>0</v>
      </c>
      <c r="BA84" s="154">
        <f t="shared" si="189"/>
        <v>0</v>
      </c>
      <c r="BB84" s="154">
        <f t="shared" si="180"/>
        <v>166.28333333333327</v>
      </c>
      <c r="BC84" s="241">
        <f t="shared" si="180"/>
        <v>2721.3166666666671</v>
      </c>
      <c r="BD84" s="247"/>
      <c r="BE84" s="245"/>
      <c r="BF84" s="213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2"/>
      <c r="BS84" s="212"/>
      <c r="BT84" s="212"/>
      <c r="BU84" s="212"/>
      <c r="BV84" s="212"/>
      <c r="BX84" s="28"/>
    </row>
    <row r="85" spans="1:76" ht="13.5" thickTop="1" x14ac:dyDescent="0.2">
      <c r="A85" s="85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AL85" s="148"/>
      <c r="AM85" s="151"/>
      <c r="AN85" s="155" t="s">
        <v>242</v>
      </c>
      <c r="AO85" s="138">
        <f>SUM(AO79:AO84)</f>
        <v>50.083333333333329</v>
      </c>
      <c r="AP85" s="138">
        <f t="shared" ref="AP85:BC85" si="190">SUM(AP79:AP84)</f>
        <v>329.65</v>
      </c>
      <c r="AQ85" s="138">
        <f t="shared" si="190"/>
        <v>0</v>
      </c>
      <c r="AR85" s="138">
        <f t="shared" si="190"/>
        <v>379.73333333333329</v>
      </c>
      <c r="AS85" s="138">
        <f t="shared" si="190"/>
        <v>3617.25</v>
      </c>
      <c r="AT85" s="138">
        <f t="shared" si="190"/>
        <v>624.7833333333333</v>
      </c>
      <c r="AU85" s="138">
        <f t="shared" si="190"/>
        <v>30.3</v>
      </c>
      <c r="AV85" s="138">
        <f t="shared" si="190"/>
        <v>165.50000000000003</v>
      </c>
      <c r="AW85" s="138">
        <f t="shared" si="190"/>
        <v>94.999999999999986</v>
      </c>
      <c r="AX85" s="138">
        <f t="shared" si="190"/>
        <v>0</v>
      </c>
      <c r="AY85" s="138">
        <f t="shared" ref="AY85:BA85" si="191">SUM(AY79:AY84)</f>
        <v>219.36666666666662</v>
      </c>
      <c r="AZ85" s="138">
        <f t="shared" si="191"/>
        <v>2.9833333333333329</v>
      </c>
      <c r="BA85" s="138">
        <f t="shared" si="191"/>
        <v>0</v>
      </c>
      <c r="BB85" s="138">
        <f t="shared" si="190"/>
        <v>222.34999999999997</v>
      </c>
      <c r="BC85" s="240">
        <f t="shared" si="190"/>
        <v>4272.3333333333339</v>
      </c>
      <c r="BD85" s="247"/>
      <c r="BE85" s="245"/>
      <c r="BF85" s="213"/>
      <c r="BG85" s="212"/>
      <c r="BH85" s="212"/>
      <c r="BI85" s="212"/>
      <c r="BJ85" s="212"/>
      <c r="BK85" s="212"/>
      <c r="BL85" s="212"/>
      <c r="BM85" s="212"/>
      <c r="BN85" s="212"/>
      <c r="BO85" s="212"/>
      <c r="BP85" s="212"/>
      <c r="BQ85" s="212"/>
      <c r="BR85" s="212"/>
      <c r="BS85" s="212"/>
      <c r="BT85" s="212"/>
      <c r="BU85" s="212"/>
      <c r="BV85" s="212"/>
      <c r="BX85" s="28"/>
    </row>
    <row r="86" spans="1:76" ht="13.5" thickBot="1" x14ac:dyDescent="0.25">
      <c r="A86" s="85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AL86" s="148"/>
      <c r="BD86" s="247"/>
      <c r="BE86" s="245" t="s">
        <v>240</v>
      </c>
      <c r="BF86" s="213">
        <v>1</v>
      </c>
      <c r="BG86" s="212" t="s">
        <v>73</v>
      </c>
      <c r="BH86" s="232">
        <f>C34</f>
        <v>138.63333333333333</v>
      </c>
      <c r="BI86" s="232">
        <f t="shared" ref="BI86:BV86" si="192">D34</f>
        <v>495.90000000000009</v>
      </c>
      <c r="BJ86" s="232">
        <f t="shared" si="192"/>
        <v>0</v>
      </c>
      <c r="BK86" s="232">
        <f t="shared" si="192"/>
        <v>634.53333333333342</v>
      </c>
      <c r="BL86" s="232">
        <f t="shared" si="192"/>
        <v>932.25</v>
      </c>
      <c r="BM86" s="232">
        <f t="shared" si="192"/>
        <v>912.80000000000018</v>
      </c>
      <c r="BN86" s="232">
        <f t="shared" si="192"/>
        <v>5.1166666666666671</v>
      </c>
      <c r="BO86" s="232">
        <f t="shared" si="192"/>
        <v>288.98333333333335</v>
      </c>
      <c r="BP86" s="232">
        <f t="shared" si="192"/>
        <v>107.43333333333332</v>
      </c>
      <c r="BQ86" s="232">
        <f t="shared" si="192"/>
        <v>0</v>
      </c>
      <c r="BR86" s="232">
        <f t="shared" si="192"/>
        <v>6.55</v>
      </c>
      <c r="BS86" s="232">
        <f t="shared" si="192"/>
        <v>0</v>
      </c>
      <c r="BT86" s="232">
        <f t="shared" si="192"/>
        <v>0</v>
      </c>
      <c r="BU86" s="232">
        <f t="shared" si="192"/>
        <v>6.55</v>
      </c>
      <c r="BV86" s="232">
        <f t="shared" si="192"/>
        <v>1850.166666666667</v>
      </c>
      <c r="BX86" s="28"/>
    </row>
    <row r="87" spans="1:76" ht="13.5" thickBot="1" x14ac:dyDescent="0.25">
      <c r="A87" s="85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AL87" s="156"/>
      <c r="AM87" s="157"/>
      <c r="AN87" s="158" t="s">
        <v>214</v>
      </c>
      <c r="AO87" s="159">
        <f t="shared" ref="AO87:AX87" si="193">U59</f>
        <v>12545.741666666663</v>
      </c>
      <c r="AP87" s="159">
        <f t="shared" si="193"/>
        <v>3662.1833333333343</v>
      </c>
      <c r="AQ87" s="159">
        <f t="shared" si="193"/>
        <v>252.9</v>
      </c>
      <c r="AR87" s="159">
        <f t="shared" si="193"/>
        <v>16460.825000000001</v>
      </c>
      <c r="AS87" s="159">
        <f t="shared" si="193"/>
        <v>32583.250000000004</v>
      </c>
      <c r="AT87" s="159">
        <f t="shared" si="193"/>
        <v>8870.25</v>
      </c>
      <c r="AU87" s="159">
        <f t="shared" si="193"/>
        <v>1404.1</v>
      </c>
      <c r="AV87" s="159">
        <f t="shared" si="193"/>
        <v>5407.616666666665</v>
      </c>
      <c r="AW87" s="159">
        <f t="shared" si="193"/>
        <v>788.38333333333344</v>
      </c>
      <c r="AX87" s="159">
        <f t="shared" si="193"/>
        <v>817.29999999999984</v>
      </c>
      <c r="AY87" s="159">
        <f t="shared" ref="AY87:BA87" si="194">AE59</f>
        <v>1939.4833333333329</v>
      </c>
      <c r="AZ87" s="159">
        <f t="shared" si="194"/>
        <v>380.46666666666664</v>
      </c>
      <c r="BA87" s="159">
        <f t="shared" si="194"/>
        <v>161.1166666666667</v>
      </c>
      <c r="BB87" s="159">
        <f>AH59</f>
        <v>2481.0666666666671</v>
      </c>
      <c r="BC87" s="242">
        <f>AI59</f>
        <v>42857.599999999991</v>
      </c>
      <c r="BD87" s="247"/>
      <c r="BE87" s="245"/>
      <c r="BF87" s="216">
        <v>2</v>
      </c>
      <c r="BG87" s="217" t="s">
        <v>33</v>
      </c>
      <c r="BH87" s="233">
        <f>C14</f>
        <v>0</v>
      </c>
      <c r="BI87" s="233">
        <f t="shared" ref="BI87:BV87" si="195">D14</f>
        <v>1.1166666666666669</v>
      </c>
      <c r="BJ87" s="233">
        <f t="shared" si="195"/>
        <v>0</v>
      </c>
      <c r="BK87" s="233">
        <f t="shared" si="195"/>
        <v>1.1166666666666669</v>
      </c>
      <c r="BL87" s="233">
        <f t="shared" si="195"/>
        <v>2772.5833333333335</v>
      </c>
      <c r="BM87" s="233">
        <f t="shared" si="195"/>
        <v>93.699999999999989</v>
      </c>
      <c r="BN87" s="233">
        <f t="shared" si="195"/>
        <v>30.3</v>
      </c>
      <c r="BO87" s="233">
        <f t="shared" si="195"/>
        <v>0.60000000000000009</v>
      </c>
      <c r="BP87" s="233">
        <f t="shared" si="195"/>
        <v>0</v>
      </c>
      <c r="BQ87" s="233">
        <f t="shared" si="195"/>
        <v>0</v>
      </c>
      <c r="BR87" s="233">
        <f t="shared" si="195"/>
        <v>212.81666666666669</v>
      </c>
      <c r="BS87" s="233">
        <f t="shared" si="195"/>
        <v>0</v>
      </c>
      <c r="BT87" s="233">
        <f t="shared" si="195"/>
        <v>0</v>
      </c>
      <c r="BU87" s="233">
        <f t="shared" si="195"/>
        <v>212.81666666666669</v>
      </c>
      <c r="BV87" s="233">
        <f t="shared" si="195"/>
        <v>2896.5833333333335</v>
      </c>
      <c r="BX87" s="28"/>
    </row>
    <row r="88" spans="1:76" ht="14.25" thickTop="1" thickBot="1" x14ac:dyDescent="0.25">
      <c r="A88" s="85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AL88" s="156"/>
      <c r="AM88" s="161"/>
      <c r="AN88" s="162" t="s">
        <v>249</v>
      </c>
      <c r="AO88" s="163">
        <f>AO6+AO11+AO16+AO23+AO37+AO50+AO63+AO68+AO76+AO85</f>
        <v>12545.741666666667</v>
      </c>
      <c r="AP88" s="163">
        <f t="shared" ref="AP88:BC88" si="196">AP6+AP11+AP16+AP23+AP37+AP50+AP63+AP68+AP76+AP85</f>
        <v>3662.1833333333338</v>
      </c>
      <c r="AQ88" s="163">
        <f t="shared" si="196"/>
        <v>252.9</v>
      </c>
      <c r="AR88" s="163">
        <f t="shared" si="196"/>
        <v>16460.825000000001</v>
      </c>
      <c r="AS88" s="163">
        <f t="shared" si="196"/>
        <v>32583.25</v>
      </c>
      <c r="AT88" s="163">
        <f t="shared" si="196"/>
        <v>8870.25</v>
      </c>
      <c r="AU88" s="163">
        <f t="shared" si="196"/>
        <v>1404.1</v>
      </c>
      <c r="AV88" s="163">
        <f t="shared" si="196"/>
        <v>5407.6166666666659</v>
      </c>
      <c r="AW88" s="163">
        <f t="shared" si="196"/>
        <v>788.38333333333344</v>
      </c>
      <c r="AX88" s="163">
        <f>AX6+AX11+AX16+AX23+AX37+AX50+AX63+AX68+AX76+AX85</f>
        <v>817.3</v>
      </c>
      <c r="AY88" s="163">
        <f t="shared" ref="AY88:BA88" si="197">AY6+AY11+AY16+AY23+AY37+AY50+AY63+AY68+AY76+AY85</f>
        <v>1939.4833333333333</v>
      </c>
      <c r="AZ88" s="163">
        <f t="shared" si="197"/>
        <v>380.46666666666675</v>
      </c>
      <c r="BA88" s="163">
        <f t="shared" si="197"/>
        <v>161.11666666666667</v>
      </c>
      <c r="BB88" s="163">
        <f t="shared" si="196"/>
        <v>2481.0666666666662</v>
      </c>
      <c r="BC88" s="243">
        <f t="shared" si="196"/>
        <v>42857.600000000006</v>
      </c>
      <c r="BD88" s="247"/>
      <c r="BE88" s="245"/>
      <c r="BF88" s="213"/>
      <c r="BG88" s="218" t="s">
        <v>242</v>
      </c>
      <c r="BH88" s="232">
        <f>SUM(BH86:BH87)</f>
        <v>138.63333333333333</v>
      </c>
      <c r="BI88" s="232">
        <f t="shared" ref="BI88:BV88" si="198">SUM(BI86:BI87)</f>
        <v>497.01666666666677</v>
      </c>
      <c r="BJ88" s="232">
        <f t="shared" si="198"/>
        <v>0</v>
      </c>
      <c r="BK88" s="232">
        <f t="shared" si="198"/>
        <v>635.65000000000009</v>
      </c>
      <c r="BL88" s="232">
        <f t="shared" si="198"/>
        <v>3704.8333333333335</v>
      </c>
      <c r="BM88" s="232">
        <f t="shared" si="198"/>
        <v>1006.5000000000002</v>
      </c>
      <c r="BN88" s="232">
        <f t="shared" si="198"/>
        <v>35.416666666666671</v>
      </c>
      <c r="BO88" s="232">
        <f t="shared" si="198"/>
        <v>289.58333333333337</v>
      </c>
      <c r="BP88" s="232">
        <f t="shared" si="198"/>
        <v>107.43333333333332</v>
      </c>
      <c r="BQ88" s="232">
        <f t="shared" si="198"/>
        <v>0</v>
      </c>
      <c r="BR88" s="232">
        <f t="shared" si="198"/>
        <v>219.3666666666667</v>
      </c>
      <c r="BS88" s="232">
        <f t="shared" si="198"/>
        <v>0</v>
      </c>
      <c r="BT88" s="232">
        <f t="shared" si="198"/>
        <v>0</v>
      </c>
      <c r="BU88" s="232">
        <f t="shared" si="198"/>
        <v>219.3666666666667</v>
      </c>
      <c r="BV88" s="232">
        <f t="shared" si="198"/>
        <v>4746.75</v>
      </c>
      <c r="BX88" s="28"/>
    </row>
    <row r="89" spans="1:76" x14ac:dyDescent="0.2">
      <c r="A89" s="85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AL89" s="148"/>
      <c r="BD89" s="247"/>
      <c r="BE89" s="245"/>
      <c r="BF89" s="213"/>
      <c r="BG89" s="212"/>
      <c r="BH89" s="212"/>
      <c r="BI89" s="212"/>
      <c r="BJ89" s="212"/>
      <c r="BK89" s="212"/>
      <c r="BL89" s="212"/>
      <c r="BM89" s="212"/>
      <c r="BN89" s="212"/>
      <c r="BO89" s="212"/>
      <c r="BP89" s="212"/>
      <c r="BQ89" s="212"/>
      <c r="BR89" s="212"/>
      <c r="BS89" s="212"/>
      <c r="BT89" s="212"/>
      <c r="BU89" s="212"/>
      <c r="BV89" s="212"/>
      <c r="BX89" s="28"/>
    </row>
    <row r="90" spans="1:76" ht="13.5" thickBot="1" x14ac:dyDescent="0.25">
      <c r="A90" s="85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AL90" s="148" t="s">
        <v>241</v>
      </c>
      <c r="AM90" s="150">
        <v>508</v>
      </c>
      <c r="AN90" s="151" t="s">
        <v>164</v>
      </c>
      <c r="AO90" s="138">
        <f>AO33</f>
        <v>44</v>
      </c>
      <c r="AP90" s="138">
        <f>AP33</f>
        <v>23.316666666666666</v>
      </c>
      <c r="AQ90" s="138">
        <f>AQ33</f>
        <v>0</v>
      </c>
      <c r="AR90" s="138">
        <f t="shared" ref="AR90:BC90" si="199">AR33</f>
        <v>67.316666666666677</v>
      </c>
      <c r="AS90" s="138">
        <f t="shared" si="199"/>
        <v>326.31666666666666</v>
      </c>
      <c r="AT90" s="138">
        <f t="shared" si="199"/>
        <v>118.83333333333333</v>
      </c>
      <c r="AU90" s="138">
        <f t="shared" si="199"/>
        <v>7.0500000000000007</v>
      </c>
      <c r="AV90" s="138">
        <f t="shared" si="199"/>
        <v>38.433333333333337</v>
      </c>
      <c r="AW90" s="138">
        <f t="shared" si="199"/>
        <v>0</v>
      </c>
      <c r="AX90" s="138">
        <f t="shared" si="199"/>
        <v>25.916666666666668</v>
      </c>
      <c r="AY90" s="138">
        <f t="shared" si="199"/>
        <v>28.549999999999997</v>
      </c>
      <c r="AZ90" s="138">
        <f t="shared" si="199"/>
        <v>5.6833333333333336</v>
      </c>
      <c r="BA90" s="138">
        <f t="shared" si="199"/>
        <v>0</v>
      </c>
      <c r="BB90" s="138">
        <f t="shared" si="199"/>
        <v>34.233333333333327</v>
      </c>
      <c r="BC90" s="240">
        <f t="shared" si="199"/>
        <v>452.2</v>
      </c>
      <c r="BD90" s="247"/>
      <c r="BE90" s="245"/>
      <c r="BF90" s="213"/>
      <c r="BG90" s="212"/>
      <c r="BH90" s="212"/>
      <c r="BI90" s="212"/>
      <c r="BJ90" s="212"/>
      <c r="BK90" s="212"/>
      <c r="BL90" s="212"/>
      <c r="BM90" s="212"/>
      <c r="BN90" s="212"/>
      <c r="BO90" s="212"/>
      <c r="BP90" s="212"/>
      <c r="BQ90" s="212"/>
      <c r="BR90" s="212"/>
      <c r="BS90" s="212"/>
      <c r="BT90" s="212"/>
      <c r="BU90" s="212"/>
      <c r="BV90" s="212"/>
      <c r="BX90" s="28"/>
    </row>
    <row r="91" spans="1:76" x14ac:dyDescent="0.2">
      <c r="A91" s="85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AL91" s="148"/>
      <c r="AM91" s="150">
        <v>604</v>
      </c>
      <c r="AN91" s="151" t="s">
        <v>171</v>
      </c>
      <c r="AO91" s="138">
        <f>AO43</f>
        <v>1.6666666666666667</v>
      </c>
      <c r="AP91" s="138">
        <f>AP43</f>
        <v>2.6</v>
      </c>
      <c r="AQ91" s="138">
        <f>AQ43</f>
        <v>0</v>
      </c>
      <c r="AR91" s="138">
        <f t="shared" ref="AR91:BC91" si="200">AR43</f>
        <v>4.2666666666666666</v>
      </c>
      <c r="AS91" s="138">
        <f t="shared" si="200"/>
        <v>20.566666666666666</v>
      </c>
      <c r="AT91" s="138">
        <f t="shared" si="200"/>
        <v>45.883333333333326</v>
      </c>
      <c r="AU91" s="138">
        <f t="shared" si="200"/>
        <v>0</v>
      </c>
      <c r="AV91" s="138">
        <f t="shared" si="200"/>
        <v>14.75</v>
      </c>
      <c r="AW91" s="138">
        <f t="shared" si="200"/>
        <v>0</v>
      </c>
      <c r="AX91" s="138">
        <f t="shared" si="200"/>
        <v>1.3999999999999997</v>
      </c>
      <c r="AY91" s="138">
        <f t="shared" si="200"/>
        <v>0.75</v>
      </c>
      <c r="AZ91" s="138">
        <f t="shared" si="200"/>
        <v>0.76666666666666716</v>
      </c>
      <c r="BA91" s="138">
        <f t="shared" si="200"/>
        <v>0</v>
      </c>
      <c r="BB91" s="138">
        <f t="shared" si="200"/>
        <v>1.5166666666666673</v>
      </c>
      <c r="BC91" s="240">
        <f t="shared" si="200"/>
        <v>66.45</v>
      </c>
      <c r="BD91" s="247"/>
      <c r="BE91" s="245" t="s">
        <v>308</v>
      </c>
      <c r="BF91" s="248" t="s">
        <v>310</v>
      </c>
      <c r="BG91" s="234" t="s">
        <v>309</v>
      </c>
      <c r="BH91" s="236">
        <f>U60</f>
        <v>12545.74166666667</v>
      </c>
      <c r="BI91" s="236">
        <f t="shared" ref="BI91:BV91" si="201">BI8+BI17+BI25+BI32+BI52+BI64+BI71+BI77+BI83+BI88</f>
        <v>3662.1833333333338</v>
      </c>
      <c r="BJ91" s="236">
        <f t="shared" si="201"/>
        <v>252.89999999999998</v>
      </c>
      <c r="BK91" s="236">
        <f t="shared" si="201"/>
        <v>16460.825000000004</v>
      </c>
      <c r="BL91" s="236">
        <f t="shared" si="201"/>
        <v>32583.249999999996</v>
      </c>
      <c r="BM91" s="236">
        <f t="shared" si="201"/>
        <v>8870.25</v>
      </c>
      <c r="BN91" s="236">
        <f t="shared" si="201"/>
        <v>1404.1</v>
      </c>
      <c r="BO91" s="236">
        <f t="shared" si="201"/>
        <v>5407.6166666666668</v>
      </c>
      <c r="BP91" s="236">
        <f t="shared" si="201"/>
        <v>788.38333333333321</v>
      </c>
      <c r="BQ91" s="236">
        <f t="shared" si="201"/>
        <v>817.30000000000007</v>
      </c>
      <c r="BR91" s="236">
        <f t="shared" si="201"/>
        <v>1939.4833333333333</v>
      </c>
      <c r="BS91" s="236">
        <f t="shared" si="201"/>
        <v>380.46666666666664</v>
      </c>
      <c r="BT91" s="236">
        <f t="shared" si="201"/>
        <v>161.11666666666667</v>
      </c>
      <c r="BU91" s="236">
        <f t="shared" si="201"/>
        <v>2481.0666666666662</v>
      </c>
      <c r="BV91" s="236">
        <f t="shared" si="201"/>
        <v>42857.599999999999</v>
      </c>
      <c r="BX91" s="28"/>
    </row>
    <row r="92" spans="1:76" ht="13.5" thickBot="1" x14ac:dyDescent="0.25">
      <c r="A92" s="85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AL92" s="148"/>
      <c r="AM92" s="152">
        <v>610</v>
      </c>
      <c r="AN92" s="153" t="s">
        <v>177</v>
      </c>
      <c r="AO92" s="154">
        <f t="shared" ref="AO92:BC92" si="202">AO49</f>
        <v>3.1</v>
      </c>
      <c r="AP92" s="154">
        <f t="shared" si="202"/>
        <v>15.266666666666666</v>
      </c>
      <c r="AQ92" s="154">
        <f t="shared" si="202"/>
        <v>0</v>
      </c>
      <c r="AR92" s="154">
        <f t="shared" si="202"/>
        <v>18.366666666666664</v>
      </c>
      <c r="AS92" s="154">
        <f t="shared" si="202"/>
        <v>3.1</v>
      </c>
      <c r="AT92" s="154">
        <f t="shared" si="202"/>
        <v>15.716666666666667</v>
      </c>
      <c r="AU92" s="154">
        <f t="shared" si="202"/>
        <v>0</v>
      </c>
      <c r="AV92" s="154">
        <f t="shared" si="202"/>
        <v>10.166666666666666</v>
      </c>
      <c r="AW92" s="154">
        <f t="shared" si="202"/>
        <v>0</v>
      </c>
      <c r="AX92" s="154">
        <f t="shared" si="202"/>
        <v>0</v>
      </c>
      <c r="AY92" s="154">
        <f t="shared" si="202"/>
        <v>0</v>
      </c>
      <c r="AZ92" s="154">
        <f t="shared" si="202"/>
        <v>0</v>
      </c>
      <c r="BA92" s="154">
        <f t="shared" si="202"/>
        <v>0</v>
      </c>
      <c r="BB92" s="154">
        <f t="shared" si="202"/>
        <v>0</v>
      </c>
      <c r="BC92" s="241">
        <f t="shared" si="202"/>
        <v>18.816666666666666</v>
      </c>
      <c r="BD92" s="247"/>
      <c r="BE92" s="245" t="s">
        <v>308</v>
      </c>
      <c r="BF92" s="248" t="s">
        <v>311</v>
      </c>
      <c r="BG92" s="235" t="s">
        <v>312</v>
      </c>
      <c r="BH92" s="237">
        <f>AO87</f>
        <v>12545.741666666663</v>
      </c>
      <c r="BI92" s="237">
        <f t="shared" ref="BI92:BV92" si="203">AP87</f>
        <v>3662.1833333333343</v>
      </c>
      <c r="BJ92" s="237">
        <f t="shared" si="203"/>
        <v>252.9</v>
      </c>
      <c r="BK92" s="237">
        <f t="shared" si="203"/>
        <v>16460.825000000001</v>
      </c>
      <c r="BL92" s="237">
        <f t="shared" si="203"/>
        <v>32583.250000000004</v>
      </c>
      <c r="BM92" s="237">
        <f t="shared" si="203"/>
        <v>8870.25</v>
      </c>
      <c r="BN92" s="237">
        <f t="shared" si="203"/>
        <v>1404.1</v>
      </c>
      <c r="BO92" s="237">
        <f t="shared" si="203"/>
        <v>5407.616666666665</v>
      </c>
      <c r="BP92" s="237">
        <f t="shared" si="203"/>
        <v>788.38333333333344</v>
      </c>
      <c r="BQ92" s="237">
        <f t="shared" si="203"/>
        <v>817.29999999999984</v>
      </c>
      <c r="BR92" s="237">
        <f t="shared" si="203"/>
        <v>1939.4833333333329</v>
      </c>
      <c r="BS92" s="237">
        <f t="shared" si="203"/>
        <v>380.46666666666664</v>
      </c>
      <c r="BT92" s="237">
        <f t="shared" si="203"/>
        <v>161.1166666666667</v>
      </c>
      <c r="BU92" s="237">
        <f t="shared" si="203"/>
        <v>2481.0666666666671</v>
      </c>
      <c r="BV92" s="238">
        <f t="shared" si="203"/>
        <v>42857.599999999991</v>
      </c>
      <c r="BX92" s="28"/>
    </row>
    <row r="93" spans="1:76" ht="13.5" thickTop="1" x14ac:dyDescent="0.2">
      <c r="A93" s="85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AL93" s="148"/>
      <c r="AM93" s="151"/>
      <c r="AN93" s="155" t="s">
        <v>242</v>
      </c>
      <c r="AO93" s="138">
        <f>SUM(AO90:AO92)</f>
        <v>48.766666666666666</v>
      </c>
      <c r="AP93" s="138">
        <f t="shared" ref="AP93:BC93" si="204">SUM(AP90:AP92)</f>
        <v>41.183333333333337</v>
      </c>
      <c r="AQ93" s="138">
        <f t="shared" si="204"/>
        <v>0</v>
      </c>
      <c r="AR93" s="138">
        <f t="shared" si="204"/>
        <v>89.95</v>
      </c>
      <c r="AS93" s="138">
        <f t="shared" si="204"/>
        <v>349.98333333333335</v>
      </c>
      <c r="AT93" s="138">
        <f t="shared" si="204"/>
        <v>180.43333333333331</v>
      </c>
      <c r="AU93" s="138">
        <f t="shared" si="204"/>
        <v>7.0500000000000007</v>
      </c>
      <c r="AV93" s="138">
        <f t="shared" si="204"/>
        <v>63.35</v>
      </c>
      <c r="AW93" s="138">
        <f t="shared" si="204"/>
        <v>0</v>
      </c>
      <c r="AX93" s="138">
        <f t="shared" si="204"/>
        <v>27.316666666666666</v>
      </c>
      <c r="AY93" s="138">
        <f t="shared" ref="AY93:BA93" si="205">SUM(AY90:AY92)</f>
        <v>29.299999999999997</v>
      </c>
      <c r="AZ93" s="138">
        <f t="shared" si="205"/>
        <v>6.4500000000000011</v>
      </c>
      <c r="BA93" s="138">
        <f t="shared" si="205"/>
        <v>0</v>
      </c>
      <c r="BB93" s="138">
        <f t="shared" si="204"/>
        <v>35.749999999999993</v>
      </c>
      <c r="BC93" s="240">
        <f t="shared" si="204"/>
        <v>537.4666666666667</v>
      </c>
      <c r="BD93" s="247"/>
      <c r="BE93" s="245"/>
      <c r="BF93" s="213"/>
      <c r="BG93" s="212"/>
      <c r="BH93" s="212"/>
      <c r="BI93" s="212"/>
      <c r="BJ93" s="212"/>
      <c r="BK93" s="212"/>
      <c r="BL93" s="212"/>
      <c r="BM93" s="212"/>
      <c r="BN93" s="212"/>
      <c r="BO93" s="212"/>
      <c r="BP93" s="212"/>
      <c r="BQ93" s="212"/>
      <c r="BR93" s="212"/>
      <c r="BS93" s="212"/>
      <c r="BT93" s="212"/>
      <c r="BU93" s="212"/>
      <c r="BV93" s="212"/>
      <c r="BX93" s="28"/>
    </row>
    <row r="94" spans="1:76" x14ac:dyDescent="0.2">
      <c r="A94" s="85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AL94" s="148"/>
      <c r="BD94" s="247"/>
      <c r="BE94" s="245" t="s">
        <v>306</v>
      </c>
      <c r="BF94" s="213">
        <v>1</v>
      </c>
      <c r="BG94" s="212" t="s">
        <v>71</v>
      </c>
      <c r="BH94" s="232">
        <f>C33</f>
        <v>14.4</v>
      </c>
      <c r="BI94" s="232">
        <f t="shared" ref="BI94:BV94" si="206">D33</f>
        <v>9.0000000000000018</v>
      </c>
      <c r="BJ94" s="232">
        <f t="shared" si="206"/>
        <v>0</v>
      </c>
      <c r="BK94" s="232">
        <f t="shared" si="206"/>
        <v>23.400000000000002</v>
      </c>
      <c r="BL94" s="232">
        <f t="shared" si="206"/>
        <v>79.083333333333329</v>
      </c>
      <c r="BM94" s="232">
        <f t="shared" si="206"/>
        <v>13.83333333333333</v>
      </c>
      <c r="BN94" s="232">
        <f t="shared" si="206"/>
        <v>0</v>
      </c>
      <c r="BO94" s="232">
        <f t="shared" si="206"/>
        <v>6.2</v>
      </c>
      <c r="BP94" s="232">
        <f t="shared" si="206"/>
        <v>0</v>
      </c>
      <c r="BQ94" s="232">
        <f t="shared" si="206"/>
        <v>1.2833333333333332</v>
      </c>
      <c r="BR94" s="232">
        <f t="shared" si="206"/>
        <v>15.933333333333335</v>
      </c>
      <c r="BS94" s="232">
        <f t="shared" si="206"/>
        <v>0.70000000000000007</v>
      </c>
      <c r="BT94" s="232">
        <f t="shared" si="206"/>
        <v>0</v>
      </c>
      <c r="BU94" s="232">
        <f t="shared" si="206"/>
        <v>16.633333333333336</v>
      </c>
      <c r="BV94" s="232">
        <f t="shared" si="206"/>
        <v>92.916666666666671</v>
      </c>
      <c r="BX94" s="28"/>
    </row>
    <row r="95" spans="1:76" x14ac:dyDescent="0.2">
      <c r="A95" s="85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BD95" s="247"/>
      <c r="BE95" s="245"/>
      <c r="BF95" s="213">
        <v>2</v>
      </c>
      <c r="BG95" s="212" t="s">
        <v>99</v>
      </c>
      <c r="BH95" s="232">
        <f>C47</f>
        <v>23.866666666666664</v>
      </c>
      <c r="BI95" s="232">
        <f t="shared" ref="BI95:BV95" si="207">D47</f>
        <v>1.0333333333333332</v>
      </c>
      <c r="BJ95" s="232">
        <f t="shared" si="207"/>
        <v>0</v>
      </c>
      <c r="BK95" s="232">
        <f t="shared" si="207"/>
        <v>24.900000000000002</v>
      </c>
      <c r="BL95" s="232">
        <f t="shared" si="207"/>
        <v>80.75</v>
      </c>
      <c r="BM95" s="232">
        <f t="shared" si="207"/>
        <v>1.1833333333333333</v>
      </c>
      <c r="BN95" s="232">
        <f t="shared" si="207"/>
        <v>0</v>
      </c>
      <c r="BO95" s="232">
        <f t="shared" si="207"/>
        <v>1.0833333333333333</v>
      </c>
      <c r="BP95" s="232">
        <f t="shared" si="207"/>
        <v>0</v>
      </c>
      <c r="BQ95" s="232">
        <f t="shared" si="207"/>
        <v>0.78333333333333333</v>
      </c>
      <c r="BR95" s="232">
        <f t="shared" si="207"/>
        <v>0</v>
      </c>
      <c r="BS95" s="232">
        <f t="shared" si="207"/>
        <v>0</v>
      </c>
      <c r="BT95" s="232">
        <f t="shared" si="207"/>
        <v>0</v>
      </c>
      <c r="BU95" s="232">
        <f t="shared" si="207"/>
        <v>0</v>
      </c>
      <c r="BV95" s="232">
        <f t="shared" si="207"/>
        <v>81.933333333333323</v>
      </c>
      <c r="BX95" s="28"/>
    </row>
    <row r="96" spans="1:76" x14ac:dyDescent="0.2">
      <c r="A96" s="85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BD96" s="247"/>
      <c r="BE96" s="245"/>
      <c r="BF96" s="213">
        <v>3</v>
      </c>
      <c r="BG96" s="212" t="s">
        <v>123</v>
      </c>
      <c r="BH96" s="232">
        <f>C59</f>
        <v>74.383333333333326</v>
      </c>
      <c r="BI96" s="232">
        <f t="shared" ref="BI96:BV96" si="208">D59</f>
        <v>19.133333333333336</v>
      </c>
      <c r="BJ96" s="232">
        <f t="shared" si="208"/>
        <v>0</v>
      </c>
      <c r="BK96" s="232">
        <f t="shared" si="208"/>
        <v>93.516666666666666</v>
      </c>
      <c r="BL96" s="232">
        <f t="shared" si="208"/>
        <v>359.01666666666665</v>
      </c>
      <c r="BM96" s="232">
        <f t="shared" si="208"/>
        <v>19.533333333333335</v>
      </c>
      <c r="BN96" s="232">
        <f t="shared" si="208"/>
        <v>6.166666666666667</v>
      </c>
      <c r="BO96" s="232">
        <f t="shared" si="208"/>
        <v>21.266666666666666</v>
      </c>
      <c r="BP96" s="232">
        <f t="shared" si="208"/>
        <v>0</v>
      </c>
      <c r="BQ96" s="232">
        <f t="shared" si="208"/>
        <v>14.5</v>
      </c>
      <c r="BR96" s="232">
        <f t="shared" si="208"/>
        <v>0</v>
      </c>
      <c r="BS96" s="232">
        <f t="shared" si="208"/>
        <v>0</v>
      </c>
      <c r="BT96" s="232">
        <f t="shared" si="208"/>
        <v>0</v>
      </c>
      <c r="BU96" s="232">
        <f t="shared" si="208"/>
        <v>0</v>
      </c>
      <c r="BV96" s="232">
        <f t="shared" si="208"/>
        <v>384.7166666666667</v>
      </c>
      <c r="BX96" s="28"/>
    </row>
    <row r="97" spans="2:76" x14ac:dyDescent="0.2">
      <c r="B97" s="40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AO97" s="34" t="s">
        <v>258</v>
      </c>
      <c r="AP97" s="34" t="s">
        <v>258</v>
      </c>
      <c r="AQ97" s="34" t="s">
        <v>258</v>
      </c>
      <c r="AR97" s="34" t="s">
        <v>258</v>
      </c>
      <c r="AS97" s="34" t="s">
        <v>258</v>
      </c>
      <c r="AT97" s="34" t="s">
        <v>258</v>
      </c>
      <c r="AU97" s="34" t="s">
        <v>258</v>
      </c>
      <c r="AV97" s="34" t="s">
        <v>258</v>
      </c>
      <c r="AW97" s="34" t="s">
        <v>258</v>
      </c>
      <c r="AX97" s="34" t="s">
        <v>258</v>
      </c>
      <c r="AY97" s="34" t="s">
        <v>258</v>
      </c>
      <c r="AZ97" s="34" t="s">
        <v>258</v>
      </c>
      <c r="BA97" s="34" t="s">
        <v>258</v>
      </c>
      <c r="BB97" s="34" t="s">
        <v>258</v>
      </c>
      <c r="BC97" s="34" t="s">
        <v>258</v>
      </c>
      <c r="BD97" s="247"/>
      <c r="BE97" s="245"/>
      <c r="BF97" s="213">
        <v>4</v>
      </c>
      <c r="BG97" s="212" t="s">
        <v>65</v>
      </c>
      <c r="BH97" s="232">
        <f>C30</f>
        <v>0.95000000000000007</v>
      </c>
      <c r="BI97" s="232">
        <f t="shared" ref="BI97:BV97" si="209">D30</f>
        <v>8.3166666666666664</v>
      </c>
      <c r="BJ97" s="232">
        <f t="shared" si="209"/>
        <v>0</v>
      </c>
      <c r="BK97" s="232">
        <f t="shared" si="209"/>
        <v>9.2666666666666675</v>
      </c>
      <c r="BL97" s="232">
        <f t="shared" si="209"/>
        <v>36.68333333333333</v>
      </c>
      <c r="BM97" s="232">
        <f t="shared" si="209"/>
        <v>28.75</v>
      </c>
      <c r="BN97" s="232">
        <f t="shared" si="209"/>
        <v>0.88333333333333341</v>
      </c>
      <c r="BO97" s="232">
        <f t="shared" si="209"/>
        <v>14.41666666666667</v>
      </c>
      <c r="BP97" s="232">
        <f t="shared" si="209"/>
        <v>0</v>
      </c>
      <c r="BQ97" s="232">
        <f t="shared" si="209"/>
        <v>5.416666666666667</v>
      </c>
      <c r="BR97" s="232">
        <f t="shared" si="209"/>
        <v>7.8500000000000005</v>
      </c>
      <c r="BS97" s="232">
        <f t="shared" si="209"/>
        <v>0.23333333333333309</v>
      </c>
      <c r="BT97" s="232">
        <f t="shared" si="209"/>
        <v>0</v>
      </c>
      <c r="BU97" s="232">
        <f t="shared" si="209"/>
        <v>8.0833333333333339</v>
      </c>
      <c r="BV97" s="232">
        <f t="shared" si="209"/>
        <v>66.316666666666663</v>
      </c>
      <c r="BX97" s="28"/>
    </row>
    <row r="98" spans="2:76" x14ac:dyDescent="0.2">
      <c r="AO98" s="34" t="s">
        <v>259</v>
      </c>
      <c r="AP98" s="34" t="s">
        <v>260</v>
      </c>
      <c r="AQ98" s="34" t="s">
        <v>261</v>
      </c>
      <c r="AR98" s="34" t="s">
        <v>0</v>
      </c>
      <c r="AS98" s="34" t="s">
        <v>262</v>
      </c>
      <c r="AT98" s="34" t="s">
        <v>263</v>
      </c>
      <c r="AU98" s="34" t="s">
        <v>264</v>
      </c>
      <c r="AV98" s="34" t="s">
        <v>265</v>
      </c>
      <c r="AW98" s="34" t="s">
        <v>266</v>
      </c>
      <c r="AX98" s="253" t="s">
        <v>3</v>
      </c>
      <c r="AY98" s="52" t="s">
        <v>267</v>
      </c>
      <c r="AZ98" s="52" t="s">
        <v>268</v>
      </c>
      <c r="BA98" s="52" t="s">
        <v>269</v>
      </c>
      <c r="BB98" s="253" t="s">
        <v>270</v>
      </c>
      <c r="BC98" s="253" t="s">
        <v>271</v>
      </c>
      <c r="BD98" s="247"/>
      <c r="BE98" s="245"/>
      <c r="BF98" s="213">
        <v>5</v>
      </c>
      <c r="BG98" s="212" t="s">
        <v>69</v>
      </c>
      <c r="BH98" s="232">
        <f>C32</f>
        <v>17.666666666666668</v>
      </c>
      <c r="BI98" s="232">
        <f t="shared" ref="BI98:BV98" si="210">D32</f>
        <v>20.8</v>
      </c>
      <c r="BJ98" s="232">
        <f t="shared" si="210"/>
        <v>0</v>
      </c>
      <c r="BK98" s="232">
        <f t="shared" si="210"/>
        <v>38.466666666666669</v>
      </c>
      <c r="BL98" s="232">
        <f t="shared" si="210"/>
        <v>187.30000000000004</v>
      </c>
      <c r="BM98" s="232">
        <f t="shared" si="210"/>
        <v>112.09999999999998</v>
      </c>
      <c r="BN98" s="232">
        <f t="shared" si="210"/>
        <v>0</v>
      </c>
      <c r="BO98" s="232">
        <f t="shared" si="210"/>
        <v>25.95</v>
      </c>
      <c r="BP98" s="232">
        <f t="shared" si="210"/>
        <v>0</v>
      </c>
      <c r="BQ98" s="232">
        <f t="shared" si="210"/>
        <v>8.6666666666666661</v>
      </c>
      <c r="BR98" s="232">
        <f t="shared" si="210"/>
        <v>4.5666666666666664</v>
      </c>
      <c r="BS98" s="232">
        <f t="shared" si="210"/>
        <v>3.85</v>
      </c>
      <c r="BT98" s="232">
        <f t="shared" si="210"/>
        <v>0</v>
      </c>
      <c r="BU98" s="232">
        <f t="shared" si="210"/>
        <v>8.4166666666666661</v>
      </c>
      <c r="BV98" s="232">
        <f t="shared" si="210"/>
        <v>299.40000000000003</v>
      </c>
      <c r="BX98" s="28"/>
    </row>
    <row r="99" spans="2:76" x14ac:dyDescent="0.2">
      <c r="AL99" s="69" t="s">
        <v>256</v>
      </c>
      <c r="AM99" s="175">
        <v>503</v>
      </c>
      <c r="AN99" s="176" t="s">
        <v>159</v>
      </c>
      <c r="AO99" s="177">
        <f>AO28</f>
        <v>238.35</v>
      </c>
      <c r="AP99" s="177">
        <f t="shared" ref="AP99:BC99" si="211">AP28</f>
        <v>47.933333333333337</v>
      </c>
      <c r="AQ99" s="177">
        <f t="shared" si="211"/>
        <v>0</v>
      </c>
      <c r="AR99" s="177">
        <f t="shared" si="211"/>
        <v>286.2833333333333</v>
      </c>
      <c r="AS99" s="177">
        <f t="shared" si="211"/>
        <v>463.43333333333334</v>
      </c>
      <c r="AT99" s="177">
        <f t="shared" si="211"/>
        <v>60.683333333333337</v>
      </c>
      <c r="AU99" s="177">
        <f t="shared" si="211"/>
        <v>0.18333333333333332</v>
      </c>
      <c r="AV99" s="177">
        <f t="shared" si="211"/>
        <v>60.35</v>
      </c>
      <c r="AW99" s="177">
        <f t="shared" si="211"/>
        <v>0</v>
      </c>
      <c r="AX99" s="177">
        <f t="shared" si="211"/>
        <v>60.216666666666669</v>
      </c>
      <c r="AY99" s="177">
        <f t="shared" si="211"/>
        <v>4.3000000000000016</v>
      </c>
      <c r="AZ99" s="177">
        <f t="shared" si="211"/>
        <v>2.35</v>
      </c>
      <c r="BA99" s="177">
        <f t="shared" si="211"/>
        <v>0</v>
      </c>
      <c r="BB99" s="177">
        <f t="shared" si="211"/>
        <v>6.6500000000000012</v>
      </c>
      <c r="BC99" s="177">
        <f t="shared" si="211"/>
        <v>524.29999999999995</v>
      </c>
      <c r="BD99" s="247"/>
      <c r="BE99" s="245"/>
      <c r="BF99" s="213">
        <v>6</v>
      </c>
      <c r="BG99" s="212" t="s">
        <v>299</v>
      </c>
      <c r="BH99" s="232">
        <f>C10</f>
        <v>0.58333333333333337</v>
      </c>
      <c r="BI99" s="232">
        <f t="shared" ref="BI99:BV99" si="212">D10</f>
        <v>8.9500000000000011</v>
      </c>
      <c r="BJ99" s="232">
        <f t="shared" si="212"/>
        <v>0</v>
      </c>
      <c r="BK99" s="232">
        <f t="shared" si="212"/>
        <v>9.5333333333333332</v>
      </c>
      <c r="BL99" s="232">
        <f t="shared" si="212"/>
        <v>15.133333333333333</v>
      </c>
      <c r="BM99" s="232">
        <f t="shared" si="212"/>
        <v>61.15</v>
      </c>
      <c r="BN99" s="232">
        <f t="shared" si="212"/>
        <v>0</v>
      </c>
      <c r="BO99" s="232">
        <f t="shared" si="212"/>
        <v>11.66666666666667</v>
      </c>
      <c r="BP99" s="232">
        <f t="shared" si="212"/>
        <v>0</v>
      </c>
      <c r="BQ99" s="232">
        <f t="shared" si="212"/>
        <v>1.2500000000000002</v>
      </c>
      <c r="BR99" s="232">
        <f t="shared" si="212"/>
        <v>0.19999999999999998</v>
      </c>
      <c r="BS99" s="232">
        <f t="shared" si="212"/>
        <v>1.1833333333333333</v>
      </c>
      <c r="BT99" s="232">
        <f t="shared" si="212"/>
        <v>0</v>
      </c>
      <c r="BU99" s="232">
        <f t="shared" si="212"/>
        <v>1.3833333333333335</v>
      </c>
      <c r="BV99" s="232">
        <f t="shared" si="212"/>
        <v>76.283333333333331</v>
      </c>
      <c r="BX99" s="28"/>
    </row>
    <row r="100" spans="2:76" x14ac:dyDescent="0.2">
      <c r="AL100" s="69" t="s">
        <v>257</v>
      </c>
      <c r="AM100" s="175">
        <v>504</v>
      </c>
      <c r="AN100" s="176" t="s">
        <v>160</v>
      </c>
      <c r="AO100" s="177">
        <f>AO29</f>
        <v>175.26666666666668</v>
      </c>
      <c r="AP100" s="177">
        <f t="shared" ref="AP100:BC100" si="213">AP29</f>
        <v>41.483333333333334</v>
      </c>
      <c r="AQ100" s="177">
        <f t="shared" si="213"/>
        <v>0</v>
      </c>
      <c r="AR100" s="177">
        <f t="shared" si="213"/>
        <v>216.75</v>
      </c>
      <c r="AS100" s="177">
        <f t="shared" si="213"/>
        <v>307.58333333333326</v>
      </c>
      <c r="AT100" s="177">
        <f t="shared" si="213"/>
        <v>80.666666666666671</v>
      </c>
      <c r="AU100" s="177">
        <f t="shared" si="213"/>
        <v>1.1333333333333335</v>
      </c>
      <c r="AV100" s="177">
        <f t="shared" si="213"/>
        <v>49.716666666666669</v>
      </c>
      <c r="AW100" s="177">
        <f t="shared" si="213"/>
        <v>0</v>
      </c>
      <c r="AX100" s="177">
        <f t="shared" si="213"/>
        <v>27.349999999999998</v>
      </c>
      <c r="AY100" s="177">
        <f t="shared" si="213"/>
        <v>7.8500000000000005</v>
      </c>
      <c r="AZ100" s="177">
        <f t="shared" si="213"/>
        <v>1.7</v>
      </c>
      <c r="BA100" s="177">
        <f t="shared" si="213"/>
        <v>0</v>
      </c>
      <c r="BB100" s="177">
        <f t="shared" si="213"/>
        <v>9.5500000000000007</v>
      </c>
      <c r="BC100" s="177">
        <f t="shared" si="213"/>
        <v>389.38333333333321</v>
      </c>
      <c r="BD100" s="247"/>
      <c r="BE100" s="245"/>
      <c r="BF100" s="213">
        <v>7</v>
      </c>
      <c r="BG100" s="212" t="s">
        <v>13</v>
      </c>
      <c r="BH100" s="232">
        <f>C4</f>
        <v>3.5</v>
      </c>
      <c r="BI100" s="232">
        <f t="shared" ref="BI100:BV100" si="214">D4</f>
        <v>1.5833333333333333</v>
      </c>
      <c r="BJ100" s="232">
        <f t="shared" si="214"/>
        <v>0</v>
      </c>
      <c r="BK100" s="232">
        <f t="shared" si="214"/>
        <v>5.083333333333333</v>
      </c>
      <c r="BL100" s="232">
        <f t="shared" si="214"/>
        <v>15.350000000000001</v>
      </c>
      <c r="BM100" s="232">
        <f t="shared" si="214"/>
        <v>10.366666666666667</v>
      </c>
      <c r="BN100" s="232">
        <f t="shared" si="214"/>
        <v>0</v>
      </c>
      <c r="BO100" s="232">
        <f t="shared" si="214"/>
        <v>4.5166666666666666</v>
      </c>
      <c r="BP100" s="232">
        <f t="shared" si="214"/>
        <v>0</v>
      </c>
      <c r="BQ100" s="232">
        <f t="shared" si="214"/>
        <v>0.56666666666666676</v>
      </c>
      <c r="BR100" s="232">
        <f t="shared" si="214"/>
        <v>0.75</v>
      </c>
      <c r="BS100" s="232">
        <f t="shared" si="214"/>
        <v>0.73333333333333328</v>
      </c>
      <c r="BT100" s="232">
        <f t="shared" si="214"/>
        <v>0</v>
      </c>
      <c r="BU100" s="232">
        <f t="shared" si="214"/>
        <v>1.4833333333333332</v>
      </c>
      <c r="BV100" s="232">
        <f t="shared" si="214"/>
        <v>25.716666666666669</v>
      </c>
      <c r="BX100" s="28"/>
    </row>
    <row r="101" spans="2:76" x14ac:dyDescent="0.2">
      <c r="AM101" s="27">
        <v>506</v>
      </c>
      <c r="AN101" s="25" t="s">
        <v>162</v>
      </c>
      <c r="AO101" s="32">
        <f>AO31</f>
        <v>498.73333333333329</v>
      </c>
      <c r="AP101" s="32">
        <f t="shared" ref="AP101:BC101" si="215">AP31</f>
        <v>13.966666666666667</v>
      </c>
      <c r="AQ101" s="32">
        <f t="shared" si="215"/>
        <v>9.15</v>
      </c>
      <c r="AR101" s="32">
        <f t="shared" si="215"/>
        <v>521.85</v>
      </c>
      <c r="AS101" s="32">
        <f t="shared" si="215"/>
        <v>1945.2333333333329</v>
      </c>
      <c r="AT101" s="32">
        <f t="shared" si="215"/>
        <v>14.016666666666666</v>
      </c>
      <c r="AU101" s="32">
        <f t="shared" si="215"/>
        <v>158.55000000000001</v>
      </c>
      <c r="AV101" s="32">
        <f t="shared" si="215"/>
        <v>76.36666666666666</v>
      </c>
      <c r="AW101" s="32">
        <f t="shared" si="215"/>
        <v>0</v>
      </c>
      <c r="AX101" s="28">
        <f t="shared" si="215"/>
        <v>62.333333333333336</v>
      </c>
      <c r="AY101" s="28">
        <f t="shared" si="215"/>
        <v>114.44999999999999</v>
      </c>
      <c r="AZ101" s="28">
        <f t="shared" si="215"/>
        <v>0</v>
      </c>
      <c r="BA101" s="28">
        <f t="shared" si="215"/>
        <v>13.766666666666671</v>
      </c>
      <c r="BB101" s="28">
        <f t="shared" si="215"/>
        <v>128.21666666666667</v>
      </c>
      <c r="BC101" s="28">
        <f t="shared" si="215"/>
        <v>2117.7999999999997</v>
      </c>
      <c r="BD101" s="247"/>
      <c r="BE101" s="245"/>
      <c r="BF101" s="213">
        <v>8</v>
      </c>
      <c r="BG101" s="212" t="s">
        <v>17</v>
      </c>
      <c r="BH101" s="232">
        <f>C6</f>
        <v>1.2666666666666666</v>
      </c>
      <c r="BI101" s="232">
        <f t="shared" ref="BI101:BV101" si="216">D6</f>
        <v>1.5666666666666667</v>
      </c>
      <c r="BJ101" s="232">
        <f t="shared" si="216"/>
        <v>0</v>
      </c>
      <c r="BK101" s="232">
        <f t="shared" si="216"/>
        <v>2.8333333333333335</v>
      </c>
      <c r="BL101" s="232">
        <f t="shared" si="216"/>
        <v>8.1000000000000014</v>
      </c>
      <c r="BM101" s="232">
        <f t="shared" si="216"/>
        <v>12.1</v>
      </c>
      <c r="BN101" s="232">
        <f t="shared" si="216"/>
        <v>0</v>
      </c>
      <c r="BO101" s="232">
        <f t="shared" si="216"/>
        <v>4.3666666666666663</v>
      </c>
      <c r="BP101" s="232">
        <f t="shared" si="216"/>
        <v>0</v>
      </c>
      <c r="BQ101" s="232">
        <f t="shared" si="216"/>
        <v>0.58333333333333337</v>
      </c>
      <c r="BR101" s="232">
        <f t="shared" si="216"/>
        <v>0.68333333333333324</v>
      </c>
      <c r="BS101" s="232">
        <f t="shared" si="216"/>
        <v>0.3</v>
      </c>
      <c r="BT101" s="232">
        <f t="shared" si="216"/>
        <v>0</v>
      </c>
      <c r="BU101" s="232">
        <f t="shared" si="216"/>
        <v>0.98333333333333339</v>
      </c>
      <c r="BV101" s="232">
        <f t="shared" si="216"/>
        <v>20.2</v>
      </c>
      <c r="BX101" s="28"/>
    </row>
    <row r="102" spans="2:76" x14ac:dyDescent="0.2">
      <c r="AM102" s="27">
        <v>507</v>
      </c>
      <c r="AN102" s="25" t="s">
        <v>163</v>
      </c>
      <c r="AO102" s="32">
        <f>AO32</f>
        <v>508.26666666666665</v>
      </c>
      <c r="AP102" s="32">
        <f t="shared" ref="AP102:BC102" si="217">AP32</f>
        <v>47.216666666666661</v>
      </c>
      <c r="AQ102" s="32">
        <f t="shared" si="217"/>
        <v>10.899999999999999</v>
      </c>
      <c r="AR102" s="32">
        <f t="shared" si="217"/>
        <v>566.38333333333333</v>
      </c>
      <c r="AS102" s="32">
        <f t="shared" si="217"/>
        <v>2415.1833333333338</v>
      </c>
      <c r="AT102" s="32">
        <f t="shared" si="217"/>
        <v>68.683333333333337</v>
      </c>
      <c r="AU102" s="32">
        <f t="shared" si="217"/>
        <v>270.15000000000003</v>
      </c>
      <c r="AV102" s="32">
        <f t="shared" si="217"/>
        <v>135.15</v>
      </c>
      <c r="AW102" s="32">
        <f t="shared" si="217"/>
        <v>0</v>
      </c>
      <c r="AX102" s="28">
        <f t="shared" si="217"/>
        <v>136.73333333333332</v>
      </c>
      <c r="AY102" s="28">
        <f t="shared" si="217"/>
        <v>297.09999999999997</v>
      </c>
      <c r="AZ102" s="28">
        <f t="shared" si="217"/>
        <v>0</v>
      </c>
      <c r="BA102" s="28">
        <f t="shared" si="217"/>
        <v>106.05000000000001</v>
      </c>
      <c r="BB102" s="28">
        <f t="shared" si="217"/>
        <v>403.14999999999992</v>
      </c>
      <c r="BC102" s="28">
        <f t="shared" si="217"/>
        <v>2754.0166666666669</v>
      </c>
      <c r="BD102" s="247"/>
      <c r="BE102" s="245"/>
      <c r="BF102" s="213">
        <v>9</v>
      </c>
      <c r="BG102" s="212" t="s">
        <v>117</v>
      </c>
      <c r="BH102" s="232">
        <f>C56</f>
        <v>0.39999999999999997</v>
      </c>
      <c r="BI102" s="232">
        <f t="shared" ref="BI102:BV102" si="218">D56</f>
        <v>1.2833333333333334</v>
      </c>
      <c r="BJ102" s="232">
        <f t="shared" si="218"/>
        <v>0</v>
      </c>
      <c r="BK102" s="232">
        <f t="shared" si="218"/>
        <v>1.6833333333333333</v>
      </c>
      <c r="BL102" s="232">
        <f t="shared" si="218"/>
        <v>5.3666666666666671</v>
      </c>
      <c r="BM102" s="232">
        <f t="shared" si="218"/>
        <v>12.700000000000001</v>
      </c>
      <c r="BN102" s="232">
        <f t="shared" si="218"/>
        <v>0</v>
      </c>
      <c r="BO102" s="232">
        <f t="shared" si="218"/>
        <v>4.166666666666667</v>
      </c>
      <c r="BP102" s="232">
        <f t="shared" si="218"/>
        <v>0</v>
      </c>
      <c r="BQ102" s="232">
        <f t="shared" si="218"/>
        <v>0.40000000000000008</v>
      </c>
      <c r="BR102" s="232">
        <f t="shared" si="218"/>
        <v>0</v>
      </c>
      <c r="BS102" s="232">
        <f t="shared" si="218"/>
        <v>3.3333333333333333E-2</v>
      </c>
      <c r="BT102" s="232">
        <f t="shared" si="218"/>
        <v>0</v>
      </c>
      <c r="BU102" s="232">
        <f t="shared" si="218"/>
        <v>3.3333333333333333E-2</v>
      </c>
      <c r="BV102" s="232">
        <f t="shared" si="218"/>
        <v>18.066666666666666</v>
      </c>
      <c r="BX102" s="28"/>
    </row>
    <row r="103" spans="2:76" x14ac:dyDescent="0.2">
      <c r="AM103" s="27">
        <v>509</v>
      </c>
      <c r="AN103" s="25" t="s">
        <v>165</v>
      </c>
      <c r="AO103" s="32">
        <f>AO34</f>
        <v>473</v>
      </c>
      <c r="AP103" s="32">
        <f t="shared" ref="AP103:BC103" si="219">AP34</f>
        <v>46.95000000000001</v>
      </c>
      <c r="AQ103" s="32">
        <f t="shared" si="219"/>
        <v>0</v>
      </c>
      <c r="AR103" s="32">
        <f t="shared" si="219"/>
        <v>519.95000000000005</v>
      </c>
      <c r="AS103" s="32">
        <f t="shared" si="219"/>
        <v>827.33333333333337</v>
      </c>
      <c r="AT103" s="32">
        <f t="shared" si="219"/>
        <v>71.983333333333334</v>
      </c>
      <c r="AU103" s="32">
        <f t="shared" si="219"/>
        <v>0</v>
      </c>
      <c r="AV103" s="32">
        <f t="shared" si="219"/>
        <v>118.76666666666667</v>
      </c>
      <c r="AW103" s="32">
        <f t="shared" si="219"/>
        <v>0</v>
      </c>
      <c r="AX103" s="28">
        <f t="shared" si="219"/>
        <v>21.433333333333334</v>
      </c>
      <c r="AY103" s="28">
        <f t="shared" si="219"/>
        <v>152.13333333333335</v>
      </c>
      <c r="AZ103" s="28">
        <f t="shared" si="219"/>
        <v>0</v>
      </c>
      <c r="BA103" s="28">
        <f t="shared" si="219"/>
        <v>0</v>
      </c>
      <c r="BB103" s="28">
        <f t="shared" si="219"/>
        <v>152.13333333333335</v>
      </c>
      <c r="BC103" s="28">
        <f t="shared" si="219"/>
        <v>899.31666666666661</v>
      </c>
      <c r="BD103" s="247"/>
      <c r="BE103" s="245"/>
      <c r="BF103" s="213">
        <v>10</v>
      </c>
      <c r="BG103" s="212" t="s">
        <v>51</v>
      </c>
      <c r="BH103" s="232">
        <f>C23</f>
        <v>3.1</v>
      </c>
      <c r="BI103" s="232">
        <f t="shared" ref="BI103:BV103" si="220">D23</f>
        <v>4.6166666666666663</v>
      </c>
      <c r="BJ103" s="232">
        <f t="shared" si="220"/>
        <v>0</v>
      </c>
      <c r="BK103" s="232">
        <f t="shared" si="220"/>
        <v>7.7166666666666659</v>
      </c>
      <c r="BL103" s="232">
        <f t="shared" si="220"/>
        <v>3.1</v>
      </c>
      <c r="BM103" s="232">
        <f t="shared" si="220"/>
        <v>4.6166666666666663</v>
      </c>
      <c r="BN103" s="232">
        <f t="shared" si="220"/>
        <v>0</v>
      </c>
      <c r="BO103" s="232">
        <f t="shared" si="220"/>
        <v>2.9166666666666665</v>
      </c>
      <c r="BP103" s="232">
        <f t="shared" si="220"/>
        <v>0</v>
      </c>
      <c r="BQ103" s="232">
        <f t="shared" si="220"/>
        <v>0</v>
      </c>
      <c r="BR103" s="232">
        <f t="shared" si="220"/>
        <v>0</v>
      </c>
      <c r="BS103" s="232">
        <f t="shared" si="220"/>
        <v>0</v>
      </c>
      <c r="BT103" s="232">
        <f t="shared" si="220"/>
        <v>0</v>
      </c>
      <c r="BU103" s="232">
        <f t="shared" si="220"/>
        <v>0</v>
      </c>
      <c r="BV103" s="232">
        <f t="shared" si="220"/>
        <v>7.7166666666666659</v>
      </c>
      <c r="BX103" s="28"/>
    </row>
    <row r="104" spans="2:76" ht="13.5" thickBot="1" x14ac:dyDescent="0.25">
      <c r="AM104" s="27">
        <v>510</v>
      </c>
      <c r="AN104" s="25" t="s">
        <v>166</v>
      </c>
      <c r="AO104" s="32">
        <f>AO35</f>
        <v>19.533333333333335</v>
      </c>
      <c r="AP104" s="32">
        <f t="shared" ref="AP104:BC104" si="221">AP35</f>
        <v>4.6333333333333337</v>
      </c>
      <c r="AQ104" s="32">
        <f t="shared" si="221"/>
        <v>0</v>
      </c>
      <c r="AR104" s="32">
        <f t="shared" si="221"/>
        <v>24.166666666666668</v>
      </c>
      <c r="AS104" s="32">
        <f t="shared" si="221"/>
        <v>485.13333333333338</v>
      </c>
      <c r="AT104" s="32">
        <f t="shared" si="221"/>
        <v>31.366666666666664</v>
      </c>
      <c r="AU104" s="32">
        <f t="shared" si="221"/>
        <v>42.816666666666663</v>
      </c>
      <c r="AV104" s="32">
        <f t="shared" si="221"/>
        <v>5.1499999999999995</v>
      </c>
      <c r="AW104" s="32">
        <f t="shared" si="221"/>
        <v>0</v>
      </c>
      <c r="AX104" s="28">
        <f t="shared" si="221"/>
        <v>0</v>
      </c>
      <c r="AY104" s="28">
        <f t="shared" si="221"/>
        <v>103.10000000000001</v>
      </c>
      <c r="AZ104" s="28">
        <f t="shared" si="221"/>
        <v>0</v>
      </c>
      <c r="BA104" s="28">
        <f t="shared" si="221"/>
        <v>4.25</v>
      </c>
      <c r="BB104" s="28">
        <f t="shared" si="221"/>
        <v>107.35000000000001</v>
      </c>
      <c r="BC104" s="28">
        <f t="shared" si="221"/>
        <v>559.31666666666672</v>
      </c>
      <c r="BD104" s="247"/>
      <c r="BE104" s="245"/>
      <c r="BF104" s="216">
        <v>11</v>
      </c>
      <c r="BG104" s="217" t="s">
        <v>47</v>
      </c>
      <c r="BH104" s="233">
        <f>C21</f>
        <v>673.05000000000007</v>
      </c>
      <c r="BI104" s="233">
        <f t="shared" ref="BI104:BV104" si="222">D21</f>
        <v>40.68333333333333</v>
      </c>
      <c r="BJ104" s="233">
        <f t="shared" si="222"/>
        <v>0</v>
      </c>
      <c r="BK104" s="233">
        <f t="shared" si="222"/>
        <v>713.73333333333323</v>
      </c>
      <c r="BL104" s="233">
        <f t="shared" si="222"/>
        <v>1015.6333333333332</v>
      </c>
      <c r="BM104" s="233">
        <f t="shared" si="222"/>
        <v>40.75</v>
      </c>
      <c r="BN104" s="233">
        <f t="shared" si="222"/>
        <v>0</v>
      </c>
      <c r="BO104" s="233">
        <f t="shared" si="222"/>
        <v>257.45000000000005</v>
      </c>
      <c r="BP104" s="233">
        <f t="shared" si="222"/>
        <v>0</v>
      </c>
      <c r="BQ104" s="233">
        <f t="shared" si="222"/>
        <v>17.166666666666668</v>
      </c>
      <c r="BR104" s="233">
        <f t="shared" si="222"/>
        <v>20.349999999999998</v>
      </c>
      <c r="BS104" s="233">
        <f t="shared" si="222"/>
        <v>0</v>
      </c>
      <c r="BT104" s="233">
        <f t="shared" si="222"/>
        <v>0</v>
      </c>
      <c r="BU104" s="233">
        <f t="shared" si="222"/>
        <v>20.349999999999998</v>
      </c>
      <c r="BV104" s="233">
        <f t="shared" si="222"/>
        <v>1056.3833333333334</v>
      </c>
      <c r="BX104" s="28"/>
    </row>
    <row r="105" spans="2:76" ht="13.5" thickTop="1" x14ac:dyDescent="0.2">
      <c r="AM105" s="27">
        <v>511</v>
      </c>
      <c r="AN105" s="25" t="s">
        <v>167</v>
      </c>
      <c r="AO105" s="32">
        <f>AO36</f>
        <v>208.5</v>
      </c>
      <c r="AP105" s="32">
        <f t="shared" ref="AP105:BC105" si="223">AP36</f>
        <v>186.38333333333333</v>
      </c>
      <c r="AQ105" s="32">
        <f t="shared" si="223"/>
        <v>0</v>
      </c>
      <c r="AR105" s="32">
        <f t="shared" si="223"/>
        <v>394.88333333333338</v>
      </c>
      <c r="AS105" s="32">
        <f t="shared" si="223"/>
        <v>445.95000000000005</v>
      </c>
      <c r="AT105" s="32">
        <f t="shared" si="223"/>
        <v>433.10000000000008</v>
      </c>
      <c r="AU105" s="32">
        <f t="shared" si="223"/>
        <v>0.58333333333333337</v>
      </c>
      <c r="AV105" s="32">
        <f t="shared" si="223"/>
        <v>82.86666666666666</v>
      </c>
      <c r="AW105" s="32">
        <f t="shared" si="223"/>
        <v>0</v>
      </c>
      <c r="AX105" s="28">
        <f t="shared" si="223"/>
        <v>6.2</v>
      </c>
      <c r="AY105" s="28">
        <f t="shared" si="223"/>
        <v>29.216666666666669</v>
      </c>
      <c r="AZ105" s="28">
        <f t="shared" si="223"/>
        <v>22.716666666666669</v>
      </c>
      <c r="BA105" s="28">
        <f t="shared" si="223"/>
        <v>0</v>
      </c>
      <c r="BB105" s="28">
        <f t="shared" si="223"/>
        <v>51.93333333333333</v>
      </c>
      <c r="BC105" s="28">
        <f t="shared" si="223"/>
        <v>879.63333333333321</v>
      </c>
      <c r="BD105" s="247"/>
      <c r="BF105" s="213"/>
      <c r="BG105" s="218" t="s">
        <v>242</v>
      </c>
      <c r="BH105" s="232">
        <f>SUM(BH94:BH104)</f>
        <v>813.16666666666674</v>
      </c>
      <c r="BI105" s="232">
        <f t="shared" ref="BI105:BV105" si="224">SUM(BI94:BI104)</f>
        <v>116.96666666666664</v>
      </c>
      <c r="BJ105" s="232">
        <f t="shared" si="224"/>
        <v>0</v>
      </c>
      <c r="BK105" s="232">
        <f t="shared" si="224"/>
        <v>930.13333333333321</v>
      </c>
      <c r="BL105" s="232">
        <f t="shared" si="224"/>
        <v>1805.5166666666664</v>
      </c>
      <c r="BM105" s="232">
        <f t="shared" si="224"/>
        <v>317.08333333333331</v>
      </c>
      <c r="BN105" s="232">
        <f t="shared" si="224"/>
        <v>7.0500000000000007</v>
      </c>
      <c r="BO105" s="232">
        <f t="shared" si="224"/>
        <v>354.00000000000006</v>
      </c>
      <c r="BP105" s="232">
        <f t="shared" si="224"/>
        <v>0</v>
      </c>
      <c r="BQ105" s="232">
        <f t="shared" si="224"/>
        <v>50.616666666666674</v>
      </c>
      <c r="BR105" s="232">
        <f t="shared" si="224"/>
        <v>50.333333333333329</v>
      </c>
      <c r="BS105" s="232">
        <f t="shared" si="224"/>
        <v>7.0333333333333332</v>
      </c>
      <c r="BT105" s="232">
        <f t="shared" si="224"/>
        <v>0</v>
      </c>
      <c r="BU105" s="232">
        <f t="shared" si="224"/>
        <v>57.36666666666666</v>
      </c>
      <c r="BV105" s="232">
        <f t="shared" si="224"/>
        <v>2129.6500000000005</v>
      </c>
      <c r="BX105" s="28"/>
    </row>
    <row r="106" spans="2:76" x14ac:dyDescent="0.2">
      <c r="AM106" s="27">
        <v>602</v>
      </c>
      <c r="AN106" s="25" t="s">
        <v>169</v>
      </c>
      <c r="AO106" s="32">
        <f>AO41</f>
        <v>0.80000000000000016</v>
      </c>
      <c r="AP106" s="32">
        <f t="shared" ref="AP106:BC106" si="225">AP41</f>
        <v>37.766666666666666</v>
      </c>
      <c r="AQ106" s="32">
        <f t="shared" si="225"/>
        <v>0</v>
      </c>
      <c r="AR106" s="32">
        <f t="shared" si="225"/>
        <v>38.56666666666667</v>
      </c>
      <c r="AS106" s="32">
        <f t="shared" si="225"/>
        <v>790.26666666666654</v>
      </c>
      <c r="AT106" s="32">
        <f t="shared" si="225"/>
        <v>106.8</v>
      </c>
      <c r="AU106" s="32">
        <f t="shared" si="225"/>
        <v>1.7833333333333334</v>
      </c>
      <c r="AV106" s="32">
        <f t="shared" si="225"/>
        <v>21.333333333333332</v>
      </c>
      <c r="AW106" s="32">
        <f t="shared" si="225"/>
        <v>0</v>
      </c>
      <c r="AX106" s="28">
        <f t="shared" si="225"/>
        <v>6.3833333333333329</v>
      </c>
      <c r="AY106" s="28">
        <f t="shared" si="225"/>
        <v>340.45</v>
      </c>
      <c r="AZ106" s="28">
        <f t="shared" si="225"/>
        <v>0</v>
      </c>
      <c r="BA106" s="28">
        <f t="shared" si="225"/>
        <v>0</v>
      </c>
      <c r="BB106" s="28">
        <f t="shared" si="225"/>
        <v>340.45</v>
      </c>
      <c r="BC106" s="28">
        <f t="shared" si="225"/>
        <v>898.84999999999991</v>
      </c>
      <c r="BD106" s="247"/>
      <c r="BE106" s="219"/>
      <c r="BF106" s="220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1"/>
      <c r="BS106" s="221"/>
      <c r="BT106" s="221"/>
      <c r="BU106" s="221"/>
      <c r="BV106" s="221"/>
      <c r="BX106" s="28"/>
    </row>
    <row r="107" spans="2:76" x14ac:dyDescent="0.2">
      <c r="AM107" s="27">
        <v>603</v>
      </c>
      <c r="AN107" s="25" t="s">
        <v>170</v>
      </c>
      <c r="AO107" s="32">
        <f>AO42</f>
        <v>427.2166666666667</v>
      </c>
      <c r="AP107" s="32">
        <f t="shared" ref="AP107:BC107" si="226">AP42</f>
        <v>51.716666666666669</v>
      </c>
      <c r="AQ107" s="32">
        <f t="shared" si="226"/>
        <v>0.13333333333333333</v>
      </c>
      <c r="AR107" s="32">
        <f t="shared" si="226"/>
        <v>479.06666666666661</v>
      </c>
      <c r="AS107" s="32">
        <f t="shared" si="226"/>
        <v>735.58333333333314</v>
      </c>
      <c r="AT107" s="32">
        <f t="shared" si="226"/>
        <v>116.63333333333333</v>
      </c>
      <c r="AU107" s="32">
        <f t="shared" si="226"/>
        <v>0.79999999999999993</v>
      </c>
      <c r="AV107" s="32">
        <f t="shared" si="226"/>
        <v>65.183333333333337</v>
      </c>
      <c r="AW107" s="32">
        <f t="shared" si="226"/>
        <v>0</v>
      </c>
      <c r="AX107" s="28">
        <f t="shared" si="226"/>
        <v>14.466666666666667</v>
      </c>
      <c r="AY107" s="28">
        <f t="shared" si="226"/>
        <v>11.566666666666668</v>
      </c>
      <c r="AZ107" s="28">
        <f t="shared" si="226"/>
        <v>0.76666666666666661</v>
      </c>
      <c r="BA107" s="28">
        <f t="shared" si="226"/>
        <v>1.6666666666666663E-2</v>
      </c>
      <c r="BB107" s="28">
        <f t="shared" si="226"/>
        <v>12.35</v>
      </c>
      <c r="BC107" s="28">
        <f t="shared" si="226"/>
        <v>853.01666666666677</v>
      </c>
      <c r="BD107" s="247"/>
      <c r="BE107" s="219"/>
      <c r="BF107" s="220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1"/>
      <c r="BS107" s="221"/>
      <c r="BT107" s="221"/>
      <c r="BU107" s="221"/>
      <c r="BV107" s="221"/>
      <c r="BX107" s="28"/>
    </row>
    <row r="108" spans="2:76" x14ac:dyDescent="0.2">
      <c r="AM108" s="27">
        <v>606</v>
      </c>
      <c r="AN108" s="25" t="s">
        <v>173</v>
      </c>
      <c r="AO108" s="28">
        <f>AO45</f>
        <v>554.73333333333323</v>
      </c>
      <c r="AP108" s="28">
        <f t="shared" ref="AP108:BC108" si="227">AP45</f>
        <v>27.75</v>
      </c>
      <c r="AQ108" s="28">
        <f t="shared" si="227"/>
        <v>178.10000000000002</v>
      </c>
      <c r="AR108" s="28">
        <f t="shared" si="227"/>
        <v>760.58333333333337</v>
      </c>
      <c r="AS108" s="28">
        <f t="shared" si="227"/>
        <v>1634.0333333333331</v>
      </c>
      <c r="AT108" s="28">
        <f t="shared" si="227"/>
        <v>31.483333333333331</v>
      </c>
      <c r="AU108" s="28">
        <f t="shared" si="227"/>
        <v>437.41666666666669</v>
      </c>
      <c r="AV108" s="28">
        <f t="shared" si="227"/>
        <v>19.8</v>
      </c>
      <c r="AW108" s="28">
        <f t="shared" si="227"/>
        <v>0</v>
      </c>
      <c r="AX108" s="28">
        <f t="shared" si="227"/>
        <v>53.333333333333321</v>
      </c>
      <c r="AY108" s="28">
        <f t="shared" si="227"/>
        <v>61.333333333333343</v>
      </c>
      <c r="AZ108" s="28">
        <f t="shared" si="227"/>
        <v>0</v>
      </c>
      <c r="BA108" s="28">
        <f t="shared" si="227"/>
        <v>0</v>
      </c>
      <c r="BB108" s="28">
        <f t="shared" si="227"/>
        <v>61.333333333333343</v>
      </c>
      <c r="BC108" s="28">
        <f t="shared" si="227"/>
        <v>2102.9333333333329</v>
      </c>
      <c r="BD108" s="247"/>
      <c r="BE108" s="219"/>
      <c r="BF108" s="220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1"/>
      <c r="BS108" s="221"/>
      <c r="BT108" s="221"/>
      <c r="BU108" s="221"/>
      <c r="BV108" s="221"/>
      <c r="BX108" s="28"/>
    </row>
    <row r="109" spans="2:76" x14ac:dyDescent="0.2">
      <c r="AM109" s="27">
        <v>607</v>
      </c>
      <c r="AN109" s="25" t="s">
        <v>174</v>
      </c>
      <c r="AO109" s="28">
        <f>AO46</f>
        <v>121.89999999999999</v>
      </c>
      <c r="AP109" s="28">
        <f t="shared" ref="AP109:BC109" si="228">AP46</f>
        <v>102.93333333333334</v>
      </c>
      <c r="AQ109" s="28">
        <f t="shared" si="228"/>
        <v>1.4166666666666667</v>
      </c>
      <c r="AR109" s="28">
        <f t="shared" si="228"/>
        <v>226.25</v>
      </c>
      <c r="AS109" s="28">
        <f t="shared" si="228"/>
        <v>904.51666666666677</v>
      </c>
      <c r="AT109" s="28">
        <f t="shared" si="228"/>
        <v>149.68333333333331</v>
      </c>
      <c r="AU109" s="28">
        <f t="shared" si="228"/>
        <v>10.666666666666666</v>
      </c>
      <c r="AV109" s="28">
        <f t="shared" si="228"/>
        <v>86.583333333333329</v>
      </c>
      <c r="AW109" s="28">
        <f t="shared" si="228"/>
        <v>28.899999999999995</v>
      </c>
      <c r="AX109" s="28">
        <f t="shared" si="228"/>
        <v>32.633333333333333</v>
      </c>
      <c r="AY109" s="28">
        <f t="shared" si="228"/>
        <v>88.383333333333326</v>
      </c>
      <c r="AZ109" s="28">
        <f t="shared" si="228"/>
        <v>0</v>
      </c>
      <c r="BA109" s="28">
        <f t="shared" si="228"/>
        <v>0</v>
      </c>
      <c r="BB109" s="28">
        <f t="shared" si="228"/>
        <v>88.383333333333326</v>
      </c>
      <c r="BC109" s="28">
        <f t="shared" si="228"/>
        <v>1064.8666666666668</v>
      </c>
      <c r="BD109" s="247"/>
      <c r="BE109" s="219"/>
      <c r="BF109" s="220"/>
      <c r="BG109" s="221"/>
      <c r="BH109" s="221"/>
      <c r="BI109" s="221"/>
      <c r="BJ109" s="221"/>
      <c r="BK109" s="221"/>
      <c r="BL109" s="221"/>
      <c r="BM109" s="221"/>
      <c r="BN109" s="221"/>
      <c r="BO109" s="221"/>
      <c r="BP109" s="221"/>
      <c r="BQ109" s="221"/>
      <c r="BR109" s="221"/>
      <c r="BS109" s="221"/>
      <c r="BT109" s="221"/>
      <c r="BU109" s="221"/>
      <c r="BV109" s="221"/>
      <c r="BX109" s="28"/>
    </row>
    <row r="110" spans="2:76" x14ac:dyDescent="0.2">
      <c r="AM110" s="27">
        <v>608</v>
      </c>
      <c r="AN110" s="25" t="s">
        <v>175</v>
      </c>
      <c r="AO110" s="28">
        <f>AO47</f>
        <v>330.31666666666666</v>
      </c>
      <c r="AP110" s="28">
        <f t="shared" ref="AP110:BC110" si="229">AP47</f>
        <v>74.900000000000006</v>
      </c>
      <c r="AQ110" s="28">
        <f t="shared" si="229"/>
        <v>0</v>
      </c>
      <c r="AR110" s="28">
        <f t="shared" si="229"/>
        <v>405.2166666666667</v>
      </c>
      <c r="AS110" s="28">
        <f t="shared" si="229"/>
        <v>1019.8833333333332</v>
      </c>
      <c r="AT110" s="28">
        <f t="shared" si="229"/>
        <v>74.900000000000006</v>
      </c>
      <c r="AU110" s="28">
        <f t="shared" si="229"/>
        <v>0</v>
      </c>
      <c r="AV110" s="28">
        <f t="shared" si="229"/>
        <v>8.9500000000000011</v>
      </c>
      <c r="AW110" s="28">
        <f t="shared" si="229"/>
        <v>11.983333333333334</v>
      </c>
      <c r="AX110" s="28">
        <f t="shared" si="229"/>
        <v>34.483333333333334</v>
      </c>
      <c r="AY110" s="28">
        <f t="shared" si="229"/>
        <v>6.166666666666667</v>
      </c>
      <c r="AZ110" s="28">
        <f t="shared" si="229"/>
        <v>0</v>
      </c>
      <c r="BA110" s="28">
        <f t="shared" si="229"/>
        <v>0</v>
      </c>
      <c r="BB110" s="28">
        <f t="shared" si="229"/>
        <v>6.166666666666667</v>
      </c>
      <c r="BC110" s="28">
        <f t="shared" si="229"/>
        <v>1094.7833333333331</v>
      </c>
      <c r="BD110" s="247"/>
      <c r="BE110" s="219"/>
      <c r="BF110" s="220"/>
      <c r="BG110" s="221"/>
      <c r="BH110" s="221"/>
      <c r="BI110" s="221"/>
      <c r="BJ110" s="221"/>
      <c r="BK110" s="221"/>
      <c r="BL110" s="221"/>
      <c r="BM110" s="221"/>
      <c r="BN110" s="221"/>
      <c r="BO110" s="221"/>
      <c r="BP110" s="221"/>
      <c r="BQ110" s="221"/>
      <c r="BR110" s="221"/>
      <c r="BS110" s="221"/>
      <c r="BT110" s="221"/>
      <c r="BU110" s="221"/>
      <c r="BV110" s="221"/>
      <c r="BX110" s="28"/>
    </row>
    <row r="111" spans="2:76" x14ac:dyDescent="0.2">
      <c r="AM111" s="27">
        <v>609</v>
      </c>
      <c r="AN111" s="25" t="s">
        <v>176</v>
      </c>
      <c r="AO111" s="28">
        <f>AO48</f>
        <v>1146.7</v>
      </c>
      <c r="AP111" s="28">
        <f t="shared" ref="AP111:BC111" si="230">AP48</f>
        <v>95.383333333333326</v>
      </c>
      <c r="AQ111" s="28">
        <f t="shared" si="230"/>
        <v>11.049999999999999</v>
      </c>
      <c r="AR111" s="28">
        <f t="shared" si="230"/>
        <v>1253.1333333333334</v>
      </c>
      <c r="AS111" s="28">
        <f t="shared" si="230"/>
        <v>2024.4833333333333</v>
      </c>
      <c r="AT111" s="28">
        <f t="shared" si="230"/>
        <v>95.566666666666663</v>
      </c>
      <c r="AU111" s="28">
        <f t="shared" si="230"/>
        <v>44.699999999999996</v>
      </c>
      <c r="AV111" s="28">
        <f t="shared" si="230"/>
        <v>375.54999999999995</v>
      </c>
      <c r="AW111" s="28">
        <f t="shared" si="230"/>
        <v>52.816666666666663</v>
      </c>
      <c r="AX111" s="28">
        <f t="shared" si="230"/>
        <v>43.949999999999996</v>
      </c>
      <c r="AY111" s="28">
        <f t="shared" si="230"/>
        <v>265.08333333333331</v>
      </c>
      <c r="AZ111" s="28">
        <f t="shared" si="230"/>
        <v>0</v>
      </c>
      <c r="BA111" s="28">
        <f t="shared" si="230"/>
        <v>3.6833333333333336</v>
      </c>
      <c r="BB111" s="28">
        <f t="shared" si="230"/>
        <v>268.76666666666671</v>
      </c>
      <c r="BC111" s="28">
        <f t="shared" si="230"/>
        <v>2164.7500000000005</v>
      </c>
      <c r="BD111" s="247"/>
      <c r="BE111" s="219"/>
      <c r="BF111" s="220"/>
      <c r="BG111" s="221"/>
      <c r="BH111" s="221"/>
      <c r="BI111" s="221"/>
      <c r="BJ111" s="221"/>
      <c r="BK111" s="221"/>
      <c r="BL111" s="221"/>
      <c r="BM111" s="221"/>
      <c r="BN111" s="221"/>
      <c r="BO111" s="221"/>
      <c r="BP111" s="221"/>
      <c r="BQ111" s="221"/>
      <c r="BR111" s="221"/>
      <c r="BS111" s="221"/>
      <c r="BT111" s="221"/>
      <c r="BU111" s="221"/>
      <c r="BV111" s="221"/>
      <c r="BX111" s="28"/>
    </row>
    <row r="112" spans="2:76" x14ac:dyDescent="0.2">
      <c r="AM112" s="27">
        <v>702</v>
      </c>
      <c r="AN112" s="25" t="s">
        <v>179</v>
      </c>
      <c r="AO112" s="28">
        <f>AO54</f>
        <v>598.51666666666677</v>
      </c>
      <c r="AP112" s="28">
        <f t="shared" ref="AP112:BC112" si="231">AP54</f>
        <v>7.5</v>
      </c>
      <c r="AQ112" s="28">
        <f t="shared" si="231"/>
        <v>0</v>
      </c>
      <c r="AR112" s="28">
        <f t="shared" si="231"/>
        <v>606.01666666666677</v>
      </c>
      <c r="AS112" s="28">
        <f t="shared" si="231"/>
        <v>1448.5166666666664</v>
      </c>
      <c r="AT112" s="28">
        <f t="shared" si="231"/>
        <v>17.81666666666667</v>
      </c>
      <c r="AU112" s="28">
        <f t="shared" si="231"/>
        <v>0</v>
      </c>
      <c r="AV112" s="28">
        <f t="shared" si="231"/>
        <v>217.15</v>
      </c>
      <c r="AW112" s="28">
        <f t="shared" si="231"/>
        <v>0.41666666666666669</v>
      </c>
      <c r="AX112" s="28">
        <f t="shared" si="231"/>
        <v>19.7</v>
      </c>
      <c r="AY112" s="28">
        <f t="shared" si="231"/>
        <v>0.66666666666666663</v>
      </c>
      <c r="AZ112" s="28">
        <f t="shared" si="231"/>
        <v>0</v>
      </c>
      <c r="BA112" s="28">
        <f t="shared" si="231"/>
        <v>0</v>
      </c>
      <c r="BB112" s="28">
        <f t="shared" si="231"/>
        <v>0.66666666666666663</v>
      </c>
      <c r="BC112" s="28">
        <f t="shared" si="231"/>
        <v>1466.3333333333333</v>
      </c>
      <c r="BD112" s="247"/>
      <c r="BE112" s="219"/>
      <c r="BF112" s="220"/>
      <c r="BG112" s="221"/>
      <c r="BH112" s="221"/>
      <c r="BI112" s="221"/>
      <c r="BJ112" s="221"/>
      <c r="BK112" s="221"/>
      <c r="BL112" s="221"/>
      <c r="BM112" s="221"/>
      <c r="BN112" s="221"/>
      <c r="BO112" s="221"/>
      <c r="BP112" s="221"/>
      <c r="BQ112" s="221"/>
      <c r="BR112" s="221"/>
      <c r="BS112" s="221"/>
      <c r="BT112" s="221"/>
      <c r="BU112" s="221"/>
      <c r="BV112" s="221"/>
      <c r="BX112" s="28"/>
    </row>
    <row r="113" spans="39:76" x14ac:dyDescent="0.2">
      <c r="AM113" s="27">
        <v>703</v>
      </c>
      <c r="AN113" s="25" t="s">
        <v>180</v>
      </c>
      <c r="AO113" s="28">
        <f>AO55</f>
        <v>1429.0000000000002</v>
      </c>
      <c r="AP113" s="28">
        <f t="shared" ref="AP113:BC113" si="232">AP55</f>
        <v>44.466666666666669</v>
      </c>
      <c r="AQ113" s="28">
        <f t="shared" si="232"/>
        <v>1.0666666666666667</v>
      </c>
      <c r="AR113" s="28">
        <f t="shared" si="232"/>
        <v>1474.5333333333335</v>
      </c>
      <c r="AS113" s="28">
        <f t="shared" si="232"/>
        <v>2072.0333333333333</v>
      </c>
      <c r="AT113" s="28">
        <f t="shared" si="232"/>
        <v>44.550000000000004</v>
      </c>
      <c r="AU113" s="28">
        <f t="shared" si="232"/>
        <v>29.850000000000005</v>
      </c>
      <c r="AV113" s="28">
        <f t="shared" si="232"/>
        <v>451.25</v>
      </c>
      <c r="AW113" s="28">
        <f t="shared" si="232"/>
        <v>0</v>
      </c>
      <c r="AX113" s="28">
        <f t="shared" si="232"/>
        <v>32.133333333333333</v>
      </c>
      <c r="AY113" s="28">
        <f t="shared" si="232"/>
        <v>0</v>
      </c>
      <c r="AZ113" s="28">
        <f t="shared" si="232"/>
        <v>0</v>
      </c>
      <c r="BA113" s="28">
        <f t="shared" si="232"/>
        <v>0</v>
      </c>
      <c r="BB113" s="28">
        <f t="shared" si="232"/>
        <v>0</v>
      </c>
      <c r="BC113" s="28">
        <f t="shared" si="232"/>
        <v>2146.4333333333329</v>
      </c>
      <c r="BD113" s="247"/>
      <c r="BE113" s="219"/>
      <c r="BF113" s="220"/>
      <c r="BG113" s="221"/>
      <c r="BH113" s="221"/>
      <c r="BI113" s="221"/>
      <c r="BJ113" s="221"/>
      <c r="BK113" s="221"/>
      <c r="BL113" s="221"/>
      <c r="BM113" s="221"/>
      <c r="BN113" s="221"/>
      <c r="BO113" s="221"/>
      <c r="BP113" s="221"/>
      <c r="BQ113" s="221"/>
      <c r="BR113" s="221"/>
      <c r="BS113" s="221"/>
      <c r="BT113" s="221"/>
      <c r="BU113" s="221"/>
      <c r="BV113" s="221"/>
      <c r="BX113" s="28"/>
    </row>
    <row r="114" spans="39:76" x14ac:dyDescent="0.2">
      <c r="AM114" s="27">
        <v>704</v>
      </c>
      <c r="AN114" s="25" t="s">
        <v>181</v>
      </c>
      <c r="AO114" s="28">
        <f>AO56</f>
        <v>56.75</v>
      </c>
      <c r="AP114" s="28">
        <f t="shared" ref="AP114:BC114" si="233">AP56</f>
        <v>204.43333333333331</v>
      </c>
      <c r="AQ114" s="28">
        <f t="shared" si="233"/>
        <v>0</v>
      </c>
      <c r="AR114" s="28">
        <f t="shared" si="233"/>
        <v>261.18333333333334</v>
      </c>
      <c r="AS114" s="28">
        <f t="shared" si="233"/>
        <v>502.3</v>
      </c>
      <c r="AT114" s="28">
        <f t="shared" si="233"/>
        <v>261.26666666666665</v>
      </c>
      <c r="AU114" s="28">
        <f t="shared" si="233"/>
        <v>0</v>
      </c>
      <c r="AV114" s="28">
        <f t="shared" si="233"/>
        <v>280.88333333333333</v>
      </c>
      <c r="AW114" s="28">
        <f t="shared" si="233"/>
        <v>37.816666666666663</v>
      </c>
      <c r="AX114" s="28">
        <f t="shared" si="233"/>
        <v>22.3</v>
      </c>
      <c r="AY114" s="28">
        <f t="shared" si="233"/>
        <v>0</v>
      </c>
      <c r="AZ114" s="28">
        <f t="shared" si="233"/>
        <v>0</v>
      </c>
      <c r="BA114" s="28">
        <f t="shared" si="233"/>
        <v>0</v>
      </c>
      <c r="BB114" s="28">
        <f t="shared" si="233"/>
        <v>0</v>
      </c>
      <c r="BC114" s="28">
        <f t="shared" si="233"/>
        <v>763.56666666666661</v>
      </c>
      <c r="BD114" s="247"/>
      <c r="BE114" s="219"/>
      <c r="BF114" s="220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1"/>
      <c r="BS114" s="221"/>
      <c r="BT114" s="221"/>
      <c r="BU114" s="221"/>
      <c r="BV114" s="221"/>
      <c r="BX114" s="28"/>
    </row>
    <row r="115" spans="39:76" x14ac:dyDescent="0.2">
      <c r="AM115" s="27">
        <v>705</v>
      </c>
      <c r="AN115" s="25" t="s">
        <v>182</v>
      </c>
      <c r="AO115" s="28">
        <f>AO57</f>
        <v>417.14999999999992</v>
      </c>
      <c r="AP115" s="28">
        <f t="shared" ref="AP115:BC115" si="234">AP57</f>
        <v>59.283333333333324</v>
      </c>
      <c r="AQ115" s="28">
        <f t="shared" si="234"/>
        <v>0</v>
      </c>
      <c r="AR115" s="28">
        <f t="shared" si="234"/>
        <v>476.43333333333334</v>
      </c>
      <c r="AS115" s="28">
        <f t="shared" si="234"/>
        <v>922.73333333333346</v>
      </c>
      <c r="AT115" s="28">
        <f t="shared" si="234"/>
        <v>61.283333333333331</v>
      </c>
      <c r="AU115" s="28">
        <f t="shared" si="234"/>
        <v>0</v>
      </c>
      <c r="AV115" s="28">
        <f t="shared" si="234"/>
        <v>280.33333333333331</v>
      </c>
      <c r="AW115" s="28">
        <f t="shared" si="234"/>
        <v>10.116666666666667</v>
      </c>
      <c r="AX115" s="28">
        <f t="shared" si="234"/>
        <v>25.283333333333331</v>
      </c>
      <c r="AY115" s="28">
        <f t="shared" si="234"/>
        <v>0</v>
      </c>
      <c r="AZ115" s="28">
        <f t="shared" si="234"/>
        <v>0</v>
      </c>
      <c r="BA115" s="28">
        <f t="shared" si="234"/>
        <v>0</v>
      </c>
      <c r="BB115" s="28">
        <f t="shared" si="234"/>
        <v>0</v>
      </c>
      <c r="BC115" s="28">
        <f t="shared" si="234"/>
        <v>984.01666666666654</v>
      </c>
      <c r="BD115" s="247"/>
      <c r="BE115" s="219"/>
      <c r="BF115" s="220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221"/>
      <c r="BT115" s="221"/>
      <c r="BU115" s="221"/>
      <c r="BV115" s="221"/>
      <c r="BX115" s="28"/>
    </row>
    <row r="116" spans="39:76" x14ac:dyDescent="0.2">
      <c r="AM116" s="27">
        <v>706</v>
      </c>
      <c r="AN116" s="25" t="s">
        <v>183</v>
      </c>
      <c r="AO116" s="28">
        <f>AO58</f>
        <v>1492.6333333333332</v>
      </c>
      <c r="AP116" s="28">
        <f t="shared" ref="AP116:BC116" si="235">AP58</f>
        <v>112.81666666666666</v>
      </c>
      <c r="AQ116" s="28">
        <f t="shared" si="235"/>
        <v>3.1999999999999997</v>
      </c>
      <c r="AR116" s="28">
        <f t="shared" si="235"/>
        <v>1608.6500000000003</v>
      </c>
      <c r="AS116" s="28">
        <f t="shared" si="235"/>
        <v>2508.8666666666668</v>
      </c>
      <c r="AT116" s="28">
        <f t="shared" si="235"/>
        <v>116.14999999999999</v>
      </c>
      <c r="AU116" s="28">
        <f t="shared" si="235"/>
        <v>3.1999999999999997</v>
      </c>
      <c r="AV116" s="28">
        <f t="shared" si="235"/>
        <v>753.40000000000009</v>
      </c>
      <c r="AW116" s="28">
        <f t="shared" si="235"/>
        <v>0</v>
      </c>
      <c r="AX116" s="28">
        <f t="shared" si="235"/>
        <v>50.783333333333331</v>
      </c>
      <c r="AY116" s="28">
        <f t="shared" si="235"/>
        <v>0</v>
      </c>
      <c r="AZ116" s="28">
        <f t="shared" si="235"/>
        <v>0</v>
      </c>
      <c r="BA116" s="28">
        <f t="shared" si="235"/>
        <v>0</v>
      </c>
      <c r="BB116" s="28">
        <f t="shared" si="235"/>
        <v>0</v>
      </c>
      <c r="BC116" s="28">
        <f t="shared" si="235"/>
        <v>2628.2166666666667</v>
      </c>
      <c r="BD116" s="247"/>
      <c r="BE116" s="219"/>
      <c r="BF116" s="220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221"/>
      <c r="BT116" s="221"/>
      <c r="BU116" s="221"/>
      <c r="BV116" s="221"/>
      <c r="BX116" s="28"/>
    </row>
    <row r="117" spans="39:76" x14ac:dyDescent="0.2">
      <c r="AM117" s="27">
        <v>708</v>
      </c>
      <c r="AN117" s="25" t="s">
        <v>185</v>
      </c>
      <c r="AO117" s="28">
        <f>AO60</f>
        <v>622.65</v>
      </c>
      <c r="AP117" s="28">
        <f t="shared" ref="AP117:BC117" si="236">AP60</f>
        <v>17.683333333333334</v>
      </c>
      <c r="AQ117" s="28">
        <f t="shared" si="236"/>
        <v>24.649999999999995</v>
      </c>
      <c r="AR117" s="28">
        <f t="shared" si="236"/>
        <v>664.98333333333335</v>
      </c>
      <c r="AS117" s="28">
        <f t="shared" si="236"/>
        <v>1153.2833333333333</v>
      </c>
      <c r="AT117" s="28">
        <f t="shared" si="236"/>
        <v>24.016666666666666</v>
      </c>
      <c r="AU117" s="28">
        <f t="shared" si="236"/>
        <v>45.050000000000004</v>
      </c>
      <c r="AV117" s="28">
        <f t="shared" si="236"/>
        <v>201.9666666666667</v>
      </c>
      <c r="AW117" s="28">
        <f t="shared" si="236"/>
        <v>98.016666666666666</v>
      </c>
      <c r="AX117" s="28">
        <f t="shared" si="236"/>
        <v>26.516666666666669</v>
      </c>
      <c r="AY117" s="28">
        <f t="shared" si="236"/>
        <v>0</v>
      </c>
      <c r="AZ117" s="28">
        <f t="shared" si="236"/>
        <v>0</v>
      </c>
      <c r="BA117" s="28">
        <f t="shared" si="236"/>
        <v>0</v>
      </c>
      <c r="BB117" s="28">
        <f t="shared" si="236"/>
        <v>0</v>
      </c>
      <c r="BC117" s="28">
        <f t="shared" si="236"/>
        <v>1222.3499999999999</v>
      </c>
      <c r="BD117" s="247"/>
      <c r="BE117" s="219"/>
      <c r="BF117" s="220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221"/>
      <c r="BT117" s="221"/>
      <c r="BU117" s="221"/>
      <c r="BV117" s="221"/>
      <c r="BX117" s="28"/>
    </row>
    <row r="118" spans="39:76" x14ac:dyDescent="0.2">
      <c r="AM118" s="27">
        <v>709</v>
      </c>
      <c r="AN118" s="25" t="s">
        <v>186</v>
      </c>
      <c r="AO118" s="28">
        <f>AO61</f>
        <v>322</v>
      </c>
      <c r="AP118" s="28">
        <f t="shared" ref="AP118:BC118" si="237">AP61</f>
        <v>31.866666666666674</v>
      </c>
      <c r="AQ118" s="28">
        <f t="shared" si="237"/>
        <v>0</v>
      </c>
      <c r="AR118" s="28">
        <f t="shared" si="237"/>
        <v>353.86666666666673</v>
      </c>
      <c r="AS118" s="28">
        <f t="shared" si="237"/>
        <v>807.84999999999991</v>
      </c>
      <c r="AT118" s="28">
        <f t="shared" si="237"/>
        <v>32.916666666666664</v>
      </c>
      <c r="AU118" s="28">
        <f t="shared" si="237"/>
        <v>0</v>
      </c>
      <c r="AV118" s="28">
        <f t="shared" si="237"/>
        <v>211.73333333333332</v>
      </c>
      <c r="AW118" s="28">
        <f t="shared" si="237"/>
        <v>9.5666666666666682</v>
      </c>
      <c r="AX118" s="28">
        <f t="shared" si="237"/>
        <v>24.333333333333332</v>
      </c>
      <c r="AY118" s="28">
        <f t="shared" si="237"/>
        <v>0</v>
      </c>
      <c r="AZ118" s="28">
        <f t="shared" si="237"/>
        <v>0</v>
      </c>
      <c r="BA118" s="28">
        <f t="shared" si="237"/>
        <v>0</v>
      </c>
      <c r="BB118" s="28">
        <f t="shared" si="237"/>
        <v>0</v>
      </c>
      <c r="BC118" s="28">
        <f t="shared" si="237"/>
        <v>840.76666666666654</v>
      </c>
      <c r="BD118" s="247"/>
      <c r="BE118" s="219"/>
      <c r="BF118" s="220"/>
      <c r="BG118" s="221"/>
      <c r="BH118" s="221"/>
      <c r="BI118" s="221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X118" s="28"/>
    </row>
    <row r="119" spans="39:76" x14ac:dyDescent="0.2">
      <c r="AM119" s="27">
        <v>710</v>
      </c>
      <c r="AN119" s="25" t="s">
        <v>187</v>
      </c>
      <c r="AO119" s="28">
        <f>AO62</f>
        <v>580.25</v>
      </c>
      <c r="AP119" s="28">
        <f t="shared" ref="AP119:BC119" si="238">AP62</f>
        <v>109.71666666666665</v>
      </c>
      <c r="AQ119" s="28">
        <f t="shared" si="238"/>
        <v>0</v>
      </c>
      <c r="AR119" s="28">
        <f t="shared" si="238"/>
        <v>689.96666666666658</v>
      </c>
      <c r="AS119" s="28">
        <f t="shared" si="238"/>
        <v>1368.4666666666665</v>
      </c>
      <c r="AT119" s="28">
        <f t="shared" si="238"/>
        <v>161.31666666666669</v>
      </c>
      <c r="AU119" s="28">
        <f t="shared" si="238"/>
        <v>0</v>
      </c>
      <c r="AV119" s="28">
        <f t="shared" si="238"/>
        <v>318.25</v>
      </c>
      <c r="AW119" s="28">
        <f t="shared" si="238"/>
        <v>148.56666666666666</v>
      </c>
      <c r="AX119" s="28">
        <f t="shared" si="238"/>
        <v>39.416666666666664</v>
      </c>
      <c r="AY119" s="28">
        <f t="shared" si="238"/>
        <v>0</v>
      </c>
      <c r="AZ119" s="28">
        <f t="shared" si="238"/>
        <v>0</v>
      </c>
      <c r="BA119" s="28">
        <f t="shared" si="238"/>
        <v>0</v>
      </c>
      <c r="BB119" s="28">
        <f t="shared" si="238"/>
        <v>0</v>
      </c>
      <c r="BC119" s="28">
        <f t="shared" si="238"/>
        <v>1529.7833333333335</v>
      </c>
      <c r="BD119" s="247"/>
      <c r="BE119" s="219"/>
      <c r="BF119" s="220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X119" s="28"/>
    </row>
    <row r="120" spans="39:76" x14ac:dyDescent="0.2">
      <c r="AN120" s="40" t="s">
        <v>246</v>
      </c>
      <c r="AO120" s="178">
        <f>SUM(AO99:AO119)</f>
        <v>10222.266666666665</v>
      </c>
      <c r="AP120" s="178">
        <f t="shared" ref="AP120:BC120" si="239">SUM(AP99:AP119)</f>
        <v>1366.7833333333333</v>
      </c>
      <c r="AQ120" s="178">
        <f t="shared" si="239"/>
        <v>239.66666666666669</v>
      </c>
      <c r="AR120" s="178">
        <f t="shared" si="239"/>
        <v>11828.716666666665</v>
      </c>
      <c r="AS120" s="178">
        <f t="shared" si="239"/>
        <v>24782.666666666664</v>
      </c>
      <c r="AT120" s="178">
        <f t="shared" si="239"/>
        <v>2054.8833333333337</v>
      </c>
      <c r="AU120" s="178">
        <f t="shared" si="239"/>
        <v>1046.8833333333334</v>
      </c>
      <c r="AV120" s="178">
        <f t="shared" si="239"/>
        <v>3820.7333333333336</v>
      </c>
      <c r="AW120" s="178">
        <f t="shared" si="239"/>
        <v>398.2</v>
      </c>
      <c r="AX120" s="178">
        <f t="shared" si="239"/>
        <v>739.98333333333312</v>
      </c>
      <c r="AY120" s="178">
        <f t="shared" si="239"/>
        <v>1481.8</v>
      </c>
      <c r="AZ120" s="178">
        <f t="shared" si="239"/>
        <v>27.533333333333335</v>
      </c>
      <c r="BA120" s="178">
        <f t="shared" si="239"/>
        <v>127.76666666666668</v>
      </c>
      <c r="BB120" s="178">
        <f t="shared" si="239"/>
        <v>1637.0999999999997</v>
      </c>
      <c r="BC120" s="178">
        <f t="shared" si="239"/>
        <v>27884.433333333331</v>
      </c>
      <c r="BD120" s="247"/>
      <c r="BE120" s="219"/>
      <c r="BF120" s="220"/>
      <c r="BG120" s="221"/>
      <c r="BH120" s="221"/>
      <c r="BI120" s="221"/>
      <c r="BJ120" s="221"/>
      <c r="BK120" s="221"/>
      <c r="BL120" s="221"/>
      <c r="BM120" s="221"/>
      <c r="BN120" s="221"/>
      <c r="BO120" s="221"/>
      <c r="BP120" s="221"/>
      <c r="BQ120" s="221"/>
      <c r="BR120" s="221"/>
      <c r="BS120" s="221"/>
      <c r="BT120" s="221"/>
      <c r="BU120" s="221"/>
      <c r="BV120" s="221"/>
      <c r="BX120" s="28"/>
    </row>
    <row r="121" spans="39:76" x14ac:dyDescent="0.2">
      <c r="AN121" s="40" t="s">
        <v>314</v>
      </c>
      <c r="AO121" s="41">
        <f>AO120/AR120</f>
        <v>0.86419067720786835</v>
      </c>
      <c r="AP121" s="41">
        <f>AP120/AR120</f>
        <v>0.11554789685553379</v>
      </c>
      <c r="AQ121" s="41">
        <f>AQ120/AR120</f>
        <v>2.0261425936597802E-2</v>
      </c>
      <c r="BD121" s="247"/>
      <c r="BE121" s="219"/>
      <c r="BF121" s="220"/>
      <c r="BG121" s="221"/>
      <c r="BH121" s="221"/>
      <c r="BI121" s="221"/>
      <c r="BJ121" s="221"/>
      <c r="BK121" s="221"/>
      <c r="BL121" s="221"/>
      <c r="BM121" s="221"/>
      <c r="BN121" s="221"/>
      <c r="BO121" s="221"/>
      <c r="BP121" s="221"/>
      <c r="BQ121" s="221"/>
      <c r="BR121" s="221"/>
      <c r="BS121" s="221"/>
      <c r="BT121" s="221"/>
      <c r="BU121" s="221"/>
      <c r="BV121" s="221"/>
      <c r="BX121" s="28"/>
    </row>
    <row r="122" spans="39:76" x14ac:dyDescent="0.2">
      <c r="AN122" s="40" t="s">
        <v>313</v>
      </c>
      <c r="AO122" s="41">
        <f>AO120/AO137</f>
        <v>0.81479970959601811</v>
      </c>
      <c r="AP122" s="41">
        <f t="shared" ref="AP122:BC122" si="240">AP120/AP137</f>
        <v>0.37321543159590587</v>
      </c>
      <c r="AQ122" s="41">
        <f t="shared" si="240"/>
        <v>0.9476736522999869</v>
      </c>
      <c r="AR122" s="41">
        <f t="shared" si="240"/>
        <v>0.71859804515670778</v>
      </c>
      <c r="AS122" s="41">
        <f t="shared" si="240"/>
        <v>0.76059529564014228</v>
      </c>
      <c r="AT122" s="41">
        <f t="shared" si="240"/>
        <v>0.23166013735050689</v>
      </c>
      <c r="AU122" s="41">
        <f t="shared" si="240"/>
        <v>0.74559029508819419</v>
      </c>
      <c r="AV122" s="41">
        <f t="shared" si="240"/>
        <v>0.7065466302160226</v>
      </c>
      <c r="AW122" s="41">
        <f t="shared" si="240"/>
        <v>0.50508424412827935</v>
      </c>
      <c r="AX122" s="41">
        <f t="shared" si="240"/>
        <v>0.90539989395978604</v>
      </c>
      <c r="AY122" s="41">
        <f t="shared" si="240"/>
        <v>0.76401790854952778</v>
      </c>
      <c r="AZ122" s="41">
        <f t="shared" si="240"/>
        <v>7.2367268267040458E-2</v>
      </c>
      <c r="BA122" s="41">
        <f t="shared" si="240"/>
        <v>0.79300713768490749</v>
      </c>
      <c r="BB122" s="41">
        <f t="shared" si="240"/>
        <v>0.65983716680997417</v>
      </c>
      <c r="BC122" s="41">
        <f t="shared" si="240"/>
        <v>0.65062983772617522</v>
      </c>
      <c r="BD122" s="247"/>
      <c r="BE122" s="219"/>
      <c r="BF122" s="220"/>
      <c r="BG122" s="221"/>
      <c r="BH122" s="221"/>
      <c r="BI122" s="221"/>
      <c r="BJ122" s="221"/>
      <c r="BK122" s="221"/>
      <c r="BL122" s="221"/>
      <c r="BM122" s="221"/>
      <c r="BN122" s="221"/>
      <c r="BO122" s="221"/>
      <c r="BP122" s="221"/>
      <c r="BQ122" s="221"/>
      <c r="BR122" s="221"/>
      <c r="BS122" s="221"/>
      <c r="BT122" s="221"/>
      <c r="BU122" s="221"/>
      <c r="BV122" s="221"/>
      <c r="BX122" s="28"/>
    </row>
    <row r="123" spans="39:76" x14ac:dyDescent="0.2">
      <c r="BD123" s="247"/>
      <c r="BE123" s="219"/>
      <c r="BF123" s="220"/>
      <c r="BG123" s="221"/>
      <c r="BH123" s="221"/>
      <c r="BI123" s="221"/>
      <c r="BJ123" s="221"/>
      <c r="BK123" s="221"/>
      <c r="BL123" s="221"/>
      <c r="BM123" s="221"/>
      <c r="BN123" s="221"/>
      <c r="BO123" s="221"/>
      <c r="BP123" s="221"/>
      <c r="BQ123" s="221"/>
      <c r="BR123" s="221"/>
      <c r="BS123" s="221"/>
      <c r="BT123" s="221"/>
      <c r="BU123" s="221"/>
      <c r="BV123" s="221"/>
    </row>
    <row r="124" spans="39:76" x14ac:dyDescent="0.2">
      <c r="BD124" s="247"/>
      <c r="BE124" s="219"/>
      <c r="BF124" s="220"/>
      <c r="BG124" s="221"/>
      <c r="BH124" s="221"/>
      <c r="BI124" s="221"/>
      <c r="BJ124" s="221"/>
      <c r="BK124" s="221"/>
      <c r="BL124" s="221"/>
      <c r="BM124" s="221"/>
      <c r="BN124" s="221"/>
      <c r="BO124" s="221"/>
      <c r="BP124" s="221"/>
      <c r="BQ124" s="221"/>
      <c r="BR124" s="221"/>
      <c r="BS124" s="221"/>
      <c r="BT124" s="221"/>
      <c r="BU124" s="221"/>
      <c r="BV124" s="221"/>
    </row>
    <row r="125" spans="39:76" x14ac:dyDescent="0.2">
      <c r="BD125" s="247"/>
      <c r="BE125" s="219"/>
      <c r="BF125" s="220"/>
      <c r="BG125" s="221"/>
      <c r="BH125" s="221"/>
      <c r="BI125" s="221"/>
      <c r="BJ125" s="221"/>
      <c r="BK125" s="221"/>
      <c r="BL125" s="221"/>
      <c r="BM125" s="221"/>
      <c r="BN125" s="221"/>
      <c r="BO125" s="221"/>
      <c r="BP125" s="221"/>
      <c r="BQ125" s="221"/>
      <c r="BR125" s="221"/>
      <c r="BS125" s="221"/>
      <c r="BT125" s="221"/>
      <c r="BU125" s="221"/>
      <c r="BV125" s="221"/>
    </row>
    <row r="126" spans="39:76" x14ac:dyDescent="0.2">
      <c r="AN126" s="85" t="s">
        <v>282</v>
      </c>
      <c r="BD126" s="247"/>
      <c r="BE126" s="219"/>
      <c r="BF126" s="220"/>
      <c r="BG126" s="221"/>
      <c r="BH126" s="221"/>
      <c r="BI126" s="221"/>
      <c r="BJ126" s="221"/>
      <c r="BK126" s="221"/>
      <c r="BL126" s="221"/>
      <c r="BM126" s="221"/>
      <c r="BN126" s="221"/>
      <c r="BO126" s="221"/>
      <c r="BP126" s="221"/>
      <c r="BQ126" s="221"/>
      <c r="BR126" s="221"/>
      <c r="BS126" s="221"/>
      <c r="BT126" s="221"/>
      <c r="BU126" s="221"/>
      <c r="BV126" s="221"/>
    </row>
    <row r="127" spans="39:76" x14ac:dyDescent="0.2">
      <c r="AN127" s="148" t="s">
        <v>272</v>
      </c>
      <c r="AO127" s="138">
        <f>AO6</f>
        <v>301.25833333333333</v>
      </c>
      <c r="AP127" s="138">
        <f t="shared" ref="AP127:BC127" si="241">AP6</f>
        <v>60.266666666666666</v>
      </c>
      <c r="AQ127" s="138">
        <f t="shared" si="241"/>
        <v>2.5166666666666666</v>
      </c>
      <c r="AR127" s="138">
        <f t="shared" si="241"/>
        <v>364.04166666666663</v>
      </c>
      <c r="AS127" s="138">
        <f t="shared" si="241"/>
        <v>736.25</v>
      </c>
      <c r="AT127" s="138">
        <f t="shared" si="241"/>
        <v>147.08333333333331</v>
      </c>
      <c r="AU127" s="138">
        <f t="shared" si="241"/>
        <v>254.64999999999998</v>
      </c>
      <c r="AV127" s="138">
        <f t="shared" si="241"/>
        <v>103.81666666666665</v>
      </c>
      <c r="AW127" s="138">
        <f t="shared" si="241"/>
        <v>0</v>
      </c>
      <c r="AX127" s="138">
        <f t="shared" si="241"/>
        <v>21.500000000000007</v>
      </c>
      <c r="AY127" s="138">
        <f t="shared" si="241"/>
        <v>46.766666666666673</v>
      </c>
      <c r="AZ127" s="138">
        <f t="shared" si="241"/>
        <v>5.8000000000000007</v>
      </c>
      <c r="BA127" s="138">
        <f t="shared" si="241"/>
        <v>33.016666666666659</v>
      </c>
      <c r="BB127" s="138">
        <f t="shared" si="241"/>
        <v>85.583333333333357</v>
      </c>
      <c r="BC127" s="240">
        <f t="shared" si="241"/>
        <v>1137.9833333333333</v>
      </c>
      <c r="BD127" s="247"/>
      <c r="BE127" s="219"/>
      <c r="BF127" s="220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1"/>
      <c r="BS127" s="221"/>
      <c r="BT127" s="221"/>
      <c r="BU127" s="221"/>
      <c r="BV127" s="221"/>
    </row>
    <row r="128" spans="39:76" x14ac:dyDescent="0.2">
      <c r="AN128" s="148" t="s">
        <v>273</v>
      </c>
      <c r="AO128" s="138">
        <f>AO11</f>
        <v>76.083333333333329</v>
      </c>
      <c r="AP128" s="138">
        <f t="shared" ref="AP128:BC128" si="242">AP11</f>
        <v>183.45</v>
      </c>
      <c r="AQ128" s="138">
        <f t="shared" si="242"/>
        <v>0</v>
      </c>
      <c r="AR128" s="138">
        <f t="shared" si="242"/>
        <v>259.5333333333333</v>
      </c>
      <c r="AS128" s="138">
        <f t="shared" si="242"/>
        <v>102.51666666666667</v>
      </c>
      <c r="AT128" s="138">
        <f t="shared" si="242"/>
        <v>1146.0833333333335</v>
      </c>
      <c r="AU128" s="138">
        <f t="shared" si="242"/>
        <v>1.0333333333333334</v>
      </c>
      <c r="AV128" s="138">
        <f t="shared" si="242"/>
        <v>156.31666666666669</v>
      </c>
      <c r="AW128" s="138">
        <f t="shared" si="242"/>
        <v>93.100000000000009</v>
      </c>
      <c r="AX128" s="138">
        <f t="shared" si="242"/>
        <v>4.7666666666666675</v>
      </c>
      <c r="AY128" s="138">
        <f t="shared" si="242"/>
        <v>0.16666666666666666</v>
      </c>
      <c r="AZ128" s="138">
        <f t="shared" si="242"/>
        <v>7.8333333333333348</v>
      </c>
      <c r="BA128" s="138">
        <f t="shared" si="242"/>
        <v>0</v>
      </c>
      <c r="BB128" s="138">
        <f t="shared" si="242"/>
        <v>8.0000000000000018</v>
      </c>
      <c r="BC128" s="240">
        <f t="shared" si="242"/>
        <v>1249.6333333333334</v>
      </c>
      <c r="BD128" s="247"/>
      <c r="BE128" s="219"/>
      <c r="BF128" s="220"/>
      <c r="BG128" s="221"/>
      <c r="BH128" s="221"/>
      <c r="BI128" s="221"/>
      <c r="BJ128" s="221"/>
      <c r="BK128" s="221"/>
      <c r="BL128" s="221"/>
      <c r="BM128" s="221"/>
      <c r="BN128" s="221"/>
      <c r="BO128" s="221"/>
      <c r="BP128" s="221"/>
      <c r="BQ128" s="221"/>
      <c r="BR128" s="221"/>
      <c r="BS128" s="221"/>
      <c r="BT128" s="221"/>
      <c r="BU128" s="221"/>
      <c r="BV128" s="221"/>
    </row>
    <row r="129" spans="40:74" x14ac:dyDescent="0.2">
      <c r="AN129" s="148" t="s">
        <v>274</v>
      </c>
      <c r="AO129" s="138">
        <f>AO16</f>
        <v>906.11666666666656</v>
      </c>
      <c r="AP129" s="138">
        <f t="shared" ref="AP129:BC129" si="243">AP16</f>
        <v>213.33333333333331</v>
      </c>
      <c r="AQ129" s="138">
        <f t="shared" si="243"/>
        <v>0</v>
      </c>
      <c r="AR129" s="138">
        <f t="shared" si="243"/>
        <v>1119.45</v>
      </c>
      <c r="AS129" s="138">
        <f t="shared" si="243"/>
        <v>995.16666666666674</v>
      </c>
      <c r="AT129" s="138">
        <f t="shared" si="243"/>
        <v>299.39999999999998</v>
      </c>
      <c r="AU129" s="138">
        <f t="shared" si="243"/>
        <v>0.43333333333333335</v>
      </c>
      <c r="AV129" s="138">
        <f t="shared" si="243"/>
        <v>324.56666666666661</v>
      </c>
      <c r="AW129" s="138">
        <f t="shared" si="243"/>
        <v>17.916666666666668</v>
      </c>
      <c r="AX129" s="138">
        <f t="shared" si="243"/>
        <v>7.1833333333333336</v>
      </c>
      <c r="AY129" s="138">
        <f t="shared" si="243"/>
        <v>3.5000000000000036</v>
      </c>
      <c r="AZ129" s="138">
        <f t="shared" si="243"/>
        <v>3.0999999999999992</v>
      </c>
      <c r="BA129" s="138">
        <f t="shared" si="243"/>
        <v>0</v>
      </c>
      <c r="BB129" s="138">
        <f t="shared" si="243"/>
        <v>6.6000000000000032</v>
      </c>
      <c r="BC129" s="240">
        <f t="shared" si="243"/>
        <v>1295</v>
      </c>
      <c r="BD129" s="247"/>
      <c r="BE129" s="219"/>
      <c r="BF129" s="220"/>
      <c r="BG129" s="221"/>
      <c r="BH129" s="221"/>
      <c r="BI129" s="221"/>
      <c r="BJ129" s="221"/>
      <c r="BK129" s="221"/>
      <c r="BL129" s="221"/>
      <c r="BM129" s="221"/>
      <c r="BN129" s="221"/>
      <c r="BO129" s="221"/>
      <c r="BP129" s="221"/>
      <c r="BQ129" s="221"/>
      <c r="BR129" s="221"/>
      <c r="BS129" s="221"/>
      <c r="BT129" s="221"/>
      <c r="BU129" s="221"/>
      <c r="BV129" s="221"/>
    </row>
    <row r="130" spans="40:74" x14ac:dyDescent="0.2">
      <c r="AN130" s="148" t="s">
        <v>275</v>
      </c>
      <c r="AO130" s="138">
        <f>AO23</f>
        <v>385.40000000000003</v>
      </c>
      <c r="AP130" s="138">
        <f t="shared" ref="AP130:BC130" si="244">AP23</f>
        <v>1219.5500000000002</v>
      </c>
      <c r="AQ130" s="138">
        <f t="shared" si="244"/>
        <v>0</v>
      </c>
      <c r="AR130" s="138">
        <f t="shared" si="244"/>
        <v>1604.95</v>
      </c>
      <c r="AS130" s="138">
        <f t="shared" si="244"/>
        <v>716.08333333333326</v>
      </c>
      <c r="AT130" s="138">
        <f t="shared" si="244"/>
        <v>3959.1166666666668</v>
      </c>
      <c r="AU130" s="138">
        <f t="shared" si="244"/>
        <v>32.083333333333329</v>
      </c>
      <c r="AV130" s="138">
        <f t="shared" si="244"/>
        <v>477.91666666666663</v>
      </c>
      <c r="AW130" s="138">
        <f t="shared" si="244"/>
        <v>159.33333333333331</v>
      </c>
      <c r="AX130" s="138">
        <f t="shared" si="244"/>
        <v>0</v>
      </c>
      <c r="AY130" s="138">
        <f t="shared" si="244"/>
        <v>36.216666666666661</v>
      </c>
      <c r="AZ130" s="138">
        <f t="shared" si="244"/>
        <v>305.4666666666667</v>
      </c>
      <c r="BA130" s="138">
        <f t="shared" si="244"/>
        <v>0</v>
      </c>
      <c r="BB130" s="138">
        <f t="shared" si="244"/>
        <v>341.68333333333328</v>
      </c>
      <c r="BC130" s="240">
        <f t="shared" si="244"/>
        <v>4707.2833333333338</v>
      </c>
      <c r="BD130" s="247"/>
      <c r="BE130" s="219"/>
      <c r="BF130" s="220"/>
      <c r="BG130" s="221"/>
      <c r="BH130" s="221"/>
      <c r="BI130" s="221"/>
      <c r="BJ130" s="221"/>
      <c r="BK130" s="221"/>
      <c r="BL130" s="221"/>
      <c r="BM130" s="221"/>
      <c r="BN130" s="221"/>
      <c r="BO130" s="221"/>
      <c r="BP130" s="221"/>
      <c r="BQ130" s="221"/>
      <c r="BR130" s="221"/>
      <c r="BS130" s="221"/>
      <c r="BT130" s="221"/>
      <c r="BU130" s="221"/>
      <c r="BV130" s="221"/>
    </row>
    <row r="131" spans="40:74" x14ac:dyDescent="0.2">
      <c r="AN131" s="148" t="s">
        <v>276</v>
      </c>
      <c r="AO131" s="138">
        <f>AO37</f>
        <v>2294.1833333333334</v>
      </c>
      <c r="AP131" s="138">
        <f t="shared" ref="AP131:BC131" si="245">AP37</f>
        <v>428.63333333333333</v>
      </c>
      <c r="AQ131" s="138">
        <f t="shared" si="245"/>
        <v>20.049999999999997</v>
      </c>
      <c r="AR131" s="138">
        <f t="shared" si="245"/>
        <v>2742.8666666666663</v>
      </c>
      <c r="AS131" s="138">
        <f t="shared" si="245"/>
        <v>7611.8666666666659</v>
      </c>
      <c r="AT131" s="138">
        <f t="shared" si="245"/>
        <v>906.05000000000007</v>
      </c>
      <c r="AU131" s="138">
        <f t="shared" si="245"/>
        <v>489.68333333333334</v>
      </c>
      <c r="AV131" s="138">
        <f t="shared" si="245"/>
        <v>610.75</v>
      </c>
      <c r="AW131" s="138">
        <f t="shared" si="245"/>
        <v>0</v>
      </c>
      <c r="AX131" s="138">
        <f t="shared" si="245"/>
        <v>346.84999999999997</v>
      </c>
      <c r="AY131" s="138">
        <f t="shared" si="245"/>
        <v>789.61666666666667</v>
      </c>
      <c r="AZ131" s="138">
        <f t="shared" si="245"/>
        <v>32.450000000000003</v>
      </c>
      <c r="BA131" s="138">
        <f t="shared" si="245"/>
        <v>124.06666666666668</v>
      </c>
      <c r="BB131" s="138">
        <f t="shared" si="245"/>
        <v>946.13333333333321</v>
      </c>
      <c r="BC131" s="240">
        <f t="shared" si="245"/>
        <v>9007.5999999999985</v>
      </c>
      <c r="BD131" s="247"/>
      <c r="BE131" s="219"/>
      <c r="BF131" s="220"/>
      <c r="BG131" s="221"/>
      <c r="BH131" s="221"/>
      <c r="BI131" s="221"/>
      <c r="BJ131" s="221"/>
      <c r="BK131" s="221"/>
      <c r="BL131" s="221"/>
      <c r="BM131" s="221"/>
      <c r="BN131" s="221"/>
      <c r="BO131" s="221"/>
      <c r="BP131" s="221"/>
      <c r="BQ131" s="221"/>
      <c r="BR131" s="221"/>
      <c r="BS131" s="221"/>
      <c r="BT131" s="221"/>
      <c r="BU131" s="221"/>
      <c r="BV131" s="221"/>
    </row>
    <row r="132" spans="40:74" x14ac:dyDescent="0.2">
      <c r="AN132" s="148" t="s">
        <v>277</v>
      </c>
      <c r="AO132" s="138">
        <f>AO50</f>
        <v>2591.7833333333333</v>
      </c>
      <c r="AP132" s="138">
        <f t="shared" ref="AP132:BC132" si="246">AP50</f>
        <v>415.91666666666663</v>
      </c>
      <c r="AQ132" s="138">
        <f t="shared" si="246"/>
        <v>190.70000000000002</v>
      </c>
      <c r="AR132" s="138">
        <f t="shared" si="246"/>
        <v>3198.4000000000005</v>
      </c>
      <c r="AS132" s="138">
        <f t="shared" si="246"/>
        <v>7163.4</v>
      </c>
      <c r="AT132" s="138">
        <f t="shared" si="246"/>
        <v>711.88333333333344</v>
      </c>
      <c r="AU132" s="138">
        <f t="shared" si="246"/>
        <v>495.36666666666667</v>
      </c>
      <c r="AV132" s="138">
        <f t="shared" si="246"/>
        <v>626.76666666666654</v>
      </c>
      <c r="AW132" s="138">
        <f t="shared" si="246"/>
        <v>93.699999999999989</v>
      </c>
      <c r="AX132" s="138">
        <f t="shared" si="246"/>
        <v>187.5</v>
      </c>
      <c r="AY132" s="138">
        <f t="shared" si="246"/>
        <v>773.75</v>
      </c>
      <c r="AZ132" s="138">
        <f t="shared" si="246"/>
        <v>1.5500000000000005</v>
      </c>
      <c r="BA132" s="138">
        <f t="shared" si="246"/>
        <v>3.7</v>
      </c>
      <c r="BB132" s="138">
        <f t="shared" si="246"/>
        <v>779.00000000000011</v>
      </c>
      <c r="BC132" s="240">
        <f t="shared" si="246"/>
        <v>8370.65</v>
      </c>
      <c r="BD132" s="247"/>
      <c r="BE132" s="219"/>
      <c r="BF132" s="220"/>
      <c r="BG132" s="221"/>
      <c r="BH132" s="221"/>
      <c r="BI132" s="221"/>
      <c r="BJ132" s="221"/>
      <c r="BK132" s="221"/>
      <c r="BL132" s="221"/>
      <c r="BM132" s="221"/>
      <c r="BN132" s="221"/>
      <c r="BO132" s="221"/>
      <c r="BP132" s="221"/>
      <c r="BQ132" s="221"/>
      <c r="BR132" s="221"/>
      <c r="BS132" s="221"/>
      <c r="BT132" s="221"/>
      <c r="BU132" s="221"/>
      <c r="BV132" s="221"/>
    </row>
    <row r="133" spans="40:74" x14ac:dyDescent="0.2">
      <c r="AN133" s="148" t="s">
        <v>278</v>
      </c>
      <c r="AO133" s="138">
        <f>AO63</f>
        <v>5551.8</v>
      </c>
      <c r="AP133" s="138">
        <f t="shared" ref="AP133:BC133" si="247">AP63</f>
        <v>604.0333333333333</v>
      </c>
      <c r="AQ133" s="138">
        <f t="shared" si="247"/>
        <v>28.916666666666661</v>
      </c>
      <c r="AR133" s="138">
        <f t="shared" si="247"/>
        <v>6184.7500000000009</v>
      </c>
      <c r="AS133" s="138">
        <f t="shared" si="247"/>
        <v>10818</v>
      </c>
      <c r="AT133" s="138">
        <f t="shared" si="247"/>
        <v>739.98333333333335</v>
      </c>
      <c r="AU133" s="138">
        <f t="shared" si="247"/>
        <v>78.100000000000009</v>
      </c>
      <c r="AV133" s="138">
        <f t="shared" si="247"/>
        <v>2734.9</v>
      </c>
      <c r="AW133" s="138">
        <f t="shared" si="247"/>
        <v>304.63333333333333</v>
      </c>
      <c r="AX133" s="138">
        <f t="shared" si="247"/>
        <v>240.51666666666668</v>
      </c>
      <c r="AY133" s="138">
        <f t="shared" si="247"/>
        <v>0.66666666666666663</v>
      </c>
      <c r="AZ133" s="138">
        <f t="shared" si="247"/>
        <v>0</v>
      </c>
      <c r="BA133" s="138">
        <f t="shared" si="247"/>
        <v>0</v>
      </c>
      <c r="BB133" s="138">
        <f t="shared" si="247"/>
        <v>0.66666666666666663</v>
      </c>
      <c r="BC133" s="240">
        <f t="shared" si="247"/>
        <v>11636.083333333332</v>
      </c>
      <c r="BD133" s="247"/>
      <c r="BE133" s="219"/>
      <c r="BF133" s="220"/>
      <c r="BG133" s="221"/>
      <c r="BH133" s="221"/>
      <c r="BI133" s="221"/>
      <c r="BJ133" s="221"/>
      <c r="BK133" s="221"/>
      <c r="BL133" s="221"/>
      <c r="BM133" s="221"/>
      <c r="BN133" s="221"/>
      <c r="BO133" s="221"/>
      <c r="BP133" s="221"/>
      <c r="BQ133" s="221"/>
      <c r="BR133" s="221"/>
      <c r="BS133" s="221"/>
      <c r="BT133" s="221"/>
      <c r="BU133" s="221"/>
      <c r="BV133" s="221"/>
    </row>
    <row r="134" spans="40:74" x14ac:dyDescent="0.2">
      <c r="AN134" s="148" t="s">
        <v>279</v>
      </c>
      <c r="AO134" s="138">
        <f>AO68</f>
        <v>118.39999999999999</v>
      </c>
      <c r="AP134" s="138">
        <f t="shared" ref="AP134:BC134" si="248">AP68</f>
        <v>37.083333333333343</v>
      </c>
      <c r="AQ134" s="138">
        <f t="shared" si="248"/>
        <v>10.716666666666667</v>
      </c>
      <c r="AR134" s="138">
        <f t="shared" si="248"/>
        <v>166.19999999999996</v>
      </c>
      <c r="AS134" s="138">
        <f t="shared" si="248"/>
        <v>446.51666666666665</v>
      </c>
      <c r="AT134" s="138">
        <f t="shared" si="248"/>
        <v>44.2</v>
      </c>
      <c r="AU134" s="138">
        <f t="shared" si="248"/>
        <v>22.45</v>
      </c>
      <c r="AV134" s="138">
        <f t="shared" si="248"/>
        <v>61.566666666666663</v>
      </c>
      <c r="AW134" s="138">
        <f t="shared" si="248"/>
        <v>0</v>
      </c>
      <c r="AX134" s="138">
        <f t="shared" si="248"/>
        <v>8.9833333333333325</v>
      </c>
      <c r="AY134" s="138">
        <f t="shared" si="248"/>
        <v>11.25</v>
      </c>
      <c r="AZ134" s="138">
        <f t="shared" si="248"/>
        <v>0.23333333333333309</v>
      </c>
      <c r="BA134" s="138">
        <f t="shared" si="248"/>
        <v>0.33333333333333331</v>
      </c>
      <c r="BB134" s="138">
        <f t="shared" si="248"/>
        <v>11.81666666666667</v>
      </c>
      <c r="BC134" s="240">
        <f t="shared" si="248"/>
        <v>513.16666666666663</v>
      </c>
      <c r="BD134" s="247"/>
      <c r="BE134" s="219"/>
      <c r="BF134" s="220"/>
      <c r="BG134" s="221"/>
      <c r="BH134" s="221"/>
      <c r="BI134" s="221"/>
      <c r="BJ134" s="221"/>
      <c r="BK134" s="221"/>
      <c r="BL134" s="221"/>
      <c r="BM134" s="221"/>
      <c r="BN134" s="221"/>
      <c r="BO134" s="221"/>
      <c r="BP134" s="221"/>
      <c r="BQ134" s="221"/>
      <c r="BR134" s="221"/>
      <c r="BS134" s="221"/>
      <c r="BT134" s="221"/>
      <c r="BU134" s="221"/>
      <c r="BV134" s="221"/>
    </row>
    <row r="135" spans="40:74" x14ac:dyDescent="0.2">
      <c r="AN135" s="148" t="s">
        <v>280</v>
      </c>
      <c r="AO135" s="138">
        <f>AO76</f>
        <v>270.63333333333333</v>
      </c>
      <c r="AP135" s="138">
        <f t="shared" ref="AP135:BC135" si="249">AP76</f>
        <v>170.26666666666665</v>
      </c>
      <c r="AQ135" s="138">
        <f t="shared" si="249"/>
        <v>0</v>
      </c>
      <c r="AR135" s="138">
        <f t="shared" si="249"/>
        <v>440.9</v>
      </c>
      <c r="AS135" s="138">
        <f t="shared" si="249"/>
        <v>376.2</v>
      </c>
      <c r="AT135" s="138">
        <f t="shared" si="249"/>
        <v>291.66666666666663</v>
      </c>
      <c r="AU135" s="138">
        <f t="shared" si="249"/>
        <v>0</v>
      </c>
      <c r="AV135" s="138">
        <f t="shared" si="249"/>
        <v>145.51666666666668</v>
      </c>
      <c r="AW135" s="138">
        <f t="shared" si="249"/>
        <v>24.7</v>
      </c>
      <c r="AX135" s="138">
        <f t="shared" si="249"/>
        <v>0</v>
      </c>
      <c r="AY135" s="138">
        <f t="shared" si="249"/>
        <v>58.183333333333323</v>
      </c>
      <c r="AZ135" s="138">
        <f t="shared" si="249"/>
        <v>21.049999999999997</v>
      </c>
      <c r="BA135" s="138">
        <f t="shared" si="249"/>
        <v>0</v>
      </c>
      <c r="BB135" s="138">
        <f t="shared" si="249"/>
        <v>79.233333333333334</v>
      </c>
      <c r="BC135" s="240">
        <f t="shared" si="249"/>
        <v>667.86666666666667</v>
      </c>
      <c r="BD135" s="247"/>
      <c r="BE135" s="219"/>
      <c r="BF135" s="220"/>
      <c r="BG135" s="221"/>
      <c r="BH135" s="221"/>
      <c r="BI135" s="221"/>
      <c r="BJ135" s="221"/>
      <c r="BK135" s="221"/>
      <c r="BL135" s="221"/>
      <c r="BM135" s="221"/>
      <c r="BN135" s="221"/>
      <c r="BO135" s="221"/>
      <c r="BP135" s="221"/>
      <c r="BQ135" s="221"/>
      <c r="BR135" s="221"/>
      <c r="BS135" s="221"/>
      <c r="BT135" s="221"/>
      <c r="BU135" s="221"/>
      <c r="BV135" s="221"/>
    </row>
    <row r="136" spans="40:74" ht="13.5" thickBot="1" x14ac:dyDescent="0.25">
      <c r="AN136" s="184" t="s">
        <v>281</v>
      </c>
      <c r="AO136" s="154">
        <f>AO85</f>
        <v>50.083333333333329</v>
      </c>
      <c r="AP136" s="154">
        <f t="shared" ref="AP136:BC136" si="250">AP85</f>
        <v>329.65</v>
      </c>
      <c r="AQ136" s="154">
        <f t="shared" si="250"/>
        <v>0</v>
      </c>
      <c r="AR136" s="154">
        <f t="shared" si="250"/>
        <v>379.73333333333329</v>
      </c>
      <c r="AS136" s="154">
        <f t="shared" si="250"/>
        <v>3617.25</v>
      </c>
      <c r="AT136" s="154">
        <f t="shared" si="250"/>
        <v>624.7833333333333</v>
      </c>
      <c r="AU136" s="154">
        <f t="shared" si="250"/>
        <v>30.3</v>
      </c>
      <c r="AV136" s="154">
        <f t="shared" si="250"/>
        <v>165.50000000000003</v>
      </c>
      <c r="AW136" s="154">
        <f t="shared" si="250"/>
        <v>94.999999999999986</v>
      </c>
      <c r="AX136" s="154">
        <f t="shared" si="250"/>
        <v>0</v>
      </c>
      <c r="AY136" s="154">
        <f t="shared" si="250"/>
        <v>219.36666666666662</v>
      </c>
      <c r="AZ136" s="154">
        <f t="shared" si="250"/>
        <v>2.9833333333333329</v>
      </c>
      <c r="BA136" s="154">
        <f t="shared" si="250"/>
        <v>0</v>
      </c>
      <c r="BB136" s="154">
        <f t="shared" si="250"/>
        <v>222.34999999999997</v>
      </c>
      <c r="BC136" s="241">
        <f t="shared" si="250"/>
        <v>4272.3333333333339</v>
      </c>
      <c r="BD136" s="247"/>
      <c r="BE136" s="219"/>
      <c r="BF136" s="220"/>
      <c r="BG136" s="221"/>
      <c r="BH136" s="221"/>
      <c r="BI136" s="221"/>
      <c r="BJ136" s="221"/>
      <c r="BK136" s="221"/>
      <c r="BL136" s="221"/>
      <c r="BM136" s="221"/>
      <c r="BN136" s="221"/>
      <c r="BO136" s="221"/>
      <c r="BP136" s="221"/>
      <c r="BQ136" s="221"/>
      <c r="BR136" s="221"/>
      <c r="BS136" s="221"/>
      <c r="BT136" s="221"/>
      <c r="BU136" s="221"/>
      <c r="BV136" s="221"/>
    </row>
    <row r="137" spans="40:74" ht="13.5" thickTop="1" x14ac:dyDescent="0.2">
      <c r="AN137" s="251" t="s">
        <v>242</v>
      </c>
      <c r="AO137" s="250">
        <f>SUM(AO127:AO136)</f>
        <v>12545.741666666667</v>
      </c>
      <c r="AP137" s="250">
        <f t="shared" ref="AP137:BC137" si="251">SUM(AP127:AP136)</f>
        <v>3662.1833333333338</v>
      </c>
      <c r="AQ137" s="250">
        <f t="shared" si="251"/>
        <v>252.9</v>
      </c>
      <c r="AR137" s="250">
        <f t="shared" si="251"/>
        <v>16460.825000000001</v>
      </c>
      <c r="AS137" s="250">
        <f t="shared" si="251"/>
        <v>32583.25</v>
      </c>
      <c r="AT137" s="250">
        <f t="shared" si="251"/>
        <v>8870.25</v>
      </c>
      <c r="AU137" s="250">
        <f t="shared" si="251"/>
        <v>1404.1</v>
      </c>
      <c r="AV137" s="250">
        <f t="shared" si="251"/>
        <v>5407.6166666666659</v>
      </c>
      <c r="AW137" s="250">
        <f t="shared" si="251"/>
        <v>788.38333333333344</v>
      </c>
      <c r="AX137" s="250">
        <f t="shared" si="251"/>
        <v>817.3</v>
      </c>
      <c r="AY137" s="250">
        <f t="shared" si="251"/>
        <v>1939.4833333333333</v>
      </c>
      <c r="AZ137" s="250">
        <f t="shared" si="251"/>
        <v>380.46666666666675</v>
      </c>
      <c r="BA137" s="250">
        <f t="shared" si="251"/>
        <v>161.11666666666667</v>
      </c>
      <c r="BB137" s="250">
        <f t="shared" si="251"/>
        <v>2481.0666666666662</v>
      </c>
      <c r="BC137" s="28">
        <f t="shared" si="251"/>
        <v>42857.600000000006</v>
      </c>
      <c r="BD137" s="247"/>
      <c r="BE137" s="219"/>
      <c r="BF137" s="220"/>
      <c r="BG137" s="221"/>
      <c r="BH137" s="221"/>
      <c r="BI137" s="221"/>
      <c r="BJ137" s="221"/>
      <c r="BK137" s="221"/>
      <c r="BL137" s="221"/>
      <c r="BM137" s="221"/>
      <c r="BN137" s="221"/>
      <c r="BO137" s="221"/>
      <c r="BP137" s="221"/>
      <c r="BQ137" s="221"/>
      <c r="BR137" s="221"/>
      <c r="BS137" s="221"/>
      <c r="BT137" s="221"/>
      <c r="BU137" s="221"/>
      <c r="BV137" s="221"/>
    </row>
    <row r="138" spans="40:74" ht="13.5" thickBot="1" x14ac:dyDescent="0.25">
      <c r="AN138" s="265" t="s">
        <v>214</v>
      </c>
      <c r="AO138" s="154">
        <f>AO87</f>
        <v>12545.741666666663</v>
      </c>
      <c r="AP138" s="154">
        <f t="shared" ref="AP138:BC138" si="252">AP87</f>
        <v>3662.1833333333343</v>
      </c>
      <c r="AQ138" s="154">
        <f t="shared" si="252"/>
        <v>252.9</v>
      </c>
      <c r="AR138" s="154">
        <f t="shared" si="252"/>
        <v>16460.825000000001</v>
      </c>
      <c r="AS138" s="154">
        <f t="shared" si="252"/>
        <v>32583.250000000004</v>
      </c>
      <c r="AT138" s="154">
        <f t="shared" si="252"/>
        <v>8870.25</v>
      </c>
      <c r="AU138" s="154">
        <f t="shared" si="252"/>
        <v>1404.1</v>
      </c>
      <c r="AV138" s="154">
        <f t="shared" si="252"/>
        <v>5407.616666666665</v>
      </c>
      <c r="AW138" s="154">
        <f t="shared" si="252"/>
        <v>788.38333333333344</v>
      </c>
      <c r="AX138" s="154">
        <f t="shared" si="252"/>
        <v>817.29999999999984</v>
      </c>
      <c r="AY138" s="154">
        <f t="shared" si="252"/>
        <v>1939.4833333333329</v>
      </c>
      <c r="AZ138" s="154">
        <f t="shared" si="252"/>
        <v>380.46666666666664</v>
      </c>
      <c r="BA138" s="154">
        <f t="shared" si="252"/>
        <v>161.1166666666667</v>
      </c>
      <c r="BB138" s="154">
        <f t="shared" si="252"/>
        <v>2481.0666666666671</v>
      </c>
      <c r="BC138" s="266">
        <f t="shared" si="252"/>
        <v>42857.599999999991</v>
      </c>
      <c r="BD138" s="247"/>
      <c r="BE138" s="219"/>
      <c r="BF138" s="220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1"/>
      <c r="BS138" s="221"/>
      <c r="BT138" s="221"/>
      <c r="BU138" s="221"/>
      <c r="BV138" s="221"/>
    </row>
    <row r="139" spans="40:74" ht="13.5" thickTop="1" x14ac:dyDescent="0.2">
      <c r="AN139" s="148" t="s">
        <v>241</v>
      </c>
      <c r="AO139" s="138">
        <f>AO93</f>
        <v>48.766666666666666</v>
      </c>
      <c r="AP139" s="138">
        <f t="shared" ref="AP139:BC139" si="253">AP93</f>
        <v>41.183333333333337</v>
      </c>
      <c r="AQ139" s="138">
        <f t="shared" si="253"/>
        <v>0</v>
      </c>
      <c r="AR139" s="138">
        <f t="shared" si="253"/>
        <v>89.95</v>
      </c>
      <c r="AS139" s="138">
        <f t="shared" si="253"/>
        <v>349.98333333333335</v>
      </c>
      <c r="AT139" s="138">
        <f t="shared" si="253"/>
        <v>180.43333333333331</v>
      </c>
      <c r="AU139" s="138">
        <f t="shared" si="253"/>
        <v>7.0500000000000007</v>
      </c>
      <c r="AV139" s="138">
        <f t="shared" si="253"/>
        <v>63.35</v>
      </c>
      <c r="AW139" s="138">
        <f t="shared" si="253"/>
        <v>0</v>
      </c>
      <c r="AX139" s="138">
        <f t="shared" si="253"/>
        <v>27.316666666666666</v>
      </c>
      <c r="AY139" s="138">
        <f t="shared" si="253"/>
        <v>29.299999999999997</v>
      </c>
      <c r="AZ139" s="138">
        <f t="shared" si="253"/>
        <v>6.4500000000000011</v>
      </c>
      <c r="BA139" s="138">
        <f t="shared" si="253"/>
        <v>0</v>
      </c>
      <c r="BB139" s="138">
        <f t="shared" si="253"/>
        <v>35.749999999999993</v>
      </c>
      <c r="BC139" s="177">
        <f t="shared" si="253"/>
        <v>537.4666666666667</v>
      </c>
      <c r="BD139" s="247"/>
      <c r="BE139" s="219"/>
      <c r="BF139" s="220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1"/>
      <c r="BS139" s="221"/>
      <c r="BT139" s="221"/>
      <c r="BU139" s="221"/>
      <c r="BV139" s="221"/>
    </row>
    <row r="140" spans="40:74" x14ac:dyDescent="0.2">
      <c r="BE140" s="219"/>
      <c r="BF140" s="220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1"/>
      <c r="BS140" s="221"/>
      <c r="BT140" s="221"/>
      <c r="BU140" s="221"/>
      <c r="BV140" s="221"/>
    </row>
    <row r="141" spans="40:74" x14ac:dyDescent="0.2">
      <c r="BE141" s="219"/>
      <c r="BF141" s="220"/>
      <c r="BG141" s="221"/>
      <c r="BH141" s="221"/>
      <c r="BI141" s="221"/>
      <c r="BJ141" s="221"/>
      <c r="BK141" s="221"/>
      <c r="BL141" s="221"/>
      <c r="BM141" s="221"/>
      <c r="BN141" s="221"/>
      <c r="BO141" s="221"/>
      <c r="BP141" s="221"/>
      <c r="BQ141" s="221"/>
      <c r="BR141" s="221"/>
      <c r="BS141" s="221"/>
      <c r="BT141" s="221"/>
      <c r="BU141" s="221"/>
      <c r="BV141" s="221"/>
    </row>
    <row r="142" spans="40:74" x14ac:dyDescent="0.2">
      <c r="BE142" s="219"/>
      <c r="BF142" s="220"/>
      <c r="BG142" s="221"/>
      <c r="BH142" s="221"/>
      <c r="BI142" s="221"/>
      <c r="BJ142" s="221"/>
      <c r="BK142" s="221"/>
      <c r="BL142" s="221"/>
      <c r="BM142" s="221"/>
      <c r="BN142" s="221"/>
      <c r="BO142" s="221"/>
      <c r="BP142" s="221"/>
      <c r="BQ142" s="221"/>
      <c r="BR142" s="221"/>
      <c r="BS142" s="221"/>
      <c r="BT142" s="221"/>
      <c r="BU142" s="221"/>
      <c r="BV142" s="221"/>
    </row>
    <row r="143" spans="40:74" x14ac:dyDescent="0.2">
      <c r="BE143" s="219"/>
      <c r="BF143" s="220"/>
      <c r="BG143" s="221"/>
      <c r="BH143" s="221"/>
      <c r="BI143" s="221"/>
      <c r="BJ143" s="221"/>
      <c r="BK143" s="221"/>
      <c r="BL143" s="221"/>
      <c r="BM143" s="221"/>
      <c r="BN143" s="221"/>
      <c r="BO143" s="221"/>
      <c r="BP143" s="221"/>
      <c r="BQ143" s="221"/>
      <c r="BR143" s="221"/>
      <c r="BS143" s="221"/>
      <c r="BT143" s="221"/>
      <c r="BU143" s="221"/>
      <c r="BV143" s="221"/>
    </row>
    <row r="144" spans="40:74" x14ac:dyDescent="0.2">
      <c r="BE144" s="219"/>
      <c r="BF144" s="220"/>
      <c r="BG144" s="221"/>
      <c r="BH144" s="221"/>
      <c r="BI144" s="221"/>
      <c r="BJ144" s="221"/>
      <c r="BK144" s="221"/>
      <c r="BL144" s="221"/>
      <c r="BM144" s="221"/>
      <c r="BN144" s="221"/>
      <c r="BO144" s="221"/>
      <c r="BP144" s="221"/>
      <c r="BQ144" s="221"/>
      <c r="BR144" s="221"/>
      <c r="BS144" s="221"/>
      <c r="BT144" s="221"/>
      <c r="BU144" s="221"/>
      <c r="BV144" s="221"/>
    </row>
    <row r="145" spans="58:74" x14ac:dyDescent="0.2">
      <c r="BF145" s="214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</row>
    <row r="146" spans="58:74" x14ac:dyDescent="0.2">
      <c r="BF146" s="214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</row>
    <row r="147" spans="58:74" x14ac:dyDescent="0.2">
      <c r="BF147" s="214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</row>
    <row r="148" spans="58:74" x14ac:dyDescent="0.2">
      <c r="BF148" s="214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</row>
    <row r="149" spans="58:74" x14ac:dyDescent="0.2">
      <c r="BF149" s="214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</row>
    <row r="150" spans="58:74" x14ac:dyDescent="0.2">
      <c r="BF150" s="214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</row>
    <row r="151" spans="58:74" x14ac:dyDescent="0.2">
      <c r="BF151" s="214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</row>
    <row r="152" spans="58:74" x14ac:dyDescent="0.2">
      <c r="BF152" s="214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</row>
    <row r="153" spans="58:74" x14ac:dyDescent="0.2">
      <c r="BF153" s="214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22"/>
  <sheetViews>
    <sheetView topLeftCell="AS1" workbookViewId="0">
      <pane ySplit="1530" topLeftCell="A61" activePane="bottomLeft"/>
      <selection activeCell="AE1" sqref="AE1:AG1"/>
      <selection pane="bottomLeft" activeCell="BH92" sqref="BH92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48" width="9.140625" style="28"/>
    <col min="49" max="49" width="11.42578125" style="28" customWidth="1"/>
    <col min="50" max="54" width="9.140625" style="28"/>
    <col min="55" max="55" width="14.42578125" style="28" customWidth="1"/>
    <col min="56" max="16384" width="9.140625" style="25"/>
  </cols>
  <sheetData>
    <row r="1" spans="1:58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106" t="s">
        <v>253</v>
      </c>
      <c r="AZ1" s="106" t="s">
        <v>254</v>
      </c>
      <c r="BA1" s="106" t="s">
        <v>255</v>
      </c>
      <c r="BB1" s="149" t="s">
        <v>208</v>
      </c>
      <c r="BC1" s="149" t="s">
        <v>205</v>
      </c>
      <c r="BD1" s="20" t="s">
        <v>250</v>
      </c>
      <c r="BE1" s="63"/>
      <c r="BF1" s="63"/>
    </row>
    <row r="2" spans="1:58" x14ac:dyDescent="0.2">
      <c r="A2" s="23" t="s">
        <v>8</v>
      </c>
      <c r="B2" s="24" t="s">
        <v>9</v>
      </c>
      <c r="C2" s="28">
        <f>'2002_Ag_GW_County'!C2</f>
        <v>1.4</v>
      </c>
      <c r="D2" s="29">
        <f>'2002_Urban_GW_County'!C2</f>
        <v>31.200000000000003</v>
      </c>
      <c r="E2" s="29">
        <f>'2002_MW_GW_County'!C2</f>
        <v>0</v>
      </c>
      <c r="F2" s="29">
        <f>SUM(C2:E2)</f>
        <v>32.6</v>
      </c>
      <c r="G2" s="28">
        <f>'2002_Ag_GW_County'!H2</f>
        <v>19.600000000000001</v>
      </c>
      <c r="H2" s="29">
        <f>'2002_Urban_GW_County'!H2</f>
        <v>267.60000000000002</v>
      </c>
      <c r="I2" s="29">
        <f>'2002_MW_GW_County'!H2</f>
        <v>0</v>
      </c>
      <c r="J2" s="28">
        <f>'2002_Ag_GW_County'!D2+'2002_Urban_GW_County'!D2+'2002_MW_GW_County'!D2</f>
        <v>43.5</v>
      </c>
      <c r="K2" s="28">
        <f>'2002_Ag_GW_County'!E2+'2002_Urban_GW_County'!E2+'2002_MW_GW_County'!E2</f>
        <v>10.4</v>
      </c>
      <c r="L2" s="28">
        <f>'2002_Ag_GW_County'!F2+'2002_Urban_GW_County'!F2+'2002_MW_GW_County'!F2</f>
        <v>0.1</v>
      </c>
      <c r="M2" s="28">
        <f>'2002_Ag_GW_County'!J2</f>
        <v>0</v>
      </c>
      <c r="N2" s="28">
        <f>'2002_Urban_GW_County'!J2</f>
        <v>0</v>
      </c>
      <c r="O2" s="28">
        <f>'2002_MW_GW_County'!J2</f>
        <v>0</v>
      </c>
      <c r="P2" s="28">
        <f>'2002_Ag_GW_County'!J2+'2002_Urban_GW_County'!J2+'2002_MW_GW_County'!J2</f>
        <v>0</v>
      </c>
      <c r="Q2" s="29">
        <f>'2002_Ag_GW_County'!H2+'2002_Urban_GW_County'!H2+'2002_MW_GW_County'!H2</f>
        <v>287.20000000000005</v>
      </c>
      <c r="S2" s="27">
        <v>101</v>
      </c>
      <c r="T2" s="25" t="s">
        <v>147</v>
      </c>
      <c r="U2" s="28">
        <f>'2002_Ag_GW_County'!P2</f>
        <v>187.9</v>
      </c>
      <c r="V2" s="29">
        <f>'2002_Urban_GW_County'!P2</f>
        <v>7.5</v>
      </c>
      <c r="W2" s="29">
        <f>'2002_MW_GW_County'!P2</f>
        <v>2.2999999999999998</v>
      </c>
      <c r="X2" s="29">
        <f>SUM(U2:W2)</f>
        <v>197.70000000000002</v>
      </c>
      <c r="Y2" s="28">
        <f>'2002_Ag_GW_County'!U2</f>
        <v>603.20000000000005</v>
      </c>
      <c r="Z2" s="29">
        <f>'2002_Urban_GW_County'!U2</f>
        <v>11.4</v>
      </c>
      <c r="AA2" s="29">
        <f>'2002_MW_GW_County'!U2</f>
        <v>227.4</v>
      </c>
      <c r="AB2" s="28">
        <f>'2002_Ag_GW_County'!Q2+'2002_Urban_GW_County'!Q2+'2002_MW_GW_County'!Q2</f>
        <v>56.1</v>
      </c>
      <c r="AC2" s="28">
        <f>'2002_Ag_GW_County'!R2+'2002_Urban_GW_County'!R2+'2002_MW_GW_County'!R2</f>
        <v>0</v>
      </c>
      <c r="AD2" s="28">
        <f>'2002_Ag_GW_County'!S2+'2002_Urban_GW_County'!S2+'2002_MW_GW_County'!S2</f>
        <v>14</v>
      </c>
      <c r="AE2" s="28">
        <f>'2002_Ag_GW_County'!W2</f>
        <v>29.199999999999996</v>
      </c>
      <c r="AF2" s="28">
        <f>'2002_Urban_GW_County'!W2</f>
        <v>0</v>
      </c>
      <c r="AG2" s="28">
        <f>'2002_MW_GW_County'!W2</f>
        <v>14.900000000000006</v>
      </c>
      <c r="AH2" s="28">
        <f>'2002_Ag_GW_County'!W2+'2002_Urban_GW_County'!W2+'2002_MW_GW_County'!W2</f>
        <v>44.1</v>
      </c>
      <c r="AI2" s="29">
        <f t="shared" ref="AI2:AI33" si="0">Y2+Z2+AA2</f>
        <v>842</v>
      </c>
      <c r="AL2" s="148" t="s">
        <v>229</v>
      </c>
      <c r="AM2" s="150">
        <v>101</v>
      </c>
      <c r="AN2" s="151" t="s">
        <v>147</v>
      </c>
      <c r="AO2" s="138">
        <f t="shared" ref="AO2:AX2" si="1">U2</f>
        <v>187.9</v>
      </c>
      <c r="AP2" s="138">
        <f t="shared" si="1"/>
        <v>7.5</v>
      </c>
      <c r="AQ2" s="138">
        <f t="shared" si="1"/>
        <v>2.2999999999999998</v>
      </c>
      <c r="AR2" s="138">
        <f t="shared" si="1"/>
        <v>197.70000000000002</v>
      </c>
      <c r="AS2" s="138">
        <f t="shared" si="1"/>
        <v>603.20000000000005</v>
      </c>
      <c r="AT2" s="138">
        <f t="shared" si="1"/>
        <v>11.4</v>
      </c>
      <c r="AU2" s="138">
        <f t="shared" si="1"/>
        <v>227.4</v>
      </c>
      <c r="AV2" s="138">
        <f t="shared" si="1"/>
        <v>56.1</v>
      </c>
      <c r="AW2" s="138">
        <f t="shared" si="1"/>
        <v>0</v>
      </c>
      <c r="AX2" s="138">
        <f t="shared" si="1"/>
        <v>14</v>
      </c>
      <c r="AY2" s="138">
        <f t="shared" ref="AY2:BA5" si="2">AE2</f>
        <v>29.199999999999996</v>
      </c>
      <c r="AZ2" s="138">
        <f t="shared" si="2"/>
        <v>0</v>
      </c>
      <c r="BA2" s="138">
        <f t="shared" si="2"/>
        <v>14.900000000000006</v>
      </c>
      <c r="BB2" s="138">
        <f>AH2</f>
        <v>44.1</v>
      </c>
      <c r="BC2" s="138">
        <f>AI2</f>
        <v>842</v>
      </c>
      <c r="BE2" s="28"/>
      <c r="BF2" s="28"/>
    </row>
    <row r="3" spans="1:58" x14ac:dyDescent="0.2">
      <c r="A3" s="23" t="s">
        <v>10</v>
      </c>
      <c r="B3" s="24" t="s">
        <v>11</v>
      </c>
      <c r="C3" s="28">
        <f>'2002_Ag_GW_County'!C3</f>
        <v>0</v>
      </c>
      <c r="D3" s="29">
        <f>'2002_Urban_GW_County'!C3</f>
        <v>0.3</v>
      </c>
      <c r="E3" s="29">
        <f>'2002_MW_GW_County'!C3</f>
        <v>0</v>
      </c>
      <c r="F3" s="29">
        <f t="shared" ref="F3:F59" si="3">SUM(C3:E3)</f>
        <v>0.3</v>
      </c>
      <c r="G3" s="28">
        <f>'2002_Ag_GW_County'!H3</f>
        <v>17.600000000000001</v>
      </c>
      <c r="H3" s="29">
        <f>'2002_Urban_GW_County'!H3</f>
        <v>0.4</v>
      </c>
      <c r="I3" s="29">
        <f>'2002_MW_GW_County'!H3</f>
        <v>0</v>
      </c>
      <c r="J3" s="28">
        <f>'2002_Ag_GW_County'!D3+'2002_Urban_GW_County'!D3+'2002_MW_GW_County'!D3</f>
        <v>1.7000000000000002</v>
      </c>
      <c r="K3" s="28">
        <f>'2002_Ag_GW_County'!E3+'2002_Urban_GW_County'!E3+'2002_MW_GW_County'!E3</f>
        <v>0</v>
      </c>
      <c r="L3" s="28">
        <f>'2002_Ag_GW_County'!F3+'2002_Urban_GW_County'!F3+'2002_MW_GW_County'!F3</f>
        <v>0</v>
      </c>
      <c r="M3" s="28">
        <f>'2002_Ag_GW_County'!J3</f>
        <v>10.1</v>
      </c>
      <c r="N3" s="28">
        <f>'2002_Urban_GW_County'!J3</f>
        <v>0</v>
      </c>
      <c r="O3" s="28">
        <f>'2002_MW_GW_County'!J3</f>
        <v>0</v>
      </c>
      <c r="P3" s="28">
        <f>'2002_Ag_GW_County'!J3+'2002_Urban_GW_County'!J3+'2002_MW_GW_County'!J3</f>
        <v>10.1</v>
      </c>
      <c r="Q3" s="29">
        <f>'2002_Ag_GW_County'!H3+'2002_Urban_GW_County'!H3+'2002_MW_GW_County'!H3</f>
        <v>18</v>
      </c>
      <c r="S3" s="27">
        <v>102</v>
      </c>
      <c r="T3" s="25" t="s">
        <v>148</v>
      </c>
      <c r="U3" s="28">
        <f>'2002_Ag_GW_County'!P3</f>
        <v>14.8</v>
      </c>
      <c r="V3" s="29">
        <f>'2002_Urban_GW_County'!P3</f>
        <v>5.7999999999999989</v>
      </c>
      <c r="W3" s="29">
        <f>'2002_MW_GW_County'!P3</f>
        <v>0</v>
      </c>
      <c r="X3" s="29">
        <f t="shared" ref="X3:X57" si="4">SUM(U3:W3)</f>
        <v>20.6</v>
      </c>
      <c r="Y3" s="28">
        <f>'2002_Ag_GW_County'!U3</f>
        <v>30.1</v>
      </c>
      <c r="Z3" s="29">
        <f>'2002_Urban_GW_County'!U3</f>
        <v>12.2</v>
      </c>
      <c r="AA3" s="29">
        <f>'2002_MW_GW_County'!U3</f>
        <v>0</v>
      </c>
      <c r="AB3" s="28">
        <f>'2002_Ag_GW_County'!Q3+'2002_Urban_GW_County'!Q3+'2002_MW_GW_County'!Q3</f>
        <v>8.6999999999999993</v>
      </c>
      <c r="AC3" s="28">
        <f>'2002_Ag_GW_County'!R3+'2002_Urban_GW_County'!R3+'2002_MW_GW_County'!R3</f>
        <v>0</v>
      </c>
      <c r="AD3" s="28">
        <f>'2002_Ag_GW_County'!S3+'2002_Urban_GW_County'!S3+'2002_MW_GW_County'!S3</f>
        <v>0.2</v>
      </c>
      <c r="AE3" s="28">
        <f>'2002_Ag_GW_County'!W3</f>
        <v>0</v>
      </c>
      <c r="AF3" s="28">
        <f>'2002_Urban_GW_County'!W3</f>
        <v>0</v>
      </c>
      <c r="AG3" s="28">
        <f>'2002_MW_GW_County'!W3</f>
        <v>0</v>
      </c>
      <c r="AH3" s="28">
        <f>'2002_Ag_GW_County'!W3+'2002_Urban_GW_County'!W3+'2002_MW_GW_County'!W3</f>
        <v>0</v>
      </c>
      <c r="AI3" s="29">
        <f t="shared" si="0"/>
        <v>42.3</v>
      </c>
      <c r="AL3" s="148"/>
      <c r="AM3" s="150">
        <v>102</v>
      </c>
      <c r="AN3" s="151" t="s">
        <v>148</v>
      </c>
      <c r="AO3" s="138">
        <f t="shared" ref="AO3:AO5" si="5">U3</f>
        <v>14.8</v>
      </c>
      <c r="AP3" s="138">
        <f t="shared" ref="AP3:AP5" si="6">V3</f>
        <v>5.7999999999999989</v>
      </c>
      <c r="AQ3" s="138">
        <f t="shared" ref="AQ3:AQ5" si="7">W3</f>
        <v>0</v>
      </c>
      <c r="AR3" s="138">
        <f t="shared" ref="AR3:AR5" si="8">X3</f>
        <v>20.6</v>
      </c>
      <c r="AS3" s="138">
        <f t="shared" ref="AS3:AS5" si="9">Y3</f>
        <v>30.1</v>
      </c>
      <c r="AT3" s="138">
        <f t="shared" ref="AT3:AT5" si="10">Z3</f>
        <v>12.2</v>
      </c>
      <c r="AU3" s="138">
        <f t="shared" ref="AU3:AU5" si="11">AA3</f>
        <v>0</v>
      </c>
      <c r="AV3" s="138">
        <f t="shared" ref="AV3:AV5" si="12">AB3</f>
        <v>8.6999999999999993</v>
      </c>
      <c r="AW3" s="138">
        <f t="shared" ref="AW3:AW5" si="13">AC3</f>
        <v>0</v>
      </c>
      <c r="AX3" s="138">
        <f>AD3</f>
        <v>0.2</v>
      </c>
      <c r="AY3" s="138">
        <f t="shared" si="2"/>
        <v>0</v>
      </c>
      <c r="AZ3" s="138">
        <f t="shared" si="2"/>
        <v>0</v>
      </c>
      <c r="BA3" s="138">
        <f t="shared" si="2"/>
        <v>0</v>
      </c>
      <c r="BB3" s="138">
        <f t="shared" ref="BB3:BB5" si="14">AH3</f>
        <v>0</v>
      </c>
      <c r="BC3" s="138">
        <f t="shared" ref="BC3:BC5" si="15">AI3</f>
        <v>42.3</v>
      </c>
      <c r="BE3" s="28"/>
      <c r="BF3" s="28"/>
    </row>
    <row r="4" spans="1:58" x14ac:dyDescent="0.2">
      <c r="A4" s="23" t="s">
        <v>12</v>
      </c>
      <c r="B4" s="24" t="s">
        <v>13</v>
      </c>
      <c r="C4" s="28">
        <f>'2002_Ag_GW_County'!C4</f>
        <v>4</v>
      </c>
      <c r="D4" s="29">
        <f>'2002_Urban_GW_County'!C4</f>
        <v>1.5</v>
      </c>
      <c r="E4" s="29">
        <f>'2002_MW_GW_County'!C4</f>
        <v>0</v>
      </c>
      <c r="F4" s="29">
        <f t="shared" si="3"/>
        <v>5.5</v>
      </c>
      <c r="G4" s="28">
        <f>'2002_Ag_GW_County'!H4</f>
        <v>23.3</v>
      </c>
      <c r="H4" s="29">
        <f>'2002_Urban_GW_County'!H4</f>
        <v>10.899999999999999</v>
      </c>
      <c r="I4" s="29">
        <f>'2002_MW_GW_County'!H4</f>
        <v>0</v>
      </c>
      <c r="J4" s="28">
        <f>'2002_Ag_GW_County'!D4+'2002_Urban_GW_County'!D4+'2002_MW_GW_County'!D4</f>
        <v>6.3</v>
      </c>
      <c r="K4" s="28">
        <f>'2002_Ag_GW_County'!E4+'2002_Urban_GW_County'!E4+'2002_MW_GW_County'!E4</f>
        <v>0</v>
      </c>
      <c r="L4" s="28">
        <f>'2002_Ag_GW_County'!F4+'2002_Urban_GW_County'!F4+'2002_MW_GW_County'!F4</f>
        <v>0.4</v>
      </c>
      <c r="M4" s="28">
        <f>'2002_Ag_GW_County'!J4</f>
        <v>0</v>
      </c>
      <c r="N4" s="28">
        <f>'2002_Urban_GW_County'!J4</f>
        <v>0.40000000000000036</v>
      </c>
      <c r="O4" s="28">
        <f>'2002_MW_GW_County'!J4</f>
        <v>0</v>
      </c>
      <c r="P4" s="28">
        <f>'2002_Ag_GW_County'!J4+'2002_Urban_GW_County'!J4+'2002_MW_GW_County'!J4</f>
        <v>0.40000000000000036</v>
      </c>
      <c r="Q4" s="29">
        <f>'2002_Ag_GW_County'!H4+'2002_Urban_GW_County'!H4+'2002_MW_GW_County'!H4</f>
        <v>34.200000000000003</v>
      </c>
      <c r="S4" s="27">
        <v>103</v>
      </c>
      <c r="T4" s="25" t="s">
        <v>149</v>
      </c>
      <c r="U4" s="28">
        <f>'2002_Ag_GW_County'!P4</f>
        <v>71.000000000000014</v>
      </c>
      <c r="V4" s="29">
        <f>'2002_Urban_GW_County'!P4</f>
        <v>19.2</v>
      </c>
      <c r="W4" s="29">
        <f>'2002_MW_GW_County'!P4</f>
        <v>0</v>
      </c>
      <c r="X4" s="29">
        <f t="shared" si="4"/>
        <v>90.200000000000017</v>
      </c>
      <c r="Y4" s="28">
        <f>'2002_Ag_GW_County'!U4</f>
        <v>87.300000000000011</v>
      </c>
      <c r="Z4" s="29">
        <f>'2002_Urban_GW_County'!U4</f>
        <v>48.2</v>
      </c>
      <c r="AA4" s="29">
        <f>'2002_MW_GW_County'!U4</f>
        <v>0</v>
      </c>
      <c r="AB4" s="28">
        <f>'2002_Ag_GW_County'!Q4+'2002_Urban_GW_County'!Q4+'2002_MW_GW_County'!Q4</f>
        <v>24.9</v>
      </c>
      <c r="AC4" s="28">
        <f>'2002_Ag_GW_County'!R4+'2002_Urban_GW_County'!R4+'2002_MW_GW_County'!R4</f>
        <v>0</v>
      </c>
      <c r="AD4" s="28">
        <f>'2002_Ag_GW_County'!S4+'2002_Urban_GW_County'!S4+'2002_MW_GW_County'!S4</f>
        <v>0</v>
      </c>
      <c r="AE4" s="28">
        <f>'2002_Ag_GW_County'!W4</f>
        <v>2.4</v>
      </c>
      <c r="AF4" s="28">
        <f>'2002_Urban_GW_County'!W4</f>
        <v>1.2999999999999972</v>
      </c>
      <c r="AG4" s="28">
        <f>'2002_MW_GW_County'!W4</f>
        <v>0</v>
      </c>
      <c r="AH4" s="28">
        <f>'2002_Ag_GW_County'!W4+'2002_Urban_GW_County'!W4+'2002_MW_GW_County'!W4</f>
        <v>3.6999999999999971</v>
      </c>
      <c r="AI4" s="29">
        <f t="shared" si="0"/>
        <v>135.5</v>
      </c>
      <c r="AL4" s="148"/>
      <c r="AM4" s="150">
        <v>103</v>
      </c>
      <c r="AN4" s="151" t="s">
        <v>149</v>
      </c>
      <c r="AO4" s="138">
        <f t="shared" si="5"/>
        <v>71.000000000000014</v>
      </c>
      <c r="AP4" s="138">
        <f t="shared" si="6"/>
        <v>19.2</v>
      </c>
      <c r="AQ4" s="138">
        <f t="shared" si="7"/>
        <v>0</v>
      </c>
      <c r="AR4" s="138">
        <f t="shared" si="8"/>
        <v>90.200000000000017</v>
      </c>
      <c r="AS4" s="138">
        <f t="shared" si="9"/>
        <v>87.300000000000011</v>
      </c>
      <c r="AT4" s="138">
        <f t="shared" si="10"/>
        <v>48.2</v>
      </c>
      <c r="AU4" s="138">
        <f t="shared" si="11"/>
        <v>0</v>
      </c>
      <c r="AV4" s="138">
        <f t="shared" si="12"/>
        <v>24.9</v>
      </c>
      <c r="AW4" s="138">
        <f t="shared" si="13"/>
        <v>0</v>
      </c>
      <c r="AX4" s="138">
        <f t="shared" ref="AX4:AX5" si="16">AD4</f>
        <v>0</v>
      </c>
      <c r="AY4" s="138">
        <f t="shared" si="2"/>
        <v>2.4</v>
      </c>
      <c r="AZ4" s="138">
        <f t="shared" si="2"/>
        <v>1.2999999999999972</v>
      </c>
      <c r="BA4" s="138">
        <f t="shared" si="2"/>
        <v>0</v>
      </c>
      <c r="BB4" s="138">
        <f t="shared" si="14"/>
        <v>3.6999999999999971</v>
      </c>
      <c r="BC4" s="138">
        <f t="shared" si="15"/>
        <v>135.5</v>
      </c>
      <c r="BE4" s="28"/>
      <c r="BF4" s="28"/>
    </row>
    <row r="5" spans="1:58" ht="13.5" thickBot="1" x14ac:dyDescent="0.25">
      <c r="A5" s="23" t="s">
        <v>14</v>
      </c>
      <c r="B5" s="24" t="s">
        <v>15</v>
      </c>
      <c r="C5" s="28">
        <f>'2002_Ag_GW_County'!C5</f>
        <v>370</v>
      </c>
      <c r="D5" s="29">
        <f>'2002_Urban_GW_County'!C5</f>
        <v>48.7</v>
      </c>
      <c r="E5" s="29">
        <f>'2002_MW_GW_County'!C5</f>
        <v>9.4</v>
      </c>
      <c r="F5" s="29">
        <f t="shared" si="3"/>
        <v>428.09999999999997</v>
      </c>
      <c r="G5" s="28">
        <f>'2002_Ag_GW_County'!H5</f>
        <v>1126.0999999999999</v>
      </c>
      <c r="H5" s="29">
        <f>'2002_Urban_GW_County'!H5</f>
        <v>69</v>
      </c>
      <c r="I5" s="29">
        <f>'2002_MW_GW_County'!H5</f>
        <v>109.19999999999999</v>
      </c>
      <c r="J5" s="28">
        <f>'2002_Ag_GW_County'!D5+'2002_Urban_GW_County'!D5+'2002_MW_GW_County'!D5</f>
        <v>114.99999999999999</v>
      </c>
      <c r="K5" s="28">
        <f>'2002_Ag_GW_County'!E5+'2002_Urban_GW_County'!E5+'2002_MW_GW_County'!E5</f>
        <v>0</v>
      </c>
      <c r="L5" s="28">
        <f>'2002_Ag_GW_County'!F5+'2002_Urban_GW_County'!F5+'2002_MW_GW_County'!F5</f>
        <v>108.4</v>
      </c>
      <c r="M5" s="28">
        <f>'2002_Ag_GW_County'!J5</f>
        <v>15.9</v>
      </c>
      <c r="N5" s="28">
        <f>'2002_Urban_GW_County'!J5</f>
        <v>0</v>
      </c>
      <c r="O5" s="28">
        <f>'2002_MW_GW_County'!J5</f>
        <v>3.4000000000000057</v>
      </c>
      <c r="P5" s="28">
        <f>'2002_Ag_GW_County'!J5+'2002_Urban_GW_County'!J5+'2002_MW_GW_County'!J5</f>
        <v>19.300000000000004</v>
      </c>
      <c r="Q5" s="29">
        <f>'2002_Ag_GW_County'!H5+'2002_Urban_GW_County'!H5+'2002_MW_GW_County'!H5</f>
        <v>1304.3</v>
      </c>
      <c r="S5" s="27">
        <v>104</v>
      </c>
      <c r="T5" s="25" t="s">
        <v>150</v>
      </c>
      <c r="U5" s="28">
        <f>'2002_Ag_GW_County'!P5</f>
        <v>45.3</v>
      </c>
      <c r="V5" s="29">
        <f>'2002_Urban_GW_County'!P5</f>
        <v>32.299999999999997</v>
      </c>
      <c r="W5" s="29">
        <f>'2002_MW_GW_County'!P5</f>
        <v>0</v>
      </c>
      <c r="X5" s="29">
        <f t="shared" si="4"/>
        <v>77.599999999999994</v>
      </c>
      <c r="Y5" s="28">
        <f>'2002_Ag_GW_County'!U5</f>
        <v>107.39999999999999</v>
      </c>
      <c r="Z5" s="29">
        <f>'2002_Urban_GW_County'!U5</f>
        <v>80</v>
      </c>
      <c r="AA5" s="29">
        <f>'2002_MW_GW_County'!U5</f>
        <v>0</v>
      </c>
      <c r="AB5" s="28">
        <f>'2002_Ag_GW_County'!Q5+'2002_Urban_GW_County'!Q5+'2002_MW_GW_County'!Q5</f>
        <v>21.8</v>
      </c>
      <c r="AC5" s="28">
        <f>'2002_Ag_GW_County'!R5+'2002_Urban_GW_County'!R5+'2002_MW_GW_County'!R5</f>
        <v>0</v>
      </c>
      <c r="AD5" s="28">
        <f>'2002_Ag_GW_County'!S5+'2002_Urban_GW_County'!S5+'2002_MW_GW_County'!S5</f>
        <v>0</v>
      </c>
      <c r="AE5" s="28">
        <f>'2002_Ag_GW_County'!W5</f>
        <v>12.300000000000002</v>
      </c>
      <c r="AF5" s="28">
        <f>'2002_Urban_GW_County'!W5</f>
        <v>8.4000000000000057</v>
      </c>
      <c r="AG5" s="28">
        <f>'2002_MW_GW_County'!W5</f>
        <v>0</v>
      </c>
      <c r="AH5" s="28">
        <f>'2002_Ag_GW_County'!W5+'2002_Urban_GW_County'!W5+'2002_MW_GW_County'!W5</f>
        <v>20.70000000000001</v>
      </c>
      <c r="AI5" s="29">
        <f t="shared" si="0"/>
        <v>187.39999999999998</v>
      </c>
      <c r="AL5" s="148"/>
      <c r="AM5" s="152">
        <v>104</v>
      </c>
      <c r="AN5" s="153" t="s">
        <v>150</v>
      </c>
      <c r="AO5" s="154">
        <f t="shared" si="5"/>
        <v>45.3</v>
      </c>
      <c r="AP5" s="154">
        <f t="shared" si="6"/>
        <v>32.299999999999997</v>
      </c>
      <c r="AQ5" s="154">
        <f t="shared" si="7"/>
        <v>0</v>
      </c>
      <c r="AR5" s="154">
        <f t="shared" si="8"/>
        <v>77.599999999999994</v>
      </c>
      <c r="AS5" s="154">
        <f t="shared" si="9"/>
        <v>107.39999999999999</v>
      </c>
      <c r="AT5" s="154">
        <f t="shared" si="10"/>
        <v>80</v>
      </c>
      <c r="AU5" s="154">
        <f t="shared" si="11"/>
        <v>0</v>
      </c>
      <c r="AV5" s="154">
        <f t="shared" si="12"/>
        <v>21.8</v>
      </c>
      <c r="AW5" s="154">
        <f t="shared" si="13"/>
        <v>0</v>
      </c>
      <c r="AX5" s="154">
        <f t="shared" si="16"/>
        <v>0</v>
      </c>
      <c r="AY5" s="154">
        <f t="shared" si="2"/>
        <v>12.300000000000002</v>
      </c>
      <c r="AZ5" s="154">
        <f t="shared" si="2"/>
        <v>8.4000000000000057</v>
      </c>
      <c r="BA5" s="154">
        <f t="shared" si="2"/>
        <v>0</v>
      </c>
      <c r="BB5" s="154">
        <f t="shared" si="14"/>
        <v>20.70000000000001</v>
      </c>
      <c r="BC5" s="154">
        <f t="shared" si="15"/>
        <v>187.39999999999998</v>
      </c>
      <c r="BE5" s="28"/>
      <c r="BF5" s="28"/>
    </row>
    <row r="6" spans="1:58" ht="13.5" thickTop="1" x14ac:dyDescent="0.2">
      <c r="A6" s="23" t="s">
        <v>16</v>
      </c>
      <c r="B6" s="24" t="s">
        <v>17</v>
      </c>
      <c r="C6" s="28">
        <f>'2002_Ag_GW_County'!C6</f>
        <v>0.7</v>
      </c>
      <c r="D6" s="29">
        <f>'2002_Urban_GW_County'!C6</f>
        <v>0.7</v>
      </c>
      <c r="E6" s="29">
        <f>'2002_MW_GW_County'!C6</f>
        <v>0</v>
      </c>
      <c r="F6" s="29">
        <f t="shared" si="3"/>
        <v>1.4</v>
      </c>
      <c r="G6" s="28">
        <f>'2002_Ag_GW_County'!H6</f>
        <v>5.8</v>
      </c>
      <c r="H6" s="29">
        <f>'2002_Urban_GW_County'!H6</f>
        <v>10.600000000000001</v>
      </c>
      <c r="I6" s="29">
        <f>'2002_MW_GW_County'!H6</f>
        <v>0</v>
      </c>
      <c r="J6" s="28">
        <f>'2002_Ag_GW_County'!D6+'2002_Urban_GW_County'!D6+'2002_MW_GW_County'!D6</f>
        <v>5</v>
      </c>
      <c r="K6" s="28">
        <f>'2002_Ag_GW_County'!E6+'2002_Urban_GW_County'!E6+'2002_MW_GW_County'!E6</f>
        <v>0</v>
      </c>
      <c r="L6" s="28">
        <f>'2002_Ag_GW_County'!F6+'2002_Urban_GW_County'!F6+'2002_MW_GW_County'!F6</f>
        <v>0.4</v>
      </c>
      <c r="M6" s="28">
        <f>'2002_Ag_GW_County'!J6</f>
        <v>0</v>
      </c>
      <c r="N6" s="28">
        <f>'2002_Urban_GW_County'!J6</f>
        <v>0</v>
      </c>
      <c r="O6" s="28">
        <f>'2002_MW_GW_County'!J6</f>
        <v>0</v>
      </c>
      <c r="P6" s="28">
        <f>'2002_Ag_GW_County'!J6+'2002_Urban_GW_County'!J6+'2002_MW_GW_County'!J6</f>
        <v>0</v>
      </c>
      <c r="Q6" s="29">
        <f>'2002_Ag_GW_County'!H6+'2002_Urban_GW_County'!H6+'2002_MW_GW_County'!H6</f>
        <v>16.400000000000002</v>
      </c>
      <c r="S6" s="27">
        <v>201</v>
      </c>
      <c r="T6" s="25" t="s">
        <v>151</v>
      </c>
      <c r="U6" s="28">
        <f>'2002_Ag_GW_County'!P6</f>
        <v>55.499999999999993</v>
      </c>
      <c r="V6" s="29">
        <f>'2002_Urban_GW_County'!P6</f>
        <v>16.700000000000003</v>
      </c>
      <c r="W6" s="29">
        <f>'2002_MW_GW_County'!P6</f>
        <v>0</v>
      </c>
      <c r="X6" s="29">
        <f t="shared" si="4"/>
        <v>72.199999999999989</v>
      </c>
      <c r="Y6" s="28">
        <f>'2002_Ag_GW_County'!U6</f>
        <v>104.20000000000002</v>
      </c>
      <c r="Z6" s="29">
        <f>'2002_Urban_GW_County'!U6</f>
        <v>165.4</v>
      </c>
      <c r="AA6" s="29">
        <f>'2002_MW_GW_County'!U6</f>
        <v>0.8</v>
      </c>
      <c r="AB6" s="28">
        <f>'2002_Ag_GW_County'!Q6+'2002_Urban_GW_County'!Q6+'2002_MW_GW_County'!Q6</f>
        <v>26.3</v>
      </c>
      <c r="AC6" s="28">
        <f>'2002_Ag_GW_County'!R6+'2002_Urban_GW_County'!R6+'2002_MW_GW_County'!R6</f>
        <v>0</v>
      </c>
      <c r="AD6" s="28">
        <f>'2002_Ag_GW_County'!S6+'2002_Urban_GW_County'!S6+'2002_MW_GW_County'!S6</f>
        <v>3.1</v>
      </c>
      <c r="AE6" s="28">
        <f>'2002_Ag_GW_County'!W6</f>
        <v>0</v>
      </c>
      <c r="AF6" s="28">
        <f>'2002_Urban_GW_County'!W6</f>
        <v>0</v>
      </c>
      <c r="AG6" s="28">
        <f>'2002_MW_GW_County'!W6</f>
        <v>0</v>
      </c>
      <c r="AH6" s="28">
        <f>'2002_Ag_GW_County'!W6+'2002_Urban_GW_County'!W6+'2002_MW_GW_County'!W6</f>
        <v>0</v>
      </c>
      <c r="AI6" s="29">
        <f t="shared" si="0"/>
        <v>270.40000000000003</v>
      </c>
      <c r="AL6" s="148"/>
      <c r="AM6" s="150"/>
      <c r="AN6" s="155" t="s">
        <v>242</v>
      </c>
      <c r="AO6" s="138">
        <f>SUM(AO2:AO5)</f>
        <v>319.00000000000006</v>
      </c>
      <c r="AP6" s="138">
        <f t="shared" ref="AP6:AW6" si="17">SUM(AP2:AP5)</f>
        <v>64.8</v>
      </c>
      <c r="AQ6" s="138">
        <f t="shared" si="17"/>
        <v>2.2999999999999998</v>
      </c>
      <c r="AR6" s="138">
        <f t="shared" si="17"/>
        <v>386.1</v>
      </c>
      <c r="AS6" s="138">
        <f t="shared" si="17"/>
        <v>828.00000000000011</v>
      </c>
      <c r="AT6" s="138">
        <f t="shared" si="17"/>
        <v>151.80000000000001</v>
      </c>
      <c r="AU6" s="138">
        <f t="shared" si="17"/>
        <v>227.4</v>
      </c>
      <c r="AV6" s="138">
        <f t="shared" si="17"/>
        <v>111.49999999999999</v>
      </c>
      <c r="AW6" s="138">
        <f t="shared" si="17"/>
        <v>0</v>
      </c>
      <c r="AX6" s="138">
        <f>SUM(AX2:AX5)</f>
        <v>14.2</v>
      </c>
      <c r="AY6" s="138">
        <f t="shared" ref="AY6:BA6" si="18">SUM(AY2:AY5)</f>
        <v>43.9</v>
      </c>
      <c r="AZ6" s="138">
        <f t="shared" si="18"/>
        <v>9.7000000000000028</v>
      </c>
      <c r="BA6" s="138">
        <f t="shared" si="18"/>
        <v>14.900000000000006</v>
      </c>
      <c r="BB6" s="138">
        <f>SUM(BB2:BB5)</f>
        <v>68.5</v>
      </c>
      <c r="BC6" s="138">
        <f>SUM(BC2:BC5)</f>
        <v>1207.1999999999998</v>
      </c>
      <c r="BD6" s="28">
        <f>AS6+AT6+AU6</f>
        <v>1207.2000000000003</v>
      </c>
      <c r="BE6" s="28"/>
      <c r="BF6" s="28"/>
    </row>
    <row r="7" spans="1:58" x14ac:dyDescent="0.2">
      <c r="A7" s="23" t="s">
        <v>18</v>
      </c>
      <c r="B7" s="24" t="s">
        <v>19</v>
      </c>
      <c r="C7" s="28">
        <f>'2002_Ag_GW_County'!C7</f>
        <v>174.29999999999998</v>
      </c>
      <c r="D7" s="29">
        <f>'2002_Urban_GW_County'!C7</f>
        <v>8.1999999999999993</v>
      </c>
      <c r="E7" s="29">
        <f>'2002_MW_GW_County'!C7</f>
        <v>7.7</v>
      </c>
      <c r="F7" s="29">
        <f t="shared" si="3"/>
        <v>190.19999999999996</v>
      </c>
      <c r="G7" s="28">
        <f>'2002_Ag_GW_County'!H7</f>
        <v>1228.5000000000002</v>
      </c>
      <c r="H7" s="29">
        <f>'2002_Urban_GW_County'!H7</f>
        <v>8.4</v>
      </c>
      <c r="I7" s="29">
        <f>'2002_MW_GW_County'!H7</f>
        <v>139</v>
      </c>
      <c r="J7" s="28">
        <f>'2002_Ag_GW_County'!D7+'2002_Urban_GW_County'!D7+'2002_MW_GW_County'!D7</f>
        <v>42.9</v>
      </c>
      <c r="K7" s="28">
        <f>'2002_Ag_GW_County'!E7+'2002_Urban_GW_County'!E7+'2002_MW_GW_County'!E7</f>
        <v>0</v>
      </c>
      <c r="L7" s="28">
        <f>'2002_Ag_GW_County'!F7+'2002_Urban_GW_County'!F7+'2002_MW_GW_County'!F7</f>
        <v>37.000000000000007</v>
      </c>
      <c r="M7" s="28">
        <f>'2002_Ag_GW_County'!J7</f>
        <v>126.1</v>
      </c>
      <c r="N7" s="28">
        <f>'2002_Urban_GW_County'!J7</f>
        <v>0</v>
      </c>
      <c r="O7" s="28">
        <f>'2002_MW_GW_County'!J7</f>
        <v>19.299999999999997</v>
      </c>
      <c r="P7" s="28">
        <f>'2002_Ag_GW_County'!J7+'2002_Urban_GW_County'!J7+'2002_MW_GW_County'!J7</f>
        <v>145.39999999999998</v>
      </c>
      <c r="Q7" s="29">
        <f>'2002_Ag_GW_County'!H7+'2002_Urban_GW_County'!H7+'2002_MW_GW_County'!H7</f>
        <v>1375.9000000000003</v>
      </c>
      <c r="S7" s="27">
        <v>202</v>
      </c>
      <c r="T7" s="25" t="s">
        <v>152</v>
      </c>
      <c r="U7" s="28">
        <f>'2002_Ag_GW_County'!P7</f>
        <v>19.299999999999997</v>
      </c>
      <c r="V7" s="29">
        <f>'2002_Urban_GW_County'!P7</f>
        <v>158.4</v>
      </c>
      <c r="W7" s="29">
        <f>'2002_MW_GW_County'!P7</f>
        <v>0</v>
      </c>
      <c r="X7" s="29">
        <f t="shared" si="4"/>
        <v>177.7</v>
      </c>
      <c r="Y7" s="28">
        <f>'2002_Ag_GW_County'!U7</f>
        <v>30.4</v>
      </c>
      <c r="Z7" s="29">
        <f>'2002_Urban_GW_County'!U7</f>
        <v>1081.5</v>
      </c>
      <c r="AA7" s="29">
        <f>'2002_MW_GW_County'!U7</f>
        <v>0</v>
      </c>
      <c r="AB7" s="28">
        <f>'2002_Ag_GW_County'!Q7+'2002_Urban_GW_County'!Q7+'2002_MW_GW_County'!Q7</f>
        <v>170.99999999999997</v>
      </c>
      <c r="AC7" s="28">
        <f>'2002_Ag_GW_County'!R7+'2002_Urban_GW_County'!R7+'2002_MW_GW_County'!R7</f>
        <v>10.4</v>
      </c>
      <c r="AD7" s="28">
        <f>'2002_Ag_GW_County'!S7+'2002_Urban_GW_County'!S7+'2002_MW_GW_County'!S7</f>
        <v>6.1</v>
      </c>
      <c r="AE7" s="28">
        <f>'2002_Ag_GW_County'!W7</f>
        <v>0</v>
      </c>
      <c r="AF7" s="28">
        <f>'2002_Urban_GW_County'!W7</f>
        <v>0</v>
      </c>
      <c r="AG7" s="28">
        <f>'2002_MW_GW_County'!W7</f>
        <v>0</v>
      </c>
      <c r="AH7" s="28">
        <f>'2002_Ag_GW_County'!W7+'2002_Urban_GW_County'!W7+'2002_MW_GW_County'!W7</f>
        <v>0</v>
      </c>
      <c r="AI7" s="29">
        <f t="shared" si="0"/>
        <v>1111.9000000000001</v>
      </c>
      <c r="AL7" s="148"/>
      <c r="AM7" s="27"/>
      <c r="BE7" s="28"/>
      <c r="BF7" s="28"/>
    </row>
    <row r="8" spans="1:58" x14ac:dyDescent="0.2">
      <c r="A8" s="23" t="s">
        <v>20</v>
      </c>
      <c r="B8" s="24" t="s">
        <v>21</v>
      </c>
      <c r="C8" s="28">
        <f>'2002_Ag_GW_County'!C8</f>
        <v>0.60000000000000009</v>
      </c>
      <c r="D8" s="29">
        <f>'2002_Urban_GW_County'!C8</f>
        <v>3.1</v>
      </c>
      <c r="E8" s="29">
        <f>'2002_MW_GW_County'!C8</f>
        <v>0</v>
      </c>
      <c r="F8" s="29">
        <f t="shared" si="3"/>
        <v>3.7</v>
      </c>
      <c r="G8" s="28">
        <f>'2002_Ag_GW_County'!H8</f>
        <v>132.19999999999999</v>
      </c>
      <c r="H8" s="29">
        <f>'2002_Urban_GW_County'!H8</f>
        <v>230.7</v>
      </c>
      <c r="I8" s="29">
        <f>'2002_MW_GW_County'!H8</f>
        <v>0</v>
      </c>
      <c r="J8" s="28">
        <f>'2002_Ag_GW_County'!D8+'2002_Urban_GW_County'!D8+'2002_MW_GW_County'!D8</f>
        <v>21.1</v>
      </c>
      <c r="K8" s="28">
        <f>'2002_Ag_GW_County'!E8+'2002_Urban_GW_County'!E8+'2002_MW_GW_County'!E8</f>
        <v>0</v>
      </c>
      <c r="L8" s="28">
        <f>'2002_Ag_GW_County'!F8+'2002_Urban_GW_County'!F8+'2002_MW_GW_County'!F8</f>
        <v>6.1</v>
      </c>
      <c r="M8" s="28">
        <f>'2002_Ag_GW_County'!J8</f>
        <v>0</v>
      </c>
      <c r="N8" s="28">
        <f>'2002_Urban_GW_County'!J8</f>
        <v>0</v>
      </c>
      <c r="O8" s="28">
        <f>'2002_MW_GW_County'!J8</f>
        <v>0</v>
      </c>
      <c r="P8" s="28">
        <f>'2002_Ag_GW_County'!J8+'2002_Urban_GW_County'!J8+'2002_MW_GW_County'!J8</f>
        <v>0</v>
      </c>
      <c r="Q8" s="29">
        <f>'2002_Ag_GW_County'!H8+'2002_Urban_GW_County'!H8+'2002_MW_GW_County'!H8</f>
        <v>362.9</v>
      </c>
      <c r="S8" s="27">
        <v>301</v>
      </c>
      <c r="T8" s="25" t="s">
        <v>153</v>
      </c>
      <c r="U8" s="28">
        <f>'2002_Ag_GW_County'!P8</f>
        <v>623.4</v>
      </c>
      <c r="V8" s="29">
        <f>'2002_Urban_GW_County'!P8</f>
        <v>115.79999999999998</v>
      </c>
      <c r="W8" s="29">
        <f>'2002_MW_GW_County'!P8</f>
        <v>0</v>
      </c>
      <c r="X8" s="29">
        <f t="shared" si="4"/>
        <v>739.19999999999993</v>
      </c>
      <c r="Y8" s="28">
        <f>'2002_Ag_GW_County'!U8</f>
        <v>690.9</v>
      </c>
      <c r="Z8" s="29">
        <f>'2002_Urban_GW_County'!U8</f>
        <v>145.69999999999996</v>
      </c>
      <c r="AA8" s="29">
        <f>'2002_MW_GW_County'!U8</f>
        <v>0.5</v>
      </c>
      <c r="AB8" s="28">
        <f>'2002_Ag_GW_County'!Q8+'2002_Urban_GW_County'!Q8+'2002_MW_GW_County'!Q8</f>
        <v>270</v>
      </c>
      <c r="AC8" s="28">
        <f>'2002_Ag_GW_County'!R8+'2002_Urban_GW_County'!R8+'2002_MW_GW_County'!R8</f>
        <v>0</v>
      </c>
      <c r="AD8" s="28">
        <f>'2002_Ag_GW_County'!S8+'2002_Urban_GW_County'!S8+'2002_MW_GW_County'!S8</f>
        <v>1.5</v>
      </c>
      <c r="AE8" s="28">
        <f>'2002_Ag_GW_County'!W8</f>
        <v>12.3</v>
      </c>
      <c r="AF8" s="28">
        <f>'2002_Urban_GW_County'!W8</f>
        <v>3.5</v>
      </c>
      <c r="AG8" s="28">
        <f>'2002_MW_GW_County'!W8</f>
        <v>0</v>
      </c>
      <c r="AH8" s="28">
        <f>'2002_Ag_GW_County'!W8+'2002_Urban_GW_County'!W8+'2002_MW_GW_County'!W8</f>
        <v>15.8</v>
      </c>
      <c r="AI8" s="29">
        <f t="shared" si="0"/>
        <v>837.09999999999991</v>
      </c>
      <c r="AL8" s="148"/>
      <c r="AM8" s="27"/>
      <c r="BE8" s="28"/>
      <c r="BF8" s="28"/>
    </row>
    <row r="9" spans="1:58" x14ac:dyDescent="0.2">
      <c r="A9" s="23" t="s">
        <v>22</v>
      </c>
      <c r="B9" s="24" t="s">
        <v>23</v>
      </c>
      <c r="C9" s="28">
        <f>'2002_Ag_GW_County'!C9</f>
        <v>8.6</v>
      </c>
      <c r="D9" s="29">
        <f>'2002_Urban_GW_County'!C9</f>
        <v>1.5</v>
      </c>
      <c r="E9" s="29">
        <f>'2002_MW_GW_County'!C9</f>
        <v>0</v>
      </c>
      <c r="F9" s="29">
        <f t="shared" si="3"/>
        <v>10.1</v>
      </c>
      <c r="G9" s="28">
        <f>'2002_Ag_GW_County'!H9</f>
        <v>8.6999999999999993</v>
      </c>
      <c r="H9" s="29">
        <f>'2002_Urban_GW_County'!H9</f>
        <v>4.6999999999999993</v>
      </c>
      <c r="I9" s="29">
        <f>'2002_MW_GW_County'!H9</f>
        <v>0</v>
      </c>
      <c r="J9" s="28">
        <f>'2002_Ag_GW_County'!D9+'2002_Urban_GW_County'!D9+'2002_MW_GW_County'!D9</f>
        <v>3.5</v>
      </c>
      <c r="K9" s="28">
        <f>'2002_Ag_GW_County'!E9+'2002_Urban_GW_County'!E9+'2002_MW_GW_County'!E9</f>
        <v>0</v>
      </c>
      <c r="L9" s="28">
        <f>'2002_Ag_GW_County'!F9+'2002_Urban_GW_County'!F9+'2002_MW_GW_County'!F9</f>
        <v>0</v>
      </c>
      <c r="M9" s="28">
        <f>'2002_Ag_GW_County'!J9</f>
        <v>0</v>
      </c>
      <c r="N9" s="28">
        <f>'2002_Urban_GW_County'!J9</f>
        <v>0</v>
      </c>
      <c r="O9" s="28">
        <f>'2002_MW_GW_County'!J9</f>
        <v>0</v>
      </c>
      <c r="P9" s="28">
        <f>'2002_Ag_GW_County'!J9+'2002_Urban_GW_County'!J9+'2002_MW_GW_County'!J9</f>
        <v>0</v>
      </c>
      <c r="Q9" s="29">
        <f>'2002_Ag_GW_County'!H9+'2002_Urban_GW_County'!H9+'2002_MW_GW_County'!H9</f>
        <v>13.399999999999999</v>
      </c>
      <c r="S9" s="27">
        <v>302</v>
      </c>
      <c r="T9" s="25" t="s">
        <v>154</v>
      </c>
      <c r="U9" s="28">
        <f>'2002_Ag_GW_County'!P9</f>
        <v>452.1</v>
      </c>
      <c r="V9" s="29">
        <f>'2002_Urban_GW_County'!P9</f>
        <v>69.389999999999986</v>
      </c>
      <c r="W9" s="29">
        <f>'2002_MW_GW_County'!P9</f>
        <v>0</v>
      </c>
      <c r="X9" s="29">
        <f t="shared" si="4"/>
        <v>521.49</v>
      </c>
      <c r="Y9" s="28">
        <f>'2002_Ag_GW_County'!U9</f>
        <v>486</v>
      </c>
      <c r="Z9" s="29">
        <f>'2002_Urban_GW_County'!U9</f>
        <v>138.59</v>
      </c>
      <c r="AA9" s="29">
        <f>'2002_MW_GW_County'!U9</f>
        <v>0</v>
      </c>
      <c r="AB9" s="28">
        <f>'2002_Ag_GW_County'!Q9+'2002_Urban_GW_County'!Q9+'2002_MW_GW_County'!Q9</f>
        <v>101.29999999999998</v>
      </c>
      <c r="AC9" s="28">
        <f>'2002_Ag_GW_County'!R9+'2002_Urban_GW_County'!R9+'2002_MW_GW_County'!R9</f>
        <v>0</v>
      </c>
      <c r="AD9" s="28">
        <f>'2002_Ag_GW_County'!S9+'2002_Urban_GW_County'!S9+'2002_MW_GW_County'!S9</f>
        <v>0</v>
      </c>
      <c r="AE9" s="28">
        <f>'2002_Ag_GW_County'!W9</f>
        <v>0</v>
      </c>
      <c r="AF9" s="28">
        <f>'2002_Urban_GW_County'!W9</f>
        <v>0</v>
      </c>
      <c r="AG9" s="28">
        <f>'2002_MW_GW_County'!W9</f>
        <v>0</v>
      </c>
      <c r="AH9" s="28">
        <f>'2002_Ag_GW_County'!W9+'2002_Urban_GW_County'!W9+'2002_MW_GW_County'!W9</f>
        <v>0</v>
      </c>
      <c r="AI9" s="29">
        <f t="shared" si="0"/>
        <v>624.59</v>
      </c>
      <c r="AL9" s="148" t="s">
        <v>230</v>
      </c>
      <c r="AM9" s="150">
        <v>201</v>
      </c>
      <c r="AN9" s="151" t="s">
        <v>151</v>
      </c>
      <c r="AO9" s="138">
        <f t="shared" ref="AO9:AX10" si="19">U6</f>
        <v>55.499999999999993</v>
      </c>
      <c r="AP9" s="138">
        <f t="shared" si="19"/>
        <v>16.700000000000003</v>
      </c>
      <c r="AQ9" s="138">
        <f t="shared" si="19"/>
        <v>0</v>
      </c>
      <c r="AR9" s="138">
        <f t="shared" si="19"/>
        <v>72.199999999999989</v>
      </c>
      <c r="AS9" s="138">
        <f t="shared" si="19"/>
        <v>104.20000000000002</v>
      </c>
      <c r="AT9" s="138">
        <f t="shared" si="19"/>
        <v>165.4</v>
      </c>
      <c r="AU9" s="138">
        <f t="shared" si="19"/>
        <v>0.8</v>
      </c>
      <c r="AV9" s="138">
        <f t="shared" si="19"/>
        <v>26.3</v>
      </c>
      <c r="AW9" s="138">
        <f t="shared" si="19"/>
        <v>0</v>
      </c>
      <c r="AX9" s="138">
        <f t="shared" si="19"/>
        <v>3.1</v>
      </c>
      <c r="AY9" s="138">
        <f t="shared" ref="AY9:BA9" si="20">AE6</f>
        <v>0</v>
      </c>
      <c r="AZ9" s="138">
        <f t="shared" si="20"/>
        <v>0</v>
      </c>
      <c r="BA9" s="138">
        <f t="shared" si="20"/>
        <v>0</v>
      </c>
      <c r="BB9" s="138">
        <f>AH6</f>
        <v>0</v>
      </c>
      <c r="BC9" s="138">
        <f>AI6</f>
        <v>270.40000000000003</v>
      </c>
      <c r="BE9" s="28"/>
      <c r="BF9" s="28"/>
    </row>
    <row r="10" spans="1:58" ht="13.5" thickBot="1" x14ac:dyDescent="0.25">
      <c r="A10" s="23" t="s">
        <v>24</v>
      </c>
      <c r="B10" s="24" t="s">
        <v>25</v>
      </c>
      <c r="C10" s="28">
        <f>'2002_Ag_GW_County'!C10</f>
        <v>0.4</v>
      </c>
      <c r="D10" s="29">
        <f>'2002_Urban_GW_County'!C10</f>
        <v>9.8000000000000007</v>
      </c>
      <c r="E10" s="29">
        <f>'2002_MW_GW_County'!C10</f>
        <v>0</v>
      </c>
      <c r="F10" s="29">
        <f t="shared" si="3"/>
        <v>10.200000000000001</v>
      </c>
      <c r="G10" s="28">
        <f>'2002_Ag_GW_County'!H10</f>
        <v>17.100000000000001</v>
      </c>
      <c r="H10" s="29">
        <f>'2002_Urban_GW_County'!H10</f>
        <v>42.5</v>
      </c>
      <c r="I10" s="29">
        <f>'2002_MW_GW_County'!H10</f>
        <v>0</v>
      </c>
      <c r="J10" s="28">
        <f>'2002_Ag_GW_County'!D10+'2002_Urban_GW_County'!D10+'2002_MW_GW_County'!D10</f>
        <v>4</v>
      </c>
      <c r="K10" s="28">
        <f>'2002_Ag_GW_County'!E10+'2002_Urban_GW_County'!E10+'2002_MW_GW_County'!E10</f>
        <v>0</v>
      </c>
      <c r="L10" s="28">
        <f>'2002_Ag_GW_County'!F10+'2002_Urban_GW_County'!F10+'2002_MW_GW_County'!F10</f>
        <v>3</v>
      </c>
      <c r="M10" s="28">
        <f>'2002_Ag_GW_County'!J10</f>
        <v>0</v>
      </c>
      <c r="N10" s="28">
        <f>'2002_Urban_GW_County'!J10</f>
        <v>0</v>
      </c>
      <c r="O10" s="28">
        <f>'2002_MW_GW_County'!J10</f>
        <v>0</v>
      </c>
      <c r="P10" s="28">
        <f>'2002_Ag_GW_County'!J10+'2002_Urban_GW_County'!J10+'2002_MW_GW_County'!J10</f>
        <v>0</v>
      </c>
      <c r="Q10" s="29">
        <f>'2002_Ag_GW_County'!H10+'2002_Urban_GW_County'!H10+'2002_MW_GW_County'!H10</f>
        <v>59.6</v>
      </c>
      <c r="S10" s="27">
        <v>401</v>
      </c>
      <c r="T10" s="25" t="s">
        <v>93</v>
      </c>
      <c r="U10" s="28">
        <f>'2002_Ag_GW_County'!P10</f>
        <v>186.10000000000002</v>
      </c>
      <c r="V10" s="29">
        <f>'2002_Urban_GW_County'!P10</f>
        <v>70.400000000000006</v>
      </c>
      <c r="W10" s="29">
        <f>'2002_MW_GW_County'!P10</f>
        <v>0</v>
      </c>
      <c r="X10" s="29">
        <f t="shared" si="4"/>
        <v>256.5</v>
      </c>
      <c r="Y10" s="28">
        <f>'2002_Ag_GW_County'!U10</f>
        <v>469.9</v>
      </c>
      <c r="Z10" s="29">
        <f>'2002_Urban_GW_County'!U10</f>
        <v>268.60000000000002</v>
      </c>
      <c r="AA10" s="29">
        <f>'2002_MW_GW_County'!U10</f>
        <v>0</v>
      </c>
      <c r="AB10" s="28">
        <f>'2002_Ag_GW_County'!Q10+'2002_Urban_GW_County'!Q10+'2002_MW_GW_County'!Q10</f>
        <v>114.9</v>
      </c>
      <c r="AC10" s="28">
        <f>'2002_Ag_GW_County'!R10+'2002_Urban_GW_County'!R10+'2002_MW_GW_County'!R10</f>
        <v>0</v>
      </c>
      <c r="AD10" s="28">
        <f>'2002_Ag_GW_County'!S10+'2002_Urban_GW_County'!S10+'2002_MW_GW_County'!S10</f>
        <v>0</v>
      </c>
      <c r="AE10" s="28">
        <f>'2002_Ag_GW_County'!W10</f>
        <v>7.6</v>
      </c>
      <c r="AF10" s="28">
        <f>'2002_Urban_GW_County'!W10</f>
        <v>0</v>
      </c>
      <c r="AG10" s="28">
        <f>'2002_MW_GW_County'!W10</f>
        <v>0</v>
      </c>
      <c r="AH10" s="28">
        <f>'2002_Ag_GW_County'!W10+'2002_Urban_GW_County'!W10+'2002_MW_GW_County'!W10</f>
        <v>7.6</v>
      </c>
      <c r="AI10" s="29">
        <f t="shared" si="0"/>
        <v>738.5</v>
      </c>
      <c r="AL10" s="148"/>
      <c r="AM10" s="152">
        <v>202</v>
      </c>
      <c r="AN10" s="153" t="s">
        <v>152</v>
      </c>
      <c r="AO10" s="154">
        <f t="shared" si="19"/>
        <v>19.299999999999997</v>
      </c>
      <c r="AP10" s="154">
        <f t="shared" si="19"/>
        <v>158.4</v>
      </c>
      <c r="AQ10" s="154">
        <f t="shared" si="19"/>
        <v>0</v>
      </c>
      <c r="AR10" s="154">
        <f t="shared" si="19"/>
        <v>177.7</v>
      </c>
      <c r="AS10" s="154">
        <f t="shared" si="19"/>
        <v>30.4</v>
      </c>
      <c r="AT10" s="154">
        <f t="shared" si="19"/>
        <v>1081.5</v>
      </c>
      <c r="AU10" s="154">
        <f t="shared" si="19"/>
        <v>0</v>
      </c>
      <c r="AV10" s="154">
        <f t="shared" si="19"/>
        <v>170.99999999999997</v>
      </c>
      <c r="AW10" s="154">
        <f t="shared" si="19"/>
        <v>10.4</v>
      </c>
      <c r="AX10" s="154">
        <f t="shared" si="19"/>
        <v>6.1</v>
      </c>
      <c r="AY10" s="154">
        <f t="shared" ref="AY10:BA10" si="21">AE7</f>
        <v>0</v>
      </c>
      <c r="AZ10" s="154">
        <f t="shared" si="21"/>
        <v>0</v>
      </c>
      <c r="BA10" s="154">
        <f t="shared" si="21"/>
        <v>0</v>
      </c>
      <c r="BB10" s="154">
        <f>AH7</f>
        <v>0</v>
      </c>
      <c r="BC10" s="154">
        <f>AI7</f>
        <v>1111.9000000000001</v>
      </c>
      <c r="BE10" s="28"/>
      <c r="BF10" s="28"/>
    </row>
    <row r="11" spans="1:58" ht="13.5" thickTop="1" x14ac:dyDescent="0.2">
      <c r="A11" s="23" t="s">
        <v>26</v>
      </c>
      <c r="B11" s="24" t="s">
        <v>27</v>
      </c>
      <c r="C11" s="28">
        <f>'2002_Ag_GW_County'!C11</f>
        <v>1682.8</v>
      </c>
      <c r="D11" s="29">
        <f>'2002_Urban_GW_County'!C11</f>
        <v>244</v>
      </c>
      <c r="E11" s="29">
        <f>'2002_MW_GW_County'!C11</f>
        <v>36.799999999999997</v>
      </c>
      <c r="F11" s="29">
        <f>SUM(C11:E11)</f>
        <v>1963.6</v>
      </c>
      <c r="G11" s="28">
        <f>'2002_Ag_GW_County'!H11</f>
        <v>3946.6</v>
      </c>
      <c r="H11" s="29">
        <f>'2002_Urban_GW_County'!H11</f>
        <v>312.80000000000007</v>
      </c>
      <c r="I11" s="29">
        <f>'2002_MW_GW_County'!H11</f>
        <v>72.8</v>
      </c>
      <c r="J11" s="28">
        <f>'2002_Ag_GW_County'!D11+'2002_Urban_GW_County'!D11+'2002_MW_GW_County'!D11</f>
        <v>1069.9999999999998</v>
      </c>
      <c r="K11" s="28">
        <f>'2002_Ag_GW_County'!E11+'2002_Urban_GW_County'!E11+'2002_MW_GW_County'!E11</f>
        <v>106.5</v>
      </c>
      <c r="L11" s="28">
        <f>'2002_Ag_GW_County'!F11+'2002_Urban_GW_County'!F11+'2002_MW_GW_County'!F11</f>
        <v>113.09999999999998</v>
      </c>
      <c r="M11" s="28">
        <f>'2002_Ag_GW_County'!J11</f>
        <v>0</v>
      </c>
      <c r="N11" s="28">
        <f>'2002_Urban_GW_County'!J11</f>
        <v>0</v>
      </c>
      <c r="O11" s="28">
        <f>'2002_MW_GW_County'!J11</f>
        <v>0</v>
      </c>
      <c r="P11" s="28">
        <f>'2002_Ag_GW_County'!J11+'2002_Urban_GW_County'!J11+'2002_MW_GW_County'!J11</f>
        <v>0</v>
      </c>
      <c r="Q11" s="29">
        <f>'2002_Ag_GW_County'!H11+'2002_Urban_GW_County'!H11+'2002_MW_GW_County'!H11</f>
        <v>4332.2</v>
      </c>
      <c r="S11" s="27">
        <v>402</v>
      </c>
      <c r="T11" s="25" t="s">
        <v>155</v>
      </c>
      <c r="U11" s="28">
        <f>'2002_Ag_GW_County'!P11</f>
        <v>4.2</v>
      </c>
      <c r="V11" s="29">
        <f>'2002_Urban_GW_County'!P11</f>
        <v>594.79999999999995</v>
      </c>
      <c r="W11" s="29">
        <f>'2002_MW_GW_County'!P11</f>
        <v>0</v>
      </c>
      <c r="X11" s="29">
        <f t="shared" si="4"/>
        <v>599</v>
      </c>
      <c r="Y11" s="28">
        <f>'2002_Ag_GW_County'!U11</f>
        <v>7.7999999999999989</v>
      </c>
      <c r="Z11" s="29">
        <f>'2002_Urban_GW_County'!U11</f>
        <v>1763.8000000000002</v>
      </c>
      <c r="AA11" s="29">
        <f>'2002_MW_GW_County'!U11</f>
        <v>30.4</v>
      </c>
      <c r="AB11" s="28">
        <f>'2002_Ag_GW_County'!Q11+'2002_Urban_GW_County'!Q11+'2002_MW_GW_County'!Q11</f>
        <v>68.5</v>
      </c>
      <c r="AC11" s="28">
        <f>'2002_Ag_GW_County'!R11+'2002_Urban_GW_County'!R11+'2002_MW_GW_County'!R11</f>
        <v>0</v>
      </c>
      <c r="AD11" s="28">
        <f>'2002_Ag_GW_County'!S11+'2002_Urban_GW_County'!S11+'2002_MW_GW_County'!S11</f>
        <v>0</v>
      </c>
      <c r="AE11" s="28">
        <f>'2002_Ag_GW_County'!W11</f>
        <v>0</v>
      </c>
      <c r="AF11" s="28">
        <f>'2002_Urban_GW_County'!W11</f>
        <v>0</v>
      </c>
      <c r="AG11" s="28">
        <f>'2002_MW_GW_County'!W11</f>
        <v>0</v>
      </c>
      <c r="AH11" s="28">
        <f>'2002_Ag_GW_County'!W11+'2002_Urban_GW_County'!W11+'2002_MW_GW_County'!W11</f>
        <v>0</v>
      </c>
      <c r="AI11" s="29">
        <f t="shared" si="0"/>
        <v>1802.0000000000002</v>
      </c>
      <c r="AL11" s="148"/>
      <c r="AM11" s="150"/>
      <c r="AN11" s="155" t="s">
        <v>242</v>
      </c>
      <c r="AO11" s="138">
        <f>SUM(AO9:AO10)</f>
        <v>74.799999999999983</v>
      </c>
      <c r="AP11" s="138">
        <f t="shared" ref="AP11:BC11" si="22">SUM(AP9:AP10)</f>
        <v>175.10000000000002</v>
      </c>
      <c r="AQ11" s="138">
        <f t="shared" si="22"/>
        <v>0</v>
      </c>
      <c r="AR11" s="138">
        <f t="shared" si="22"/>
        <v>249.89999999999998</v>
      </c>
      <c r="AS11" s="138">
        <f t="shared" si="22"/>
        <v>134.60000000000002</v>
      </c>
      <c r="AT11" s="138">
        <f t="shared" si="22"/>
        <v>1246.9000000000001</v>
      </c>
      <c r="AU11" s="138">
        <f t="shared" si="22"/>
        <v>0.8</v>
      </c>
      <c r="AV11" s="138">
        <f t="shared" si="22"/>
        <v>197.29999999999998</v>
      </c>
      <c r="AW11" s="138">
        <f t="shared" si="22"/>
        <v>10.4</v>
      </c>
      <c r="AX11" s="138">
        <f t="shared" si="22"/>
        <v>9.1999999999999993</v>
      </c>
      <c r="AY11" s="138">
        <f t="shared" ref="AY11:BA11" si="23">SUM(AY9:AY10)</f>
        <v>0</v>
      </c>
      <c r="AZ11" s="138">
        <f t="shared" si="23"/>
        <v>0</v>
      </c>
      <c r="BA11" s="138">
        <f t="shared" si="23"/>
        <v>0</v>
      </c>
      <c r="BB11" s="138">
        <f t="shared" si="22"/>
        <v>0</v>
      </c>
      <c r="BC11" s="138">
        <f t="shared" si="22"/>
        <v>1382.3000000000002</v>
      </c>
      <c r="BD11" s="28">
        <f>AS11+AT11+AU11</f>
        <v>1382.3</v>
      </c>
      <c r="BE11" s="28"/>
      <c r="BF11" s="28"/>
    </row>
    <row r="12" spans="1:58" x14ac:dyDescent="0.2">
      <c r="A12" s="23" t="s">
        <v>28</v>
      </c>
      <c r="B12" s="24" t="s">
        <v>29</v>
      </c>
      <c r="C12" s="28">
        <f>'2002_Ag_GW_County'!C12</f>
        <v>314.09999999999997</v>
      </c>
      <c r="D12" s="29">
        <f>'2002_Urban_GW_County'!C12</f>
        <v>10.6</v>
      </c>
      <c r="E12" s="29">
        <f>'2002_MW_GW_County'!C12</f>
        <v>5.9</v>
      </c>
      <c r="F12" s="29">
        <f t="shared" si="3"/>
        <v>330.59999999999997</v>
      </c>
      <c r="G12" s="28">
        <f>'2002_Ag_GW_County'!H12</f>
        <v>1061.2</v>
      </c>
      <c r="H12" s="29">
        <f>'2002_Urban_GW_County'!H12</f>
        <v>10.700000000000001</v>
      </c>
      <c r="I12" s="29">
        <f>'2002_MW_GW_County'!H12</f>
        <v>74.8</v>
      </c>
      <c r="J12" s="28">
        <f>'2002_Ag_GW_County'!D12+'2002_Urban_GW_County'!D12+'2002_MW_GW_County'!D12</f>
        <v>103.6</v>
      </c>
      <c r="K12" s="28">
        <f>'2002_Ag_GW_County'!E12+'2002_Urban_GW_County'!E12+'2002_MW_GW_County'!E12</f>
        <v>0</v>
      </c>
      <c r="L12" s="28">
        <f>'2002_Ag_GW_County'!F12+'2002_Urban_GW_County'!F12+'2002_MW_GW_County'!F12</f>
        <v>74.900000000000006</v>
      </c>
      <c r="M12" s="28">
        <f>'2002_Ag_GW_County'!J12</f>
        <v>20.9</v>
      </c>
      <c r="N12" s="28">
        <f>'2002_Urban_GW_County'!J12</f>
        <v>0</v>
      </c>
      <c r="O12" s="28">
        <f>'2002_MW_GW_County'!J12</f>
        <v>5.0999999999999943</v>
      </c>
      <c r="P12" s="28">
        <f>'2002_Ag_GW_County'!J12+'2002_Urban_GW_County'!J12+'2002_MW_GW_County'!J12</f>
        <v>25.999999999999993</v>
      </c>
      <c r="Q12" s="29">
        <f>'2002_Ag_GW_County'!H12+'2002_Urban_GW_County'!H12+'2002_MW_GW_County'!H12</f>
        <v>1146.7</v>
      </c>
      <c r="S12" s="27">
        <v>403</v>
      </c>
      <c r="T12" s="25" t="s">
        <v>156</v>
      </c>
      <c r="U12" s="28">
        <f>'2002_Ag_GW_County'!P12</f>
        <v>174.89999999999998</v>
      </c>
      <c r="V12" s="29">
        <f>'2002_Urban_GW_County'!P12</f>
        <v>797.10000000000014</v>
      </c>
      <c r="W12" s="29">
        <f>'2002_MW_GW_County'!P12</f>
        <v>0</v>
      </c>
      <c r="X12" s="29">
        <f t="shared" si="4"/>
        <v>972.00000000000011</v>
      </c>
      <c r="Y12" s="28">
        <f>'2002_Ag_GW_County'!U12</f>
        <v>252.89999999999998</v>
      </c>
      <c r="Z12" s="29">
        <f>'2002_Urban_GW_County'!U12</f>
        <v>1276.5999999999999</v>
      </c>
      <c r="AA12" s="29">
        <f>'2002_MW_GW_County'!U12</f>
        <v>4.9000000000000004</v>
      </c>
      <c r="AB12" s="28">
        <f>'2002_Ag_GW_County'!Q12+'2002_Urban_GW_County'!Q12+'2002_MW_GW_County'!Q12</f>
        <v>331.2</v>
      </c>
      <c r="AC12" s="28">
        <f>'2002_Ag_GW_County'!R12+'2002_Urban_GW_County'!R12+'2002_MW_GW_County'!R12</f>
        <v>0</v>
      </c>
      <c r="AD12" s="28">
        <f>'2002_Ag_GW_County'!S12+'2002_Urban_GW_County'!S12+'2002_MW_GW_County'!S12</f>
        <v>0</v>
      </c>
      <c r="AE12" s="28">
        <f>'2002_Ag_GW_County'!W12</f>
        <v>0</v>
      </c>
      <c r="AF12" s="28">
        <f>'2002_Urban_GW_County'!W12</f>
        <v>0</v>
      </c>
      <c r="AG12" s="28">
        <f>'2002_MW_GW_County'!W12</f>
        <v>0</v>
      </c>
      <c r="AH12" s="28">
        <f>'2002_Ag_GW_County'!W12+'2002_Urban_GW_County'!W12+'2002_MW_GW_County'!W12</f>
        <v>0</v>
      </c>
      <c r="AI12" s="29">
        <f t="shared" si="0"/>
        <v>1534.4</v>
      </c>
      <c r="AL12" s="148"/>
      <c r="AM12" s="27"/>
      <c r="BE12" s="28"/>
      <c r="BF12" s="28"/>
    </row>
    <row r="13" spans="1:58" x14ac:dyDescent="0.2">
      <c r="A13" s="23" t="s">
        <v>30</v>
      </c>
      <c r="B13" s="24" t="s">
        <v>31</v>
      </c>
      <c r="C13" s="28">
        <f>'2002_Ag_GW_County'!C13</f>
        <v>62.400000000000006</v>
      </c>
      <c r="D13" s="29">
        <f>'2002_Urban_GW_County'!C13</f>
        <v>18.399999999999999</v>
      </c>
      <c r="E13" s="29">
        <f>'2002_MW_GW_County'!C13</f>
        <v>0</v>
      </c>
      <c r="F13" s="29">
        <f t="shared" si="3"/>
        <v>80.800000000000011</v>
      </c>
      <c r="G13" s="28">
        <f>'2002_Ag_GW_County'!H13</f>
        <v>66.100000000000009</v>
      </c>
      <c r="H13" s="29">
        <f>'2002_Urban_GW_County'!H13</f>
        <v>43.7</v>
      </c>
      <c r="I13" s="29">
        <f>'2002_MW_GW_County'!H13</f>
        <v>0</v>
      </c>
      <c r="J13" s="28">
        <f>'2002_Ag_GW_County'!D13+'2002_Urban_GW_County'!D13+'2002_MW_GW_County'!D13</f>
        <v>19.599999999999998</v>
      </c>
      <c r="K13" s="28">
        <f>'2002_Ag_GW_County'!E13+'2002_Urban_GW_County'!E13+'2002_MW_GW_County'!E13</f>
        <v>0</v>
      </c>
      <c r="L13" s="28">
        <f>'2002_Ag_GW_County'!F13+'2002_Urban_GW_County'!F13+'2002_MW_GW_County'!F13</f>
        <v>0</v>
      </c>
      <c r="M13" s="28">
        <f>'2002_Ag_GW_County'!J13</f>
        <v>0</v>
      </c>
      <c r="N13" s="28">
        <f>'2002_Urban_GW_County'!J13</f>
        <v>0</v>
      </c>
      <c r="O13" s="28">
        <f>'2002_MW_GW_County'!J13</f>
        <v>0</v>
      </c>
      <c r="P13" s="28">
        <f>'2002_Ag_GW_County'!J13+'2002_Urban_GW_County'!J13+'2002_MW_GW_County'!J13</f>
        <v>0</v>
      </c>
      <c r="Q13" s="29">
        <f>'2002_Ag_GW_County'!H13+'2002_Urban_GW_County'!H13+'2002_MW_GW_County'!H13</f>
        <v>109.80000000000001</v>
      </c>
      <c r="S13" s="27">
        <v>404</v>
      </c>
      <c r="T13" s="25" t="s">
        <v>81</v>
      </c>
      <c r="U13" s="28">
        <f>'2002_Ag_GW_County'!P13</f>
        <v>9.6</v>
      </c>
      <c r="V13" s="29">
        <f>'2002_Urban_GW_County'!P13</f>
        <v>60.5</v>
      </c>
      <c r="W13" s="29">
        <f>'2002_MW_GW_County'!P13</f>
        <v>0</v>
      </c>
      <c r="X13" s="29">
        <f t="shared" si="4"/>
        <v>70.099999999999994</v>
      </c>
      <c r="Y13" s="28">
        <f>'2002_Ag_GW_County'!U13</f>
        <v>351.4</v>
      </c>
      <c r="Z13" s="29">
        <f>'2002_Urban_GW_County'!U13</f>
        <v>773.9</v>
      </c>
      <c r="AA13" s="29">
        <f>'2002_MW_GW_County'!U13</f>
        <v>1</v>
      </c>
      <c r="AB13" s="28">
        <f>'2002_Ag_GW_County'!Q13+'2002_Urban_GW_County'!Q13+'2002_MW_GW_County'!Q13</f>
        <v>26.3</v>
      </c>
      <c r="AC13" s="28">
        <f>'2002_Ag_GW_County'!R13+'2002_Urban_GW_County'!R13+'2002_MW_GW_County'!R13</f>
        <v>0</v>
      </c>
      <c r="AD13" s="28">
        <f>'2002_Ag_GW_County'!S13+'2002_Urban_GW_County'!S13+'2002_MW_GW_County'!S13</f>
        <v>0</v>
      </c>
      <c r="AE13" s="28">
        <f>'2002_Ag_GW_County'!W13</f>
        <v>0</v>
      </c>
      <c r="AF13" s="28">
        <f>'2002_Urban_GW_County'!W13</f>
        <v>0</v>
      </c>
      <c r="AG13" s="28">
        <f>'2002_MW_GW_County'!W13</f>
        <v>0</v>
      </c>
      <c r="AH13" s="28">
        <f>'2002_Ag_GW_County'!W13+'2002_Urban_GW_County'!W13+'2002_MW_GW_County'!W13</f>
        <v>0</v>
      </c>
      <c r="AI13" s="29">
        <f t="shared" si="0"/>
        <v>1126.3</v>
      </c>
      <c r="AL13" s="148"/>
      <c r="AM13" s="27"/>
      <c r="BE13" s="28"/>
      <c r="BF13" s="28"/>
    </row>
    <row r="14" spans="1:58" x14ac:dyDescent="0.2">
      <c r="A14" s="23" t="s">
        <v>32</v>
      </c>
      <c r="B14" s="24" t="s">
        <v>33</v>
      </c>
      <c r="C14" s="28">
        <f>'2002_Ag_GW_County'!C14</f>
        <v>22.599999999999998</v>
      </c>
      <c r="D14" s="29">
        <f>'2002_Urban_GW_County'!C14</f>
        <v>2.1</v>
      </c>
      <c r="E14" s="29">
        <f>'2002_MW_GW_County'!C14</f>
        <v>0</v>
      </c>
      <c r="F14" s="29">
        <f t="shared" si="3"/>
        <v>24.7</v>
      </c>
      <c r="G14" s="28">
        <f>'2002_Ag_GW_County'!H14</f>
        <v>2846.6000000000004</v>
      </c>
      <c r="H14" s="29">
        <f>'2002_Urban_GW_County'!H14</f>
        <v>117.49999999999999</v>
      </c>
      <c r="I14" s="29">
        <f>'2002_MW_GW_County'!H14</f>
        <v>29.6</v>
      </c>
      <c r="J14" s="28">
        <f>'2002_Ag_GW_County'!D14+'2002_Urban_GW_County'!D14+'2002_MW_GW_County'!D14</f>
        <v>24.700000000000003</v>
      </c>
      <c r="K14" s="28">
        <f>'2002_Ag_GW_County'!E14+'2002_Urban_GW_County'!E14+'2002_MW_GW_County'!E14</f>
        <v>0</v>
      </c>
      <c r="L14" s="28">
        <f>'2002_Ag_GW_County'!F14+'2002_Urban_GW_County'!F14+'2002_MW_GW_County'!F14</f>
        <v>0</v>
      </c>
      <c r="M14" s="28">
        <f>'2002_Ag_GW_County'!J14</f>
        <v>247.6</v>
      </c>
      <c r="N14" s="28">
        <f>'2002_Urban_GW_County'!J14</f>
        <v>0</v>
      </c>
      <c r="O14" s="28">
        <f>'2002_MW_GW_County'!J14</f>
        <v>0</v>
      </c>
      <c r="P14" s="28">
        <f>'2002_Ag_GW_County'!J14+'2002_Urban_GW_County'!J14+'2002_MW_GW_County'!J14</f>
        <v>247.6</v>
      </c>
      <c r="Q14" s="29">
        <f>'2002_Ag_GW_County'!H14+'2002_Urban_GW_County'!H14+'2002_MW_GW_County'!H14</f>
        <v>2993.7000000000003</v>
      </c>
      <c r="S14" s="27">
        <v>501</v>
      </c>
      <c r="T14" s="25" t="s">
        <v>157</v>
      </c>
      <c r="U14" s="28">
        <f>'2002_Ag_GW_County'!P14</f>
        <v>85</v>
      </c>
      <c r="V14" s="29">
        <f>'2002_Urban_GW_County'!P14</f>
        <v>12.2</v>
      </c>
      <c r="W14" s="29">
        <f>'2002_MW_GW_County'!P14</f>
        <v>0</v>
      </c>
      <c r="X14" s="29">
        <f t="shared" si="4"/>
        <v>97.2</v>
      </c>
      <c r="Y14" s="28">
        <f>'2002_Ag_GW_County'!U14</f>
        <v>364.70000000000005</v>
      </c>
      <c r="Z14" s="29">
        <f>'2002_Urban_GW_County'!U14</f>
        <v>16.899999999999999</v>
      </c>
      <c r="AA14" s="29">
        <f>'2002_MW_GW_County'!U14</f>
        <v>14.5</v>
      </c>
      <c r="AB14" s="28">
        <f>'2002_Ag_GW_County'!Q14+'2002_Urban_GW_County'!Q14+'2002_MW_GW_County'!Q14</f>
        <v>35</v>
      </c>
      <c r="AC14" s="28">
        <f>'2002_Ag_GW_County'!R14+'2002_Urban_GW_County'!R14+'2002_MW_GW_County'!R14</f>
        <v>0</v>
      </c>
      <c r="AD14" s="28">
        <f>'2002_Ag_GW_County'!S14+'2002_Urban_GW_County'!S14+'2002_MW_GW_County'!S14</f>
        <v>6.8999999999999995</v>
      </c>
      <c r="AE14" s="28">
        <f>'2002_Ag_GW_County'!W14</f>
        <v>27.2</v>
      </c>
      <c r="AF14" s="28">
        <f>'2002_Urban_GW_County'!W14</f>
        <v>0</v>
      </c>
      <c r="AG14" s="28">
        <f>'2002_MW_GW_County'!W14</f>
        <v>0</v>
      </c>
      <c r="AH14" s="28">
        <f>'2002_Ag_GW_County'!W14+'2002_Urban_GW_County'!W14+'2002_MW_GW_County'!W14</f>
        <v>27.2</v>
      </c>
      <c r="AI14" s="29">
        <f t="shared" si="0"/>
        <v>396.1</v>
      </c>
      <c r="AL14" s="148" t="s">
        <v>231</v>
      </c>
      <c r="AM14" s="150">
        <v>301</v>
      </c>
      <c r="AN14" s="151" t="s">
        <v>153</v>
      </c>
      <c r="AO14" s="138">
        <f t="shared" ref="AO14:AX15" si="24">U8</f>
        <v>623.4</v>
      </c>
      <c r="AP14" s="138">
        <f t="shared" si="24"/>
        <v>115.79999999999998</v>
      </c>
      <c r="AQ14" s="138">
        <f t="shared" si="24"/>
        <v>0</v>
      </c>
      <c r="AR14" s="138">
        <f t="shared" si="24"/>
        <v>739.19999999999993</v>
      </c>
      <c r="AS14" s="138">
        <f t="shared" si="24"/>
        <v>690.9</v>
      </c>
      <c r="AT14" s="138">
        <f t="shared" si="24"/>
        <v>145.69999999999996</v>
      </c>
      <c r="AU14" s="138">
        <f t="shared" si="24"/>
        <v>0.5</v>
      </c>
      <c r="AV14" s="138">
        <f t="shared" si="24"/>
        <v>270</v>
      </c>
      <c r="AW14" s="138">
        <f t="shared" si="24"/>
        <v>0</v>
      </c>
      <c r="AX14" s="138">
        <f t="shared" si="24"/>
        <v>1.5</v>
      </c>
      <c r="AY14" s="138">
        <f t="shared" ref="AY14:BA14" si="25">AE8</f>
        <v>12.3</v>
      </c>
      <c r="AZ14" s="138">
        <f t="shared" si="25"/>
        <v>3.5</v>
      </c>
      <c r="BA14" s="138">
        <f t="shared" si="25"/>
        <v>0</v>
      </c>
      <c r="BB14" s="138">
        <f>AH8</f>
        <v>15.8</v>
      </c>
      <c r="BC14" s="138">
        <f>AI8</f>
        <v>837.09999999999991</v>
      </c>
      <c r="BE14" s="28"/>
      <c r="BF14" s="28"/>
    </row>
    <row r="15" spans="1:58" ht="13.5" thickBot="1" x14ac:dyDescent="0.25">
      <c r="A15" s="23" t="s">
        <v>34</v>
      </c>
      <c r="B15" s="24" t="s">
        <v>35</v>
      </c>
      <c r="C15" s="28">
        <f>'2002_Ag_GW_County'!C15</f>
        <v>63</v>
      </c>
      <c r="D15" s="29">
        <f>'2002_Urban_GW_County'!C15</f>
        <v>12.399999999999999</v>
      </c>
      <c r="E15" s="29">
        <f>'2002_MW_GW_County'!C15</f>
        <v>0</v>
      </c>
      <c r="F15" s="29">
        <f t="shared" si="3"/>
        <v>75.400000000000006</v>
      </c>
      <c r="G15" s="28">
        <f>'2002_Ag_GW_County'!H15</f>
        <v>92</v>
      </c>
      <c r="H15" s="29">
        <f>'2002_Urban_GW_County'!H15</f>
        <v>12.399999999999999</v>
      </c>
      <c r="I15" s="29">
        <f>'2002_MW_GW_County'!H15</f>
        <v>0</v>
      </c>
      <c r="J15" s="28">
        <f>'2002_Ag_GW_County'!D15+'2002_Urban_GW_County'!D15+'2002_MW_GW_County'!D15</f>
        <v>17.5</v>
      </c>
      <c r="K15" s="28">
        <f>'2002_Ag_GW_County'!E15+'2002_Urban_GW_County'!E15+'2002_MW_GW_County'!E15</f>
        <v>0</v>
      </c>
      <c r="L15" s="28">
        <f>'2002_Ag_GW_County'!F15+'2002_Urban_GW_County'!F15+'2002_MW_GW_County'!F15</f>
        <v>0</v>
      </c>
      <c r="M15" s="28">
        <f>'2002_Ag_GW_County'!J15</f>
        <v>0</v>
      </c>
      <c r="N15" s="28">
        <f>'2002_Urban_GW_County'!J15</f>
        <v>0</v>
      </c>
      <c r="O15" s="28">
        <f>'2002_MW_GW_County'!J15</f>
        <v>0</v>
      </c>
      <c r="P15" s="28">
        <f>'2002_Ag_GW_County'!J15+'2002_Urban_GW_County'!J15+'2002_MW_GW_County'!J15</f>
        <v>0</v>
      </c>
      <c r="Q15" s="29">
        <f>'2002_Ag_GW_County'!H15+'2002_Urban_GW_County'!H15+'2002_MW_GW_County'!H15</f>
        <v>104.4</v>
      </c>
      <c r="S15" s="27">
        <v>502</v>
      </c>
      <c r="T15" s="25" t="s">
        <v>158</v>
      </c>
      <c r="U15" s="28">
        <f>'2002_Ag_GW_County'!P15</f>
        <v>1.1000000000000001</v>
      </c>
      <c r="V15" s="29">
        <f>'2002_Urban_GW_County'!P15</f>
        <v>0.6</v>
      </c>
      <c r="W15" s="29">
        <f>'2002_MW_GW_County'!P15</f>
        <v>0</v>
      </c>
      <c r="X15" s="29">
        <f t="shared" si="4"/>
        <v>1.7000000000000002</v>
      </c>
      <c r="Y15" s="28">
        <f>'2002_Ag_GW_County'!U15</f>
        <v>10.899999999999999</v>
      </c>
      <c r="Z15" s="29">
        <f>'2002_Urban_GW_County'!U15</f>
        <v>0.89999999999999991</v>
      </c>
      <c r="AA15" s="29">
        <f>'2002_MW_GW_County'!U15</f>
        <v>0</v>
      </c>
      <c r="AB15" s="28">
        <f>'2002_Ag_GW_County'!Q15+'2002_Urban_GW_County'!Q15+'2002_MW_GW_County'!Q15</f>
        <v>0.8</v>
      </c>
      <c r="AC15" s="28">
        <f>'2002_Ag_GW_County'!R15+'2002_Urban_GW_County'!R15+'2002_MW_GW_County'!R15</f>
        <v>0</v>
      </c>
      <c r="AD15" s="28">
        <f>'2002_Ag_GW_County'!S15+'2002_Urban_GW_County'!S15+'2002_MW_GW_County'!S15</f>
        <v>0.6</v>
      </c>
      <c r="AE15" s="28">
        <f>'2002_Ag_GW_County'!W15</f>
        <v>0</v>
      </c>
      <c r="AF15" s="28">
        <f>'2002_Urban_GW_County'!W15</f>
        <v>0</v>
      </c>
      <c r="AG15" s="28">
        <f>'2002_MW_GW_County'!W15</f>
        <v>0</v>
      </c>
      <c r="AH15" s="28">
        <f>'2002_Ag_GW_County'!W15+'2002_Urban_GW_County'!W15+'2002_MW_GW_County'!W15</f>
        <v>0</v>
      </c>
      <c r="AI15" s="29">
        <f t="shared" si="0"/>
        <v>11.799999999999999</v>
      </c>
      <c r="AL15" s="148"/>
      <c r="AM15" s="152">
        <v>302</v>
      </c>
      <c r="AN15" s="153" t="s">
        <v>154</v>
      </c>
      <c r="AO15" s="154">
        <f t="shared" si="24"/>
        <v>452.1</v>
      </c>
      <c r="AP15" s="154">
        <f t="shared" si="24"/>
        <v>69.389999999999986</v>
      </c>
      <c r="AQ15" s="154">
        <f t="shared" si="24"/>
        <v>0</v>
      </c>
      <c r="AR15" s="154">
        <f t="shared" si="24"/>
        <v>521.49</v>
      </c>
      <c r="AS15" s="154">
        <f t="shared" si="24"/>
        <v>486</v>
      </c>
      <c r="AT15" s="154">
        <f t="shared" si="24"/>
        <v>138.59</v>
      </c>
      <c r="AU15" s="154">
        <f t="shared" si="24"/>
        <v>0</v>
      </c>
      <c r="AV15" s="154">
        <f t="shared" si="24"/>
        <v>101.29999999999998</v>
      </c>
      <c r="AW15" s="154">
        <f t="shared" si="24"/>
        <v>0</v>
      </c>
      <c r="AX15" s="154">
        <f t="shared" si="24"/>
        <v>0</v>
      </c>
      <c r="AY15" s="154">
        <f t="shared" ref="AY15:BA15" si="26">AE9</f>
        <v>0</v>
      </c>
      <c r="AZ15" s="154">
        <f t="shared" si="26"/>
        <v>0</v>
      </c>
      <c r="BA15" s="154">
        <f t="shared" si="26"/>
        <v>0</v>
      </c>
      <c r="BB15" s="154">
        <f>AH9</f>
        <v>0</v>
      </c>
      <c r="BC15" s="154">
        <f>AI9</f>
        <v>624.59</v>
      </c>
      <c r="BE15" s="28"/>
      <c r="BF15" s="28"/>
    </row>
    <row r="16" spans="1:58" ht="13.5" thickTop="1" x14ac:dyDescent="0.2">
      <c r="A16" s="23" t="s">
        <v>36</v>
      </c>
      <c r="B16" s="24" t="s">
        <v>37</v>
      </c>
      <c r="C16" s="28">
        <f>'2002_Ag_GW_County'!C16</f>
        <v>1840.4</v>
      </c>
      <c r="D16" s="29">
        <f>'2002_Urban_GW_County'!C16</f>
        <v>220.89999999999998</v>
      </c>
      <c r="E16" s="29">
        <f>'2002_MW_GW_County'!C16</f>
        <v>25.5</v>
      </c>
      <c r="F16" s="29">
        <f t="shared" si="3"/>
        <v>2086.8000000000002</v>
      </c>
      <c r="G16" s="28">
        <f>'2002_Ag_GW_County'!H16</f>
        <v>3066.4</v>
      </c>
      <c r="H16" s="29">
        <f>'2002_Urban_GW_County'!H16</f>
        <v>232.3</v>
      </c>
      <c r="I16" s="29">
        <f>'2002_MW_GW_County'!H16</f>
        <v>44.8</v>
      </c>
      <c r="J16" s="28">
        <f>'2002_Ag_GW_County'!D16+'2002_Urban_GW_County'!D16+'2002_MW_GW_County'!D16</f>
        <v>704.2</v>
      </c>
      <c r="K16" s="28">
        <f>'2002_Ag_GW_County'!E16+'2002_Urban_GW_County'!E16+'2002_MW_GW_County'!E16</f>
        <v>89.7</v>
      </c>
      <c r="L16" s="28">
        <f>'2002_Ag_GW_County'!F16+'2002_Urban_GW_County'!F16+'2002_MW_GW_County'!F16</f>
        <v>60.8</v>
      </c>
      <c r="M16" s="28">
        <f>'2002_Ag_GW_County'!J16</f>
        <v>13</v>
      </c>
      <c r="N16" s="28">
        <f>'2002_Urban_GW_County'!J16</f>
        <v>4.9000000000000057</v>
      </c>
      <c r="O16" s="28">
        <f>'2002_MW_GW_County'!J16</f>
        <v>0</v>
      </c>
      <c r="P16" s="28">
        <f>'2002_Ag_GW_County'!J16+'2002_Urban_GW_County'!J16+'2002_MW_GW_County'!J16</f>
        <v>17.900000000000006</v>
      </c>
      <c r="Q16" s="29">
        <f>'2002_Ag_GW_County'!H16+'2002_Urban_GW_County'!H16+'2002_MW_GW_County'!H16</f>
        <v>3343.5000000000005</v>
      </c>
      <c r="S16" s="27">
        <v>503</v>
      </c>
      <c r="T16" s="25" t="s">
        <v>159</v>
      </c>
      <c r="U16" s="28">
        <f>'2002_Ag_GW_County'!P16</f>
        <v>278.7</v>
      </c>
      <c r="V16" s="29">
        <f>'2002_Urban_GW_County'!P16</f>
        <v>47.1</v>
      </c>
      <c r="W16" s="29">
        <f>'2002_MW_GW_County'!P16</f>
        <v>0</v>
      </c>
      <c r="X16" s="29">
        <f t="shared" si="4"/>
        <v>325.8</v>
      </c>
      <c r="Y16" s="28">
        <f>'2002_Ag_GW_County'!U16</f>
        <v>541.5</v>
      </c>
      <c r="Z16" s="29">
        <f>'2002_Urban_GW_County'!U16</f>
        <v>58.3</v>
      </c>
      <c r="AA16" s="29">
        <f>'2002_MW_GW_County'!U16</f>
        <v>0.2</v>
      </c>
      <c r="AB16" s="28">
        <f>'2002_Ag_GW_County'!Q16+'2002_Urban_GW_County'!Q16+'2002_MW_GW_County'!Q16</f>
        <v>99.299999999999983</v>
      </c>
      <c r="AC16" s="28">
        <f>'2002_Ag_GW_County'!R16+'2002_Urban_GW_County'!R16+'2002_MW_GW_County'!R16</f>
        <v>0</v>
      </c>
      <c r="AD16" s="28">
        <f>'2002_Ag_GW_County'!S16+'2002_Urban_GW_County'!S16+'2002_MW_GW_County'!S16</f>
        <v>55.199999999999996</v>
      </c>
      <c r="AE16" s="28">
        <f>'2002_Ag_GW_County'!W16</f>
        <v>1.3</v>
      </c>
      <c r="AF16" s="28">
        <f>'2002_Urban_GW_County'!W16</f>
        <v>0</v>
      </c>
      <c r="AG16" s="28">
        <f>'2002_MW_GW_County'!W16</f>
        <v>0</v>
      </c>
      <c r="AH16" s="28">
        <f>'2002_Ag_GW_County'!W16+'2002_Urban_GW_County'!W16+'2002_MW_GW_County'!W16</f>
        <v>1.3</v>
      </c>
      <c r="AI16" s="29">
        <f t="shared" si="0"/>
        <v>600</v>
      </c>
      <c r="AL16" s="148"/>
      <c r="AM16" s="150"/>
      <c r="AN16" s="155" t="s">
        <v>242</v>
      </c>
      <c r="AO16" s="138">
        <f>SUM(AO14:AO15)</f>
        <v>1075.5</v>
      </c>
      <c r="AP16" s="138">
        <f t="shared" ref="AP16:BC16" si="27">SUM(AP14:AP15)</f>
        <v>185.18999999999997</v>
      </c>
      <c r="AQ16" s="138">
        <f t="shared" si="27"/>
        <v>0</v>
      </c>
      <c r="AR16" s="138">
        <f t="shared" si="27"/>
        <v>1260.69</v>
      </c>
      <c r="AS16" s="138">
        <f t="shared" si="27"/>
        <v>1176.9000000000001</v>
      </c>
      <c r="AT16" s="138">
        <f t="shared" si="27"/>
        <v>284.28999999999996</v>
      </c>
      <c r="AU16" s="138">
        <f t="shared" si="27"/>
        <v>0.5</v>
      </c>
      <c r="AV16" s="138">
        <f t="shared" si="27"/>
        <v>371.29999999999995</v>
      </c>
      <c r="AW16" s="138">
        <f t="shared" si="27"/>
        <v>0</v>
      </c>
      <c r="AX16" s="138">
        <f t="shared" si="27"/>
        <v>1.5</v>
      </c>
      <c r="AY16" s="138">
        <f t="shared" ref="AY16:BA16" si="28">SUM(AY14:AY15)</f>
        <v>12.3</v>
      </c>
      <c r="AZ16" s="138">
        <f t="shared" si="28"/>
        <v>3.5</v>
      </c>
      <c r="BA16" s="138">
        <f t="shared" si="28"/>
        <v>0</v>
      </c>
      <c r="BB16" s="138">
        <f t="shared" si="27"/>
        <v>15.8</v>
      </c>
      <c r="BC16" s="138">
        <f t="shared" si="27"/>
        <v>1461.69</v>
      </c>
      <c r="BD16" s="28">
        <f>AS16+AT16+AU16</f>
        <v>1461.69</v>
      </c>
      <c r="BE16" s="28"/>
      <c r="BF16" s="28"/>
    </row>
    <row r="17" spans="1:58" x14ac:dyDescent="0.2">
      <c r="A17" s="23" t="s">
        <v>38</v>
      </c>
      <c r="B17" s="24" t="s">
        <v>39</v>
      </c>
      <c r="C17" s="28">
        <f>'2002_Ag_GW_County'!C17</f>
        <v>1136.7</v>
      </c>
      <c r="D17" s="29">
        <f>'2002_Urban_GW_County'!C17</f>
        <v>36.299999999999997</v>
      </c>
      <c r="E17" s="29">
        <f>'2002_MW_GW_County'!C17</f>
        <v>0</v>
      </c>
      <c r="F17" s="29">
        <f t="shared" si="3"/>
        <v>1173</v>
      </c>
      <c r="G17" s="28">
        <f>'2002_Ag_GW_County'!H17</f>
        <v>1752</v>
      </c>
      <c r="H17" s="29">
        <f>'2002_Urban_GW_County'!H17</f>
        <v>38.9</v>
      </c>
      <c r="I17" s="29">
        <f>'2002_MW_GW_County'!H17</f>
        <v>0</v>
      </c>
      <c r="J17" s="28">
        <f>'2002_Ag_GW_County'!D17+'2002_Urban_GW_County'!D17+'2002_MW_GW_County'!D17</f>
        <v>342.59999999999997</v>
      </c>
      <c r="K17" s="28">
        <f>'2002_Ag_GW_County'!E17+'2002_Urban_GW_County'!E17+'2002_MW_GW_County'!E17</f>
        <v>0</v>
      </c>
      <c r="L17" s="28">
        <f>'2002_Ag_GW_County'!F17+'2002_Urban_GW_County'!F17+'2002_MW_GW_County'!F17</f>
        <v>30.799999999999997</v>
      </c>
      <c r="M17" s="28">
        <f>'2002_Ag_GW_County'!J17</f>
        <v>0</v>
      </c>
      <c r="N17" s="28">
        <f>'2002_Urban_GW_County'!J17</f>
        <v>0</v>
      </c>
      <c r="O17" s="28">
        <f>'2002_MW_GW_County'!J17</f>
        <v>0</v>
      </c>
      <c r="P17" s="28">
        <f>'2002_Ag_GW_County'!J17+'2002_Urban_GW_County'!J17+'2002_MW_GW_County'!J17</f>
        <v>0</v>
      </c>
      <c r="Q17" s="29">
        <f>'2002_Ag_GW_County'!H17+'2002_Urban_GW_County'!H17+'2002_MW_GW_County'!H17</f>
        <v>1790.9</v>
      </c>
      <c r="S17" s="27">
        <v>504</v>
      </c>
      <c r="T17" s="25" t="s">
        <v>160</v>
      </c>
      <c r="U17" s="28">
        <f>'2002_Ag_GW_County'!P17</f>
        <v>164.89999999999998</v>
      </c>
      <c r="V17" s="29">
        <f>'2002_Urban_GW_County'!P17</f>
        <v>46.600000000000009</v>
      </c>
      <c r="W17" s="29">
        <f>'2002_MW_GW_County'!P17</f>
        <v>0</v>
      </c>
      <c r="X17" s="29">
        <f t="shared" si="4"/>
        <v>211.5</v>
      </c>
      <c r="Y17" s="28">
        <f>'2002_Ag_GW_County'!U17</f>
        <v>330</v>
      </c>
      <c r="Z17" s="29">
        <f>'2002_Urban_GW_County'!U17</f>
        <v>81.099999999999994</v>
      </c>
      <c r="AA17" s="29">
        <f>'2002_MW_GW_County'!U17</f>
        <v>1</v>
      </c>
      <c r="AB17" s="28">
        <f>'2002_Ag_GW_County'!Q17+'2002_Urban_GW_County'!Q17+'2002_MW_GW_County'!Q17</f>
        <v>50.7</v>
      </c>
      <c r="AC17" s="28">
        <f>'2002_Ag_GW_County'!R17+'2002_Urban_GW_County'!R17+'2002_MW_GW_County'!R17</f>
        <v>0</v>
      </c>
      <c r="AD17" s="28">
        <f>'2002_Ag_GW_County'!S17+'2002_Urban_GW_County'!S17+'2002_MW_GW_County'!S17</f>
        <v>33.200000000000003</v>
      </c>
      <c r="AE17" s="28">
        <f>'2002_Ag_GW_County'!W17</f>
        <v>0</v>
      </c>
      <c r="AF17" s="28">
        <f>'2002_Urban_GW_County'!W17</f>
        <v>0</v>
      </c>
      <c r="AG17" s="28">
        <f>'2002_MW_GW_County'!W17</f>
        <v>0</v>
      </c>
      <c r="AH17" s="28">
        <f>'2002_Ag_GW_County'!W17+'2002_Urban_GW_County'!W17+'2002_MW_GW_County'!W17</f>
        <v>0</v>
      </c>
      <c r="AI17" s="29">
        <f t="shared" si="0"/>
        <v>412.1</v>
      </c>
      <c r="AL17" s="148"/>
      <c r="AM17" s="27"/>
      <c r="BE17" s="28"/>
      <c r="BF17" s="28"/>
    </row>
    <row r="18" spans="1:58" x14ac:dyDescent="0.2">
      <c r="A18" s="23" t="s">
        <v>40</v>
      </c>
      <c r="B18" s="24" t="s">
        <v>41</v>
      </c>
      <c r="C18" s="28">
        <f>'2002_Ag_GW_County'!C18</f>
        <v>40.4</v>
      </c>
      <c r="D18" s="29">
        <f>'2002_Urban_GW_County'!C18</f>
        <v>6.4</v>
      </c>
      <c r="E18" s="29">
        <f>'2002_MW_GW_County'!C18</f>
        <v>0</v>
      </c>
      <c r="F18" s="29">
        <f t="shared" si="3"/>
        <v>46.8</v>
      </c>
      <c r="G18" s="28">
        <f>'2002_Ag_GW_County'!H18</f>
        <v>54.399999999999991</v>
      </c>
      <c r="H18" s="29">
        <f>'2002_Urban_GW_County'!H18</f>
        <v>10.799999999999999</v>
      </c>
      <c r="I18" s="29">
        <f>'2002_MW_GW_County'!H18</f>
        <v>0</v>
      </c>
      <c r="J18" s="28">
        <f>'2002_Ag_GW_County'!D18+'2002_Urban_GW_County'!D18+'2002_MW_GW_County'!D18</f>
        <v>11.1</v>
      </c>
      <c r="K18" s="28">
        <f>'2002_Ag_GW_County'!E18+'2002_Urban_GW_County'!E18+'2002_MW_GW_County'!E18</f>
        <v>0</v>
      </c>
      <c r="L18" s="28">
        <f>'2002_Ag_GW_County'!F18+'2002_Urban_GW_County'!F18+'2002_MW_GW_County'!F18</f>
        <v>0.30000000000000004</v>
      </c>
      <c r="M18" s="28">
        <f>'2002_Ag_GW_County'!J18</f>
        <v>0</v>
      </c>
      <c r="N18" s="28">
        <f>'2002_Urban_GW_County'!J18</f>
        <v>0</v>
      </c>
      <c r="O18" s="28">
        <f>'2002_MW_GW_County'!J18</f>
        <v>0</v>
      </c>
      <c r="P18" s="28">
        <f>'2002_Ag_GW_County'!J18+'2002_Urban_GW_County'!J18+'2002_MW_GW_County'!J18</f>
        <v>0</v>
      </c>
      <c r="Q18" s="29">
        <f>'2002_Ag_GW_County'!H18+'2002_Urban_GW_County'!H18+'2002_MW_GW_County'!H18</f>
        <v>65.199999999999989</v>
      </c>
      <c r="S18" s="27">
        <v>505</v>
      </c>
      <c r="T18" s="25" t="s">
        <v>161</v>
      </c>
      <c r="U18" s="28">
        <f>'2002_Ag_GW_County'!P18</f>
        <v>45.3</v>
      </c>
      <c r="V18" s="29">
        <f>'2002_Urban_GW_County'!P18</f>
        <v>6.8000000000000007</v>
      </c>
      <c r="W18" s="29">
        <f>'2002_MW_GW_County'!P18</f>
        <v>0</v>
      </c>
      <c r="X18" s="29">
        <f t="shared" si="4"/>
        <v>52.099999999999994</v>
      </c>
      <c r="Y18" s="28">
        <f>'2002_Ag_GW_County'!U18</f>
        <v>60.399999999999991</v>
      </c>
      <c r="Z18" s="29">
        <f>'2002_Urban_GW_County'!U18</f>
        <v>11.299999999999999</v>
      </c>
      <c r="AA18" s="29">
        <f>'2002_MW_GW_County'!U18</f>
        <v>0</v>
      </c>
      <c r="AB18" s="28">
        <f>'2002_Ag_GW_County'!Q18+'2002_Urban_GW_County'!Q18+'2002_MW_GW_County'!Q18</f>
        <v>12.1</v>
      </c>
      <c r="AC18" s="28">
        <f>'2002_Ag_GW_County'!R18+'2002_Urban_GW_County'!R18+'2002_MW_GW_County'!R18</f>
        <v>0</v>
      </c>
      <c r="AD18" s="28">
        <f>'2002_Ag_GW_County'!S18+'2002_Urban_GW_County'!S18+'2002_MW_GW_County'!S18</f>
        <v>0.30000000000000004</v>
      </c>
      <c r="AE18" s="28">
        <f>'2002_Ag_GW_County'!W18</f>
        <v>0</v>
      </c>
      <c r="AF18" s="28">
        <f>'2002_Urban_GW_County'!W18</f>
        <v>9.9999999999999645E-2</v>
      </c>
      <c r="AG18" s="28">
        <f>'2002_MW_GW_County'!W18</f>
        <v>0</v>
      </c>
      <c r="AH18" s="28">
        <f>'2002_Ag_GW_County'!W18+'2002_Urban_GW_County'!W18+'2002_MW_GW_County'!W18</f>
        <v>9.9999999999999645E-2</v>
      </c>
      <c r="AI18" s="29">
        <f t="shared" si="0"/>
        <v>71.699999999999989</v>
      </c>
      <c r="AL18" s="148"/>
      <c r="AM18" s="27"/>
      <c r="BE18" s="28"/>
      <c r="BF18" s="28"/>
    </row>
    <row r="19" spans="1:58" x14ac:dyDescent="0.2">
      <c r="A19" s="23" t="s">
        <v>42</v>
      </c>
      <c r="B19" s="24" t="s">
        <v>43</v>
      </c>
      <c r="C19" s="28">
        <f>'2002_Ag_GW_County'!C19</f>
        <v>96.399999999999991</v>
      </c>
      <c r="D19" s="29">
        <f>'2002_Urban_GW_County'!C19</f>
        <v>17.700000000000003</v>
      </c>
      <c r="E19" s="29">
        <f>'2002_MW_GW_County'!C19</f>
        <v>6.3</v>
      </c>
      <c r="F19" s="29">
        <f t="shared" si="3"/>
        <v>120.39999999999999</v>
      </c>
      <c r="G19" s="28">
        <f>'2002_Ag_GW_County'!H19</f>
        <v>271.40000000000003</v>
      </c>
      <c r="H19" s="29">
        <f>'2002_Urban_GW_County'!H19</f>
        <v>21.400000000000002</v>
      </c>
      <c r="I19" s="29">
        <f>'2002_MW_GW_County'!H19</f>
        <v>25.499999999999996</v>
      </c>
      <c r="J19" s="28">
        <f>'2002_Ag_GW_County'!D19+'2002_Urban_GW_County'!D19+'2002_MW_GW_County'!D19</f>
        <v>36.699999999999996</v>
      </c>
      <c r="K19" s="28">
        <f>'2002_Ag_GW_County'!E19+'2002_Urban_GW_County'!E19+'2002_MW_GW_County'!E19</f>
        <v>0</v>
      </c>
      <c r="L19" s="28">
        <f>'2002_Ag_GW_County'!F19+'2002_Urban_GW_County'!F19+'2002_MW_GW_County'!F19</f>
        <v>4.4000000000000004</v>
      </c>
      <c r="M19" s="28">
        <f>'2002_Ag_GW_County'!J19</f>
        <v>10.8</v>
      </c>
      <c r="N19" s="28">
        <f>'2002_Urban_GW_County'!J19</f>
        <v>0</v>
      </c>
      <c r="O19" s="28">
        <f>'2002_MW_GW_County'!J19</f>
        <v>0.19999999999999929</v>
      </c>
      <c r="P19" s="28">
        <f>'2002_Ag_GW_County'!J19+'2002_Urban_GW_County'!J19+'2002_MW_GW_County'!J19</f>
        <v>11</v>
      </c>
      <c r="Q19" s="29">
        <f>'2002_Ag_GW_County'!H19+'2002_Urban_GW_County'!H19+'2002_MW_GW_County'!H19</f>
        <v>318.3</v>
      </c>
      <c r="S19" s="27">
        <v>506</v>
      </c>
      <c r="T19" s="25" t="s">
        <v>162</v>
      </c>
      <c r="U19" s="28">
        <f>'2002_Ag_GW_County'!P19</f>
        <v>429.7</v>
      </c>
      <c r="V19" s="29">
        <f>'2002_Urban_GW_County'!P19</f>
        <v>14.700000000000001</v>
      </c>
      <c r="W19" s="29">
        <f>'2002_MW_GW_County'!P19</f>
        <v>9.2000000000000011</v>
      </c>
      <c r="X19" s="29">
        <f t="shared" si="4"/>
        <v>453.59999999999997</v>
      </c>
      <c r="Y19" s="28">
        <f>'2002_Ag_GW_County'!U19</f>
        <v>2034.7000000000003</v>
      </c>
      <c r="Z19" s="29">
        <f>'2002_Urban_GW_County'!U19</f>
        <v>14.700000000000001</v>
      </c>
      <c r="AA19" s="29">
        <f>'2002_MW_GW_County'!U19</f>
        <v>138.60000000000002</v>
      </c>
      <c r="AB19" s="28">
        <f>'2002_Ag_GW_County'!Q19+'2002_Urban_GW_County'!Q19+'2002_MW_GW_County'!Q19</f>
        <v>101.7</v>
      </c>
      <c r="AC19" s="28">
        <f>'2002_Ag_GW_County'!R19+'2002_Urban_GW_County'!R19+'2002_MW_GW_County'!R19</f>
        <v>0</v>
      </c>
      <c r="AD19" s="28">
        <f>'2002_Ag_GW_County'!S19+'2002_Urban_GW_County'!S19+'2002_MW_GW_County'!S19</f>
        <v>61.900000000000006</v>
      </c>
      <c r="AE19" s="28">
        <f>'2002_Ag_GW_County'!W19</f>
        <v>116.79999999999998</v>
      </c>
      <c r="AF19" s="28">
        <f>'2002_Urban_GW_County'!W19</f>
        <v>0</v>
      </c>
      <c r="AG19" s="28">
        <f>'2002_MW_GW_County'!W19</f>
        <v>12.200000000000003</v>
      </c>
      <c r="AH19" s="28">
        <f>'2002_Ag_GW_County'!W19+'2002_Urban_GW_County'!W19+'2002_MW_GW_County'!W19</f>
        <v>129</v>
      </c>
      <c r="AI19" s="29">
        <f t="shared" si="0"/>
        <v>2188</v>
      </c>
      <c r="AL19" s="148" t="s">
        <v>234</v>
      </c>
      <c r="AM19" s="150">
        <v>401</v>
      </c>
      <c r="AN19" s="151" t="s">
        <v>93</v>
      </c>
      <c r="AO19" s="138">
        <f t="shared" ref="AO19:AX22" si="29">U10</f>
        <v>186.10000000000002</v>
      </c>
      <c r="AP19" s="138">
        <f t="shared" si="29"/>
        <v>70.400000000000006</v>
      </c>
      <c r="AQ19" s="138">
        <f t="shared" si="29"/>
        <v>0</v>
      </c>
      <c r="AR19" s="138">
        <f t="shared" si="29"/>
        <v>256.5</v>
      </c>
      <c r="AS19" s="138">
        <f t="shared" si="29"/>
        <v>469.9</v>
      </c>
      <c r="AT19" s="138">
        <f t="shared" si="29"/>
        <v>268.60000000000002</v>
      </c>
      <c r="AU19" s="138">
        <f t="shared" si="29"/>
        <v>0</v>
      </c>
      <c r="AV19" s="138">
        <f t="shared" si="29"/>
        <v>114.9</v>
      </c>
      <c r="AW19" s="138">
        <f t="shared" si="29"/>
        <v>0</v>
      </c>
      <c r="AX19" s="138">
        <f t="shared" si="29"/>
        <v>0</v>
      </c>
      <c r="AY19" s="138">
        <f t="shared" ref="AY19:BA19" si="30">AE10</f>
        <v>7.6</v>
      </c>
      <c r="AZ19" s="138">
        <f t="shared" si="30"/>
        <v>0</v>
      </c>
      <c r="BA19" s="138">
        <f t="shared" si="30"/>
        <v>0</v>
      </c>
      <c r="BB19" s="138">
        <f t="shared" ref="BB19:BC22" si="31">AH10</f>
        <v>7.6</v>
      </c>
      <c r="BC19" s="138">
        <f t="shared" si="31"/>
        <v>738.5</v>
      </c>
      <c r="BE19" s="28"/>
      <c r="BF19" s="28"/>
    </row>
    <row r="20" spans="1:58" x14ac:dyDescent="0.2">
      <c r="A20" s="23" t="s">
        <v>44</v>
      </c>
      <c r="B20" s="24" t="s">
        <v>45</v>
      </c>
      <c r="C20" s="28">
        <f>'2002_Ag_GW_County'!C20</f>
        <v>64.599999999999994</v>
      </c>
      <c r="D20" s="29">
        <f>'2002_Urban_GW_County'!C20</f>
        <v>644.39999999999986</v>
      </c>
      <c r="E20" s="29">
        <f>'2002_MW_GW_County'!C20</f>
        <v>0</v>
      </c>
      <c r="F20" s="29">
        <f t="shared" si="3"/>
        <v>708.99999999999989</v>
      </c>
      <c r="G20" s="28">
        <f>'2002_Ag_GW_County'!H20</f>
        <v>76.900000000000006</v>
      </c>
      <c r="H20" s="29">
        <f>'2002_Urban_GW_County'!H20</f>
        <v>1959.8000000000002</v>
      </c>
      <c r="I20" s="29">
        <f>'2002_MW_GW_County'!H20</f>
        <v>30.4</v>
      </c>
      <c r="J20" s="28">
        <f>'2002_Ag_GW_County'!D20+'2002_Urban_GW_County'!D20+'2002_MW_GW_County'!D20</f>
        <v>119.39999999999999</v>
      </c>
      <c r="K20" s="28">
        <f>'2002_Ag_GW_County'!E20+'2002_Urban_GW_County'!E20+'2002_MW_GW_County'!E20</f>
        <v>0</v>
      </c>
      <c r="L20" s="28">
        <f>'2002_Ag_GW_County'!F20+'2002_Urban_GW_County'!F20+'2002_MW_GW_County'!F20</f>
        <v>0</v>
      </c>
      <c r="M20" s="28">
        <f>'2002_Ag_GW_County'!J20</f>
        <v>7.5</v>
      </c>
      <c r="N20" s="28">
        <f>'2002_Urban_GW_County'!J20</f>
        <v>5.2999999999999545</v>
      </c>
      <c r="O20" s="28">
        <f>'2002_MW_GW_County'!J20</f>
        <v>0</v>
      </c>
      <c r="P20" s="28">
        <f>'2002_Ag_GW_County'!J20+'2002_Urban_GW_County'!J20+'2002_MW_GW_County'!J20</f>
        <v>12.799999999999955</v>
      </c>
      <c r="Q20" s="29">
        <f>'2002_Ag_GW_County'!H20+'2002_Urban_GW_County'!H20+'2002_MW_GW_County'!H20</f>
        <v>2067.1000000000004</v>
      </c>
      <c r="S20" s="27">
        <v>507</v>
      </c>
      <c r="T20" s="25" t="s">
        <v>163</v>
      </c>
      <c r="U20" s="28">
        <f>'2002_Ag_GW_County'!P20</f>
        <v>411.09999999999997</v>
      </c>
      <c r="V20" s="29">
        <f>'2002_Urban_GW_County'!P20</f>
        <v>46.8</v>
      </c>
      <c r="W20" s="29">
        <f>'2002_MW_GW_County'!P20</f>
        <v>13.799999999999999</v>
      </c>
      <c r="X20" s="29">
        <f t="shared" si="4"/>
        <v>471.7</v>
      </c>
      <c r="Y20" s="28">
        <f>'2002_Ag_GW_County'!U20</f>
        <v>2422.6999999999994</v>
      </c>
      <c r="Z20" s="29">
        <f>'2002_Urban_GW_County'!U20</f>
        <v>61.6</v>
      </c>
      <c r="AA20" s="29">
        <f>'2002_MW_GW_County'!U20</f>
        <v>278.69999999999993</v>
      </c>
      <c r="AB20" s="28">
        <f>'2002_Ag_GW_County'!Q20+'2002_Urban_GW_County'!Q20+'2002_MW_GW_County'!Q20</f>
        <v>132.79999999999998</v>
      </c>
      <c r="AC20" s="28">
        <f>'2002_Ag_GW_County'!R20+'2002_Urban_GW_County'!R20+'2002_MW_GW_County'!R20</f>
        <v>0</v>
      </c>
      <c r="AD20" s="28">
        <f>'2002_Ag_GW_County'!S20+'2002_Urban_GW_County'!S20+'2002_MW_GW_County'!S20</f>
        <v>152.19999999999999</v>
      </c>
      <c r="AE20" s="28">
        <f>'2002_Ag_GW_County'!W20</f>
        <v>132.4</v>
      </c>
      <c r="AF20" s="28">
        <f>'2002_Urban_GW_County'!W20</f>
        <v>0</v>
      </c>
      <c r="AG20" s="28">
        <f>'2002_MW_GW_County'!W20</f>
        <v>100.5</v>
      </c>
      <c r="AH20" s="28">
        <f>'2002_Ag_GW_County'!W20+'2002_Urban_GW_County'!W20+'2002_MW_GW_County'!W20</f>
        <v>232.9</v>
      </c>
      <c r="AI20" s="29">
        <f t="shared" si="0"/>
        <v>2762.9999999999991</v>
      </c>
      <c r="AL20" s="148"/>
      <c r="AM20" s="150">
        <v>402</v>
      </c>
      <c r="AN20" s="151" t="s">
        <v>155</v>
      </c>
      <c r="AO20" s="138">
        <f t="shared" si="29"/>
        <v>4.2</v>
      </c>
      <c r="AP20" s="138">
        <f t="shared" si="29"/>
        <v>594.79999999999995</v>
      </c>
      <c r="AQ20" s="138">
        <f t="shared" si="29"/>
        <v>0</v>
      </c>
      <c r="AR20" s="138">
        <f t="shared" si="29"/>
        <v>599</v>
      </c>
      <c r="AS20" s="138">
        <f t="shared" si="29"/>
        <v>7.7999999999999989</v>
      </c>
      <c r="AT20" s="138">
        <f t="shared" si="29"/>
        <v>1763.8000000000002</v>
      </c>
      <c r="AU20" s="138">
        <f t="shared" si="29"/>
        <v>30.4</v>
      </c>
      <c r="AV20" s="138">
        <f t="shared" si="29"/>
        <v>68.5</v>
      </c>
      <c r="AW20" s="138">
        <f t="shared" si="29"/>
        <v>0</v>
      </c>
      <c r="AX20" s="138">
        <f t="shared" si="29"/>
        <v>0</v>
      </c>
      <c r="AY20" s="138">
        <f t="shared" ref="AY20:BA20" si="32">AE11</f>
        <v>0</v>
      </c>
      <c r="AZ20" s="138">
        <f t="shared" si="32"/>
        <v>0</v>
      </c>
      <c r="BA20" s="138">
        <f t="shared" si="32"/>
        <v>0</v>
      </c>
      <c r="BB20" s="138">
        <f t="shared" si="31"/>
        <v>0</v>
      </c>
      <c r="BC20" s="138">
        <f t="shared" si="31"/>
        <v>1802.0000000000002</v>
      </c>
      <c r="BE20" s="28"/>
      <c r="BF20" s="28"/>
    </row>
    <row r="21" spans="1:58" x14ac:dyDescent="0.2">
      <c r="A21" s="23" t="s">
        <v>46</v>
      </c>
      <c r="B21" s="24" t="s">
        <v>47</v>
      </c>
      <c r="C21" s="28">
        <f>'2002_Ag_GW_County'!C21</f>
        <v>805.8</v>
      </c>
      <c r="D21" s="29">
        <f>'2002_Urban_GW_County'!C21</f>
        <v>44.000000000000007</v>
      </c>
      <c r="E21" s="29">
        <f>'2002_MW_GW_County'!C21</f>
        <v>0</v>
      </c>
      <c r="F21" s="29">
        <f t="shared" si="3"/>
        <v>849.8</v>
      </c>
      <c r="G21" s="28">
        <f>'2002_Ag_GW_County'!H21</f>
        <v>1131.7</v>
      </c>
      <c r="H21" s="29">
        <f>'2002_Urban_GW_County'!H21</f>
        <v>44.100000000000009</v>
      </c>
      <c r="I21" s="29">
        <f>'2002_MW_GW_County'!H21</f>
        <v>0</v>
      </c>
      <c r="J21" s="28">
        <f>'2002_Ag_GW_County'!D21+'2002_Urban_GW_County'!D21+'2002_MW_GW_County'!D21</f>
        <v>335</v>
      </c>
      <c r="K21" s="28">
        <f>'2002_Ag_GW_County'!E21+'2002_Urban_GW_County'!E21+'2002_MW_GW_County'!E21</f>
        <v>0</v>
      </c>
      <c r="L21" s="28">
        <f>'2002_Ag_GW_County'!F21+'2002_Urban_GW_County'!F21+'2002_MW_GW_County'!F21</f>
        <v>16.3</v>
      </c>
      <c r="M21" s="28">
        <f>'2002_Ag_GW_County'!J21</f>
        <v>0</v>
      </c>
      <c r="N21" s="28">
        <f>'2002_Urban_GW_County'!J21</f>
        <v>0</v>
      </c>
      <c r="O21" s="28">
        <f>'2002_MW_GW_County'!J21</f>
        <v>0</v>
      </c>
      <c r="P21" s="28">
        <f>'2002_Ag_GW_County'!J21+'2002_Urban_GW_County'!J21+'2002_MW_GW_County'!J21</f>
        <v>0</v>
      </c>
      <c r="Q21" s="29">
        <f>'2002_Ag_GW_County'!H21+'2002_Urban_GW_County'!H21+'2002_MW_GW_County'!H21</f>
        <v>1175.8</v>
      </c>
      <c r="S21" s="27">
        <v>508</v>
      </c>
      <c r="T21" s="25" t="s">
        <v>164</v>
      </c>
      <c r="U21" s="28">
        <f>'2002_Ag_GW_County'!P21</f>
        <v>22.500000000000004</v>
      </c>
      <c r="V21" s="29">
        <f>'2002_Urban_GW_County'!P21</f>
        <v>23.04</v>
      </c>
      <c r="W21" s="29">
        <f>'2002_MW_GW_County'!P21</f>
        <v>0</v>
      </c>
      <c r="X21" s="29">
        <f t="shared" si="4"/>
        <v>45.540000000000006</v>
      </c>
      <c r="Y21" s="28">
        <f>'2002_Ag_GW_County'!U21</f>
        <v>357.29999999999995</v>
      </c>
      <c r="Z21" s="29">
        <f>'2002_Urban_GW_County'!U21</f>
        <v>111.70000000000002</v>
      </c>
      <c r="AA21" s="29">
        <f>'2002_MW_GW_County'!U21</f>
        <v>4.5999999999999996</v>
      </c>
      <c r="AB21" s="28">
        <f>'2002_Ag_GW_County'!Q21+'2002_Urban_GW_County'!Q21+'2002_MW_GW_County'!Q21</f>
        <v>68.400000000000006</v>
      </c>
      <c r="AC21" s="28">
        <f>'2002_Ag_GW_County'!R21+'2002_Urban_GW_County'!R21+'2002_MW_GW_County'!R21</f>
        <v>0</v>
      </c>
      <c r="AD21" s="28">
        <f>'2002_Ag_GW_County'!S21+'2002_Urban_GW_County'!S21+'2002_MW_GW_County'!S21</f>
        <v>38.199999999999996</v>
      </c>
      <c r="AE21" s="28">
        <f>'2002_Ag_GW_County'!W21</f>
        <v>19.899999999999999</v>
      </c>
      <c r="AF21" s="28">
        <f>'2002_Urban_GW_County'!W21</f>
        <v>16.700000000000003</v>
      </c>
      <c r="AG21" s="28">
        <f>'2002_MW_GW_County'!W21</f>
        <v>0</v>
      </c>
      <c r="AH21" s="28">
        <f>'2002_Ag_GW_County'!W21+'2002_Urban_GW_County'!W21+'2002_MW_GW_County'!W21</f>
        <v>36.6</v>
      </c>
      <c r="AI21" s="29">
        <f t="shared" si="0"/>
        <v>473.6</v>
      </c>
      <c r="AL21" s="148"/>
      <c r="AM21" s="150">
        <v>403</v>
      </c>
      <c r="AN21" s="151" t="s">
        <v>156</v>
      </c>
      <c r="AO21" s="138">
        <f t="shared" si="29"/>
        <v>174.89999999999998</v>
      </c>
      <c r="AP21" s="138">
        <f t="shared" si="29"/>
        <v>797.10000000000014</v>
      </c>
      <c r="AQ21" s="138">
        <f t="shared" si="29"/>
        <v>0</v>
      </c>
      <c r="AR21" s="138">
        <f t="shared" si="29"/>
        <v>972.00000000000011</v>
      </c>
      <c r="AS21" s="138">
        <f t="shared" si="29"/>
        <v>252.89999999999998</v>
      </c>
      <c r="AT21" s="138">
        <f t="shared" si="29"/>
        <v>1276.5999999999999</v>
      </c>
      <c r="AU21" s="138">
        <f t="shared" si="29"/>
        <v>4.9000000000000004</v>
      </c>
      <c r="AV21" s="138">
        <f t="shared" si="29"/>
        <v>331.2</v>
      </c>
      <c r="AW21" s="138">
        <f t="shared" si="29"/>
        <v>0</v>
      </c>
      <c r="AX21" s="138">
        <f t="shared" si="29"/>
        <v>0</v>
      </c>
      <c r="AY21" s="138">
        <f t="shared" ref="AY21:BA21" si="33">AE12</f>
        <v>0</v>
      </c>
      <c r="AZ21" s="138">
        <f t="shared" si="33"/>
        <v>0</v>
      </c>
      <c r="BA21" s="138">
        <f t="shared" si="33"/>
        <v>0</v>
      </c>
      <c r="BB21" s="138">
        <f t="shared" si="31"/>
        <v>0</v>
      </c>
      <c r="BC21" s="138">
        <f t="shared" si="31"/>
        <v>1534.4</v>
      </c>
      <c r="BE21" s="28"/>
      <c r="BF21" s="28"/>
    </row>
    <row r="22" spans="1:58" ht="13.5" thickBot="1" x14ac:dyDescent="0.25">
      <c r="A22" s="23" t="s">
        <v>48</v>
      </c>
      <c r="B22" s="24" t="s">
        <v>49</v>
      </c>
      <c r="C22" s="28">
        <f>'2002_Ag_GW_County'!C22</f>
        <v>2.5</v>
      </c>
      <c r="D22" s="29">
        <f>'2002_Urban_GW_County'!C22</f>
        <v>0.6</v>
      </c>
      <c r="E22" s="29">
        <f>'2002_MW_GW_County'!C22</f>
        <v>0</v>
      </c>
      <c r="F22" s="29">
        <f t="shared" si="3"/>
        <v>3.1</v>
      </c>
      <c r="G22" s="28">
        <f>'2002_Ag_GW_County'!H22</f>
        <v>3.5999999999999996</v>
      </c>
      <c r="H22" s="29">
        <f>'2002_Urban_GW_County'!H22</f>
        <v>44.6</v>
      </c>
      <c r="I22" s="29">
        <f>'2002_MW_GW_County'!H22</f>
        <v>0</v>
      </c>
      <c r="J22" s="28">
        <f>'2002_Ag_GW_County'!D22+'2002_Urban_GW_County'!D22+'2002_MW_GW_County'!D22</f>
        <v>4.5</v>
      </c>
      <c r="K22" s="28">
        <f>'2002_Ag_GW_County'!E22+'2002_Urban_GW_County'!E22+'2002_MW_GW_County'!E22</f>
        <v>0</v>
      </c>
      <c r="L22" s="28">
        <f>'2002_Ag_GW_County'!F22+'2002_Urban_GW_County'!F22+'2002_MW_GW_County'!F22</f>
        <v>0</v>
      </c>
      <c r="M22" s="28">
        <f>'2002_Ag_GW_County'!J22</f>
        <v>0</v>
      </c>
      <c r="N22" s="28">
        <f>'2002_Urban_GW_County'!J22</f>
        <v>0</v>
      </c>
      <c r="O22" s="28">
        <f>'2002_MW_GW_County'!J22</f>
        <v>0</v>
      </c>
      <c r="P22" s="28">
        <f>'2002_Ag_GW_County'!J22+'2002_Urban_GW_County'!J22+'2002_MW_GW_County'!J22</f>
        <v>0</v>
      </c>
      <c r="Q22" s="29">
        <f>'2002_Ag_GW_County'!H22+'2002_Urban_GW_County'!H22+'2002_MW_GW_County'!H22</f>
        <v>48.2</v>
      </c>
      <c r="S22" s="27">
        <v>509</v>
      </c>
      <c r="T22" s="25" t="s">
        <v>165</v>
      </c>
      <c r="U22" s="28">
        <f>'2002_Ag_GW_County'!P22</f>
        <v>429.3</v>
      </c>
      <c r="V22" s="29">
        <f>'2002_Urban_GW_County'!P22</f>
        <v>43.5</v>
      </c>
      <c r="W22" s="29">
        <f>'2002_MW_GW_County'!P22</f>
        <v>0</v>
      </c>
      <c r="X22" s="29">
        <f t="shared" si="4"/>
        <v>472.8</v>
      </c>
      <c r="Y22" s="28">
        <f>'2002_Ag_GW_County'!U22</f>
        <v>814</v>
      </c>
      <c r="Z22" s="29">
        <f>'2002_Urban_GW_County'!U22</f>
        <v>74.699999999999989</v>
      </c>
      <c r="AA22" s="29">
        <f>'2002_MW_GW_County'!U22</f>
        <v>0</v>
      </c>
      <c r="AB22" s="28">
        <f>'2002_Ag_GW_County'!Q22+'2002_Urban_GW_County'!Q22+'2002_MW_GW_County'!Q22</f>
        <v>22.7</v>
      </c>
      <c r="AC22" s="28">
        <f>'2002_Ag_GW_County'!R22+'2002_Urban_GW_County'!R22+'2002_MW_GW_County'!R22</f>
        <v>0</v>
      </c>
      <c r="AD22" s="28">
        <f>'2002_Ag_GW_County'!S22+'2002_Urban_GW_County'!S22+'2002_MW_GW_County'!S22</f>
        <v>3.7</v>
      </c>
      <c r="AE22" s="28">
        <f>'2002_Ag_GW_County'!W22</f>
        <v>0</v>
      </c>
      <c r="AF22" s="28">
        <f>'2002_Urban_GW_County'!W22</f>
        <v>0</v>
      </c>
      <c r="AG22" s="28">
        <f>'2002_MW_GW_County'!W22</f>
        <v>0</v>
      </c>
      <c r="AH22" s="28">
        <f>'2002_Ag_GW_County'!W22+'2002_Urban_GW_County'!W22+'2002_MW_GW_County'!W22</f>
        <v>0</v>
      </c>
      <c r="AI22" s="29">
        <f t="shared" si="0"/>
        <v>888.7</v>
      </c>
      <c r="AL22" s="148"/>
      <c r="AM22" s="152">
        <v>404</v>
      </c>
      <c r="AN22" s="153" t="s">
        <v>81</v>
      </c>
      <c r="AO22" s="154">
        <f t="shared" si="29"/>
        <v>9.6</v>
      </c>
      <c r="AP22" s="154">
        <f t="shared" si="29"/>
        <v>60.5</v>
      </c>
      <c r="AQ22" s="154">
        <f t="shared" si="29"/>
        <v>0</v>
      </c>
      <c r="AR22" s="154">
        <f t="shared" si="29"/>
        <v>70.099999999999994</v>
      </c>
      <c r="AS22" s="154">
        <f t="shared" si="29"/>
        <v>351.4</v>
      </c>
      <c r="AT22" s="154">
        <f t="shared" si="29"/>
        <v>773.9</v>
      </c>
      <c r="AU22" s="154">
        <f t="shared" si="29"/>
        <v>1</v>
      </c>
      <c r="AV22" s="154">
        <f t="shared" si="29"/>
        <v>26.3</v>
      </c>
      <c r="AW22" s="154">
        <f t="shared" si="29"/>
        <v>0</v>
      </c>
      <c r="AX22" s="154">
        <f t="shared" si="29"/>
        <v>0</v>
      </c>
      <c r="AY22" s="154">
        <f t="shared" ref="AY22:BA22" si="34">AE13</f>
        <v>0</v>
      </c>
      <c r="AZ22" s="154">
        <f t="shared" si="34"/>
        <v>0</v>
      </c>
      <c r="BA22" s="154">
        <f t="shared" si="34"/>
        <v>0</v>
      </c>
      <c r="BB22" s="154">
        <f t="shared" si="31"/>
        <v>0</v>
      </c>
      <c r="BC22" s="154">
        <f t="shared" si="31"/>
        <v>1126.3</v>
      </c>
      <c r="BE22" s="28"/>
      <c r="BF22" s="28"/>
    </row>
    <row r="23" spans="1:58" ht="13.5" thickTop="1" x14ac:dyDescent="0.2">
      <c r="A23" s="23" t="s">
        <v>50</v>
      </c>
      <c r="B23" s="24" t="s">
        <v>51</v>
      </c>
      <c r="C23" s="28">
        <f>'2002_Ag_GW_County'!C23</f>
        <v>5</v>
      </c>
      <c r="D23" s="29">
        <f>'2002_Urban_GW_County'!C23</f>
        <v>6.3999999999999995</v>
      </c>
      <c r="E23" s="29">
        <f>'2002_MW_GW_County'!C23</f>
        <v>0</v>
      </c>
      <c r="F23" s="29">
        <f t="shared" si="3"/>
        <v>11.399999999999999</v>
      </c>
      <c r="G23" s="28">
        <f>'2002_Ag_GW_County'!H23</f>
        <v>5</v>
      </c>
      <c r="H23" s="29">
        <f>'2002_Urban_GW_County'!H23</f>
        <v>6.3999999999999995</v>
      </c>
      <c r="I23" s="29">
        <f>'2002_MW_GW_County'!H23</f>
        <v>0</v>
      </c>
      <c r="J23" s="28">
        <f>'2002_Ag_GW_County'!D23+'2002_Urban_GW_County'!D23+'2002_MW_GW_County'!D23</f>
        <v>4.2</v>
      </c>
      <c r="K23" s="28">
        <f>'2002_Ag_GW_County'!E23+'2002_Urban_GW_County'!E23+'2002_MW_GW_County'!E23</f>
        <v>0</v>
      </c>
      <c r="L23" s="28">
        <f>'2002_Ag_GW_County'!F23+'2002_Urban_GW_County'!F23+'2002_MW_GW_County'!F23</f>
        <v>0</v>
      </c>
      <c r="M23" s="28">
        <f>'2002_Ag_GW_County'!J23</f>
        <v>0</v>
      </c>
      <c r="N23" s="28">
        <f>'2002_Urban_GW_County'!J23</f>
        <v>0</v>
      </c>
      <c r="O23" s="28">
        <f>'2002_MW_GW_County'!J23</f>
        <v>0</v>
      </c>
      <c r="P23" s="28">
        <f>'2002_Ag_GW_County'!J23+'2002_Urban_GW_County'!J23+'2002_MW_GW_County'!J23</f>
        <v>0</v>
      </c>
      <c r="Q23" s="29">
        <f>'2002_Ag_GW_County'!H23+'2002_Urban_GW_County'!H23+'2002_MW_GW_County'!H23</f>
        <v>11.399999999999999</v>
      </c>
      <c r="S23" s="27">
        <v>510</v>
      </c>
      <c r="T23" s="25" t="s">
        <v>166</v>
      </c>
      <c r="U23" s="28">
        <f>'2002_Ag_GW_County'!P23</f>
        <v>23</v>
      </c>
      <c r="V23" s="29">
        <f>'2002_Urban_GW_County'!P23</f>
        <v>5.6000000000000005</v>
      </c>
      <c r="W23" s="29">
        <f>'2002_MW_GW_County'!P23</f>
        <v>0</v>
      </c>
      <c r="X23" s="29">
        <f t="shared" si="4"/>
        <v>28.6</v>
      </c>
      <c r="Y23" s="28">
        <f>'2002_Ag_GW_County'!U23</f>
        <v>435.7</v>
      </c>
      <c r="Z23" s="29">
        <f>'2002_Urban_GW_County'!U23</f>
        <v>34.200000000000003</v>
      </c>
      <c r="AA23" s="29">
        <f>'2002_MW_GW_County'!U23</f>
        <v>14.7</v>
      </c>
      <c r="AB23" s="28">
        <f>'2002_Ag_GW_County'!Q23+'2002_Urban_GW_County'!Q23+'2002_MW_GW_County'!Q23</f>
        <v>2.3000000000000003</v>
      </c>
      <c r="AC23" s="28">
        <f>'2002_Ag_GW_County'!R23+'2002_Urban_GW_County'!R23+'2002_MW_GW_County'!R23</f>
        <v>0</v>
      </c>
      <c r="AD23" s="28">
        <f>'2002_Ag_GW_County'!S23+'2002_Urban_GW_County'!S23+'2002_MW_GW_County'!S23</f>
        <v>0</v>
      </c>
      <c r="AE23" s="28">
        <f>'2002_Ag_GW_County'!W23</f>
        <v>0</v>
      </c>
      <c r="AF23" s="28">
        <f>'2002_Urban_GW_County'!W23</f>
        <v>0</v>
      </c>
      <c r="AG23" s="28">
        <f>'2002_MW_GW_County'!W23</f>
        <v>0</v>
      </c>
      <c r="AH23" s="28">
        <f>'2002_Ag_GW_County'!W23+'2002_Urban_GW_County'!W23+'2002_MW_GW_County'!W23</f>
        <v>0</v>
      </c>
      <c r="AI23" s="29">
        <f t="shared" si="0"/>
        <v>484.59999999999997</v>
      </c>
      <c r="AL23" s="148"/>
      <c r="AM23" s="150"/>
      <c r="AN23" s="155" t="s">
        <v>242</v>
      </c>
      <c r="AO23" s="138">
        <f>SUM(AO19:AO22)</f>
        <v>374.8</v>
      </c>
      <c r="AP23" s="138">
        <f t="shared" ref="AP23:BC23" si="35">SUM(AP19:AP22)</f>
        <v>1522.8000000000002</v>
      </c>
      <c r="AQ23" s="138">
        <f t="shared" si="35"/>
        <v>0</v>
      </c>
      <c r="AR23" s="138">
        <f t="shared" si="35"/>
        <v>1897.6</v>
      </c>
      <c r="AS23" s="138">
        <f t="shared" si="35"/>
        <v>1082</v>
      </c>
      <c r="AT23" s="138">
        <f t="shared" si="35"/>
        <v>4082.9</v>
      </c>
      <c r="AU23" s="138">
        <f t="shared" si="35"/>
        <v>36.299999999999997</v>
      </c>
      <c r="AV23" s="138">
        <f t="shared" si="35"/>
        <v>540.9</v>
      </c>
      <c r="AW23" s="138">
        <f t="shared" si="35"/>
        <v>0</v>
      </c>
      <c r="AX23" s="138">
        <f t="shared" si="35"/>
        <v>0</v>
      </c>
      <c r="AY23" s="138">
        <f t="shared" ref="AY23:BA23" si="36">SUM(AY19:AY22)</f>
        <v>7.6</v>
      </c>
      <c r="AZ23" s="138">
        <f t="shared" si="36"/>
        <v>0</v>
      </c>
      <c r="BA23" s="138">
        <f t="shared" si="36"/>
        <v>0</v>
      </c>
      <c r="BB23" s="138">
        <f t="shared" si="35"/>
        <v>7.6</v>
      </c>
      <c r="BC23" s="138">
        <f t="shared" si="35"/>
        <v>5201.2</v>
      </c>
      <c r="BD23" s="28">
        <f>AS23+AT23+AU23</f>
        <v>5201.2</v>
      </c>
      <c r="BE23" s="28"/>
      <c r="BF23" s="28"/>
    </row>
    <row r="24" spans="1:58" x14ac:dyDescent="0.2">
      <c r="A24" s="23" t="s">
        <v>52</v>
      </c>
      <c r="B24" s="24" t="s">
        <v>53</v>
      </c>
      <c r="C24" s="28">
        <f>'2002_Ag_GW_County'!C24</f>
        <v>22</v>
      </c>
      <c r="D24" s="29">
        <f>'2002_Urban_GW_County'!C24</f>
        <v>7.2</v>
      </c>
      <c r="E24" s="29">
        <f>'2002_MW_GW_County'!C24</f>
        <v>0</v>
      </c>
      <c r="F24" s="29">
        <f t="shared" si="3"/>
        <v>29.2</v>
      </c>
      <c r="G24" s="28">
        <f>'2002_Ag_GW_County'!H24</f>
        <v>72.099999999999994</v>
      </c>
      <c r="H24" s="29">
        <f>'2002_Urban_GW_County'!H24</f>
        <v>17</v>
      </c>
      <c r="I24" s="29">
        <f>'2002_MW_GW_County'!H24</f>
        <v>0</v>
      </c>
      <c r="J24" s="28">
        <f>'2002_Ag_GW_County'!D24+'2002_Urban_GW_County'!D24+'2002_MW_GW_County'!D24</f>
        <v>12.7</v>
      </c>
      <c r="K24" s="28">
        <f>'2002_Ag_GW_County'!E24+'2002_Urban_GW_County'!E24+'2002_MW_GW_County'!E24</f>
        <v>0</v>
      </c>
      <c r="L24" s="28">
        <f>'2002_Ag_GW_County'!F24+'2002_Urban_GW_County'!F24+'2002_MW_GW_County'!F24</f>
        <v>0</v>
      </c>
      <c r="M24" s="28">
        <f>'2002_Ag_GW_County'!J24</f>
        <v>12.3</v>
      </c>
      <c r="N24" s="28">
        <f>'2002_Urban_GW_County'!J24</f>
        <v>4.1999999999999993</v>
      </c>
      <c r="O24" s="28">
        <f>'2002_MW_GW_County'!J24</f>
        <v>0</v>
      </c>
      <c r="P24" s="28">
        <f>'2002_Ag_GW_County'!J24+'2002_Urban_GW_County'!J24+'2002_MW_GW_County'!J24</f>
        <v>16.5</v>
      </c>
      <c r="Q24" s="29">
        <f>'2002_Ag_GW_County'!H24+'2002_Urban_GW_County'!H24+'2002_MW_GW_County'!H24</f>
        <v>89.1</v>
      </c>
      <c r="S24" s="27">
        <v>511</v>
      </c>
      <c r="T24" s="25" t="s">
        <v>167</v>
      </c>
      <c r="U24" s="28">
        <f>'2002_Ag_GW_County'!P24</f>
        <v>202.39999999999998</v>
      </c>
      <c r="V24" s="29">
        <f>'2002_Urban_GW_County'!P24</f>
        <v>206.7</v>
      </c>
      <c r="W24" s="29">
        <f>'2002_MW_GW_County'!P24</f>
        <v>0</v>
      </c>
      <c r="X24" s="29">
        <f t="shared" si="4"/>
        <v>409.09999999999997</v>
      </c>
      <c r="Y24" s="28">
        <f>'2002_Ag_GW_County'!U24</f>
        <v>535.1</v>
      </c>
      <c r="Z24" s="29">
        <f>'2002_Urban_GW_County'!U24</f>
        <v>445.3</v>
      </c>
      <c r="AA24" s="29">
        <f>'2002_MW_GW_County'!U24</f>
        <v>1.7</v>
      </c>
      <c r="AB24" s="28">
        <f>'2002_Ag_GW_County'!Q24+'2002_Urban_GW_County'!Q24+'2002_MW_GW_County'!Q24</f>
        <v>31.9</v>
      </c>
      <c r="AC24" s="28">
        <f>'2002_Ag_GW_County'!R24+'2002_Urban_GW_County'!R24+'2002_MW_GW_County'!R24</f>
        <v>0</v>
      </c>
      <c r="AD24" s="28">
        <f>'2002_Ag_GW_County'!S24+'2002_Urban_GW_County'!S24+'2002_MW_GW_County'!S24</f>
        <v>2.5</v>
      </c>
      <c r="AE24" s="28">
        <f>'2002_Ag_GW_County'!W24</f>
        <v>79.599999999999994</v>
      </c>
      <c r="AF24" s="28">
        <f>'2002_Urban_GW_County'!W24</f>
        <v>0</v>
      </c>
      <c r="AG24" s="28">
        <f>'2002_MW_GW_County'!W24</f>
        <v>0</v>
      </c>
      <c r="AH24" s="28">
        <f>'2002_Ag_GW_County'!W24+'2002_Urban_GW_County'!W24+'2002_MW_GW_County'!W24</f>
        <v>79.599999999999994</v>
      </c>
      <c r="AI24" s="29">
        <f t="shared" si="0"/>
        <v>982.10000000000014</v>
      </c>
      <c r="AL24" s="148"/>
      <c r="AM24" s="27"/>
      <c r="BE24" s="28"/>
      <c r="BF24" s="28"/>
    </row>
    <row r="25" spans="1:58" x14ac:dyDescent="0.2">
      <c r="A25" s="23" t="s">
        <v>54</v>
      </c>
      <c r="B25" s="24" t="s">
        <v>55</v>
      </c>
      <c r="C25" s="28">
        <f>'2002_Ag_GW_County'!C25</f>
        <v>705.3</v>
      </c>
      <c r="D25" s="29">
        <f>'2002_Urban_GW_County'!C25</f>
        <v>87</v>
      </c>
      <c r="E25" s="29">
        <f>'2002_MW_GW_County'!C25</f>
        <v>207.7</v>
      </c>
      <c r="F25" s="29">
        <f t="shared" si="3"/>
        <v>1000</v>
      </c>
      <c r="G25" s="28">
        <f>'2002_Ag_GW_County'!H25</f>
        <v>2038.3999999999999</v>
      </c>
      <c r="H25" s="29">
        <f>'2002_Urban_GW_County'!H25</f>
        <v>90.2</v>
      </c>
      <c r="I25" s="29">
        <f>'2002_MW_GW_County'!H25</f>
        <v>474</v>
      </c>
      <c r="J25" s="28">
        <f>'2002_Ag_GW_County'!D25+'2002_Urban_GW_County'!D25+'2002_MW_GW_County'!D25</f>
        <v>156.89999999999998</v>
      </c>
      <c r="K25" s="28">
        <f>'2002_Ag_GW_County'!E25+'2002_Urban_GW_County'!E25+'2002_MW_GW_County'!E25</f>
        <v>60.1</v>
      </c>
      <c r="L25" s="28">
        <f>'2002_Ag_GW_County'!F25+'2002_Urban_GW_County'!F25+'2002_MW_GW_County'!F25</f>
        <v>66.599999999999994</v>
      </c>
      <c r="M25" s="28">
        <f>'2002_Ag_GW_County'!J25</f>
        <v>0</v>
      </c>
      <c r="N25" s="28">
        <f>'2002_Urban_GW_County'!J25</f>
        <v>0</v>
      </c>
      <c r="O25" s="28">
        <f>'2002_MW_GW_County'!J25</f>
        <v>0</v>
      </c>
      <c r="P25" s="28">
        <f>'2002_Ag_GW_County'!J25+'2002_Urban_GW_County'!J25+'2002_MW_GW_County'!J25</f>
        <v>0</v>
      </c>
      <c r="Q25" s="29">
        <f>'2002_Ag_GW_County'!H25+'2002_Urban_GW_County'!H25+'2002_MW_GW_County'!H25</f>
        <v>2602.6</v>
      </c>
      <c r="S25" s="27">
        <v>601</v>
      </c>
      <c r="T25" s="25" t="s">
        <v>168</v>
      </c>
      <c r="U25" s="28">
        <f>'2002_Ag_GW_County'!P25</f>
        <v>17.600000000000001</v>
      </c>
      <c r="V25" s="29">
        <f>'2002_Urban_GW_County'!P25</f>
        <v>0.6</v>
      </c>
      <c r="W25" s="29">
        <f>'2002_MW_GW_County'!P25</f>
        <v>0</v>
      </c>
      <c r="X25" s="29">
        <f t="shared" si="4"/>
        <v>18.200000000000003</v>
      </c>
      <c r="Y25" s="28">
        <f>'2002_Ag_GW_County'!U25</f>
        <v>33.300000000000004</v>
      </c>
      <c r="Z25" s="29">
        <f>'2002_Urban_GW_County'!U25</f>
        <v>28.5</v>
      </c>
      <c r="AA25" s="29">
        <f>'2002_MW_GW_County'!U25</f>
        <v>0</v>
      </c>
      <c r="AB25" s="28">
        <f>'2002_Ag_GW_County'!Q25+'2002_Urban_GW_County'!Q25+'2002_MW_GW_County'!Q25</f>
        <v>10.100000000000001</v>
      </c>
      <c r="AC25" s="28">
        <f>'2002_Ag_GW_County'!R25+'2002_Urban_GW_County'!R25+'2002_MW_GW_County'!R25</f>
        <v>0</v>
      </c>
      <c r="AD25" s="28">
        <f>'2002_Ag_GW_County'!S25+'2002_Urban_GW_County'!S25+'2002_MW_GW_County'!S25</f>
        <v>0.3</v>
      </c>
      <c r="AE25" s="28">
        <f>'2002_Ag_GW_County'!W25</f>
        <v>0</v>
      </c>
      <c r="AF25" s="28">
        <f>'2002_Urban_GW_County'!W25</f>
        <v>0</v>
      </c>
      <c r="AG25" s="28">
        <f>'2002_MW_GW_County'!W25</f>
        <v>0</v>
      </c>
      <c r="AH25" s="28">
        <f>'2002_Ag_GW_County'!W25+'2002_Urban_GW_County'!W25+'2002_MW_GW_County'!W25</f>
        <v>0</v>
      </c>
      <c r="AI25" s="29">
        <f t="shared" si="0"/>
        <v>61.800000000000004</v>
      </c>
      <c r="AL25" s="148"/>
      <c r="AM25" s="27"/>
      <c r="BE25" s="28"/>
      <c r="BF25" s="28"/>
    </row>
    <row r="26" spans="1:58" x14ac:dyDescent="0.2">
      <c r="A26" s="23" t="s">
        <v>56</v>
      </c>
      <c r="B26" s="25" t="s">
        <v>57</v>
      </c>
      <c r="C26" s="28">
        <f>'2002_Ag_GW_County'!C26</f>
        <v>97.1</v>
      </c>
      <c r="D26" s="29">
        <f>'2002_Urban_GW_County'!C26</f>
        <v>3</v>
      </c>
      <c r="E26" s="29">
        <f>'2002_MW_GW_County'!C26</f>
        <v>0</v>
      </c>
      <c r="F26" s="29">
        <f t="shared" si="3"/>
        <v>100.1</v>
      </c>
      <c r="G26" s="28">
        <f>'2002_Ag_GW_County'!H26</f>
        <v>411.2</v>
      </c>
      <c r="H26" s="29">
        <f>'2002_Urban_GW_County'!H26</f>
        <v>3.5</v>
      </c>
      <c r="I26" s="29">
        <f>'2002_MW_GW_County'!H26</f>
        <v>110.7</v>
      </c>
      <c r="J26" s="28">
        <f>'2002_Ag_GW_County'!D26+'2002_Urban_GW_County'!D26+'2002_MW_GW_County'!D26</f>
        <v>31.299999999999997</v>
      </c>
      <c r="K26" s="28">
        <f>'2002_Ag_GW_County'!E26+'2002_Urban_GW_County'!E26+'2002_MW_GW_County'!E26</f>
        <v>0</v>
      </c>
      <c r="L26" s="28">
        <f>'2002_Ag_GW_County'!F26+'2002_Urban_GW_County'!F26+'2002_MW_GW_County'!F26</f>
        <v>14.100000000000001</v>
      </c>
      <c r="M26" s="28">
        <f>'2002_Ag_GW_County'!J26</f>
        <v>29.6</v>
      </c>
      <c r="N26" s="28">
        <f>'2002_Urban_GW_County'!J26</f>
        <v>0</v>
      </c>
      <c r="O26" s="28">
        <f>'2002_MW_GW_County'!J26</f>
        <v>2</v>
      </c>
      <c r="P26" s="28">
        <f>'2002_Ag_GW_County'!J26+'2002_Urban_GW_County'!J26+'2002_MW_GW_County'!J26</f>
        <v>31.6</v>
      </c>
      <c r="Q26" s="29">
        <f>'2002_Ag_GW_County'!H26+'2002_Urban_GW_County'!H26+'2002_MW_GW_County'!H26</f>
        <v>525.4</v>
      </c>
      <c r="S26" s="27">
        <v>602</v>
      </c>
      <c r="T26" s="25" t="s">
        <v>169</v>
      </c>
      <c r="U26" s="28">
        <f>'2002_Ag_GW_County'!P26</f>
        <v>0</v>
      </c>
      <c r="V26" s="29">
        <f>'2002_Urban_GW_County'!P26</f>
        <v>16.7</v>
      </c>
      <c r="W26" s="29">
        <f>'2002_MW_GW_County'!P26</f>
        <v>0</v>
      </c>
      <c r="X26" s="29">
        <f t="shared" si="4"/>
        <v>16.7</v>
      </c>
      <c r="Y26" s="28">
        <f>'2002_Ag_GW_County'!U26</f>
        <v>833.6</v>
      </c>
      <c r="Z26" s="29">
        <f>'2002_Urban_GW_County'!U26</f>
        <v>41.900000000000006</v>
      </c>
      <c r="AA26" s="29">
        <f>'2002_MW_GW_County'!U26</f>
        <v>2</v>
      </c>
      <c r="AB26" s="28">
        <f>'2002_Ag_GW_County'!Q26+'2002_Urban_GW_County'!Q26+'2002_MW_GW_County'!Q26</f>
        <v>12.9</v>
      </c>
      <c r="AC26" s="28">
        <f>'2002_Ag_GW_County'!R26+'2002_Urban_GW_County'!R26+'2002_MW_GW_County'!R26</f>
        <v>0</v>
      </c>
      <c r="AD26" s="28">
        <f>'2002_Ag_GW_County'!S26+'2002_Urban_GW_County'!S26+'2002_MW_GW_County'!S26</f>
        <v>5.9</v>
      </c>
      <c r="AE26" s="28">
        <f>'2002_Ag_GW_County'!W26</f>
        <v>9.6</v>
      </c>
      <c r="AF26" s="28">
        <f>'2002_Urban_GW_County'!W26</f>
        <v>0</v>
      </c>
      <c r="AG26" s="28">
        <f>'2002_MW_GW_County'!W26</f>
        <v>0</v>
      </c>
      <c r="AH26" s="28">
        <f>'2002_Ag_GW_County'!W26+'2002_Urban_GW_County'!W26+'2002_MW_GW_County'!W26</f>
        <v>9.6</v>
      </c>
      <c r="AI26" s="29">
        <f t="shared" si="0"/>
        <v>877.5</v>
      </c>
      <c r="AL26" s="148" t="s">
        <v>235</v>
      </c>
      <c r="AM26" s="150">
        <v>501</v>
      </c>
      <c r="AN26" s="151" t="s">
        <v>157</v>
      </c>
      <c r="AO26" s="138">
        <f t="shared" ref="AO26:AO36" si="37">U14</f>
        <v>85</v>
      </c>
      <c r="AP26" s="138">
        <f t="shared" ref="AP26:AP36" si="38">V14</f>
        <v>12.2</v>
      </c>
      <c r="AQ26" s="138">
        <f t="shared" ref="AQ26:AQ36" si="39">W14</f>
        <v>0</v>
      </c>
      <c r="AR26" s="138">
        <f t="shared" ref="AR26:AR36" si="40">X14</f>
        <v>97.2</v>
      </c>
      <c r="AS26" s="138">
        <f t="shared" ref="AS26:AS36" si="41">Y14</f>
        <v>364.70000000000005</v>
      </c>
      <c r="AT26" s="138">
        <f t="shared" ref="AT26:AT36" si="42">Z14</f>
        <v>16.899999999999999</v>
      </c>
      <c r="AU26" s="138">
        <f t="shared" ref="AU26:AU36" si="43">AA14</f>
        <v>14.5</v>
      </c>
      <c r="AV26" s="138">
        <f t="shared" ref="AV26:AV36" si="44">AB14</f>
        <v>35</v>
      </c>
      <c r="AW26" s="138">
        <f t="shared" ref="AW26:AW36" si="45">AC14</f>
        <v>0</v>
      </c>
      <c r="AX26" s="138">
        <f t="shared" ref="AX26:AX36" si="46">AD14</f>
        <v>6.8999999999999995</v>
      </c>
      <c r="AY26" s="138">
        <f t="shared" ref="AY26:AY36" si="47">AE14</f>
        <v>27.2</v>
      </c>
      <c r="AZ26" s="138">
        <f t="shared" ref="AZ26:AZ36" si="48">AF14</f>
        <v>0</v>
      </c>
      <c r="BA26" s="138">
        <f t="shared" ref="BA26:BA36" si="49">AG14</f>
        <v>0</v>
      </c>
      <c r="BB26" s="138">
        <f t="shared" ref="BB26:BB36" si="50">AH14</f>
        <v>27.2</v>
      </c>
      <c r="BC26" s="138">
        <f t="shared" ref="BC26:BC36" si="51">AI14</f>
        <v>396.1</v>
      </c>
      <c r="BE26" s="28"/>
      <c r="BF26" s="28"/>
    </row>
    <row r="27" spans="1:58" x14ac:dyDescent="0.2">
      <c r="A27" s="23" t="s">
        <v>58</v>
      </c>
      <c r="B27" s="24" t="s">
        <v>59</v>
      </c>
      <c r="C27" s="28">
        <f>'2002_Ag_GW_County'!C27</f>
        <v>78.400000000000006</v>
      </c>
      <c r="D27" s="29">
        <f>'2002_Urban_GW_County'!C27</f>
        <v>5</v>
      </c>
      <c r="E27" s="29">
        <f>'2002_MW_GW_County'!C27</f>
        <v>0</v>
      </c>
      <c r="F27" s="29">
        <f t="shared" si="3"/>
        <v>83.4</v>
      </c>
      <c r="G27" s="28">
        <f>'2002_Ag_GW_County'!H27</f>
        <v>225.79999999999998</v>
      </c>
      <c r="H27" s="29">
        <f>'2002_Urban_GW_County'!H27</f>
        <v>5.9</v>
      </c>
      <c r="I27" s="29">
        <f>'2002_MW_GW_County'!H27</f>
        <v>0</v>
      </c>
      <c r="J27" s="28">
        <f>'2002_Ag_GW_County'!D27+'2002_Urban_GW_County'!D27+'2002_MW_GW_County'!D27</f>
        <v>25.2</v>
      </c>
      <c r="K27" s="28">
        <f>'2002_Ag_GW_County'!E27+'2002_Urban_GW_County'!E27+'2002_MW_GW_County'!E27</f>
        <v>0</v>
      </c>
      <c r="L27" s="28">
        <f>'2002_Ag_GW_County'!F27+'2002_Urban_GW_County'!F27+'2002_MW_GW_County'!F27</f>
        <v>0</v>
      </c>
      <c r="M27" s="28">
        <f>'2002_Ag_GW_County'!J27</f>
        <v>0</v>
      </c>
      <c r="N27" s="28">
        <f>'2002_Urban_GW_County'!J27</f>
        <v>0</v>
      </c>
      <c r="O27" s="28">
        <f>'2002_MW_GW_County'!J27</f>
        <v>0</v>
      </c>
      <c r="P27" s="28">
        <f>'2002_Ag_GW_County'!J27+'2002_Urban_GW_County'!J27+'2002_MW_GW_County'!J27</f>
        <v>0</v>
      </c>
      <c r="Q27" s="29">
        <f>'2002_Ag_GW_County'!H27+'2002_Urban_GW_County'!H27+'2002_MW_GW_County'!H27</f>
        <v>231.7</v>
      </c>
      <c r="S27" s="27">
        <v>603</v>
      </c>
      <c r="T27" s="25" t="s">
        <v>170</v>
      </c>
      <c r="U27" s="28">
        <f>'2002_Ag_GW_County'!P27</f>
        <v>346.6</v>
      </c>
      <c r="V27" s="29">
        <f>'2002_Urban_GW_County'!P27</f>
        <v>57.8</v>
      </c>
      <c r="W27" s="29">
        <f>'2002_MW_GW_County'!P27</f>
        <v>0.8</v>
      </c>
      <c r="X27" s="29">
        <f t="shared" si="4"/>
        <v>405.20000000000005</v>
      </c>
      <c r="Y27" s="28">
        <f>'2002_Ag_GW_County'!U27</f>
        <v>649.20000000000005</v>
      </c>
      <c r="Z27" s="29">
        <f>'2002_Urban_GW_County'!U27</f>
        <v>113.79999999999998</v>
      </c>
      <c r="AA27" s="29">
        <f>'2002_MW_GW_County'!U27</f>
        <v>0.8</v>
      </c>
      <c r="AB27" s="28">
        <f>'2002_Ag_GW_County'!Q27+'2002_Urban_GW_County'!Q27+'2002_MW_GW_County'!Q27</f>
        <v>55.6</v>
      </c>
      <c r="AC27" s="28">
        <f>'2002_Ag_GW_County'!R27+'2002_Urban_GW_County'!R27+'2002_MW_GW_County'!R27</f>
        <v>0</v>
      </c>
      <c r="AD27" s="28">
        <f>'2002_Ag_GW_County'!S27+'2002_Urban_GW_County'!S27+'2002_MW_GW_County'!S27</f>
        <v>13</v>
      </c>
      <c r="AE27" s="28">
        <f>'2002_Ag_GW_County'!W27</f>
        <v>0</v>
      </c>
      <c r="AF27" s="28">
        <f>'2002_Urban_GW_County'!W27</f>
        <v>3</v>
      </c>
      <c r="AG27" s="28">
        <f>'2002_MW_GW_County'!W27</f>
        <v>0</v>
      </c>
      <c r="AH27" s="28">
        <f>'2002_Ag_GW_County'!W27+'2002_Urban_GW_County'!W27+'2002_MW_GW_County'!W27</f>
        <v>3</v>
      </c>
      <c r="AI27" s="29">
        <f t="shared" si="0"/>
        <v>763.8</v>
      </c>
      <c r="AL27" s="148"/>
      <c r="AM27" s="150">
        <v>502</v>
      </c>
      <c r="AN27" s="151" t="s">
        <v>158</v>
      </c>
      <c r="AO27" s="138">
        <f t="shared" si="37"/>
        <v>1.1000000000000001</v>
      </c>
      <c r="AP27" s="138">
        <f t="shared" si="38"/>
        <v>0.6</v>
      </c>
      <c r="AQ27" s="138">
        <f t="shared" si="39"/>
        <v>0</v>
      </c>
      <c r="AR27" s="138">
        <f t="shared" si="40"/>
        <v>1.7000000000000002</v>
      </c>
      <c r="AS27" s="138">
        <f t="shared" si="41"/>
        <v>10.899999999999999</v>
      </c>
      <c r="AT27" s="138">
        <f t="shared" si="42"/>
        <v>0.89999999999999991</v>
      </c>
      <c r="AU27" s="138">
        <f t="shared" si="43"/>
        <v>0</v>
      </c>
      <c r="AV27" s="138">
        <f t="shared" si="44"/>
        <v>0.8</v>
      </c>
      <c r="AW27" s="138">
        <f t="shared" si="45"/>
        <v>0</v>
      </c>
      <c r="AX27" s="138">
        <f t="shared" si="46"/>
        <v>0.6</v>
      </c>
      <c r="AY27" s="138">
        <f t="shared" si="47"/>
        <v>0</v>
      </c>
      <c r="AZ27" s="138">
        <f t="shared" si="48"/>
        <v>0</v>
      </c>
      <c r="BA27" s="138">
        <f t="shared" si="49"/>
        <v>0</v>
      </c>
      <c r="BB27" s="138">
        <f t="shared" si="50"/>
        <v>0</v>
      </c>
      <c r="BC27" s="138">
        <f t="shared" si="51"/>
        <v>11.799999999999999</v>
      </c>
      <c r="BE27" s="28"/>
      <c r="BF27" s="28"/>
    </row>
    <row r="28" spans="1:58" x14ac:dyDescent="0.2">
      <c r="A28" s="23" t="s">
        <v>60</v>
      </c>
      <c r="B28" s="24" t="s">
        <v>61</v>
      </c>
      <c r="C28" s="28">
        <f>'2002_Ag_GW_County'!C28</f>
        <v>548.19999999999993</v>
      </c>
      <c r="D28" s="29">
        <f>'2002_Urban_GW_County'!C28</f>
        <v>75.499999999999986</v>
      </c>
      <c r="E28" s="29">
        <f>'2002_MW_GW_County'!C28</f>
        <v>0</v>
      </c>
      <c r="F28" s="29">
        <f t="shared" si="3"/>
        <v>623.69999999999993</v>
      </c>
      <c r="G28" s="28">
        <f>'2002_Ag_GW_County'!H28</f>
        <v>560.5</v>
      </c>
      <c r="H28" s="29">
        <f>'2002_Urban_GW_County'!H28</f>
        <v>75.699999999999989</v>
      </c>
      <c r="I28" s="29">
        <f>'2002_MW_GW_County'!H28</f>
        <v>0.5</v>
      </c>
      <c r="J28" s="28">
        <f>'2002_Ag_GW_County'!D28+'2002_Urban_GW_County'!D28+'2002_MW_GW_County'!D28</f>
        <v>216.20000000000002</v>
      </c>
      <c r="K28" s="28">
        <f>'2002_Ag_GW_County'!E28+'2002_Urban_GW_County'!E28+'2002_MW_GW_County'!E28</f>
        <v>0</v>
      </c>
      <c r="L28" s="28">
        <f>'2002_Ag_GW_County'!F28+'2002_Urban_GW_County'!F28+'2002_MW_GW_County'!F28</f>
        <v>0</v>
      </c>
      <c r="M28" s="28">
        <f>'2002_Ag_GW_County'!J28</f>
        <v>12.3</v>
      </c>
      <c r="N28" s="28">
        <f>'2002_Urban_GW_County'!J28</f>
        <v>0</v>
      </c>
      <c r="O28" s="28">
        <f>'2002_MW_GW_County'!J28</f>
        <v>0</v>
      </c>
      <c r="P28" s="28">
        <f>'2002_Ag_GW_County'!J28+'2002_Urban_GW_County'!J28+'2002_MW_GW_County'!J28</f>
        <v>12.3</v>
      </c>
      <c r="Q28" s="29">
        <f>'2002_Ag_GW_County'!H28+'2002_Urban_GW_County'!H28+'2002_MW_GW_County'!H28</f>
        <v>636.70000000000005</v>
      </c>
      <c r="S28" s="27">
        <v>604</v>
      </c>
      <c r="T28" s="25" t="s">
        <v>171</v>
      </c>
      <c r="U28" s="28">
        <f>'2002_Ag_GW_County'!P28</f>
        <v>1.3</v>
      </c>
      <c r="V28" s="29">
        <f>'2002_Urban_GW_County'!P28</f>
        <v>0.8</v>
      </c>
      <c r="W28" s="29">
        <f>'2002_MW_GW_County'!P28</f>
        <v>0</v>
      </c>
      <c r="X28" s="29">
        <f t="shared" si="4"/>
        <v>2.1</v>
      </c>
      <c r="Y28" s="28">
        <f>'2002_Ag_GW_County'!U28</f>
        <v>20.000000000000004</v>
      </c>
      <c r="Z28" s="29">
        <f>'2002_Urban_GW_County'!U28</f>
        <v>44.7</v>
      </c>
      <c r="AA28" s="29">
        <f>'2002_MW_GW_County'!U28</f>
        <v>0</v>
      </c>
      <c r="AB28" s="28">
        <f>'2002_Ag_GW_County'!Q28+'2002_Urban_GW_County'!Q28+'2002_MW_GW_County'!Q28</f>
        <v>15.600000000000001</v>
      </c>
      <c r="AC28" s="28">
        <f>'2002_Ag_GW_County'!R28+'2002_Urban_GW_County'!R28+'2002_MW_GW_County'!R28</f>
        <v>0</v>
      </c>
      <c r="AD28" s="28">
        <f>'2002_Ag_GW_County'!S28+'2002_Urban_GW_County'!S28+'2002_MW_GW_County'!S28</f>
        <v>2.4</v>
      </c>
      <c r="AE28" s="28">
        <f>'2002_Ag_GW_County'!W28</f>
        <v>0</v>
      </c>
      <c r="AF28" s="28">
        <f>'2002_Urban_GW_County'!W28</f>
        <v>0</v>
      </c>
      <c r="AG28" s="28">
        <f>'2002_MW_GW_County'!W28</f>
        <v>0</v>
      </c>
      <c r="AH28" s="28">
        <f>'2002_Ag_GW_County'!W28+'2002_Urban_GW_County'!W28+'2002_MW_GW_County'!W28</f>
        <v>0</v>
      </c>
      <c r="AI28" s="29">
        <f t="shared" si="0"/>
        <v>64.7</v>
      </c>
      <c r="AL28" s="148"/>
      <c r="AM28" s="150">
        <v>503</v>
      </c>
      <c r="AN28" s="151" t="s">
        <v>159</v>
      </c>
      <c r="AO28" s="138">
        <f t="shared" si="37"/>
        <v>278.7</v>
      </c>
      <c r="AP28" s="138">
        <f t="shared" si="38"/>
        <v>47.1</v>
      </c>
      <c r="AQ28" s="138">
        <f t="shared" si="39"/>
        <v>0</v>
      </c>
      <c r="AR28" s="138">
        <f t="shared" si="40"/>
        <v>325.8</v>
      </c>
      <c r="AS28" s="138">
        <f t="shared" si="41"/>
        <v>541.5</v>
      </c>
      <c r="AT28" s="138">
        <f t="shared" si="42"/>
        <v>58.3</v>
      </c>
      <c r="AU28" s="138">
        <f t="shared" si="43"/>
        <v>0.2</v>
      </c>
      <c r="AV28" s="138">
        <f t="shared" si="44"/>
        <v>99.299999999999983</v>
      </c>
      <c r="AW28" s="138">
        <f t="shared" si="45"/>
        <v>0</v>
      </c>
      <c r="AX28" s="138">
        <f t="shared" si="46"/>
        <v>55.199999999999996</v>
      </c>
      <c r="AY28" s="138">
        <f t="shared" si="47"/>
        <v>1.3</v>
      </c>
      <c r="AZ28" s="138">
        <f t="shared" si="48"/>
        <v>0</v>
      </c>
      <c r="BA28" s="138">
        <f t="shared" si="49"/>
        <v>0</v>
      </c>
      <c r="BB28" s="138">
        <f t="shared" si="50"/>
        <v>1.3</v>
      </c>
      <c r="BC28" s="138">
        <f t="shared" si="51"/>
        <v>600</v>
      </c>
      <c r="BE28" s="28"/>
      <c r="BF28" s="28"/>
    </row>
    <row r="29" spans="1:58" x14ac:dyDescent="0.2">
      <c r="A29" s="23" t="s">
        <v>62</v>
      </c>
      <c r="B29" s="24" t="s">
        <v>63</v>
      </c>
      <c r="C29" s="28">
        <f>'2002_Ag_GW_County'!C29</f>
        <v>51.9</v>
      </c>
      <c r="D29" s="29">
        <f>'2002_Urban_GW_County'!C29</f>
        <v>8.8000000000000007</v>
      </c>
      <c r="E29" s="29">
        <f>'2002_MW_GW_County'!C29</f>
        <v>0</v>
      </c>
      <c r="F29" s="29">
        <f t="shared" si="3"/>
        <v>60.7</v>
      </c>
      <c r="G29" s="28">
        <f>'2002_Ag_GW_County'!H29</f>
        <v>65.8</v>
      </c>
      <c r="H29" s="29">
        <f>'2002_Urban_GW_County'!H29</f>
        <v>31.4</v>
      </c>
      <c r="I29" s="29">
        <f>'2002_MW_GW_County'!H29</f>
        <v>0.8</v>
      </c>
      <c r="J29" s="28">
        <f>'2002_Ag_GW_County'!D29+'2002_Urban_GW_County'!D29+'2002_MW_GW_County'!D29</f>
        <v>11</v>
      </c>
      <c r="K29" s="28">
        <f>'2002_Ag_GW_County'!E29+'2002_Urban_GW_County'!E29+'2002_MW_GW_County'!E29</f>
        <v>0</v>
      </c>
      <c r="L29" s="28">
        <f>'2002_Ag_GW_County'!F29+'2002_Urban_GW_County'!F29+'2002_MW_GW_County'!F29</f>
        <v>0</v>
      </c>
      <c r="M29" s="28">
        <f>'2002_Ag_GW_County'!J29</f>
        <v>0</v>
      </c>
      <c r="N29" s="28">
        <f>'2002_Urban_GW_County'!J29</f>
        <v>0.10000000000000142</v>
      </c>
      <c r="O29" s="28">
        <f>'2002_MW_GW_County'!J29</f>
        <v>0</v>
      </c>
      <c r="P29" s="28">
        <f>'2002_Ag_GW_County'!J29+'2002_Urban_GW_County'!J29+'2002_MW_GW_County'!J29</f>
        <v>0.10000000000000142</v>
      </c>
      <c r="Q29" s="29">
        <f>'2002_Ag_GW_County'!H29+'2002_Urban_GW_County'!H29+'2002_MW_GW_County'!H29</f>
        <v>97.999999999999986</v>
      </c>
      <c r="S29" s="27">
        <v>605</v>
      </c>
      <c r="T29" s="25" t="s">
        <v>172</v>
      </c>
      <c r="U29" s="28">
        <f>'2002_Ag_GW_County'!P29</f>
        <v>0</v>
      </c>
      <c r="V29" s="29">
        <f>'2002_Urban_GW_County'!P29</f>
        <v>0</v>
      </c>
      <c r="W29" s="29">
        <f>'2002_MW_GW_County'!P29</f>
        <v>0</v>
      </c>
      <c r="X29" s="29">
        <f t="shared" si="4"/>
        <v>0</v>
      </c>
      <c r="Y29" s="28">
        <f>'2002_Ag_GW_County'!U29</f>
        <v>0</v>
      </c>
      <c r="Z29" s="29">
        <f>'2002_Urban_GW_County'!U29</f>
        <v>0</v>
      </c>
      <c r="AA29" s="29">
        <f>'2002_MW_GW_County'!U29</f>
        <v>0</v>
      </c>
      <c r="AB29" s="28">
        <f>'2002_Ag_GW_County'!Q29+'2002_Urban_GW_County'!Q29+'2002_MW_GW_County'!Q29</f>
        <v>0</v>
      </c>
      <c r="AC29" s="28">
        <f>'2002_Ag_GW_County'!R29+'2002_Urban_GW_County'!R29+'2002_MW_GW_County'!R29</f>
        <v>0</v>
      </c>
      <c r="AD29" s="28">
        <f>'2002_Ag_GW_County'!S29+'2002_Urban_GW_County'!S29+'2002_MW_GW_County'!S29</f>
        <v>0</v>
      </c>
      <c r="AE29" s="28">
        <f>'2002_Ag_GW_County'!W29</f>
        <v>0</v>
      </c>
      <c r="AF29" s="28">
        <f>'2002_Urban_GW_County'!W29</f>
        <v>0</v>
      </c>
      <c r="AG29" s="28">
        <f>'2002_MW_GW_County'!W29</f>
        <v>0</v>
      </c>
      <c r="AH29" s="28">
        <f>'2002_Ag_GW_County'!W29+'2002_Urban_GW_County'!W29+'2002_MW_GW_County'!W29</f>
        <v>0</v>
      </c>
      <c r="AI29" s="29">
        <f t="shared" si="0"/>
        <v>0</v>
      </c>
      <c r="AL29" s="148"/>
      <c r="AM29" s="150">
        <v>504</v>
      </c>
      <c r="AN29" s="151" t="s">
        <v>160</v>
      </c>
      <c r="AO29" s="138">
        <f t="shared" si="37"/>
        <v>164.89999999999998</v>
      </c>
      <c r="AP29" s="138">
        <f t="shared" si="38"/>
        <v>46.600000000000009</v>
      </c>
      <c r="AQ29" s="138">
        <f t="shared" si="39"/>
        <v>0</v>
      </c>
      <c r="AR29" s="138">
        <f t="shared" si="40"/>
        <v>211.5</v>
      </c>
      <c r="AS29" s="138">
        <f t="shared" si="41"/>
        <v>330</v>
      </c>
      <c r="AT29" s="138">
        <f t="shared" si="42"/>
        <v>81.099999999999994</v>
      </c>
      <c r="AU29" s="138">
        <f t="shared" si="43"/>
        <v>1</v>
      </c>
      <c r="AV29" s="138">
        <f t="shared" si="44"/>
        <v>50.7</v>
      </c>
      <c r="AW29" s="138">
        <f t="shared" si="45"/>
        <v>0</v>
      </c>
      <c r="AX29" s="138">
        <f t="shared" si="46"/>
        <v>33.200000000000003</v>
      </c>
      <c r="AY29" s="138">
        <f t="shared" si="47"/>
        <v>0</v>
      </c>
      <c r="AZ29" s="138">
        <f t="shared" si="48"/>
        <v>0</v>
      </c>
      <c r="BA29" s="138">
        <f t="shared" si="49"/>
        <v>0</v>
      </c>
      <c r="BB29" s="138">
        <f t="shared" si="50"/>
        <v>0</v>
      </c>
      <c r="BC29" s="138">
        <f t="shared" si="51"/>
        <v>412.1</v>
      </c>
      <c r="BE29" s="28"/>
      <c r="BF29" s="28"/>
    </row>
    <row r="30" spans="1:58" x14ac:dyDescent="0.2">
      <c r="A30" s="23" t="s">
        <v>64</v>
      </c>
      <c r="B30" s="24" t="s">
        <v>65</v>
      </c>
      <c r="C30" s="28">
        <f>'2002_Ag_GW_County'!C30</f>
        <v>0.8</v>
      </c>
      <c r="D30" s="29">
        <f>'2002_Urban_GW_County'!C30</f>
        <v>6.1400000000000006</v>
      </c>
      <c r="E30" s="29">
        <f>'2002_MW_GW_County'!C30</f>
        <v>0</v>
      </c>
      <c r="F30" s="29">
        <f t="shared" si="3"/>
        <v>6.94</v>
      </c>
      <c r="G30" s="28">
        <f>'2002_Ag_GW_County'!H30</f>
        <v>60.900000000000006</v>
      </c>
      <c r="H30" s="29">
        <f>'2002_Urban_GW_County'!H30</f>
        <v>27.2</v>
      </c>
      <c r="I30" s="29">
        <f>'2002_MW_GW_County'!H30</f>
        <v>2.2999999999999998</v>
      </c>
      <c r="J30" s="28">
        <f>'2002_Ag_GW_County'!D30+'2002_Urban_GW_County'!D30+'2002_MW_GW_County'!D30</f>
        <v>18.799999999999997</v>
      </c>
      <c r="K30" s="28">
        <f>'2002_Ag_GW_County'!E30+'2002_Urban_GW_County'!E30+'2002_MW_GW_County'!E30</f>
        <v>0</v>
      </c>
      <c r="L30" s="28">
        <f>'2002_Ag_GW_County'!F30+'2002_Urban_GW_County'!F30+'2002_MW_GW_County'!F30</f>
        <v>8.5</v>
      </c>
      <c r="M30" s="28">
        <f>'2002_Ag_GW_County'!J30</f>
        <v>8.6</v>
      </c>
      <c r="N30" s="28">
        <f>'2002_Urban_GW_County'!J30</f>
        <v>0</v>
      </c>
      <c r="O30" s="28">
        <f>'2002_MW_GW_County'!J30</f>
        <v>0</v>
      </c>
      <c r="P30" s="28">
        <f>'2002_Ag_GW_County'!J30+'2002_Urban_GW_County'!J30+'2002_MW_GW_County'!J30</f>
        <v>8.6</v>
      </c>
      <c r="Q30" s="29">
        <f>'2002_Ag_GW_County'!H30+'2002_Urban_GW_County'!H30+'2002_MW_GW_County'!H30</f>
        <v>90.4</v>
      </c>
      <c r="S30" s="27">
        <v>606</v>
      </c>
      <c r="T30" s="25" t="s">
        <v>173</v>
      </c>
      <c r="U30" s="28">
        <f>'2002_Ag_GW_County'!P30</f>
        <v>300.10000000000002</v>
      </c>
      <c r="V30" s="29">
        <f>'2002_Urban_GW_County'!P30</f>
        <v>24.6</v>
      </c>
      <c r="W30" s="29">
        <f>'2002_MW_GW_County'!P30</f>
        <v>196.2</v>
      </c>
      <c r="X30" s="29">
        <f t="shared" si="4"/>
        <v>520.90000000000009</v>
      </c>
      <c r="Y30" s="28">
        <f>'2002_Ag_GW_County'!U30</f>
        <v>1722.6999999999998</v>
      </c>
      <c r="Z30" s="29">
        <f>'2002_Urban_GW_County'!U30</f>
        <v>28.5</v>
      </c>
      <c r="AA30" s="29">
        <f>'2002_MW_GW_County'!U30</f>
        <v>439.4</v>
      </c>
      <c r="AB30" s="28">
        <f>'2002_Ag_GW_County'!Q30+'2002_Urban_GW_County'!Q30+'2002_MW_GW_County'!Q30</f>
        <v>19.299999999999997</v>
      </c>
      <c r="AC30" s="28">
        <f>'2002_Ag_GW_County'!R30+'2002_Urban_GW_County'!R30+'2002_MW_GW_County'!R30</f>
        <v>106.5</v>
      </c>
      <c r="AD30" s="28">
        <f>'2002_Ag_GW_County'!S30+'2002_Urban_GW_County'!S30+'2002_MW_GW_County'!S30</f>
        <v>71</v>
      </c>
      <c r="AE30" s="28">
        <f>'2002_Ag_GW_County'!W30</f>
        <v>0</v>
      </c>
      <c r="AF30" s="28">
        <f>'2002_Urban_GW_County'!W30</f>
        <v>0</v>
      </c>
      <c r="AG30" s="28">
        <f>'2002_MW_GW_County'!W30</f>
        <v>0</v>
      </c>
      <c r="AH30" s="28">
        <f>'2002_Ag_GW_County'!W30+'2002_Urban_GW_County'!W30+'2002_MW_GW_County'!W30</f>
        <v>0</v>
      </c>
      <c r="AI30" s="29">
        <f t="shared" si="0"/>
        <v>2190.6</v>
      </c>
      <c r="AL30" s="148"/>
      <c r="AM30" s="150">
        <v>505</v>
      </c>
      <c r="AN30" s="151" t="s">
        <v>161</v>
      </c>
      <c r="AO30" s="138">
        <f t="shared" si="37"/>
        <v>45.3</v>
      </c>
      <c r="AP30" s="138">
        <f t="shared" si="38"/>
        <v>6.8000000000000007</v>
      </c>
      <c r="AQ30" s="138">
        <f t="shared" si="39"/>
        <v>0</v>
      </c>
      <c r="AR30" s="138">
        <f t="shared" si="40"/>
        <v>52.099999999999994</v>
      </c>
      <c r="AS30" s="138">
        <f t="shared" si="41"/>
        <v>60.399999999999991</v>
      </c>
      <c r="AT30" s="138">
        <f t="shared" si="42"/>
        <v>11.299999999999999</v>
      </c>
      <c r="AU30" s="138">
        <f t="shared" si="43"/>
        <v>0</v>
      </c>
      <c r="AV30" s="138">
        <f t="shared" si="44"/>
        <v>12.1</v>
      </c>
      <c r="AW30" s="138">
        <f t="shared" si="45"/>
        <v>0</v>
      </c>
      <c r="AX30" s="138">
        <f t="shared" si="46"/>
        <v>0.30000000000000004</v>
      </c>
      <c r="AY30" s="138">
        <f t="shared" si="47"/>
        <v>0</v>
      </c>
      <c r="AZ30" s="138">
        <f t="shared" si="48"/>
        <v>9.9999999999999645E-2</v>
      </c>
      <c r="BA30" s="138">
        <f t="shared" si="49"/>
        <v>0</v>
      </c>
      <c r="BB30" s="138">
        <f t="shared" si="50"/>
        <v>9.9999999999999645E-2</v>
      </c>
      <c r="BC30" s="138">
        <f t="shared" si="51"/>
        <v>71.699999999999989</v>
      </c>
      <c r="BE30" s="28"/>
      <c r="BF30" s="28"/>
    </row>
    <row r="31" spans="1:58" x14ac:dyDescent="0.2">
      <c r="A31" s="23" t="s">
        <v>66</v>
      </c>
      <c r="B31" s="24" t="s">
        <v>67</v>
      </c>
      <c r="C31" s="28">
        <f>'2002_Ag_GW_County'!C31</f>
        <v>19.8</v>
      </c>
      <c r="D31" s="29">
        <f>'2002_Urban_GW_County'!C31</f>
        <v>368</v>
      </c>
      <c r="E31" s="29">
        <f>'2002_MW_GW_County'!C31</f>
        <v>0</v>
      </c>
      <c r="F31" s="29">
        <f t="shared" si="3"/>
        <v>387.8</v>
      </c>
      <c r="G31" s="28">
        <f>'2002_Ag_GW_County'!H31</f>
        <v>23.3</v>
      </c>
      <c r="H31" s="29">
        <f>'2002_Urban_GW_County'!H31</f>
        <v>603.4</v>
      </c>
      <c r="I31" s="29">
        <f>'2002_MW_GW_County'!H31</f>
        <v>0</v>
      </c>
      <c r="J31" s="28">
        <f>'2002_Ag_GW_County'!D31+'2002_Urban_GW_County'!D31+'2002_MW_GW_County'!D31</f>
        <v>17.899999999999999</v>
      </c>
      <c r="K31" s="28">
        <f>'2002_Ag_GW_County'!E31+'2002_Urban_GW_County'!E31+'2002_MW_GW_County'!E31</f>
        <v>0</v>
      </c>
      <c r="L31" s="28">
        <f>'2002_Ag_GW_County'!F31+'2002_Urban_GW_County'!F31+'2002_MW_GW_County'!F31</f>
        <v>0</v>
      </c>
      <c r="M31" s="28">
        <f>'2002_Ag_GW_County'!J31</f>
        <v>0</v>
      </c>
      <c r="N31" s="28">
        <f>'2002_Urban_GW_County'!J31</f>
        <v>0</v>
      </c>
      <c r="O31" s="28">
        <f>'2002_MW_GW_County'!J31</f>
        <v>0</v>
      </c>
      <c r="P31" s="28">
        <f>'2002_Ag_GW_County'!J31+'2002_Urban_GW_County'!J31+'2002_MW_GW_County'!J31</f>
        <v>0</v>
      </c>
      <c r="Q31" s="29">
        <f>'2002_Ag_GW_County'!H31+'2002_Urban_GW_County'!H31+'2002_MW_GW_County'!H31</f>
        <v>626.69999999999993</v>
      </c>
      <c r="S31" s="27">
        <v>607</v>
      </c>
      <c r="T31" s="25" t="s">
        <v>174</v>
      </c>
      <c r="U31" s="28">
        <f>'2002_Ag_GW_County'!P31</f>
        <v>92.9</v>
      </c>
      <c r="V31" s="29">
        <f>'2002_Urban_GW_County'!P31</f>
        <v>136.6</v>
      </c>
      <c r="W31" s="29">
        <f>'2002_MW_GW_County'!P31</f>
        <v>0</v>
      </c>
      <c r="X31" s="29">
        <f t="shared" si="4"/>
        <v>229.5</v>
      </c>
      <c r="Y31" s="28">
        <f>'2002_Ag_GW_County'!U31</f>
        <v>945.5</v>
      </c>
      <c r="Z31" s="29">
        <f>'2002_Urban_GW_County'!U31</f>
        <v>146.19999999999999</v>
      </c>
      <c r="AA31" s="29">
        <f>'2002_MW_GW_County'!U31</f>
        <v>0</v>
      </c>
      <c r="AB31" s="28">
        <f>'2002_Ag_GW_County'!Q31+'2002_Urban_GW_County'!Q31+'2002_MW_GW_County'!Q31</f>
        <v>113.3</v>
      </c>
      <c r="AC31" s="28">
        <f>'2002_Ag_GW_County'!R31+'2002_Urban_GW_County'!R31+'2002_MW_GW_County'!R31</f>
        <v>93.9</v>
      </c>
      <c r="AD31" s="28">
        <f>'2002_Ag_GW_County'!S31+'2002_Urban_GW_County'!S31+'2002_MW_GW_County'!S31</f>
        <v>36.1</v>
      </c>
      <c r="AE31" s="28">
        <f>'2002_Ag_GW_County'!W31</f>
        <v>6</v>
      </c>
      <c r="AF31" s="28">
        <f>'2002_Urban_GW_County'!W31</f>
        <v>9.5999999999999943</v>
      </c>
      <c r="AG31" s="28">
        <f>'2002_MW_GW_County'!W31</f>
        <v>0</v>
      </c>
      <c r="AH31" s="28">
        <f>'2002_Ag_GW_County'!W31+'2002_Urban_GW_County'!W31+'2002_MW_GW_County'!W31</f>
        <v>15.599999999999994</v>
      </c>
      <c r="AI31" s="29">
        <f t="shared" si="0"/>
        <v>1091.7</v>
      </c>
      <c r="AL31" s="148"/>
      <c r="AM31" s="150">
        <v>506</v>
      </c>
      <c r="AN31" s="151" t="s">
        <v>162</v>
      </c>
      <c r="AO31" s="138">
        <f t="shared" si="37"/>
        <v>429.7</v>
      </c>
      <c r="AP31" s="138">
        <f t="shared" si="38"/>
        <v>14.700000000000001</v>
      </c>
      <c r="AQ31" s="138">
        <f t="shared" si="39"/>
        <v>9.2000000000000011</v>
      </c>
      <c r="AR31" s="138">
        <f t="shared" si="40"/>
        <v>453.59999999999997</v>
      </c>
      <c r="AS31" s="138">
        <f t="shared" si="41"/>
        <v>2034.7000000000003</v>
      </c>
      <c r="AT31" s="138">
        <f t="shared" si="42"/>
        <v>14.700000000000001</v>
      </c>
      <c r="AU31" s="138">
        <f t="shared" si="43"/>
        <v>138.60000000000002</v>
      </c>
      <c r="AV31" s="138">
        <f t="shared" si="44"/>
        <v>101.7</v>
      </c>
      <c r="AW31" s="138">
        <f t="shared" si="45"/>
        <v>0</v>
      </c>
      <c r="AX31" s="138">
        <f t="shared" si="46"/>
        <v>61.900000000000006</v>
      </c>
      <c r="AY31" s="138">
        <f t="shared" si="47"/>
        <v>116.79999999999998</v>
      </c>
      <c r="AZ31" s="138">
        <f t="shared" si="48"/>
        <v>0</v>
      </c>
      <c r="BA31" s="138">
        <f t="shared" si="49"/>
        <v>12.200000000000003</v>
      </c>
      <c r="BB31" s="138">
        <f t="shared" si="50"/>
        <v>129</v>
      </c>
      <c r="BC31" s="138">
        <f t="shared" si="51"/>
        <v>2188</v>
      </c>
      <c r="BE31" s="28"/>
      <c r="BF31" s="28"/>
    </row>
    <row r="32" spans="1:58" x14ac:dyDescent="0.2">
      <c r="A32" s="23" t="s">
        <v>68</v>
      </c>
      <c r="B32" s="24" t="s">
        <v>69</v>
      </c>
      <c r="C32" s="28">
        <f>'2002_Ag_GW_County'!C32</f>
        <v>33.200000000000003</v>
      </c>
      <c r="D32" s="29">
        <f>'2002_Urban_GW_County'!C32</f>
        <v>14.399999999999999</v>
      </c>
      <c r="E32" s="29">
        <f>'2002_MW_GW_County'!C32</f>
        <v>0</v>
      </c>
      <c r="F32" s="29">
        <f t="shared" si="3"/>
        <v>47.6</v>
      </c>
      <c r="G32" s="28">
        <f>'2002_Ag_GW_County'!H32</f>
        <v>207.2</v>
      </c>
      <c r="H32" s="29">
        <f>'2002_Urban_GW_County'!H32</f>
        <v>93.7</v>
      </c>
      <c r="I32" s="29">
        <f>'2002_MW_GW_County'!H32</f>
        <v>0</v>
      </c>
      <c r="J32" s="28">
        <f>'2002_Ag_GW_County'!D32+'2002_Urban_GW_County'!D32+'2002_MW_GW_County'!D32</f>
        <v>34.6</v>
      </c>
      <c r="K32" s="28">
        <f>'2002_Ag_GW_County'!E32+'2002_Urban_GW_County'!E32+'2002_MW_GW_County'!E32</f>
        <v>0</v>
      </c>
      <c r="L32" s="28">
        <f>'2002_Ag_GW_County'!F32+'2002_Urban_GW_County'!F32+'2002_MW_GW_County'!F32</f>
        <v>10.9</v>
      </c>
      <c r="M32" s="28">
        <f>'2002_Ag_GW_County'!J32</f>
        <v>3.7</v>
      </c>
      <c r="N32" s="28">
        <f>'2002_Urban_GW_County'!J32</f>
        <v>13.900000000000006</v>
      </c>
      <c r="O32" s="28">
        <f>'2002_MW_GW_County'!J32</f>
        <v>0</v>
      </c>
      <c r="P32" s="28">
        <f>'2002_Ag_GW_County'!J32+'2002_Urban_GW_County'!J32+'2002_MW_GW_County'!J32</f>
        <v>17.600000000000005</v>
      </c>
      <c r="Q32" s="29">
        <f>'2002_Ag_GW_County'!H32+'2002_Urban_GW_County'!H32+'2002_MW_GW_County'!H32</f>
        <v>300.89999999999998</v>
      </c>
      <c r="S32" s="27">
        <v>608</v>
      </c>
      <c r="T32" s="25" t="s">
        <v>175</v>
      </c>
      <c r="U32" s="28">
        <f>'2002_Ag_GW_County'!P32</f>
        <v>234.7</v>
      </c>
      <c r="V32" s="29">
        <f>'2002_Urban_GW_County'!P32</f>
        <v>79.499999999999986</v>
      </c>
      <c r="W32" s="29">
        <f>'2002_MW_GW_County'!P32</f>
        <v>0</v>
      </c>
      <c r="X32" s="29">
        <f t="shared" si="4"/>
        <v>314.2</v>
      </c>
      <c r="Y32" s="28">
        <f>'2002_Ag_GW_County'!U32</f>
        <v>926.40000000000009</v>
      </c>
      <c r="Z32" s="29">
        <f>'2002_Urban_GW_County'!U32</f>
        <v>79.499999999999986</v>
      </c>
      <c r="AA32" s="29">
        <f>'2002_MW_GW_County'!U32</f>
        <v>0</v>
      </c>
      <c r="AB32" s="28">
        <f>'2002_Ag_GW_County'!Q32+'2002_Urban_GW_County'!Q32+'2002_MW_GW_County'!Q32</f>
        <v>107.9</v>
      </c>
      <c r="AC32" s="28">
        <f>'2002_Ag_GW_County'!R32+'2002_Urban_GW_County'!R32+'2002_MW_GW_County'!R32</f>
        <v>0</v>
      </c>
      <c r="AD32" s="28">
        <f>'2002_Ag_GW_County'!S32+'2002_Urban_GW_County'!S32+'2002_MW_GW_County'!S32</f>
        <v>34.6</v>
      </c>
      <c r="AE32" s="28">
        <f>'2002_Ag_GW_County'!W32</f>
        <v>0</v>
      </c>
      <c r="AF32" s="28">
        <f>'2002_Urban_GW_County'!W32</f>
        <v>0</v>
      </c>
      <c r="AG32" s="28">
        <f>'2002_MW_GW_County'!W32</f>
        <v>0</v>
      </c>
      <c r="AH32" s="28">
        <f>'2002_Ag_GW_County'!W32+'2002_Urban_GW_County'!W32+'2002_MW_GW_County'!W32</f>
        <v>0</v>
      </c>
      <c r="AI32" s="29">
        <f t="shared" si="0"/>
        <v>1005.9000000000001</v>
      </c>
      <c r="AL32" s="148"/>
      <c r="AM32" s="150">
        <v>507</v>
      </c>
      <c r="AN32" s="151" t="s">
        <v>163</v>
      </c>
      <c r="AO32" s="138">
        <f t="shared" si="37"/>
        <v>411.09999999999997</v>
      </c>
      <c r="AP32" s="138">
        <f t="shared" si="38"/>
        <v>46.8</v>
      </c>
      <c r="AQ32" s="138">
        <f t="shared" si="39"/>
        <v>13.799999999999999</v>
      </c>
      <c r="AR32" s="138">
        <f t="shared" si="40"/>
        <v>471.7</v>
      </c>
      <c r="AS32" s="138">
        <f t="shared" si="41"/>
        <v>2422.6999999999994</v>
      </c>
      <c r="AT32" s="138">
        <f t="shared" si="42"/>
        <v>61.6</v>
      </c>
      <c r="AU32" s="138">
        <f t="shared" si="43"/>
        <v>278.69999999999993</v>
      </c>
      <c r="AV32" s="138">
        <f t="shared" si="44"/>
        <v>132.79999999999998</v>
      </c>
      <c r="AW32" s="138">
        <f t="shared" si="45"/>
        <v>0</v>
      </c>
      <c r="AX32" s="138">
        <f t="shared" si="46"/>
        <v>152.19999999999999</v>
      </c>
      <c r="AY32" s="138">
        <f t="shared" si="47"/>
        <v>132.4</v>
      </c>
      <c r="AZ32" s="138">
        <f t="shared" si="48"/>
        <v>0</v>
      </c>
      <c r="BA32" s="138">
        <f t="shared" si="49"/>
        <v>100.5</v>
      </c>
      <c r="BB32" s="138">
        <f t="shared" si="50"/>
        <v>232.9</v>
      </c>
      <c r="BC32" s="138">
        <f t="shared" si="51"/>
        <v>2762.9999999999991</v>
      </c>
      <c r="BE32" s="28"/>
      <c r="BF32" s="28"/>
    </row>
    <row r="33" spans="1:58" x14ac:dyDescent="0.2">
      <c r="A33" s="23" t="s">
        <v>70</v>
      </c>
      <c r="B33" s="24" t="s">
        <v>71</v>
      </c>
      <c r="C33" s="28">
        <f>'2002_Ag_GW_County'!C33</f>
        <v>14</v>
      </c>
      <c r="D33" s="29">
        <f>'2002_Urban_GW_County'!C33</f>
        <v>9.5</v>
      </c>
      <c r="E33" s="29">
        <f>'2002_MW_GW_County'!C33</f>
        <v>0</v>
      </c>
      <c r="F33" s="29">
        <f t="shared" si="3"/>
        <v>23.5</v>
      </c>
      <c r="G33" s="28">
        <f>'2002_Ag_GW_County'!H33</f>
        <v>89.899999999999991</v>
      </c>
      <c r="H33" s="29">
        <f>'2002_Urban_GW_County'!H33</f>
        <v>15.7</v>
      </c>
      <c r="I33" s="29">
        <f>'2002_MW_GW_County'!H33</f>
        <v>0</v>
      </c>
      <c r="J33" s="28">
        <f>'2002_Ag_GW_County'!D33+'2002_Urban_GW_County'!D33+'2002_MW_GW_County'!D33</f>
        <v>6.9</v>
      </c>
      <c r="K33" s="28">
        <f>'2002_Ag_GW_County'!E33+'2002_Urban_GW_County'!E33+'2002_MW_GW_County'!E33</f>
        <v>0</v>
      </c>
      <c r="L33" s="28">
        <f>'2002_Ag_GW_County'!F33+'2002_Urban_GW_County'!F33+'2002_MW_GW_County'!F33</f>
        <v>1.8</v>
      </c>
      <c r="M33" s="28">
        <f>'2002_Ag_GW_County'!J33</f>
        <v>3.6</v>
      </c>
      <c r="N33" s="28">
        <f>'2002_Urban_GW_County'!J33</f>
        <v>0</v>
      </c>
      <c r="O33" s="28">
        <f>'2002_MW_GW_County'!J33</f>
        <v>0</v>
      </c>
      <c r="P33" s="28">
        <f>'2002_Ag_GW_County'!J33+'2002_Urban_GW_County'!J33+'2002_MW_GW_County'!J33</f>
        <v>3.6</v>
      </c>
      <c r="Q33" s="29">
        <f>'2002_Ag_GW_County'!H33+'2002_Urban_GW_County'!H33+'2002_MW_GW_County'!H33</f>
        <v>105.6</v>
      </c>
      <c r="S33" s="27">
        <v>609</v>
      </c>
      <c r="T33" s="25" t="s">
        <v>176</v>
      </c>
      <c r="U33" s="28">
        <f>'2002_Ag_GW_County'!P33</f>
        <v>1287.6999999999998</v>
      </c>
      <c r="V33" s="29">
        <f>'2002_Urban_GW_County'!P33</f>
        <v>98.5</v>
      </c>
      <c r="W33" s="29">
        <f>'2002_MW_GW_County'!P33</f>
        <v>11.5</v>
      </c>
      <c r="X33" s="29">
        <f t="shared" si="4"/>
        <v>1397.6999999999998</v>
      </c>
      <c r="Y33" s="28">
        <f>'2002_Ag_GW_County'!U33</f>
        <v>2174.7999999999997</v>
      </c>
      <c r="Z33" s="29">
        <f>'2002_Urban_GW_County'!U33</f>
        <v>98.6</v>
      </c>
      <c r="AA33" s="29">
        <f>'2002_MW_GW_County'!U33</f>
        <v>34.6</v>
      </c>
      <c r="AB33" s="28">
        <f>'2002_Ag_GW_County'!Q33+'2002_Urban_GW_County'!Q33+'2002_MW_GW_County'!Q33</f>
        <v>436.50000000000006</v>
      </c>
      <c r="AC33" s="28">
        <f>'2002_Ag_GW_County'!R33+'2002_Urban_GW_County'!R33+'2002_MW_GW_County'!R33</f>
        <v>60.1</v>
      </c>
      <c r="AD33" s="28">
        <f>'2002_Ag_GW_County'!S33+'2002_Urban_GW_County'!S33+'2002_MW_GW_County'!S33</f>
        <v>44.3</v>
      </c>
      <c r="AE33" s="28">
        <f>'2002_Ag_GW_County'!W33</f>
        <v>0</v>
      </c>
      <c r="AF33" s="28">
        <f>'2002_Urban_GW_County'!W33</f>
        <v>0</v>
      </c>
      <c r="AG33" s="28">
        <f>'2002_MW_GW_County'!W33</f>
        <v>0</v>
      </c>
      <c r="AH33" s="28">
        <f>'2002_Ag_GW_County'!W33+'2002_Urban_GW_County'!W33+'2002_MW_GW_County'!W33</f>
        <v>0</v>
      </c>
      <c r="AI33" s="29">
        <f t="shared" si="0"/>
        <v>2307.9999999999995</v>
      </c>
      <c r="AL33" s="148"/>
      <c r="AM33" s="150">
        <v>508</v>
      </c>
      <c r="AN33" s="151" t="s">
        <v>164</v>
      </c>
      <c r="AO33" s="138">
        <f t="shared" si="37"/>
        <v>22.500000000000004</v>
      </c>
      <c r="AP33" s="138">
        <f t="shared" si="38"/>
        <v>23.04</v>
      </c>
      <c r="AQ33" s="138">
        <f t="shared" si="39"/>
        <v>0</v>
      </c>
      <c r="AR33" s="138">
        <f t="shared" si="40"/>
        <v>45.540000000000006</v>
      </c>
      <c r="AS33" s="138">
        <f t="shared" si="41"/>
        <v>357.29999999999995</v>
      </c>
      <c r="AT33" s="138">
        <f t="shared" si="42"/>
        <v>111.70000000000002</v>
      </c>
      <c r="AU33" s="138">
        <f t="shared" si="43"/>
        <v>4.5999999999999996</v>
      </c>
      <c r="AV33" s="138">
        <f t="shared" si="44"/>
        <v>68.400000000000006</v>
      </c>
      <c r="AW33" s="138">
        <f t="shared" si="45"/>
        <v>0</v>
      </c>
      <c r="AX33" s="138">
        <f t="shared" si="46"/>
        <v>38.199999999999996</v>
      </c>
      <c r="AY33" s="138">
        <f t="shared" si="47"/>
        <v>19.899999999999999</v>
      </c>
      <c r="AZ33" s="138">
        <f t="shared" si="48"/>
        <v>16.700000000000003</v>
      </c>
      <c r="BA33" s="138">
        <f t="shared" si="49"/>
        <v>0</v>
      </c>
      <c r="BB33" s="138">
        <f t="shared" si="50"/>
        <v>36.6</v>
      </c>
      <c r="BC33" s="138">
        <f t="shared" si="51"/>
        <v>473.6</v>
      </c>
      <c r="BE33" s="28"/>
      <c r="BF33" s="28"/>
    </row>
    <row r="34" spans="1:58" x14ac:dyDescent="0.2">
      <c r="A34" s="23" t="s">
        <v>72</v>
      </c>
      <c r="B34" s="24" t="s">
        <v>73</v>
      </c>
      <c r="C34" s="28">
        <f>'2002_Ag_GW_County'!C34</f>
        <v>118.99999999999999</v>
      </c>
      <c r="D34" s="29">
        <f>'2002_Urban_GW_County'!C34</f>
        <v>513.10000000000014</v>
      </c>
      <c r="E34" s="29">
        <f>'2002_MW_GW_County'!C34</f>
        <v>0</v>
      </c>
      <c r="F34" s="29">
        <f t="shared" si="3"/>
        <v>632.10000000000014</v>
      </c>
      <c r="G34" s="28">
        <f>'2002_Ag_GW_County'!H34</f>
        <v>1220.7</v>
      </c>
      <c r="H34" s="29">
        <f>'2002_Urban_GW_County'!H34</f>
        <v>823.20000000000039</v>
      </c>
      <c r="I34" s="29">
        <f>'2002_MW_GW_County'!H34</f>
        <v>4.9000000000000004</v>
      </c>
      <c r="J34" s="28">
        <f>'2002_Ag_GW_County'!D34+'2002_Urban_GW_County'!D34+'2002_MW_GW_County'!D34</f>
        <v>361.90000000000003</v>
      </c>
      <c r="K34" s="28">
        <f>'2002_Ag_GW_County'!E34+'2002_Urban_GW_County'!E34+'2002_MW_GW_County'!E34</f>
        <v>0</v>
      </c>
      <c r="L34" s="28">
        <f>'2002_Ag_GW_County'!F34+'2002_Urban_GW_County'!F34+'2002_MW_GW_County'!F34</f>
        <v>0</v>
      </c>
      <c r="M34" s="28">
        <f>'2002_Ag_GW_County'!J34</f>
        <v>4.0999999999999996</v>
      </c>
      <c r="N34" s="28">
        <f>'2002_Urban_GW_County'!J34</f>
        <v>0</v>
      </c>
      <c r="O34" s="28">
        <f>'2002_MW_GW_County'!J34</f>
        <v>0</v>
      </c>
      <c r="P34" s="28">
        <f>'2002_Ag_GW_County'!J34+'2002_Urban_GW_County'!J34+'2002_MW_GW_County'!J34</f>
        <v>4.0999999999999996</v>
      </c>
      <c r="Q34" s="29">
        <f>'2002_Ag_GW_County'!H34+'2002_Urban_GW_County'!H34+'2002_MW_GW_County'!H34</f>
        <v>2048.8000000000006</v>
      </c>
      <c r="S34" s="27">
        <v>610</v>
      </c>
      <c r="T34" s="25" t="s">
        <v>177</v>
      </c>
      <c r="U34" s="28">
        <f>'2002_Ag_GW_County'!P34</f>
        <v>5</v>
      </c>
      <c r="V34" s="29">
        <f>'2002_Urban_GW_County'!P34</f>
        <v>19.100000000000001</v>
      </c>
      <c r="W34" s="29">
        <f>'2002_MW_GW_County'!P34</f>
        <v>0</v>
      </c>
      <c r="X34" s="29">
        <f t="shared" si="4"/>
        <v>24.1</v>
      </c>
      <c r="Y34" s="28">
        <f>'2002_Ag_GW_County'!U34</f>
        <v>5</v>
      </c>
      <c r="Z34" s="29">
        <f>'2002_Urban_GW_County'!U34</f>
        <v>19.100000000000001</v>
      </c>
      <c r="AA34" s="29">
        <f>'2002_MW_GW_County'!U34</f>
        <v>0</v>
      </c>
      <c r="AB34" s="28">
        <f>'2002_Ag_GW_County'!Q34+'2002_Urban_GW_County'!Q34+'2002_MW_GW_County'!Q34</f>
        <v>12.399999999999999</v>
      </c>
      <c r="AC34" s="28">
        <f>'2002_Ag_GW_County'!R34+'2002_Urban_GW_County'!R34+'2002_MW_GW_County'!R34</f>
        <v>0</v>
      </c>
      <c r="AD34" s="28">
        <f>'2002_Ag_GW_County'!S34+'2002_Urban_GW_County'!S34+'2002_MW_GW_County'!S34</f>
        <v>0</v>
      </c>
      <c r="AE34" s="28">
        <f>'2002_Ag_GW_County'!W34</f>
        <v>0</v>
      </c>
      <c r="AF34" s="28">
        <f>'2002_Urban_GW_County'!W34</f>
        <v>0</v>
      </c>
      <c r="AG34" s="28">
        <f>'2002_MW_GW_County'!W34</f>
        <v>0</v>
      </c>
      <c r="AH34" s="28">
        <f>'2002_Ag_GW_County'!W34+'2002_Urban_GW_County'!W34+'2002_MW_GW_County'!W34</f>
        <v>0</v>
      </c>
      <c r="AI34" s="29">
        <f t="shared" ref="AI34:AI57" si="52">Y34+Z34+AA34</f>
        <v>24.1</v>
      </c>
      <c r="AL34" s="148"/>
      <c r="AM34" s="150">
        <v>509</v>
      </c>
      <c r="AN34" s="151" t="s">
        <v>165</v>
      </c>
      <c r="AO34" s="138">
        <f t="shared" si="37"/>
        <v>429.3</v>
      </c>
      <c r="AP34" s="138">
        <f t="shared" si="38"/>
        <v>43.5</v>
      </c>
      <c r="AQ34" s="138">
        <f t="shared" si="39"/>
        <v>0</v>
      </c>
      <c r="AR34" s="138">
        <f t="shared" si="40"/>
        <v>472.8</v>
      </c>
      <c r="AS34" s="138">
        <f t="shared" si="41"/>
        <v>814</v>
      </c>
      <c r="AT34" s="138">
        <f t="shared" si="42"/>
        <v>74.699999999999989</v>
      </c>
      <c r="AU34" s="138">
        <f t="shared" si="43"/>
        <v>0</v>
      </c>
      <c r="AV34" s="138">
        <f t="shared" si="44"/>
        <v>22.7</v>
      </c>
      <c r="AW34" s="138">
        <f t="shared" si="45"/>
        <v>0</v>
      </c>
      <c r="AX34" s="138">
        <f t="shared" si="46"/>
        <v>3.7</v>
      </c>
      <c r="AY34" s="138">
        <f t="shared" si="47"/>
        <v>0</v>
      </c>
      <c r="AZ34" s="138">
        <f t="shared" si="48"/>
        <v>0</v>
      </c>
      <c r="BA34" s="138">
        <f t="shared" si="49"/>
        <v>0</v>
      </c>
      <c r="BB34" s="138">
        <f t="shared" si="50"/>
        <v>0</v>
      </c>
      <c r="BC34" s="138">
        <f t="shared" si="51"/>
        <v>888.7</v>
      </c>
      <c r="BE34" s="28"/>
      <c r="BF34" s="28"/>
    </row>
    <row r="35" spans="1:58" x14ac:dyDescent="0.2">
      <c r="A35" s="23" t="s">
        <v>74</v>
      </c>
      <c r="B35" s="24" t="s">
        <v>75</v>
      </c>
      <c r="C35" s="28">
        <f>'2002_Ag_GW_County'!C35</f>
        <v>199.8</v>
      </c>
      <c r="D35" s="29">
        <f>'2002_Urban_GW_County'!C35</f>
        <v>212.89999999999998</v>
      </c>
      <c r="E35" s="29">
        <f>'2002_MW_GW_County'!C35</f>
        <v>0.8</v>
      </c>
      <c r="F35" s="29">
        <f t="shared" si="3"/>
        <v>413.5</v>
      </c>
      <c r="G35" s="28">
        <f>'2002_Ag_GW_County'!H35</f>
        <v>505.40000000000009</v>
      </c>
      <c r="H35" s="29">
        <f>'2002_Urban_GW_County'!H35</f>
        <v>442.20000000000005</v>
      </c>
      <c r="I35" s="29">
        <f>'2002_MW_GW_County'!H35</f>
        <v>2.5</v>
      </c>
      <c r="J35" s="28">
        <f>'2002_Ag_GW_County'!D35+'2002_Urban_GW_County'!D35+'2002_MW_GW_County'!D35</f>
        <v>38.300000000000004</v>
      </c>
      <c r="K35" s="28">
        <f>'2002_Ag_GW_County'!E35+'2002_Urban_GW_County'!E35+'2002_MW_GW_County'!E35</f>
        <v>0</v>
      </c>
      <c r="L35" s="28">
        <f>'2002_Ag_GW_County'!F35+'2002_Urban_GW_County'!F35+'2002_MW_GW_County'!F35</f>
        <v>2.9</v>
      </c>
      <c r="M35" s="28">
        <f>'2002_Ag_GW_County'!J35</f>
        <v>3</v>
      </c>
      <c r="N35" s="28">
        <f>'2002_Urban_GW_County'!J35</f>
        <v>2.6000000000000227</v>
      </c>
      <c r="O35" s="28">
        <f>'2002_MW_GW_County'!J35</f>
        <v>0</v>
      </c>
      <c r="P35" s="28">
        <f>'2002_Ag_GW_County'!J35+'2002_Urban_GW_County'!J35+'2002_MW_GW_County'!J35</f>
        <v>5.6000000000000227</v>
      </c>
      <c r="Q35" s="29">
        <f>'2002_Ag_GW_County'!H35+'2002_Urban_GW_County'!H35+'2002_MW_GW_County'!H35</f>
        <v>950.10000000000014</v>
      </c>
      <c r="S35" s="27">
        <v>701</v>
      </c>
      <c r="T35" s="25" t="s">
        <v>178</v>
      </c>
      <c r="U35" s="28">
        <f>'2002_Ag_GW_County'!P35</f>
        <v>0.3</v>
      </c>
      <c r="V35" s="29">
        <f>'2002_Urban_GW_County'!P35</f>
        <v>2</v>
      </c>
      <c r="W35" s="29">
        <f>'2002_MW_GW_County'!P35</f>
        <v>0</v>
      </c>
      <c r="X35" s="29">
        <f t="shared" si="4"/>
        <v>2.2999999999999998</v>
      </c>
      <c r="Y35" s="28">
        <f>'2002_Ag_GW_County'!U35</f>
        <v>0.3</v>
      </c>
      <c r="Z35" s="29">
        <f>'2002_Urban_GW_County'!U35</f>
        <v>2</v>
      </c>
      <c r="AA35" s="29">
        <f>'2002_MW_GW_County'!U35</f>
        <v>0</v>
      </c>
      <c r="AB35" s="28">
        <f>'2002_Ag_GW_County'!Q35+'2002_Urban_GW_County'!Q35+'2002_MW_GW_County'!Q35</f>
        <v>1.4000000000000001</v>
      </c>
      <c r="AC35" s="28">
        <f>'2002_Ag_GW_County'!R35+'2002_Urban_GW_County'!R35+'2002_MW_GW_County'!R35</f>
        <v>0</v>
      </c>
      <c r="AD35" s="28">
        <f>'2002_Ag_GW_County'!S35+'2002_Urban_GW_County'!S35+'2002_MW_GW_County'!S35</f>
        <v>0</v>
      </c>
      <c r="AE35" s="28">
        <f>'2002_Ag_GW_County'!W35</f>
        <v>0</v>
      </c>
      <c r="AF35" s="28">
        <f>'2002_Urban_GW_County'!W35</f>
        <v>0</v>
      </c>
      <c r="AG35" s="28">
        <f>'2002_MW_GW_County'!W35</f>
        <v>0</v>
      </c>
      <c r="AH35" s="28">
        <f>'2002_Ag_GW_County'!W35+'2002_Urban_GW_County'!W35+'2002_MW_GW_County'!W35</f>
        <v>0</v>
      </c>
      <c r="AI35" s="29">
        <f t="shared" si="52"/>
        <v>2.2999999999999998</v>
      </c>
      <c r="AL35" s="148"/>
      <c r="AM35" s="150">
        <v>510</v>
      </c>
      <c r="AN35" s="151" t="s">
        <v>166</v>
      </c>
      <c r="AO35" s="138">
        <f t="shared" si="37"/>
        <v>23</v>
      </c>
      <c r="AP35" s="138">
        <f t="shared" si="38"/>
        <v>5.6000000000000005</v>
      </c>
      <c r="AQ35" s="138">
        <f t="shared" si="39"/>
        <v>0</v>
      </c>
      <c r="AR35" s="138">
        <f t="shared" si="40"/>
        <v>28.6</v>
      </c>
      <c r="AS35" s="138">
        <f t="shared" si="41"/>
        <v>435.7</v>
      </c>
      <c r="AT35" s="138">
        <f t="shared" si="42"/>
        <v>34.200000000000003</v>
      </c>
      <c r="AU35" s="138">
        <f t="shared" si="43"/>
        <v>14.7</v>
      </c>
      <c r="AV35" s="138">
        <f t="shared" si="44"/>
        <v>2.3000000000000003</v>
      </c>
      <c r="AW35" s="138">
        <f t="shared" si="45"/>
        <v>0</v>
      </c>
      <c r="AX35" s="138">
        <f t="shared" si="46"/>
        <v>0</v>
      </c>
      <c r="AY35" s="138">
        <f t="shared" si="47"/>
        <v>0</v>
      </c>
      <c r="AZ35" s="138">
        <f t="shared" si="48"/>
        <v>0</v>
      </c>
      <c r="BA35" s="138">
        <f t="shared" si="49"/>
        <v>0</v>
      </c>
      <c r="BB35" s="138">
        <f t="shared" si="50"/>
        <v>0</v>
      </c>
      <c r="BC35" s="138">
        <f t="shared" si="51"/>
        <v>484.59999999999997</v>
      </c>
      <c r="BE35" s="28"/>
      <c r="BF35" s="28"/>
    </row>
    <row r="36" spans="1:58" ht="13.5" thickBot="1" x14ac:dyDescent="0.25">
      <c r="A36" s="23" t="s">
        <v>76</v>
      </c>
      <c r="B36" s="24" t="s">
        <v>77</v>
      </c>
      <c r="C36" s="28">
        <f>'2002_Ag_GW_County'!C36</f>
        <v>48.900000000000006</v>
      </c>
      <c r="D36" s="29">
        <f>'2002_Urban_GW_County'!C36</f>
        <v>8.6999999999999993</v>
      </c>
      <c r="E36" s="29">
        <f>'2002_MW_GW_County'!C36</f>
        <v>0</v>
      </c>
      <c r="F36" s="29">
        <f t="shared" si="3"/>
        <v>57.600000000000009</v>
      </c>
      <c r="G36" s="28">
        <f>'2002_Ag_GW_County'!H36</f>
        <v>72.500000000000014</v>
      </c>
      <c r="H36" s="29">
        <f>'2002_Urban_GW_County'!H36</f>
        <v>8.6999999999999993</v>
      </c>
      <c r="I36" s="29">
        <f>'2002_MW_GW_County'!H36</f>
        <v>0</v>
      </c>
      <c r="J36" s="28">
        <f>'2002_Ag_GW_County'!D36+'2002_Urban_GW_County'!D36+'2002_MW_GW_County'!D36</f>
        <v>26.200000000000003</v>
      </c>
      <c r="K36" s="28">
        <f>'2002_Ag_GW_County'!E36+'2002_Urban_GW_County'!E36+'2002_MW_GW_County'!E36</f>
        <v>0</v>
      </c>
      <c r="L36" s="28">
        <f>'2002_Ag_GW_County'!F36+'2002_Urban_GW_County'!F36+'2002_MW_GW_County'!F36</f>
        <v>1.2</v>
      </c>
      <c r="M36" s="28">
        <f>'2002_Ag_GW_County'!J36</f>
        <v>0</v>
      </c>
      <c r="N36" s="28">
        <f>'2002_Urban_GW_County'!J36</f>
        <v>0</v>
      </c>
      <c r="O36" s="28">
        <f>'2002_MW_GW_County'!J36</f>
        <v>0</v>
      </c>
      <c r="P36" s="28">
        <f>'2002_Ag_GW_County'!J36+'2002_Urban_GW_County'!J36+'2002_MW_GW_County'!J36</f>
        <v>0</v>
      </c>
      <c r="Q36" s="29">
        <f>'2002_Ag_GW_County'!H36+'2002_Urban_GW_County'!H36+'2002_MW_GW_County'!H36</f>
        <v>81.200000000000017</v>
      </c>
      <c r="S36" s="27">
        <v>702</v>
      </c>
      <c r="T36" s="25" t="s">
        <v>179</v>
      </c>
      <c r="U36" s="28">
        <f>'2002_Ag_GW_County'!P36</f>
        <v>663.19999999999993</v>
      </c>
      <c r="V36" s="29">
        <f>'2002_Urban_GW_County'!P36</f>
        <v>8.8000000000000007</v>
      </c>
      <c r="W36" s="29">
        <f>'2002_MW_GW_County'!P36</f>
        <v>0</v>
      </c>
      <c r="X36" s="29">
        <f t="shared" si="4"/>
        <v>671.99999999999989</v>
      </c>
      <c r="Y36" s="28">
        <f>'2002_Ag_GW_County'!U36</f>
        <v>1641.3000000000002</v>
      </c>
      <c r="Z36" s="29">
        <f>'2002_Urban_GW_County'!U36</f>
        <v>17.5</v>
      </c>
      <c r="AA36" s="29">
        <f>'2002_MW_GW_County'!U36</f>
        <v>0</v>
      </c>
      <c r="AB36" s="28">
        <f>'2002_Ag_GW_County'!Q36+'2002_Urban_GW_County'!Q36+'2002_MW_GW_County'!Q36</f>
        <v>376.40000000000003</v>
      </c>
      <c r="AC36" s="28">
        <f>'2002_Ag_GW_County'!R36+'2002_Urban_GW_County'!R36+'2002_MW_GW_County'!R36</f>
        <v>0</v>
      </c>
      <c r="AD36" s="28">
        <f>'2002_Ag_GW_County'!S36+'2002_Urban_GW_County'!S36+'2002_MW_GW_County'!S36</f>
        <v>49</v>
      </c>
      <c r="AE36" s="28">
        <f>'2002_Ag_GW_County'!W36</f>
        <v>0</v>
      </c>
      <c r="AF36" s="28">
        <f>'2002_Urban_GW_County'!W36</f>
        <v>0</v>
      </c>
      <c r="AG36" s="28">
        <f>'2002_MW_GW_County'!W36</f>
        <v>0</v>
      </c>
      <c r="AH36" s="28">
        <f>'2002_Ag_GW_County'!W36+'2002_Urban_GW_County'!W36+'2002_MW_GW_County'!W36</f>
        <v>0</v>
      </c>
      <c r="AI36" s="29">
        <f t="shared" si="52"/>
        <v>1658.8000000000002</v>
      </c>
      <c r="AL36" s="148"/>
      <c r="AM36" s="152">
        <v>511</v>
      </c>
      <c r="AN36" s="153" t="s">
        <v>167</v>
      </c>
      <c r="AO36" s="154">
        <f t="shared" si="37"/>
        <v>202.39999999999998</v>
      </c>
      <c r="AP36" s="154">
        <f t="shared" si="38"/>
        <v>206.7</v>
      </c>
      <c r="AQ36" s="154">
        <f t="shared" si="39"/>
        <v>0</v>
      </c>
      <c r="AR36" s="154">
        <f t="shared" si="40"/>
        <v>409.09999999999997</v>
      </c>
      <c r="AS36" s="154">
        <f t="shared" si="41"/>
        <v>535.1</v>
      </c>
      <c r="AT36" s="154">
        <f t="shared" si="42"/>
        <v>445.3</v>
      </c>
      <c r="AU36" s="154">
        <f t="shared" si="43"/>
        <v>1.7</v>
      </c>
      <c r="AV36" s="154">
        <f t="shared" si="44"/>
        <v>31.9</v>
      </c>
      <c r="AW36" s="154">
        <f t="shared" si="45"/>
        <v>0</v>
      </c>
      <c r="AX36" s="154">
        <f t="shared" si="46"/>
        <v>2.5</v>
      </c>
      <c r="AY36" s="154">
        <f t="shared" si="47"/>
        <v>79.599999999999994</v>
      </c>
      <c r="AZ36" s="154">
        <f t="shared" si="48"/>
        <v>0</v>
      </c>
      <c r="BA36" s="154">
        <f t="shared" si="49"/>
        <v>0</v>
      </c>
      <c r="BB36" s="154">
        <f t="shared" si="50"/>
        <v>79.599999999999994</v>
      </c>
      <c r="BC36" s="154">
        <f t="shared" si="51"/>
        <v>982.10000000000014</v>
      </c>
      <c r="BE36" s="28"/>
      <c r="BF36" s="28"/>
    </row>
    <row r="37" spans="1:58" ht="13.5" thickTop="1" x14ac:dyDescent="0.2">
      <c r="A37" s="23" t="s">
        <v>78</v>
      </c>
      <c r="B37" s="24" t="s">
        <v>79</v>
      </c>
      <c r="C37" s="28">
        <f>'2002_Ag_GW_County'!C37</f>
        <v>181.29999999999998</v>
      </c>
      <c r="D37" s="29">
        <f>'2002_Urban_GW_County'!C37</f>
        <v>421.90000000000049</v>
      </c>
      <c r="E37" s="29">
        <f>'2002_MW_GW_County'!C37</f>
        <v>0</v>
      </c>
      <c r="F37" s="29">
        <f t="shared" si="3"/>
        <v>603.2000000000005</v>
      </c>
      <c r="G37" s="28">
        <f>'2002_Ag_GW_County'!H37</f>
        <v>216.29999999999998</v>
      </c>
      <c r="H37" s="29">
        <f>'2002_Urban_GW_County'!H37</f>
        <v>584.10000000000048</v>
      </c>
      <c r="I37" s="29">
        <f>'2002_MW_GW_County'!H37</f>
        <v>0</v>
      </c>
      <c r="J37" s="28">
        <f>'2002_Ag_GW_County'!D37+'2002_Urban_GW_County'!D37+'2002_MW_GW_County'!D37</f>
        <v>233.09999999999997</v>
      </c>
      <c r="K37" s="28">
        <f>'2002_Ag_GW_County'!E37+'2002_Urban_GW_County'!E37+'2002_MW_GW_County'!E37</f>
        <v>0</v>
      </c>
      <c r="L37" s="28">
        <f>'2002_Ag_GW_County'!F37+'2002_Urban_GW_County'!F37+'2002_MW_GW_County'!F37</f>
        <v>0</v>
      </c>
      <c r="M37" s="28">
        <f>'2002_Ag_GW_County'!J37</f>
        <v>35</v>
      </c>
      <c r="N37" s="28">
        <f>'2002_Urban_GW_County'!J37</f>
        <v>8.8999999999999773</v>
      </c>
      <c r="O37" s="28">
        <f>'2002_MW_GW_County'!J37</f>
        <v>0</v>
      </c>
      <c r="P37" s="28">
        <f>'2002_Ag_GW_County'!J37+'2002_Urban_GW_County'!J37+'2002_MW_GW_County'!J37</f>
        <v>43.899999999999977</v>
      </c>
      <c r="Q37" s="29">
        <f>'2002_Ag_GW_County'!H37+'2002_Urban_GW_County'!H37+'2002_MW_GW_County'!H37</f>
        <v>800.40000000000043</v>
      </c>
      <c r="S37" s="27">
        <v>703</v>
      </c>
      <c r="T37" s="25" t="s">
        <v>180</v>
      </c>
      <c r="U37" s="28">
        <f>'2002_Ag_GW_County'!P37</f>
        <v>1597.8999999999999</v>
      </c>
      <c r="V37" s="29">
        <f>'2002_Urban_GW_County'!P37</f>
        <v>39.799999999999997</v>
      </c>
      <c r="W37" s="29">
        <f>'2002_MW_GW_County'!P37</f>
        <v>36.799999999999997</v>
      </c>
      <c r="X37" s="29">
        <f t="shared" si="4"/>
        <v>1674.4999999999998</v>
      </c>
      <c r="Y37" s="28">
        <f>'2002_Ag_GW_County'!U37</f>
        <v>2135.6</v>
      </c>
      <c r="Z37" s="29">
        <f>'2002_Urban_GW_County'!U37</f>
        <v>39.799999999999997</v>
      </c>
      <c r="AA37" s="29">
        <f>'2002_MW_GW_County'!U37</f>
        <v>72.8</v>
      </c>
      <c r="AB37" s="28">
        <f>'2002_Ag_GW_County'!Q37+'2002_Urban_GW_County'!Q37+'2002_MW_GW_County'!Q37</f>
        <v>502.1</v>
      </c>
      <c r="AC37" s="28">
        <f>'2002_Ag_GW_County'!R37+'2002_Urban_GW_County'!R37+'2002_MW_GW_County'!R37</f>
        <v>0</v>
      </c>
      <c r="AD37" s="28">
        <f>'2002_Ag_GW_County'!S37+'2002_Urban_GW_County'!S37+'2002_MW_GW_County'!S37</f>
        <v>26.900000000000002</v>
      </c>
      <c r="AE37" s="28">
        <f>'2002_Ag_GW_County'!W37</f>
        <v>0</v>
      </c>
      <c r="AF37" s="28">
        <f>'2002_Urban_GW_County'!W37</f>
        <v>0</v>
      </c>
      <c r="AG37" s="28">
        <f>'2002_MW_GW_County'!W37</f>
        <v>0</v>
      </c>
      <c r="AH37" s="28">
        <f>'2002_Ag_GW_County'!W37+'2002_Urban_GW_County'!W37+'2002_MW_GW_County'!W37</f>
        <v>0</v>
      </c>
      <c r="AI37" s="29">
        <f t="shared" si="52"/>
        <v>2248.2000000000003</v>
      </c>
      <c r="AL37" s="148"/>
      <c r="AM37" s="150"/>
      <c r="AN37" s="155" t="s">
        <v>242</v>
      </c>
      <c r="AO37" s="138">
        <f>SUM(AO26:AO36)</f>
        <v>2092.9999999999995</v>
      </c>
      <c r="AP37" s="138">
        <f t="shared" ref="AP37:BC37" si="53">SUM(AP26:AP36)</f>
        <v>453.64</v>
      </c>
      <c r="AQ37" s="138">
        <f t="shared" si="53"/>
        <v>23</v>
      </c>
      <c r="AR37" s="138">
        <f t="shared" si="53"/>
        <v>2569.64</v>
      </c>
      <c r="AS37" s="138">
        <f t="shared" si="53"/>
        <v>7907</v>
      </c>
      <c r="AT37" s="138">
        <f t="shared" si="53"/>
        <v>910.7</v>
      </c>
      <c r="AU37" s="138">
        <f t="shared" si="53"/>
        <v>453.99999999999994</v>
      </c>
      <c r="AV37" s="138">
        <f t="shared" si="53"/>
        <v>557.69999999999993</v>
      </c>
      <c r="AW37" s="138">
        <f t="shared" si="53"/>
        <v>0</v>
      </c>
      <c r="AX37" s="138">
        <f>SUM(AX26:AX36)</f>
        <v>354.7</v>
      </c>
      <c r="AY37" s="138">
        <f t="shared" ref="AY37:BA37" si="54">SUM(AY26:AY36)</f>
        <v>377.19999999999993</v>
      </c>
      <c r="AZ37" s="138">
        <f t="shared" si="54"/>
        <v>16.800000000000004</v>
      </c>
      <c r="BA37" s="138">
        <f t="shared" si="54"/>
        <v>112.7</v>
      </c>
      <c r="BB37" s="138">
        <f t="shared" si="53"/>
        <v>506.70000000000005</v>
      </c>
      <c r="BC37" s="138">
        <f t="shared" si="53"/>
        <v>9271.6999999999989</v>
      </c>
      <c r="BD37" s="28">
        <f>AS37+AT37+AU37</f>
        <v>9271.7000000000007</v>
      </c>
      <c r="BE37" s="28"/>
      <c r="BF37" s="28"/>
    </row>
    <row r="38" spans="1:58" x14ac:dyDescent="0.2">
      <c r="A38" s="23" t="s">
        <v>80</v>
      </c>
      <c r="B38" s="24" t="s">
        <v>81</v>
      </c>
      <c r="C38" s="28">
        <f>'2002_Ag_GW_County'!C38</f>
        <v>15.8</v>
      </c>
      <c r="D38" s="29">
        <f>'2002_Urban_GW_County'!C38</f>
        <v>33.9</v>
      </c>
      <c r="E38" s="29">
        <f>'2002_MW_GW_County'!C38</f>
        <v>0</v>
      </c>
      <c r="F38" s="29">
        <f t="shared" si="3"/>
        <v>49.7</v>
      </c>
      <c r="G38" s="28">
        <f>'2002_Ag_GW_County'!H38</f>
        <v>295.3</v>
      </c>
      <c r="H38" s="29">
        <f>'2002_Urban_GW_County'!H38</f>
        <v>597.79999999999995</v>
      </c>
      <c r="I38" s="29">
        <f>'2002_MW_GW_County'!H38</f>
        <v>1</v>
      </c>
      <c r="J38" s="28">
        <f>'2002_Ag_GW_County'!D38+'2002_Urban_GW_County'!D38+'2002_MW_GW_County'!D38</f>
        <v>30.099999999999998</v>
      </c>
      <c r="K38" s="28">
        <f>'2002_Ag_GW_County'!E38+'2002_Urban_GW_County'!E38+'2002_MW_GW_County'!E38</f>
        <v>0</v>
      </c>
      <c r="L38" s="28">
        <f>'2002_Ag_GW_County'!F38+'2002_Urban_GW_County'!F38+'2002_MW_GW_County'!F38</f>
        <v>0</v>
      </c>
      <c r="M38" s="28">
        <f>'2002_Ag_GW_County'!J38</f>
        <v>0</v>
      </c>
      <c r="N38" s="28">
        <f>'2002_Urban_GW_County'!J38</f>
        <v>0</v>
      </c>
      <c r="O38" s="28">
        <f>'2002_MW_GW_County'!J38</f>
        <v>0</v>
      </c>
      <c r="P38" s="28">
        <f>'2002_Ag_GW_County'!J38+'2002_Urban_GW_County'!J38+'2002_MW_GW_County'!J38</f>
        <v>0</v>
      </c>
      <c r="Q38" s="29">
        <f>'2002_Ag_GW_County'!H38+'2002_Urban_GW_County'!H38+'2002_MW_GW_County'!H38</f>
        <v>894.09999999999991</v>
      </c>
      <c r="S38" s="27">
        <v>704</v>
      </c>
      <c r="T38" s="25" t="s">
        <v>181</v>
      </c>
      <c r="U38" s="28">
        <f>'2002_Ag_GW_County'!P38</f>
        <v>95.5</v>
      </c>
      <c r="V38" s="29">
        <f>'2002_Urban_GW_County'!P38</f>
        <v>180.4</v>
      </c>
      <c r="W38" s="29">
        <f>'2002_MW_GW_County'!P38</f>
        <v>0</v>
      </c>
      <c r="X38" s="29">
        <f t="shared" si="4"/>
        <v>275.89999999999998</v>
      </c>
      <c r="Y38" s="28">
        <f>'2002_Ag_GW_County'!U38</f>
        <v>511.8</v>
      </c>
      <c r="Z38" s="29">
        <f>'2002_Urban_GW_County'!U38</f>
        <v>241.5</v>
      </c>
      <c r="AA38" s="29">
        <f>'2002_MW_GW_County'!U38</f>
        <v>0</v>
      </c>
      <c r="AB38" s="28">
        <f>'2002_Ag_GW_County'!Q38+'2002_Urban_GW_County'!Q38+'2002_MW_GW_County'!Q38</f>
        <v>283.5</v>
      </c>
      <c r="AC38" s="28">
        <f>'2002_Ag_GW_County'!R38+'2002_Urban_GW_County'!R38+'2002_MW_GW_County'!R38</f>
        <v>0</v>
      </c>
      <c r="AD38" s="28">
        <f>'2002_Ag_GW_County'!S38+'2002_Urban_GW_County'!S38+'2002_MW_GW_County'!S38</f>
        <v>20.8</v>
      </c>
      <c r="AE38" s="28">
        <f>'2002_Ag_GW_County'!W38</f>
        <v>0</v>
      </c>
      <c r="AF38" s="28">
        <f>'2002_Urban_GW_County'!W38</f>
        <v>0</v>
      </c>
      <c r="AG38" s="28">
        <f>'2002_MW_GW_County'!W38</f>
        <v>0</v>
      </c>
      <c r="AH38" s="28">
        <f>'2002_Ag_GW_County'!W38+'2002_Urban_GW_County'!W38+'2002_MW_GW_County'!W38</f>
        <v>0</v>
      </c>
      <c r="AI38" s="29">
        <f t="shared" si="52"/>
        <v>753.3</v>
      </c>
      <c r="AL38" s="148"/>
      <c r="AM38" s="27"/>
      <c r="BE38" s="28"/>
      <c r="BF38" s="28"/>
    </row>
    <row r="39" spans="1:58" x14ac:dyDescent="0.2">
      <c r="A39" s="23" t="s">
        <v>82</v>
      </c>
      <c r="B39" s="24" t="s">
        <v>83</v>
      </c>
      <c r="C39" s="28">
        <f>'2002_Ag_GW_County'!C39</f>
        <v>0</v>
      </c>
      <c r="D39" s="29">
        <f>'2002_Urban_GW_County'!C39</f>
        <v>0</v>
      </c>
      <c r="E39" s="29">
        <f>'2002_MW_GW_County'!C39</f>
        <v>0</v>
      </c>
      <c r="F39" s="29">
        <f t="shared" si="3"/>
        <v>0</v>
      </c>
      <c r="G39" s="28">
        <f>'2002_Ag_GW_County'!H39</f>
        <v>0</v>
      </c>
      <c r="H39" s="29">
        <f>'2002_Urban_GW_County'!H39</f>
        <v>89.399999999999991</v>
      </c>
      <c r="I39" s="29">
        <f>'2002_MW_GW_County'!H39</f>
        <v>0</v>
      </c>
      <c r="J39" s="28">
        <f>'2002_Ag_GW_County'!D39+'2002_Urban_GW_County'!D39+'2002_MW_GW_County'!D39</f>
        <v>0.4</v>
      </c>
      <c r="K39" s="28">
        <f>'2002_Ag_GW_County'!E39+'2002_Urban_GW_County'!E39+'2002_MW_GW_County'!E39</f>
        <v>0</v>
      </c>
      <c r="L39" s="28">
        <f>'2002_Ag_GW_County'!F39+'2002_Urban_GW_County'!F39+'2002_MW_GW_County'!F39</f>
        <v>0</v>
      </c>
      <c r="M39" s="28">
        <f>'2002_Ag_GW_County'!J39</f>
        <v>0</v>
      </c>
      <c r="N39" s="28">
        <f>'2002_Urban_GW_County'!J39</f>
        <v>0</v>
      </c>
      <c r="O39" s="28">
        <f>'2002_MW_GW_County'!J39</f>
        <v>0</v>
      </c>
      <c r="P39" s="28">
        <f>'2002_Ag_GW_County'!J39+'2002_Urban_GW_County'!J39+'2002_MW_GW_County'!J39</f>
        <v>0</v>
      </c>
      <c r="Q39" s="29">
        <f>'2002_Ag_GW_County'!H39+'2002_Urban_GW_County'!H39+'2002_MW_GW_County'!H39</f>
        <v>89.399999999999991</v>
      </c>
      <c r="S39" s="27">
        <v>705</v>
      </c>
      <c r="T39" s="25" t="s">
        <v>182</v>
      </c>
      <c r="U39" s="28">
        <f>'2002_Ag_GW_County'!P39</f>
        <v>517.80000000000007</v>
      </c>
      <c r="V39" s="29">
        <f>'2002_Urban_GW_County'!P39</f>
        <v>56</v>
      </c>
      <c r="W39" s="29">
        <f>'2002_MW_GW_County'!P39</f>
        <v>0</v>
      </c>
      <c r="X39" s="29">
        <f t="shared" si="4"/>
        <v>573.80000000000007</v>
      </c>
      <c r="Y39" s="28">
        <f>'2002_Ag_GW_County'!U39</f>
        <v>944</v>
      </c>
      <c r="Z39" s="29">
        <f>'2002_Urban_GW_County'!U39</f>
        <v>57.6</v>
      </c>
      <c r="AA39" s="29">
        <f>'2002_MW_GW_County'!U39</f>
        <v>0</v>
      </c>
      <c r="AB39" s="28">
        <f>'2002_Ag_GW_County'!Q39+'2002_Urban_GW_County'!Q39+'2002_MW_GW_County'!Q39</f>
        <v>287.5</v>
      </c>
      <c r="AC39" s="28">
        <f>'2002_Ag_GW_County'!R39+'2002_Urban_GW_County'!R39+'2002_MW_GW_County'!R39</f>
        <v>0</v>
      </c>
      <c r="AD39" s="28">
        <f>'2002_Ag_GW_County'!S39+'2002_Urban_GW_County'!S39+'2002_MW_GW_County'!S39</f>
        <v>21.3</v>
      </c>
      <c r="AE39" s="28">
        <f>'2002_Ag_GW_County'!W39</f>
        <v>0</v>
      </c>
      <c r="AF39" s="28">
        <f>'2002_Urban_GW_County'!W39</f>
        <v>0</v>
      </c>
      <c r="AG39" s="28">
        <f>'2002_MW_GW_County'!W39</f>
        <v>0</v>
      </c>
      <c r="AH39" s="28">
        <f>'2002_Ag_GW_County'!W39+'2002_Urban_GW_County'!W39+'2002_MW_GW_County'!W39</f>
        <v>0</v>
      </c>
      <c r="AI39" s="29">
        <f t="shared" si="52"/>
        <v>1001.6</v>
      </c>
      <c r="AL39" s="148"/>
      <c r="AM39" s="27"/>
      <c r="BE39" s="28"/>
      <c r="BF39" s="28"/>
    </row>
    <row r="40" spans="1:58" x14ac:dyDescent="0.2">
      <c r="A40" s="23" t="s">
        <v>84</v>
      </c>
      <c r="B40" s="24" t="s">
        <v>85</v>
      </c>
      <c r="C40" s="28">
        <f>'2002_Ag_GW_County'!C40</f>
        <v>273.09999999999997</v>
      </c>
      <c r="D40" s="29">
        <f>'2002_Urban_GW_County'!C40</f>
        <v>81.3</v>
      </c>
      <c r="E40" s="29">
        <f>'2002_MW_GW_County'!C40</f>
        <v>0</v>
      </c>
      <c r="F40" s="29">
        <f t="shared" si="3"/>
        <v>354.4</v>
      </c>
      <c r="G40" s="28">
        <f>'2002_Ag_GW_County'!H40</f>
        <v>1492.6</v>
      </c>
      <c r="H40" s="29">
        <f>'2002_Urban_GW_County'!H40</f>
        <v>141.19999999999999</v>
      </c>
      <c r="I40" s="29">
        <f>'2002_MW_GW_County'!H40</f>
        <v>2</v>
      </c>
      <c r="J40" s="28">
        <f>'2002_Ag_GW_County'!D40+'2002_Urban_GW_County'!D40+'2002_MW_GW_County'!D40</f>
        <v>67.599999999999994</v>
      </c>
      <c r="K40" s="28">
        <f>'2002_Ag_GW_County'!E40+'2002_Urban_GW_County'!E40+'2002_MW_GW_County'!E40</f>
        <v>0</v>
      </c>
      <c r="L40" s="28">
        <f>'2002_Ag_GW_County'!F40+'2002_Urban_GW_County'!F40+'2002_MW_GW_County'!F40</f>
        <v>20.100000000000001</v>
      </c>
      <c r="M40" s="28">
        <f>'2002_Ag_GW_County'!J40</f>
        <v>15.6</v>
      </c>
      <c r="N40" s="28">
        <f>'2002_Urban_GW_County'!J40</f>
        <v>9.5999999999999943</v>
      </c>
      <c r="O40" s="28">
        <f>'2002_MW_GW_County'!J40</f>
        <v>0</v>
      </c>
      <c r="P40" s="28">
        <f>'2002_Ag_GW_County'!J40+'2002_Urban_GW_County'!J40+'2002_MW_GW_County'!J40</f>
        <v>25.199999999999996</v>
      </c>
      <c r="Q40" s="29">
        <f>'2002_Ag_GW_County'!H40+'2002_Urban_GW_County'!H40+'2002_MW_GW_County'!H40</f>
        <v>1635.8</v>
      </c>
      <c r="S40" s="27">
        <v>706</v>
      </c>
      <c r="T40" s="25" t="s">
        <v>183</v>
      </c>
      <c r="U40" s="28">
        <f>'2002_Ag_GW_County'!P40</f>
        <v>1782.8000000000002</v>
      </c>
      <c r="V40" s="29">
        <f>'2002_Urban_GW_County'!P40</f>
        <v>83.1</v>
      </c>
      <c r="W40" s="29">
        <f>'2002_MW_GW_County'!P40</f>
        <v>3.3</v>
      </c>
      <c r="X40" s="29">
        <f t="shared" si="4"/>
        <v>1869.2</v>
      </c>
      <c r="Y40" s="28">
        <f>'2002_Ag_GW_County'!U40</f>
        <v>2520</v>
      </c>
      <c r="Z40" s="29">
        <f>'2002_Urban_GW_County'!U40</f>
        <v>115.1</v>
      </c>
      <c r="AA40" s="29">
        <f>'2002_MW_GW_County'!U40</f>
        <v>3.3</v>
      </c>
      <c r="AB40" s="28">
        <f>'2002_Ag_GW_County'!Q40+'2002_Urban_GW_County'!Q40+'2002_MW_GW_County'!Q40</f>
        <v>752.89999999999986</v>
      </c>
      <c r="AC40" s="28">
        <f>'2002_Ag_GW_County'!R40+'2002_Urban_GW_County'!R40+'2002_MW_GW_County'!R40</f>
        <v>0</v>
      </c>
      <c r="AD40" s="28">
        <f>'2002_Ag_GW_County'!S40+'2002_Urban_GW_County'!S40+'2002_MW_GW_County'!S40</f>
        <v>36.799999999999997</v>
      </c>
      <c r="AE40" s="28">
        <f>'2002_Ag_GW_County'!W40</f>
        <v>0</v>
      </c>
      <c r="AF40" s="28">
        <f>'2002_Urban_GW_County'!W40</f>
        <v>0</v>
      </c>
      <c r="AG40" s="28">
        <f>'2002_MW_GW_County'!W40</f>
        <v>0</v>
      </c>
      <c r="AH40" s="28">
        <f>'2002_Ag_GW_County'!W40+'2002_Urban_GW_County'!W40+'2002_MW_GW_County'!W40</f>
        <v>0</v>
      </c>
      <c r="AI40" s="29">
        <f t="shared" si="52"/>
        <v>2638.4</v>
      </c>
      <c r="AL40" s="148" t="s">
        <v>236</v>
      </c>
      <c r="AM40" s="150">
        <v>601</v>
      </c>
      <c r="AN40" s="151" t="s">
        <v>168</v>
      </c>
      <c r="AO40" s="138">
        <f t="shared" ref="AO40:AO49" si="55">U25</f>
        <v>17.600000000000001</v>
      </c>
      <c r="AP40" s="138">
        <f t="shared" ref="AP40:AP49" si="56">V25</f>
        <v>0.6</v>
      </c>
      <c r="AQ40" s="138">
        <f t="shared" ref="AQ40:AQ49" si="57">W25</f>
        <v>0</v>
      </c>
      <c r="AR40" s="138">
        <f t="shared" ref="AR40:AR49" si="58">X25</f>
        <v>18.200000000000003</v>
      </c>
      <c r="AS40" s="138">
        <f t="shared" ref="AS40:AS49" si="59">Y25</f>
        <v>33.300000000000004</v>
      </c>
      <c r="AT40" s="138">
        <f t="shared" ref="AT40:AT49" si="60">Z25</f>
        <v>28.5</v>
      </c>
      <c r="AU40" s="138">
        <f t="shared" ref="AU40:AU49" si="61">AA25</f>
        <v>0</v>
      </c>
      <c r="AV40" s="138">
        <f t="shared" ref="AV40:AV49" si="62">AB25</f>
        <v>10.100000000000001</v>
      </c>
      <c r="AW40" s="138">
        <f t="shared" ref="AW40:AW49" si="63">AC25</f>
        <v>0</v>
      </c>
      <c r="AX40" s="138">
        <f t="shared" ref="AX40:AX49" si="64">AD25</f>
        <v>0.3</v>
      </c>
      <c r="AY40" s="138">
        <f t="shared" ref="AY40:AY49" si="65">AE25</f>
        <v>0</v>
      </c>
      <c r="AZ40" s="138">
        <f t="shared" ref="AZ40:AZ49" si="66">AF25</f>
        <v>0</v>
      </c>
      <c r="BA40" s="138">
        <f t="shared" ref="BA40:BA49" si="67">AG25</f>
        <v>0</v>
      </c>
      <c r="BB40" s="138">
        <f t="shared" ref="BB40:BB49" si="68">AH25</f>
        <v>0</v>
      </c>
      <c r="BC40" s="138">
        <f t="shared" ref="BC40:BC49" si="69">AI25</f>
        <v>61.800000000000004</v>
      </c>
      <c r="BE40" s="28"/>
      <c r="BF40" s="28"/>
    </row>
    <row r="41" spans="1:58" x14ac:dyDescent="0.2">
      <c r="A41" s="23" t="s">
        <v>86</v>
      </c>
      <c r="B41" s="24" t="s">
        <v>87</v>
      </c>
      <c r="C41" s="28">
        <f>'2002_Ag_GW_County'!C41</f>
        <v>194.50000000000003</v>
      </c>
      <c r="D41" s="29">
        <f>'2002_Urban_GW_County'!C41</f>
        <v>30.31</v>
      </c>
      <c r="E41" s="29">
        <f>'2002_MW_GW_County'!C41</f>
        <v>0</v>
      </c>
      <c r="F41" s="29">
        <f t="shared" si="3"/>
        <v>224.81000000000003</v>
      </c>
      <c r="G41" s="28">
        <f>'2002_Ag_GW_County'!H41</f>
        <v>194.50000000000003</v>
      </c>
      <c r="H41" s="29">
        <f>'2002_Urban_GW_County'!H41</f>
        <v>51.710000000000008</v>
      </c>
      <c r="I41" s="29">
        <f>'2002_MW_GW_County'!H41</f>
        <v>0</v>
      </c>
      <c r="J41" s="28">
        <f>'2002_Ag_GW_County'!D41+'2002_Urban_GW_County'!D41+'2002_MW_GW_County'!D41</f>
        <v>52.3</v>
      </c>
      <c r="K41" s="28">
        <f>'2002_Ag_GW_County'!E41+'2002_Urban_GW_County'!E41+'2002_MW_GW_County'!E41</f>
        <v>0</v>
      </c>
      <c r="L41" s="28">
        <f>'2002_Ag_GW_County'!F41+'2002_Urban_GW_County'!F41+'2002_MW_GW_County'!F41</f>
        <v>0</v>
      </c>
      <c r="M41" s="28">
        <f>'2002_Ag_GW_County'!J41</f>
        <v>0</v>
      </c>
      <c r="N41" s="28">
        <f>'2002_Urban_GW_County'!J41</f>
        <v>0</v>
      </c>
      <c r="O41" s="28">
        <f>'2002_MW_GW_County'!J41</f>
        <v>0</v>
      </c>
      <c r="P41" s="28">
        <f>'2002_Ag_GW_County'!J41+'2002_Urban_GW_County'!J41+'2002_MW_GW_County'!J41</f>
        <v>0</v>
      </c>
      <c r="Q41" s="29">
        <f>'2002_Ag_GW_County'!H41+'2002_Urban_GW_County'!H41+'2002_MW_GW_County'!H41</f>
        <v>246.21000000000004</v>
      </c>
      <c r="S41" s="27">
        <v>707</v>
      </c>
      <c r="T41" s="25" t="s">
        <v>184</v>
      </c>
      <c r="U41" s="28">
        <f>'2002_Ag_GW_County'!P41</f>
        <v>26.1</v>
      </c>
      <c r="V41" s="29">
        <f>'2002_Urban_GW_County'!P41</f>
        <v>14.1</v>
      </c>
      <c r="W41" s="29">
        <f>'2002_MW_GW_County'!P41</f>
        <v>0</v>
      </c>
      <c r="X41" s="29">
        <f t="shared" si="4"/>
        <v>40.200000000000003</v>
      </c>
      <c r="Y41" s="28">
        <f>'2002_Ag_GW_County'!U41</f>
        <v>29.400000000000002</v>
      </c>
      <c r="Z41" s="29">
        <f>'2002_Urban_GW_County'!U41</f>
        <v>18.3</v>
      </c>
      <c r="AA41" s="29">
        <f>'2002_MW_GW_County'!U41</f>
        <v>0</v>
      </c>
      <c r="AB41" s="28">
        <f>'2002_Ag_GW_County'!Q41+'2002_Urban_GW_County'!Q41+'2002_MW_GW_County'!Q41</f>
        <v>18.100000000000001</v>
      </c>
      <c r="AC41" s="28">
        <f>'2002_Ag_GW_County'!R41+'2002_Urban_GW_County'!R41+'2002_MW_GW_County'!R41</f>
        <v>0.8</v>
      </c>
      <c r="AD41" s="28">
        <f>'2002_Ag_GW_County'!S41+'2002_Urban_GW_County'!S41+'2002_MW_GW_County'!S41</f>
        <v>0.2</v>
      </c>
      <c r="AE41" s="28">
        <f>'2002_Ag_GW_County'!W41</f>
        <v>0</v>
      </c>
      <c r="AF41" s="28">
        <f>'2002_Urban_GW_County'!W41</f>
        <v>0</v>
      </c>
      <c r="AG41" s="28">
        <f>'2002_MW_GW_County'!W41</f>
        <v>0</v>
      </c>
      <c r="AH41" s="28">
        <f>'2002_Ag_GW_County'!W41+'2002_Urban_GW_County'!W41+'2002_MW_GW_County'!W41</f>
        <v>0</v>
      </c>
      <c r="AI41" s="29">
        <f t="shared" si="52"/>
        <v>47.7</v>
      </c>
      <c r="AL41" s="148"/>
      <c r="AM41" s="150">
        <v>602</v>
      </c>
      <c r="AN41" s="151" t="s">
        <v>169</v>
      </c>
      <c r="AO41" s="138">
        <f t="shared" si="55"/>
        <v>0</v>
      </c>
      <c r="AP41" s="138">
        <f t="shared" si="56"/>
        <v>16.7</v>
      </c>
      <c r="AQ41" s="138">
        <f t="shared" si="57"/>
        <v>0</v>
      </c>
      <c r="AR41" s="138">
        <f t="shared" si="58"/>
        <v>16.7</v>
      </c>
      <c r="AS41" s="138">
        <f t="shared" si="59"/>
        <v>833.6</v>
      </c>
      <c r="AT41" s="138">
        <f t="shared" si="60"/>
        <v>41.900000000000006</v>
      </c>
      <c r="AU41" s="138">
        <f t="shared" si="61"/>
        <v>2</v>
      </c>
      <c r="AV41" s="138">
        <f t="shared" si="62"/>
        <v>12.9</v>
      </c>
      <c r="AW41" s="138">
        <f t="shared" si="63"/>
        <v>0</v>
      </c>
      <c r="AX41" s="138">
        <f t="shared" si="64"/>
        <v>5.9</v>
      </c>
      <c r="AY41" s="138">
        <f t="shared" si="65"/>
        <v>9.6</v>
      </c>
      <c r="AZ41" s="138">
        <f t="shared" si="66"/>
        <v>0</v>
      </c>
      <c r="BA41" s="138">
        <f t="shared" si="67"/>
        <v>0</v>
      </c>
      <c r="BB41" s="138">
        <f t="shared" si="68"/>
        <v>9.6</v>
      </c>
      <c r="BC41" s="138">
        <f t="shared" si="69"/>
        <v>877.5</v>
      </c>
      <c r="BE41" s="28"/>
      <c r="BF41" s="28"/>
    </row>
    <row r="42" spans="1:58" x14ac:dyDescent="0.2">
      <c r="A42" s="23" t="s">
        <v>88</v>
      </c>
      <c r="B42" s="24" t="s">
        <v>89</v>
      </c>
      <c r="C42" s="28">
        <f>'2002_Ag_GW_County'!C42</f>
        <v>2</v>
      </c>
      <c r="D42" s="29">
        <f>'2002_Urban_GW_County'!C42</f>
        <v>6.7</v>
      </c>
      <c r="E42" s="29">
        <f>'2002_MW_GW_County'!C42</f>
        <v>0</v>
      </c>
      <c r="F42" s="29">
        <f t="shared" si="3"/>
        <v>8.6999999999999993</v>
      </c>
      <c r="G42" s="28">
        <f>'2002_Ag_GW_County'!H42</f>
        <v>3.5</v>
      </c>
      <c r="H42" s="29">
        <f>'2002_Urban_GW_County'!H42</f>
        <v>111.7</v>
      </c>
      <c r="I42" s="29">
        <f>'2002_MW_GW_County'!H42</f>
        <v>0</v>
      </c>
      <c r="J42" s="28">
        <f>'2002_Ag_GW_County'!D42+'2002_Urban_GW_County'!D42+'2002_MW_GW_County'!D42</f>
        <v>4.8</v>
      </c>
      <c r="K42" s="28">
        <f>'2002_Ag_GW_County'!E42+'2002_Urban_GW_County'!E42+'2002_MW_GW_County'!E42</f>
        <v>0</v>
      </c>
      <c r="L42" s="28">
        <f>'2002_Ag_GW_County'!F42+'2002_Urban_GW_County'!F42+'2002_MW_GW_County'!F42</f>
        <v>0</v>
      </c>
      <c r="M42" s="28">
        <f>'2002_Ag_GW_County'!J42</f>
        <v>0</v>
      </c>
      <c r="N42" s="28">
        <f>'2002_Urban_GW_County'!J42</f>
        <v>0</v>
      </c>
      <c r="O42" s="28">
        <f>'2002_MW_GW_County'!J42</f>
        <v>0</v>
      </c>
      <c r="P42" s="28">
        <f>'2002_Ag_GW_County'!J42+'2002_Urban_GW_County'!J42+'2002_MW_GW_County'!J42</f>
        <v>0</v>
      </c>
      <c r="Q42" s="29">
        <f>'2002_Ag_GW_County'!H42+'2002_Urban_GW_County'!H42+'2002_MW_GW_County'!H42</f>
        <v>115.2</v>
      </c>
      <c r="S42" s="27">
        <v>708</v>
      </c>
      <c r="T42" s="25" t="s">
        <v>185</v>
      </c>
      <c r="U42" s="28">
        <f>'2002_Ag_GW_County'!P42</f>
        <v>594.20000000000005</v>
      </c>
      <c r="V42" s="29">
        <f>'2002_Urban_GW_County'!P42</f>
        <v>6.5</v>
      </c>
      <c r="W42" s="29">
        <f>'2002_MW_GW_County'!P42</f>
        <v>25.5</v>
      </c>
      <c r="X42" s="29">
        <f t="shared" si="4"/>
        <v>626.20000000000005</v>
      </c>
      <c r="Y42" s="28">
        <f>'2002_Ag_GW_County'!U42</f>
        <v>1058.3</v>
      </c>
      <c r="Z42" s="29">
        <f>'2002_Urban_GW_County'!U42</f>
        <v>8.6999999999999993</v>
      </c>
      <c r="AA42" s="29">
        <f>'2002_MW_GW_County'!U42</f>
        <v>44.8</v>
      </c>
      <c r="AB42" s="28">
        <f>'2002_Ag_GW_County'!Q42+'2002_Urban_GW_County'!Q42+'2002_MW_GW_County'!Q42</f>
        <v>174.5</v>
      </c>
      <c r="AC42" s="28">
        <f>'2002_Ag_GW_County'!R42+'2002_Urban_GW_County'!R42+'2002_MW_GW_County'!R42</f>
        <v>47.7</v>
      </c>
      <c r="AD42" s="28">
        <f>'2002_Ag_GW_County'!S42+'2002_Urban_GW_County'!S42+'2002_MW_GW_County'!S42</f>
        <v>23.200000000000003</v>
      </c>
      <c r="AE42" s="28">
        <f>'2002_Ag_GW_County'!W42</f>
        <v>0</v>
      </c>
      <c r="AF42" s="28">
        <f>'2002_Urban_GW_County'!W42</f>
        <v>0</v>
      </c>
      <c r="AG42" s="28">
        <f>'2002_MW_GW_County'!W42</f>
        <v>0</v>
      </c>
      <c r="AH42" s="28">
        <f>'2002_Ag_GW_County'!W42+'2002_Urban_GW_County'!W42+'2002_MW_GW_County'!W42</f>
        <v>0</v>
      </c>
      <c r="AI42" s="29">
        <f t="shared" si="52"/>
        <v>1111.8</v>
      </c>
      <c r="AL42" s="148"/>
      <c r="AM42" s="150">
        <v>603</v>
      </c>
      <c r="AN42" s="151" t="s">
        <v>170</v>
      </c>
      <c r="AO42" s="138">
        <f t="shared" si="55"/>
        <v>346.6</v>
      </c>
      <c r="AP42" s="138">
        <f t="shared" si="56"/>
        <v>57.8</v>
      </c>
      <c r="AQ42" s="138">
        <f t="shared" si="57"/>
        <v>0.8</v>
      </c>
      <c r="AR42" s="138">
        <f t="shared" si="58"/>
        <v>405.20000000000005</v>
      </c>
      <c r="AS42" s="138">
        <f t="shared" si="59"/>
        <v>649.20000000000005</v>
      </c>
      <c r="AT42" s="138">
        <f t="shared" si="60"/>
        <v>113.79999999999998</v>
      </c>
      <c r="AU42" s="138">
        <f t="shared" si="61"/>
        <v>0.8</v>
      </c>
      <c r="AV42" s="138">
        <f t="shared" si="62"/>
        <v>55.6</v>
      </c>
      <c r="AW42" s="138">
        <f t="shared" si="63"/>
        <v>0</v>
      </c>
      <c r="AX42" s="138">
        <f t="shared" si="64"/>
        <v>13</v>
      </c>
      <c r="AY42" s="138">
        <f t="shared" si="65"/>
        <v>0</v>
      </c>
      <c r="AZ42" s="138">
        <f t="shared" si="66"/>
        <v>3</v>
      </c>
      <c r="BA42" s="138">
        <f t="shared" si="67"/>
        <v>0</v>
      </c>
      <c r="BB42" s="138">
        <f t="shared" si="68"/>
        <v>3</v>
      </c>
      <c r="BC42" s="138">
        <f t="shared" si="69"/>
        <v>763.8</v>
      </c>
      <c r="BE42" s="28"/>
      <c r="BF42" s="28"/>
    </row>
    <row r="43" spans="1:58" x14ac:dyDescent="0.2">
      <c r="A43" s="23" t="s">
        <v>90</v>
      </c>
      <c r="B43" s="24" t="s">
        <v>91</v>
      </c>
      <c r="C43" s="28">
        <f>'2002_Ag_GW_County'!C43</f>
        <v>248.39999999999998</v>
      </c>
      <c r="D43" s="29">
        <f>'2002_Urban_GW_County'!C43</f>
        <v>39.040000000000006</v>
      </c>
      <c r="E43" s="29">
        <f>'2002_MW_GW_County'!C43</f>
        <v>0</v>
      </c>
      <c r="F43" s="29">
        <f t="shared" si="3"/>
        <v>287.44</v>
      </c>
      <c r="G43" s="28">
        <f>'2002_Ag_GW_County'!H43</f>
        <v>282.3</v>
      </c>
      <c r="H43" s="29">
        <f>'2002_Urban_GW_County'!H43</f>
        <v>86.839999999999989</v>
      </c>
      <c r="I43" s="29">
        <f>'2002_MW_GW_County'!H43</f>
        <v>0</v>
      </c>
      <c r="J43" s="28">
        <f>'2002_Ag_GW_County'!D43+'2002_Urban_GW_County'!D43+'2002_MW_GW_County'!D43</f>
        <v>47.9</v>
      </c>
      <c r="K43" s="28">
        <f>'2002_Ag_GW_County'!E43+'2002_Urban_GW_County'!E43+'2002_MW_GW_County'!E43</f>
        <v>0</v>
      </c>
      <c r="L43" s="28">
        <f>'2002_Ag_GW_County'!F43+'2002_Urban_GW_County'!F43+'2002_MW_GW_County'!F43</f>
        <v>0</v>
      </c>
      <c r="M43" s="28">
        <f>'2002_Ag_GW_County'!J43</f>
        <v>0</v>
      </c>
      <c r="N43" s="28">
        <f>'2002_Urban_GW_County'!J43</f>
        <v>0</v>
      </c>
      <c r="O43" s="28">
        <f>'2002_MW_GW_County'!J43</f>
        <v>0</v>
      </c>
      <c r="P43" s="28">
        <f>'2002_Ag_GW_County'!J43+'2002_Urban_GW_County'!J43+'2002_MW_GW_County'!J43</f>
        <v>0</v>
      </c>
      <c r="Q43" s="29">
        <f>'2002_Ag_GW_County'!H43+'2002_Urban_GW_County'!H43+'2002_MW_GW_County'!H43</f>
        <v>369.14</v>
      </c>
      <c r="S43" s="27">
        <v>709</v>
      </c>
      <c r="T43" s="25" t="s">
        <v>186</v>
      </c>
      <c r="U43" s="28">
        <f>'2002_Ag_GW_County'!P43</f>
        <v>499.5</v>
      </c>
      <c r="V43" s="29">
        <f>'2002_Urban_GW_County'!P43</f>
        <v>26.6</v>
      </c>
      <c r="W43" s="29">
        <f>'2002_MW_GW_County'!P43</f>
        <v>0</v>
      </c>
      <c r="X43" s="29">
        <f t="shared" si="4"/>
        <v>526.1</v>
      </c>
      <c r="Y43" s="28">
        <f>'2002_Ag_GW_County'!U43</f>
        <v>752.50000000000011</v>
      </c>
      <c r="Z43" s="29">
        <f>'2002_Urban_GW_County'!U43</f>
        <v>26.6</v>
      </c>
      <c r="AA43" s="29">
        <f>'2002_MW_GW_County'!U43</f>
        <v>0</v>
      </c>
      <c r="AB43" s="28">
        <f>'2002_Ag_GW_County'!Q43+'2002_Urban_GW_County'!Q43+'2002_MW_GW_County'!Q43</f>
        <v>196.8</v>
      </c>
      <c r="AC43" s="28">
        <f>'2002_Ag_GW_County'!R43+'2002_Urban_GW_County'!R43+'2002_MW_GW_County'!R43</f>
        <v>0</v>
      </c>
      <c r="AD43" s="28">
        <f>'2002_Ag_GW_County'!S43+'2002_Urban_GW_County'!S43+'2002_MW_GW_County'!S43</f>
        <v>12.700000000000001</v>
      </c>
      <c r="AE43" s="28">
        <f>'2002_Ag_GW_County'!W43</f>
        <v>0</v>
      </c>
      <c r="AF43" s="28">
        <f>'2002_Urban_GW_County'!W43</f>
        <v>0</v>
      </c>
      <c r="AG43" s="28">
        <f>'2002_MW_GW_County'!W43</f>
        <v>0</v>
      </c>
      <c r="AH43" s="28">
        <f>'2002_Ag_GW_County'!W43+'2002_Urban_GW_County'!W43+'2002_MW_GW_County'!W43</f>
        <v>0</v>
      </c>
      <c r="AI43" s="29">
        <f t="shared" si="52"/>
        <v>779.10000000000014</v>
      </c>
      <c r="AL43" s="148"/>
      <c r="AM43" s="150">
        <v>604</v>
      </c>
      <c r="AN43" s="151" t="s">
        <v>171</v>
      </c>
      <c r="AO43" s="138">
        <f t="shared" si="55"/>
        <v>1.3</v>
      </c>
      <c r="AP43" s="138">
        <f t="shared" si="56"/>
        <v>0.8</v>
      </c>
      <c r="AQ43" s="138">
        <f t="shared" si="57"/>
        <v>0</v>
      </c>
      <c r="AR43" s="138">
        <f t="shared" si="58"/>
        <v>2.1</v>
      </c>
      <c r="AS43" s="138">
        <f t="shared" si="59"/>
        <v>20.000000000000004</v>
      </c>
      <c r="AT43" s="138">
        <f t="shared" si="60"/>
        <v>44.7</v>
      </c>
      <c r="AU43" s="138">
        <f t="shared" si="61"/>
        <v>0</v>
      </c>
      <c r="AV43" s="138">
        <f t="shared" si="62"/>
        <v>15.600000000000001</v>
      </c>
      <c r="AW43" s="138">
        <f t="shared" si="63"/>
        <v>0</v>
      </c>
      <c r="AX43" s="138">
        <f t="shared" si="64"/>
        <v>2.4</v>
      </c>
      <c r="AY43" s="138">
        <f t="shared" si="65"/>
        <v>0</v>
      </c>
      <c r="AZ43" s="138">
        <f t="shared" si="66"/>
        <v>0</v>
      </c>
      <c r="BA43" s="138">
        <f t="shared" si="67"/>
        <v>0</v>
      </c>
      <c r="BB43" s="138">
        <f t="shared" si="68"/>
        <v>0</v>
      </c>
      <c r="BC43" s="138">
        <f t="shared" si="69"/>
        <v>64.7</v>
      </c>
      <c r="BE43" s="28"/>
      <c r="BF43" s="28"/>
    </row>
    <row r="44" spans="1:58" x14ac:dyDescent="0.2">
      <c r="A44" s="23" t="s">
        <v>92</v>
      </c>
      <c r="B44" s="24" t="s">
        <v>93</v>
      </c>
      <c r="C44" s="28">
        <f>'2002_Ag_GW_County'!C44</f>
        <v>17.700000000000003</v>
      </c>
      <c r="D44" s="29">
        <f>'2002_Urban_GW_County'!C44</f>
        <v>118.6</v>
      </c>
      <c r="E44" s="29">
        <f>'2002_MW_GW_County'!C44</f>
        <v>0</v>
      </c>
      <c r="F44" s="29">
        <f t="shared" si="3"/>
        <v>136.30000000000001</v>
      </c>
      <c r="G44" s="28">
        <f>'2002_Ag_GW_County'!H44</f>
        <v>49.099999999999994</v>
      </c>
      <c r="H44" s="29">
        <f>'2002_Urban_GW_County'!H44</f>
        <v>437.5</v>
      </c>
      <c r="I44" s="29">
        <f>'2002_MW_GW_County'!H44</f>
        <v>0</v>
      </c>
      <c r="J44" s="28">
        <f>'2002_Ag_GW_County'!D44+'2002_Urban_GW_County'!D44+'2002_MW_GW_County'!D44</f>
        <v>128.19999999999999</v>
      </c>
      <c r="K44" s="28">
        <f>'2002_Ag_GW_County'!E44+'2002_Urban_GW_County'!E44+'2002_MW_GW_County'!E44</f>
        <v>0</v>
      </c>
      <c r="L44" s="28">
        <f>'2002_Ag_GW_County'!F44+'2002_Urban_GW_County'!F44+'2002_MW_GW_County'!F44</f>
        <v>1.6</v>
      </c>
      <c r="M44" s="28">
        <f>'2002_Ag_GW_County'!J44</f>
        <v>0</v>
      </c>
      <c r="N44" s="28">
        <f>'2002_Urban_GW_County'!J44</f>
        <v>3.5</v>
      </c>
      <c r="O44" s="28">
        <f>'2002_MW_GW_County'!J44</f>
        <v>0</v>
      </c>
      <c r="P44" s="28">
        <f>'2002_Ag_GW_County'!J44+'2002_Urban_GW_County'!J44+'2002_MW_GW_County'!J44</f>
        <v>3.5</v>
      </c>
      <c r="Q44" s="29">
        <f>'2002_Ag_GW_County'!H44+'2002_Urban_GW_County'!H44+'2002_MW_GW_County'!H44</f>
        <v>486.6</v>
      </c>
      <c r="S44" s="27">
        <v>710</v>
      </c>
      <c r="T44" s="25" t="s">
        <v>187</v>
      </c>
      <c r="U44" s="28">
        <f>'2002_Ag_GW_County'!P44</f>
        <v>727.09999999999991</v>
      </c>
      <c r="V44" s="29">
        <f>'2002_Urban_GW_County'!P44</f>
        <v>156.29999999999998</v>
      </c>
      <c r="W44" s="29">
        <f>'2002_MW_GW_County'!P44</f>
        <v>0</v>
      </c>
      <c r="X44" s="29">
        <f t="shared" si="4"/>
        <v>883.39999999999986</v>
      </c>
      <c r="Y44" s="28">
        <f>'2002_Ag_GW_County'!U44</f>
        <v>1247.5999999999999</v>
      </c>
      <c r="Z44" s="29">
        <f>'2002_Urban_GW_County'!U44</f>
        <v>156.39999999999998</v>
      </c>
      <c r="AA44" s="29">
        <f>'2002_MW_GW_County'!U44</f>
        <v>0</v>
      </c>
      <c r="AB44" s="28">
        <f>'2002_Ag_GW_County'!Q44+'2002_Urban_GW_County'!Q44+'2002_MW_GW_County'!Q44</f>
        <v>316.3</v>
      </c>
      <c r="AC44" s="28">
        <f>'2002_Ag_GW_County'!R44+'2002_Urban_GW_County'!R44+'2002_MW_GW_County'!R44</f>
        <v>41.2</v>
      </c>
      <c r="AD44" s="28">
        <f>'2002_Ag_GW_County'!S44+'2002_Urban_GW_County'!S44+'2002_MW_GW_County'!S44</f>
        <v>26.1</v>
      </c>
      <c r="AE44" s="28">
        <f>'2002_Ag_GW_County'!W44</f>
        <v>0</v>
      </c>
      <c r="AF44" s="28">
        <f>'2002_Urban_GW_County'!W44</f>
        <v>0</v>
      </c>
      <c r="AG44" s="28">
        <f>'2002_MW_GW_County'!W44</f>
        <v>0</v>
      </c>
      <c r="AH44" s="28">
        <f>'2002_Ag_GW_County'!W44+'2002_Urban_GW_County'!W44+'2002_MW_GW_County'!W44</f>
        <v>0</v>
      </c>
      <c r="AI44" s="29">
        <f t="shared" si="52"/>
        <v>1404</v>
      </c>
      <c r="AL44" s="148"/>
      <c r="AM44" s="150">
        <v>605</v>
      </c>
      <c r="AN44" s="151" t="s">
        <v>172</v>
      </c>
      <c r="AO44" s="138">
        <f t="shared" si="55"/>
        <v>0</v>
      </c>
      <c r="AP44" s="138">
        <f t="shared" si="56"/>
        <v>0</v>
      </c>
      <c r="AQ44" s="138">
        <f t="shared" si="57"/>
        <v>0</v>
      </c>
      <c r="AR44" s="138">
        <f t="shared" si="58"/>
        <v>0</v>
      </c>
      <c r="AS44" s="138">
        <f t="shared" si="59"/>
        <v>0</v>
      </c>
      <c r="AT44" s="138">
        <f t="shared" si="60"/>
        <v>0</v>
      </c>
      <c r="AU44" s="138">
        <f t="shared" si="61"/>
        <v>0</v>
      </c>
      <c r="AV44" s="138">
        <f t="shared" si="62"/>
        <v>0</v>
      </c>
      <c r="AW44" s="138">
        <f t="shared" si="63"/>
        <v>0</v>
      </c>
      <c r="AX44" s="138">
        <f t="shared" si="64"/>
        <v>0</v>
      </c>
      <c r="AY44" s="138">
        <f t="shared" si="65"/>
        <v>0</v>
      </c>
      <c r="AZ44" s="138">
        <f t="shared" si="66"/>
        <v>0</v>
      </c>
      <c r="BA44" s="138">
        <f t="shared" si="67"/>
        <v>0</v>
      </c>
      <c r="BB44" s="138">
        <f t="shared" si="68"/>
        <v>0</v>
      </c>
      <c r="BC44" s="138">
        <f t="shared" si="69"/>
        <v>0</v>
      </c>
      <c r="BE44" s="28"/>
      <c r="BF44" s="28"/>
    </row>
    <row r="45" spans="1:58" x14ac:dyDescent="0.2">
      <c r="A45" s="23" t="s">
        <v>94</v>
      </c>
      <c r="B45" s="24" t="s">
        <v>95</v>
      </c>
      <c r="C45" s="28">
        <f>'2002_Ag_GW_County'!C45</f>
        <v>23.900000000000002</v>
      </c>
      <c r="D45" s="29">
        <f>'2002_Urban_GW_County'!C45</f>
        <v>31.5</v>
      </c>
      <c r="E45" s="29">
        <f>'2002_MW_GW_County'!C45</f>
        <v>0</v>
      </c>
      <c r="F45" s="29">
        <f t="shared" si="3"/>
        <v>55.400000000000006</v>
      </c>
      <c r="G45" s="28">
        <f>'2002_Ag_GW_County'!H45</f>
        <v>23.900000000000002</v>
      </c>
      <c r="H45" s="29">
        <f>'2002_Urban_GW_County'!H45</f>
        <v>44.4</v>
      </c>
      <c r="I45" s="29">
        <f>'2002_MW_GW_County'!H45</f>
        <v>0</v>
      </c>
      <c r="J45" s="28">
        <f>'2002_Ag_GW_County'!D45+'2002_Urban_GW_County'!D45+'2002_MW_GW_County'!D45</f>
        <v>20.8</v>
      </c>
      <c r="K45" s="28">
        <f>'2002_Ag_GW_County'!E45+'2002_Urban_GW_County'!E45+'2002_MW_GW_County'!E45</f>
        <v>0</v>
      </c>
      <c r="L45" s="28">
        <f>'2002_Ag_GW_County'!F45+'2002_Urban_GW_County'!F45+'2002_MW_GW_County'!F45</f>
        <v>0</v>
      </c>
      <c r="M45" s="28">
        <f>'2002_Ag_GW_County'!J45</f>
        <v>0</v>
      </c>
      <c r="N45" s="28">
        <f>'2002_Urban_GW_County'!J45</f>
        <v>0</v>
      </c>
      <c r="O45" s="28">
        <f>'2002_MW_GW_County'!J45</f>
        <v>0</v>
      </c>
      <c r="P45" s="28">
        <f>'2002_Ag_GW_County'!J45+'2002_Urban_GW_County'!J45+'2002_MW_GW_County'!J45</f>
        <v>0</v>
      </c>
      <c r="Q45" s="29">
        <f>'2002_Ag_GW_County'!H45+'2002_Urban_GW_County'!H45+'2002_MW_GW_County'!H45</f>
        <v>68.3</v>
      </c>
      <c r="S45" s="27">
        <v>801</v>
      </c>
      <c r="T45" s="25" t="s">
        <v>43</v>
      </c>
      <c r="U45" s="28">
        <f>'2002_Ag_GW_County'!P45</f>
        <v>118.7</v>
      </c>
      <c r="V45" s="29">
        <f>'2002_Urban_GW_County'!P45</f>
        <v>17.8</v>
      </c>
      <c r="W45" s="29">
        <f>'2002_MW_GW_County'!P45</f>
        <v>6.3</v>
      </c>
      <c r="X45" s="29">
        <f t="shared" si="4"/>
        <v>142.80000000000001</v>
      </c>
      <c r="Y45" s="28">
        <f>'2002_Ag_GW_County'!U45</f>
        <v>269.40000000000003</v>
      </c>
      <c r="Z45" s="29">
        <f>'2002_Urban_GW_County'!U45</f>
        <v>20.3</v>
      </c>
      <c r="AA45" s="29">
        <f>'2002_MW_GW_County'!U45</f>
        <v>17.8</v>
      </c>
      <c r="AB45" s="28">
        <f>'2002_Ag_GW_County'!Q45+'2002_Urban_GW_County'!Q45+'2002_MW_GW_County'!Q45</f>
        <v>41</v>
      </c>
      <c r="AC45" s="28">
        <f>'2002_Ag_GW_County'!R45+'2002_Urban_GW_County'!R45+'2002_MW_GW_County'!R45</f>
        <v>0</v>
      </c>
      <c r="AD45" s="28">
        <f>'2002_Ag_GW_County'!S45+'2002_Urban_GW_County'!S45+'2002_MW_GW_County'!S45</f>
        <v>8.1</v>
      </c>
      <c r="AE45" s="28">
        <f>'2002_Ag_GW_County'!W45</f>
        <v>3.6</v>
      </c>
      <c r="AF45" s="28">
        <f>'2002_Urban_GW_County'!W45</f>
        <v>0</v>
      </c>
      <c r="AG45" s="28">
        <f>'2002_MW_GW_County'!W45</f>
        <v>0.19999999999999929</v>
      </c>
      <c r="AH45" s="28">
        <f>'2002_Ag_GW_County'!W45+'2002_Urban_GW_County'!W45+'2002_MW_GW_County'!W45</f>
        <v>3.7999999999999994</v>
      </c>
      <c r="AI45" s="29">
        <f t="shared" si="52"/>
        <v>307.50000000000006</v>
      </c>
      <c r="AL45" s="148"/>
      <c r="AM45" s="150">
        <v>606</v>
      </c>
      <c r="AN45" s="151" t="s">
        <v>173</v>
      </c>
      <c r="AO45" s="138">
        <f t="shared" si="55"/>
        <v>300.10000000000002</v>
      </c>
      <c r="AP45" s="138">
        <f t="shared" si="56"/>
        <v>24.6</v>
      </c>
      <c r="AQ45" s="138">
        <f t="shared" si="57"/>
        <v>196.2</v>
      </c>
      <c r="AR45" s="138">
        <f t="shared" si="58"/>
        <v>520.90000000000009</v>
      </c>
      <c r="AS45" s="138">
        <f t="shared" si="59"/>
        <v>1722.6999999999998</v>
      </c>
      <c r="AT45" s="138">
        <f t="shared" si="60"/>
        <v>28.5</v>
      </c>
      <c r="AU45" s="138">
        <f t="shared" si="61"/>
        <v>439.4</v>
      </c>
      <c r="AV45" s="138">
        <f t="shared" si="62"/>
        <v>19.299999999999997</v>
      </c>
      <c r="AW45" s="138">
        <f t="shared" si="63"/>
        <v>106.5</v>
      </c>
      <c r="AX45" s="138">
        <f t="shared" si="64"/>
        <v>71</v>
      </c>
      <c r="AY45" s="138">
        <f t="shared" si="65"/>
        <v>0</v>
      </c>
      <c r="AZ45" s="138">
        <f t="shared" si="66"/>
        <v>0</v>
      </c>
      <c r="BA45" s="138">
        <f t="shared" si="67"/>
        <v>0</v>
      </c>
      <c r="BB45" s="138">
        <f t="shared" si="68"/>
        <v>0</v>
      </c>
      <c r="BC45" s="138">
        <f t="shared" si="69"/>
        <v>2190.6</v>
      </c>
      <c r="BE45" s="28"/>
      <c r="BF45" s="28"/>
    </row>
    <row r="46" spans="1:58" x14ac:dyDescent="0.2">
      <c r="A46" s="23" t="s">
        <v>96</v>
      </c>
      <c r="B46" s="24" t="s">
        <v>97</v>
      </c>
      <c r="C46" s="28">
        <f>'2002_Ag_GW_County'!C46</f>
        <v>26.999999999999996</v>
      </c>
      <c r="D46" s="29">
        <f>'2002_Urban_GW_County'!C46</f>
        <v>45</v>
      </c>
      <c r="E46" s="29">
        <f>'2002_MW_GW_County'!C46</f>
        <v>0</v>
      </c>
      <c r="F46" s="29">
        <f t="shared" si="3"/>
        <v>72</v>
      </c>
      <c r="G46" s="28">
        <f>'2002_Ag_GW_County'!H46</f>
        <v>238.99999999999997</v>
      </c>
      <c r="H46" s="29">
        <f>'2002_Urban_GW_County'!H46</f>
        <v>81.100000000000009</v>
      </c>
      <c r="I46" s="29">
        <f>'2002_MW_GW_County'!H46</f>
        <v>0</v>
      </c>
      <c r="J46" s="28">
        <f>'2002_Ag_GW_County'!D46+'2002_Urban_GW_County'!D46+'2002_MW_GW_County'!D46</f>
        <v>22</v>
      </c>
      <c r="K46" s="28">
        <f>'2002_Ag_GW_County'!E46+'2002_Urban_GW_County'!E46+'2002_MW_GW_County'!E46</f>
        <v>0</v>
      </c>
      <c r="L46" s="28">
        <f>'2002_Ag_GW_County'!F46+'2002_Urban_GW_County'!F46+'2002_MW_GW_County'!F46</f>
        <v>26.799999999999997</v>
      </c>
      <c r="M46" s="28">
        <f>'2002_Ag_GW_County'!J46</f>
        <v>7.3</v>
      </c>
      <c r="N46" s="28">
        <f>'2002_Urban_GW_County'!J46</f>
        <v>0</v>
      </c>
      <c r="O46" s="28">
        <f>'2002_MW_GW_County'!J46</f>
        <v>0</v>
      </c>
      <c r="P46" s="28">
        <f>'2002_Ag_GW_County'!J46+'2002_Urban_GW_County'!J46+'2002_MW_GW_County'!J46</f>
        <v>7.3</v>
      </c>
      <c r="Q46" s="29">
        <f>'2002_Ag_GW_County'!H46+'2002_Urban_GW_County'!H46+'2002_MW_GW_County'!H46</f>
        <v>320.09999999999997</v>
      </c>
      <c r="S46" s="27">
        <v>802</v>
      </c>
      <c r="T46" s="25" t="s">
        <v>11</v>
      </c>
      <c r="U46" s="28">
        <f>'2002_Ag_GW_County'!P46</f>
        <v>0.7</v>
      </c>
      <c r="V46" s="29">
        <f>'2002_Urban_GW_County'!P46</f>
        <v>14.5</v>
      </c>
      <c r="W46" s="29">
        <f>'2002_MW_GW_County'!P46</f>
        <v>0</v>
      </c>
      <c r="X46" s="29">
        <f t="shared" si="4"/>
        <v>15.2</v>
      </c>
      <c r="Y46" s="28">
        <f>'2002_Ag_GW_County'!U46</f>
        <v>145.80000000000001</v>
      </c>
      <c r="Z46" s="29">
        <f>'2002_Urban_GW_County'!U46</f>
        <v>17.8</v>
      </c>
      <c r="AA46" s="29">
        <f>'2002_MW_GW_County'!U46</f>
        <v>0</v>
      </c>
      <c r="AB46" s="28">
        <f>'2002_Ag_GW_County'!Q46+'2002_Urban_GW_County'!Q46+'2002_MW_GW_County'!Q46</f>
        <v>13.6</v>
      </c>
      <c r="AC46" s="28">
        <f>'2002_Ag_GW_County'!R46+'2002_Urban_GW_County'!R46+'2002_MW_GW_County'!R46</f>
        <v>0</v>
      </c>
      <c r="AD46" s="28">
        <f>'2002_Ag_GW_County'!S46+'2002_Urban_GW_County'!S46+'2002_MW_GW_County'!S46</f>
        <v>0</v>
      </c>
      <c r="AE46" s="28">
        <f>'2002_Ag_GW_County'!W46</f>
        <v>10.1</v>
      </c>
      <c r="AF46" s="28">
        <f>'2002_Urban_GW_County'!W46</f>
        <v>0</v>
      </c>
      <c r="AG46" s="28">
        <f>'2002_MW_GW_County'!W46</f>
        <v>0</v>
      </c>
      <c r="AH46" s="28">
        <f>'2002_Ag_GW_County'!W46+'2002_Urban_GW_County'!W46+'2002_MW_GW_County'!W46</f>
        <v>10.1</v>
      </c>
      <c r="AI46" s="29">
        <f t="shared" si="52"/>
        <v>163.60000000000002</v>
      </c>
      <c r="AL46" s="148"/>
      <c r="AM46" s="150">
        <v>607</v>
      </c>
      <c r="AN46" s="151" t="s">
        <v>174</v>
      </c>
      <c r="AO46" s="138">
        <f t="shared" si="55"/>
        <v>92.9</v>
      </c>
      <c r="AP46" s="138">
        <f t="shared" si="56"/>
        <v>136.6</v>
      </c>
      <c r="AQ46" s="138">
        <f t="shared" si="57"/>
        <v>0</v>
      </c>
      <c r="AR46" s="138">
        <f t="shared" si="58"/>
        <v>229.5</v>
      </c>
      <c r="AS46" s="138">
        <f t="shared" si="59"/>
        <v>945.5</v>
      </c>
      <c r="AT46" s="138">
        <f t="shared" si="60"/>
        <v>146.19999999999999</v>
      </c>
      <c r="AU46" s="138">
        <f t="shared" si="61"/>
        <v>0</v>
      </c>
      <c r="AV46" s="138">
        <f t="shared" si="62"/>
        <v>113.3</v>
      </c>
      <c r="AW46" s="138">
        <f t="shared" si="63"/>
        <v>93.9</v>
      </c>
      <c r="AX46" s="138">
        <f t="shared" si="64"/>
        <v>36.1</v>
      </c>
      <c r="AY46" s="138">
        <f t="shared" si="65"/>
        <v>6</v>
      </c>
      <c r="AZ46" s="138">
        <f t="shared" si="66"/>
        <v>9.5999999999999943</v>
      </c>
      <c r="BA46" s="138">
        <f t="shared" si="67"/>
        <v>0</v>
      </c>
      <c r="BB46" s="138">
        <f t="shared" si="68"/>
        <v>15.599999999999994</v>
      </c>
      <c r="BC46" s="138">
        <f t="shared" si="69"/>
        <v>1091.7</v>
      </c>
      <c r="BE46" s="28"/>
      <c r="BF46" s="28"/>
    </row>
    <row r="47" spans="1:58" x14ac:dyDescent="0.2">
      <c r="A47" s="23" t="s">
        <v>98</v>
      </c>
      <c r="B47" s="24" t="s">
        <v>99</v>
      </c>
      <c r="C47" s="28">
        <f>'2002_Ag_GW_County'!C47</f>
        <v>2.8</v>
      </c>
      <c r="D47" s="29">
        <f>'2002_Urban_GW_County'!C47</f>
        <v>1.6</v>
      </c>
      <c r="E47" s="29">
        <f>'2002_MW_GW_County'!C47</f>
        <v>0</v>
      </c>
      <c r="F47" s="29">
        <f t="shared" si="3"/>
        <v>4.4000000000000004</v>
      </c>
      <c r="G47" s="28">
        <f>'2002_Ag_GW_County'!H47</f>
        <v>60.3</v>
      </c>
      <c r="H47" s="29">
        <f>'2002_Urban_GW_County'!H47</f>
        <v>1.6</v>
      </c>
      <c r="I47" s="29">
        <f>'2002_MW_GW_County'!H47</f>
        <v>0</v>
      </c>
      <c r="J47" s="28">
        <f>'2002_Ag_GW_County'!D47+'2002_Urban_GW_County'!D47+'2002_MW_GW_County'!D47</f>
        <v>1.9000000000000001</v>
      </c>
      <c r="K47" s="28">
        <f>'2002_Ag_GW_County'!E47+'2002_Urban_GW_County'!E47+'2002_MW_GW_County'!E47</f>
        <v>0</v>
      </c>
      <c r="L47" s="28">
        <f>'2002_Ag_GW_County'!F47+'2002_Urban_GW_County'!F47+'2002_MW_GW_County'!F47</f>
        <v>0.1</v>
      </c>
      <c r="M47" s="28">
        <f>'2002_Ag_GW_County'!J47</f>
        <v>1.5</v>
      </c>
      <c r="N47" s="28">
        <f>'2002_Urban_GW_County'!J47</f>
        <v>0</v>
      </c>
      <c r="O47" s="28">
        <f>'2002_MW_GW_County'!J47</f>
        <v>0</v>
      </c>
      <c r="P47" s="28">
        <f>'2002_Ag_GW_County'!J47+'2002_Urban_GW_County'!J47+'2002_MW_GW_County'!J47</f>
        <v>1.5</v>
      </c>
      <c r="Q47" s="29">
        <f>'2002_Ag_GW_County'!H47+'2002_Urban_GW_County'!H47+'2002_MW_GW_County'!H47</f>
        <v>61.9</v>
      </c>
      <c r="S47" s="27">
        <v>901</v>
      </c>
      <c r="T47" s="25" t="s">
        <v>188</v>
      </c>
      <c r="U47" s="28">
        <f>'2002_Ag_GW_County'!P47</f>
        <v>136.1</v>
      </c>
      <c r="V47" s="29">
        <f>'2002_Urban_GW_County'!P47</f>
        <v>13</v>
      </c>
      <c r="W47" s="29">
        <f>'2002_MW_GW_County'!P47</f>
        <v>0</v>
      </c>
      <c r="X47" s="29">
        <f t="shared" si="4"/>
        <v>149.1</v>
      </c>
      <c r="Y47" s="28">
        <f>'2002_Ag_GW_County'!U47</f>
        <v>185</v>
      </c>
      <c r="Z47" s="29">
        <f>'2002_Urban_GW_County'!U47</f>
        <v>13.7</v>
      </c>
      <c r="AA47" s="29">
        <f>'2002_MW_GW_County'!U47</f>
        <v>0</v>
      </c>
      <c r="AB47" s="28">
        <f>'2002_Ag_GW_County'!Q47+'2002_Urban_GW_County'!Q47+'2002_MW_GW_County'!Q47</f>
        <v>28.599999999999998</v>
      </c>
      <c r="AC47" s="28">
        <f>'2002_Ag_GW_County'!R47+'2002_Urban_GW_County'!R47+'2002_MW_GW_County'!R47</f>
        <v>0</v>
      </c>
      <c r="AD47" s="28">
        <f>'2002_Ag_GW_County'!S47+'2002_Urban_GW_County'!S47+'2002_MW_GW_County'!S47</f>
        <v>0</v>
      </c>
      <c r="AE47" s="28">
        <f>'2002_Ag_GW_County'!W47</f>
        <v>0</v>
      </c>
      <c r="AF47" s="28">
        <f>'2002_Urban_GW_County'!W47</f>
        <v>0</v>
      </c>
      <c r="AG47" s="28">
        <f>'2002_MW_GW_County'!W47</f>
        <v>0</v>
      </c>
      <c r="AH47" s="28">
        <f>'2002_Ag_GW_County'!W47+'2002_Urban_GW_County'!W47+'2002_MW_GW_County'!W47</f>
        <v>0</v>
      </c>
      <c r="AI47" s="29">
        <f t="shared" si="52"/>
        <v>198.7</v>
      </c>
      <c r="AL47" s="148"/>
      <c r="AM47" s="150">
        <v>608</v>
      </c>
      <c r="AN47" s="151" t="s">
        <v>175</v>
      </c>
      <c r="AO47" s="138">
        <f t="shared" si="55"/>
        <v>234.7</v>
      </c>
      <c r="AP47" s="138">
        <f t="shared" si="56"/>
        <v>79.499999999999986</v>
      </c>
      <c r="AQ47" s="138">
        <f t="shared" si="57"/>
        <v>0</v>
      </c>
      <c r="AR47" s="138">
        <f t="shared" si="58"/>
        <v>314.2</v>
      </c>
      <c r="AS47" s="138">
        <f t="shared" si="59"/>
        <v>926.40000000000009</v>
      </c>
      <c r="AT47" s="138">
        <f t="shared" si="60"/>
        <v>79.499999999999986</v>
      </c>
      <c r="AU47" s="138">
        <f t="shared" si="61"/>
        <v>0</v>
      </c>
      <c r="AV47" s="138">
        <f t="shared" si="62"/>
        <v>107.9</v>
      </c>
      <c r="AW47" s="138">
        <f t="shared" si="63"/>
        <v>0</v>
      </c>
      <c r="AX47" s="138">
        <f t="shared" si="64"/>
        <v>34.6</v>
      </c>
      <c r="AY47" s="138">
        <f t="shared" si="65"/>
        <v>0</v>
      </c>
      <c r="AZ47" s="138">
        <f t="shared" si="66"/>
        <v>0</v>
      </c>
      <c r="BA47" s="138">
        <f t="shared" si="67"/>
        <v>0</v>
      </c>
      <c r="BB47" s="138">
        <f t="shared" si="68"/>
        <v>0</v>
      </c>
      <c r="BC47" s="138">
        <f t="shared" si="69"/>
        <v>1005.9000000000001</v>
      </c>
      <c r="BE47" s="28"/>
      <c r="BF47" s="28"/>
    </row>
    <row r="48" spans="1:58" x14ac:dyDescent="0.2">
      <c r="A48" s="23" t="s">
        <v>100</v>
      </c>
      <c r="B48" s="24" t="s">
        <v>101</v>
      </c>
      <c r="C48" s="28">
        <f>'2002_Ag_GW_County'!C48</f>
        <v>179.79999999999998</v>
      </c>
      <c r="D48" s="29">
        <f>'2002_Urban_GW_County'!C48</f>
        <v>11.9</v>
      </c>
      <c r="E48" s="29">
        <f>'2002_MW_GW_County'!C48</f>
        <v>2.2999999999999998</v>
      </c>
      <c r="F48" s="29">
        <f t="shared" si="3"/>
        <v>194</v>
      </c>
      <c r="G48" s="28">
        <f>'2002_Ag_GW_County'!H48</f>
        <v>499</v>
      </c>
      <c r="H48" s="29">
        <f>'2002_Urban_GW_County'!H48</f>
        <v>20.200000000000003</v>
      </c>
      <c r="I48" s="29">
        <f>'2002_MW_GW_County'!H48</f>
        <v>123.50000000000001</v>
      </c>
      <c r="J48" s="28">
        <f>'2002_Ag_GW_County'!D48+'2002_Urban_GW_County'!D48+'2002_MW_GW_County'!D48</f>
        <v>57.2</v>
      </c>
      <c r="K48" s="28">
        <f>'2002_Ag_GW_County'!E48+'2002_Urban_GW_County'!E48+'2002_MW_GW_County'!E48</f>
        <v>0</v>
      </c>
      <c r="L48" s="28">
        <f>'2002_Ag_GW_County'!F48+'2002_Urban_GW_County'!F48+'2002_MW_GW_County'!F48</f>
        <v>8.9999999999999982</v>
      </c>
      <c r="M48" s="28">
        <f>'2002_Ag_GW_County'!J48</f>
        <v>10.799999999999999</v>
      </c>
      <c r="N48" s="28">
        <f>'2002_Urban_GW_County'!J48</f>
        <v>0</v>
      </c>
      <c r="O48" s="28">
        <f>'2002_MW_GW_County'!J48</f>
        <v>12.900000000000006</v>
      </c>
      <c r="P48" s="28">
        <f>'2002_Ag_GW_County'!J48+'2002_Urban_GW_County'!J48+'2002_MW_GW_County'!J48</f>
        <v>23.700000000000003</v>
      </c>
      <c r="Q48" s="29">
        <f>'2002_Ag_GW_County'!H48+'2002_Urban_GW_County'!H48+'2002_MW_GW_County'!H48</f>
        <v>642.70000000000005</v>
      </c>
      <c r="S48" s="27">
        <v>902</v>
      </c>
      <c r="T48" s="25" t="s">
        <v>189</v>
      </c>
      <c r="U48" s="28">
        <f>'2002_Ag_GW_County'!P48</f>
        <v>6.5000000000000009</v>
      </c>
      <c r="V48" s="29">
        <f>'2002_Urban_GW_County'!P48</f>
        <v>20.300000000000004</v>
      </c>
      <c r="W48" s="29">
        <f>'2002_MW_GW_County'!P48</f>
        <v>0</v>
      </c>
      <c r="X48" s="29">
        <f t="shared" si="4"/>
        <v>26.800000000000004</v>
      </c>
      <c r="Y48" s="28">
        <f>'2002_Ag_GW_County'!U48</f>
        <v>6.5000000000000009</v>
      </c>
      <c r="Z48" s="29">
        <f>'2002_Urban_GW_County'!U48</f>
        <v>20.300000000000004</v>
      </c>
      <c r="AA48" s="29">
        <f>'2002_MW_GW_County'!U48</f>
        <v>0</v>
      </c>
      <c r="AB48" s="28">
        <f>'2002_Ag_GW_County'!Q48+'2002_Urban_GW_County'!Q48+'2002_MW_GW_County'!Q48</f>
        <v>8.7000000000000011</v>
      </c>
      <c r="AC48" s="28">
        <f>'2002_Ag_GW_County'!R48+'2002_Urban_GW_County'!R48+'2002_MW_GW_County'!R48</f>
        <v>0</v>
      </c>
      <c r="AD48" s="28">
        <f>'2002_Ag_GW_County'!S48+'2002_Urban_GW_County'!S48+'2002_MW_GW_County'!S48</f>
        <v>0</v>
      </c>
      <c r="AE48" s="28">
        <f>'2002_Ag_GW_County'!W48</f>
        <v>0</v>
      </c>
      <c r="AF48" s="28">
        <f>'2002_Urban_GW_County'!W48</f>
        <v>0</v>
      </c>
      <c r="AG48" s="28">
        <f>'2002_MW_GW_County'!W48</f>
        <v>0</v>
      </c>
      <c r="AH48" s="28">
        <f>'2002_Ag_GW_County'!W48+'2002_Urban_GW_County'!W48+'2002_MW_GW_County'!W48</f>
        <v>0</v>
      </c>
      <c r="AI48" s="29">
        <f t="shared" si="52"/>
        <v>26.800000000000004</v>
      </c>
      <c r="AL48" s="148"/>
      <c r="AM48" s="150">
        <v>609</v>
      </c>
      <c r="AN48" s="151" t="s">
        <v>176</v>
      </c>
      <c r="AO48" s="138">
        <f t="shared" si="55"/>
        <v>1287.6999999999998</v>
      </c>
      <c r="AP48" s="138">
        <f t="shared" si="56"/>
        <v>98.5</v>
      </c>
      <c r="AQ48" s="138">
        <f t="shared" si="57"/>
        <v>11.5</v>
      </c>
      <c r="AR48" s="138">
        <f t="shared" si="58"/>
        <v>1397.6999999999998</v>
      </c>
      <c r="AS48" s="138">
        <f t="shared" si="59"/>
        <v>2174.7999999999997</v>
      </c>
      <c r="AT48" s="138">
        <f t="shared" si="60"/>
        <v>98.6</v>
      </c>
      <c r="AU48" s="138">
        <f t="shared" si="61"/>
        <v>34.6</v>
      </c>
      <c r="AV48" s="138">
        <f t="shared" si="62"/>
        <v>436.50000000000006</v>
      </c>
      <c r="AW48" s="138">
        <f t="shared" si="63"/>
        <v>60.1</v>
      </c>
      <c r="AX48" s="138">
        <f t="shared" si="64"/>
        <v>44.3</v>
      </c>
      <c r="AY48" s="138">
        <f t="shared" si="65"/>
        <v>0</v>
      </c>
      <c r="AZ48" s="138">
        <f t="shared" si="66"/>
        <v>0</v>
      </c>
      <c r="BA48" s="138">
        <f t="shared" si="67"/>
        <v>0</v>
      </c>
      <c r="BB48" s="138">
        <f t="shared" si="68"/>
        <v>0</v>
      </c>
      <c r="BC48" s="138">
        <f t="shared" si="69"/>
        <v>2307.9999999999995</v>
      </c>
      <c r="BE48" s="28"/>
      <c r="BF48" s="28"/>
    </row>
    <row r="49" spans="1:58" ht="13.5" thickBot="1" x14ac:dyDescent="0.25">
      <c r="A49" s="23" t="s">
        <v>102</v>
      </c>
      <c r="B49" s="24" t="s">
        <v>103</v>
      </c>
      <c r="C49" s="28">
        <f>'2002_Ag_GW_County'!C49</f>
        <v>203</v>
      </c>
      <c r="D49" s="29">
        <f>'2002_Urban_GW_County'!C49</f>
        <v>9</v>
      </c>
      <c r="E49" s="29">
        <f>'2002_MW_GW_County'!C49</f>
        <v>0</v>
      </c>
      <c r="F49" s="29">
        <f t="shared" si="3"/>
        <v>212</v>
      </c>
      <c r="G49" s="28">
        <f>'2002_Ag_GW_County'!H49</f>
        <v>473.1</v>
      </c>
      <c r="H49" s="29">
        <f>'2002_Urban_GW_County'!H49</f>
        <v>94.8</v>
      </c>
      <c r="I49" s="29">
        <f>'2002_MW_GW_County'!H49</f>
        <v>0</v>
      </c>
      <c r="J49" s="28">
        <f>'2002_Ag_GW_County'!D49+'2002_Urban_GW_County'!D49+'2002_MW_GW_County'!D49</f>
        <v>9.9</v>
      </c>
      <c r="K49" s="28">
        <f>'2002_Ag_GW_County'!E49+'2002_Urban_GW_County'!E49+'2002_MW_GW_County'!E49</f>
        <v>0</v>
      </c>
      <c r="L49" s="28">
        <f>'2002_Ag_GW_County'!F49+'2002_Urban_GW_County'!F49+'2002_MW_GW_County'!F49</f>
        <v>3.1</v>
      </c>
      <c r="M49" s="28">
        <f>'2002_Ag_GW_County'!J49</f>
        <v>0</v>
      </c>
      <c r="N49" s="28">
        <f>'2002_Urban_GW_County'!J49</f>
        <v>0</v>
      </c>
      <c r="O49" s="28">
        <f>'2002_MW_GW_County'!J49</f>
        <v>0</v>
      </c>
      <c r="P49" s="28">
        <f>'2002_Ag_GW_County'!J49+'2002_Urban_GW_County'!J49+'2002_MW_GW_County'!J49</f>
        <v>0</v>
      </c>
      <c r="Q49" s="29">
        <f>'2002_Ag_GW_County'!H49+'2002_Urban_GW_County'!H49+'2002_MW_GW_County'!H49</f>
        <v>567.9</v>
      </c>
      <c r="S49" s="27">
        <v>903</v>
      </c>
      <c r="T49" s="25" t="s">
        <v>190</v>
      </c>
      <c r="U49" s="28">
        <f>'2002_Ag_GW_County'!P49</f>
        <v>11.500000000000002</v>
      </c>
      <c r="V49" s="29">
        <f>'2002_Urban_GW_County'!P49</f>
        <v>4.0000000000000009</v>
      </c>
      <c r="W49" s="29">
        <f>'2002_MW_GW_County'!P49</f>
        <v>0</v>
      </c>
      <c r="X49" s="29">
        <f t="shared" si="4"/>
        <v>15.500000000000004</v>
      </c>
      <c r="Y49" s="28">
        <f>'2002_Ag_GW_County'!U49</f>
        <v>11.500000000000002</v>
      </c>
      <c r="Z49" s="29">
        <f>'2002_Urban_GW_County'!U49</f>
        <v>4.0000000000000009</v>
      </c>
      <c r="AA49" s="29">
        <f>'2002_MW_GW_County'!U49</f>
        <v>0</v>
      </c>
      <c r="AB49" s="28">
        <f>'2002_Ag_GW_County'!Q49+'2002_Urban_GW_County'!Q49+'2002_MW_GW_County'!Q49</f>
        <v>4.2</v>
      </c>
      <c r="AC49" s="28">
        <f>'2002_Ag_GW_County'!R49+'2002_Urban_GW_County'!R49+'2002_MW_GW_County'!R49</f>
        <v>0</v>
      </c>
      <c r="AD49" s="28">
        <f>'2002_Ag_GW_County'!S49+'2002_Urban_GW_County'!S49+'2002_MW_GW_County'!S49</f>
        <v>0</v>
      </c>
      <c r="AE49" s="28">
        <f>'2002_Ag_GW_County'!W49</f>
        <v>0</v>
      </c>
      <c r="AF49" s="28">
        <f>'2002_Urban_GW_County'!W49</f>
        <v>0</v>
      </c>
      <c r="AG49" s="28">
        <f>'2002_MW_GW_County'!W49</f>
        <v>0</v>
      </c>
      <c r="AH49" s="28">
        <f>'2002_Ag_GW_County'!W49+'2002_Urban_GW_County'!W49+'2002_MW_GW_County'!W49</f>
        <v>0</v>
      </c>
      <c r="AI49" s="29">
        <f t="shared" si="52"/>
        <v>15.500000000000004</v>
      </c>
      <c r="AL49" s="148"/>
      <c r="AM49" s="152">
        <v>610</v>
      </c>
      <c r="AN49" s="153" t="s">
        <v>177</v>
      </c>
      <c r="AO49" s="154">
        <f t="shared" si="55"/>
        <v>5</v>
      </c>
      <c r="AP49" s="154">
        <f t="shared" si="56"/>
        <v>19.100000000000001</v>
      </c>
      <c r="AQ49" s="154">
        <f t="shared" si="57"/>
        <v>0</v>
      </c>
      <c r="AR49" s="154">
        <f t="shared" si="58"/>
        <v>24.1</v>
      </c>
      <c r="AS49" s="154">
        <f t="shared" si="59"/>
        <v>5</v>
      </c>
      <c r="AT49" s="154">
        <f t="shared" si="60"/>
        <v>19.100000000000001</v>
      </c>
      <c r="AU49" s="154">
        <f t="shared" si="61"/>
        <v>0</v>
      </c>
      <c r="AV49" s="154">
        <f t="shared" si="62"/>
        <v>12.399999999999999</v>
      </c>
      <c r="AW49" s="154">
        <f t="shared" si="63"/>
        <v>0</v>
      </c>
      <c r="AX49" s="154">
        <f t="shared" si="64"/>
        <v>0</v>
      </c>
      <c r="AY49" s="154">
        <f t="shared" si="65"/>
        <v>0</v>
      </c>
      <c r="AZ49" s="154">
        <f t="shared" si="66"/>
        <v>0</v>
      </c>
      <c r="BA49" s="154">
        <f t="shared" si="67"/>
        <v>0</v>
      </c>
      <c r="BB49" s="154">
        <f t="shared" si="68"/>
        <v>0</v>
      </c>
      <c r="BC49" s="154">
        <f t="shared" si="69"/>
        <v>24.1</v>
      </c>
      <c r="BE49" s="28"/>
      <c r="BF49" s="28"/>
    </row>
    <row r="50" spans="1:58" ht="13.5" thickTop="1" x14ac:dyDescent="0.2">
      <c r="A50" s="23" t="s">
        <v>104</v>
      </c>
      <c r="B50" s="24" t="s">
        <v>105</v>
      </c>
      <c r="C50" s="28">
        <f>'2002_Ag_GW_County'!C50</f>
        <v>37.29999999999999</v>
      </c>
      <c r="D50" s="29">
        <f>'2002_Urban_GW_County'!C50</f>
        <v>33.799999999999997</v>
      </c>
      <c r="E50" s="29">
        <f>'2002_MW_GW_County'!C50</f>
        <v>0</v>
      </c>
      <c r="F50" s="29">
        <f t="shared" si="3"/>
        <v>71.099999999999994</v>
      </c>
      <c r="G50" s="28">
        <f>'2002_Ag_GW_County'!H50</f>
        <v>79.2</v>
      </c>
      <c r="H50" s="29">
        <f>'2002_Urban_GW_County'!H50</f>
        <v>91.9</v>
      </c>
      <c r="I50" s="29">
        <f>'2002_MW_GW_County'!H50</f>
        <v>0</v>
      </c>
      <c r="J50" s="28">
        <f>'2002_Ag_GW_County'!D50+'2002_Urban_GW_County'!D50+'2002_MW_GW_County'!D50</f>
        <v>20.9</v>
      </c>
      <c r="K50" s="28">
        <f>'2002_Ag_GW_County'!E50+'2002_Urban_GW_County'!E50+'2002_MW_GW_County'!E50</f>
        <v>0</v>
      </c>
      <c r="L50" s="28">
        <f>'2002_Ag_GW_County'!F50+'2002_Urban_GW_County'!F50+'2002_MW_GW_County'!F50</f>
        <v>0</v>
      </c>
      <c r="M50" s="28">
        <f>'2002_Ag_GW_County'!J50</f>
        <v>2.4</v>
      </c>
      <c r="N50" s="28">
        <f>'2002_Urban_GW_County'!J50</f>
        <v>5.5</v>
      </c>
      <c r="O50" s="28">
        <f>'2002_MW_GW_County'!J50</f>
        <v>0</v>
      </c>
      <c r="P50" s="28">
        <f>'2002_Ag_GW_County'!J50+'2002_Urban_GW_County'!J50+'2002_MW_GW_County'!J50</f>
        <v>7.9</v>
      </c>
      <c r="Q50" s="29">
        <f>'2002_Ag_GW_County'!H50+'2002_Urban_GW_County'!H50+'2002_MW_GW_County'!H50</f>
        <v>171.10000000000002</v>
      </c>
      <c r="S50" s="27">
        <v>904</v>
      </c>
      <c r="T50" s="25" t="s">
        <v>191</v>
      </c>
      <c r="U50" s="28">
        <f>'2002_Ag_GW_County'!P50</f>
        <v>62.4</v>
      </c>
      <c r="V50" s="29">
        <f>'2002_Urban_GW_County'!P50</f>
        <v>24.3</v>
      </c>
      <c r="W50" s="29">
        <f>'2002_MW_GW_County'!P50</f>
        <v>0</v>
      </c>
      <c r="X50" s="29">
        <f t="shared" si="4"/>
        <v>86.7</v>
      </c>
      <c r="Y50" s="28">
        <f>'2002_Ag_GW_County'!U50</f>
        <v>84.1</v>
      </c>
      <c r="Z50" s="29">
        <f>'2002_Urban_GW_County'!U50</f>
        <v>112.6</v>
      </c>
      <c r="AA50" s="29">
        <f>'2002_MW_GW_County'!U50</f>
        <v>0</v>
      </c>
      <c r="AB50" s="28">
        <f>'2002_Ag_GW_County'!Q50+'2002_Urban_GW_County'!Q50+'2002_MW_GW_County'!Q50</f>
        <v>44.400000000000006</v>
      </c>
      <c r="AC50" s="28">
        <f>'2002_Ag_GW_County'!R50+'2002_Urban_GW_County'!R50+'2002_MW_GW_County'!R50</f>
        <v>0</v>
      </c>
      <c r="AD50" s="28">
        <f>'2002_Ag_GW_County'!S50+'2002_Urban_GW_County'!S50+'2002_MW_GW_County'!S50</f>
        <v>0</v>
      </c>
      <c r="AE50" s="28">
        <f>'2002_Ag_GW_County'!W50</f>
        <v>20.5</v>
      </c>
      <c r="AF50" s="28">
        <f>'2002_Urban_GW_County'!W50</f>
        <v>10.200000000000003</v>
      </c>
      <c r="AG50" s="28">
        <f>'2002_MW_GW_County'!W50</f>
        <v>0</v>
      </c>
      <c r="AH50" s="28">
        <f>'2002_Ag_GW_County'!W50+'2002_Urban_GW_County'!W50+'2002_MW_GW_County'!W50</f>
        <v>30.700000000000003</v>
      </c>
      <c r="AI50" s="29">
        <f t="shared" si="52"/>
        <v>196.7</v>
      </c>
      <c r="AL50" s="148"/>
      <c r="AM50" s="150"/>
      <c r="AN50" s="155" t="s">
        <v>242</v>
      </c>
      <c r="AO50" s="138">
        <f>SUM(AO40:AO49)</f>
        <v>2285.8999999999996</v>
      </c>
      <c r="AP50" s="138">
        <f t="shared" ref="AP50:BC50" si="70">SUM(AP40:AP49)</f>
        <v>434.2</v>
      </c>
      <c r="AQ50" s="138">
        <f t="shared" si="70"/>
        <v>208.5</v>
      </c>
      <c r="AR50" s="138">
        <f t="shared" si="70"/>
        <v>2928.6</v>
      </c>
      <c r="AS50" s="138">
        <f t="shared" si="70"/>
        <v>7310.4999999999982</v>
      </c>
      <c r="AT50" s="138">
        <f t="shared" si="70"/>
        <v>600.79999999999995</v>
      </c>
      <c r="AU50" s="138">
        <f t="shared" si="70"/>
        <v>476.8</v>
      </c>
      <c r="AV50" s="138">
        <f t="shared" si="70"/>
        <v>783.6</v>
      </c>
      <c r="AW50" s="138">
        <f t="shared" si="70"/>
        <v>260.5</v>
      </c>
      <c r="AX50" s="138">
        <f t="shared" si="70"/>
        <v>207.59999999999997</v>
      </c>
      <c r="AY50" s="138">
        <f t="shared" ref="AY50:BA50" si="71">SUM(AY40:AY49)</f>
        <v>15.6</v>
      </c>
      <c r="AZ50" s="138">
        <f t="shared" si="71"/>
        <v>12.599999999999994</v>
      </c>
      <c r="BA50" s="138">
        <f t="shared" si="71"/>
        <v>0</v>
      </c>
      <c r="BB50" s="138">
        <f t="shared" si="70"/>
        <v>28.199999999999996</v>
      </c>
      <c r="BC50" s="138">
        <f t="shared" si="70"/>
        <v>8388.1</v>
      </c>
      <c r="BD50" s="28">
        <f>AS50+AT50+AU50</f>
        <v>8388.0999999999985</v>
      </c>
      <c r="BE50" s="28"/>
      <c r="BF50" s="28"/>
    </row>
    <row r="51" spans="1:58" x14ac:dyDescent="0.2">
      <c r="A51" s="23" t="s">
        <v>106</v>
      </c>
      <c r="B51" s="24" t="s">
        <v>107</v>
      </c>
      <c r="C51" s="28">
        <f>'2002_Ag_GW_County'!C51</f>
        <v>368.3</v>
      </c>
      <c r="D51" s="29">
        <f>'2002_Urban_GW_County'!C51</f>
        <v>195.8</v>
      </c>
      <c r="E51" s="29">
        <f>'2002_MW_GW_County'!C51</f>
        <v>0</v>
      </c>
      <c r="F51" s="29">
        <f t="shared" si="3"/>
        <v>564.1</v>
      </c>
      <c r="G51" s="28">
        <f>'2002_Ag_GW_County'!H51</f>
        <v>1703.5000000000002</v>
      </c>
      <c r="H51" s="29">
        <f>'2002_Urban_GW_County'!H51</f>
        <v>196.5</v>
      </c>
      <c r="I51" s="29">
        <f>'2002_MW_GW_County'!H51</f>
        <v>0</v>
      </c>
      <c r="J51" s="28">
        <f>'2002_Ag_GW_County'!D51+'2002_Urban_GW_County'!D51+'2002_MW_GW_County'!D51</f>
        <v>156.70000000000002</v>
      </c>
      <c r="K51" s="28">
        <f>'2002_Ag_GW_County'!E51+'2002_Urban_GW_County'!E51+'2002_MW_GW_County'!E51</f>
        <v>93.9</v>
      </c>
      <c r="L51" s="28">
        <f>'2002_Ag_GW_County'!F51+'2002_Urban_GW_County'!F51+'2002_MW_GW_County'!F51</f>
        <v>67.400000000000006</v>
      </c>
      <c r="M51" s="28">
        <f>'2002_Ag_GW_County'!J51</f>
        <v>0</v>
      </c>
      <c r="N51" s="28">
        <f>'2002_Urban_GW_County'!J51</f>
        <v>0</v>
      </c>
      <c r="O51" s="28">
        <f>'2002_MW_GW_County'!J51</f>
        <v>0</v>
      </c>
      <c r="P51" s="28">
        <f>'2002_Ag_GW_County'!J51+'2002_Urban_GW_County'!J51+'2002_MW_GW_County'!J51</f>
        <v>0</v>
      </c>
      <c r="Q51" s="29">
        <f>'2002_Ag_GW_County'!H51+'2002_Urban_GW_County'!H51+'2002_MW_GW_County'!H51</f>
        <v>1900.0000000000002</v>
      </c>
      <c r="S51" s="27">
        <v>905</v>
      </c>
      <c r="T51" s="25" t="s">
        <v>192</v>
      </c>
      <c r="U51" s="28">
        <f>'2002_Ag_GW_County'!P51</f>
        <v>70.300000000000011</v>
      </c>
      <c r="V51" s="29">
        <f>'2002_Urban_GW_County'!P51</f>
        <v>75.899999999999991</v>
      </c>
      <c r="W51" s="29">
        <f>'2002_MW_GW_County'!P51</f>
        <v>0</v>
      </c>
      <c r="X51" s="29">
        <f t="shared" si="4"/>
        <v>146.19999999999999</v>
      </c>
      <c r="Y51" s="28">
        <f>'2002_Ag_GW_County'!U51</f>
        <v>105.3</v>
      </c>
      <c r="Z51" s="29">
        <f>'2002_Urban_GW_County'!U51</f>
        <v>90.3</v>
      </c>
      <c r="AA51" s="29">
        <f>'2002_MW_GW_County'!U51</f>
        <v>0</v>
      </c>
      <c r="AB51" s="28">
        <f>'2002_Ag_GW_County'!Q51+'2002_Urban_GW_County'!Q51+'2002_MW_GW_County'!Q51</f>
        <v>50.6</v>
      </c>
      <c r="AC51" s="28">
        <f>'2002_Ag_GW_County'!R51+'2002_Urban_GW_County'!R51+'2002_MW_GW_County'!R51</f>
        <v>0</v>
      </c>
      <c r="AD51" s="28">
        <f>'2002_Ag_GW_County'!S51+'2002_Urban_GW_County'!S51+'2002_MW_GW_County'!S51</f>
        <v>0</v>
      </c>
      <c r="AE51" s="28">
        <f>'2002_Ag_GW_County'!W51</f>
        <v>35</v>
      </c>
      <c r="AF51" s="28">
        <f>'2002_Urban_GW_County'!W51</f>
        <v>8.7999999999999972</v>
      </c>
      <c r="AG51" s="28">
        <f>'2002_MW_GW_County'!W51</f>
        <v>0</v>
      </c>
      <c r="AH51" s="28">
        <f>'2002_Ag_GW_County'!W51+'2002_Urban_GW_County'!W51+'2002_MW_GW_County'!W51</f>
        <v>43.8</v>
      </c>
      <c r="AI51" s="29">
        <f t="shared" si="52"/>
        <v>195.6</v>
      </c>
      <c r="AL51" s="148"/>
      <c r="AM51" s="27"/>
      <c r="BE51" s="28"/>
      <c r="BF51" s="28"/>
    </row>
    <row r="52" spans="1:58" x14ac:dyDescent="0.2">
      <c r="A52" s="23" t="s">
        <v>108</v>
      </c>
      <c r="B52" s="24" t="s">
        <v>109</v>
      </c>
      <c r="C52" s="28">
        <f>'2002_Ag_GW_County'!C52</f>
        <v>143</v>
      </c>
      <c r="D52" s="29">
        <f>'2002_Urban_GW_County'!C52</f>
        <v>11.700000000000001</v>
      </c>
      <c r="E52" s="29">
        <f>'2002_MW_GW_County'!C52</f>
        <v>0</v>
      </c>
      <c r="F52" s="29">
        <f t="shared" si="3"/>
        <v>154.69999999999999</v>
      </c>
      <c r="G52" s="28">
        <f>'2002_Ag_GW_County'!H52</f>
        <v>1039.0999999999999</v>
      </c>
      <c r="H52" s="29">
        <f>'2002_Urban_GW_County'!H52</f>
        <v>19.3</v>
      </c>
      <c r="I52" s="29">
        <f>'2002_MW_GW_County'!H52</f>
        <v>94.300000000000011</v>
      </c>
      <c r="J52" s="28">
        <f>'2002_Ag_GW_County'!D52+'2002_Urban_GW_County'!D52+'2002_MW_GW_County'!D52</f>
        <v>23.9</v>
      </c>
      <c r="K52" s="28">
        <f>'2002_Ag_GW_County'!E52+'2002_Urban_GW_County'!E52+'2002_MW_GW_County'!E52</f>
        <v>0</v>
      </c>
      <c r="L52" s="28">
        <f>'2002_Ag_GW_County'!F52+'2002_Urban_GW_County'!F52+'2002_MW_GW_County'!F52</f>
        <v>28.8</v>
      </c>
      <c r="M52" s="28">
        <f>'2002_Ag_GW_County'!J52</f>
        <v>139.19999999999999</v>
      </c>
      <c r="N52" s="28">
        <f>'2002_Urban_GW_County'!J52</f>
        <v>0</v>
      </c>
      <c r="O52" s="28">
        <f>'2002_MW_GW_County'!J52</f>
        <v>84.9</v>
      </c>
      <c r="P52" s="28">
        <f>'2002_Ag_GW_County'!J52+'2002_Urban_GW_County'!J52+'2002_MW_GW_County'!J52</f>
        <v>224.1</v>
      </c>
      <c r="Q52" s="29">
        <f>'2002_Ag_GW_County'!H52+'2002_Urban_GW_County'!H52+'2002_MW_GW_County'!H52</f>
        <v>1152.6999999999998</v>
      </c>
      <c r="S52" s="27">
        <v>1001</v>
      </c>
      <c r="T52" s="25" t="s">
        <v>193</v>
      </c>
      <c r="U52" s="28">
        <f>'2002_Ag_GW_County'!P52</f>
        <v>13.399999999999999</v>
      </c>
      <c r="V52" s="29">
        <f>'2002_Urban_GW_County'!P52</f>
        <v>15.499999999999998</v>
      </c>
      <c r="W52" s="29">
        <f>'2002_MW_GW_County'!P52</f>
        <v>0</v>
      </c>
      <c r="X52" s="29">
        <f t="shared" si="4"/>
        <v>28.9</v>
      </c>
      <c r="Y52" s="28">
        <f>'2002_Ag_GW_County'!U52</f>
        <v>13.399999999999999</v>
      </c>
      <c r="Z52" s="29">
        <f>'2002_Urban_GW_County'!U52</f>
        <v>15.499999999999998</v>
      </c>
      <c r="AA52" s="29">
        <f>'2002_MW_GW_County'!U52</f>
        <v>0</v>
      </c>
      <c r="AB52" s="28">
        <f>'2002_Ag_GW_County'!Q52+'2002_Urban_GW_County'!Q52+'2002_MW_GW_County'!Q52</f>
        <v>7</v>
      </c>
      <c r="AC52" s="28">
        <f>'2002_Ag_GW_County'!R52+'2002_Urban_GW_County'!R52+'2002_MW_GW_County'!R52</f>
        <v>0</v>
      </c>
      <c r="AD52" s="28">
        <f>'2002_Ag_GW_County'!S52+'2002_Urban_GW_County'!S52+'2002_MW_GW_County'!S52</f>
        <v>0</v>
      </c>
      <c r="AE52" s="28">
        <f>'2002_Ag_GW_County'!W52</f>
        <v>0</v>
      </c>
      <c r="AF52" s="28">
        <f>'2002_Urban_GW_County'!W52</f>
        <v>0</v>
      </c>
      <c r="AG52" s="28">
        <f>'2002_MW_GW_County'!W52</f>
        <v>0</v>
      </c>
      <c r="AH52" s="28">
        <f>'2002_Ag_GW_County'!W52+'2002_Urban_GW_County'!W52+'2002_MW_GW_County'!W52</f>
        <v>0</v>
      </c>
      <c r="AI52" s="29">
        <f t="shared" si="52"/>
        <v>28.9</v>
      </c>
      <c r="AL52" s="148"/>
      <c r="AM52" s="27"/>
      <c r="BE52" s="28"/>
      <c r="BF52" s="28"/>
    </row>
    <row r="53" spans="1:58" x14ac:dyDescent="0.2">
      <c r="A53" s="23" t="s">
        <v>110</v>
      </c>
      <c r="B53" s="24" t="s">
        <v>111</v>
      </c>
      <c r="C53" s="28">
        <f>'2002_Ag_GW_County'!C53</f>
        <v>233.39999999999998</v>
      </c>
      <c r="D53" s="29">
        <f>'2002_Urban_GW_County'!C53</f>
        <v>25.700000000000003</v>
      </c>
      <c r="E53" s="29">
        <f>'2002_MW_GW_County'!C53</f>
        <v>0</v>
      </c>
      <c r="F53" s="29">
        <f t="shared" si="3"/>
        <v>259.09999999999997</v>
      </c>
      <c r="G53" s="28">
        <f>'2002_Ag_GW_County'!H53</f>
        <v>380.90000000000003</v>
      </c>
      <c r="H53" s="29">
        <f>'2002_Urban_GW_County'!H53</f>
        <v>27.5</v>
      </c>
      <c r="I53" s="29">
        <f>'2002_MW_GW_County'!H53</f>
        <v>1.2</v>
      </c>
      <c r="J53" s="28">
        <f>'2002_Ag_GW_County'!D53+'2002_Urban_GW_County'!D53+'2002_MW_GW_County'!D53</f>
        <v>51.1</v>
      </c>
      <c r="K53" s="28">
        <f>'2002_Ag_GW_County'!E53+'2002_Urban_GW_County'!E53+'2002_MW_GW_County'!E53</f>
        <v>0</v>
      </c>
      <c r="L53" s="28">
        <f>'2002_Ag_GW_County'!F53+'2002_Urban_GW_County'!F53+'2002_MW_GW_County'!F53</f>
        <v>25.900000000000006</v>
      </c>
      <c r="M53" s="28">
        <f>'2002_Ag_GW_County'!J53</f>
        <v>0</v>
      </c>
      <c r="N53" s="28">
        <f>'2002_Urban_GW_County'!J53</f>
        <v>0</v>
      </c>
      <c r="O53" s="28">
        <f>'2002_MW_GW_County'!J53</f>
        <v>0</v>
      </c>
      <c r="P53" s="28">
        <f>'2002_Ag_GW_County'!J53+'2002_Urban_GW_County'!J53+'2002_MW_GW_County'!J53</f>
        <v>0</v>
      </c>
      <c r="Q53" s="29">
        <f>'2002_Ag_GW_County'!H53+'2002_Urban_GW_County'!H53+'2002_MW_GW_County'!H53</f>
        <v>409.6</v>
      </c>
      <c r="S53" s="27">
        <v>1002</v>
      </c>
      <c r="T53" s="25" t="s">
        <v>194</v>
      </c>
      <c r="U53" s="28">
        <f>'2002_Ag_GW_County'!P53</f>
        <v>18.8</v>
      </c>
      <c r="V53" s="29">
        <f>'2002_Urban_GW_County'!P53</f>
        <v>363.80000000000007</v>
      </c>
      <c r="W53" s="29">
        <f>'2002_MW_GW_County'!P53</f>
        <v>0</v>
      </c>
      <c r="X53" s="29">
        <f t="shared" si="4"/>
        <v>382.60000000000008</v>
      </c>
      <c r="Y53" s="28">
        <f>'2002_Ag_GW_County'!U53</f>
        <v>313.60000000000002</v>
      </c>
      <c r="Z53" s="29">
        <f>'2002_Urban_GW_County'!U53</f>
        <v>427.90000000000009</v>
      </c>
      <c r="AA53" s="29">
        <f>'2002_MW_GW_County'!U53</f>
        <v>0</v>
      </c>
      <c r="AB53" s="28">
        <f>'2002_Ag_GW_County'!Q53+'2002_Urban_GW_County'!Q53+'2002_MW_GW_County'!Q53</f>
        <v>205.5</v>
      </c>
      <c r="AC53" s="28">
        <f>'2002_Ag_GW_County'!R53+'2002_Urban_GW_County'!R53+'2002_MW_GW_County'!R53</f>
        <v>0</v>
      </c>
      <c r="AD53" s="28">
        <f>'2002_Ag_GW_County'!S53+'2002_Urban_GW_County'!S53+'2002_MW_GW_County'!S53</f>
        <v>0</v>
      </c>
      <c r="AE53" s="28">
        <f>'2002_Ag_GW_County'!W53</f>
        <v>0</v>
      </c>
      <c r="AF53" s="28">
        <f>'2002_Urban_GW_County'!W53</f>
        <v>0</v>
      </c>
      <c r="AG53" s="28">
        <f>'2002_MW_GW_County'!W53</f>
        <v>0</v>
      </c>
      <c r="AH53" s="28">
        <f>'2002_Ag_GW_County'!W53+'2002_Urban_GW_County'!W53+'2002_MW_GW_County'!W53</f>
        <v>0</v>
      </c>
      <c r="AI53" s="29">
        <f t="shared" si="52"/>
        <v>741.50000000000011</v>
      </c>
      <c r="AL53" s="148" t="s">
        <v>237</v>
      </c>
      <c r="AM53" s="150">
        <v>701</v>
      </c>
      <c r="AN53" s="151" t="s">
        <v>178</v>
      </c>
      <c r="AO53" s="138">
        <f t="shared" ref="AO53:AX53" si="72">U35</f>
        <v>0.3</v>
      </c>
      <c r="AP53" s="138">
        <f t="shared" si="72"/>
        <v>2</v>
      </c>
      <c r="AQ53" s="138">
        <f t="shared" si="72"/>
        <v>0</v>
      </c>
      <c r="AR53" s="138">
        <f t="shared" si="72"/>
        <v>2.2999999999999998</v>
      </c>
      <c r="AS53" s="138">
        <f t="shared" si="72"/>
        <v>0.3</v>
      </c>
      <c r="AT53" s="138">
        <f t="shared" si="72"/>
        <v>2</v>
      </c>
      <c r="AU53" s="138">
        <f t="shared" si="72"/>
        <v>0</v>
      </c>
      <c r="AV53" s="138">
        <f t="shared" si="72"/>
        <v>1.4000000000000001</v>
      </c>
      <c r="AW53" s="138">
        <f t="shared" si="72"/>
        <v>0</v>
      </c>
      <c r="AX53" s="138">
        <f t="shared" si="72"/>
        <v>0</v>
      </c>
      <c r="AY53" s="138">
        <f t="shared" ref="AY53:BA62" si="73">AE35</f>
        <v>0</v>
      </c>
      <c r="AZ53" s="138">
        <f t="shared" si="73"/>
        <v>0</v>
      </c>
      <c r="BA53" s="138">
        <f t="shared" si="73"/>
        <v>0</v>
      </c>
      <c r="BB53" s="138">
        <f>AH35</f>
        <v>0</v>
      </c>
      <c r="BC53" s="138">
        <f>AI35</f>
        <v>2.2999999999999998</v>
      </c>
      <c r="BE53" s="28"/>
      <c r="BF53" s="28"/>
    </row>
    <row r="54" spans="1:58" x14ac:dyDescent="0.2">
      <c r="A54" s="23" t="s">
        <v>112</v>
      </c>
      <c r="B54" s="24" t="s">
        <v>113</v>
      </c>
      <c r="C54" s="28">
        <f>'2002_Ag_GW_County'!C54</f>
        <v>5.2</v>
      </c>
      <c r="D54" s="29">
        <f>'2002_Urban_GW_County'!C54</f>
        <v>2</v>
      </c>
      <c r="E54" s="29">
        <f>'2002_MW_GW_County'!C54</f>
        <v>0</v>
      </c>
      <c r="F54" s="29">
        <f t="shared" si="3"/>
        <v>7.2</v>
      </c>
      <c r="G54" s="28">
        <f>'2002_Ag_GW_County'!H54</f>
        <v>5.7</v>
      </c>
      <c r="H54" s="29">
        <f>'2002_Urban_GW_County'!H54</f>
        <v>4.5999999999999996</v>
      </c>
      <c r="I54" s="29">
        <f>'2002_MW_GW_County'!H54</f>
        <v>0</v>
      </c>
      <c r="J54" s="28">
        <f>'2002_Ag_GW_County'!D54+'2002_Urban_GW_County'!D54+'2002_MW_GW_County'!D54</f>
        <v>3.2</v>
      </c>
      <c r="K54" s="28">
        <f>'2002_Ag_GW_County'!E54+'2002_Urban_GW_County'!E54+'2002_MW_GW_County'!E54</f>
        <v>0</v>
      </c>
      <c r="L54" s="28">
        <f>'2002_Ag_GW_County'!F54+'2002_Urban_GW_County'!F54+'2002_MW_GW_County'!F54</f>
        <v>0</v>
      </c>
      <c r="M54" s="28">
        <f>'2002_Ag_GW_County'!J54</f>
        <v>0</v>
      </c>
      <c r="N54" s="28">
        <f>'2002_Urban_GW_County'!J54</f>
        <v>0</v>
      </c>
      <c r="O54" s="28">
        <f>'2002_MW_GW_County'!J54</f>
        <v>0</v>
      </c>
      <c r="P54" s="28">
        <f>'2002_Ag_GW_County'!J54+'2002_Urban_GW_County'!J54+'2002_MW_GW_County'!J54</f>
        <v>0</v>
      </c>
      <c r="Q54" s="29">
        <f>'2002_Ag_GW_County'!H54+'2002_Urban_GW_County'!H54+'2002_MW_GW_County'!H54</f>
        <v>10.3</v>
      </c>
      <c r="S54" s="27">
        <v>1003</v>
      </c>
      <c r="T54" s="25" t="s">
        <v>195</v>
      </c>
      <c r="U54" s="28">
        <f>'2002_Ag_GW_County'!P54</f>
        <v>3</v>
      </c>
      <c r="V54" s="29">
        <f>'2002_Urban_GW_County'!P54</f>
        <v>1.9</v>
      </c>
      <c r="W54" s="29">
        <f>'2002_MW_GW_County'!P54</f>
        <v>0</v>
      </c>
      <c r="X54" s="29">
        <f t="shared" si="4"/>
        <v>4.9000000000000004</v>
      </c>
      <c r="Y54" s="28">
        <f>'2002_Ag_GW_County'!U54</f>
        <v>3</v>
      </c>
      <c r="Z54" s="29">
        <f>'2002_Urban_GW_County'!U54</f>
        <v>2</v>
      </c>
      <c r="AA54" s="29">
        <f>'2002_MW_GW_County'!U54</f>
        <v>0</v>
      </c>
      <c r="AB54" s="28">
        <f>'2002_Ag_GW_County'!Q54+'2002_Urban_GW_County'!Q54+'2002_MW_GW_County'!Q54</f>
        <v>1.1000000000000001</v>
      </c>
      <c r="AC54" s="28">
        <f>'2002_Ag_GW_County'!R54+'2002_Urban_GW_County'!R54+'2002_MW_GW_County'!R54</f>
        <v>0</v>
      </c>
      <c r="AD54" s="28">
        <f>'2002_Ag_GW_County'!S54+'2002_Urban_GW_County'!S54+'2002_MW_GW_County'!S54</f>
        <v>0</v>
      </c>
      <c r="AE54" s="28">
        <f>'2002_Ag_GW_County'!W54</f>
        <v>0</v>
      </c>
      <c r="AF54" s="28">
        <f>'2002_Urban_GW_County'!W54</f>
        <v>0</v>
      </c>
      <c r="AG54" s="28">
        <f>'2002_MW_GW_County'!W54</f>
        <v>0</v>
      </c>
      <c r="AH54" s="28">
        <f>'2002_Ag_GW_County'!W54+'2002_Urban_GW_County'!W54+'2002_MW_GW_County'!W54</f>
        <v>0</v>
      </c>
      <c r="AI54" s="29">
        <f t="shared" si="52"/>
        <v>5</v>
      </c>
      <c r="AL54" s="148"/>
      <c r="AM54" s="150">
        <v>702</v>
      </c>
      <c r="AN54" s="151" t="s">
        <v>179</v>
      </c>
      <c r="AO54" s="138">
        <f t="shared" ref="AO54:AO62" si="74">U36</f>
        <v>663.19999999999993</v>
      </c>
      <c r="AP54" s="138">
        <f t="shared" ref="AP54:AP62" si="75">V36</f>
        <v>8.8000000000000007</v>
      </c>
      <c r="AQ54" s="138">
        <f t="shared" ref="AQ54:AQ62" si="76">W36</f>
        <v>0</v>
      </c>
      <c r="AR54" s="138">
        <f t="shared" ref="AR54:AR62" si="77">X36</f>
        <v>671.99999999999989</v>
      </c>
      <c r="AS54" s="138">
        <f t="shared" ref="AS54:AS62" si="78">Y36</f>
        <v>1641.3000000000002</v>
      </c>
      <c r="AT54" s="138">
        <f t="shared" ref="AT54:AT62" si="79">Z36</f>
        <v>17.5</v>
      </c>
      <c r="AU54" s="138">
        <f t="shared" ref="AU54:AU62" si="80">AA36</f>
        <v>0</v>
      </c>
      <c r="AV54" s="138">
        <f t="shared" ref="AV54:AV62" si="81">AB36</f>
        <v>376.40000000000003</v>
      </c>
      <c r="AW54" s="138">
        <f t="shared" ref="AW54:AW62" si="82">AC36</f>
        <v>0</v>
      </c>
      <c r="AX54" s="138">
        <f t="shared" ref="AX54:AX62" si="83">AD36</f>
        <v>49</v>
      </c>
      <c r="AY54" s="138">
        <f t="shared" si="73"/>
        <v>0</v>
      </c>
      <c r="AZ54" s="138">
        <f t="shared" si="73"/>
        <v>0</v>
      </c>
      <c r="BA54" s="138">
        <f t="shared" si="73"/>
        <v>0</v>
      </c>
      <c r="BB54" s="138">
        <f t="shared" ref="BB54:BB62" si="84">AH36</f>
        <v>0</v>
      </c>
      <c r="BC54" s="138">
        <f t="shared" ref="BC54:BC62" si="85">AI36</f>
        <v>1658.8000000000002</v>
      </c>
      <c r="BE54" s="28"/>
      <c r="BF54" s="28"/>
    </row>
    <row r="55" spans="1:58" x14ac:dyDescent="0.2">
      <c r="A55" s="23" t="s">
        <v>114</v>
      </c>
      <c r="B55" s="24" t="s">
        <v>115</v>
      </c>
      <c r="C55" s="28">
        <f>'2002_Ag_GW_County'!C55</f>
        <v>1855.6</v>
      </c>
      <c r="D55" s="29">
        <f>'2002_Urban_GW_County'!C55</f>
        <v>100.59999999999998</v>
      </c>
      <c r="E55" s="29">
        <f>'2002_MW_GW_County'!C55</f>
        <v>3.3</v>
      </c>
      <c r="F55" s="29">
        <f t="shared" si="3"/>
        <v>1959.4999999999998</v>
      </c>
      <c r="G55" s="28">
        <f>'2002_Ag_GW_County'!H55</f>
        <v>2709.7</v>
      </c>
      <c r="H55" s="29">
        <f>'2002_Urban_GW_County'!H55</f>
        <v>132.6</v>
      </c>
      <c r="I55" s="29">
        <f>'2002_MW_GW_County'!H55</f>
        <v>3.3</v>
      </c>
      <c r="J55" s="28">
        <f>'2002_Ag_GW_County'!D55+'2002_Urban_GW_County'!D55+'2002_MW_GW_County'!D55</f>
        <v>808.89999999999986</v>
      </c>
      <c r="K55" s="28">
        <f>'2002_Ag_GW_County'!E55+'2002_Urban_GW_County'!E55+'2002_MW_GW_County'!E55</f>
        <v>0</v>
      </c>
      <c r="L55" s="28">
        <f>'2002_Ag_GW_County'!F55+'2002_Urban_GW_County'!F55+'2002_MW_GW_County'!F55</f>
        <v>42.699999999999996</v>
      </c>
      <c r="M55" s="28">
        <f>'2002_Ag_GW_County'!J55</f>
        <v>0</v>
      </c>
      <c r="N55" s="28">
        <f>'2002_Urban_GW_County'!J55</f>
        <v>0</v>
      </c>
      <c r="O55" s="28">
        <f>'2002_MW_GW_County'!J55</f>
        <v>0</v>
      </c>
      <c r="P55" s="28">
        <f>'2002_Ag_GW_County'!J55+'2002_Urban_GW_County'!J55+'2002_MW_GW_County'!J55</f>
        <v>0</v>
      </c>
      <c r="Q55" s="29">
        <f>'2002_Ag_GW_County'!H55+'2002_Urban_GW_County'!H55+'2002_MW_GW_County'!H55</f>
        <v>2845.6</v>
      </c>
      <c r="S55" s="27">
        <v>1004</v>
      </c>
      <c r="T55" s="25" t="s">
        <v>196</v>
      </c>
      <c r="U55" s="28">
        <f>'2002_Ag_GW_County'!P55</f>
        <v>42.9</v>
      </c>
      <c r="V55" s="29">
        <f>'2002_Urban_GW_County'!P55</f>
        <v>15.3</v>
      </c>
      <c r="W55" s="29">
        <f>'2002_MW_GW_County'!P55</f>
        <v>0</v>
      </c>
      <c r="X55" s="29">
        <f t="shared" si="4"/>
        <v>58.2</v>
      </c>
      <c r="Y55" s="28">
        <f>'2002_Ag_GW_County'!U55</f>
        <v>846.9</v>
      </c>
      <c r="Z55" s="29">
        <f>'2002_Urban_GW_County'!U55</f>
        <v>15.4</v>
      </c>
      <c r="AA55" s="29">
        <f>'2002_MW_GW_County'!U55</f>
        <v>0</v>
      </c>
      <c r="AB55" s="28">
        <f>'2002_Ag_GW_County'!Q55+'2002_Urban_GW_County'!Q55+'2002_MW_GW_County'!Q55</f>
        <v>38</v>
      </c>
      <c r="AC55" s="28">
        <f>'2002_Ag_GW_County'!R55+'2002_Urban_GW_County'!R55+'2002_MW_GW_County'!R55</f>
        <v>0</v>
      </c>
      <c r="AD55" s="28">
        <f>'2002_Ag_GW_County'!S55+'2002_Urban_GW_County'!S55+'2002_MW_GW_County'!S55</f>
        <v>0</v>
      </c>
      <c r="AE55" s="28">
        <f>'2002_Ag_GW_County'!W55</f>
        <v>89.6</v>
      </c>
      <c r="AF55" s="28">
        <f>'2002_Urban_GW_County'!W55</f>
        <v>9.9999999999999645E-2</v>
      </c>
      <c r="AG55" s="28">
        <f>'2002_MW_GW_County'!W55</f>
        <v>0</v>
      </c>
      <c r="AH55" s="28">
        <f>'2002_Ag_GW_County'!W55+'2002_Urban_GW_County'!W55+'2002_MW_GW_County'!W55</f>
        <v>89.699999999999989</v>
      </c>
      <c r="AI55" s="29">
        <f t="shared" si="52"/>
        <v>862.3</v>
      </c>
      <c r="AL55" s="148"/>
      <c r="AM55" s="150">
        <v>703</v>
      </c>
      <c r="AN55" s="151" t="s">
        <v>180</v>
      </c>
      <c r="AO55" s="138">
        <f t="shared" si="74"/>
        <v>1597.8999999999999</v>
      </c>
      <c r="AP55" s="138">
        <f t="shared" si="75"/>
        <v>39.799999999999997</v>
      </c>
      <c r="AQ55" s="138">
        <f t="shared" si="76"/>
        <v>36.799999999999997</v>
      </c>
      <c r="AR55" s="138">
        <f t="shared" si="77"/>
        <v>1674.4999999999998</v>
      </c>
      <c r="AS55" s="138">
        <f t="shared" si="78"/>
        <v>2135.6</v>
      </c>
      <c r="AT55" s="138">
        <f t="shared" si="79"/>
        <v>39.799999999999997</v>
      </c>
      <c r="AU55" s="138">
        <f t="shared" si="80"/>
        <v>72.8</v>
      </c>
      <c r="AV55" s="138">
        <f t="shared" si="81"/>
        <v>502.1</v>
      </c>
      <c r="AW55" s="138">
        <f t="shared" si="82"/>
        <v>0</v>
      </c>
      <c r="AX55" s="138">
        <f t="shared" si="83"/>
        <v>26.900000000000002</v>
      </c>
      <c r="AY55" s="138">
        <f t="shared" si="73"/>
        <v>0</v>
      </c>
      <c r="AZ55" s="138">
        <f t="shared" si="73"/>
        <v>0</v>
      </c>
      <c r="BA55" s="138">
        <f t="shared" si="73"/>
        <v>0</v>
      </c>
      <c r="BB55" s="138">
        <f t="shared" si="84"/>
        <v>0</v>
      </c>
      <c r="BC55" s="138">
        <f t="shared" si="85"/>
        <v>2248.2000000000003</v>
      </c>
      <c r="BE55" s="28"/>
      <c r="BF55" s="28"/>
    </row>
    <row r="56" spans="1:58" x14ac:dyDescent="0.2">
      <c r="A56" s="23" t="s">
        <v>116</v>
      </c>
      <c r="B56" s="24" t="s">
        <v>117</v>
      </c>
      <c r="C56" s="28">
        <f>'2002_Ag_GW_County'!C56</f>
        <v>0.4</v>
      </c>
      <c r="D56" s="29">
        <f>'2002_Urban_GW_County'!C56</f>
        <v>0.2</v>
      </c>
      <c r="E56" s="29">
        <f>'2002_MW_GW_County'!C56</f>
        <v>0</v>
      </c>
      <c r="F56" s="29">
        <f t="shared" si="3"/>
        <v>0.60000000000000009</v>
      </c>
      <c r="G56" s="28">
        <f>'2002_Ag_GW_County'!H56</f>
        <v>7.1</v>
      </c>
      <c r="H56" s="29">
        <f>'2002_Urban_GW_County'!H56</f>
        <v>18.2</v>
      </c>
      <c r="I56" s="29">
        <f>'2002_MW_GW_County'!H56</f>
        <v>0</v>
      </c>
      <c r="J56" s="28">
        <f>'2002_Ag_GW_County'!D56+'2002_Urban_GW_County'!D56+'2002_MW_GW_County'!D56</f>
        <v>6.8000000000000007</v>
      </c>
      <c r="K56" s="28">
        <f>'2002_Ag_GW_County'!E56+'2002_Urban_GW_County'!E56+'2002_MW_GW_County'!E56</f>
        <v>0</v>
      </c>
      <c r="L56" s="28">
        <f>'2002_Ag_GW_County'!F56+'2002_Urban_GW_County'!F56+'2002_MW_GW_County'!F56</f>
        <v>1.7000000000000002</v>
      </c>
      <c r="M56" s="28">
        <f>'2002_Ag_GW_County'!J56</f>
        <v>0</v>
      </c>
      <c r="N56" s="28">
        <f>'2002_Urban_GW_County'!J56</f>
        <v>0</v>
      </c>
      <c r="O56" s="28">
        <f>'2002_MW_GW_County'!J56</f>
        <v>0</v>
      </c>
      <c r="P56" s="28">
        <f>'2002_Ag_GW_County'!J56+'2002_Urban_GW_County'!J56+'2002_MW_GW_County'!J56</f>
        <v>0</v>
      </c>
      <c r="Q56" s="29">
        <f>'2002_Ag_GW_County'!H56+'2002_Urban_GW_County'!H56+'2002_MW_GW_County'!H56</f>
        <v>25.299999999999997</v>
      </c>
      <c r="S56" s="27">
        <v>1005</v>
      </c>
      <c r="T56" s="25" t="s">
        <v>197</v>
      </c>
      <c r="U56" s="28">
        <f>'2002_Ag_GW_County'!P56</f>
        <v>19</v>
      </c>
      <c r="V56" s="29">
        <f>'2002_Urban_GW_County'!P56</f>
        <v>7.6</v>
      </c>
      <c r="W56" s="29">
        <f>'2002_MW_GW_County'!P56</f>
        <v>0</v>
      </c>
      <c r="X56" s="29">
        <f t="shared" si="4"/>
        <v>26.6</v>
      </c>
      <c r="Y56" s="28">
        <f>'2002_Ag_GW_County'!U56</f>
        <v>44.4</v>
      </c>
      <c r="Z56" s="29">
        <f>'2002_Urban_GW_County'!U56</f>
        <v>7.6</v>
      </c>
      <c r="AA56" s="29">
        <f>'2002_MW_GW_County'!U56</f>
        <v>0</v>
      </c>
      <c r="AB56" s="28">
        <f>'2002_Ag_GW_County'!Q56+'2002_Urban_GW_County'!Q56+'2002_MW_GW_County'!Q56</f>
        <v>7.1999999999999993</v>
      </c>
      <c r="AC56" s="28">
        <f>'2002_Ag_GW_County'!R56+'2002_Urban_GW_County'!R56+'2002_MW_GW_County'!R56</f>
        <v>0</v>
      </c>
      <c r="AD56" s="28">
        <f>'2002_Ag_GW_County'!S56+'2002_Urban_GW_County'!S56+'2002_MW_GW_County'!S56</f>
        <v>0</v>
      </c>
      <c r="AE56" s="28">
        <f>'2002_Ag_GW_County'!W56</f>
        <v>0</v>
      </c>
      <c r="AF56" s="28">
        <f>'2002_Urban_GW_County'!W56</f>
        <v>0</v>
      </c>
      <c r="AG56" s="28">
        <f>'2002_MW_GW_County'!W56</f>
        <v>0</v>
      </c>
      <c r="AH56" s="28">
        <f>'2002_Ag_GW_County'!W56+'2002_Urban_GW_County'!W56+'2002_MW_GW_County'!W56</f>
        <v>0</v>
      </c>
      <c r="AI56" s="29">
        <f t="shared" si="52"/>
        <v>52</v>
      </c>
      <c r="AL56" s="148"/>
      <c r="AM56" s="150">
        <v>704</v>
      </c>
      <c r="AN56" s="151" t="s">
        <v>181</v>
      </c>
      <c r="AO56" s="138">
        <f t="shared" si="74"/>
        <v>95.5</v>
      </c>
      <c r="AP56" s="138">
        <f t="shared" si="75"/>
        <v>180.4</v>
      </c>
      <c r="AQ56" s="138">
        <f t="shared" si="76"/>
        <v>0</v>
      </c>
      <c r="AR56" s="138">
        <f t="shared" si="77"/>
        <v>275.89999999999998</v>
      </c>
      <c r="AS56" s="138">
        <f t="shared" si="78"/>
        <v>511.8</v>
      </c>
      <c r="AT56" s="138">
        <f t="shared" si="79"/>
        <v>241.5</v>
      </c>
      <c r="AU56" s="138">
        <f t="shared" si="80"/>
        <v>0</v>
      </c>
      <c r="AV56" s="138">
        <f t="shared" si="81"/>
        <v>283.5</v>
      </c>
      <c r="AW56" s="138">
        <f t="shared" si="82"/>
        <v>0</v>
      </c>
      <c r="AX56" s="138">
        <f t="shared" si="83"/>
        <v>20.8</v>
      </c>
      <c r="AY56" s="138">
        <f t="shared" si="73"/>
        <v>0</v>
      </c>
      <c r="AZ56" s="138">
        <f t="shared" si="73"/>
        <v>0</v>
      </c>
      <c r="BA56" s="138">
        <f t="shared" si="73"/>
        <v>0</v>
      </c>
      <c r="BB56" s="138">
        <f t="shared" si="84"/>
        <v>0</v>
      </c>
      <c r="BC56" s="138">
        <f t="shared" si="85"/>
        <v>753.3</v>
      </c>
      <c r="BE56" s="28"/>
      <c r="BF56" s="28"/>
    </row>
    <row r="57" spans="1:58" x14ac:dyDescent="0.2">
      <c r="A57" s="23" t="s">
        <v>118</v>
      </c>
      <c r="B57" s="24" t="s">
        <v>119</v>
      </c>
      <c r="C57" s="28">
        <f>'2002_Ag_GW_County'!C57</f>
        <v>192.3</v>
      </c>
      <c r="D57" s="29">
        <f>'2002_Urban_GW_County'!C57</f>
        <v>42.14</v>
      </c>
      <c r="E57" s="29">
        <f>'2002_MW_GW_County'!C57</f>
        <v>0</v>
      </c>
      <c r="F57" s="29">
        <f t="shared" si="3"/>
        <v>234.44</v>
      </c>
      <c r="G57" s="28">
        <f>'2002_Ag_GW_County'!H57</f>
        <v>476.09999999999997</v>
      </c>
      <c r="H57" s="29">
        <f>'2002_Urban_GW_County'!H57</f>
        <v>177.34</v>
      </c>
      <c r="I57" s="29">
        <f>'2002_MW_GW_County'!H57</f>
        <v>0</v>
      </c>
      <c r="J57" s="28">
        <f>'2002_Ag_GW_County'!D57+'2002_Urban_GW_County'!D57+'2002_MW_GW_County'!D57</f>
        <v>105.6</v>
      </c>
      <c r="K57" s="28">
        <f>'2002_Ag_GW_County'!E57+'2002_Urban_GW_County'!E57+'2002_MW_GW_County'!E57</f>
        <v>0</v>
      </c>
      <c r="L57" s="28">
        <f>'2002_Ag_GW_County'!F57+'2002_Urban_GW_County'!F57+'2002_MW_GW_County'!F57</f>
        <v>0</v>
      </c>
      <c r="M57" s="28">
        <f>'2002_Ag_GW_County'!J57</f>
        <v>7.6</v>
      </c>
      <c r="N57" s="28">
        <f>'2002_Urban_GW_County'!J57</f>
        <v>0</v>
      </c>
      <c r="O57" s="28">
        <f>'2002_MW_GW_County'!J57</f>
        <v>0</v>
      </c>
      <c r="P57" s="28">
        <f>'2002_Ag_GW_County'!J57+'2002_Urban_GW_County'!J57+'2002_MW_GW_County'!J57</f>
        <v>7.6</v>
      </c>
      <c r="Q57" s="29">
        <f>'2002_Ag_GW_County'!H57+'2002_Urban_GW_County'!H57+'2002_MW_GW_County'!H57</f>
        <v>653.43999999999994</v>
      </c>
      <c r="S57" s="27">
        <v>1006</v>
      </c>
      <c r="T57" s="25" t="s">
        <v>198</v>
      </c>
      <c r="U57" s="28">
        <f>'2002_Ag_GW_County'!P57</f>
        <v>0</v>
      </c>
      <c r="V57" s="29">
        <f>'2002_Urban_GW_County'!P57</f>
        <v>0.1</v>
      </c>
      <c r="W57" s="29">
        <f>'2002_MW_GW_County'!P57</f>
        <v>0</v>
      </c>
      <c r="X57" s="29">
        <f t="shared" si="4"/>
        <v>0.1</v>
      </c>
      <c r="Y57" s="28">
        <f>'2002_Ag_GW_County'!U57</f>
        <v>2664.7000000000003</v>
      </c>
      <c r="Z57" s="29">
        <f>'2002_Urban_GW_County'!U57</f>
        <v>115.49999999999999</v>
      </c>
      <c r="AA57" s="29">
        <f>'2002_MW_GW_County'!U57</f>
        <v>29.6</v>
      </c>
      <c r="AB57" s="28">
        <f>'2002_Ag_GW_County'!Q57+'2002_Urban_GW_County'!Q57+'2002_MW_GW_County'!Q57</f>
        <v>0</v>
      </c>
      <c r="AC57" s="28">
        <f>'2002_Ag_GW_County'!R57+'2002_Urban_GW_County'!R57+'2002_MW_GW_County'!R57</f>
        <v>0</v>
      </c>
      <c r="AD57" s="28">
        <f>'2002_Ag_GW_County'!S57+'2002_Urban_GW_County'!S57+'2002_MW_GW_County'!S57</f>
        <v>0</v>
      </c>
      <c r="AE57" s="28">
        <f>'2002_Ag_GW_County'!W57</f>
        <v>162.1</v>
      </c>
      <c r="AF57" s="28">
        <f>'2002_Urban_GW_County'!W57</f>
        <v>0</v>
      </c>
      <c r="AG57" s="28">
        <f>'2002_MW_GW_County'!W57</f>
        <v>0</v>
      </c>
      <c r="AH57" s="28">
        <f>'2002_Ag_GW_County'!W57+'2002_Urban_GW_County'!W57+'2002_MW_GW_County'!W57</f>
        <v>162.1</v>
      </c>
      <c r="AI57" s="29">
        <f t="shared" si="52"/>
        <v>2809.8</v>
      </c>
      <c r="AL57" s="148"/>
      <c r="AM57" s="150">
        <v>705</v>
      </c>
      <c r="AN57" s="151" t="s">
        <v>182</v>
      </c>
      <c r="AO57" s="138">
        <f t="shared" si="74"/>
        <v>517.80000000000007</v>
      </c>
      <c r="AP57" s="138">
        <f t="shared" si="75"/>
        <v>56</v>
      </c>
      <c r="AQ57" s="138">
        <f t="shared" si="76"/>
        <v>0</v>
      </c>
      <c r="AR57" s="138">
        <f t="shared" si="77"/>
        <v>573.80000000000007</v>
      </c>
      <c r="AS57" s="138">
        <f t="shared" si="78"/>
        <v>944</v>
      </c>
      <c r="AT57" s="138">
        <f t="shared" si="79"/>
        <v>57.6</v>
      </c>
      <c r="AU57" s="138">
        <f t="shared" si="80"/>
        <v>0</v>
      </c>
      <c r="AV57" s="138">
        <f t="shared" si="81"/>
        <v>287.5</v>
      </c>
      <c r="AW57" s="138">
        <f t="shared" si="82"/>
        <v>0</v>
      </c>
      <c r="AX57" s="138">
        <f t="shared" si="83"/>
        <v>21.3</v>
      </c>
      <c r="AY57" s="138">
        <f t="shared" si="73"/>
        <v>0</v>
      </c>
      <c r="AZ57" s="138">
        <f t="shared" si="73"/>
        <v>0</v>
      </c>
      <c r="BA57" s="138">
        <f t="shared" si="73"/>
        <v>0</v>
      </c>
      <c r="BB57" s="138">
        <f t="shared" si="84"/>
        <v>0</v>
      </c>
      <c r="BC57" s="138">
        <f t="shared" si="85"/>
        <v>1001.6</v>
      </c>
      <c r="BE57" s="28"/>
      <c r="BF57" s="28"/>
    </row>
    <row r="58" spans="1:58" x14ac:dyDescent="0.2">
      <c r="A58" s="23" t="s">
        <v>120</v>
      </c>
      <c r="B58" s="24" t="s">
        <v>121</v>
      </c>
      <c r="C58" s="28">
        <f>'2002_Ag_GW_County'!C58</f>
        <v>341.6</v>
      </c>
      <c r="D58" s="29">
        <f>'2002_Urban_GW_County'!C58</f>
        <v>38.1</v>
      </c>
      <c r="E58" s="29">
        <f>'2002_MW_GW_County'!C58</f>
        <v>0</v>
      </c>
      <c r="F58" s="29">
        <f t="shared" si="3"/>
        <v>379.70000000000005</v>
      </c>
      <c r="G58" s="28">
        <f>'2002_Ag_GW_County'!H58</f>
        <v>842.5</v>
      </c>
      <c r="H58" s="29">
        <f>'2002_Urban_GW_County'!H58</f>
        <v>56.800000000000004</v>
      </c>
      <c r="I58" s="29">
        <f>'2002_MW_GW_County'!H58</f>
        <v>14.7</v>
      </c>
      <c r="J58" s="28">
        <f>'2002_Ag_GW_County'!D58+'2002_Urban_GW_County'!D58+'2002_MW_GW_County'!D58</f>
        <v>52.699999999999996</v>
      </c>
      <c r="K58" s="28">
        <f>'2002_Ag_GW_County'!E58+'2002_Urban_GW_County'!E58+'2002_MW_GW_County'!E58</f>
        <v>0</v>
      </c>
      <c r="L58" s="28">
        <f>'2002_Ag_GW_County'!F58+'2002_Urban_GW_County'!F58+'2002_MW_GW_County'!F58</f>
        <v>5.8000000000000007</v>
      </c>
      <c r="M58" s="28">
        <f>'2002_Ag_GW_County'!J58</f>
        <v>25</v>
      </c>
      <c r="N58" s="28">
        <f>'2002_Urban_GW_County'!J58</f>
        <v>0</v>
      </c>
      <c r="O58" s="28">
        <f>'2002_MW_GW_County'!J58</f>
        <v>0</v>
      </c>
      <c r="P58" s="28">
        <f>'2002_Ag_GW_County'!J58+'2002_Urban_GW_County'!J58+'2002_MW_GW_County'!J58</f>
        <v>25</v>
      </c>
      <c r="Q58" s="29">
        <f>'2002_Ag_GW_County'!H58+'2002_Urban_GW_County'!H58+'2002_MW_GW_County'!H58</f>
        <v>914</v>
      </c>
      <c r="V58" s="29"/>
      <c r="W58" s="29"/>
      <c r="X58" s="29"/>
      <c r="Z58" s="29"/>
      <c r="AA58" s="29"/>
      <c r="AI58" s="29"/>
      <c r="AL58" s="148"/>
      <c r="AM58" s="150">
        <v>706</v>
      </c>
      <c r="AN58" s="151" t="s">
        <v>183</v>
      </c>
      <c r="AO58" s="138">
        <f t="shared" si="74"/>
        <v>1782.8000000000002</v>
      </c>
      <c r="AP58" s="138">
        <f t="shared" si="75"/>
        <v>83.1</v>
      </c>
      <c r="AQ58" s="138">
        <f t="shared" si="76"/>
        <v>3.3</v>
      </c>
      <c r="AR58" s="138">
        <f t="shared" si="77"/>
        <v>1869.2</v>
      </c>
      <c r="AS58" s="138">
        <f t="shared" si="78"/>
        <v>2520</v>
      </c>
      <c r="AT58" s="138">
        <f t="shared" si="79"/>
        <v>115.1</v>
      </c>
      <c r="AU58" s="138">
        <f t="shared" si="80"/>
        <v>3.3</v>
      </c>
      <c r="AV58" s="138">
        <f t="shared" si="81"/>
        <v>752.89999999999986</v>
      </c>
      <c r="AW58" s="138">
        <f t="shared" si="82"/>
        <v>0</v>
      </c>
      <c r="AX58" s="138">
        <f t="shared" si="83"/>
        <v>36.799999999999997</v>
      </c>
      <c r="AY58" s="138">
        <f t="shared" si="73"/>
        <v>0</v>
      </c>
      <c r="AZ58" s="138">
        <f t="shared" si="73"/>
        <v>0</v>
      </c>
      <c r="BA58" s="138">
        <f t="shared" si="73"/>
        <v>0</v>
      </c>
      <c r="BB58" s="138">
        <f t="shared" si="84"/>
        <v>0</v>
      </c>
      <c r="BC58" s="138">
        <f t="shared" si="85"/>
        <v>2638.4</v>
      </c>
      <c r="BE58" s="28"/>
      <c r="BF58" s="28"/>
    </row>
    <row r="59" spans="1:58" x14ac:dyDescent="0.2">
      <c r="A59" s="23" t="s">
        <v>122</v>
      </c>
      <c r="B59" s="24" t="s">
        <v>123</v>
      </c>
      <c r="C59" s="28">
        <f>'2002_Ag_GW_County'!C59</f>
        <v>49.2</v>
      </c>
      <c r="D59" s="29">
        <f>'2002_Urban_GW_County'!C59</f>
        <v>14.100000000000001</v>
      </c>
      <c r="E59" s="29">
        <f>'2002_MW_GW_County'!C59</f>
        <v>0</v>
      </c>
      <c r="F59" s="29">
        <f t="shared" si="3"/>
        <v>63.300000000000004</v>
      </c>
      <c r="G59" s="28">
        <f>'2002_Ag_GW_County'!H59</f>
        <v>394.2</v>
      </c>
      <c r="H59" s="29">
        <f>'2002_Urban_GW_County'!H59</f>
        <v>18.7</v>
      </c>
      <c r="I59" s="29">
        <f>'2002_MW_GW_County'!H59</f>
        <v>2.2999999999999998</v>
      </c>
      <c r="J59" s="28">
        <f>'2002_Ag_GW_County'!D59+'2002_Urban_GW_County'!D59+'2002_MW_GW_County'!D59</f>
        <v>21.7</v>
      </c>
      <c r="K59" s="28">
        <f>'2002_Ag_GW_County'!E59+'2002_Urban_GW_County'!E59+'2002_MW_GW_County'!E59</f>
        <v>0</v>
      </c>
      <c r="L59" s="28">
        <f>'2002_Ag_GW_County'!F59+'2002_Urban_GW_County'!F59+'2002_MW_GW_County'!F59</f>
        <v>17.3</v>
      </c>
      <c r="M59" s="28">
        <f>'2002_Ag_GW_County'!J59</f>
        <v>4</v>
      </c>
      <c r="N59" s="28">
        <f>'2002_Urban_GW_County'!J59</f>
        <v>2.8000000000000007</v>
      </c>
      <c r="O59" s="28">
        <f>'2002_MW_GW_County'!J59</f>
        <v>0</v>
      </c>
      <c r="P59" s="28">
        <f>'2002_Ag_GW_County'!J59+'2002_Urban_GW_County'!J59+'2002_MW_GW_County'!J59</f>
        <v>6.8000000000000007</v>
      </c>
      <c r="Q59" s="29">
        <f>'2002_Ag_GW_County'!H59+'2002_Urban_GW_County'!H59+'2002_MW_GW_County'!H59</f>
        <v>415.2</v>
      </c>
      <c r="T59" s="40" t="s">
        <v>214</v>
      </c>
      <c r="U59" s="28">
        <f>SUM(U2:U58)</f>
        <v>13230.7</v>
      </c>
      <c r="V59" s="28">
        <f t="shared" ref="V59:AI59" si="86">SUM(V2:V58)</f>
        <v>3983.3300000000008</v>
      </c>
      <c r="W59" s="28">
        <f t="shared" si="86"/>
        <v>305.7</v>
      </c>
      <c r="X59" s="28">
        <f t="shared" si="86"/>
        <v>17519.73</v>
      </c>
      <c r="Y59" s="28">
        <f t="shared" si="86"/>
        <v>33973.399999999994</v>
      </c>
      <c r="Z59" s="28">
        <f t="shared" si="86"/>
        <v>8823.7900000000009</v>
      </c>
      <c r="AA59" s="28">
        <f t="shared" si="86"/>
        <v>1364.0999999999997</v>
      </c>
      <c r="AB59" s="28">
        <f t="shared" si="86"/>
        <v>5921.7000000000007</v>
      </c>
      <c r="AC59" s="28">
        <f t="shared" si="86"/>
        <v>360.6</v>
      </c>
      <c r="AD59" s="28">
        <f t="shared" si="86"/>
        <v>812.3</v>
      </c>
      <c r="AE59" s="28">
        <f t="shared" si="86"/>
        <v>777.50000000000011</v>
      </c>
      <c r="AF59" s="28">
        <f t="shared" si="86"/>
        <v>61.7</v>
      </c>
      <c r="AG59" s="28">
        <f t="shared" si="86"/>
        <v>127.80000000000001</v>
      </c>
      <c r="AH59" s="39">
        <f t="shared" si="86"/>
        <v>967.00000000000011</v>
      </c>
      <c r="AI59" s="28">
        <f t="shared" si="86"/>
        <v>44161.289999999994</v>
      </c>
      <c r="AL59" s="148"/>
      <c r="AM59" s="150">
        <v>707</v>
      </c>
      <c r="AN59" s="151" t="s">
        <v>184</v>
      </c>
      <c r="AO59" s="138">
        <f t="shared" si="74"/>
        <v>26.1</v>
      </c>
      <c r="AP59" s="138">
        <f t="shared" si="75"/>
        <v>14.1</v>
      </c>
      <c r="AQ59" s="138">
        <f t="shared" si="76"/>
        <v>0</v>
      </c>
      <c r="AR59" s="138">
        <f t="shared" si="77"/>
        <v>40.200000000000003</v>
      </c>
      <c r="AS59" s="138">
        <f t="shared" si="78"/>
        <v>29.400000000000002</v>
      </c>
      <c r="AT59" s="138">
        <f t="shared" si="79"/>
        <v>18.3</v>
      </c>
      <c r="AU59" s="138">
        <f t="shared" si="80"/>
        <v>0</v>
      </c>
      <c r="AV59" s="138">
        <f t="shared" si="81"/>
        <v>18.100000000000001</v>
      </c>
      <c r="AW59" s="138">
        <f t="shared" si="82"/>
        <v>0.8</v>
      </c>
      <c r="AX59" s="138">
        <f t="shared" si="83"/>
        <v>0.2</v>
      </c>
      <c r="AY59" s="138">
        <f t="shared" si="73"/>
        <v>0</v>
      </c>
      <c r="AZ59" s="138">
        <f t="shared" si="73"/>
        <v>0</v>
      </c>
      <c r="BA59" s="138">
        <f t="shared" si="73"/>
        <v>0</v>
      </c>
      <c r="BB59" s="138">
        <f t="shared" si="84"/>
        <v>0</v>
      </c>
      <c r="BC59" s="138">
        <f t="shared" si="85"/>
        <v>47.7</v>
      </c>
      <c r="BE59" s="28"/>
      <c r="BF59" s="28"/>
    </row>
    <row r="60" spans="1:58" x14ac:dyDescent="0.2">
      <c r="T60" s="40" t="s">
        <v>215</v>
      </c>
      <c r="U60" s="28">
        <f t="shared" ref="U60:AD60" si="87">SUM(C2:C59)</f>
        <v>13230.699999999995</v>
      </c>
      <c r="V60" s="28">
        <f t="shared" si="87"/>
        <v>3983.33</v>
      </c>
      <c r="W60" s="28">
        <f t="shared" si="87"/>
        <v>305.7</v>
      </c>
      <c r="X60" s="28">
        <f t="shared" si="87"/>
        <v>17519.730000000003</v>
      </c>
      <c r="Y60" s="28">
        <f t="shared" si="87"/>
        <v>33973.399999999994</v>
      </c>
      <c r="Z60" s="28">
        <f t="shared" si="87"/>
        <v>8823.7900000000009</v>
      </c>
      <c r="AA60" s="28">
        <f t="shared" si="87"/>
        <v>1364.1</v>
      </c>
      <c r="AB60" s="28">
        <f t="shared" si="87"/>
        <v>5921.699999999998</v>
      </c>
      <c r="AC60" s="28">
        <f t="shared" si="87"/>
        <v>360.6</v>
      </c>
      <c r="AD60" s="28">
        <f t="shared" si="87"/>
        <v>812.3</v>
      </c>
      <c r="AE60" s="28">
        <f t="shared" ref="AE60:AG60" si="88">SUM(M2:M59)</f>
        <v>777.50000000000011</v>
      </c>
      <c r="AF60" s="28">
        <f t="shared" si="88"/>
        <v>61.69999999999996</v>
      </c>
      <c r="AG60" s="28">
        <f t="shared" si="88"/>
        <v>127.80000000000001</v>
      </c>
      <c r="AH60" s="39">
        <f>SUM(P2:P59)</f>
        <v>967</v>
      </c>
      <c r="AI60" s="28">
        <f>SUM(Q2:Q59)</f>
        <v>44161.29</v>
      </c>
      <c r="AL60" s="148"/>
      <c r="AM60" s="150">
        <v>708</v>
      </c>
      <c r="AN60" s="151" t="s">
        <v>185</v>
      </c>
      <c r="AO60" s="138">
        <f t="shared" si="74"/>
        <v>594.20000000000005</v>
      </c>
      <c r="AP60" s="138">
        <f t="shared" si="75"/>
        <v>6.5</v>
      </c>
      <c r="AQ60" s="138">
        <f t="shared" si="76"/>
        <v>25.5</v>
      </c>
      <c r="AR60" s="138">
        <f t="shared" si="77"/>
        <v>626.20000000000005</v>
      </c>
      <c r="AS60" s="138">
        <f t="shared" si="78"/>
        <v>1058.3</v>
      </c>
      <c r="AT60" s="138">
        <f t="shared" si="79"/>
        <v>8.6999999999999993</v>
      </c>
      <c r="AU60" s="138">
        <f t="shared" si="80"/>
        <v>44.8</v>
      </c>
      <c r="AV60" s="138">
        <f t="shared" si="81"/>
        <v>174.5</v>
      </c>
      <c r="AW60" s="138">
        <f t="shared" si="82"/>
        <v>47.7</v>
      </c>
      <c r="AX60" s="138">
        <f t="shared" si="83"/>
        <v>23.200000000000003</v>
      </c>
      <c r="AY60" s="138">
        <f t="shared" si="73"/>
        <v>0</v>
      </c>
      <c r="AZ60" s="138">
        <f t="shared" si="73"/>
        <v>0</v>
      </c>
      <c r="BA60" s="138">
        <f t="shared" si="73"/>
        <v>0</v>
      </c>
      <c r="BB60" s="138">
        <f t="shared" si="84"/>
        <v>0</v>
      </c>
      <c r="BC60" s="138">
        <f t="shared" si="85"/>
        <v>1111.8</v>
      </c>
      <c r="BE60" s="28"/>
      <c r="BF60" s="28"/>
    </row>
    <row r="61" spans="1:58" x14ac:dyDescent="0.2">
      <c r="C61" s="28">
        <f>SUM(C2:C60)</f>
        <v>13230.699999999995</v>
      </c>
      <c r="D61" s="28">
        <f t="shared" ref="D61:O61" si="89">SUM(D2:D60)</f>
        <v>3983.33</v>
      </c>
      <c r="E61" s="28">
        <f t="shared" si="89"/>
        <v>305.7</v>
      </c>
      <c r="F61" s="28">
        <f t="shared" si="89"/>
        <v>17519.730000000003</v>
      </c>
      <c r="G61" s="28">
        <f t="shared" si="89"/>
        <v>33973.399999999994</v>
      </c>
      <c r="H61" s="28">
        <f t="shared" si="89"/>
        <v>8823.7900000000009</v>
      </c>
      <c r="I61" s="28">
        <f t="shared" si="89"/>
        <v>1364.1</v>
      </c>
      <c r="J61" s="28">
        <f t="shared" si="89"/>
        <v>5921.699999999998</v>
      </c>
      <c r="K61" s="28">
        <f t="shared" si="89"/>
        <v>360.6</v>
      </c>
      <c r="L61" s="28">
        <f t="shared" si="89"/>
        <v>812.3</v>
      </c>
      <c r="M61" s="28">
        <f t="shared" si="89"/>
        <v>777.50000000000011</v>
      </c>
      <c r="N61" s="28">
        <f t="shared" si="89"/>
        <v>61.69999999999996</v>
      </c>
      <c r="O61" s="28">
        <f t="shared" si="89"/>
        <v>127.80000000000001</v>
      </c>
      <c r="P61" s="28">
        <f>SUM(P2:P60)</f>
        <v>967</v>
      </c>
      <c r="Q61" s="28">
        <f>SUM(Q2:Q60)</f>
        <v>44161.29</v>
      </c>
      <c r="AL61" s="148"/>
      <c r="AM61" s="150">
        <v>709</v>
      </c>
      <c r="AN61" s="151" t="s">
        <v>186</v>
      </c>
      <c r="AO61" s="138">
        <f t="shared" si="74"/>
        <v>499.5</v>
      </c>
      <c r="AP61" s="138">
        <f t="shared" si="75"/>
        <v>26.6</v>
      </c>
      <c r="AQ61" s="138">
        <f t="shared" si="76"/>
        <v>0</v>
      </c>
      <c r="AR61" s="138">
        <f t="shared" si="77"/>
        <v>526.1</v>
      </c>
      <c r="AS61" s="138">
        <f t="shared" si="78"/>
        <v>752.50000000000011</v>
      </c>
      <c r="AT61" s="138">
        <f t="shared" si="79"/>
        <v>26.6</v>
      </c>
      <c r="AU61" s="138">
        <f t="shared" si="80"/>
        <v>0</v>
      </c>
      <c r="AV61" s="138">
        <f t="shared" si="81"/>
        <v>196.8</v>
      </c>
      <c r="AW61" s="138">
        <f t="shared" si="82"/>
        <v>0</v>
      </c>
      <c r="AX61" s="138">
        <f t="shared" si="83"/>
        <v>12.700000000000001</v>
      </c>
      <c r="AY61" s="138">
        <f t="shared" si="73"/>
        <v>0</v>
      </c>
      <c r="AZ61" s="138">
        <f t="shared" si="73"/>
        <v>0</v>
      </c>
      <c r="BA61" s="138">
        <f t="shared" si="73"/>
        <v>0</v>
      </c>
      <c r="BB61" s="138">
        <f t="shared" si="84"/>
        <v>0</v>
      </c>
      <c r="BC61" s="138">
        <f t="shared" si="85"/>
        <v>779.10000000000014</v>
      </c>
      <c r="BE61" s="28"/>
      <c r="BF61" s="28"/>
    </row>
    <row r="62" spans="1:58" ht="13.5" thickBot="1" x14ac:dyDescent="0.25">
      <c r="AL62" s="148"/>
      <c r="AM62" s="152">
        <v>710</v>
      </c>
      <c r="AN62" s="153" t="s">
        <v>187</v>
      </c>
      <c r="AO62" s="154">
        <f t="shared" si="74"/>
        <v>727.09999999999991</v>
      </c>
      <c r="AP62" s="154">
        <f t="shared" si="75"/>
        <v>156.29999999999998</v>
      </c>
      <c r="AQ62" s="154">
        <f t="shared" si="76"/>
        <v>0</v>
      </c>
      <c r="AR62" s="154">
        <f t="shared" si="77"/>
        <v>883.39999999999986</v>
      </c>
      <c r="AS62" s="154">
        <f t="shared" si="78"/>
        <v>1247.5999999999999</v>
      </c>
      <c r="AT62" s="154">
        <f t="shared" si="79"/>
        <v>156.39999999999998</v>
      </c>
      <c r="AU62" s="154">
        <f t="shared" si="80"/>
        <v>0</v>
      </c>
      <c r="AV62" s="154">
        <f t="shared" si="81"/>
        <v>316.3</v>
      </c>
      <c r="AW62" s="154">
        <f t="shared" si="82"/>
        <v>41.2</v>
      </c>
      <c r="AX62" s="154">
        <f t="shared" si="83"/>
        <v>26.1</v>
      </c>
      <c r="AY62" s="154">
        <f t="shared" si="73"/>
        <v>0</v>
      </c>
      <c r="AZ62" s="154">
        <f t="shared" si="73"/>
        <v>0</v>
      </c>
      <c r="BA62" s="154">
        <f t="shared" si="73"/>
        <v>0</v>
      </c>
      <c r="BB62" s="154">
        <f t="shared" si="84"/>
        <v>0</v>
      </c>
      <c r="BC62" s="154">
        <f t="shared" si="85"/>
        <v>1404</v>
      </c>
      <c r="BE62" s="28"/>
      <c r="BF62" s="28"/>
    </row>
    <row r="63" spans="1:58" ht="13.5" thickTop="1" x14ac:dyDescent="0.2">
      <c r="AL63" s="148"/>
      <c r="AM63" s="150"/>
      <c r="AN63" s="155" t="s">
        <v>242</v>
      </c>
      <c r="AO63" s="138">
        <f>SUM(AO53:AO62)</f>
        <v>6504.4</v>
      </c>
      <c r="AP63" s="138">
        <f t="shared" ref="AP63:BC63" si="90">SUM(AP53:AP62)</f>
        <v>573.6</v>
      </c>
      <c r="AQ63" s="138">
        <f t="shared" si="90"/>
        <v>65.599999999999994</v>
      </c>
      <c r="AR63" s="138">
        <f t="shared" si="90"/>
        <v>7143.5999999999995</v>
      </c>
      <c r="AS63" s="138">
        <f t="shared" si="90"/>
        <v>10840.8</v>
      </c>
      <c r="AT63" s="138">
        <f t="shared" si="90"/>
        <v>683.5</v>
      </c>
      <c r="AU63" s="138">
        <f t="shared" si="90"/>
        <v>120.89999999999999</v>
      </c>
      <c r="AV63" s="138">
        <f t="shared" si="90"/>
        <v>2909.5000000000005</v>
      </c>
      <c r="AW63" s="138">
        <f t="shared" si="90"/>
        <v>89.7</v>
      </c>
      <c r="AX63" s="138">
        <f t="shared" si="90"/>
        <v>216.99999999999997</v>
      </c>
      <c r="AY63" s="138">
        <f t="shared" ref="AY63:BA63" si="91">SUM(AY53:AY62)</f>
        <v>0</v>
      </c>
      <c r="AZ63" s="138">
        <f t="shared" si="91"/>
        <v>0</v>
      </c>
      <c r="BA63" s="138">
        <f t="shared" si="91"/>
        <v>0</v>
      </c>
      <c r="BB63" s="138">
        <f t="shared" si="90"/>
        <v>0</v>
      </c>
      <c r="BC63" s="138">
        <f t="shared" si="90"/>
        <v>11645.2</v>
      </c>
      <c r="BD63" s="28">
        <f>AS63+AT63+AU63</f>
        <v>11645.199999999999</v>
      </c>
      <c r="BE63" s="28"/>
      <c r="BF63" s="28"/>
    </row>
    <row r="64" spans="1:58" x14ac:dyDescent="0.2">
      <c r="AL64" s="148"/>
      <c r="AM64" s="27"/>
      <c r="BE64" s="28"/>
      <c r="BF64" s="28"/>
    </row>
    <row r="65" spans="38:58" x14ac:dyDescent="0.2">
      <c r="AL65" s="148"/>
      <c r="AM65" s="27"/>
      <c r="BE65" s="28"/>
      <c r="BF65" s="28"/>
    </row>
    <row r="66" spans="38:58" x14ac:dyDescent="0.2">
      <c r="AL66" s="148" t="s">
        <v>238</v>
      </c>
      <c r="AM66" s="150">
        <v>801</v>
      </c>
      <c r="AN66" s="151" t="s">
        <v>43</v>
      </c>
      <c r="AO66" s="138">
        <f t="shared" ref="AO66:AX67" si="92">U45</f>
        <v>118.7</v>
      </c>
      <c r="AP66" s="138">
        <f t="shared" si="92"/>
        <v>17.8</v>
      </c>
      <c r="AQ66" s="138">
        <f t="shared" si="92"/>
        <v>6.3</v>
      </c>
      <c r="AR66" s="138">
        <f t="shared" si="92"/>
        <v>142.80000000000001</v>
      </c>
      <c r="AS66" s="138">
        <f t="shared" si="92"/>
        <v>269.40000000000003</v>
      </c>
      <c r="AT66" s="138">
        <f t="shared" si="92"/>
        <v>20.3</v>
      </c>
      <c r="AU66" s="138">
        <f t="shared" si="92"/>
        <v>17.8</v>
      </c>
      <c r="AV66" s="138">
        <f t="shared" si="92"/>
        <v>41</v>
      </c>
      <c r="AW66" s="138">
        <f t="shared" si="92"/>
        <v>0</v>
      </c>
      <c r="AX66" s="138">
        <f t="shared" si="92"/>
        <v>8.1</v>
      </c>
      <c r="AY66" s="138">
        <f t="shared" ref="AY66:BA66" si="93">AE45</f>
        <v>3.6</v>
      </c>
      <c r="AZ66" s="138">
        <f t="shared" si="93"/>
        <v>0</v>
      </c>
      <c r="BA66" s="138">
        <f t="shared" si="93"/>
        <v>0.19999999999999929</v>
      </c>
      <c r="BB66" s="138">
        <f>AH45</f>
        <v>3.7999999999999994</v>
      </c>
      <c r="BC66" s="138">
        <f>AI45</f>
        <v>307.50000000000006</v>
      </c>
      <c r="BE66" s="28"/>
      <c r="BF66" s="28"/>
    </row>
    <row r="67" spans="38:58" ht="13.5" thickBot="1" x14ac:dyDescent="0.25">
      <c r="AL67" s="148"/>
      <c r="AM67" s="152">
        <v>802</v>
      </c>
      <c r="AN67" s="153" t="s">
        <v>11</v>
      </c>
      <c r="AO67" s="154">
        <f t="shared" si="92"/>
        <v>0.7</v>
      </c>
      <c r="AP67" s="154">
        <f t="shared" si="92"/>
        <v>14.5</v>
      </c>
      <c r="AQ67" s="154">
        <f t="shared" si="92"/>
        <v>0</v>
      </c>
      <c r="AR67" s="154">
        <f t="shared" si="92"/>
        <v>15.2</v>
      </c>
      <c r="AS67" s="154">
        <f t="shared" si="92"/>
        <v>145.80000000000001</v>
      </c>
      <c r="AT67" s="154">
        <f t="shared" si="92"/>
        <v>17.8</v>
      </c>
      <c r="AU67" s="154">
        <f t="shared" si="92"/>
        <v>0</v>
      </c>
      <c r="AV67" s="154">
        <f t="shared" si="92"/>
        <v>13.6</v>
      </c>
      <c r="AW67" s="154">
        <f t="shared" si="92"/>
        <v>0</v>
      </c>
      <c r="AX67" s="154">
        <f t="shared" si="92"/>
        <v>0</v>
      </c>
      <c r="AY67" s="154">
        <f t="shared" ref="AY67:BA67" si="94">AE46</f>
        <v>10.1</v>
      </c>
      <c r="AZ67" s="154">
        <f t="shared" si="94"/>
        <v>0</v>
      </c>
      <c r="BA67" s="154">
        <f t="shared" si="94"/>
        <v>0</v>
      </c>
      <c r="BB67" s="154">
        <f>AH46</f>
        <v>10.1</v>
      </c>
      <c r="BC67" s="154">
        <f>AI46</f>
        <v>163.60000000000002</v>
      </c>
      <c r="BE67" s="28"/>
      <c r="BF67" s="28"/>
    </row>
    <row r="68" spans="38:58" ht="13.5" thickTop="1" x14ac:dyDescent="0.2">
      <c r="AL68" s="148"/>
      <c r="AM68" s="150"/>
      <c r="AN68" s="155" t="s">
        <v>242</v>
      </c>
      <c r="AO68" s="138">
        <f>SUM(AO66:AO67)</f>
        <v>119.4</v>
      </c>
      <c r="AP68" s="138">
        <f t="shared" ref="AP68:BC68" si="95">SUM(AP66:AP67)</f>
        <v>32.299999999999997</v>
      </c>
      <c r="AQ68" s="138">
        <f t="shared" si="95"/>
        <v>6.3</v>
      </c>
      <c r="AR68" s="138">
        <f t="shared" si="95"/>
        <v>158</v>
      </c>
      <c r="AS68" s="138">
        <f t="shared" si="95"/>
        <v>415.20000000000005</v>
      </c>
      <c r="AT68" s="138">
        <f t="shared" si="95"/>
        <v>38.1</v>
      </c>
      <c r="AU68" s="138">
        <f t="shared" si="95"/>
        <v>17.8</v>
      </c>
      <c r="AV68" s="138">
        <f t="shared" si="95"/>
        <v>54.6</v>
      </c>
      <c r="AW68" s="138">
        <f t="shared" si="95"/>
        <v>0</v>
      </c>
      <c r="AX68" s="138">
        <f t="shared" si="95"/>
        <v>8.1</v>
      </c>
      <c r="AY68" s="138">
        <f t="shared" ref="AY68:BA68" si="96">SUM(AY66:AY67)</f>
        <v>13.7</v>
      </c>
      <c r="AZ68" s="138">
        <f t="shared" si="96"/>
        <v>0</v>
      </c>
      <c r="BA68" s="138">
        <f t="shared" si="96"/>
        <v>0.19999999999999929</v>
      </c>
      <c r="BB68" s="138">
        <f t="shared" si="95"/>
        <v>13.899999999999999</v>
      </c>
      <c r="BC68" s="138">
        <f t="shared" si="95"/>
        <v>471.10000000000008</v>
      </c>
      <c r="BD68" s="28">
        <f>AS68+AT68+AU68</f>
        <v>471.10000000000008</v>
      </c>
      <c r="BE68" s="28"/>
      <c r="BF68" s="28"/>
    </row>
    <row r="69" spans="38:58" x14ac:dyDescent="0.2">
      <c r="AL69" s="148"/>
      <c r="AM69" s="27"/>
      <c r="BE69" s="28"/>
      <c r="BF69" s="28"/>
    </row>
    <row r="70" spans="38:58" x14ac:dyDescent="0.2">
      <c r="AL70" s="148"/>
      <c r="AM70" s="27"/>
      <c r="BE70" s="28"/>
      <c r="BF70" s="28"/>
    </row>
    <row r="71" spans="38:58" x14ac:dyDescent="0.2">
      <c r="AL71" s="148" t="s">
        <v>239</v>
      </c>
      <c r="AM71" s="150">
        <v>901</v>
      </c>
      <c r="AN71" s="151" t="s">
        <v>188</v>
      </c>
      <c r="AO71" s="138">
        <f t="shared" ref="AO71:AX75" si="97">U47</f>
        <v>136.1</v>
      </c>
      <c r="AP71" s="138">
        <f t="shared" si="97"/>
        <v>13</v>
      </c>
      <c r="AQ71" s="138">
        <f t="shared" si="97"/>
        <v>0</v>
      </c>
      <c r="AR71" s="138">
        <f t="shared" si="97"/>
        <v>149.1</v>
      </c>
      <c r="AS71" s="138">
        <f t="shared" si="97"/>
        <v>185</v>
      </c>
      <c r="AT71" s="138">
        <f t="shared" si="97"/>
        <v>13.7</v>
      </c>
      <c r="AU71" s="138">
        <f t="shared" si="97"/>
        <v>0</v>
      </c>
      <c r="AV71" s="138">
        <f t="shared" si="97"/>
        <v>28.599999999999998</v>
      </c>
      <c r="AW71" s="138">
        <f t="shared" si="97"/>
        <v>0</v>
      </c>
      <c r="AX71" s="138">
        <f t="shared" si="97"/>
        <v>0</v>
      </c>
      <c r="AY71" s="138">
        <f t="shared" ref="AY71:BA71" si="98">AE47</f>
        <v>0</v>
      </c>
      <c r="AZ71" s="138">
        <f t="shared" si="98"/>
        <v>0</v>
      </c>
      <c r="BA71" s="138">
        <f t="shared" si="98"/>
        <v>0</v>
      </c>
      <c r="BB71" s="138">
        <f t="shared" ref="BB71:BC75" si="99">AH47</f>
        <v>0</v>
      </c>
      <c r="BC71" s="138">
        <f t="shared" si="99"/>
        <v>198.7</v>
      </c>
      <c r="BE71" s="28"/>
      <c r="BF71" s="28"/>
    </row>
    <row r="72" spans="38:58" x14ac:dyDescent="0.2">
      <c r="AL72" s="148"/>
      <c r="AM72" s="150">
        <v>902</v>
      </c>
      <c r="AN72" s="151" t="s">
        <v>189</v>
      </c>
      <c r="AO72" s="138">
        <f t="shared" si="97"/>
        <v>6.5000000000000009</v>
      </c>
      <c r="AP72" s="138">
        <f t="shared" si="97"/>
        <v>20.300000000000004</v>
      </c>
      <c r="AQ72" s="138">
        <f t="shared" si="97"/>
        <v>0</v>
      </c>
      <c r="AR72" s="138">
        <f t="shared" si="97"/>
        <v>26.800000000000004</v>
      </c>
      <c r="AS72" s="138">
        <f t="shared" si="97"/>
        <v>6.5000000000000009</v>
      </c>
      <c r="AT72" s="138">
        <f t="shared" si="97"/>
        <v>20.300000000000004</v>
      </c>
      <c r="AU72" s="138">
        <f t="shared" si="97"/>
        <v>0</v>
      </c>
      <c r="AV72" s="138">
        <f t="shared" si="97"/>
        <v>8.7000000000000011</v>
      </c>
      <c r="AW72" s="138">
        <f t="shared" si="97"/>
        <v>0</v>
      </c>
      <c r="AX72" s="138">
        <f t="shared" si="97"/>
        <v>0</v>
      </c>
      <c r="AY72" s="138">
        <f t="shared" ref="AY72:BA72" si="100">AE48</f>
        <v>0</v>
      </c>
      <c r="AZ72" s="138">
        <f t="shared" si="100"/>
        <v>0</v>
      </c>
      <c r="BA72" s="138">
        <f t="shared" si="100"/>
        <v>0</v>
      </c>
      <c r="BB72" s="138">
        <f t="shared" si="99"/>
        <v>0</v>
      </c>
      <c r="BC72" s="138">
        <f t="shared" si="99"/>
        <v>26.800000000000004</v>
      </c>
      <c r="BE72" s="28"/>
      <c r="BF72" s="28"/>
    </row>
    <row r="73" spans="38:58" x14ac:dyDescent="0.2">
      <c r="AL73" s="148"/>
      <c r="AM73" s="150">
        <v>903</v>
      </c>
      <c r="AN73" s="151" t="s">
        <v>190</v>
      </c>
      <c r="AO73" s="138">
        <f t="shared" si="97"/>
        <v>11.500000000000002</v>
      </c>
      <c r="AP73" s="138">
        <f t="shared" si="97"/>
        <v>4.0000000000000009</v>
      </c>
      <c r="AQ73" s="138">
        <f t="shared" si="97"/>
        <v>0</v>
      </c>
      <c r="AR73" s="138">
        <f t="shared" si="97"/>
        <v>15.500000000000004</v>
      </c>
      <c r="AS73" s="138">
        <f t="shared" si="97"/>
        <v>11.500000000000002</v>
      </c>
      <c r="AT73" s="138">
        <f t="shared" si="97"/>
        <v>4.0000000000000009</v>
      </c>
      <c r="AU73" s="138">
        <f t="shared" si="97"/>
        <v>0</v>
      </c>
      <c r="AV73" s="138">
        <f t="shared" si="97"/>
        <v>4.2</v>
      </c>
      <c r="AW73" s="138">
        <f t="shared" si="97"/>
        <v>0</v>
      </c>
      <c r="AX73" s="138">
        <f t="shared" si="97"/>
        <v>0</v>
      </c>
      <c r="AY73" s="138">
        <f t="shared" ref="AY73:BA73" si="101">AE49</f>
        <v>0</v>
      </c>
      <c r="AZ73" s="138">
        <f t="shared" si="101"/>
        <v>0</v>
      </c>
      <c r="BA73" s="138">
        <f t="shared" si="101"/>
        <v>0</v>
      </c>
      <c r="BB73" s="138">
        <f t="shared" si="99"/>
        <v>0</v>
      </c>
      <c r="BC73" s="138">
        <f t="shared" si="99"/>
        <v>15.500000000000004</v>
      </c>
      <c r="BE73" s="28"/>
      <c r="BF73" s="28"/>
    </row>
    <row r="74" spans="38:58" x14ac:dyDescent="0.2">
      <c r="AL74" s="148"/>
      <c r="AM74" s="150">
        <v>904</v>
      </c>
      <c r="AN74" s="151" t="s">
        <v>191</v>
      </c>
      <c r="AO74" s="138">
        <f t="shared" si="97"/>
        <v>62.4</v>
      </c>
      <c r="AP74" s="138">
        <f t="shared" si="97"/>
        <v>24.3</v>
      </c>
      <c r="AQ74" s="138">
        <f t="shared" si="97"/>
        <v>0</v>
      </c>
      <c r="AR74" s="138">
        <f t="shared" si="97"/>
        <v>86.7</v>
      </c>
      <c r="AS74" s="138">
        <f t="shared" si="97"/>
        <v>84.1</v>
      </c>
      <c r="AT74" s="138">
        <f t="shared" si="97"/>
        <v>112.6</v>
      </c>
      <c r="AU74" s="138">
        <f t="shared" si="97"/>
        <v>0</v>
      </c>
      <c r="AV74" s="138">
        <f t="shared" si="97"/>
        <v>44.400000000000006</v>
      </c>
      <c r="AW74" s="138">
        <f t="shared" si="97"/>
        <v>0</v>
      </c>
      <c r="AX74" s="138">
        <f t="shared" si="97"/>
        <v>0</v>
      </c>
      <c r="AY74" s="138">
        <f t="shared" ref="AY74:BA74" si="102">AE50</f>
        <v>20.5</v>
      </c>
      <c r="AZ74" s="138">
        <f t="shared" si="102"/>
        <v>10.200000000000003</v>
      </c>
      <c r="BA74" s="138">
        <f t="shared" si="102"/>
        <v>0</v>
      </c>
      <c r="BB74" s="138">
        <f t="shared" si="99"/>
        <v>30.700000000000003</v>
      </c>
      <c r="BC74" s="138">
        <f t="shared" si="99"/>
        <v>196.7</v>
      </c>
      <c r="BE74" s="28"/>
      <c r="BF74" s="28"/>
    </row>
    <row r="75" spans="38:58" ht="13.5" thickBot="1" x14ac:dyDescent="0.25">
      <c r="AL75" s="148"/>
      <c r="AM75" s="152">
        <v>905</v>
      </c>
      <c r="AN75" s="153" t="s">
        <v>192</v>
      </c>
      <c r="AO75" s="154">
        <f t="shared" si="97"/>
        <v>70.300000000000011</v>
      </c>
      <c r="AP75" s="154">
        <f t="shared" si="97"/>
        <v>75.899999999999991</v>
      </c>
      <c r="AQ75" s="154">
        <f t="shared" si="97"/>
        <v>0</v>
      </c>
      <c r="AR75" s="154">
        <f t="shared" si="97"/>
        <v>146.19999999999999</v>
      </c>
      <c r="AS75" s="154">
        <f t="shared" si="97"/>
        <v>105.3</v>
      </c>
      <c r="AT75" s="154">
        <f t="shared" si="97"/>
        <v>90.3</v>
      </c>
      <c r="AU75" s="154">
        <f t="shared" si="97"/>
        <v>0</v>
      </c>
      <c r="AV75" s="154">
        <f t="shared" si="97"/>
        <v>50.6</v>
      </c>
      <c r="AW75" s="154">
        <f t="shared" si="97"/>
        <v>0</v>
      </c>
      <c r="AX75" s="154">
        <f t="shared" si="97"/>
        <v>0</v>
      </c>
      <c r="AY75" s="154">
        <f t="shared" ref="AY75:BA75" si="103">AE51</f>
        <v>35</v>
      </c>
      <c r="AZ75" s="154">
        <f t="shared" si="103"/>
        <v>8.7999999999999972</v>
      </c>
      <c r="BA75" s="154">
        <f t="shared" si="103"/>
        <v>0</v>
      </c>
      <c r="BB75" s="154">
        <f t="shared" si="99"/>
        <v>43.8</v>
      </c>
      <c r="BC75" s="154">
        <f t="shared" si="99"/>
        <v>195.6</v>
      </c>
      <c r="BE75" s="28"/>
      <c r="BF75" s="28"/>
    </row>
    <row r="76" spans="38:58" ht="13.5" thickTop="1" x14ac:dyDescent="0.2">
      <c r="AL76" s="148"/>
      <c r="AM76" s="150"/>
      <c r="AN76" s="155" t="s">
        <v>242</v>
      </c>
      <c r="AO76" s="138">
        <f>SUM(AO71:AO75)</f>
        <v>286.8</v>
      </c>
      <c r="AP76" s="138">
        <f t="shared" ref="AP76:BC76" si="104">SUM(AP71:AP75)</f>
        <v>137.5</v>
      </c>
      <c r="AQ76" s="138">
        <f t="shared" si="104"/>
        <v>0</v>
      </c>
      <c r="AR76" s="138">
        <f t="shared" si="104"/>
        <v>424.3</v>
      </c>
      <c r="AS76" s="138">
        <f t="shared" si="104"/>
        <v>392.40000000000003</v>
      </c>
      <c r="AT76" s="138">
        <f t="shared" si="104"/>
        <v>240.89999999999998</v>
      </c>
      <c r="AU76" s="138">
        <f t="shared" si="104"/>
        <v>0</v>
      </c>
      <c r="AV76" s="138">
        <f t="shared" si="104"/>
        <v>136.5</v>
      </c>
      <c r="AW76" s="138">
        <f t="shared" si="104"/>
        <v>0</v>
      </c>
      <c r="AX76" s="138">
        <f t="shared" si="104"/>
        <v>0</v>
      </c>
      <c r="AY76" s="138">
        <f t="shared" ref="AY76:BA76" si="105">SUM(AY71:AY75)</f>
        <v>55.5</v>
      </c>
      <c r="AZ76" s="138">
        <f t="shared" si="105"/>
        <v>19</v>
      </c>
      <c r="BA76" s="138">
        <f t="shared" si="105"/>
        <v>0</v>
      </c>
      <c r="BB76" s="138">
        <f t="shared" si="104"/>
        <v>74.5</v>
      </c>
      <c r="BC76" s="138">
        <f t="shared" si="104"/>
        <v>633.29999999999995</v>
      </c>
      <c r="BD76" s="28">
        <f>AS76+AT76+AU76</f>
        <v>633.29999999999995</v>
      </c>
      <c r="BE76" s="28"/>
      <c r="BF76" s="28"/>
    </row>
    <row r="77" spans="38:58" x14ac:dyDescent="0.2">
      <c r="AL77" s="148"/>
      <c r="AM77" s="27"/>
      <c r="BE77" s="28"/>
      <c r="BF77" s="28"/>
    </row>
    <row r="78" spans="38:58" x14ac:dyDescent="0.2">
      <c r="AL78" s="148"/>
      <c r="AM78" s="27"/>
      <c r="BE78" s="28"/>
      <c r="BF78" s="28"/>
    </row>
    <row r="79" spans="38:58" x14ac:dyDescent="0.2">
      <c r="AL79" s="148" t="s">
        <v>240</v>
      </c>
      <c r="AM79" s="150">
        <v>1001</v>
      </c>
      <c r="AN79" s="151" t="s">
        <v>193</v>
      </c>
      <c r="AO79" s="138">
        <f t="shared" ref="AO79:AX84" si="106">U52</f>
        <v>13.399999999999999</v>
      </c>
      <c r="AP79" s="138">
        <f t="shared" si="106"/>
        <v>15.499999999999998</v>
      </c>
      <c r="AQ79" s="138">
        <f t="shared" si="106"/>
        <v>0</v>
      </c>
      <c r="AR79" s="138">
        <f t="shared" si="106"/>
        <v>28.9</v>
      </c>
      <c r="AS79" s="138">
        <f t="shared" si="106"/>
        <v>13.399999999999999</v>
      </c>
      <c r="AT79" s="138">
        <f t="shared" si="106"/>
        <v>15.499999999999998</v>
      </c>
      <c r="AU79" s="138">
        <f t="shared" si="106"/>
        <v>0</v>
      </c>
      <c r="AV79" s="138">
        <f t="shared" si="106"/>
        <v>7</v>
      </c>
      <c r="AW79" s="138">
        <f t="shared" si="106"/>
        <v>0</v>
      </c>
      <c r="AX79" s="138">
        <f t="shared" si="106"/>
        <v>0</v>
      </c>
      <c r="AY79" s="138">
        <f t="shared" ref="AY79:BA79" si="107">AE52</f>
        <v>0</v>
      </c>
      <c r="AZ79" s="138">
        <f t="shared" si="107"/>
        <v>0</v>
      </c>
      <c r="BA79" s="138">
        <f t="shared" si="107"/>
        <v>0</v>
      </c>
      <c r="BB79" s="138">
        <f t="shared" ref="BB79:BC84" si="108">AH52</f>
        <v>0</v>
      </c>
      <c r="BC79" s="138">
        <f t="shared" si="108"/>
        <v>28.9</v>
      </c>
      <c r="BE79" s="28"/>
      <c r="BF79" s="28"/>
    </row>
    <row r="80" spans="38:58" x14ac:dyDescent="0.2">
      <c r="AL80" s="148"/>
      <c r="AM80" s="150">
        <v>1002</v>
      </c>
      <c r="AN80" s="151" t="s">
        <v>194</v>
      </c>
      <c r="AO80" s="138">
        <f t="shared" si="106"/>
        <v>18.8</v>
      </c>
      <c r="AP80" s="138">
        <f t="shared" si="106"/>
        <v>363.80000000000007</v>
      </c>
      <c r="AQ80" s="138">
        <f t="shared" si="106"/>
        <v>0</v>
      </c>
      <c r="AR80" s="138">
        <f t="shared" si="106"/>
        <v>382.60000000000008</v>
      </c>
      <c r="AS80" s="138">
        <f t="shared" si="106"/>
        <v>313.60000000000002</v>
      </c>
      <c r="AT80" s="138">
        <f t="shared" si="106"/>
        <v>427.90000000000009</v>
      </c>
      <c r="AU80" s="138">
        <f t="shared" si="106"/>
        <v>0</v>
      </c>
      <c r="AV80" s="138">
        <f t="shared" si="106"/>
        <v>205.5</v>
      </c>
      <c r="AW80" s="138">
        <f t="shared" si="106"/>
        <v>0</v>
      </c>
      <c r="AX80" s="138">
        <f t="shared" si="106"/>
        <v>0</v>
      </c>
      <c r="AY80" s="138">
        <f t="shared" ref="AY80:BA80" si="109">AE53</f>
        <v>0</v>
      </c>
      <c r="AZ80" s="138">
        <f t="shared" si="109"/>
        <v>0</v>
      </c>
      <c r="BA80" s="138">
        <f t="shared" si="109"/>
        <v>0</v>
      </c>
      <c r="BB80" s="138">
        <f t="shared" si="108"/>
        <v>0</v>
      </c>
      <c r="BC80" s="138">
        <f t="shared" si="108"/>
        <v>741.50000000000011</v>
      </c>
      <c r="BE80" s="28"/>
      <c r="BF80" s="28"/>
    </row>
    <row r="81" spans="38:58" x14ac:dyDescent="0.2">
      <c r="AL81" s="148"/>
      <c r="AM81" s="150">
        <v>1003</v>
      </c>
      <c r="AN81" s="151" t="s">
        <v>195</v>
      </c>
      <c r="AO81" s="138">
        <f t="shared" si="106"/>
        <v>3</v>
      </c>
      <c r="AP81" s="138">
        <f t="shared" si="106"/>
        <v>1.9</v>
      </c>
      <c r="AQ81" s="138">
        <f t="shared" si="106"/>
        <v>0</v>
      </c>
      <c r="AR81" s="138">
        <f t="shared" si="106"/>
        <v>4.9000000000000004</v>
      </c>
      <c r="AS81" s="138">
        <f t="shared" si="106"/>
        <v>3</v>
      </c>
      <c r="AT81" s="138">
        <f t="shared" si="106"/>
        <v>2</v>
      </c>
      <c r="AU81" s="138">
        <f t="shared" si="106"/>
        <v>0</v>
      </c>
      <c r="AV81" s="138">
        <f t="shared" si="106"/>
        <v>1.1000000000000001</v>
      </c>
      <c r="AW81" s="138">
        <f t="shared" si="106"/>
        <v>0</v>
      </c>
      <c r="AX81" s="138">
        <f t="shared" si="106"/>
        <v>0</v>
      </c>
      <c r="AY81" s="138">
        <f t="shared" ref="AY81:BA81" si="110">AE54</f>
        <v>0</v>
      </c>
      <c r="AZ81" s="138">
        <f t="shared" si="110"/>
        <v>0</v>
      </c>
      <c r="BA81" s="138">
        <f t="shared" si="110"/>
        <v>0</v>
      </c>
      <c r="BB81" s="138">
        <f t="shared" si="108"/>
        <v>0</v>
      </c>
      <c r="BC81" s="138">
        <f t="shared" si="108"/>
        <v>5</v>
      </c>
      <c r="BE81" s="28"/>
      <c r="BF81" s="28"/>
    </row>
    <row r="82" spans="38:58" x14ac:dyDescent="0.2">
      <c r="AL82" s="148"/>
      <c r="AM82" s="150">
        <v>1004</v>
      </c>
      <c r="AN82" s="151" t="s">
        <v>196</v>
      </c>
      <c r="AO82" s="138">
        <f t="shared" si="106"/>
        <v>42.9</v>
      </c>
      <c r="AP82" s="138">
        <f t="shared" si="106"/>
        <v>15.3</v>
      </c>
      <c r="AQ82" s="138">
        <f t="shared" si="106"/>
        <v>0</v>
      </c>
      <c r="AR82" s="138">
        <f t="shared" si="106"/>
        <v>58.2</v>
      </c>
      <c r="AS82" s="138">
        <f t="shared" si="106"/>
        <v>846.9</v>
      </c>
      <c r="AT82" s="138">
        <f t="shared" si="106"/>
        <v>15.4</v>
      </c>
      <c r="AU82" s="138">
        <f t="shared" si="106"/>
        <v>0</v>
      </c>
      <c r="AV82" s="138">
        <f t="shared" si="106"/>
        <v>38</v>
      </c>
      <c r="AW82" s="138">
        <f t="shared" si="106"/>
        <v>0</v>
      </c>
      <c r="AX82" s="138">
        <f t="shared" si="106"/>
        <v>0</v>
      </c>
      <c r="AY82" s="138">
        <f t="shared" ref="AY82:BA82" si="111">AE55</f>
        <v>89.6</v>
      </c>
      <c r="AZ82" s="138">
        <f t="shared" si="111"/>
        <v>9.9999999999999645E-2</v>
      </c>
      <c r="BA82" s="138">
        <f t="shared" si="111"/>
        <v>0</v>
      </c>
      <c r="BB82" s="138">
        <f t="shared" si="108"/>
        <v>89.699999999999989</v>
      </c>
      <c r="BC82" s="138">
        <f t="shared" si="108"/>
        <v>862.3</v>
      </c>
      <c r="BE82" s="28"/>
      <c r="BF82" s="28"/>
    </row>
    <row r="83" spans="38:58" x14ac:dyDescent="0.2">
      <c r="AL83" s="148"/>
      <c r="AM83" s="150">
        <v>1005</v>
      </c>
      <c r="AN83" s="151" t="s">
        <v>197</v>
      </c>
      <c r="AO83" s="138">
        <f t="shared" si="106"/>
        <v>19</v>
      </c>
      <c r="AP83" s="138">
        <f t="shared" si="106"/>
        <v>7.6</v>
      </c>
      <c r="AQ83" s="138">
        <f t="shared" si="106"/>
        <v>0</v>
      </c>
      <c r="AR83" s="138">
        <f t="shared" si="106"/>
        <v>26.6</v>
      </c>
      <c r="AS83" s="138">
        <f t="shared" si="106"/>
        <v>44.4</v>
      </c>
      <c r="AT83" s="138">
        <f t="shared" si="106"/>
        <v>7.6</v>
      </c>
      <c r="AU83" s="138">
        <f t="shared" si="106"/>
        <v>0</v>
      </c>
      <c r="AV83" s="138">
        <f t="shared" si="106"/>
        <v>7.1999999999999993</v>
      </c>
      <c r="AW83" s="138">
        <f t="shared" si="106"/>
        <v>0</v>
      </c>
      <c r="AX83" s="138">
        <f t="shared" si="106"/>
        <v>0</v>
      </c>
      <c r="AY83" s="138">
        <f t="shared" ref="AY83:BA83" si="112">AE56</f>
        <v>0</v>
      </c>
      <c r="AZ83" s="138">
        <f t="shared" si="112"/>
        <v>0</v>
      </c>
      <c r="BA83" s="138">
        <f t="shared" si="112"/>
        <v>0</v>
      </c>
      <c r="BB83" s="138">
        <f t="shared" si="108"/>
        <v>0</v>
      </c>
      <c r="BC83" s="138">
        <f t="shared" si="108"/>
        <v>52</v>
      </c>
      <c r="BE83" s="28"/>
      <c r="BF83" s="28"/>
    </row>
    <row r="84" spans="38:58" ht="13.5" thickBot="1" x14ac:dyDescent="0.25">
      <c r="AL84" s="148"/>
      <c r="AM84" s="152">
        <v>1006</v>
      </c>
      <c r="AN84" s="153" t="s">
        <v>198</v>
      </c>
      <c r="AO84" s="154">
        <f t="shared" si="106"/>
        <v>0</v>
      </c>
      <c r="AP84" s="154">
        <f t="shared" si="106"/>
        <v>0.1</v>
      </c>
      <c r="AQ84" s="154">
        <f t="shared" si="106"/>
        <v>0</v>
      </c>
      <c r="AR84" s="154">
        <f t="shared" si="106"/>
        <v>0.1</v>
      </c>
      <c r="AS84" s="154">
        <f t="shared" si="106"/>
        <v>2664.7000000000003</v>
      </c>
      <c r="AT84" s="154">
        <f t="shared" si="106"/>
        <v>115.49999999999999</v>
      </c>
      <c r="AU84" s="154">
        <f t="shared" si="106"/>
        <v>29.6</v>
      </c>
      <c r="AV84" s="154">
        <f t="shared" si="106"/>
        <v>0</v>
      </c>
      <c r="AW84" s="154">
        <f t="shared" si="106"/>
        <v>0</v>
      </c>
      <c r="AX84" s="154">
        <f t="shared" si="106"/>
        <v>0</v>
      </c>
      <c r="AY84" s="154">
        <f t="shared" ref="AY84:BA84" si="113">AE57</f>
        <v>162.1</v>
      </c>
      <c r="AZ84" s="154">
        <f t="shared" si="113"/>
        <v>0</v>
      </c>
      <c r="BA84" s="154">
        <f t="shared" si="113"/>
        <v>0</v>
      </c>
      <c r="BB84" s="154">
        <f t="shared" si="108"/>
        <v>162.1</v>
      </c>
      <c r="BC84" s="154">
        <f t="shared" si="108"/>
        <v>2809.8</v>
      </c>
      <c r="BE84" s="28"/>
      <c r="BF84" s="28"/>
    </row>
    <row r="85" spans="38:58" ht="13.5" thickTop="1" x14ac:dyDescent="0.2">
      <c r="AL85" s="148"/>
      <c r="AM85" s="151"/>
      <c r="AN85" s="155" t="s">
        <v>242</v>
      </c>
      <c r="AO85" s="138">
        <f>SUM(AO79:AO84)</f>
        <v>97.1</v>
      </c>
      <c r="AP85" s="138">
        <f t="shared" ref="AP85:BC85" si="114">SUM(AP79:AP84)</f>
        <v>404.2000000000001</v>
      </c>
      <c r="AQ85" s="138">
        <f t="shared" si="114"/>
        <v>0</v>
      </c>
      <c r="AR85" s="138">
        <f t="shared" si="114"/>
        <v>501.30000000000007</v>
      </c>
      <c r="AS85" s="138">
        <f t="shared" si="114"/>
        <v>3886.0000000000005</v>
      </c>
      <c r="AT85" s="138">
        <f t="shared" si="114"/>
        <v>583.90000000000009</v>
      </c>
      <c r="AU85" s="138">
        <f t="shared" si="114"/>
        <v>29.6</v>
      </c>
      <c r="AV85" s="138">
        <f t="shared" si="114"/>
        <v>258.8</v>
      </c>
      <c r="AW85" s="138">
        <f t="shared" si="114"/>
        <v>0</v>
      </c>
      <c r="AX85" s="138">
        <f t="shared" si="114"/>
        <v>0</v>
      </c>
      <c r="AY85" s="138">
        <f t="shared" ref="AY85:BA85" si="115">SUM(AY79:AY84)</f>
        <v>251.7</v>
      </c>
      <c r="AZ85" s="138">
        <f t="shared" si="115"/>
        <v>9.9999999999999645E-2</v>
      </c>
      <c r="BA85" s="138">
        <f t="shared" si="115"/>
        <v>0</v>
      </c>
      <c r="BB85" s="138">
        <f t="shared" si="114"/>
        <v>251.79999999999998</v>
      </c>
      <c r="BC85" s="138">
        <f t="shared" si="114"/>
        <v>4499.5</v>
      </c>
      <c r="BD85" s="28">
        <f>AS85+AT85+AU85</f>
        <v>4499.5000000000009</v>
      </c>
      <c r="BE85" s="28"/>
      <c r="BF85" s="28"/>
    </row>
    <row r="86" spans="38:58" ht="13.5" thickBot="1" x14ac:dyDescent="0.25">
      <c r="AL86" s="148"/>
      <c r="BE86" s="28"/>
      <c r="BF86" s="28"/>
    </row>
    <row r="87" spans="38:58" x14ac:dyDescent="0.2">
      <c r="AL87" s="156"/>
      <c r="AM87" s="157"/>
      <c r="AN87" s="158" t="s">
        <v>214</v>
      </c>
      <c r="AO87" s="159">
        <f t="shared" ref="AO87:AX87" si="116">U59</f>
        <v>13230.7</v>
      </c>
      <c r="AP87" s="159">
        <f t="shared" si="116"/>
        <v>3983.3300000000008</v>
      </c>
      <c r="AQ87" s="159">
        <f t="shared" si="116"/>
        <v>305.7</v>
      </c>
      <c r="AR87" s="159">
        <f t="shared" si="116"/>
        <v>17519.73</v>
      </c>
      <c r="AS87" s="159">
        <f t="shared" si="116"/>
        <v>33973.399999999994</v>
      </c>
      <c r="AT87" s="159">
        <f t="shared" si="116"/>
        <v>8823.7900000000009</v>
      </c>
      <c r="AU87" s="159">
        <f t="shared" si="116"/>
        <v>1364.0999999999997</v>
      </c>
      <c r="AV87" s="159">
        <f t="shared" si="116"/>
        <v>5921.7000000000007</v>
      </c>
      <c r="AW87" s="159">
        <f t="shared" si="116"/>
        <v>360.6</v>
      </c>
      <c r="AX87" s="159">
        <f t="shared" si="116"/>
        <v>812.3</v>
      </c>
      <c r="AY87" s="159">
        <f t="shared" ref="AY87:BA87" si="117">AE59</f>
        <v>777.50000000000011</v>
      </c>
      <c r="AZ87" s="159">
        <f t="shared" si="117"/>
        <v>61.7</v>
      </c>
      <c r="BA87" s="159">
        <f t="shared" si="117"/>
        <v>127.80000000000001</v>
      </c>
      <c r="BB87" s="159">
        <f>AH59</f>
        <v>967.00000000000011</v>
      </c>
      <c r="BC87" s="160">
        <f>AI59</f>
        <v>44161.289999999994</v>
      </c>
      <c r="BE87" s="28"/>
      <c r="BF87" s="28"/>
    </row>
    <row r="88" spans="38:58" ht="13.5" thickBot="1" x14ac:dyDescent="0.25">
      <c r="AL88" s="156"/>
      <c r="AM88" s="161"/>
      <c r="AN88" s="162" t="s">
        <v>249</v>
      </c>
      <c r="AO88" s="163">
        <f>AO6+AO11+AO16+AO23+AO37+AO50+AO63+AO68+AO76+AO85</f>
        <v>13230.699999999997</v>
      </c>
      <c r="AP88" s="163">
        <f t="shared" ref="AP88:BC88" si="118">AP6+AP11+AP16+AP23+AP37+AP50+AP63+AP68+AP76+AP85</f>
        <v>3983.3300000000004</v>
      </c>
      <c r="AQ88" s="163">
        <f t="shared" si="118"/>
        <v>305.7</v>
      </c>
      <c r="AR88" s="163">
        <f t="shared" si="118"/>
        <v>17519.73</v>
      </c>
      <c r="AS88" s="163">
        <f t="shared" si="118"/>
        <v>33973.4</v>
      </c>
      <c r="AT88" s="163">
        <f t="shared" si="118"/>
        <v>8823.7900000000009</v>
      </c>
      <c r="AU88" s="163">
        <f t="shared" si="118"/>
        <v>1364.1</v>
      </c>
      <c r="AV88" s="163">
        <f t="shared" si="118"/>
        <v>5921.7000000000007</v>
      </c>
      <c r="AW88" s="163">
        <f t="shared" si="118"/>
        <v>360.59999999999997</v>
      </c>
      <c r="AX88" s="163">
        <f>AX6+AX11+AX16+AX23+AX37+AX50+AX63+AX68+AX76+AX85</f>
        <v>812.3</v>
      </c>
      <c r="AY88" s="163">
        <f t="shared" ref="AY88:BA88" si="119">AY6+AY11+AY16+AY23+AY37+AY50+AY63+AY68+AY76+AY85</f>
        <v>777.5</v>
      </c>
      <c r="AZ88" s="163">
        <f t="shared" si="119"/>
        <v>61.7</v>
      </c>
      <c r="BA88" s="163">
        <f t="shared" si="119"/>
        <v>127.80000000000001</v>
      </c>
      <c r="BB88" s="163">
        <f t="shared" si="118"/>
        <v>967</v>
      </c>
      <c r="BC88" s="164">
        <f t="shared" si="118"/>
        <v>44161.29</v>
      </c>
      <c r="BD88" s="28">
        <f>AS88+AT88+AU88</f>
        <v>44161.29</v>
      </c>
      <c r="BE88" s="28"/>
      <c r="BF88" s="28"/>
    </row>
    <row r="89" spans="38:58" x14ac:dyDescent="0.2">
      <c r="AL89" s="148"/>
      <c r="BE89" s="28"/>
      <c r="BF89" s="28"/>
    </row>
    <row r="90" spans="38:58" x14ac:dyDescent="0.2">
      <c r="AL90" s="148" t="s">
        <v>241</v>
      </c>
      <c r="AM90" s="150">
        <v>508</v>
      </c>
      <c r="AN90" s="151" t="s">
        <v>164</v>
      </c>
      <c r="AO90" s="138">
        <f>AO33</f>
        <v>22.500000000000004</v>
      </c>
      <c r="AP90" s="138">
        <f t="shared" ref="AP90:BA90" si="120">AP33</f>
        <v>23.04</v>
      </c>
      <c r="AQ90" s="138">
        <f t="shared" si="120"/>
        <v>0</v>
      </c>
      <c r="AR90" s="138">
        <f t="shared" si="120"/>
        <v>45.540000000000006</v>
      </c>
      <c r="AS90" s="138">
        <f t="shared" si="120"/>
        <v>357.29999999999995</v>
      </c>
      <c r="AT90" s="138">
        <f t="shared" si="120"/>
        <v>111.70000000000002</v>
      </c>
      <c r="AU90" s="138">
        <f t="shared" si="120"/>
        <v>4.5999999999999996</v>
      </c>
      <c r="AV90" s="138">
        <f t="shared" si="120"/>
        <v>68.400000000000006</v>
      </c>
      <c r="AW90" s="138">
        <f t="shared" si="120"/>
        <v>0</v>
      </c>
      <c r="AX90" s="138">
        <f t="shared" si="120"/>
        <v>38.199999999999996</v>
      </c>
      <c r="AY90" s="138">
        <f t="shared" si="120"/>
        <v>19.899999999999999</v>
      </c>
      <c r="AZ90" s="138">
        <f t="shared" si="120"/>
        <v>16.700000000000003</v>
      </c>
      <c r="BA90" s="138">
        <f t="shared" si="120"/>
        <v>0</v>
      </c>
      <c r="BB90" s="138">
        <f t="shared" ref="BB90:BC90" si="121">BB33</f>
        <v>36.6</v>
      </c>
      <c r="BC90" s="138">
        <f t="shared" si="121"/>
        <v>473.6</v>
      </c>
      <c r="BE90" s="28"/>
      <c r="BF90" s="28"/>
    </row>
    <row r="91" spans="38:58" x14ac:dyDescent="0.2">
      <c r="AL91" s="148"/>
      <c r="AM91" s="150">
        <v>604</v>
      </c>
      <c r="AN91" s="151" t="s">
        <v>171</v>
      </c>
      <c r="AO91" s="138">
        <f>AO43</f>
        <v>1.3</v>
      </c>
      <c r="AP91" s="138">
        <f t="shared" ref="AP91:BA91" si="122">AP43</f>
        <v>0.8</v>
      </c>
      <c r="AQ91" s="138">
        <f t="shared" si="122"/>
        <v>0</v>
      </c>
      <c r="AR91" s="138">
        <f t="shared" si="122"/>
        <v>2.1</v>
      </c>
      <c r="AS91" s="138">
        <f t="shared" si="122"/>
        <v>20.000000000000004</v>
      </c>
      <c r="AT91" s="138">
        <f t="shared" si="122"/>
        <v>44.7</v>
      </c>
      <c r="AU91" s="138">
        <f t="shared" si="122"/>
        <v>0</v>
      </c>
      <c r="AV91" s="138">
        <f t="shared" si="122"/>
        <v>15.600000000000001</v>
      </c>
      <c r="AW91" s="138">
        <f t="shared" si="122"/>
        <v>0</v>
      </c>
      <c r="AX91" s="138">
        <f t="shared" si="122"/>
        <v>2.4</v>
      </c>
      <c r="AY91" s="138">
        <f t="shared" si="122"/>
        <v>0</v>
      </c>
      <c r="AZ91" s="138">
        <f t="shared" si="122"/>
        <v>0</v>
      </c>
      <c r="BA91" s="138">
        <f t="shared" si="122"/>
        <v>0</v>
      </c>
      <c r="BB91" s="138">
        <f t="shared" ref="BB91:BC91" si="123">BB43</f>
        <v>0</v>
      </c>
      <c r="BC91" s="138">
        <f t="shared" si="123"/>
        <v>64.7</v>
      </c>
      <c r="BE91" s="28"/>
      <c r="BF91" s="28"/>
    </row>
    <row r="92" spans="38:58" ht="13.5" thickBot="1" x14ac:dyDescent="0.25">
      <c r="AL92" s="148"/>
      <c r="AM92" s="152">
        <v>610</v>
      </c>
      <c r="AN92" s="153" t="s">
        <v>177</v>
      </c>
      <c r="AO92" s="154">
        <f>AO49</f>
        <v>5</v>
      </c>
      <c r="AP92" s="154">
        <f t="shared" ref="AP92:BA92" si="124">AP49</f>
        <v>19.100000000000001</v>
      </c>
      <c r="AQ92" s="154">
        <f t="shared" si="124"/>
        <v>0</v>
      </c>
      <c r="AR92" s="154">
        <f t="shared" si="124"/>
        <v>24.1</v>
      </c>
      <c r="AS92" s="154">
        <f t="shared" si="124"/>
        <v>5</v>
      </c>
      <c r="AT92" s="154">
        <f t="shared" si="124"/>
        <v>19.100000000000001</v>
      </c>
      <c r="AU92" s="154">
        <f t="shared" si="124"/>
        <v>0</v>
      </c>
      <c r="AV92" s="154">
        <f t="shared" si="124"/>
        <v>12.399999999999999</v>
      </c>
      <c r="AW92" s="154">
        <f t="shared" si="124"/>
        <v>0</v>
      </c>
      <c r="AX92" s="154">
        <f t="shared" si="124"/>
        <v>0</v>
      </c>
      <c r="AY92" s="154">
        <f t="shared" si="124"/>
        <v>0</v>
      </c>
      <c r="AZ92" s="154">
        <f t="shared" si="124"/>
        <v>0</v>
      </c>
      <c r="BA92" s="154">
        <f t="shared" si="124"/>
        <v>0</v>
      </c>
      <c r="BB92" s="154">
        <f t="shared" ref="BB92:BC92" si="125">BB49</f>
        <v>0</v>
      </c>
      <c r="BC92" s="154">
        <f t="shared" si="125"/>
        <v>24.1</v>
      </c>
      <c r="BE92" s="28"/>
      <c r="BF92" s="28"/>
    </row>
    <row r="93" spans="38:58" ht="13.5" thickTop="1" x14ac:dyDescent="0.2">
      <c r="AL93" s="148"/>
      <c r="AM93" s="151"/>
      <c r="AN93" s="155" t="s">
        <v>242</v>
      </c>
      <c r="AO93" s="138">
        <f>SUM(AO90:AO92)</f>
        <v>28.800000000000004</v>
      </c>
      <c r="AP93" s="138">
        <f t="shared" ref="AP93:AX93" si="126">SUM(AP90:AP92)</f>
        <v>42.94</v>
      </c>
      <c r="AQ93" s="138">
        <f t="shared" si="126"/>
        <v>0</v>
      </c>
      <c r="AR93" s="138">
        <f t="shared" si="126"/>
        <v>71.740000000000009</v>
      </c>
      <c r="AS93" s="138">
        <f t="shared" si="126"/>
        <v>382.29999999999995</v>
      </c>
      <c r="AT93" s="138">
        <f t="shared" si="126"/>
        <v>175.50000000000003</v>
      </c>
      <c r="AU93" s="138">
        <f t="shared" si="126"/>
        <v>4.5999999999999996</v>
      </c>
      <c r="AV93" s="138">
        <f t="shared" si="126"/>
        <v>96.4</v>
      </c>
      <c r="AW93" s="138">
        <f t="shared" si="126"/>
        <v>0</v>
      </c>
      <c r="AX93" s="138">
        <f t="shared" si="126"/>
        <v>40.599999999999994</v>
      </c>
      <c r="AY93" s="138">
        <f t="shared" ref="AY93:BA93" si="127">SUM(AY90:AY92)</f>
        <v>19.899999999999999</v>
      </c>
      <c r="AZ93" s="138">
        <f t="shared" si="127"/>
        <v>16.700000000000003</v>
      </c>
      <c r="BA93" s="138">
        <f t="shared" si="127"/>
        <v>0</v>
      </c>
      <c r="BB93" s="138">
        <f t="shared" ref="BB93:BC93" si="128">SUM(BB90:BB92)</f>
        <v>36.6</v>
      </c>
      <c r="BC93" s="138">
        <f t="shared" si="128"/>
        <v>562.40000000000009</v>
      </c>
      <c r="BD93" s="28">
        <f>AS93+AT93+AU93</f>
        <v>562.4</v>
      </c>
      <c r="BE93" s="28"/>
      <c r="BF93" s="28"/>
    </row>
    <row r="94" spans="38:58" x14ac:dyDescent="0.2">
      <c r="AL94" s="148"/>
      <c r="BE94" s="28"/>
      <c r="BF94" s="28"/>
    </row>
    <row r="95" spans="38:58" x14ac:dyDescent="0.2">
      <c r="BE95" s="28"/>
      <c r="BF95" s="28"/>
    </row>
    <row r="96" spans="38:58" x14ac:dyDescent="0.2">
      <c r="BE96" s="28"/>
      <c r="BF96" s="28"/>
    </row>
    <row r="97" spans="40:58" x14ac:dyDescent="0.2">
      <c r="AN97" s="85" t="s">
        <v>282</v>
      </c>
      <c r="AY97" s="25"/>
      <c r="AZ97" s="25"/>
      <c r="BA97" s="25"/>
      <c r="BE97" s="28"/>
      <c r="BF97" s="28"/>
    </row>
    <row r="98" spans="40:58" x14ac:dyDescent="0.2">
      <c r="AN98" s="148" t="s">
        <v>272</v>
      </c>
      <c r="AO98" s="138">
        <f>AO6</f>
        <v>319.00000000000006</v>
      </c>
      <c r="AP98" s="138">
        <f t="shared" ref="AP98:BC98" si="129">AP6</f>
        <v>64.8</v>
      </c>
      <c r="AQ98" s="138">
        <f t="shared" si="129"/>
        <v>2.2999999999999998</v>
      </c>
      <c r="AR98" s="138">
        <f t="shared" si="129"/>
        <v>386.1</v>
      </c>
      <c r="AS98" s="138">
        <f t="shared" si="129"/>
        <v>828.00000000000011</v>
      </c>
      <c r="AT98" s="138">
        <f t="shared" si="129"/>
        <v>151.80000000000001</v>
      </c>
      <c r="AU98" s="138">
        <f t="shared" si="129"/>
        <v>227.4</v>
      </c>
      <c r="AV98" s="138">
        <f t="shared" si="129"/>
        <v>111.49999999999999</v>
      </c>
      <c r="AW98" s="138">
        <f t="shared" si="129"/>
        <v>0</v>
      </c>
      <c r="AX98" s="138">
        <f t="shared" si="129"/>
        <v>14.2</v>
      </c>
      <c r="AY98" s="138">
        <f t="shared" si="129"/>
        <v>43.9</v>
      </c>
      <c r="AZ98" s="138">
        <f t="shared" si="129"/>
        <v>9.7000000000000028</v>
      </c>
      <c r="BA98" s="138">
        <f t="shared" si="129"/>
        <v>14.900000000000006</v>
      </c>
      <c r="BB98" s="138">
        <f t="shared" si="129"/>
        <v>68.5</v>
      </c>
      <c r="BC98" s="138">
        <f t="shared" si="129"/>
        <v>1207.1999999999998</v>
      </c>
      <c r="BE98" s="28"/>
      <c r="BF98" s="28"/>
    </row>
    <row r="99" spans="40:58" x14ac:dyDescent="0.2">
      <c r="AN99" s="148" t="s">
        <v>273</v>
      </c>
      <c r="AO99" s="138">
        <f>AO11</f>
        <v>74.799999999999983</v>
      </c>
      <c r="AP99" s="138">
        <f t="shared" ref="AP99:BC99" si="130">AP11</f>
        <v>175.10000000000002</v>
      </c>
      <c r="AQ99" s="138">
        <f t="shared" si="130"/>
        <v>0</v>
      </c>
      <c r="AR99" s="138">
        <f t="shared" si="130"/>
        <v>249.89999999999998</v>
      </c>
      <c r="AS99" s="138">
        <f t="shared" si="130"/>
        <v>134.60000000000002</v>
      </c>
      <c r="AT99" s="138">
        <f t="shared" si="130"/>
        <v>1246.9000000000001</v>
      </c>
      <c r="AU99" s="138">
        <f t="shared" si="130"/>
        <v>0.8</v>
      </c>
      <c r="AV99" s="138">
        <f t="shared" si="130"/>
        <v>197.29999999999998</v>
      </c>
      <c r="AW99" s="138">
        <f t="shared" si="130"/>
        <v>10.4</v>
      </c>
      <c r="AX99" s="138">
        <f t="shared" si="130"/>
        <v>9.1999999999999993</v>
      </c>
      <c r="AY99" s="138">
        <f t="shared" si="130"/>
        <v>0</v>
      </c>
      <c r="AZ99" s="138">
        <f t="shared" si="130"/>
        <v>0</v>
      </c>
      <c r="BA99" s="138">
        <f t="shared" si="130"/>
        <v>0</v>
      </c>
      <c r="BB99" s="138">
        <f t="shared" si="130"/>
        <v>0</v>
      </c>
      <c r="BC99" s="138">
        <f t="shared" si="130"/>
        <v>1382.3000000000002</v>
      </c>
      <c r="BE99" s="28"/>
      <c r="BF99" s="28"/>
    </row>
    <row r="100" spans="40:58" x14ac:dyDescent="0.2">
      <c r="AN100" s="148" t="s">
        <v>274</v>
      </c>
      <c r="AO100" s="138">
        <f>AO16</f>
        <v>1075.5</v>
      </c>
      <c r="AP100" s="138">
        <f t="shared" ref="AP100:BC100" si="131">AP16</f>
        <v>185.18999999999997</v>
      </c>
      <c r="AQ100" s="138">
        <f t="shared" si="131"/>
        <v>0</v>
      </c>
      <c r="AR100" s="138">
        <f t="shared" si="131"/>
        <v>1260.69</v>
      </c>
      <c r="AS100" s="138">
        <f t="shared" si="131"/>
        <v>1176.9000000000001</v>
      </c>
      <c r="AT100" s="138">
        <f t="shared" si="131"/>
        <v>284.28999999999996</v>
      </c>
      <c r="AU100" s="138">
        <f t="shared" si="131"/>
        <v>0.5</v>
      </c>
      <c r="AV100" s="138">
        <f t="shared" si="131"/>
        <v>371.29999999999995</v>
      </c>
      <c r="AW100" s="138">
        <f t="shared" si="131"/>
        <v>0</v>
      </c>
      <c r="AX100" s="138">
        <f t="shared" si="131"/>
        <v>1.5</v>
      </c>
      <c r="AY100" s="138">
        <f t="shared" si="131"/>
        <v>12.3</v>
      </c>
      <c r="AZ100" s="138">
        <f t="shared" si="131"/>
        <v>3.5</v>
      </c>
      <c r="BA100" s="138">
        <f t="shared" si="131"/>
        <v>0</v>
      </c>
      <c r="BB100" s="138">
        <f t="shared" si="131"/>
        <v>15.8</v>
      </c>
      <c r="BC100" s="138">
        <f t="shared" si="131"/>
        <v>1461.69</v>
      </c>
      <c r="BE100" s="28"/>
      <c r="BF100" s="28"/>
    </row>
    <row r="101" spans="40:58" x14ac:dyDescent="0.2">
      <c r="AN101" s="148" t="s">
        <v>275</v>
      </c>
      <c r="AO101" s="138">
        <f>AO23</f>
        <v>374.8</v>
      </c>
      <c r="AP101" s="138">
        <f t="shared" ref="AP101:BC101" si="132">AP23</f>
        <v>1522.8000000000002</v>
      </c>
      <c r="AQ101" s="138">
        <f t="shared" si="132"/>
        <v>0</v>
      </c>
      <c r="AR101" s="138">
        <f t="shared" si="132"/>
        <v>1897.6</v>
      </c>
      <c r="AS101" s="138">
        <f t="shared" si="132"/>
        <v>1082</v>
      </c>
      <c r="AT101" s="138">
        <f t="shared" si="132"/>
        <v>4082.9</v>
      </c>
      <c r="AU101" s="138">
        <f t="shared" si="132"/>
        <v>36.299999999999997</v>
      </c>
      <c r="AV101" s="138">
        <f t="shared" si="132"/>
        <v>540.9</v>
      </c>
      <c r="AW101" s="138">
        <f t="shared" si="132"/>
        <v>0</v>
      </c>
      <c r="AX101" s="138">
        <f t="shared" si="132"/>
        <v>0</v>
      </c>
      <c r="AY101" s="138">
        <f t="shared" si="132"/>
        <v>7.6</v>
      </c>
      <c r="AZ101" s="138">
        <f t="shared" si="132"/>
        <v>0</v>
      </c>
      <c r="BA101" s="138">
        <f t="shared" si="132"/>
        <v>0</v>
      </c>
      <c r="BB101" s="138">
        <f t="shared" si="132"/>
        <v>7.6</v>
      </c>
      <c r="BC101" s="138">
        <f t="shared" si="132"/>
        <v>5201.2</v>
      </c>
      <c r="BE101" s="28"/>
      <c r="BF101" s="28"/>
    </row>
    <row r="102" spans="40:58" x14ac:dyDescent="0.2">
      <c r="AN102" s="148" t="s">
        <v>276</v>
      </c>
      <c r="AO102" s="138">
        <f>AO37</f>
        <v>2092.9999999999995</v>
      </c>
      <c r="AP102" s="138">
        <f t="shared" ref="AP102:BC102" si="133">AP37</f>
        <v>453.64</v>
      </c>
      <c r="AQ102" s="138">
        <f t="shared" si="133"/>
        <v>23</v>
      </c>
      <c r="AR102" s="138">
        <f t="shared" si="133"/>
        <v>2569.64</v>
      </c>
      <c r="AS102" s="138">
        <f t="shared" si="133"/>
        <v>7907</v>
      </c>
      <c r="AT102" s="138">
        <f t="shared" si="133"/>
        <v>910.7</v>
      </c>
      <c r="AU102" s="138">
        <f t="shared" si="133"/>
        <v>453.99999999999994</v>
      </c>
      <c r="AV102" s="138">
        <f t="shared" si="133"/>
        <v>557.69999999999993</v>
      </c>
      <c r="AW102" s="138">
        <f t="shared" si="133"/>
        <v>0</v>
      </c>
      <c r="AX102" s="138">
        <f t="shared" si="133"/>
        <v>354.7</v>
      </c>
      <c r="AY102" s="138">
        <f t="shared" si="133"/>
        <v>377.19999999999993</v>
      </c>
      <c r="AZ102" s="138">
        <f t="shared" si="133"/>
        <v>16.800000000000004</v>
      </c>
      <c r="BA102" s="138">
        <f t="shared" si="133"/>
        <v>112.7</v>
      </c>
      <c r="BB102" s="138">
        <f t="shared" si="133"/>
        <v>506.70000000000005</v>
      </c>
      <c r="BC102" s="138">
        <f t="shared" si="133"/>
        <v>9271.6999999999989</v>
      </c>
      <c r="BE102" s="28"/>
      <c r="BF102" s="28"/>
    </row>
    <row r="103" spans="40:58" x14ac:dyDescent="0.2">
      <c r="AN103" s="148" t="s">
        <v>277</v>
      </c>
      <c r="AO103" s="138">
        <f>AO50</f>
        <v>2285.8999999999996</v>
      </c>
      <c r="AP103" s="138">
        <f t="shared" ref="AP103:BC103" si="134">AP50</f>
        <v>434.2</v>
      </c>
      <c r="AQ103" s="138">
        <f t="shared" si="134"/>
        <v>208.5</v>
      </c>
      <c r="AR103" s="138">
        <f t="shared" si="134"/>
        <v>2928.6</v>
      </c>
      <c r="AS103" s="138">
        <f t="shared" si="134"/>
        <v>7310.4999999999982</v>
      </c>
      <c r="AT103" s="138">
        <f t="shared" si="134"/>
        <v>600.79999999999995</v>
      </c>
      <c r="AU103" s="138">
        <f t="shared" si="134"/>
        <v>476.8</v>
      </c>
      <c r="AV103" s="138">
        <f t="shared" si="134"/>
        <v>783.6</v>
      </c>
      <c r="AW103" s="138">
        <f t="shared" si="134"/>
        <v>260.5</v>
      </c>
      <c r="AX103" s="138">
        <f t="shared" si="134"/>
        <v>207.59999999999997</v>
      </c>
      <c r="AY103" s="138">
        <f t="shared" si="134"/>
        <v>15.6</v>
      </c>
      <c r="AZ103" s="138">
        <f t="shared" si="134"/>
        <v>12.599999999999994</v>
      </c>
      <c r="BA103" s="138">
        <f t="shared" si="134"/>
        <v>0</v>
      </c>
      <c r="BB103" s="138">
        <f t="shared" si="134"/>
        <v>28.199999999999996</v>
      </c>
      <c r="BC103" s="138">
        <f t="shared" si="134"/>
        <v>8388.1</v>
      </c>
      <c r="BE103" s="28"/>
      <c r="BF103" s="28"/>
    </row>
    <row r="104" spans="40:58" x14ac:dyDescent="0.2">
      <c r="AN104" s="148" t="s">
        <v>278</v>
      </c>
      <c r="AO104" s="138">
        <f>AO63</f>
        <v>6504.4</v>
      </c>
      <c r="AP104" s="138">
        <f t="shared" ref="AP104:BC104" si="135">AP63</f>
        <v>573.6</v>
      </c>
      <c r="AQ104" s="138">
        <f t="shared" si="135"/>
        <v>65.599999999999994</v>
      </c>
      <c r="AR104" s="138">
        <f t="shared" si="135"/>
        <v>7143.5999999999995</v>
      </c>
      <c r="AS104" s="138">
        <f t="shared" si="135"/>
        <v>10840.8</v>
      </c>
      <c r="AT104" s="138">
        <f t="shared" si="135"/>
        <v>683.5</v>
      </c>
      <c r="AU104" s="138">
        <f t="shared" si="135"/>
        <v>120.89999999999999</v>
      </c>
      <c r="AV104" s="138">
        <f t="shared" si="135"/>
        <v>2909.5000000000005</v>
      </c>
      <c r="AW104" s="138">
        <f t="shared" si="135"/>
        <v>89.7</v>
      </c>
      <c r="AX104" s="138">
        <f t="shared" si="135"/>
        <v>216.99999999999997</v>
      </c>
      <c r="AY104" s="138">
        <f t="shared" si="135"/>
        <v>0</v>
      </c>
      <c r="AZ104" s="138">
        <f t="shared" si="135"/>
        <v>0</v>
      </c>
      <c r="BA104" s="138">
        <f t="shared" si="135"/>
        <v>0</v>
      </c>
      <c r="BB104" s="138">
        <f t="shared" si="135"/>
        <v>0</v>
      </c>
      <c r="BC104" s="138">
        <f t="shared" si="135"/>
        <v>11645.2</v>
      </c>
      <c r="BE104" s="28"/>
      <c r="BF104" s="28"/>
    </row>
    <row r="105" spans="40:58" x14ac:dyDescent="0.2">
      <c r="AN105" s="148" t="s">
        <v>279</v>
      </c>
      <c r="AO105" s="138">
        <f>AO68</f>
        <v>119.4</v>
      </c>
      <c r="AP105" s="138">
        <f t="shared" ref="AP105:BC105" si="136">AP68</f>
        <v>32.299999999999997</v>
      </c>
      <c r="AQ105" s="138">
        <f t="shared" si="136"/>
        <v>6.3</v>
      </c>
      <c r="AR105" s="138">
        <f t="shared" si="136"/>
        <v>158</v>
      </c>
      <c r="AS105" s="138">
        <f t="shared" si="136"/>
        <v>415.20000000000005</v>
      </c>
      <c r="AT105" s="138">
        <f t="shared" si="136"/>
        <v>38.1</v>
      </c>
      <c r="AU105" s="138">
        <f t="shared" si="136"/>
        <v>17.8</v>
      </c>
      <c r="AV105" s="138">
        <f t="shared" si="136"/>
        <v>54.6</v>
      </c>
      <c r="AW105" s="138">
        <f t="shared" si="136"/>
        <v>0</v>
      </c>
      <c r="AX105" s="138">
        <f t="shared" si="136"/>
        <v>8.1</v>
      </c>
      <c r="AY105" s="138">
        <f t="shared" si="136"/>
        <v>13.7</v>
      </c>
      <c r="AZ105" s="138">
        <f t="shared" si="136"/>
        <v>0</v>
      </c>
      <c r="BA105" s="138">
        <f t="shared" si="136"/>
        <v>0.19999999999999929</v>
      </c>
      <c r="BB105" s="138">
        <f t="shared" si="136"/>
        <v>13.899999999999999</v>
      </c>
      <c r="BC105" s="138">
        <f t="shared" si="136"/>
        <v>471.10000000000008</v>
      </c>
      <c r="BE105" s="28"/>
      <c r="BF105" s="28"/>
    </row>
    <row r="106" spans="40:58" x14ac:dyDescent="0.2">
      <c r="AN106" s="148" t="s">
        <v>280</v>
      </c>
      <c r="AO106" s="138">
        <f>AO76</f>
        <v>286.8</v>
      </c>
      <c r="AP106" s="138">
        <f t="shared" ref="AP106:BC106" si="137">AP76</f>
        <v>137.5</v>
      </c>
      <c r="AQ106" s="138">
        <f t="shared" si="137"/>
        <v>0</v>
      </c>
      <c r="AR106" s="138">
        <f t="shared" si="137"/>
        <v>424.3</v>
      </c>
      <c r="AS106" s="138">
        <f t="shared" si="137"/>
        <v>392.40000000000003</v>
      </c>
      <c r="AT106" s="138">
        <f t="shared" si="137"/>
        <v>240.89999999999998</v>
      </c>
      <c r="AU106" s="138">
        <f t="shared" si="137"/>
        <v>0</v>
      </c>
      <c r="AV106" s="138">
        <f t="shared" si="137"/>
        <v>136.5</v>
      </c>
      <c r="AW106" s="138">
        <f t="shared" si="137"/>
        <v>0</v>
      </c>
      <c r="AX106" s="138">
        <f t="shared" si="137"/>
        <v>0</v>
      </c>
      <c r="AY106" s="138">
        <f t="shared" si="137"/>
        <v>55.5</v>
      </c>
      <c r="AZ106" s="138">
        <f t="shared" si="137"/>
        <v>19</v>
      </c>
      <c r="BA106" s="138">
        <f t="shared" si="137"/>
        <v>0</v>
      </c>
      <c r="BB106" s="138">
        <f t="shared" si="137"/>
        <v>74.5</v>
      </c>
      <c r="BC106" s="138">
        <f t="shared" si="137"/>
        <v>633.29999999999995</v>
      </c>
      <c r="BE106" s="28"/>
      <c r="BF106" s="28"/>
    </row>
    <row r="107" spans="40:58" ht="13.5" thickBot="1" x14ac:dyDescent="0.25">
      <c r="AN107" s="184" t="s">
        <v>281</v>
      </c>
      <c r="AO107" s="154">
        <f>AO85</f>
        <v>97.1</v>
      </c>
      <c r="AP107" s="154">
        <f t="shared" ref="AP107:BC107" si="138">AP85</f>
        <v>404.2000000000001</v>
      </c>
      <c r="AQ107" s="154">
        <f t="shared" si="138"/>
        <v>0</v>
      </c>
      <c r="AR107" s="154">
        <f t="shared" si="138"/>
        <v>501.30000000000007</v>
      </c>
      <c r="AS107" s="154">
        <f t="shared" si="138"/>
        <v>3886.0000000000005</v>
      </c>
      <c r="AT107" s="154">
        <f t="shared" si="138"/>
        <v>583.90000000000009</v>
      </c>
      <c r="AU107" s="154">
        <f t="shared" si="138"/>
        <v>29.6</v>
      </c>
      <c r="AV107" s="154">
        <f t="shared" si="138"/>
        <v>258.8</v>
      </c>
      <c r="AW107" s="154">
        <f t="shared" si="138"/>
        <v>0</v>
      </c>
      <c r="AX107" s="154">
        <f t="shared" si="138"/>
        <v>0</v>
      </c>
      <c r="AY107" s="154">
        <f t="shared" si="138"/>
        <v>251.7</v>
      </c>
      <c r="AZ107" s="154">
        <f t="shared" si="138"/>
        <v>9.9999999999999645E-2</v>
      </c>
      <c r="BA107" s="154">
        <f t="shared" si="138"/>
        <v>0</v>
      </c>
      <c r="BB107" s="154">
        <f t="shared" si="138"/>
        <v>251.79999999999998</v>
      </c>
      <c r="BC107" s="154">
        <f t="shared" si="138"/>
        <v>4499.5</v>
      </c>
      <c r="BE107" s="28"/>
      <c r="BF107" s="28"/>
    </row>
    <row r="108" spans="40:58" ht="13.5" thickTop="1" x14ac:dyDescent="0.2">
      <c r="AN108" s="251" t="s">
        <v>242</v>
      </c>
      <c r="AO108" s="250">
        <f>SUM(AO98:AO107)</f>
        <v>13230.699999999997</v>
      </c>
      <c r="AP108" s="250">
        <f t="shared" ref="AP108:BC108" si="139">SUM(AP98:AP107)</f>
        <v>3983.3300000000004</v>
      </c>
      <c r="AQ108" s="250">
        <f t="shared" si="139"/>
        <v>305.7</v>
      </c>
      <c r="AR108" s="250">
        <f t="shared" si="139"/>
        <v>17519.73</v>
      </c>
      <c r="AS108" s="250">
        <f t="shared" si="139"/>
        <v>33973.4</v>
      </c>
      <c r="AT108" s="250">
        <f t="shared" si="139"/>
        <v>8823.7900000000009</v>
      </c>
      <c r="AU108" s="250">
        <f t="shared" si="139"/>
        <v>1364.1</v>
      </c>
      <c r="AV108" s="250">
        <f t="shared" si="139"/>
        <v>5921.7000000000007</v>
      </c>
      <c r="AW108" s="250">
        <f t="shared" si="139"/>
        <v>360.59999999999997</v>
      </c>
      <c r="AX108" s="250">
        <f t="shared" si="139"/>
        <v>812.3</v>
      </c>
      <c r="AY108" s="250">
        <f t="shared" si="139"/>
        <v>777.5</v>
      </c>
      <c r="AZ108" s="250">
        <f t="shared" si="139"/>
        <v>61.7</v>
      </c>
      <c r="BA108" s="250">
        <f t="shared" si="139"/>
        <v>127.80000000000001</v>
      </c>
      <c r="BB108" s="250">
        <f t="shared" si="139"/>
        <v>967</v>
      </c>
      <c r="BC108" s="250">
        <f t="shared" si="139"/>
        <v>44161.29</v>
      </c>
      <c r="BE108" s="28"/>
      <c r="BF108" s="28"/>
    </row>
    <row r="109" spans="40:58" x14ac:dyDescent="0.2">
      <c r="AN109" s="252" t="s">
        <v>214</v>
      </c>
      <c r="AO109" s="138">
        <f>AO87</f>
        <v>13230.7</v>
      </c>
      <c r="AP109" s="138">
        <f t="shared" ref="AP109:BC109" si="140">AP87</f>
        <v>3983.3300000000008</v>
      </c>
      <c r="AQ109" s="138">
        <f t="shared" si="140"/>
        <v>305.7</v>
      </c>
      <c r="AR109" s="138">
        <f t="shared" si="140"/>
        <v>17519.73</v>
      </c>
      <c r="AS109" s="138">
        <f t="shared" si="140"/>
        <v>33973.399999999994</v>
      </c>
      <c r="AT109" s="138">
        <f t="shared" si="140"/>
        <v>8823.7900000000009</v>
      </c>
      <c r="AU109" s="138">
        <f t="shared" si="140"/>
        <v>1364.0999999999997</v>
      </c>
      <c r="AV109" s="138">
        <f t="shared" si="140"/>
        <v>5921.7000000000007</v>
      </c>
      <c r="AW109" s="138">
        <f t="shared" si="140"/>
        <v>360.6</v>
      </c>
      <c r="AX109" s="138">
        <f t="shared" si="140"/>
        <v>812.3</v>
      </c>
      <c r="AY109" s="138">
        <f t="shared" si="140"/>
        <v>777.50000000000011</v>
      </c>
      <c r="AZ109" s="138">
        <f t="shared" si="140"/>
        <v>61.7</v>
      </c>
      <c r="BA109" s="138">
        <f t="shared" si="140"/>
        <v>127.80000000000001</v>
      </c>
      <c r="BB109" s="138">
        <f t="shared" si="140"/>
        <v>967.00000000000011</v>
      </c>
      <c r="BC109" s="138">
        <f t="shared" si="140"/>
        <v>44161.289999999994</v>
      </c>
      <c r="BE109" s="28"/>
      <c r="BF109" s="28"/>
    </row>
    <row r="110" spans="40:58" x14ac:dyDescent="0.2">
      <c r="AN110" s="148" t="s">
        <v>241</v>
      </c>
      <c r="AO110" s="138">
        <f>AO93</f>
        <v>28.800000000000004</v>
      </c>
      <c r="AP110" s="138">
        <f t="shared" ref="AP110:BC110" si="141">AP93</f>
        <v>42.94</v>
      </c>
      <c r="AQ110" s="138">
        <f t="shared" si="141"/>
        <v>0</v>
      </c>
      <c r="AR110" s="138">
        <f t="shared" si="141"/>
        <v>71.740000000000009</v>
      </c>
      <c r="AS110" s="138">
        <f t="shared" si="141"/>
        <v>382.29999999999995</v>
      </c>
      <c r="AT110" s="138">
        <f t="shared" si="141"/>
        <v>175.50000000000003</v>
      </c>
      <c r="AU110" s="138">
        <f t="shared" si="141"/>
        <v>4.5999999999999996</v>
      </c>
      <c r="AV110" s="138">
        <f t="shared" si="141"/>
        <v>96.4</v>
      </c>
      <c r="AW110" s="138">
        <f t="shared" si="141"/>
        <v>0</v>
      </c>
      <c r="AX110" s="138">
        <f t="shared" si="141"/>
        <v>40.599999999999994</v>
      </c>
      <c r="AY110" s="138">
        <f t="shared" si="141"/>
        <v>19.899999999999999</v>
      </c>
      <c r="AZ110" s="138">
        <f t="shared" si="141"/>
        <v>16.700000000000003</v>
      </c>
      <c r="BA110" s="138">
        <f t="shared" si="141"/>
        <v>0</v>
      </c>
      <c r="BB110" s="138">
        <f t="shared" si="141"/>
        <v>36.6</v>
      </c>
      <c r="BC110" s="138">
        <f t="shared" si="141"/>
        <v>562.40000000000009</v>
      </c>
      <c r="BE110" s="28"/>
      <c r="BF110" s="28"/>
    </row>
    <row r="111" spans="40:58" x14ac:dyDescent="0.2">
      <c r="BE111" s="28"/>
      <c r="BF111" s="28"/>
    </row>
    <row r="112" spans="40:58" x14ac:dyDescent="0.2">
      <c r="AN112" s="25" t="s">
        <v>315</v>
      </c>
      <c r="AO112" s="169" t="s">
        <v>316</v>
      </c>
      <c r="AP112" s="169" t="s">
        <v>317</v>
      </c>
      <c r="AQ112" s="169" t="s">
        <v>318</v>
      </c>
      <c r="AR112" s="169" t="s">
        <v>319</v>
      </c>
      <c r="BE112" s="28"/>
      <c r="BF112" s="28"/>
    </row>
    <row r="113" spans="40:58" x14ac:dyDescent="0.2">
      <c r="AN113" s="25">
        <v>2002</v>
      </c>
      <c r="AO113" s="169">
        <v>0.38944291710573559</v>
      </c>
      <c r="AP113" s="169">
        <v>0.45143073441231035</v>
      </c>
      <c r="AQ113" s="169">
        <v>0.22410380470639982</v>
      </c>
      <c r="AR113" s="169">
        <v>0.39672142729526244</v>
      </c>
      <c r="BE113" s="28"/>
      <c r="BF113" s="28"/>
    </row>
    <row r="114" spans="40:58" x14ac:dyDescent="0.2">
      <c r="AN114" s="25">
        <v>2003</v>
      </c>
      <c r="AO114" s="169">
        <v>0.36880637113797737</v>
      </c>
      <c r="AP114" s="169">
        <v>0.43324489586773096</v>
      </c>
      <c r="AQ114" s="169">
        <v>0.16248097412480977</v>
      </c>
      <c r="AR114" s="169">
        <v>0.37593352368472593</v>
      </c>
      <c r="BE114" s="28"/>
      <c r="BF114" s="28"/>
    </row>
    <row r="115" spans="40:58" x14ac:dyDescent="0.2">
      <c r="AN115" s="25">
        <v>2004</v>
      </c>
      <c r="AO115" s="169">
        <v>0.40114581321723053</v>
      </c>
      <c r="AP115" s="169">
        <v>0.40106065628107396</v>
      </c>
      <c r="AQ115" s="169">
        <v>0.16417691857059169</v>
      </c>
      <c r="AR115" s="169">
        <v>0.39392002209605098</v>
      </c>
      <c r="BE115" s="28"/>
      <c r="BF115" s="28"/>
    </row>
    <row r="116" spans="40:58" x14ac:dyDescent="0.2">
      <c r="AN116" s="25">
        <v>2005</v>
      </c>
      <c r="AO116" s="169">
        <v>0.27866170050538791</v>
      </c>
      <c r="AP116" s="169">
        <v>0.40086909907957613</v>
      </c>
      <c r="AQ116" s="169">
        <v>0.19617762788083201</v>
      </c>
      <c r="AR116" s="169">
        <v>0.30309227913732917</v>
      </c>
      <c r="BE116" s="28"/>
      <c r="BF116" s="28"/>
    </row>
    <row r="117" spans="40:58" x14ac:dyDescent="0.2">
      <c r="AN117" s="25">
        <v>2006</v>
      </c>
      <c r="AO117" s="169">
        <v>0.30596048346420407</v>
      </c>
      <c r="AP117" s="169">
        <v>0.40490103066108929</v>
      </c>
      <c r="AQ117" s="169">
        <v>0.14288658377412927</v>
      </c>
      <c r="AR117" s="169">
        <v>0.32183806112089991</v>
      </c>
      <c r="BE117" s="28"/>
      <c r="BF117" s="28"/>
    </row>
    <row r="118" spans="40:58" x14ac:dyDescent="0.2">
      <c r="AN118" s="25">
        <v>2007</v>
      </c>
      <c r="AO118" s="169">
        <v>0.42436632533687663</v>
      </c>
      <c r="AP118" s="169">
        <v>0.41101925436023251</v>
      </c>
      <c r="AQ118" s="169">
        <v>0.17764538622977455</v>
      </c>
      <c r="AR118" s="169">
        <v>0.41360006685565115</v>
      </c>
      <c r="BE118" s="28"/>
      <c r="BF118" s="28"/>
    </row>
    <row r="119" spans="40:58" x14ac:dyDescent="0.2">
      <c r="AN119" s="25">
        <v>2008</v>
      </c>
      <c r="AO119" s="169">
        <v>0.45841780912395963</v>
      </c>
      <c r="AP119" s="169">
        <v>0.41279829828720838</v>
      </c>
      <c r="AQ119" s="169">
        <v>0.18871913790751604</v>
      </c>
      <c r="AR119" s="169">
        <v>0.44060465629482509</v>
      </c>
      <c r="BE119" s="28"/>
      <c r="BF119" s="28"/>
    </row>
    <row r="120" spans="40:58" x14ac:dyDescent="0.2">
      <c r="AN120" s="25">
        <v>2009</v>
      </c>
      <c r="AO120" s="169">
        <v>0.47609503960970517</v>
      </c>
      <c r="AP120" s="169">
        <v>0.42984670460804109</v>
      </c>
      <c r="AQ120" s="169">
        <v>0.18503468086597072</v>
      </c>
      <c r="AR120" s="169">
        <v>0.45745991198052921</v>
      </c>
      <c r="BE120" s="28"/>
      <c r="BF120" s="28"/>
    </row>
    <row r="121" spans="40:58" x14ac:dyDescent="0.2">
      <c r="AN121" s="25">
        <v>2010</v>
      </c>
      <c r="AO121" s="169">
        <v>0.35574186650276424</v>
      </c>
      <c r="AP121" s="169">
        <v>0.42862439273843006</v>
      </c>
      <c r="AQ121" s="169">
        <v>0.19356984478935696</v>
      </c>
      <c r="AR121" s="169">
        <v>0.36441896315798583</v>
      </c>
      <c r="BE121" s="28"/>
      <c r="BF121" s="28"/>
    </row>
    <row r="122" spans="40:58" x14ac:dyDescent="0.2">
      <c r="BE122" s="28"/>
      <c r="BF122" s="28"/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topLeftCell="AJ1" workbookViewId="0">
      <pane ySplit="1530" activePane="bottomLeft"/>
      <selection activeCell="M1" sqref="M1:O1"/>
      <selection pane="bottomLeft" activeCell="AR112" sqref="AR112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50" t="s">
        <v>253</v>
      </c>
      <c r="AZ1" s="50" t="s">
        <v>254</v>
      </c>
      <c r="BA1" s="50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'2003_Ag_GW_Counties'!C2</f>
        <v>8.1</v>
      </c>
      <c r="D2" s="29">
        <f>'2003_Urban_GW_Counties'!C2</f>
        <v>29.200000000000003</v>
      </c>
      <c r="E2" s="29">
        <f>'2003_MW_GW_Counties'!C2</f>
        <v>0</v>
      </c>
      <c r="F2" s="29">
        <f t="shared" ref="F2" si="0">SUM(C2:E2)</f>
        <v>37.300000000000004</v>
      </c>
      <c r="G2" s="28">
        <f>'2003_Ag_GW_Counties'!H2</f>
        <v>16.8</v>
      </c>
      <c r="H2" s="29">
        <f>'2003_Urban_GW_Counties'!H2</f>
        <v>245.3</v>
      </c>
      <c r="I2" s="29">
        <f>'2003_MW_GW_Counties'!H2</f>
        <v>0</v>
      </c>
      <c r="J2" s="28">
        <f>'2003_Ag_GW_Counties'!D2+'2003_Urban_GW_Counties'!D2+'2003_MW_GW_Counties'!D2</f>
        <v>28.1</v>
      </c>
      <c r="K2" s="28">
        <f>'2003_Ag_GW_Counties'!E2+'2003_Urban_GW_Counties'!E2+'2003_MW_GW_Counties'!E2</f>
        <v>0</v>
      </c>
      <c r="L2" s="28">
        <f>'2003_Ag_GW_Counties'!F2+'2003_Urban_GW_Counties'!F2+'2003_MW_GW_Counties'!F2</f>
        <v>0.1</v>
      </c>
      <c r="M2" s="28">
        <f>'2003_Ag_GW_Counties'!J2</f>
        <v>0</v>
      </c>
      <c r="N2" s="28">
        <f>'2003_Urban_GW_Counties'!J2</f>
        <v>0</v>
      </c>
      <c r="O2" s="28">
        <f>'2003_MW_GW_Counties'!J2</f>
        <v>0</v>
      </c>
      <c r="P2" s="28">
        <f>'2003_Ag_GW_Counties'!J2+'2003_Urban_GW_Counties'!J2+'2003_MW_GW_Counties'!J2</f>
        <v>0</v>
      </c>
      <c r="Q2" s="29">
        <f>'2003_Ag_GW_Counties'!H2+'2003_Urban_GW_Counties'!H2+'2003_MW_GW_Counties'!H2</f>
        <v>262.10000000000002</v>
      </c>
      <c r="S2" s="27">
        <v>101</v>
      </c>
      <c r="T2" s="25" t="s">
        <v>147</v>
      </c>
      <c r="U2" s="28">
        <f>'2003_Ag_GW_Counties'!P2</f>
        <v>168</v>
      </c>
      <c r="V2" s="29">
        <f>'2003_Urban_GW_Counties'!P2</f>
        <v>7.8</v>
      </c>
      <c r="W2" s="29">
        <f>'2003_MW_GW_Counties'!P2</f>
        <v>2.5</v>
      </c>
      <c r="X2" s="29">
        <f>SUM(U2:W2)</f>
        <v>178.3</v>
      </c>
      <c r="Y2" s="28">
        <f>'2003_Ag_GW_Counties'!U2</f>
        <v>514.09999999999991</v>
      </c>
      <c r="Z2" s="29">
        <f>'2003_Urban_GW_Counties'!U2</f>
        <v>11.7</v>
      </c>
      <c r="AA2" s="29">
        <f>'2003_MW_GW_Counties'!U2</f>
        <v>200.4</v>
      </c>
      <c r="AB2" s="28">
        <f>'2003_Ag_GW_Counties'!Q2+'2003_Urban_GW_Counties'!Q2+'2003_MW_GW_Counties'!Q2</f>
        <v>49.699999999999996</v>
      </c>
      <c r="AC2" s="28">
        <f>'2003_Ag_GW_Counties'!R2+'2003_Urban_GW_Counties'!R2+'2003_MW_GW_Counties'!R2</f>
        <v>0</v>
      </c>
      <c r="AD2" s="28">
        <f>'2003_Ag_GW_Counties'!S2+'2003_Urban_GW_Counties'!S2+'2003_MW_GW_Counties'!S2</f>
        <v>11.799999999999999</v>
      </c>
      <c r="AE2" s="28">
        <f>'2003_Ag_GW_Counties'!W2</f>
        <v>10</v>
      </c>
      <c r="AF2" s="28">
        <f>'2003_Urban_GW_Counties'!W2</f>
        <v>0</v>
      </c>
      <c r="AG2" s="28">
        <f>'2003_MW_GW_Counties'!W2</f>
        <v>15.8</v>
      </c>
      <c r="AH2" s="28">
        <f>'2003_Ag_GW_Counties'!W2+'2003_Urban_GW_Counties'!W2+'2003_MW_GW_Counties'!W2</f>
        <v>25.8</v>
      </c>
      <c r="AI2" s="29">
        <f t="shared" ref="AI2:AI33" si="1">Y2+Z2+AA2</f>
        <v>726.19999999999993</v>
      </c>
      <c r="AL2" s="148" t="s">
        <v>229</v>
      </c>
      <c r="AM2" s="150">
        <v>101</v>
      </c>
      <c r="AN2" s="151" t="s">
        <v>147</v>
      </c>
      <c r="AO2" s="138">
        <f t="shared" ref="AO2:AX2" si="2">U2</f>
        <v>168</v>
      </c>
      <c r="AP2" s="138">
        <f t="shared" si="2"/>
        <v>7.8</v>
      </c>
      <c r="AQ2" s="138">
        <f t="shared" si="2"/>
        <v>2.5</v>
      </c>
      <c r="AR2" s="138">
        <f t="shared" si="2"/>
        <v>178.3</v>
      </c>
      <c r="AS2" s="138">
        <f t="shared" si="2"/>
        <v>514.09999999999991</v>
      </c>
      <c r="AT2" s="138">
        <f t="shared" si="2"/>
        <v>11.7</v>
      </c>
      <c r="AU2" s="138">
        <f t="shared" si="2"/>
        <v>200.4</v>
      </c>
      <c r="AV2" s="138">
        <f t="shared" si="2"/>
        <v>49.699999999999996</v>
      </c>
      <c r="AW2" s="138">
        <f t="shared" si="2"/>
        <v>0</v>
      </c>
      <c r="AX2" s="138">
        <f t="shared" si="2"/>
        <v>11.799999999999999</v>
      </c>
      <c r="AY2" s="138">
        <f t="shared" ref="AY2:BA5" si="3">AE2</f>
        <v>10</v>
      </c>
      <c r="AZ2" s="138">
        <f t="shared" si="3"/>
        <v>0</v>
      </c>
      <c r="BA2" s="138">
        <f t="shared" si="3"/>
        <v>15.8</v>
      </c>
      <c r="BB2" s="138">
        <f t="shared" ref="BB2:BC5" si="4">AH2</f>
        <v>25.8</v>
      </c>
      <c r="BC2" s="138">
        <f t="shared" si="4"/>
        <v>726.19999999999993</v>
      </c>
    </row>
    <row r="3" spans="1:56" x14ac:dyDescent="0.2">
      <c r="A3" s="23" t="s">
        <v>10</v>
      </c>
      <c r="B3" s="24" t="s">
        <v>11</v>
      </c>
      <c r="C3" s="28">
        <f>'2003_Ag_GW_Counties'!C3</f>
        <v>0</v>
      </c>
      <c r="D3" s="29">
        <f>'2003_Urban_GW_Counties'!C3</f>
        <v>0.3</v>
      </c>
      <c r="E3" s="29">
        <f>'2003_MW_GW_Counties'!C3</f>
        <v>0</v>
      </c>
      <c r="F3" s="29">
        <f t="shared" ref="F3:F59" si="5">SUM(C3:E3)</f>
        <v>0.3</v>
      </c>
      <c r="G3" s="28">
        <f>'2003_Ag_GW_Counties'!H3</f>
        <v>16</v>
      </c>
      <c r="H3" s="29">
        <f>'2003_Urban_GW_Counties'!H3</f>
        <v>0.4</v>
      </c>
      <c r="I3" s="29">
        <f>'2003_MW_GW_Counties'!H3</f>
        <v>0</v>
      </c>
      <c r="J3" s="28">
        <f>'2003_Ag_GW_Counties'!D3+'2003_Urban_GW_Counties'!D3+'2003_MW_GW_Counties'!D3</f>
        <v>1.6</v>
      </c>
      <c r="K3" s="28">
        <f>'2003_Ag_GW_Counties'!E3+'2003_Urban_GW_Counties'!E3+'2003_MW_GW_Counties'!E3</f>
        <v>0</v>
      </c>
      <c r="L3" s="28">
        <f>'2003_Ag_GW_Counties'!F3+'2003_Urban_GW_Counties'!F3+'2003_MW_GW_Counties'!F3</f>
        <v>0</v>
      </c>
      <c r="M3" s="28">
        <f>'2003_Ag_GW_Counties'!J3</f>
        <v>8.6999999999999993</v>
      </c>
      <c r="N3" s="28">
        <f>'2003_Urban_GW_Counties'!J3</f>
        <v>0</v>
      </c>
      <c r="O3" s="28">
        <f>'2003_MW_GW_Counties'!J3</f>
        <v>0</v>
      </c>
      <c r="P3" s="28">
        <f>'2003_Ag_GW_Counties'!J3+'2003_Urban_GW_Counties'!J3+'2003_MW_GW_Counties'!J3</f>
        <v>8.6999999999999993</v>
      </c>
      <c r="Q3" s="29">
        <f>'2003_Ag_GW_Counties'!H3+'2003_Urban_GW_Counties'!H3+'2003_MW_GW_Counties'!H3</f>
        <v>16.399999999999999</v>
      </c>
      <c r="S3" s="27">
        <v>102</v>
      </c>
      <c r="T3" s="25" t="s">
        <v>148</v>
      </c>
      <c r="U3" s="28">
        <f>'2003_Ag_GW_Counties'!P3</f>
        <v>16.5</v>
      </c>
      <c r="V3" s="29">
        <f>'2003_Urban_GW_Counties'!P3</f>
        <v>5.8</v>
      </c>
      <c r="W3" s="29">
        <f>'2003_MW_GW_Counties'!P3</f>
        <v>0</v>
      </c>
      <c r="X3" s="29">
        <f t="shared" ref="X3:X57" si="6">SUM(U3:W3)</f>
        <v>22.3</v>
      </c>
      <c r="Y3" s="28">
        <f>'2003_Ag_GW_Counties'!U3</f>
        <v>29.8</v>
      </c>
      <c r="Z3" s="29">
        <f>'2003_Urban_GW_Counties'!U3</f>
        <v>11.999999999999998</v>
      </c>
      <c r="AA3" s="29">
        <f>'2003_MW_GW_Counties'!U3</f>
        <v>0</v>
      </c>
      <c r="AB3" s="28">
        <f>'2003_Ag_GW_Counties'!Q3+'2003_Urban_GW_Counties'!Q3+'2003_MW_GW_Counties'!Q3</f>
        <v>9</v>
      </c>
      <c r="AC3" s="28">
        <f>'2003_Ag_GW_Counties'!R3+'2003_Urban_GW_Counties'!R3+'2003_MW_GW_Counties'!R3</f>
        <v>0</v>
      </c>
      <c r="AD3" s="28">
        <f>'2003_Ag_GW_Counties'!S3+'2003_Urban_GW_Counties'!S3+'2003_MW_GW_Counties'!S3</f>
        <v>0.2</v>
      </c>
      <c r="AE3" s="28">
        <f>'2003_Ag_GW_Counties'!W3</f>
        <v>0</v>
      </c>
      <c r="AF3" s="28">
        <f>'2003_Urban_GW_Counties'!W3</f>
        <v>0</v>
      </c>
      <c r="AG3" s="28">
        <f>'2003_MW_GW_Counties'!W3</f>
        <v>0</v>
      </c>
      <c r="AH3" s="28">
        <f>'2003_Ag_GW_Counties'!W3+'2003_Urban_GW_Counties'!W3+'2003_MW_GW_Counties'!W3</f>
        <v>0</v>
      </c>
      <c r="AI3" s="29">
        <f t="shared" si="1"/>
        <v>41.8</v>
      </c>
      <c r="AL3" s="148"/>
      <c r="AM3" s="150">
        <v>102</v>
      </c>
      <c r="AN3" s="151" t="s">
        <v>148</v>
      </c>
      <c r="AO3" s="138">
        <f t="shared" ref="AO3:AO5" si="7">U3</f>
        <v>16.5</v>
      </c>
      <c r="AP3" s="138">
        <f t="shared" ref="AP3:AX5" si="8">V3</f>
        <v>5.8</v>
      </c>
      <c r="AQ3" s="138">
        <f t="shared" si="8"/>
        <v>0</v>
      </c>
      <c r="AR3" s="138">
        <f t="shared" si="8"/>
        <v>22.3</v>
      </c>
      <c r="AS3" s="138">
        <f t="shared" si="8"/>
        <v>29.8</v>
      </c>
      <c r="AT3" s="138">
        <f t="shared" si="8"/>
        <v>11.999999999999998</v>
      </c>
      <c r="AU3" s="138">
        <f t="shared" si="8"/>
        <v>0</v>
      </c>
      <c r="AV3" s="138">
        <f t="shared" si="8"/>
        <v>9</v>
      </c>
      <c r="AW3" s="138">
        <f t="shared" si="8"/>
        <v>0</v>
      </c>
      <c r="AX3" s="138">
        <f t="shared" si="8"/>
        <v>0.2</v>
      </c>
      <c r="AY3" s="138">
        <f t="shared" si="3"/>
        <v>0</v>
      </c>
      <c r="AZ3" s="138">
        <f t="shared" si="3"/>
        <v>0</v>
      </c>
      <c r="BA3" s="138">
        <f t="shared" si="3"/>
        <v>0</v>
      </c>
      <c r="BB3" s="138">
        <f t="shared" si="4"/>
        <v>0</v>
      </c>
      <c r="BC3" s="138">
        <f t="shared" si="4"/>
        <v>41.8</v>
      </c>
    </row>
    <row r="4" spans="1:56" x14ac:dyDescent="0.2">
      <c r="A4" s="23" t="s">
        <v>12</v>
      </c>
      <c r="B4" s="24" t="s">
        <v>13</v>
      </c>
      <c r="C4" s="28">
        <f>'2003_Ag_GW_Counties'!C4</f>
        <v>3.5</v>
      </c>
      <c r="D4" s="29">
        <f>'2003_Urban_GW_Counties'!C4</f>
        <v>1.6</v>
      </c>
      <c r="E4" s="29">
        <f>'2003_MW_GW_Counties'!C4</f>
        <v>0</v>
      </c>
      <c r="F4" s="29">
        <f t="shared" si="5"/>
        <v>5.0999999999999996</v>
      </c>
      <c r="G4" s="28">
        <f>'2003_Ag_GW_Counties'!H4</f>
        <v>21.5</v>
      </c>
      <c r="H4" s="29">
        <f>'2003_Urban_GW_Counties'!H4</f>
        <v>8.8000000000000007</v>
      </c>
      <c r="I4" s="29">
        <f>'2003_MW_GW_Counties'!H4</f>
        <v>0</v>
      </c>
      <c r="J4" s="28">
        <f>'2003_Ag_GW_Counties'!D4+'2003_Urban_GW_Counties'!D4+'2003_MW_GW_Counties'!D4</f>
        <v>4.5999999999999996</v>
      </c>
      <c r="K4" s="28">
        <f>'2003_Ag_GW_Counties'!E4+'2003_Urban_GW_Counties'!E4+'2003_MW_GW_Counties'!E4</f>
        <v>0</v>
      </c>
      <c r="L4" s="28">
        <f>'2003_Ag_GW_Counties'!F4+'2003_Urban_GW_Counties'!F4+'2003_MW_GW_Counties'!F4</f>
        <v>0.4</v>
      </c>
      <c r="M4" s="28">
        <f>'2003_Ag_GW_Counties'!J4</f>
        <v>0</v>
      </c>
      <c r="N4" s="28">
        <f>'2003_Urban_GW_Counties'!J4</f>
        <v>0</v>
      </c>
      <c r="O4" s="28">
        <f>'2003_MW_GW_Counties'!J4</f>
        <v>0</v>
      </c>
      <c r="P4" s="28">
        <f>'2003_Ag_GW_Counties'!J4+'2003_Urban_GW_Counties'!J4+'2003_MW_GW_Counties'!J4</f>
        <v>0</v>
      </c>
      <c r="Q4" s="29">
        <f>'2003_Ag_GW_Counties'!H4+'2003_Urban_GW_Counties'!H4+'2003_MW_GW_Counties'!H4</f>
        <v>30.3</v>
      </c>
      <c r="S4" s="27">
        <v>103</v>
      </c>
      <c r="T4" s="25" t="s">
        <v>149</v>
      </c>
      <c r="U4" s="28">
        <f>'2003_Ag_GW_Counties'!P4</f>
        <v>66.500000000000014</v>
      </c>
      <c r="V4" s="29">
        <f>'2003_Urban_GW_Counties'!P4</f>
        <v>20.5</v>
      </c>
      <c r="W4" s="29">
        <f>'2003_MW_GW_Counties'!P4</f>
        <v>0</v>
      </c>
      <c r="X4" s="29">
        <f t="shared" si="6"/>
        <v>87.000000000000014</v>
      </c>
      <c r="Y4" s="28">
        <f>'2003_Ag_GW_Counties'!U4</f>
        <v>83</v>
      </c>
      <c r="Z4" s="29">
        <f>'2003_Urban_GW_Counties'!U4</f>
        <v>47.6</v>
      </c>
      <c r="AA4" s="29">
        <f>'2003_MW_GW_Counties'!U4</f>
        <v>0</v>
      </c>
      <c r="AB4" s="28">
        <f>'2003_Ag_GW_Counties'!Q4+'2003_Urban_GW_Counties'!Q4+'2003_MW_GW_Counties'!Q4</f>
        <v>23.5</v>
      </c>
      <c r="AC4" s="28">
        <f>'2003_Ag_GW_Counties'!R4+'2003_Urban_GW_Counties'!R4+'2003_MW_GW_Counties'!R4</f>
        <v>0</v>
      </c>
      <c r="AD4" s="28">
        <f>'2003_Ag_GW_Counties'!S4+'2003_Urban_GW_Counties'!S4+'2003_MW_GW_Counties'!S4</f>
        <v>0</v>
      </c>
      <c r="AE4" s="28">
        <f>'2003_Ag_GW_Counties'!W4</f>
        <v>1.8</v>
      </c>
      <c r="AF4" s="28">
        <f>'2003_Urban_GW_Counties'!W4</f>
        <v>2.1</v>
      </c>
      <c r="AG4" s="28">
        <f>'2003_MW_GW_Counties'!W4</f>
        <v>0</v>
      </c>
      <c r="AH4" s="28">
        <f>'2003_Ag_GW_Counties'!W4+'2003_Urban_GW_Counties'!W4+'2003_MW_GW_Counties'!W4</f>
        <v>3.9000000000000004</v>
      </c>
      <c r="AI4" s="29">
        <f t="shared" si="1"/>
        <v>130.6</v>
      </c>
      <c r="AL4" s="148"/>
      <c r="AM4" s="150">
        <v>103</v>
      </c>
      <c r="AN4" s="151" t="s">
        <v>149</v>
      </c>
      <c r="AO4" s="138">
        <f t="shared" si="7"/>
        <v>66.500000000000014</v>
      </c>
      <c r="AP4" s="138">
        <f t="shared" si="8"/>
        <v>20.5</v>
      </c>
      <c r="AQ4" s="138">
        <f t="shared" si="8"/>
        <v>0</v>
      </c>
      <c r="AR4" s="138">
        <f t="shared" si="8"/>
        <v>87.000000000000014</v>
      </c>
      <c r="AS4" s="138">
        <f t="shared" si="8"/>
        <v>83</v>
      </c>
      <c r="AT4" s="138">
        <f t="shared" si="8"/>
        <v>47.6</v>
      </c>
      <c r="AU4" s="138">
        <f t="shared" si="8"/>
        <v>0</v>
      </c>
      <c r="AV4" s="138">
        <f t="shared" si="8"/>
        <v>23.5</v>
      </c>
      <c r="AW4" s="138">
        <f t="shared" si="8"/>
        <v>0</v>
      </c>
      <c r="AX4" s="138">
        <f t="shared" si="8"/>
        <v>0</v>
      </c>
      <c r="AY4" s="138">
        <f t="shared" si="3"/>
        <v>1.8</v>
      </c>
      <c r="AZ4" s="138">
        <f t="shared" si="3"/>
        <v>2.1</v>
      </c>
      <c r="BA4" s="138">
        <f t="shared" si="3"/>
        <v>0</v>
      </c>
      <c r="BB4" s="138">
        <f t="shared" si="4"/>
        <v>3.9000000000000004</v>
      </c>
      <c r="BC4" s="138">
        <f t="shared" si="4"/>
        <v>130.6</v>
      </c>
    </row>
    <row r="5" spans="1:56" ht="13.5" thickBot="1" x14ac:dyDescent="0.25">
      <c r="A5" s="23" t="s">
        <v>14</v>
      </c>
      <c r="B5" s="24" t="s">
        <v>15</v>
      </c>
      <c r="C5" s="28">
        <f>'2003_Ag_GW_Counties'!C5</f>
        <v>307.39999999999992</v>
      </c>
      <c r="D5" s="29">
        <f>'2003_Urban_GW_Counties'!C5</f>
        <v>45.6</v>
      </c>
      <c r="E5" s="29">
        <f>'2003_MW_GW_Counties'!C5</f>
        <v>9.2999999999999989</v>
      </c>
      <c r="F5" s="29">
        <f t="shared" si="5"/>
        <v>362.29999999999995</v>
      </c>
      <c r="G5" s="28">
        <f>'2003_Ag_GW_Counties'!H5</f>
        <v>997.1</v>
      </c>
      <c r="H5" s="29">
        <f>'2003_Urban_GW_Counties'!H5</f>
        <v>65.099999999999994</v>
      </c>
      <c r="I5" s="29">
        <f>'2003_MW_GW_Counties'!H5</f>
        <v>108.80000000000001</v>
      </c>
      <c r="J5" s="28">
        <f>'2003_Ag_GW_Counties'!D5+'2003_Urban_GW_Counties'!D5+'2003_MW_GW_Counties'!D5</f>
        <v>97.199999999999989</v>
      </c>
      <c r="K5" s="28">
        <f>'2003_Ag_GW_Counties'!E5+'2003_Urban_GW_Counties'!E5+'2003_MW_GW_Counties'!E5</f>
        <v>0</v>
      </c>
      <c r="L5" s="28">
        <f>'2003_Ag_GW_Counties'!F5+'2003_Urban_GW_Counties'!F5+'2003_MW_GW_Counties'!F5</f>
        <v>100.10000000000001</v>
      </c>
      <c r="M5" s="28">
        <f>'2003_Ag_GW_Counties'!J5</f>
        <v>17.399999999999977</v>
      </c>
      <c r="N5" s="28">
        <f>'2003_Urban_GW_Counties'!J5</f>
        <v>0</v>
      </c>
      <c r="O5" s="28">
        <f>'2003_MW_GW_Counties'!J5</f>
        <v>3.2999999999999972</v>
      </c>
      <c r="P5" s="28">
        <f>'2003_Ag_GW_Counties'!J5+'2003_Urban_GW_Counties'!J5+'2003_MW_GW_Counties'!J5</f>
        <v>20.699999999999974</v>
      </c>
      <c r="Q5" s="29">
        <f>'2003_Ag_GW_Counties'!H5+'2003_Urban_GW_Counties'!H5+'2003_MW_GW_Counties'!H5</f>
        <v>1171</v>
      </c>
      <c r="S5" s="27">
        <v>104</v>
      </c>
      <c r="T5" s="25" t="s">
        <v>150</v>
      </c>
      <c r="U5" s="28">
        <f>'2003_Ag_GW_Counties'!P5</f>
        <v>44</v>
      </c>
      <c r="V5" s="29">
        <f>'2003_Urban_GW_Counties'!P5</f>
        <v>32.5</v>
      </c>
      <c r="W5" s="29">
        <f>'2003_MW_GW_Counties'!P5</f>
        <v>0</v>
      </c>
      <c r="X5" s="29">
        <f t="shared" si="6"/>
        <v>76.5</v>
      </c>
      <c r="Y5" s="28">
        <f>'2003_Ag_GW_Counties'!U5</f>
        <v>98.5</v>
      </c>
      <c r="Z5" s="29">
        <f>'2003_Urban_GW_Counties'!U5</f>
        <v>83.500000000000014</v>
      </c>
      <c r="AA5" s="29">
        <f>'2003_MW_GW_Counties'!U5</f>
        <v>0</v>
      </c>
      <c r="AB5" s="28">
        <f>'2003_Ag_GW_Counties'!Q5+'2003_Urban_GW_Counties'!Q5+'2003_MW_GW_Counties'!Q5</f>
        <v>19.5</v>
      </c>
      <c r="AC5" s="28">
        <f>'2003_Ag_GW_Counties'!R5+'2003_Urban_GW_Counties'!R5+'2003_MW_GW_Counties'!R5</f>
        <v>2</v>
      </c>
      <c r="AD5" s="28">
        <f>'2003_Ag_GW_Counties'!S5+'2003_Urban_GW_Counties'!S5+'2003_MW_GW_Counties'!S5</f>
        <v>0</v>
      </c>
      <c r="AE5" s="28">
        <f>'2003_Ag_GW_Counties'!W5</f>
        <v>10.9</v>
      </c>
      <c r="AF5" s="28">
        <f>'2003_Urban_GW_Counties'!W5</f>
        <v>10.7</v>
      </c>
      <c r="AG5" s="28">
        <f>'2003_MW_GW_Counties'!W5</f>
        <v>0</v>
      </c>
      <c r="AH5" s="28">
        <f>'2003_Ag_GW_Counties'!W5+'2003_Urban_GW_Counties'!W5+'2003_MW_GW_Counties'!W5</f>
        <v>21.6</v>
      </c>
      <c r="AI5" s="29">
        <f t="shared" si="1"/>
        <v>182</v>
      </c>
      <c r="AL5" s="148"/>
      <c r="AM5" s="152">
        <v>104</v>
      </c>
      <c r="AN5" s="153" t="s">
        <v>150</v>
      </c>
      <c r="AO5" s="154">
        <f t="shared" si="7"/>
        <v>44</v>
      </c>
      <c r="AP5" s="154">
        <f t="shared" si="8"/>
        <v>32.5</v>
      </c>
      <c r="AQ5" s="154">
        <f t="shared" si="8"/>
        <v>0</v>
      </c>
      <c r="AR5" s="154">
        <f t="shared" si="8"/>
        <v>76.5</v>
      </c>
      <c r="AS5" s="154">
        <f t="shared" si="8"/>
        <v>98.5</v>
      </c>
      <c r="AT5" s="154">
        <f t="shared" si="8"/>
        <v>83.500000000000014</v>
      </c>
      <c r="AU5" s="154">
        <f t="shared" si="8"/>
        <v>0</v>
      </c>
      <c r="AV5" s="154">
        <f t="shared" si="8"/>
        <v>19.5</v>
      </c>
      <c r="AW5" s="154">
        <f t="shared" si="8"/>
        <v>2</v>
      </c>
      <c r="AX5" s="154">
        <f t="shared" si="8"/>
        <v>0</v>
      </c>
      <c r="AY5" s="154">
        <f t="shared" si="3"/>
        <v>10.9</v>
      </c>
      <c r="AZ5" s="154">
        <f t="shared" si="3"/>
        <v>10.7</v>
      </c>
      <c r="BA5" s="154">
        <f t="shared" si="3"/>
        <v>0</v>
      </c>
      <c r="BB5" s="154">
        <f t="shared" si="4"/>
        <v>21.6</v>
      </c>
      <c r="BC5" s="154">
        <f t="shared" si="4"/>
        <v>182</v>
      </c>
    </row>
    <row r="6" spans="1:56" ht="13.5" thickTop="1" x14ac:dyDescent="0.2">
      <c r="A6" s="23" t="s">
        <v>16</v>
      </c>
      <c r="B6" s="24" t="s">
        <v>17</v>
      </c>
      <c r="C6" s="28">
        <f>'2003_Ag_GW_Counties'!C6</f>
        <v>0.8</v>
      </c>
      <c r="D6" s="29">
        <f>'2003_Urban_GW_Counties'!C6</f>
        <v>0.4</v>
      </c>
      <c r="E6" s="29">
        <f>'2003_MW_GW_Counties'!C6</f>
        <v>0</v>
      </c>
      <c r="F6" s="29">
        <f t="shared" si="5"/>
        <v>1.2000000000000002</v>
      </c>
      <c r="G6" s="28">
        <f>'2003_Ag_GW_Counties'!H6</f>
        <v>5.6</v>
      </c>
      <c r="H6" s="29">
        <f>'2003_Urban_GW_Counties'!H6</f>
        <v>9.3000000000000007</v>
      </c>
      <c r="I6" s="29">
        <f>'2003_MW_GW_Counties'!H6</f>
        <v>0</v>
      </c>
      <c r="J6" s="28">
        <f>'2003_Ag_GW_Counties'!D6+'2003_Urban_GW_Counties'!D6+'2003_MW_GW_Counties'!D6</f>
        <v>4.4000000000000004</v>
      </c>
      <c r="K6" s="28">
        <f>'2003_Ag_GW_Counties'!E6+'2003_Urban_GW_Counties'!E6+'2003_MW_GW_Counties'!E6</f>
        <v>0</v>
      </c>
      <c r="L6" s="28">
        <f>'2003_Ag_GW_Counties'!F6+'2003_Urban_GW_Counties'!F6+'2003_MW_GW_Counties'!F6</f>
        <v>0.1</v>
      </c>
      <c r="M6" s="28">
        <f>'2003_Ag_GW_Counties'!J6</f>
        <v>0</v>
      </c>
      <c r="N6" s="28">
        <f>'2003_Urban_GW_Counties'!J6</f>
        <v>0</v>
      </c>
      <c r="O6" s="28">
        <f>'2003_MW_GW_Counties'!J6</f>
        <v>0</v>
      </c>
      <c r="P6" s="28">
        <f>'2003_Ag_GW_Counties'!J6+'2003_Urban_GW_Counties'!J6+'2003_MW_GW_Counties'!J6</f>
        <v>0</v>
      </c>
      <c r="Q6" s="29">
        <f>'2003_Ag_GW_Counties'!H6+'2003_Urban_GW_Counties'!H6+'2003_MW_GW_Counties'!H6</f>
        <v>14.9</v>
      </c>
      <c r="S6" s="27">
        <v>201</v>
      </c>
      <c r="T6" s="25" t="s">
        <v>151</v>
      </c>
      <c r="U6" s="28">
        <f>'2003_Ag_GW_Counties'!P6</f>
        <v>51.6</v>
      </c>
      <c r="V6" s="29">
        <f>'2003_Urban_GW_Counties'!P6</f>
        <v>15.900000000000002</v>
      </c>
      <c r="W6" s="29">
        <f>'2003_MW_GW_Counties'!P6</f>
        <v>0</v>
      </c>
      <c r="X6" s="29">
        <f t="shared" si="6"/>
        <v>67.5</v>
      </c>
      <c r="Y6" s="28">
        <f>'2003_Ag_GW_Counties'!U6</f>
        <v>97.300000000000011</v>
      </c>
      <c r="Z6" s="29">
        <f>'2003_Urban_GW_Counties'!U6</f>
        <v>162.89999999999998</v>
      </c>
      <c r="AA6" s="29">
        <f>'2003_MW_GW_Counties'!U6</f>
        <v>0.7</v>
      </c>
      <c r="AB6" s="28">
        <f>'2003_Ag_GW_Counties'!Q6+'2003_Urban_GW_Counties'!Q6+'2003_MW_GW_Counties'!Q6</f>
        <v>19.100000000000001</v>
      </c>
      <c r="AC6" s="28">
        <f>'2003_Ag_GW_Counties'!R6+'2003_Urban_GW_Counties'!R6+'2003_MW_GW_Counties'!R6</f>
        <v>0</v>
      </c>
      <c r="AD6" s="28">
        <f>'2003_Ag_GW_Counties'!S6+'2003_Urban_GW_Counties'!S6+'2003_MW_GW_Counties'!S6</f>
        <v>1.8</v>
      </c>
      <c r="AE6" s="28">
        <f>'2003_Ag_GW_Counties'!W6</f>
        <v>0</v>
      </c>
      <c r="AF6" s="28">
        <f>'2003_Urban_GW_Counties'!W6</f>
        <v>0</v>
      </c>
      <c r="AG6" s="28">
        <f>'2003_MW_GW_Counties'!W6</f>
        <v>0</v>
      </c>
      <c r="AH6" s="28">
        <f>'2003_Ag_GW_Counties'!W6+'2003_Urban_GW_Counties'!W6+'2003_MW_GW_Counties'!W6</f>
        <v>0</v>
      </c>
      <c r="AI6" s="29">
        <f t="shared" si="1"/>
        <v>260.89999999999998</v>
      </c>
      <c r="AL6" s="148"/>
      <c r="AM6" s="150"/>
      <c r="AN6" s="155" t="s">
        <v>242</v>
      </c>
      <c r="AO6" s="138">
        <f>SUM(AO2:AO5)</f>
        <v>295</v>
      </c>
      <c r="AP6" s="138">
        <f t="shared" ref="AP6:AW6" si="9">SUM(AP2:AP5)</f>
        <v>66.599999999999994</v>
      </c>
      <c r="AQ6" s="138">
        <f t="shared" si="9"/>
        <v>2.5</v>
      </c>
      <c r="AR6" s="138">
        <f t="shared" si="9"/>
        <v>364.1</v>
      </c>
      <c r="AS6" s="138">
        <f t="shared" si="9"/>
        <v>725.39999999999986</v>
      </c>
      <c r="AT6" s="138">
        <f t="shared" si="9"/>
        <v>154.80000000000001</v>
      </c>
      <c r="AU6" s="138">
        <f t="shared" si="9"/>
        <v>200.4</v>
      </c>
      <c r="AV6" s="138">
        <f t="shared" si="9"/>
        <v>101.69999999999999</v>
      </c>
      <c r="AW6" s="138">
        <f t="shared" si="9"/>
        <v>2</v>
      </c>
      <c r="AX6" s="138">
        <f>SUM(AX2:AX5)</f>
        <v>11.999999999999998</v>
      </c>
      <c r="AY6" s="138">
        <f t="shared" ref="AY6:BA6" si="10">SUM(AY2:AY5)</f>
        <v>22.700000000000003</v>
      </c>
      <c r="AZ6" s="138">
        <f t="shared" si="10"/>
        <v>12.799999999999999</v>
      </c>
      <c r="BA6" s="138">
        <f t="shared" si="10"/>
        <v>15.8</v>
      </c>
      <c r="BB6" s="138">
        <f>SUM(BB2:BB5)</f>
        <v>51.300000000000004</v>
      </c>
      <c r="BC6" s="138">
        <f>SUM(BC2:BC5)</f>
        <v>1080.5999999999999</v>
      </c>
      <c r="BD6" s="28">
        <f>AS6+AT6+AU6</f>
        <v>1080.5999999999999</v>
      </c>
    </row>
    <row r="7" spans="1:56" x14ac:dyDescent="0.2">
      <c r="A7" s="23" t="s">
        <v>18</v>
      </c>
      <c r="B7" s="24" t="s">
        <v>19</v>
      </c>
      <c r="C7" s="28">
        <f>'2003_Ag_GW_Counties'!C7</f>
        <v>146.5</v>
      </c>
      <c r="D7" s="29">
        <f>'2003_Urban_GW_Counties'!C7</f>
        <v>6.1</v>
      </c>
      <c r="E7" s="29">
        <f>'2003_MW_GW_Counties'!C7</f>
        <v>7.6</v>
      </c>
      <c r="F7" s="29">
        <f t="shared" si="5"/>
        <v>160.19999999999999</v>
      </c>
      <c r="G7" s="28">
        <f>'2003_Ag_GW_Counties'!H7</f>
        <v>1122.5</v>
      </c>
      <c r="H7" s="29">
        <f>'2003_Urban_GW_Counties'!H7</f>
        <v>6.4</v>
      </c>
      <c r="I7" s="29">
        <f>'2003_MW_GW_Counties'!H7</f>
        <v>130.39999999999998</v>
      </c>
      <c r="J7" s="28">
        <f>'2003_Ag_GW_Counties'!D7+'2003_Urban_GW_Counties'!D7+'2003_MW_GW_Counties'!D7</f>
        <v>37.4</v>
      </c>
      <c r="K7" s="28">
        <f>'2003_Ag_GW_Counties'!E7+'2003_Urban_GW_Counties'!E7+'2003_MW_GW_Counties'!E7</f>
        <v>0</v>
      </c>
      <c r="L7" s="28">
        <f>'2003_Ag_GW_Counties'!F7+'2003_Urban_GW_Counties'!F7+'2003_MW_GW_Counties'!F7</f>
        <v>34.6</v>
      </c>
      <c r="M7" s="28">
        <f>'2003_Ag_GW_Counties'!J7</f>
        <v>150</v>
      </c>
      <c r="N7" s="28">
        <f>'2003_Urban_GW_Counties'!J7</f>
        <v>0</v>
      </c>
      <c r="O7" s="28">
        <f>'2003_MW_GW_Counties'!J7</f>
        <v>20.900000000000006</v>
      </c>
      <c r="P7" s="28">
        <f>'2003_Ag_GW_Counties'!J7+'2003_Urban_GW_Counties'!J7+'2003_MW_GW_Counties'!J7</f>
        <v>170.9</v>
      </c>
      <c r="Q7" s="29">
        <f>'2003_Ag_GW_Counties'!H7+'2003_Urban_GW_Counties'!H7+'2003_MW_GW_Counties'!H7</f>
        <v>1259.3000000000002</v>
      </c>
      <c r="S7" s="27">
        <v>202</v>
      </c>
      <c r="T7" s="25" t="s">
        <v>152</v>
      </c>
      <c r="U7" s="28">
        <f>'2003_Ag_GW_Counties'!P7</f>
        <v>29</v>
      </c>
      <c r="V7" s="29">
        <f>'2003_Urban_GW_Counties'!P7</f>
        <v>167.8</v>
      </c>
      <c r="W7" s="29">
        <f>'2003_MW_GW_Counties'!P7</f>
        <v>0</v>
      </c>
      <c r="X7" s="29">
        <f t="shared" si="6"/>
        <v>196.8</v>
      </c>
      <c r="Y7" s="28">
        <f>'2003_Ag_GW_Counties'!U7</f>
        <v>31.6</v>
      </c>
      <c r="Z7" s="29">
        <f>'2003_Urban_GW_Counties'!U7</f>
        <v>1071</v>
      </c>
      <c r="AA7" s="29">
        <f>'2003_MW_GW_Counties'!U7</f>
        <v>0</v>
      </c>
      <c r="AB7" s="28">
        <f>'2003_Ag_GW_Counties'!Q7+'2003_Urban_GW_Counties'!Q7+'2003_MW_GW_Counties'!Q7</f>
        <v>170.09999999999997</v>
      </c>
      <c r="AC7" s="28">
        <f>'2003_Ag_GW_Counties'!R7+'2003_Urban_GW_Counties'!R7+'2003_MW_GW_Counties'!R7</f>
        <v>0</v>
      </c>
      <c r="AD7" s="28">
        <f>'2003_Ag_GW_Counties'!S7+'2003_Urban_GW_Counties'!S7+'2003_MW_GW_Counties'!S7</f>
        <v>7.4</v>
      </c>
      <c r="AE7" s="28">
        <f>'2003_Ag_GW_Counties'!W7</f>
        <v>0</v>
      </c>
      <c r="AF7" s="28">
        <f>'2003_Urban_GW_Counties'!W7</f>
        <v>0</v>
      </c>
      <c r="AG7" s="28">
        <f>'2003_MW_GW_Counties'!W7</f>
        <v>0</v>
      </c>
      <c r="AH7" s="28">
        <f>'2003_Ag_GW_Counties'!W7+'2003_Urban_GW_Counties'!W7+'2003_MW_GW_Counties'!W7</f>
        <v>0</v>
      </c>
      <c r="AI7" s="29">
        <f t="shared" si="1"/>
        <v>1102.5999999999999</v>
      </c>
      <c r="AL7" s="148"/>
      <c r="AM7" s="27"/>
    </row>
    <row r="8" spans="1:56" x14ac:dyDescent="0.2">
      <c r="A8" s="23" t="s">
        <v>20</v>
      </c>
      <c r="B8" s="24" t="s">
        <v>21</v>
      </c>
      <c r="C8" s="28">
        <f>'2003_Ag_GW_Counties'!C8</f>
        <v>0.4</v>
      </c>
      <c r="D8" s="29">
        <f>'2003_Urban_GW_Counties'!C8</f>
        <v>11.5</v>
      </c>
      <c r="E8" s="29">
        <f>'2003_MW_GW_Counties'!C8</f>
        <v>0</v>
      </c>
      <c r="F8" s="29">
        <f t="shared" si="5"/>
        <v>11.9</v>
      </c>
      <c r="G8" s="28">
        <f>'2003_Ag_GW_Counties'!H8</f>
        <v>132.30000000000001</v>
      </c>
      <c r="H8" s="29">
        <f>'2003_Urban_GW_Counties'!H8</f>
        <v>246.99999999999997</v>
      </c>
      <c r="I8" s="29">
        <f>'2003_MW_GW_Counties'!H8</f>
        <v>0</v>
      </c>
      <c r="J8" s="28">
        <f>'2003_Ag_GW_Counties'!D8+'2003_Urban_GW_Counties'!D8+'2003_MW_GW_Counties'!D8</f>
        <v>23.799999999999997</v>
      </c>
      <c r="K8" s="28">
        <f>'2003_Ag_GW_Counties'!E8+'2003_Urban_GW_Counties'!E8+'2003_MW_GW_Counties'!E8</f>
        <v>0</v>
      </c>
      <c r="L8" s="28">
        <f>'2003_Ag_GW_Counties'!F8+'2003_Urban_GW_Counties'!F8+'2003_MW_GW_Counties'!F8</f>
        <v>4.7</v>
      </c>
      <c r="M8" s="28">
        <f>'2003_Ag_GW_Counties'!J8</f>
        <v>0</v>
      </c>
      <c r="N8" s="28">
        <f>'2003_Urban_GW_Counties'!J8</f>
        <v>0</v>
      </c>
      <c r="O8" s="28">
        <f>'2003_MW_GW_Counties'!J8</f>
        <v>0</v>
      </c>
      <c r="P8" s="28">
        <f>'2003_Ag_GW_Counties'!J8+'2003_Urban_GW_Counties'!J8+'2003_MW_GW_Counties'!J8</f>
        <v>0</v>
      </c>
      <c r="Q8" s="29">
        <f>'2003_Ag_GW_Counties'!H8+'2003_Urban_GW_Counties'!H8+'2003_MW_GW_Counties'!H8</f>
        <v>379.29999999999995</v>
      </c>
      <c r="S8" s="27">
        <v>301</v>
      </c>
      <c r="T8" s="25" t="s">
        <v>153</v>
      </c>
      <c r="U8" s="28">
        <f>'2003_Ag_GW_Counties'!P8</f>
        <v>562.49999999999989</v>
      </c>
      <c r="V8" s="29">
        <f>'2003_Urban_GW_Counties'!P8</f>
        <v>124.69999999999996</v>
      </c>
      <c r="W8" s="29">
        <f>'2003_MW_GW_Counties'!P8</f>
        <v>0</v>
      </c>
      <c r="X8" s="29">
        <f t="shared" si="6"/>
        <v>687.19999999999982</v>
      </c>
      <c r="Y8" s="28">
        <f>'2003_Ag_GW_Counties'!U8</f>
        <v>624.5</v>
      </c>
      <c r="Z8" s="29">
        <f>'2003_Urban_GW_Counties'!U8</f>
        <v>154.09999999999997</v>
      </c>
      <c r="AA8" s="29">
        <f>'2003_MW_GW_Counties'!U8</f>
        <v>0.5</v>
      </c>
      <c r="AB8" s="28">
        <f>'2003_Ag_GW_Counties'!Q8+'2003_Urban_GW_Counties'!Q8+'2003_MW_GW_Counties'!Q8</f>
        <v>251.8</v>
      </c>
      <c r="AC8" s="28">
        <f>'2003_Ag_GW_Counties'!R8+'2003_Urban_GW_Counties'!R8+'2003_MW_GW_Counties'!R8</f>
        <v>10.5</v>
      </c>
      <c r="AD8" s="28">
        <f>'2003_Ag_GW_Counties'!S8+'2003_Urban_GW_Counties'!S8+'2003_MW_GW_Counties'!S8</f>
        <v>2.2999999999999998</v>
      </c>
      <c r="AE8" s="28">
        <f>'2003_Ag_GW_Counties'!W8</f>
        <v>0</v>
      </c>
      <c r="AF8" s="28">
        <f>'2003_Urban_GW_Counties'!W8</f>
        <v>0</v>
      </c>
      <c r="AG8" s="28">
        <f>'2003_MW_GW_Counties'!W8</f>
        <v>0</v>
      </c>
      <c r="AH8" s="28">
        <f>'2003_Ag_GW_Counties'!W8+'2003_Urban_GW_Counties'!W8+'2003_MW_GW_Counties'!W8</f>
        <v>0</v>
      </c>
      <c r="AI8" s="29">
        <f t="shared" si="1"/>
        <v>779.09999999999991</v>
      </c>
      <c r="AL8" s="148"/>
      <c r="AM8" s="27"/>
    </row>
    <row r="9" spans="1:56" x14ac:dyDescent="0.2">
      <c r="A9" s="23" t="s">
        <v>22</v>
      </c>
      <c r="B9" s="24" t="s">
        <v>23</v>
      </c>
      <c r="C9" s="28">
        <f>'2003_Ag_GW_Counties'!C9</f>
        <v>11.3</v>
      </c>
      <c r="D9" s="29">
        <f>'2003_Urban_GW_Counties'!C9</f>
        <v>1.6</v>
      </c>
      <c r="E9" s="29">
        <f>'2003_MW_GW_Counties'!C9</f>
        <v>0</v>
      </c>
      <c r="F9" s="29">
        <f t="shared" si="5"/>
        <v>12.9</v>
      </c>
      <c r="G9" s="28">
        <f>'2003_Ag_GW_Counties'!H9</f>
        <v>11.4</v>
      </c>
      <c r="H9" s="29">
        <f>'2003_Urban_GW_Counties'!H9</f>
        <v>4.6999999999999993</v>
      </c>
      <c r="I9" s="29">
        <f>'2003_MW_GW_Counties'!H9</f>
        <v>0</v>
      </c>
      <c r="J9" s="28">
        <f>'2003_Ag_GW_Counties'!D9+'2003_Urban_GW_Counties'!D9+'2003_MW_GW_Counties'!D9</f>
        <v>4.1000000000000005</v>
      </c>
      <c r="K9" s="28">
        <f>'2003_Ag_GW_Counties'!E9+'2003_Urban_GW_Counties'!E9+'2003_MW_GW_Counties'!E9</f>
        <v>0</v>
      </c>
      <c r="L9" s="28">
        <f>'2003_Ag_GW_Counties'!F9+'2003_Urban_GW_Counties'!F9+'2003_MW_GW_Counties'!F9</f>
        <v>0</v>
      </c>
      <c r="M9" s="28">
        <f>'2003_Ag_GW_Counties'!J9</f>
        <v>0</v>
      </c>
      <c r="N9" s="28">
        <f>'2003_Urban_GW_Counties'!J9</f>
        <v>0</v>
      </c>
      <c r="O9" s="28">
        <f>'2003_MW_GW_Counties'!J9</f>
        <v>0</v>
      </c>
      <c r="P9" s="28">
        <f>'2003_Ag_GW_Counties'!J9+'2003_Urban_GW_Counties'!J9+'2003_MW_GW_Counties'!J9</f>
        <v>0</v>
      </c>
      <c r="Q9" s="29">
        <f>'2003_Ag_GW_Counties'!H9+'2003_Urban_GW_Counties'!H9+'2003_MW_GW_Counties'!H9</f>
        <v>16.100000000000001</v>
      </c>
      <c r="S9" s="27">
        <v>302</v>
      </c>
      <c r="T9" s="25" t="s">
        <v>154</v>
      </c>
      <c r="U9" s="28">
        <f>'2003_Ag_GW_Counties'!P9</f>
        <v>294.00000000000011</v>
      </c>
      <c r="V9" s="29">
        <f>'2003_Urban_GW_Counties'!P9</f>
        <v>83.4</v>
      </c>
      <c r="W9" s="29">
        <f>'2003_MW_GW_Counties'!P9</f>
        <v>0</v>
      </c>
      <c r="X9" s="29">
        <f t="shared" si="6"/>
        <v>377.40000000000009</v>
      </c>
      <c r="Y9" s="28">
        <f>'2003_Ag_GW_Counties'!U9</f>
        <v>331.20000000000005</v>
      </c>
      <c r="Z9" s="29">
        <f>'2003_Urban_GW_Counties'!U9</f>
        <v>144.00000000000003</v>
      </c>
      <c r="AA9" s="29">
        <f>'2003_MW_GW_Counties'!U9</f>
        <v>0</v>
      </c>
      <c r="AB9" s="28">
        <f>'2003_Ag_GW_Counties'!Q9+'2003_Urban_GW_Counties'!Q9+'2003_MW_GW_Counties'!Q9</f>
        <v>80.800000000000011</v>
      </c>
      <c r="AC9" s="28">
        <f>'2003_Ag_GW_Counties'!R9+'2003_Urban_GW_Counties'!R9+'2003_MW_GW_Counties'!R9</f>
        <v>0</v>
      </c>
      <c r="AD9" s="28">
        <f>'2003_Ag_GW_Counties'!S9+'2003_Urban_GW_Counties'!S9+'2003_MW_GW_Counties'!S9</f>
        <v>0</v>
      </c>
      <c r="AE9" s="28">
        <f>'2003_Ag_GW_Counties'!W9</f>
        <v>0</v>
      </c>
      <c r="AF9" s="28">
        <f>'2003_Urban_GW_Counties'!W9</f>
        <v>0</v>
      </c>
      <c r="AG9" s="28">
        <f>'2003_MW_GW_Counties'!W9</f>
        <v>0</v>
      </c>
      <c r="AH9" s="28">
        <f>'2003_Ag_GW_Counties'!W9+'2003_Urban_GW_Counties'!W9+'2003_MW_GW_Counties'!W9</f>
        <v>0</v>
      </c>
      <c r="AI9" s="29">
        <f t="shared" si="1"/>
        <v>475.20000000000005</v>
      </c>
      <c r="AL9" s="148" t="s">
        <v>230</v>
      </c>
      <c r="AM9" s="150">
        <v>201</v>
      </c>
      <c r="AN9" s="151" t="s">
        <v>151</v>
      </c>
      <c r="AO9" s="138">
        <f t="shared" ref="AO9:AX10" si="11">U6</f>
        <v>51.6</v>
      </c>
      <c r="AP9" s="138">
        <f t="shared" si="11"/>
        <v>15.900000000000002</v>
      </c>
      <c r="AQ9" s="138">
        <f t="shared" si="11"/>
        <v>0</v>
      </c>
      <c r="AR9" s="138">
        <f t="shared" si="11"/>
        <v>67.5</v>
      </c>
      <c r="AS9" s="138">
        <f t="shared" si="11"/>
        <v>97.300000000000011</v>
      </c>
      <c r="AT9" s="138">
        <f t="shared" si="11"/>
        <v>162.89999999999998</v>
      </c>
      <c r="AU9" s="138">
        <f t="shared" si="11"/>
        <v>0.7</v>
      </c>
      <c r="AV9" s="138">
        <f t="shared" si="11"/>
        <v>19.100000000000001</v>
      </c>
      <c r="AW9" s="138">
        <f t="shared" si="11"/>
        <v>0</v>
      </c>
      <c r="AX9" s="138">
        <f t="shared" si="11"/>
        <v>1.8</v>
      </c>
      <c r="AY9" s="138">
        <f t="shared" ref="AY9:BA9" si="12">AE6</f>
        <v>0</v>
      </c>
      <c r="AZ9" s="138">
        <f t="shared" si="12"/>
        <v>0</v>
      </c>
      <c r="BA9" s="138">
        <f t="shared" si="12"/>
        <v>0</v>
      </c>
      <c r="BB9" s="138">
        <f>AH6</f>
        <v>0</v>
      </c>
      <c r="BC9" s="138">
        <f>AI6</f>
        <v>260.89999999999998</v>
      </c>
    </row>
    <row r="10" spans="1:56" ht="13.5" thickBot="1" x14ac:dyDescent="0.25">
      <c r="A10" s="23" t="s">
        <v>24</v>
      </c>
      <c r="B10" s="24" t="s">
        <v>25</v>
      </c>
      <c r="C10" s="28">
        <f>'2003_Ag_GW_Counties'!C10</f>
        <v>0</v>
      </c>
      <c r="D10" s="29">
        <f>'2003_Urban_GW_Counties'!C10</f>
        <v>9.1</v>
      </c>
      <c r="E10" s="29">
        <f>'2003_MW_GW_Counties'!C10</f>
        <v>0</v>
      </c>
      <c r="F10" s="29">
        <f t="shared" si="5"/>
        <v>9.1</v>
      </c>
      <c r="G10" s="28">
        <f>'2003_Ag_GW_Counties'!H10</f>
        <v>15.3</v>
      </c>
      <c r="H10" s="29">
        <f>'2003_Urban_GW_Counties'!H10</f>
        <v>45.400000000000006</v>
      </c>
      <c r="I10" s="29">
        <f>'2003_MW_GW_Counties'!H10</f>
        <v>0</v>
      </c>
      <c r="J10" s="28">
        <f>'2003_Ag_GW_Counties'!D10+'2003_Urban_GW_Counties'!D10+'2003_MW_GW_Counties'!D10</f>
        <v>4.7</v>
      </c>
      <c r="K10" s="28">
        <f>'2003_Ag_GW_Counties'!E10+'2003_Urban_GW_Counties'!E10+'2003_MW_GW_Counties'!E10</f>
        <v>0</v>
      </c>
      <c r="L10" s="28">
        <f>'2003_Ag_GW_Counties'!F10+'2003_Urban_GW_Counties'!F10+'2003_MW_GW_Counties'!F10</f>
        <v>1.3</v>
      </c>
      <c r="M10" s="28">
        <f>'2003_Ag_GW_Counties'!J10</f>
        <v>4</v>
      </c>
      <c r="N10" s="28">
        <f>'2003_Urban_GW_Counties'!J10</f>
        <v>8</v>
      </c>
      <c r="O10" s="28">
        <f>'2003_MW_GW_Counties'!J10</f>
        <v>0</v>
      </c>
      <c r="P10" s="28">
        <f>'2003_Ag_GW_Counties'!J10+'2003_Urban_GW_Counties'!J10+'2003_MW_GW_Counties'!J10</f>
        <v>12</v>
      </c>
      <c r="Q10" s="29">
        <f>'2003_Ag_GW_Counties'!H10+'2003_Urban_GW_Counties'!H10+'2003_MW_GW_Counties'!H10</f>
        <v>60.7</v>
      </c>
      <c r="S10" s="27">
        <v>401</v>
      </c>
      <c r="T10" s="25" t="s">
        <v>93</v>
      </c>
      <c r="U10" s="28">
        <f>'2003_Ag_GW_Counties'!P10</f>
        <v>148.29999999999998</v>
      </c>
      <c r="V10" s="29">
        <f>'2003_Urban_GW_Counties'!P10</f>
        <v>90.199999999999989</v>
      </c>
      <c r="W10" s="29">
        <f>'2003_MW_GW_Counties'!P10</f>
        <v>0</v>
      </c>
      <c r="X10" s="29">
        <f t="shared" si="6"/>
        <v>238.49999999999997</v>
      </c>
      <c r="Y10" s="28">
        <f>'2003_Ag_GW_Counties'!U10</f>
        <v>332.5</v>
      </c>
      <c r="Z10" s="29">
        <f>'2003_Urban_GW_Counties'!U10</f>
        <v>283.10000000000002</v>
      </c>
      <c r="AA10" s="29">
        <f>'2003_MW_GW_Counties'!U10</f>
        <v>0</v>
      </c>
      <c r="AB10" s="28">
        <f>'2003_Ag_GW_Counties'!Q10+'2003_Urban_GW_Counties'!Q10+'2003_MW_GW_Counties'!Q10</f>
        <v>86.2</v>
      </c>
      <c r="AC10" s="28">
        <f>'2003_Ag_GW_Counties'!R10+'2003_Urban_GW_Counties'!R10+'2003_MW_GW_Counties'!R10</f>
        <v>19.399999999999999</v>
      </c>
      <c r="AD10" s="28">
        <f>'2003_Ag_GW_Counties'!S10+'2003_Urban_GW_Counties'!S10+'2003_MW_GW_Counties'!S10</f>
        <v>0</v>
      </c>
      <c r="AE10" s="28">
        <f>'2003_Ag_GW_Counties'!W10</f>
        <v>40.200000000000003</v>
      </c>
      <c r="AF10" s="28">
        <f>'2003_Urban_GW_Counties'!W10</f>
        <v>0</v>
      </c>
      <c r="AG10" s="28">
        <f>'2003_MW_GW_Counties'!W10</f>
        <v>0</v>
      </c>
      <c r="AH10" s="28">
        <f>'2003_Ag_GW_Counties'!W10+'2003_Urban_GW_Counties'!W10+'2003_MW_GW_Counties'!W10</f>
        <v>40.200000000000003</v>
      </c>
      <c r="AI10" s="29">
        <f t="shared" si="1"/>
        <v>615.6</v>
      </c>
      <c r="AL10" s="148"/>
      <c r="AM10" s="152">
        <v>202</v>
      </c>
      <c r="AN10" s="153" t="s">
        <v>152</v>
      </c>
      <c r="AO10" s="154">
        <f t="shared" si="11"/>
        <v>29</v>
      </c>
      <c r="AP10" s="154">
        <f t="shared" si="11"/>
        <v>167.8</v>
      </c>
      <c r="AQ10" s="154">
        <f t="shared" si="11"/>
        <v>0</v>
      </c>
      <c r="AR10" s="154">
        <f t="shared" si="11"/>
        <v>196.8</v>
      </c>
      <c r="AS10" s="154">
        <f t="shared" si="11"/>
        <v>31.6</v>
      </c>
      <c r="AT10" s="154">
        <f t="shared" si="11"/>
        <v>1071</v>
      </c>
      <c r="AU10" s="154">
        <f t="shared" si="11"/>
        <v>0</v>
      </c>
      <c r="AV10" s="154">
        <f t="shared" si="11"/>
        <v>170.09999999999997</v>
      </c>
      <c r="AW10" s="154">
        <f t="shared" si="11"/>
        <v>0</v>
      </c>
      <c r="AX10" s="154">
        <f t="shared" si="11"/>
        <v>7.4</v>
      </c>
      <c r="AY10" s="154">
        <f t="shared" ref="AY10:BA10" si="13">AE7</f>
        <v>0</v>
      </c>
      <c r="AZ10" s="154">
        <f t="shared" si="13"/>
        <v>0</v>
      </c>
      <c r="BA10" s="154">
        <f t="shared" si="13"/>
        <v>0</v>
      </c>
      <c r="BB10" s="154">
        <f>AH7</f>
        <v>0</v>
      </c>
      <c r="BC10" s="154">
        <f>AI7</f>
        <v>1102.5999999999999</v>
      </c>
    </row>
    <row r="11" spans="1:56" ht="13.5" thickTop="1" x14ac:dyDescent="0.2">
      <c r="A11" s="23" t="s">
        <v>26</v>
      </c>
      <c r="B11" s="24" t="s">
        <v>27</v>
      </c>
      <c r="C11" s="28">
        <f>'2003_Ag_GW_Counties'!C11</f>
        <v>1328.3999999999999</v>
      </c>
      <c r="D11" s="29">
        <f>'2003_Urban_GW_Counties'!C11</f>
        <v>311.00000000000006</v>
      </c>
      <c r="E11" s="29">
        <f>'2003_MW_GW_Counties'!C11</f>
        <v>17.8</v>
      </c>
      <c r="F11" s="29">
        <f t="shared" si="5"/>
        <v>1657.1999999999998</v>
      </c>
      <c r="G11" s="28">
        <f>'2003_Ag_GW_Counties'!H11</f>
        <v>3519.6</v>
      </c>
      <c r="H11" s="29">
        <f>'2003_Urban_GW_Counties'!H11</f>
        <v>381.50000000000006</v>
      </c>
      <c r="I11" s="29">
        <f>'2003_MW_GW_Counties'!H11</f>
        <v>70.8</v>
      </c>
      <c r="J11" s="28">
        <f>'2003_Ag_GW_Counties'!D11+'2003_Urban_GW_Counties'!D11+'2003_MW_GW_Counties'!D11</f>
        <v>905.1</v>
      </c>
      <c r="K11" s="28">
        <f>'2003_Ag_GW_Counties'!E11+'2003_Urban_GW_Counties'!E11+'2003_MW_GW_Counties'!E11</f>
        <v>1.4</v>
      </c>
      <c r="L11" s="28">
        <f>'2003_Ag_GW_Counties'!F11+'2003_Urban_GW_Counties'!F11+'2003_MW_GW_Counties'!F11</f>
        <v>109.89999999999998</v>
      </c>
      <c r="M11" s="28">
        <f>'2003_Ag_GW_Counties'!J11</f>
        <v>9.9999999999909051E-2</v>
      </c>
      <c r="N11" s="28">
        <f>'2003_Urban_GW_Counties'!J11</f>
        <v>0</v>
      </c>
      <c r="O11" s="28">
        <f>'2003_MW_GW_Counties'!J11</f>
        <v>0</v>
      </c>
      <c r="P11" s="28">
        <f>'2003_Ag_GW_Counties'!J11+'2003_Urban_GW_Counties'!J11+'2003_MW_GW_Counties'!J11</f>
        <v>9.9999999999909051E-2</v>
      </c>
      <c r="Q11" s="29">
        <f>'2003_Ag_GW_Counties'!H11+'2003_Urban_GW_Counties'!H11+'2003_MW_GW_Counties'!H11</f>
        <v>3971.9</v>
      </c>
      <c r="S11" s="27">
        <v>402</v>
      </c>
      <c r="T11" s="25" t="s">
        <v>155</v>
      </c>
      <c r="U11" s="28">
        <f>'2003_Ag_GW_Counties'!P11</f>
        <v>2.0999999999999996</v>
      </c>
      <c r="V11" s="29">
        <f>'2003_Urban_GW_Counties'!P11</f>
        <v>650.40000000000009</v>
      </c>
      <c r="W11" s="29">
        <f>'2003_MW_GW_Counties'!P11</f>
        <v>0</v>
      </c>
      <c r="X11" s="29">
        <f t="shared" si="6"/>
        <v>652.50000000000011</v>
      </c>
      <c r="Y11" s="28">
        <f>'2003_Ag_GW_Counties'!U11</f>
        <v>3.8</v>
      </c>
      <c r="Z11" s="29">
        <f>'2003_Urban_GW_Counties'!U11</f>
        <v>1740.9</v>
      </c>
      <c r="AA11" s="29">
        <f>'2003_MW_GW_Counties'!U11</f>
        <v>30.3</v>
      </c>
      <c r="AB11" s="28">
        <f>'2003_Ag_GW_Counties'!Q11+'2003_Urban_GW_Counties'!Q11+'2003_MW_GW_Counties'!Q11</f>
        <v>63.199999999999996</v>
      </c>
      <c r="AC11" s="28">
        <f>'2003_Ag_GW_Counties'!R11+'2003_Urban_GW_Counties'!R11+'2003_MW_GW_Counties'!R11</f>
        <v>11.2</v>
      </c>
      <c r="AD11" s="28">
        <f>'2003_Ag_GW_Counties'!S11+'2003_Urban_GW_Counties'!S11+'2003_MW_GW_Counties'!S11</f>
        <v>0</v>
      </c>
      <c r="AE11" s="28">
        <f>'2003_Ag_GW_Counties'!W11</f>
        <v>0</v>
      </c>
      <c r="AF11" s="28">
        <f>'2003_Urban_GW_Counties'!W11</f>
        <v>0</v>
      </c>
      <c r="AG11" s="28">
        <f>'2003_MW_GW_Counties'!W11</f>
        <v>0</v>
      </c>
      <c r="AH11" s="28">
        <f>'2003_Ag_GW_Counties'!W11+'2003_Urban_GW_Counties'!W11+'2003_MW_GW_Counties'!W11</f>
        <v>0</v>
      </c>
      <c r="AI11" s="29">
        <f t="shared" si="1"/>
        <v>1775</v>
      </c>
      <c r="AL11" s="148"/>
      <c r="AM11" s="150"/>
      <c r="AN11" s="155" t="s">
        <v>242</v>
      </c>
      <c r="AO11" s="138">
        <f>SUM(AO9:AO10)</f>
        <v>80.599999999999994</v>
      </c>
      <c r="AP11" s="138">
        <f t="shared" ref="AP11:BC11" si="14">SUM(AP9:AP10)</f>
        <v>183.70000000000002</v>
      </c>
      <c r="AQ11" s="138">
        <f t="shared" si="14"/>
        <v>0</v>
      </c>
      <c r="AR11" s="138">
        <f t="shared" si="14"/>
        <v>264.3</v>
      </c>
      <c r="AS11" s="138">
        <f t="shared" si="14"/>
        <v>128.9</v>
      </c>
      <c r="AT11" s="138">
        <f t="shared" si="14"/>
        <v>1233.9000000000001</v>
      </c>
      <c r="AU11" s="138">
        <f t="shared" si="14"/>
        <v>0.7</v>
      </c>
      <c r="AV11" s="138">
        <f t="shared" si="14"/>
        <v>189.19999999999996</v>
      </c>
      <c r="AW11" s="138">
        <f t="shared" si="14"/>
        <v>0</v>
      </c>
      <c r="AX11" s="138">
        <f t="shared" si="14"/>
        <v>9.2000000000000011</v>
      </c>
      <c r="AY11" s="138">
        <f t="shared" ref="AY11:BA11" si="15">SUM(AY9:AY10)</f>
        <v>0</v>
      </c>
      <c r="AZ11" s="138">
        <f t="shared" si="15"/>
        <v>0</v>
      </c>
      <c r="BA11" s="138">
        <f t="shared" si="15"/>
        <v>0</v>
      </c>
      <c r="BB11" s="138">
        <f t="shared" si="14"/>
        <v>0</v>
      </c>
      <c r="BC11" s="138">
        <f t="shared" si="14"/>
        <v>1363.5</v>
      </c>
      <c r="BD11" s="28">
        <f>AS11+AT11+AU11</f>
        <v>1363.5000000000002</v>
      </c>
    </row>
    <row r="12" spans="1:56" x14ac:dyDescent="0.2">
      <c r="A12" s="23" t="s">
        <v>28</v>
      </c>
      <c r="B12" s="24" t="s">
        <v>29</v>
      </c>
      <c r="C12" s="28">
        <f>'2003_Ag_GW_Counties'!C12</f>
        <v>254.00000000000003</v>
      </c>
      <c r="D12" s="29">
        <f>'2003_Urban_GW_Counties'!C12</f>
        <v>9.4999999999999982</v>
      </c>
      <c r="E12" s="29">
        <f>'2003_MW_GW_Counties'!C12</f>
        <v>5.8</v>
      </c>
      <c r="F12" s="29">
        <f t="shared" si="5"/>
        <v>269.3</v>
      </c>
      <c r="G12" s="28">
        <f>'2003_Ag_GW_Counties'!H12</f>
        <v>935.3</v>
      </c>
      <c r="H12" s="29">
        <f>'2003_Urban_GW_Counties'!H12</f>
        <v>9.6</v>
      </c>
      <c r="I12" s="29">
        <f>'2003_MW_GW_Counties'!H12</f>
        <v>69.699999999999989</v>
      </c>
      <c r="J12" s="28">
        <f>'2003_Ag_GW_Counties'!D12+'2003_Urban_GW_Counties'!D12+'2003_MW_GW_Counties'!D12</f>
        <v>81.000000000000014</v>
      </c>
      <c r="K12" s="28">
        <f>'2003_Ag_GW_Counties'!E12+'2003_Urban_GW_Counties'!E12+'2003_MW_GW_Counties'!E12</f>
        <v>0</v>
      </c>
      <c r="L12" s="28">
        <f>'2003_Ag_GW_Counties'!F12+'2003_Urban_GW_Counties'!F12+'2003_MW_GW_Counties'!F12</f>
        <v>65.399999999999991</v>
      </c>
      <c r="M12" s="28">
        <f>'2003_Ag_GW_Counties'!J12</f>
        <v>31.600000000000023</v>
      </c>
      <c r="N12" s="28">
        <f>'2003_Urban_GW_Counties'!J12</f>
        <v>0</v>
      </c>
      <c r="O12" s="28">
        <f>'2003_MW_GW_Counties'!J12</f>
        <v>5.2999999999999972</v>
      </c>
      <c r="P12" s="28">
        <f>'2003_Ag_GW_Counties'!J12+'2003_Urban_GW_Counties'!J12+'2003_MW_GW_Counties'!J12</f>
        <v>36.90000000000002</v>
      </c>
      <c r="Q12" s="29">
        <f>'2003_Ag_GW_Counties'!H12+'2003_Urban_GW_Counties'!H12+'2003_MW_GW_Counties'!H12</f>
        <v>1014.5999999999999</v>
      </c>
      <c r="S12" s="27">
        <v>403</v>
      </c>
      <c r="T12" s="25" t="s">
        <v>156</v>
      </c>
      <c r="U12" s="28">
        <f>'2003_Ag_GW_Counties'!P12</f>
        <v>147.4</v>
      </c>
      <c r="V12" s="29">
        <f>'2003_Urban_GW_Counties'!P12</f>
        <v>432.8</v>
      </c>
      <c r="W12" s="29">
        <f>'2003_MW_GW_Counties'!P12</f>
        <v>0.4</v>
      </c>
      <c r="X12" s="29">
        <f t="shared" si="6"/>
        <v>580.6</v>
      </c>
      <c r="Y12" s="28">
        <f>'2003_Ag_GW_Counties'!U12</f>
        <v>159.4</v>
      </c>
      <c r="Z12" s="29">
        <f>'2003_Urban_GW_Counties'!U12</f>
        <v>1168.3999999999999</v>
      </c>
      <c r="AA12" s="29">
        <f>'2003_MW_GW_Counties'!U12</f>
        <v>4.9000000000000004</v>
      </c>
      <c r="AB12" s="28">
        <f>'2003_Ag_GW_Counties'!Q12+'2003_Urban_GW_Counties'!Q12+'2003_MW_GW_Counties'!Q12</f>
        <v>307.40000000000003</v>
      </c>
      <c r="AC12" s="28">
        <f>'2003_Ag_GW_Counties'!R12+'2003_Urban_GW_Counties'!R12+'2003_MW_GW_Counties'!R12</f>
        <v>0</v>
      </c>
      <c r="AD12" s="28">
        <f>'2003_Ag_GW_Counties'!S12+'2003_Urban_GW_Counties'!S12+'2003_MW_GW_Counties'!S12</f>
        <v>0</v>
      </c>
      <c r="AE12" s="28">
        <f>'2003_Ag_GW_Counties'!W12</f>
        <v>7.6</v>
      </c>
      <c r="AF12" s="28">
        <f>'2003_Urban_GW_Counties'!W12</f>
        <v>256.10000000000002</v>
      </c>
      <c r="AG12" s="28">
        <f>'2003_MW_GW_Counties'!W12</f>
        <v>0</v>
      </c>
      <c r="AH12" s="28">
        <f>'2003_Ag_GW_Counties'!W12+'2003_Urban_GW_Counties'!W12+'2003_MW_GW_Counties'!W12</f>
        <v>263.70000000000005</v>
      </c>
      <c r="AI12" s="29">
        <f t="shared" si="1"/>
        <v>1332.7</v>
      </c>
      <c r="AL12" s="148"/>
      <c r="AM12" s="27"/>
    </row>
    <row r="13" spans="1:56" x14ac:dyDescent="0.2">
      <c r="A13" s="23" t="s">
        <v>30</v>
      </c>
      <c r="B13" s="24" t="s">
        <v>31</v>
      </c>
      <c r="C13" s="28">
        <f>'2003_Ag_GW_Counties'!C13</f>
        <v>58.100000000000009</v>
      </c>
      <c r="D13" s="29">
        <f>'2003_Urban_GW_Counties'!C13</f>
        <v>19.600000000000001</v>
      </c>
      <c r="E13" s="29">
        <f>'2003_MW_GW_Counties'!C13</f>
        <v>0</v>
      </c>
      <c r="F13" s="29">
        <f t="shared" si="5"/>
        <v>77.700000000000017</v>
      </c>
      <c r="G13" s="28">
        <f>'2003_Ag_GW_Counties'!H13</f>
        <v>63.7</v>
      </c>
      <c r="H13" s="29">
        <f>'2003_Urban_GW_Counties'!H13</f>
        <v>43</v>
      </c>
      <c r="I13" s="29">
        <f>'2003_MW_GW_Counties'!H13</f>
        <v>0</v>
      </c>
      <c r="J13" s="28">
        <f>'2003_Ag_GW_Counties'!D13+'2003_Urban_GW_Counties'!D13+'2003_MW_GW_Counties'!D13</f>
        <v>19.099999999999998</v>
      </c>
      <c r="K13" s="28">
        <f>'2003_Ag_GW_Counties'!E13+'2003_Urban_GW_Counties'!E13+'2003_MW_GW_Counties'!E13</f>
        <v>0</v>
      </c>
      <c r="L13" s="28">
        <f>'2003_Ag_GW_Counties'!F13+'2003_Urban_GW_Counties'!F13+'2003_MW_GW_Counties'!F13</f>
        <v>0</v>
      </c>
      <c r="M13" s="28">
        <f>'2003_Ag_GW_Counties'!J13</f>
        <v>1.7999999999999972</v>
      </c>
      <c r="N13" s="28">
        <f>'2003_Urban_GW_Counties'!J13</f>
        <v>2.1000000000000014</v>
      </c>
      <c r="O13" s="28">
        <f>'2003_MW_GW_Counties'!J13</f>
        <v>0</v>
      </c>
      <c r="P13" s="28">
        <f>'2003_Ag_GW_Counties'!J13+'2003_Urban_GW_Counties'!J13+'2003_MW_GW_Counties'!J13</f>
        <v>3.8999999999999986</v>
      </c>
      <c r="Q13" s="29">
        <f>'2003_Ag_GW_Counties'!H13+'2003_Urban_GW_Counties'!H13+'2003_MW_GW_Counties'!H13</f>
        <v>106.7</v>
      </c>
      <c r="S13" s="27">
        <v>404</v>
      </c>
      <c r="T13" s="25" t="s">
        <v>81</v>
      </c>
      <c r="U13" s="28">
        <f>'2003_Ag_GW_Counties'!P13</f>
        <v>32.299999999999997</v>
      </c>
      <c r="V13" s="29">
        <f>'2003_Urban_GW_Counties'!P13</f>
        <v>39.200000000000003</v>
      </c>
      <c r="W13" s="29">
        <f>'2003_MW_GW_Counties'!P13</f>
        <v>0</v>
      </c>
      <c r="X13" s="29">
        <f t="shared" si="6"/>
        <v>71.5</v>
      </c>
      <c r="Y13" s="28">
        <f>'2003_Ag_GW_Counties'!U13</f>
        <v>238.1</v>
      </c>
      <c r="Z13" s="29">
        <f>'2003_Urban_GW_Counties'!U13</f>
        <v>719.90000000000009</v>
      </c>
      <c r="AA13" s="29">
        <f>'2003_MW_GW_Counties'!U13</f>
        <v>1</v>
      </c>
      <c r="AB13" s="28">
        <f>'2003_Ag_GW_Counties'!Q13+'2003_Urban_GW_Counties'!Q13+'2003_MW_GW_Counties'!Q13</f>
        <v>20.399999999999999</v>
      </c>
      <c r="AC13" s="28">
        <f>'2003_Ag_GW_Counties'!R13+'2003_Urban_GW_Counties'!R13+'2003_MW_GW_Counties'!R13</f>
        <v>0</v>
      </c>
      <c r="AD13" s="28">
        <f>'2003_Ag_GW_Counties'!S13+'2003_Urban_GW_Counties'!S13+'2003_MW_GW_Counties'!S13</f>
        <v>0</v>
      </c>
      <c r="AE13" s="28">
        <f>'2003_Ag_GW_Counties'!W13</f>
        <v>0</v>
      </c>
      <c r="AF13" s="28">
        <f>'2003_Urban_GW_Counties'!W13</f>
        <v>0</v>
      </c>
      <c r="AG13" s="28">
        <f>'2003_MW_GW_Counties'!W13</f>
        <v>0</v>
      </c>
      <c r="AH13" s="28">
        <f>'2003_Ag_GW_Counties'!W13+'2003_Urban_GW_Counties'!W13+'2003_MW_GW_Counties'!W13</f>
        <v>0</v>
      </c>
      <c r="AI13" s="29">
        <f t="shared" si="1"/>
        <v>959.00000000000011</v>
      </c>
      <c r="AL13" s="148"/>
      <c r="AM13" s="27"/>
    </row>
    <row r="14" spans="1:56" x14ac:dyDescent="0.2">
      <c r="A14" s="23" t="s">
        <v>32</v>
      </c>
      <c r="B14" s="24" t="s">
        <v>33</v>
      </c>
      <c r="C14" s="28">
        <f>'2003_Ag_GW_Counties'!C14</f>
        <v>0</v>
      </c>
      <c r="D14" s="29">
        <f>'2003_Urban_GW_Counties'!C14</f>
        <v>1.5000000000000002</v>
      </c>
      <c r="E14" s="29">
        <f>'2003_MW_GW_Counties'!C14</f>
        <v>0</v>
      </c>
      <c r="F14" s="29">
        <f t="shared" si="5"/>
        <v>1.5000000000000002</v>
      </c>
      <c r="G14" s="28">
        <f>'2003_Ag_GW_Counties'!H14</f>
        <v>2977.3999999999996</v>
      </c>
      <c r="H14" s="29">
        <f>'2003_Urban_GW_Counties'!H14</f>
        <v>119.19999999999999</v>
      </c>
      <c r="I14" s="29">
        <f>'2003_MW_GW_Counties'!H14</f>
        <v>33.299999999999997</v>
      </c>
      <c r="J14" s="28">
        <f>'2003_Ag_GW_Counties'!D14+'2003_Urban_GW_Counties'!D14+'2003_MW_GW_Counties'!D14</f>
        <v>2.9000000000000004</v>
      </c>
      <c r="K14" s="28">
        <f>'2003_Ag_GW_Counties'!E14+'2003_Urban_GW_Counties'!E14+'2003_MW_GW_Counties'!E14</f>
        <v>0</v>
      </c>
      <c r="L14" s="28">
        <f>'2003_Ag_GW_Counties'!F14+'2003_Urban_GW_Counties'!F14+'2003_MW_GW_Counties'!F14</f>
        <v>0</v>
      </c>
      <c r="M14" s="28">
        <f>'2003_Ag_GW_Counties'!J14</f>
        <v>276.5</v>
      </c>
      <c r="N14" s="28">
        <f>'2003_Urban_GW_Counties'!J14</f>
        <v>0</v>
      </c>
      <c r="O14" s="28">
        <f>'2003_MW_GW_Counties'!J14</f>
        <v>0</v>
      </c>
      <c r="P14" s="28">
        <f>'2003_Ag_GW_Counties'!J14+'2003_Urban_GW_Counties'!J14+'2003_MW_GW_Counties'!J14</f>
        <v>276.5</v>
      </c>
      <c r="Q14" s="29">
        <f>'2003_Ag_GW_Counties'!H14+'2003_Urban_GW_Counties'!H14+'2003_MW_GW_Counties'!H14</f>
        <v>3129.8999999999996</v>
      </c>
      <c r="S14" s="27">
        <v>501</v>
      </c>
      <c r="T14" s="25" t="s">
        <v>157</v>
      </c>
      <c r="U14" s="28">
        <f>'2003_Ag_GW_Counties'!P14</f>
        <v>75.699999999999989</v>
      </c>
      <c r="V14" s="29">
        <f>'2003_Urban_GW_Counties'!P14</f>
        <v>11</v>
      </c>
      <c r="W14" s="29">
        <f>'2003_MW_GW_Counties'!P14</f>
        <v>0</v>
      </c>
      <c r="X14" s="29">
        <f t="shared" si="6"/>
        <v>86.699999999999989</v>
      </c>
      <c r="Y14" s="28">
        <f>'2003_Ag_GW_Counties'!U14</f>
        <v>320.39999999999998</v>
      </c>
      <c r="Z14" s="29">
        <f>'2003_Urban_GW_Counties'!U14</f>
        <v>16.799999999999997</v>
      </c>
      <c r="AA14" s="29">
        <f>'2003_MW_GW_Counties'!U14</f>
        <v>13.7</v>
      </c>
      <c r="AB14" s="28">
        <f>'2003_Ag_GW_Counties'!Q14+'2003_Urban_GW_Counties'!Q14+'2003_MW_GW_Counties'!Q14</f>
        <v>30.6</v>
      </c>
      <c r="AC14" s="28">
        <f>'2003_Ag_GW_Counties'!R14+'2003_Urban_GW_Counties'!R14+'2003_MW_GW_Counties'!R14</f>
        <v>0</v>
      </c>
      <c r="AD14" s="28">
        <f>'2003_Ag_GW_Counties'!S14+'2003_Urban_GW_Counties'!S14+'2003_MW_GW_Counties'!S14</f>
        <v>5.8999999999999995</v>
      </c>
      <c r="AE14" s="28">
        <f>'2003_Ag_GW_Counties'!W14</f>
        <v>26.3</v>
      </c>
      <c r="AF14" s="28">
        <f>'2003_Urban_GW_Counties'!W14</f>
        <v>0</v>
      </c>
      <c r="AG14" s="28">
        <f>'2003_MW_GW_Counties'!W14</f>
        <v>0</v>
      </c>
      <c r="AH14" s="28">
        <f>'2003_Ag_GW_Counties'!W14+'2003_Urban_GW_Counties'!W14+'2003_MW_GW_Counties'!W14</f>
        <v>26.3</v>
      </c>
      <c r="AI14" s="29">
        <f t="shared" si="1"/>
        <v>350.9</v>
      </c>
      <c r="AL14" s="148" t="s">
        <v>231</v>
      </c>
      <c r="AM14" s="150">
        <v>301</v>
      </c>
      <c r="AN14" s="151" t="s">
        <v>153</v>
      </c>
      <c r="AO14" s="138">
        <f t="shared" ref="AO14:AX15" si="16">U8</f>
        <v>562.49999999999989</v>
      </c>
      <c r="AP14" s="138">
        <f t="shared" si="16"/>
        <v>124.69999999999996</v>
      </c>
      <c r="AQ14" s="138">
        <f t="shared" si="16"/>
        <v>0</v>
      </c>
      <c r="AR14" s="138">
        <f t="shared" si="16"/>
        <v>687.19999999999982</v>
      </c>
      <c r="AS14" s="138">
        <f t="shared" si="16"/>
        <v>624.5</v>
      </c>
      <c r="AT14" s="138">
        <f t="shared" si="16"/>
        <v>154.09999999999997</v>
      </c>
      <c r="AU14" s="138">
        <f t="shared" si="16"/>
        <v>0.5</v>
      </c>
      <c r="AV14" s="138">
        <f t="shared" si="16"/>
        <v>251.8</v>
      </c>
      <c r="AW14" s="138">
        <f t="shared" si="16"/>
        <v>10.5</v>
      </c>
      <c r="AX14" s="138">
        <f t="shared" si="16"/>
        <v>2.2999999999999998</v>
      </c>
      <c r="AY14" s="138">
        <f t="shared" ref="AY14:BA14" si="17">AE8</f>
        <v>0</v>
      </c>
      <c r="AZ14" s="138">
        <f t="shared" si="17"/>
        <v>0</v>
      </c>
      <c r="BA14" s="138">
        <f t="shared" si="17"/>
        <v>0</v>
      </c>
      <c r="BB14" s="138">
        <f>AH8</f>
        <v>0</v>
      </c>
      <c r="BC14" s="138">
        <f>AI8</f>
        <v>779.09999999999991</v>
      </c>
    </row>
    <row r="15" spans="1:56" ht="13.5" thickBot="1" x14ac:dyDescent="0.25">
      <c r="A15" s="23" t="s">
        <v>34</v>
      </c>
      <c r="B15" s="24" t="s">
        <v>35</v>
      </c>
      <c r="C15" s="28">
        <f>'2003_Ag_GW_Counties'!C15</f>
        <v>47.6</v>
      </c>
      <c r="D15" s="29">
        <f>'2003_Urban_GW_Counties'!C15</f>
        <v>10.499999999999996</v>
      </c>
      <c r="E15" s="29">
        <f>'2003_MW_GW_Counties'!C15</f>
        <v>0</v>
      </c>
      <c r="F15" s="29">
        <f t="shared" si="5"/>
        <v>58.099999999999994</v>
      </c>
      <c r="G15" s="28">
        <f>'2003_Ag_GW_Counties'!H15</f>
        <v>85</v>
      </c>
      <c r="H15" s="29">
        <f>'2003_Urban_GW_Counties'!H15</f>
        <v>10.499999999999996</v>
      </c>
      <c r="I15" s="29">
        <f>'2003_MW_GW_Counties'!H15</f>
        <v>0</v>
      </c>
      <c r="J15" s="28">
        <f>'2003_Ag_GW_Counties'!D15+'2003_Urban_GW_Counties'!D15+'2003_MW_GW_Counties'!D15</f>
        <v>14.5</v>
      </c>
      <c r="K15" s="28">
        <f>'2003_Ag_GW_Counties'!E15+'2003_Urban_GW_Counties'!E15+'2003_MW_GW_Counties'!E15</f>
        <v>0</v>
      </c>
      <c r="L15" s="28">
        <f>'2003_Ag_GW_Counties'!F15+'2003_Urban_GW_Counties'!F15+'2003_MW_GW_Counties'!F15</f>
        <v>0</v>
      </c>
      <c r="M15" s="28">
        <f>'2003_Ag_GW_Counties'!J15</f>
        <v>0</v>
      </c>
      <c r="N15" s="28">
        <f>'2003_Urban_GW_Counties'!J15</f>
        <v>0</v>
      </c>
      <c r="O15" s="28">
        <f>'2003_MW_GW_Counties'!J15</f>
        <v>0</v>
      </c>
      <c r="P15" s="28">
        <f>'2003_Ag_GW_Counties'!J15+'2003_Urban_GW_Counties'!J15+'2003_MW_GW_Counties'!J15</f>
        <v>0</v>
      </c>
      <c r="Q15" s="29">
        <f>'2003_Ag_GW_Counties'!H15+'2003_Urban_GW_Counties'!H15+'2003_MW_GW_Counties'!H15</f>
        <v>95.5</v>
      </c>
      <c r="S15" s="27">
        <v>502</v>
      </c>
      <c r="T15" s="25" t="s">
        <v>158</v>
      </c>
      <c r="U15" s="28">
        <f>'2003_Ag_GW_Counties'!P15</f>
        <v>1.7</v>
      </c>
      <c r="V15" s="29">
        <f>'2003_Urban_GW_Counties'!P15</f>
        <v>0.4</v>
      </c>
      <c r="W15" s="29">
        <f>'2003_MW_GW_Counties'!P15</f>
        <v>0</v>
      </c>
      <c r="X15" s="29">
        <f t="shared" si="6"/>
        <v>2.1</v>
      </c>
      <c r="Y15" s="28">
        <f>'2003_Ag_GW_Counties'!U15</f>
        <v>12.499999999999998</v>
      </c>
      <c r="Z15" s="29">
        <f>'2003_Urban_GW_Counties'!U15</f>
        <v>0.8</v>
      </c>
      <c r="AA15" s="29">
        <f>'2003_MW_GW_Counties'!U15</f>
        <v>0</v>
      </c>
      <c r="AB15" s="28">
        <f>'2003_Ag_GW_Counties'!Q15+'2003_Urban_GW_Counties'!Q15+'2003_MW_GW_Counties'!Q15</f>
        <v>0.90000000000000013</v>
      </c>
      <c r="AC15" s="28">
        <f>'2003_Ag_GW_Counties'!R15+'2003_Urban_GW_Counties'!R15+'2003_MW_GW_Counties'!R15</f>
        <v>0</v>
      </c>
      <c r="AD15" s="28">
        <f>'2003_Ag_GW_Counties'!S15+'2003_Urban_GW_Counties'!S15+'2003_MW_GW_Counties'!S15</f>
        <v>0.5</v>
      </c>
      <c r="AE15" s="28">
        <f>'2003_Ag_GW_Counties'!W15</f>
        <v>0</v>
      </c>
      <c r="AF15" s="28">
        <f>'2003_Urban_GW_Counties'!W15</f>
        <v>0</v>
      </c>
      <c r="AG15" s="28">
        <f>'2003_MW_GW_Counties'!W15</f>
        <v>0</v>
      </c>
      <c r="AH15" s="28">
        <f>'2003_Ag_GW_Counties'!W15+'2003_Urban_GW_Counties'!W15+'2003_MW_GW_Counties'!W15</f>
        <v>0</v>
      </c>
      <c r="AI15" s="29">
        <f t="shared" si="1"/>
        <v>13.299999999999999</v>
      </c>
      <c r="AL15" s="148"/>
      <c r="AM15" s="152">
        <v>302</v>
      </c>
      <c r="AN15" s="153" t="s">
        <v>154</v>
      </c>
      <c r="AO15" s="154">
        <f t="shared" si="16"/>
        <v>294.00000000000011</v>
      </c>
      <c r="AP15" s="154">
        <f t="shared" si="16"/>
        <v>83.4</v>
      </c>
      <c r="AQ15" s="154">
        <f t="shared" si="16"/>
        <v>0</v>
      </c>
      <c r="AR15" s="154">
        <f t="shared" si="16"/>
        <v>377.40000000000009</v>
      </c>
      <c r="AS15" s="154">
        <f t="shared" si="16"/>
        <v>331.20000000000005</v>
      </c>
      <c r="AT15" s="154">
        <f t="shared" si="16"/>
        <v>144.00000000000003</v>
      </c>
      <c r="AU15" s="154">
        <f t="shared" si="16"/>
        <v>0</v>
      </c>
      <c r="AV15" s="154">
        <f t="shared" si="16"/>
        <v>80.800000000000011</v>
      </c>
      <c r="AW15" s="154">
        <f t="shared" si="16"/>
        <v>0</v>
      </c>
      <c r="AX15" s="154">
        <f t="shared" si="16"/>
        <v>0</v>
      </c>
      <c r="AY15" s="154">
        <f t="shared" ref="AY15:BA15" si="18">AE9</f>
        <v>0</v>
      </c>
      <c r="AZ15" s="154">
        <f t="shared" si="18"/>
        <v>0</v>
      </c>
      <c r="BA15" s="154">
        <f t="shared" si="18"/>
        <v>0</v>
      </c>
      <c r="BB15" s="154">
        <f>AH9</f>
        <v>0</v>
      </c>
      <c r="BC15" s="154">
        <f>AI9</f>
        <v>475.20000000000005</v>
      </c>
    </row>
    <row r="16" spans="1:56" ht="13.5" thickTop="1" x14ac:dyDescent="0.2">
      <c r="A16" s="23" t="s">
        <v>36</v>
      </c>
      <c r="B16" s="24" t="s">
        <v>37</v>
      </c>
      <c r="C16" s="28">
        <f>'2003_Ag_GW_Counties'!C16</f>
        <v>1660.2000000000003</v>
      </c>
      <c r="D16" s="29">
        <f>'2003_Urban_GW_Counties'!C16</f>
        <v>197.89999999999998</v>
      </c>
      <c r="E16" s="29">
        <f>'2003_MW_GW_Counties'!C16</f>
        <v>24.3</v>
      </c>
      <c r="F16" s="29">
        <f t="shared" si="5"/>
        <v>1882.4000000000003</v>
      </c>
      <c r="G16" s="28">
        <f>'2003_Ag_GW_Counties'!H16</f>
        <v>3127.5</v>
      </c>
      <c r="H16" s="29">
        <f>'2003_Urban_GW_Counties'!H16</f>
        <v>249.10000000000002</v>
      </c>
      <c r="I16" s="29">
        <f>'2003_MW_GW_Counties'!H16</f>
        <v>45.400000000000006</v>
      </c>
      <c r="J16" s="28">
        <f>'2003_Ag_GW_Counties'!D16+'2003_Urban_GW_Counties'!D16+'2003_MW_GW_Counties'!D16</f>
        <v>674.19999999999982</v>
      </c>
      <c r="K16" s="28">
        <f>'2003_Ag_GW_Counties'!E16+'2003_Urban_GW_Counties'!E16+'2003_MW_GW_Counties'!E16</f>
        <v>259.89999999999998</v>
      </c>
      <c r="L16" s="28">
        <f>'2003_Ag_GW_Counties'!F16+'2003_Urban_GW_Counties'!F16+'2003_MW_GW_Counties'!F16</f>
        <v>75.300000000000011</v>
      </c>
      <c r="M16" s="28">
        <f>'2003_Ag_GW_Counties'!J16</f>
        <v>11.400000000000091</v>
      </c>
      <c r="N16" s="28">
        <f>'2003_Urban_GW_Counties'!J16</f>
        <v>3.5</v>
      </c>
      <c r="O16" s="28">
        <f>'2003_MW_GW_Counties'!J16</f>
        <v>0</v>
      </c>
      <c r="P16" s="28">
        <f>'2003_Ag_GW_Counties'!J16+'2003_Urban_GW_Counties'!J16+'2003_MW_GW_Counties'!J16</f>
        <v>14.900000000000091</v>
      </c>
      <c r="Q16" s="29">
        <f>'2003_Ag_GW_Counties'!H16+'2003_Urban_GW_Counties'!H16+'2003_MW_GW_Counties'!H16</f>
        <v>3422</v>
      </c>
      <c r="S16" s="27">
        <v>503</v>
      </c>
      <c r="T16" s="25" t="s">
        <v>159</v>
      </c>
      <c r="U16" s="28">
        <f>'2003_Ag_GW_Counties'!P16</f>
        <v>212.8</v>
      </c>
      <c r="V16" s="29">
        <f>'2003_Urban_GW_Counties'!P16</f>
        <v>45.8</v>
      </c>
      <c r="W16" s="29">
        <f>'2003_MW_GW_Counties'!P16</f>
        <v>0</v>
      </c>
      <c r="X16" s="29">
        <f t="shared" si="6"/>
        <v>258.60000000000002</v>
      </c>
      <c r="Y16" s="28">
        <f>'2003_Ag_GW_Counties'!U16</f>
        <v>431.4</v>
      </c>
      <c r="Z16" s="29">
        <f>'2003_Urban_GW_Counties'!U16</f>
        <v>56.70000000000001</v>
      </c>
      <c r="AA16" s="29">
        <f>'2003_MW_GW_Counties'!U16</f>
        <v>0.2</v>
      </c>
      <c r="AB16" s="28">
        <f>'2003_Ag_GW_Counties'!Q16+'2003_Urban_GW_Counties'!Q16+'2003_MW_GW_Counties'!Q16</f>
        <v>74.899999999999991</v>
      </c>
      <c r="AC16" s="28">
        <f>'2003_Ag_GW_Counties'!R16+'2003_Urban_GW_Counties'!R16+'2003_MW_GW_Counties'!R16</f>
        <v>0</v>
      </c>
      <c r="AD16" s="28">
        <f>'2003_Ag_GW_Counties'!S16+'2003_Urban_GW_Counties'!S16+'2003_MW_GW_Counties'!S16</f>
        <v>46.1</v>
      </c>
      <c r="AE16" s="28">
        <f>'2003_Ag_GW_Counties'!W16</f>
        <v>1.6</v>
      </c>
      <c r="AF16" s="28">
        <f>'2003_Urban_GW_Counties'!W16</f>
        <v>0</v>
      </c>
      <c r="AG16" s="28">
        <f>'2003_MW_GW_Counties'!W16</f>
        <v>0</v>
      </c>
      <c r="AH16" s="28">
        <f>'2003_Ag_GW_Counties'!W16+'2003_Urban_GW_Counties'!W16+'2003_MW_GW_Counties'!W16</f>
        <v>1.6</v>
      </c>
      <c r="AI16" s="29">
        <f t="shared" si="1"/>
        <v>488.29999999999995</v>
      </c>
      <c r="AL16" s="148"/>
      <c r="AM16" s="150"/>
      <c r="AN16" s="155" t="s">
        <v>242</v>
      </c>
      <c r="AO16" s="138">
        <f>SUM(AO14:AO15)</f>
        <v>856.5</v>
      </c>
      <c r="AP16" s="138">
        <f t="shared" ref="AP16:BC16" si="19">SUM(AP14:AP15)</f>
        <v>208.09999999999997</v>
      </c>
      <c r="AQ16" s="138">
        <f t="shared" si="19"/>
        <v>0</v>
      </c>
      <c r="AR16" s="138">
        <f t="shared" si="19"/>
        <v>1064.5999999999999</v>
      </c>
      <c r="AS16" s="138">
        <f t="shared" si="19"/>
        <v>955.7</v>
      </c>
      <c r="AT16" s="138">
        <f t="shared" si="19"/>
        <v>298.10000000000002</v>
      </c>
      <c r="AU16" s="138">
        <f t="shared" si="19"/>
        <v>0.5</v>
      </c>
      <c r="AV16" s="138">
        <f t="shared" si="19"/>
        <v>332.6</v>
      </c>
      <c r="AW16" s="138">
        <f t="shared" si="19"/>
        <v>10.5</v>
      </c>
      <c r="AX16" s="138">
        <f t="shared" si="19"/>
        <v>2.2999999999999998</v>
      </c>
      <c r="AY16" s="138">
        <f t="shared" ref="AY16:BA16" si="20">SUM(AY14:AY15)</f>
        <v>0</v>
      </c>
      <c r="AZ16" s="138">
        <f t="shared" si="20"/>
        <v>0</v>
      </c>
      <c r="BA16" s="138">
        <f t="shared" si="20"/>
        <v>0</v>
      </c>
      <c r="BB16" s="138">
        <f t="shared" si="19"/>
        <v>0</v>
      </c>
      <c r="BC16" s="138">
        <f t="shared" si="19"/>
        <v>1254.3</v>
      </c>
      <c r="BD16" s="28">
        <f>AS16+AT16+AU16</f>
        <v>1254.3000000000002</v>
      </c>
    </row>
    <row r="17" spans="1:56" x14ac:dyDescent="0.2">
      <c r="A17" s="23" t="s">
        <v>38</v>
      </c>
      <c r="B17" s="24" t="s">
        <v>39</v>
      </c>
      <c r="C17" s="28">
        <f>'2003_Ag_GW_Counties'!C17</f>
        <v>1019.1999999999999</v>
      </c>
      <c r="D17" s="29">
        <f>'2003_Urban_GW_Counties'!C17</f>
        <v>40.4</v>
      </c>
      <c r="E17" s="29">
        <f>'2003_MW_GW_Counties'!C17</f>
        <v>0</v>
      </c>
      <c r="F17" s="29">
        <f t="shared" si="5"/>
        <v>1059.5999999999999</v>
      </c>
      <c r="G17" s="28">
        <f>'2003_Ag_GW_Counties'!H17</f>
        <v>1648.9999999999998</v>
      </c>
      <c r="H17" s="29">
        <f>'2003_Urban_GW_Counties'!H17</f>
        <v>43.199999999999996</v>
      </c>
      <c r="I17" s="29">
        <f>'2003_MW_GW_Counties'!H17</f>
        <v>0</v>
      </c>
      <c r="J17" s="28">
        <f>'2003_Ag_GW_Counties'!D17+'2003_Urban_GW_Counties'!D17+'2003_MW_GW_Counties'!D17</f>
        <v>302</v>
      </c>
      <c r="K17" s="28">
        <f>'2003_Ag_GW_Counties'!E17+'2003_Urban_GW_Counties'!E17+'2003_MW_GW_Counties'!E17</f>
        <v>0</v>
      </c>
      <c r="L17" s="28">
        <f>'2003_Ag_GW_Counties'!F17+'2003_Urban_GW_Counties'!F17+'2003_MW_GW_Counties'!F17</f>
        <v>31.8</v>
      </c>
      <c r="M17" s="28">
        <f>'2003_Ag_GW_Counties'!J17</f>
        <v>0</v>
      </c>
      <c r="N17" s="28">
        <f>'2003_Urban_GW_Counties'!J17</f>
        <v>0</v>
      </c>
      <c r="O17" s="28">
        <f>'2003_MW_GW_Counties'!J17</f>
        <v>0</v>
      </c>
      <c r="P17" s="28">
        <f>'2003_Ag_GW_Counties'!J17+'2003_Urban_GW_Counties'!J17+'2003_MW_GW_Counties'!J17</f>
        <v>0</v>
      </c>
      <c r="Q17" s="29">
        <f>'2003_Ag_GW_Counties'!H17+'2003_Urban_GW_Counties'!H17+'2003_MW_GW_Counties'!H17</f>
        <v>1692.1999999999998</v>
      </c>
      <c r="S17" s="27">
        <v>504</v>
      </c>
      <c r="T17" s="25" t="s">
        <v>160</v>
      </c>
      <c r="U17" s="28">
        <f>'2003_Ag_GW_Counties'!P17</f>
        <v>141</v>
      </c>
      <c r="V17" s="29">
        <f>'2003_Urban_GW_Counties'!P17</f>
        <v>41</v>
      </c>
      <c r="W17" s="29">
        <f>'2003_MW_GW_Counties'!P17</f>
        <v>0</v>
      </c>
      <c r="X17" s="29">
        <f t="shared" si="6"/>
        <v>182</v>
      </c>
      <c r="Y17" s="28">
        <f>'2003_Ag_GW_Counties'!U17</f>
        <v>280.59999999999997</v>
      </c>
      <c r="Z17" s="29">
        <f>'2003_Urban_GW_Counties'!U17</f>
        <v>77.399999999999991</v>
      </c>
      <c r="AA17" s="29">
        <f>'2003_MW_GW_Counties'!U17</f>
        <v>1</v>
      </c>
      <c r="AB17" s="28">
        <f>'2003_Ag_GW_Counties'!Q17+'2003_Urban_GW_Counties'!Q17+'2003_MW_GW_Counties'!Q17</f>
        <v>44.20000000000001</v>
      </c>
      <c r="AC17" s="28">
        <f>'2003_Ag_GW_Counties'!R17+'2003_Urban_GW_Counties'!R17+'2003_MW_GW_Counties'!R17</f>
        <v>0</v>
      </c>
      <c r="AD17" s="28">
        <f>'2003_Ag_GW_Counties'!S17+'2003_Urban_GW_Counties'!S17+'2003_MW_GW_Counties'!S17</f>
        <v>30.2</v>
      </c>
      <c r="AE17" s="28">
        <f>'2003_Ag_GW_Counties'!W17</f>
        <v>0</v>
      </c>
      <c r="AF17" s="28">
        <f>'2003_Urban_GW_Counties'!W17</f>
        <v>0</v>
      </c>
      <c r="AG17" s="28">
        <f>'2003_MW_GW_Counties'!W17</f>
        <v>0</v>
      </c>
      <c r="AH17" s="28">
        <f>'2003_Ag_GW_Counties'!W17+'2003_Urban_GW_Counties'!W17+'2003_MW_GW_Counties'!W17</f>
        <v>0</v>
      </c>
      <c r="AI17" s="29">
        <f t="shared" si="1"/>
        <v>358.99999999999994</v>
      </c>
      <c r="AL17" s="148"/>
      <c r="AM17" s="27"/>
    </row>
    <row r="18" spans="1:56" x14ac:dyDescent="0.2">
      <c r="A18" s="23" t="s">
        <v>40</v>
      </c>
      <c r="B18" s="24" t="s">
        <v>41</v>
      </c>
      <c r="C18" s="28">
        <f>'2003_Ag_GW_Counties'!C18</f>
        <v>33.4</v>
      </c>
      <c r="D18" s="29">
        <f>'2003_Urban_GW_Counties'!C18</f>
        <v>6.1</v>
      </c>
      <c r="E18" s="29">
        <f>'2003_MW_GW_Counties'!C18</f>
        <v>0</v>
      </c>
      <c r="F18" s="29">
        <f t="shared" si="5"/>
        <v>39.5</v>
      </c>
      <c r="G18" s="28">
        <f>'2003_Ag_GW_Counties'!H18</f>
        <v>44.400000000000006</v>
      </c>
      <c r="H18" s="29">
        <f>'2003_Urban_GW_Counties'!H18</f>
        <v>10.5</v>
      </c>
      <c r="I18" s="29">
        <f>'2003_MW_GW_Counties'!H18</f>
        <v>0</v>
      </c>
      <c r="J18" s="28">
        <f>'2003_Ag_GW_Counties'!D18+'2003_Urban_GW_Counties'!D18+'2003_MW_GW_Counties'!D18</f>
        <v>8.7000000000000011</v>
      </c>
      <c r="K18" s="28">
        <f>'2003_Ag_GW_Counties'!E18+'2003_Urban_GW_Counties'!E18+'2003_MW_GW_Counties'!E18</f>
        <v>0</v>
      </c>
      <c r="L18" s="28">
        <f>'2003_Ag_GW_Counties'!F18+'2003_Urban_GW_Counties'!F18+'2003_MW_GW_Counties'!F18</f>
        <v>0.30000000000000004</v>
      </c>
      <c r="M18" s="28">
        <f>'2003_Ag_GW_Counties'!J18</f>
        <v>0</v>
      </c>
      <c r="N18" s="28">
        <f>'2003_Urban_GW_Counties'!J18</f>
        <v>0</v>
      </c>
      <c r="O18" s="28">
        <f>'2003_MW_GW_Counties'!J18</f>
        <v>0</v>
      </c>
      <c r="P18" s="28">
        <f>'2003_Ag_GW_Counties'!J18+'2003_Urban_GW_Counties'!J18+'2003_MW_GW_Counties'!J18</f>
        <v>0</v>
      </c>
      <c r="Q18" s="29">
        <f>'2003_Ag_GW_Counties'!H18+'2003_Urban_GW_Counties'!H18+'2003_MW_GW_Counties'!H18</f>
        <v>54.900000000000006</v>
      </c>
      <c r="S18" s="27">
        <v>505</v>
      </c>
      <c r="T18" s="25" t="s">
        <v>161</v>
      </c>
      <c r="U18" s="28">
        <f>'2003_Ag_GW_Counties'!P18</f>
        <v>38.1</v>
      </c>
      <c r="V18" s="29">
        <f>'2003_Urban_GW_Counties'!P18</f>
        <v>6.5</v>
      </c>
      <c r="W18" s="29">
        <f>'2003_MW_GW_Counties'!P18</f>
        <v>0</v>
      </c>
      <c r="X18" s="29">
        <f t="shared" si="6"/>
        <v>44.6</v>
      </c>
      <c r="Y18" s="28">
        <f>'2003_Ag_GW_Counties'!U18</f>
        <v>50.300000000000004</v>
      </c>
      <c r="Z18" s="29">
        <f>'2003_Urban_GW_Counties'!U18</f>
        <v>11</v>
      </c>
      <c r="AA18" s="29">
        <f>'2003_MW_GW_Counties'!U18</f>
        <v>0</v>
      </c>
      <c r="AB18" s="28">
        <f>'2003_Ag_GW_Counties'!Q18+'2003_Urban_GW_Counties'!Q18+'2003_MW_GW_Counties'!Q18</f>
        <v>9.6000000000000014</v>
      </c>
      <c r="AC18" s="28">
        <f>'2003_Ag_GW_Counties'!R18+'2003_Urban_GW_Counties'!R18+'2003_MW_GW_Counties'!R18</f>
        <v>0</v>
      </c>
      <c r="AD18" s="28">
        <f>'2003_Ag_GW_Counties'!S18+'2003_Urban_GW_Counties'!S18+'2003_MW_GW_Counties'!S18</f>
        <v>0.30000000000000004</v>
      </c>
      <c r="AE18" s="28">
        <f>'2003_Ag_GW_Counties'!W18</f>
        <v>0</v>
      </c>
      <c r="AF18" s="28">
        <f>'2003_Urban_GW_Counties'!W18</f>
        <v>0.1</v>
      </c>
      <c r="AG18" s="28">
        <f>'2003_MW_GW_Counties'!W18</f>
        <v>0</v>
      </c>
      <c r="AH18" s="28">
        <f>'2003_Ag_GW_Counties'!W18+'2003_Urban_GW_Counties'!W18+'2003_MW_GW_Counties'!W18</f>
        <v>0.1</v>
      </c>
      <c r="AI18" s="29">
        <f t="shared" si="1"/>
        <v>61.300000000000004</v>
      </c>
      <c r="AL18" s="148"/>
      <c r="AM18" s="27"/>
    </row>
    <row r="19" spans="1:56" x14ac:dyDescent="0.2">
      <c r="A19" s="23" t="s">
        <v>42</v>
      </c>
      <c r="B19" s="24" t="s">
        <v>43</v>
      </c>
      <c r="C19" s="28">
        <f>'2003_Ag_GW_Counties'!C19</f>
        <v>88.5</v>
      </c>
      <c r="D19" s="29">
        <f>'2003_Urban_GW_Counties'!C19</f>
        <v>17.200000000000003</v>
      </c>
      <c r="E19" s="29">
        <f>'2003_MW_GW_Counties'!C19</f>
        <v>6.3</v>
      </c>
      <c r="F19" s="29">
        <f t="shared" si="5"/>
        <v>112</v>
      </c>
      <c r="G19" s="28">
        <f>'2003_Ag_GW_Counties'!H19</f>
        <v>245.20000000000002</v>
      </c>
      <c r="H19" s="29">
        <f>'2003_Urban_GW_Counties'!H19</f>
        <v>21.6</v>
      </c>
      <c r="I19" s="29">
        <f>'2003_MW_GW_Counties'!H19</f>
        <v>24.499999999999996</v>
      </c>
      <c r="J19" s="28">
        <f>'2003_Ag_GW_Counties'!D19+'2003_Urban_GW_Counties'!D19+'2003_MW_GW_Counties'!D19</f>
        <v>34.499999999999993</v>
      </c>
      <c r="K19" s="28">
        <f>'2003_Ag_GW_Counties'!E19+'2003_Urban_GW_Counties'!E19+'2003_MW_GW_Counties'!E19</f>
        <v>0</v>
      </c>
      <c r="L19" s="28">
        <f>'2003_Ag_GW_Counties'!F19+'2003_Urban_GW_Counties'!F19+'2003_MW_GW_Counties'!F19</f>
        <v>4</v>
      </c>
      <c r="M19" s="28">
        <f>'2003_Ag_GW_Counties'!J19</f>
        <v>9.6999999999999886</v>
      </c>
      <c r="N19" s="28">
        <f>'2003_Urban_GW_Counties'!J19</f>
        <v>0</v>
      </c>
      <c r="O19" s="28">
        <f>'2003_MW_GW_Counties'!J19</f>
        <v>0.30000000000000071</v>
      </c>
      <c r="P19" s="28">
        <f>'2003_Ag_GW_Counties'!J19+'2003_Urban_GW_Counties'!J19+'2003_MW_GW_Counties'!J19</f>
        <v>9.9999999999999893</v>
      </c>
      <c r="Q19" s="29">
        <f>'2003_Ag_GW_Counties'!H19+'2003_Urban_GW_Counties'!H19+'2003_MW_GW_Counties'!H19</f>
        <v>291.3</v>
      </c>
      <c r="S19" s="27">
        <v>506</v>
      </c>
      <c r="T19" s="25" t="s">
        <v>162</v>
      </c>
      <c r="U19" s="28">
        <f>'2003_Ag_GW_Counties'!P19</f>
        <v>421.80000000000007</v>
      </c>
      <c r="V19" s="29">
        <f>'2003_Urban_GW_Counties'!P19</f>
        <v>12.4</v>
      </c>
      <c r="W19" s="29">
        <f>'2003_MW_GW_Counties'!P19</f>
        <v>9.1</v>
      </c>
      <c r="X19" s="29">
        <f t="shared" si="6"/>
        <v>443.30000000000007</v>
      </c>
      <c r="Y19" s="28">
        <f>'2003_Ag_GW_Counties'!U19</f>
        <v>1857.3000000000002</v>
      </c>
      <c r="Z19" s="29">
        <f>'2003_Urban_GW_Counties'!U19</f>
        <v>12.4</v>
      </c>
      <c r="AA19" s="29">
        <f>'2003_MW_GW_Counties'!U19</f>
        <v>124.89999999999999</v>
      </c>
      <c r="AB19" s="28">
        <f>'2003_Ag_GW_Counties'!Q19+'2003_Urban_GW_Counties'!Q19+'2003_MW_GW_Counties'!Q19</f>
        <v>79.900000000000006</v>
      </c>
      <c r="AC19" s="28">
        <f>'2003_Ag_GW_Counties'!R19+'2003_Urban_GW_Counties'!R19+'2003_MW_GW_Counties'!R19</f>
        <v>0</v>
      </c>
      <c r="AD19" s="28">
        <f>'2003_Ag_GW_Counties'!S19+'2003_Urban_GW_Counties'!S19+'2003_MW_GW_Counties'!S19</f>
        <v>57.699999999999996</v>
      </c>
      <c r="AE19" s="28">
        <f>'2003_Ag_GW_Counties'!W19</f>
        <v>140.29999999999998</v>
      </c>
      <c r="AF19" s="28">
        <f>'2003_Urban_GW_Counties'!W19</f>
        <v>0</v>
      </c>
      <c r="AG19" s="28">
        <f>'2003_MW_GW_Counties'!W19</f>
        <v>13.5</v>
      </c>
      <c r="AH19" s="28">
        <f>'2003_Ag_GW_Counties'!W19+'2003_Urban_GW_Counties'!W19+'2003_MW_GW_Counties'!W19</f>
        <v>153.79999999999998</v>
      </c>
      <c r="AI19" s="29">
        <f t="shared" si="1"/>
        <v>1994.6000000000004</v>
      </c>
      <c r="AL19" s="148" t="s">
        <v>234</v>
      </c>
      <c r="AM19" s="150">
        <v>401</v>
      </c>
      <c r="AN19" s="151" t="s">
        <v>93</v>
      </c>
      <c r="AO19" s="138">
        <f t="shared" ref="AO19:AX22" si="21">U10</f>
        <v>148.29999999999998</v>
      </c>
      <c r="AP19" s="138">
        <f t="shared" si="21"/>
        <v>90.199999999999989</v>
      </c>
      <c r="AQ19" s="138">
        <f t="shared" si="21"/>
        <v>0</v>
      </c>
      <c r="AR19" s="138">
        <f t="shared" si="21"/>
        <v>238.49999999999997</v>
      </c>
      <c r="AS19" s="138">
        <f t="shared" si="21"/>
        <v>332.5</v>
      </c>
      <c r="AT19" s="138">
        <f t="shared" si="21"/>
        <v>283.10000000000002</v>
      </c>
      <c r="AU19" s="138">
        <f t="shared" si="21"/>
        <v>0</v>
      </c>
      <c r="AV19" s="138">
        <f t="shared" si="21"/>
        <v>86.2</v>
      </c>
      <c r="AW19" s="138">
        <f t="shared" si="21"/>
        <v>19.399999999999999</v>
      </c>
      <c r="AX19" s="138">
        <f t="shared" si="21"/>
        <v>0</v>
      </c>
      <c r="AY19" s="138">
        <f t="shared" ref="AY19:BA19" si="22">AE10</f>
        <v>40.200000000000003</v>
      </c>
      <c r="AZ19" s="138">
        <f t="shared" si="22"/>
        <v>0</v>
      </c>
      <c r="BA19" s="138">
        <f t="shared" si="22"/>
        <v>0</v>
      </c>
      <c r="BB19" s="138">
        <f t="shared" ref="BB19:BC22" si="23">AH10</f>
        <v>40.200000000000003</v>
      </c>
      <c r="BC19" s="138">
        <f t="shared" si="23"/>
        <v>615.6</v>
      </c>
    </row>
    <row r="20" spans="1:56" x14ac:dyDescent="0.2">
      <c r="A20" s="23" t="s">
        <v>44</v>
      </c>
      <c r="B20" s="24" t="s">
        <v>45</v>
      </c>
      <c r="C20" s="28">
        <f>'2003_Ag_GW_Counties'!C20</f>
        <v>67.8</v>
      </c>
      <c r="D20" s="29">
        <f>'2003_Urban_GW_Counties'!C20</f>
        <v>701.9</v>
      </c>
      <c r="E20" s="29">
        <f>'2003_MW_GW_Counties'!C20</f>
        <v>0</v>
      </c>
      <c r="F20" s="29">
        <f t="shared" si="5"/>
        <v>769.69999999999993</v>
      </c>
      <c r="G20" s="28">
        <f>'2003_Ag_GW_Counties'!H20</f>
        <v>77</v>
      </c>
      <c r="H20" s="29">
        <f>'2003_Urban_GW_Counties'!H20</f>
        <v>1931.3</v>
      </c>
      <c r="I20" s="29">
        <f>'2003_MW_GW_Counties'!H20</f>
        <v>30.3</v>
      </c>
      <c r="J20" s="28">
        <f>'2003_Ag_GW_Counties'!D20+'2003_Urban_GW_Counties'!D20+'2003_MW_GW_Counties'!D20</f>
        <v>125.19999999999999</v>
      </c>
      <c r="K20" s="28">
        <f>'2003_Ag_GW_Counties'!E20+'2003_Urban_GW_Counties'!E20+'2003_MW_GW_Counties'!E20</f>
        <v>11.2</v>
      </c>
      <c r="L20" s="28">
        <f>'2003_Ag_GW_Counties'!F20+'2003_Urban_GW_Counties'!F20+'2003_MW_GW_Counties'!F20</f>
        <v>0</v>
      </c>
      <c r="M20" s="28">
        <f>'2003_Ag_GW_Counties'!J20</f>
        <v>6.2999999999999972</v>
      </c>
      <c r="N20" s="28">
        <f>'2003_Urban_GW_Counties'!J20</f>
        <v>5.2000000000000455</v>
      </c>
      <c r="O20" s="28">
        <f>'2003_MW_GW_Counties'!J20</f>
        <v>0</v>
      </c>
      <c r="P20" s="28">
        <f>'2003_Ag_GW_Counties'!J20+'2003_Urban_GW_Counties'!J20+'2003_MW_GW_Counties'!J20</f>
        <v>11.500000000000043</v>
      </c>
      <c r="Q20" s="29">
        <f>'2003_Ag_GW_Counties'!H20+'2003_Urban_GW_Counties'!H20+'2003_MW_GW_Counties'!H20</f>
        <v>2038.6</v>
      </c>
      <c r="S20" s="27">
        <v>507</v>
      </c>
      <c r="T20" s="25" t="s">
        <v>163</v>
      </c>
      <c r="U20" s="28">
        <f>'2003_Ag_GW_Counties'!P20</f>
        <v>474.70000000000005</v>
      </c>
      <c r="V20" s="29">
        <f>'2003_Urban_GW_Counties'!P20</f>
        <v>56.3</v>
      </c>
      <c r="W20" s="29">
        <f>'2003_MW_GW_Counties'!P20</f>
        <v>13.6</v>
      </c>
      <c r="X20" s="29">
        <f t="shared" si="6"/>
        <v>544.6</v>
      </c>
      <c r="Y20" s="28">
        <f>'2003_Ag_GW_Counties'!U20</f>
        <v>2117.6000000000004</v>
      </c>
      <c r="Z20" s="29">
        <f>'2003_Urban_GW_Counties'!U20</f>
        <v>64.5</v>
      </c>
      <c r="AA20" s="29">
        <f>'2003_MW_GW_Counties'!U20</f>
        <v>274.7</v>
      </c>
      <c r="AB20" s="28">
        <f>'2003_Ag_GW_Counties'!Q20+'2003_Urban_GW_Counties'!Q20+'2003_MW_GW_Counties'!Q20</f>
        <v>116.19999999999999</v>
      </c>
      <c r="AC20" s="28">
        <f>'2003_Ag_GW_Counties'!R20+'2003_Urban_GW_Counties'!R20+'2003_MW_GW_Counties'!R20</f>
        <v>0</v>
      </c>
      <c r="AD20" s="28">
        <f>'2003_Ag_GW_Counties'!S20+'2003_Urban_GW_Counties'!S20+'2003_MW_GW_Counties'!S20</f>
        <v>120.70000000000002</v>
      </c>
      <c r="AE20" s="28">
        <f>'2003_Ag_GW_Counties'!W20</f>
        <v>132.69999999999999</v>
      </c>
      <c r="AF20" s="28">
        <f>'2003_Urban_GW_Counties'!W20</f>
        <v>0</v>
      </c>
      <c r="AG20" s="28">
        <f>'2003_MW_GW_Counties'!W20</f>
        <v>96.300000000000011</v>
      </c>
      <c r="AH20" s="28">
        <f>'2003_Ag_GW_Counties'!W20+'2003_Urban_GW_Counties'!W20+'2003_MW_GW_Counties'!W20</f>
        <v>229</v>
      </c>
      <c r="AI20" s="29">
        <f t="shared" si="1"/>
        <v>2456.8000000000002</v>
      </c>
      <c r="AL20" s="148"/>
      <c r="AM20" s="150">
        <v>402</v>
      </c>
      <c r="AN20" s="151" t="s">
        <v>155</v>
      </c>
      <c r="AO20" s="138">
        <f t="shared" si="21"/>
        <v>2.0999999999999996</v>
      </c>
      <c r="AP20" s="138">
        <f t="shared" si="21"/>
        <v>650.40000000000009</v>
      </c>
      <c r="AQ20" s="138">
        <f t="shared" si="21"/>
        <v>0</v>
      </c>
      <c r="AR20" s="138">
        <f t="shared" si="21"/>
        <v>652.50000000000011</v>
      </c>
      <c r="AS20" s="138">
        <f t="shared" si="21"/>
        <v>3.8</v>
      </c>
      <c r="AT20" s="138">
        <f t="shared" si="21"/>
        <v>1740.9</v>
      </c>
      <c r="AU20" s="138">
        <f t="shared" si="21"/>
        <v>30.3</v>
      </c>
      <c r="AV20" s="138">
        <f t="shared" si="21"/>
        <v>63.199999999999996</v>
      </c>
      <c r="AW20" s="138">
        <f t="shared" si="21"/>
        <v>11.2</v>
      </c>
      <c r="AX20" s="138">
        <f t="shared" si="21"/>
        <v>0</v>
      </c>
      <c r="AY20" s="138">
        <f t="shared" ref="AY20:BA20" si="24">AE11</f>
        <v>0</v>
      </c>
      <c r="AZ20" s="138">
        <f t="shared" si="24"/>
        <v>0</v>
      </c>
      <c r="BA20" s="138">
        <f t="shared" si="24"/>
        <v>0</v>
      </c>
      <c r="BB20" s="138">
        <f t="shared" si="23"/>
        <v>0</v>
      </c>
      <c r="BC20" s="138">
        <f t="shared" si="23"/>
        <v>1775</v>
      </c>
    </row>
    <row r="21" spans="1:56" x14ac:dyDescent="0.2">
      <c r="A21" s="23" t="s">
        <v>46</v>
      </c>
      <c r="B21" s="24" t="s">
        <v>47</v>
      </c>
      <c r="C21" s="28">
        <f>'2003_Ag_GW_Counties'!C21</f>
        <v>648.4</v>
      </c>
      <c r="D21" s="29">
        <f>'2003_Urban_GW_Counties'!C21</f>
        <v>46</v>
      </c>
      <c r="E21" s="29">
        <f>'2003_MW_GW_Counties'!C21</f>
        <v>0</v>
      </c>
      <c r="F21" s="29">
        <f t="shared" si="5"/>
        <v>694.4</v>
      </c>
      <c r="G21" s="28">
        <f>'2003_Ag_GW_Counties'!H21</f>
        <v>1019.4000000000001</v>
      </c>
      <c r="H21" s="29">
        <f>'2003_Urban_GW_Counties'!H21</f>
        <v>46.1</v>
      </c>
      <c r="I21" s="29">
        <f>'2003_MW_GW_Counties'!H21</f>
        <v>0</v>
      </c>
      <c r="J21" s="28">
        <f>'2003_Ag_GW_Counties'!D21+'2003_Urban_GW_Counties'!D21+'2003_MW_GW_Counties'!D21</f>
        <v>304.89999999999998</v>
      </c>
      <c r="K21" s="28">
        <f>'2003_Ag_GW_Counties'!E21+'2003_Urban_GW_Counties'!E21+'2003_MW_GW_Counties'!E21</f>
        <v>0</v>
      </c>
      <c r="L21" s="28">
        <f>'2003_Ag_GW_Counties'!F21+'2003_Urban_GW_Counties'!F21+'2003_MW_GW_Counties'!F21</f>
        <v>18.600000000000001</v>
      </c>
      <c r="M21" s="28">
        <f>'2003_Ag_GW_Counties'!J21</f>
        <v>0</v>
      </c>
      <c r="N21" s="28">
        <f>'2003_Urban_GW_Counties'!J21</f>
        <v>0</v>
      </c>
      <c r="O21" s="28">
        <f>'2003_MW_GW_Counties'!J21</f>
        <v>0</v>
      </c>
      <c r="P21" s="28">
        <f>'2003_Ag_GW_Counties'!J21+'2003_Urban_GW_Counties'!J21+'2003_MW_GW_Counties'!J21</f>
        <v>0</v>
      </c>
      <c r="Q21" s="29">
        <f>'2003_Ag_GW_Counties'!H21+'2003_Urban_GW_Counties'!H21+'2003_MW_GW_Counties'!H21</f>
        <v>1065.5</v>
      </c>
      <c r="S21" s="27">
        <v>508</v>
      </c>
      <c r="T21" s="25" t="s">
        <v>164</v>
      </c>
      <c r="U21" s="28">
        <f>'2003_Ag_GW_Counties'!P21</f>
        <v>40.800000000000004</v>
      </c>
      <c r="V21" s="29">
        <f>'2003_Urban_GW_Counties'!P21</f>
        <v>22.599999999999994</v>
      </c>
      <c r="W21" s="29">
        <f>'2003_MW_GW_Counties'!P21</f>
        <v>0</v>
      </c>
      <c r="X21" s="29">
        <f t="shared" si="6"/>
        <v>63.4</v>
      </c>
      <c r="Y21" s="28">
        <f>'2003_Ag_GW_Counties'!U21</f>
        <v>321.19999999999993</v>
      </c>
      <c r="Z21" s="29">
        <f>'2003_Urban_GW_Counties'!U21</f>
        <v>107.19999999999999</v>
      </c>
      <c r="AA21" s="29">
        <f>'2003_MW_GW_Counties'!U21</f>
        <v>3.3</v>
      </c>
      <c r="AB21" s="28">
        <f>'2003_Ag_GW_Counties'!Q21+'2003_Urban_GW_Counties'!Q21+'2003_MW_GW_Counties'!Q21</f>
        <v>72.7</v>
      </c>
      <c r="AC21" s="28">
        <f>'2003_Ag_GW_Counties'!R21+'2003_Urban_GW_Counties'!R21+'2003_MW_GW_Counties'!R21</f>
        <v>0</v>
      </c>
      <c r="AD21" s="28">
        <f>'2003_Ag_GW_Counties'!S21+'2003_Urban_GW_Counties'!S21+'2003_MW_GW_Counties'!S21</f>
        <v>33.200000000000003</v>
      </c>
      <c r="AE21" s="28">
        <f>'2003_Ag_GW_Counties'!W21</f>
        <v>31.1</v>
      </c>
      <c r="AF21" s="28">
        <f>'2003_Urban_GW_Counties'!W21</f>
        <v>9.5</v>
      </c>
      <c r="AG21" s="28">
        <f>'2003_MW_GW_Counties'!W21</f>
        <v>0</v>
      </c>
      <c r="AH21" s="28">
        <f>'2003_Ag_GW_Counties'!W21+'2003_Urban_GW_Counties'!W21+'2003_MW_GW_Counties'!W21</f>
        <v>40.6</v>
      </c>
      <c r="AI21" s="29">
        <f t="shared" si="1"/>
        <v>431.69999999999993</v>
      </c>
      <c r="AL21" s="148"/>
      <c r="AM21" s="150">
        <v>403</v>
      </c>
      <c r="AN21" s="151" t="s">
        <v>156</v>
      </c>
      <c r="AO21" s="138">
        <f t="shared" si="21"/>
        <v>147.4</v>
      </c>
      <c r="AP21" s="138">
        <f t="shared" si="21"/>
        <v>432.8</v>
      </c>
      <c r="AQ21" s="138">
        <f t="shared" si="21"/>
        <v>0.4</v>
      </c>
      <c r="AR21" s="138">
        <f t="shared" si="21"/>
        <v>580.6</v>
      </c>
      <c r="AS21" s="138">
        <f t="shared" si="21"/>
        <v>159.4</v>
      </c>
      <c r="AT21" s="138">
        <f t="shared" si="21"/>
        <v>1168.3999999999999</v>
      </c>
      <c r="AU21" s="138">
        <f t="shared" si="21"/>
        <v>4.9000000000000004</v>
      </c>
      <c r="AV21" s="138">
        <f t="shared" si="21"/>
        <v>307.40000000000003</v>
      </c>
      <c r="AW21" s="138">
        <f t="shared" si="21"/>
        <v>0</v>
      </c>
      <c r="AX21" s="138">
        <f t="shared" si="21"/>
        <v>0</v>
      </c>
      <c r="AY21" s="138">
        <f t="shared" ref="AY21:BA21" si="25">AE12</f>
        <v>7.6</v>
      </c>
      <c r="AZ21" s="138">
        <f t="shared" si="25"/>
        <v>256.10000000000002</v>
      </c>
      <c r="BA21" s="138">
        <f t="shared" si="25"/>
        <v>0</v>
      </c>
      <c r="BB21" s="138">
        <f t="shared" si="23"/>
        <v>263.70000000000005</v>
      </c>
      <c r="BC21" s="138">
        <f t="shared" si="23"/>
        <v>1332.7</v>
      </c>
    </row>
    <row r="22" spans="1:56" ht="13.5" thickBot="1" x14ac:dyDescent="0.25">
      <c r="A22" s="23" t="s">
        <v>48</v>
      </c>
      <c r="B22" s="24" t="s">
        <v>49</v>
      </c>
      <c r="C22" s="28">
        <f>'2003_Ag_GW_Counties'!C22</f>
        <v>2</v>
      </c>
      <c r="D22" s="29">
        <f>'2003_Urban_GW_Counties'!C22</f>
        <v>0.5</v>
      </c>
      <c r="E22" s="29">
        <f>'2003_MW_GW_Counties'!C22</f>
        <v>0</v>
      </c>
      <c r="F22" s="29">
        <f t="shared" si="5"/>
        <v>2.5</v>
      </c>
      <c r="G22" s="28">
        <f>'2003_Ag_GW_Counties'!H22</f>
        <v>3.1000000000000005</v>
      </c>
      <c r="H22" s="29">
        <f>'2003_Urban_GW_Counties'!H22</f>
        <v>41.599999999999994</v>
      </c>
      <c r="I22" s="29">
        <f>'2003_MW_GW_Counties'!H22</f>
        <v>0</v>
      </c>
      <c r="J22" s="28">
        <f>'2003_Ag_GW_Counties'!D22+'2003_Urban_GW_Counties'!D22+'2003_MW_GW_Counties'!D22</f>
        <v>2.2999999999999998</v>
      </c>
      <c r="K22" s="28">
        <f>'2003_Ag_GW_Counties'!E22+'2003_Urban_GW_Counties'!E22+'2003_MW_GW_Counties'!E22</f>
        <v>0</v>
      </c>
      <c r="L22" s="28">
        <f>'2003_Ag_GW_Counties'!F22+'2003_Urban_GW_Counties'!F22+'2003_MW_GW_Counties'!F22</f>
        <v>0</v>
      </c>
      <c r="M22" s="28">
        <f>'2003_Ag_GW_Counties'!J22</f>
        <v>0</v>
      </c>
      <c r="N22" s="28">
        <f>'2003_Urban_GW_Counties'!J22</f>
        <v>0</v>
      </c>
      <c r="O22" s="28">
        <f>'2003_MW_GW_Counties'!J22</f>
        <v>0</v>
      </c>
      <c r="P22" s="28">
        <f>'2003_Ag_GW_Counties'!J22+'2003_Urban_GW_Counties'!J22+'2003_MW_GW_Counties'!J22</f>
        <v>0</v>
      </c>
      <c r="Q22" s="29">
        <f>'2003_Ag_GW_Counties'!H22+'2003_Urban_GW_Counties'!H22+'2003_MW_GW_Counties'!H22</f>
        <v>44.699999999999996</v>
      </c>
      <c r="S22" s="27">
        <v>509</v>
      </c>
      <c r="T22" s="25" t="s">
        <v>165</v>
      </c>
      <c r="U22" s="28">
        <f>'2003_Ag_GW_Counties'!P22</f>
        <v>392.7</v>
      </c>
      <c r="V22" s="29">
        <f>'2003_Urban_GW_Counties'!P22</f>
        <v>50.199999999999996</v>
      </c>
      <c r="W22" s="29">
        <f>'2003_MW_GW_Counties'!P22</f>
        <v>0</v>
      </c>
      <c r="X22" s="29">
        <f t="shared" si="6"/>
        <v>442.9</v>
      </c>
      <c r="Y22" s="28">
        <f>'2003_Ag_GW_Counties'!U22</f>
        <v>717.90000000000009</v>
      </c>
      <c r="Z22" s="29">
        <f>'2003_Urban_GW_Counties'!U22</f>
        <v>76.699999999999989</v>
      </c>
      <c r="AA22" s="29">
        <f>'2003_MW_GW_Counties'!U22</f>
        <v>0</v>
      </c>
      <c r="AB22" s="28">
        <f>'2003_Ag_GW_Counties'!Q22+'2003_Urban_GW_Counties'!Q22+'2003_MW_GW_Counties'!Q22</f>
        <v>31.300000000000004</v>
      </c>
      <c r="AC22" s="28">
        <f>'2003_Ag_GW_Counties'!R22+'2003_Urban_GW_Counties'!R22+'2003_MW_GW_Counties'!R22</f>
        <v>0</v>
      </c>
      <c r="AD22" s="28">
        <f>'2003_Ag_GW_Counties'!S22+'2003_Urban_GW_Counties'!S22+'2003_MW_GW_Counties'!S22</f>
        <v>2.1</v>
      </c>
      <c r="AE22" s="28">
        <f>'2003_Ag_GW_Counties'!W22</f>
        <v>0</v>
      </c>
      <c r="AF22" s="28">
        <f>'2003_Urban_GW_Counties'!W22</f>
        <v>0</v>
      </c>
      <c r="AG22" s="28">
        <f>'2003_MW_GW_Counties'!W22</f>
        <v>0</v>
      </c>
      <c r="AH22" s="28">
        <f>'2003_Ag_GW_Counties'!W22+'2003_Urban_GW_Counties'!W22+'2003_MW_GW_Counties'!W22</f>
        <v>0</v>
      </c>
      <c r="AI22" s="29">
        <f t="shared" si="1"/>
        <v>794.60000000000014</v>
      </c>
      <c r="AL22" s="148"/>
      <c r="AM22" s="152">
        <v>404</v>
      </c>
      <c r="AN22" s="153" t="s">
        <v>81</v>
      </c>
      <c r="AO22" s="154">
        <f t="shared" si="21"/>
        <v>32.299999999999997</v>
      </c>
      <c r="AP22" s="154">
        <f t="shared" si="21"/>
        <v>39.200000000000003</v>
      </c>
      <c r="AQ22" s="154">
        <f t="shared" si="21"/>
        <v>0</v>
      </c>
      <c r="AR22" s="154">
        <f t="shared" si="21"/>
        <v>71.5</v>
      </c>
      <c r="AS22" s="154">
        <f t="shared" si="21"/>
        <v>238.1</v>
      </c>
      <c r="AT22" s="154">
        <f t="shared" si="21"/>
        <v>719.90000000000009</v>
      </c>
      <c r="AU22" s="154">
        <f t="shared" si="21"/>
        <v>1</v>
      </c>
      <c r="AV22" s="154">
        <f t="shared" si="21"/>
        <v>20.399999999999999</v>
      </c>
      <c r="AW22" s="154">
        <f t="shared" si="21"/>
        <v>0</v>
      </c>
      <c r="AX22" s="154">
        <f t="shared" si="21"/>
        <v>0</v>
      </c>
      <c r="AY22" s="154">
        <f t="shared" ref="AY22:BA22" si="26">AE13</f>
        <v>0</v>
      </c>
      <c r="AZ22" s="154">
        <f t="shared" si="26"/>
        <v>0</v>
      </c>
      <c r="BA22" s="154">
        <f t="shared" si="26"/>
        <v>0</v>
      </c>
      <c r="BB22" s="154">
        <f t="shared" si="23"/>
        <v>0</v>
      </c>
      <c r="BC22" s="154">
        <f t="shared" si="23"/>
        <v>959.00000000000011</v>
      </c>
    </row>
    <row r="23" spans="1:56" ht="13.5" thickTop="1" x14ac:dyDescent="0.2">
      <c r="A23" s="23" t="s">
        <v>50</v>
      </c>
      <c r="B23" s="24" t="s">
        <v>51</v>
      </c>
      <c r="C23" s="28">
        <f>'2003_Ag_GW_Counties'!C23</f>
        <v>1.9</v>
      </c>
      <c r="D23" s="29">
        <f>'2003_Urban_GW_Counties'!C23</f>
        <v>6.4999999999999991</v>
      </c>
      <c r="E23" s="29">
        <f>'2003_MW_GW_Counties'!C23</f>
        <v>0</v>
      </c>
      <c r="F23" s="29">
        <f t="shared" si="5"/>
        <v>8.3999999999999986</v>
      </c>
      <c r="G23" s="28">
        <f>'2003_Ag_GW_Counties'!H23</f>
        <v>1.9</v>
      </c>
      <c r="H23" s="29">
        <f>'2003_Urban_GW_Counties'!H23</f>
        <v>6.4999999999999991</v>
      </c>
      <c r="I23" s="29">
        <f>'2003_MW_GW_Counties'!H23</f>
        <v>0</v>
      </c>
      <c r="J23" s="28">
        <f>'2003_Ag_GW_Counties'!D23+'2003_Urban_GW_Counties'!D23+'2003_MW_GW_Counties'!D23</f>
        <v>4.2</v>
      </c>
      <c r="K23" s="28">
        <f>'2003_Ag_GW_Counties'!E23+'2003_Urban_GW_Counties'!E23+'2003_MW_GW_Counties'!E23</f>
        <v>0</v>
      </c>
      <c r="L23" s="28">
        <f>'2003_Ag_GW_Counties'!F23+'2003_Urban_GW_Counties'!F23+'2003_MW_GW_Counties'!F23</f>
        <v>0</v>
      </c>
      <c r="M23" s="28">
        <f>'2003_Ag_GW_Counties'!J23</f>
        <v>0</v>
      </c>
      <c r="N23" s="28">
        <f>'2003_Urban_GW_Counties'!J23</f>
        <v>0</v>
      </c>
      <c r="O23" s="28">
        <f>'2003_MW_GW_Counties'!J23</f>
        <v>0</v>
      </c>
      <c r="P23" s="28">
        <f>'2003_Ag_GW_Counties'!J23+'2003_Urban_GW_Counties'!J23+'2003_MW_GW_Counties'!J23</f>
        <v>0</v>
      </c>
      <c r="Q23" s="29">
        <f>'2003_Ag_GW_Counties'!H23+'2003_Urban_GW_Counties'!H23+'2003_MW_GW_Counties'!H23</f>
        <v>8.3999999999999986</v>
      </c>
      <c r="S23" s="27">
        <v>510</v>
      </c>
      <c r="T23" s="25" t="s">
        <v>166</v>
      </c>
      <c r="U23" s="28">
        <f>'2003_Ag_GW_Counties'!P23</f>
        <v>23</v>
      </c>
      <c r="V23" s="29">
        <f>'2003_Urban_GW_Counties'!P23</f>
        <v>1.8</v>
      </c>
      <c r="W23" s="29">
        <f>'2003_MW_GW_Counties'!P23</f>
        <v>0</v>
      </c>
      <c r="X23" s="29">
        <f t="shared" si="6"/>
        <v>24.8</v>
      </c>
      <c r="Y23" s="28">
        <f>'2003_Ag_GW_Counties'!U23</f>
        <v>365.5</v>
      </c>
      <c r="Z23" s="29">
        <f>'2003_Urban_GW_Counties'!U23</f>
        <v>28</v>
      </c>
      <c r="AA23" s="29">
        <f>'2003_MW_GW_Counties'!U23</f>
        <v>14.9</v>
      </c>
      <c r="AB23" s="28">
        <f>'2003_Ag_GW_Counties'!Q23+'2003_Urban_GW_Counties'!Q23+'2003_MW_GW_Counties'!Q23</f>
        <v>0.2</v>
      </c>
      <c r="AC23" s="28">
        <f>'2003_Ag_GW_Counties'!R23+'2003_Urban_GW_Counties'!R23+'2003_MW_GW_Counties'!R23</f>
        <v>0</v>
      </c>
      <c r="AD23" s="28">
        <f>'2003_Ag_GW_Counties'!S23+'2003_Urban_GW_Counties'!S23+'2003_MW_GW_Counties'!S23</f>
        <v>0</v>
      </c>
      <c r="AE23" s="28">
        <f>'2003_Ag_GW_Counties'!W23</f>
        <v>0</v>
      </c>
      <c r="AF23" s="28">
        <f>'2003_Urban_GW_Counties'!W23</f>
        <v>0</v>
      </c>
      <c r="AG23" s="28">
        <f>'2003_MW_GW_Counties'!W23</f>
        <v>0</v>
      </c>
      <c r="AH23" s="28">
        <f>'2003_Ag_GW_Counties'!W23+'2003_Urban_GW_Counties'!W23+'2003_MW_GW_Counties'!W23</f>
        <v>0</v>
      </c>
      <c r="AI23" s="29">
        <f t="shared" si="1"/>
        <v>408.4</v>
      </c>
      <c r="AL23" s="148"/>
      <c r="AM23" s="150"/>
      <c r="AN23" s="155" t="s">
        <v>242</v>
      </c>
      <c r="AO23" s="138">
        <f>SUM(AO19:AO22)</f>
        <v>330.09999999999997</v>
      </c>
      <c r="AP23" s="138">
        <f t="shared" ref="AP23:BC23" si="27">SUM(AP19:AP22)</f>
        <v>1212.6000000000001</v>
      </c>
      <c r="AQ23" s="138">
        <f t="shared" si="27"/>
        <v>0.4</v>
      </c>
      <c r="AR23" s="138">
        <f t="shared" si="27"/>
        <v>1543.1000000000001</v>
      </c>
      <c r="AS23" s="138">
        <f t="shared" si="27"/>
        <v>733.80000000000007</v>
      </c>
      <c r="AT23" s="138">
        <f t="shared" si="27"/>
        <v>3912.2999999999997</v>
      </c>
      <c r="AU23" s="138">
        <f t="shared" si="27"/>
        <v>36.200000000000003</v>
      </c>
      <c r="AV23" s="138">
        <f t="shared" si="27"/>
        <v>477.20000000000005</v>
      </c>
      <c r="AW23" s="138">
        <f t="shared" si="27"/>
        <v>30.599999999999998</v>
      </c>
      <c r="AX23" s="138">
        <f t="shared" si="27"/>
        <v>0</v>
      </c>
      <c r="AY23" s="138">
        <f t="shared" ref="AY23:BA23" si="28">SUM(AY19:AY22)</f>
        <v>47.800000000000004</v>
      </c>
      <c r="AZ23" s="138">
        <f t="shared" si="28"/>
        <v>256.10000000000002</v>
      </c>
      <c r="BA23" s="138">
        <f t="shared" si="28"/>
        <v>0</v>
      </c>
      <c r="BB23" s="138">
        <f t="shared" si="27"/>
        <v>303.90000000000003</v>
      </c>
      <c r="BC23" s="138">
        <f t="shared" si="27"/>
        <v>4682.3</v>
      </c>
      <c r="BD23" s="28">
        <f>AS23+AT23+AU23</f>
        <v>4682.2999999999993</v>
      </c>
    </row>
    <row r="24" spans="1:56" x14ac:dyDescent="0.2">
      <c r="A24" s="23" t="s">
        <v>52</v>
      </c>
      <c r="B24" s="24" t="s">
        <v>53</v>
      </c>
      <c r="C24" s="28">
        <f>'2003_Ag_GW_Counties'!C24</f>
        <v>22.1</v>
      </c>
      <c r="D24" s="29">
        <f>'2003_Urban_GW_Counties'!C24</f>
        <v>7.4</v>
      </c>
      <c r="E24" s="29">
        <f>'2003_MW_GW_Counties'!C24</f>
        <v>0</v>
      </c>
      <c r="F24" s="29">
        <f t="shared" si="5"/>
        <v>29.5</v>
      </c>
      <c r="G24" s="28">
        <f>'2003_Ag_GW_Counties'!H24</f>
        <v>65.599999999999994</v>
      </c>
      <c r="H24" s="29">
        <f>'2003_Urban_GW_Counties'!H24</f>
        <v>16.600000000000001</v>
      </c>
      <c r="I24" s="29">
        <f>'2003_MW_GW_Counties'!H24</f>
        <v>0</v>
      </c>
      <c r="J24" s="28">
        <f>'2003_Ag_GW_Counties'!D24+'2003_Urban_GW_Counties'!D24+'2003_MW_GW_Counties'!D24</f>
        <v>11.600000000000001</v>
      </c>
      <c r="K24" s="28">
        <f>'2003_Ag_GW_Counties'!E24+'2003_Urban_GW_Counties'!E24+'2003_MW_GW_Counties'!E24</f>
        <v>0</v>
      </c>
      <c r="L24" s="28">
        <f>'2003_Ag_GW_Counties'!F24+'2003_Urban_GW_Counties'!F24+'2003_MW_GW_Counties'!F24</f>
        <v>0</v>
      </c>
      <c r="M24" s="28">
        <f>'2003_Ag_GW_Counties'!J24</f>
        <v>8.7999999999999972</v>
      </c>
      <c r="N24" s="28">
        <f>'2003_Urban_GW_Counties'!J24</f>
        <v>0.10000000000000142</v>
      </c>
      <c r="O24" s="28">
        <f>'2003_MW_GW_Counties'!J24</f>
        <v>0</v>
      </c>
      <c r="P24" s="28">
        <f>'2003_Ag_GW_Counties'!J24+'2003_Urban_GW_Counties'!J24+'2003_MW_GW_Counties'!J24</f>
        <v>8.8999999999999986</v>
      </c>
      <c r="Q24" s="29">
        <f>'2003_Ag_GW_Counties'!H24+'2003_Urban_GW_Counties'!H24+'2003_MW_GW_Counties'!H24</f>
        <v>82.199999999999989</v>
      </c>
      <c r="S24" s="27">
        <v>511</v>
      </c>
      <c r="T24" s="25" t="s">
        <v>167</v>
      </c>
      <c r="U24" s="28">
        <f>'2003_Ag_GW_Counties'!P24</f>
        <v>188.3</v>
      </c>
      <c r="V24" s="29">
        <f>'2003_Urban_GW_Counties'!P24</f>
        <v>191.7</v>
      </c>
      <c r="W24" s="29">
        <f>'2003_MW_GW_Counties'!P24</f>
        <v>0</v>
      </c>
      <c r="X24" s="29">
        <f t="shared" si="6"/>
        <v>380</v>
      </c>
      <c r="Y24" s="28">
        <f>'2003_Ag_GW_Counties'!U24</f>
        <v>472.8</v>
      </c>
      <c r="Z24" s="29">
        <f>'2003_Urban_GW_Counties'!U24</f>
        <v>435.4</v>
      </c>
      <c r="AA24" s="29">
        <f>'2003_MW_GW_Counties'!U24</f>
        <v>1.7</v>
      </c>
      <c r="AB24" s="28">
        <f>'2003_Ag_GW_Counties'!Q24+'2003_Urban_GW_Counties'!Q24+'2003_MW_GW_Counties'!Q24</f>
        <v>30.599999999999998</v>
      </c>
      <c r="AC24" s="28">
        <f>'2003_Ag_GW_Counties'!R24+'2003_Urban_GW_Counties'!R24+'2003_MW_GW_Counties'!R24</f>
        <v>0</v>
      </c>
      <c r="AD24" s="28">
        <f>'2003_Ag_GW_Counties'!S24+'2003_Urban_GW_Counties'!S24+'2003_MW_GW_Counties'!S24</f>
        <v>1.8</v>
      </c>
      <c r="AE24" s="28">
        <f>'2003_Ag_GW_Counties'!W24</f>
        <v>44.1</v>
      </c>
      <c r="AF24" s="28">
        <f>'2003_Urban_GW_Counties'!W24</f>
        <v>27.1</v>
      </c>
      <c r="AG24" s="28">
        <f>'2003_MW_GW_Counties'!W24</f>
        <v>0</v>
      </c>
      <c r="AH24" s="28">
        <f>'2003_Ag_GW_Counties'!W24+'2003_Urban_GW_Counties'!W24+'2003_MW_GW_Counties'!W24</f>
        <v>71.2</v>
      </c>
      <c r="AI24" s="29">
        <f t="shared" si="1"/>
        <v>909.90000000000009</v>
      </c>
      <c r="AL24" s="148"/>
      <c r="AM24" s="27"/>
    </row>
    <row r="25" spans="1:56" x14ac:dyDescent="0.2">
      <c r="A25" s="23" t="s">
        <v>54</v>
      </c>
      <c r="B25" s="24" t="s">
        <v>55</v>
      </c>
      <c r="C25" s="28">
        <f>'2003_Ag_GW_Counties'!C25</f>
        <v>670.2</v>
      </c>
      <c r="D25" s="29">
        <f>'2003_Urban_GW_Counties'!C25</f>
        <v>85.5</v>
      </c>
      <c r="E25" s="29">
        <f>'2003_MW_GW_Counties'!C25</f>
        <v>135.70000000000002</v>
      </c>
      <c r="F25" s="29">
        <f t="shared" si="5"/>
        <v>891.40000000000009</v>
      </c>
      <c r="G25" s="28">
        <f>'2003_Ag_GW_Counties'!H25</f>
        <v>1931.6</v>
      </c>
      <c r="H25" s="29">
        <f>'2003_Urban_GW_Counties'!H25</f>
        <v>87.7</v>
      </c>
      <c r="I25" s="29">
        <f>'2003_MW_GW_Counties'!H25</f>
        <v>464.09999999999997</v>
      </c>
      <c r="J25" s="28">
        <f>'2003_Ag_GW_Counties'!D25+'2003_Urban_GW_Counties'!D25+'2003_MW_GW_Counties'!D25</f>
        <v>114.19999999999999</v>
      </c>
      <c r="K25" s="28">
        <f>'2003_Ag_GW_Counties'!E25+'2003_Urban_GW_Counties'!E25+'2003_MW_GW_Counties'!E25</f>
        <v>26.7</v>
      </c>
      <c r="L25" s="28">
        <f>'2003_Ag_GW_Counties'!F25+'2003_Urban_GW_Counties'!F25+'2003_MW_GW_Counties'!F25</f>
        <v>63.2</v>
      </c>
      <c r="M25" s="28">
        <f>'2003_Ag_GW_Counties'!J25</f>
        <v>0</v>
      </c>
      <c r="N25" s="28">
        <f>'2003_Urban_GW_Counties'!J25</f>
        <v>0</v>
      </c>
      <c r="O25" s="28">
        <f>'2003_MW_GW_Counties'!J25</f>
        <v>0</v>
      </c>
      <c r="P25" s="28">
        <f>'2003_Ag_GW_Counties'!J25+'2003_Urban_GW_Counties'!J25+'2003_MW_GW_Counties'!J25</f>
        <v>0</v>
      </c>
      <c r="Q25" s="29">
        <f>'2003_Ag_GW_Counties'!H25+'2003_Urban_GW_Counties'!H25+'2003_MW_GW_Counties'!H25</f>
        <v>2483.4</v>
      </c>
      <c r="S25" s="27">
        <v>601</v>
      </c>
      <c r="T25" s="25" t="s">
        <v>168</v>
      </c>
      <c r="U25" s="28">
        <f>'2003_Ag_GW_Counties'!P25</f>
        <v>17.399999999999999</v>
      </c>
      <c r="V25" s="29">
        <f>'2003_Urban_GW_Counties'!P25</f>
        <v>1.2</v>
      </c>
      <c r="W25" s="29">
        <f>'2003_MW_GW_Counties'!P25</f>
        <v>0</v>
      </c>
      <c r="X25" s="29">
        <f t="shared" si="6"/>
        <v>18.599999999999998</v>
      </c>
      <c r="Y25" s="28">
        <f>'2003_Ag_GW_Counties'!U25</f>
        <v>30.9</v>
      </c>
      <c r="Z25" s="29">
        <f>'2003_Urban_GW_Counties'!U25</f>
        <v>37.5</v>
      </c>
      <c r="AA25" s="29">
        <f>'2003_MW_GW_Counties'!U25</f>
        <v>0</v>
      </c>
      <c r="AB25" s="28">
        <f>'2003_Ag_GW_Counties'!Q25+'2003_Urban_GW_Counties'!Q25+'2003_MW_GW_Counties'!Q25</f>
        <v>12.099999999999998</v>
      </c>
      <c r="AC25" s="28">
        <f>'2003_Ag_GW_Counties'!R25+'2003_Urban_GW_Counties'!R25+'2003_MW_GW_Counties'!R25</f>
        <v>0</v>
      </c>
      <c r="AD25" s="28">
        <f>'2003_Ag_GW_Counties'!S25+'2003_Urban_GW_Counties'!S25+'2003_MW_GW_Counties'!S25</f>
        <v>0.3</v>
      </c>
      <c r="AE25" s="28">
        <f>'2003_Ag_GW_Counties'!W25</f>
        <v>0</v>
      </c>
      <c r="AF25" s="28">
        <f>'2003_Urban_GW_Counties'!W25</f>
        <v>0</v>
      </c>
      <c r="AG25" s="28">
        <f>'2003_MW_GW_Counties'!W25</f>
        <v>0</v>
      </c>
      <c r="AH25" s="28">
        <f>'2003_Ag_GW_Counties'!W25+'2003_Urban_GW_Counties'!W25+'2003_MW_GW_Counties'!W25</f>
        <v>0</v>
      </c>
      <c r="AI25" s="29">
        <f t="shared" si="1"/>
        <v>68.400000000000006</v>
      </c>
      <c r="AL25" s="148"/>
      <c r="AM25" s="27"/>
    </row>
    <row r="26" spans="1:56" x14ac:dyDescent="0.2">
      <c r="A26" s="23" t="s">
        <v>56</v>
      </c>
      <c r="B26" s="25" t="s">
        <v>57</v>
      </c>
      <c r="C26" s="28">
        <f>'2003_Ag_GW_Counties'!C26</f>
        <v>84</v>
      </c>
      <c r="D26" s="29">
        <f>'2003_Urban_GW_Counties'!C26</f>
        <v>3</v>
      </c>
      <c r="E26" s="29">
        <f>'2003_MW_GW_Counties'!C26</f>
        <v>0</v>
      </c>
      <c r="F26" s="29">
        <f t="shared" si="5"/>
        <v>87</v>
      </c>
      <c r="G26" s="28">
        <f>'2003_Ag_GW_Counties'!H26</f>
        <v>338.5</v>
      </c>
      <c r="H26" s="29">
        <f>'2003_Urban_GW_Counties'!H26</f>
        <v>3.4999999999999996</v>
      </c>
      <c r="I26" s="29">
        <f>'2003_MW_GW_Counties'!H26</f>
        <v>90.6</v>
      </c>
      <c r="J26" s="28">
        <f>'2003_Ag_GW_Counties'!D26+'2003_Urban_GW_Counties'!D26+'2003_MW_GW_Counties'!D26</f>
        <v>26.200000000000003</v>
      </c>
      <c r="K26" s="28">
        <f>'2003_Ag_GW_Counties'!E26+'2003_Urban_GW_Counties'!E26+'2003_MW_GW_Counties'!E26</f>
        <v>0</v>
      </c>
      <c r="L26" s="28">
        <f>'2003_Ag_GW_Counties'!F26+'2003_Urban_GW_Counties'!F26+'2003_MW_GW_Counties'!F26</f>
        <v>11.8</v>
      </c>
      <c r="M26" s="28">
        <f>'2003_Ag_GW_Counties'!J26</f>
        <v>21.100000000000023</v>
      </c>
      <c r="N26" s="28">
        <f>'2003_Urban_GW_Counties'!J26</f>
        <v>0</v>
      </c>
      <c r="O26" s="28">
        <f>'2003_MW_GW_Counties'!J26</f>
        <v>0</v>
      </c>
      <c r="P26" s="28">
        <f>'2003_Ag_GW_Counties'!J26+'2003_Urban_GW_Counties'!J26+'2003_MW_GW_Counties'!J26</f>
        <v>21.100000000000023</v>
      </c>
      <c r="Q26" s="29">
        <f>'2003_Ag_GW_Counties'!H26+'2003_Urban_GW_Counties'!H26+'2003_MW_GW_Counties'!H26</f>
        <v>432.6</v>
      </c>
      <c r="S26" s="27">
        <v>602</v>
      </c>
      <c r="T26" s="25" t="s">
        <v>169</v>
      </c>
      <c r="U26" s="28">
        <f>'2003_Ag_GW_Counties'!P26</f>
        <v>0</v>
      </c>
      <c r="V26" s="29">
        <f>'2003_Urban_GW_Counties'!P26</f>
        <v>13.9</v>
      </c>
      <c r="W26" s="29">
        <f>'2003_MW_GW_Counties'!P26</f>
        <v>0</v>
      </c>
      <c r="X26" s="29">
        <f t="shared" si="6"/>
        <v>13.9</v>
      </c>
      <c r="Y26" s="28">
        <f>'2003_Ag_GW_Counties'!U26</f>
        <v>793.6</v>
      </c>
      <c r="Z26" s="29">
        <f>'2003_Urban_GW_Counties'!U26</f>
        <v>44.6</v>
      </c>
      <c r="AA26" s="29">
        <f>'2003_MW_GW_Counties'!U26</f>
        <v>2</v>
      </c>
      <c r="AB26" s="28">
        <f>'2003_Ag_GW_Counties'!Q26+'2003_Urban_GW_Counties'!Q26+'2003_MW_GW_Counties'!Q26</f>
        <v>13.2</v>
      </c>
      <c r="AC26" s="28">
        <f>'2003_Ag_GW_Counties'!R26+'2003_Urban_GW_Counties'!R26+'2003_MW_GW_Counties'!R26</f>
        <v>0</v>
      </c>
      <c r="AD26" s="28">
        <f>'2003_Ag_GW_Counties'!S26+'2003_Urban_GW_Counties'!S26+'2003_MW_GW_Counties'!S26</f>
        <v>4.4000000000000004</v>
      </c>
      <c r="AE26" s="28">
        <f>'2003_Ag_GW_Counties'!W26</f>
        <v>175</v>
      </c>
      <c r="AF26" s="28">
        <f>'2003_Urban_GW_Counties'!W26</f>
        <v>0</v>
      </c>
      <c r="AG26" s="28">
        <f>'2003_MW_GW_Counties'!W26</f>
        <v>0</v>
      </c>
      <c r="AH26" s="28">
        <f>'2003_Ag_GW_Counties'!W26+'2003_Urban_GW_Counties'!W26+'2003_MW_GW_Counties'!W26</f>
        <v>175</v>
      </c>
      <c r="AI26" s="29">
        <f t="shared" si="1"/>
        <v>840.2</v>
      </c>
      <c r="AL26" s="148" t="s">
        <v>235</v>
      </c>
      <c r="AM26" s="150">
        <v>501</v>
      </c>
      <c r="AN26" s="151" t="s">
        <v>157</v>
      </c>
      <c r="AO26" s="138">
        <f t="shared" ref="AO26:AO36" si="29">U14</f>
        <v>75.699999999999989</v>
      </c>
      <c r="AP26" s="138">
        <f t="shared" ref="AP26:AP36" si="30">V14</f>
        <v>11</v>
      </c>
      <c r="AQ26" s="138">
        <f t="shared" ref="AQ26:AQ36" si="31">W14</f>
        <v>0</v>
      </c>
      <c r="AR26" s="138">
        <f t="shared" ref="AR26:AR36" si="32">X14</f>
        <v>86.699999999999989</v>
      </c>
      <c r="AS26" s="138">
        <f t="shared" ref="AS26:AS36" si="33">Y14</f>
        <v>320.39999999999998</v>
      </c>
      <c r="AT26" s="138">
        <f t="shared" ref="AT26:AT36" si="34">Z14</f>
        <v>16.799999999999997</v>
      </c>
      <c r="AU26" s="138">
        <f t="shared" ref="AU26:AU36" si="35">AA14</f>
        <v>13.7</v>
      </c>
      <c r="AV26" s="138">
        <f t="shared" ref="AV26:AV36" si="36">AB14</f>
        <v>30.6</v>
      </c>
      <c r="AW26" s="138">
        <f t="shared" ref="AW26:AW36" si="37">AC14</f>
        <v>0</v>
      </c>
      <c r="AX26" s="138">
        <f t="shared" ref="AX26:AX36" si="38">AD14</f>
        <v>5.8999999999999995</v>
      </c>
      <c r="AY26" s="138">
        <f t="shared" ref="AY26:AY36" si="39">AE14</f>
        <v>26.3</v>
      </c>
      <c r="AZ26" s="138">
        <f t="shared" ref="AZ26:AZ36" si="40">AF14</f>
        <v>0</v>
      </c>
      <c r="BA26" s="138">
        <f t="shared" ref="BA26:BA36" si="41">AG14</f>
        <v>0</v>
      </c>
      <c r="BB26" s="138">
        <f t="shared" ref="BB26:BB36" si="42">AH14</f>
        <v>26.3</v>
      </c>
      <c r="BC26" s="138">
        <f t="shared" ref="BC26:BC36" si="43">AI14</f>
        <v>350.9</v>
      </c>
    </row>
    <row r="27" spans="1:56" x14ac:dyDescent="0.2">
      <c r="A27" s="23" t="s">
        <v>58</v>
      </c>
      <c r="B27" s="24" t="s">
        <v>59</v>
      </c>
      <c r="C27" s="28">
        <f>'2003_Ag_GW_Counties'!C27</f>
        <v>78.8</v>
      </c>
      <c r="D27" s="29">
        <f>'2003_Urban_GW_Counties'!C27</f>
        <v>3.8000000000000003</v>
      </c>
      <c r="E27" s="29">
        <f>'2003_MW_GW_Counties'!C27</f>
        <v>0</v>
      </c>
      <c r="F27" s="29">
        <f t="shared" si="5"/>
        <v>82.6</v>
      </c>
      <c r="G27" s="28">
        <f>'2003_Ag_GW_Counties'!H27</f>
        <v>215.79999999999998</v>
      </c>
      <c r="H27" s="29">
        <f>'2003_Urban_GW_Counties'!H27</f>
        <v>5.6999999999999993</v>
      </c>
      <c r="I27" s="29">
        <f>'2003_MW_GW_Counties'!H27</f>
        <v>0</v>
      </c>
      <c r="J27" s="28">
        <f>'2003_Ag_GW_Counties'!D27+'2003_Urban_GW_Counties'!D27+'2003_MW_GW_Counties'!D27</f>
        <v>23.900000000000002</v>
      </c>
      <c r="K27" s="28">
        <f>'2003_Ag_GW_Counties'!E27+'2003_Urban_GW_Counties'!E27+'2003_MW_GW_Counties'!E27</f>
        <v>0</v>
      </c>
      <c r="L27" s="28">
        <f>'2003_Ag_GW_Counties'!F27+'2003_Urban_GW_Counties'!F27+'2003_MW_GW_Counties'!F27</f>
        <v>0</v>
      </c>
      <c r="M27" s="28">
        <f>'2003_Ag_GW_Counties'!J27</f>
        <v>0</v>
      </c>
      <c r="N27" s="28">
        <f>'2003_Urban_GW_Counties'!J27</f>
        <v>0</v>
      </c>
      <c r="O27" s="28">
        <f>'2003_MW_GW_Counties'!J27</f>
        <v>0</v>
      </c>
      <c r="P27" s="28">
        <f>'2003_Ag_GW_Counties'!J27+'2003_Urban_GW_Counties'!J27+'2003_MW_GW_Counties'!J27</f>
        <v>0</v>
      </c>
      <c r="Q27" s="29">
        <f>'2003_Ag_GW_Counties'!H27+'2003_Urban_GW_Counties'!H27+'2003_MW_GW_Counties'!H27</f>
        <v>221.49999999999997</v>
      </c>
      <c r="S27" s="27">
        <v>603</v>
      </c>
      <c r="T27" s="25" t="s">
        <v>170</v>
      </c>
      <c r="U27" s="28">
        <f>'2003_Ag_GW_Counties'!P27</f>
        <v>316</v>
      </c>
      <c r="V27" s="29">
        <f>'2003_Urban_GW_Counties'!P27</f>
        <v>58.1</v>
      </c>
      <c r="W27" s="29">
        <f>'2003_MW_GW_Counties'!P27</f>
        <v>0.8</v>
      </c>
      <c r="X27" s="29">
        <f t="shared" si="6"/>
        <v>374.90000000000003</v>
      </c>
      <c r="Y27" s="28">
        <f>'2003_Ag_GW_Counties'!U27</f>
        <v>598.6</v>
      </c>
      <c r="Z27" s="29">
        <f>'2003_Urban_GW_Counties'!U27</f>
        <v>123</v>
      </c>
      <c r="AA27" s="29">
        <f>'2003_MW_GW_Counties'!U27</f>
        <v>0.8</v>
      </c>
      <c r="AB27" s="28">
        <f>'2003_Ag_GW_Counties'!Q27+'2003_Urban_GW_Counties'!Q27+'2003_MW_GW_Counties'!Q27</f>
        <v>49.2</v>
      </c>
      <c r="AC27" s="28">
        <f>'2003_Ag_GW_Counties'!R27+'2003_Urban_GW_Counties'!R27+'2003_MW_GW_Counties'!R27</f>
        <v>0</v>
      </c>
      <c r="AD27" s="28">
        <f>'2003_Ag_GW_Counties'!S27+'2003_Urban_GW_Counties'!S27+'2003_MW_GW_Counties'!S27</f>
        <v>12.8</v>
      </c>
      <c r="AE27" s="28">
        <f>'2003_Ag_GW_Counties'!W27</f>
        <v>8.1</v>
      </c>
      <c r="AF27" s="28">
        <f>'2003_Urban_GW_Counties'!W27</f>
        <v>0</v>
      </c>
      <c r="AG27" s="28">
        <f>'2003_MW_GW_Counties'!W27</f>
        <v>0</v>
      </c>
      <c r="AH27" s="28">
        <f>'2003_Ag_GW_Counties'!W27+'2003_Urban_GW_Counties'!W27+'2003_MW_GW_Counties'!W27</f>
        <v>8.1</v>
      </c>
      <c r="AI27" s="29">
        <f t="shared" si="1"/>
        <v>722.4</v>
      </c>
      <c r="AL27" s="148"/>
      <c r="AM27" s="150">
        <v>502</v>
      </c>
      <c r="AN27" s="151" t="s">
        <v>158</v>
      </c>
      <c r="AO27" s="138">
        <f t="shared" si="29"/>
        <v>1.7</v>
      </c>
      <c r="AP27" s="138">
        <f t="shared" si="30"/>
        <v>0.4</v>
      </c>
      <c r="AQ27" s="138">
        <f t="shared" si="31"/>
        <v>0</v>
      </c>
      <c r="AR27" s="138">
        <f t="shared" si="32"/>
        <v>2.1</v>
      </c>
      <c r="AS27" s="138">
        <f t="shared" si="33"/>
        <v>12.499999999999998</v>
      </c>
      <c r="AT27" s="138">
        <f t="shared" si="34"/>
        <v>0.8</v>
      </c>
      <c r="AU27" s="138">
        <f t="shared" si="35"/>
        <v>0</v>
      </c>
      <c r="AV27" s="138">
        <f t="shared" si="36"/>
        <v>0.90000000000000013</v>
      </c>
      <c r="AW27" s="138">
        <f t="shared" si="37"/>
        <v>0</v>
      </c>
      <c r="AX27" s="138">
        <f t="shared" si="38"/>
        <v>0.5</v>
      </c>
      <c r="AY27" s="138">
        <f t="shared" si="39"/>
        <v>0</v>
      </c>
      <c r="AZ27" s="138">
        <f t="shared" si="40"/>
        <v>0</v>
      </c>
      <c r="BA27" s="138">
        <f t="shared" si="41"/>
        <v>0</v>
      </c>
      <c r="BB27" s="138">
        <f t="shared" si="42"/>
        <v>0</v>
      </c>
      <c r="BC27" s="138">
        <f t="shared" si="43"/>
        <v>13.299999999999999</v>
      </c>
    </row>
    <row r="28" spans="1:56" x14ac:dyDescent="0.2">
      <c r="A28" s="23" t="s">
        <v>60</v>
      </c>
      <c r="B28" s="24" t="s">
        <v>61</v>
      </c>
      <c r="C28" s="28">
        <f>'2003_Ag_GW_Counties'!C28</f>
        <v>497.5</v>
      </c>
      <c r="D28" s="29">
        <f>'2003_Urban_GW_Counties'!C28</f>
        <v>77.799999999999969</v>
      </c>
      <c r="E28" s="29">
        <f>'2003_MW_GW_Counties'!C28</f>
        <v>0</v>
      </c>
      <c r="F28" s="29">
        <f t="shared" si="5"/>
        <v>575.29999999999995</v>
      </c>
      <c r="G28" s="28">
        <f>'2003_Ag_GW_Counties'!H28</f>
        <v>497.5</v>
      </c>
      <c r="H28" s="29">
        <f>'2003_Urban_GW_Counties'!H28</f>
        <v>77.999999999999972</v>
      </c>
      <c r="I28" s="29">
        <f>'2003_MW_GW_Counties'!H28</f>
        <v>0.5</v>
      </c>
      <c r="J28" s="28">
        <f>'2003_Ag_GW_Counties'!D28+'2003_Urban_GW_Counties'!D28+'2003_MW_GW_Counties'!D28</f>
        <v>196.60000000000002</v>
      </c>
      <c r="K28" s="28">
        <f>'2003_Ag_GW_Counties'!E28+'2003_Urban_GW_Counties'!E28+'2003_MW_GW_Counties'!E28</f>
        <v>10.5</v>
      </c>
      <c r="L28" s="28">
        <f>'2003_Ag_GW_Counties'!F28+'2003_Urban_GW_Counties'!F28+'2003_MW_GW_Counties'!F28</f>
        <v>0.6</v>
      </c>
      <c r="M28" s="28">
        <f>'2003_Ag_GW_Counties'!J28</f>
        <v>0</v>
      </c>
      <c r="N28" s="28">
        <f>'2003_Urban_GW_Counties'!J28</f>
        <v>0</v>
      </c>
      <c r="O28" s="28">
        <f>'2003_MW_GW_Counties'!J28</f>
        <v>0</v>
      </c>
      <c r="P28" s="28">
        <f>'2003_Ag_GW_Counties'!J28+'2003_Urban_GW_Counties'!J28+'2003_MW_GW_Counties'!J28</f>
        <v>0</v>
      </c>
      <c r="Q28" s="29">
        <f>'2003_Ag_GW_Counties'!H28+'2003_Urban_GW_Counties'!H28+'2003_MW_GW_Counties'!H28</f>
        <v>576</v>
      </c>
      <c r="S28" s="27">
        <v>604</v>
      </c>
      <c r="T28" s="25" t="s">
        <v>171</v>
      </c>
      <c r="U28" s="28">
        <f>'2003_Ag_GW_Counties'!P28</f>
        <v>0.4</v>
      </c>
      <c r="V28" s="29">
        <f>'2003_Urban_GW_Counties'!P28</f>
        <v>1.5</v>
      </c>
      <c r="W28" s="29">
        <f>'2003_MW_GW_Counties'!P28</f>
        <v>0</v>
      </c>
      <c r="X28" s="29">
        <f t="shared" si="6"/>
        <v>1.9</v>
      </c>
      <c r="Y28" s="28">
        <f>'2003_Ag_GW_Counties'!U28</f>
        <v>19</v>
      </c>
      <c r="Z28" s="29">
        <f>'2003_Urban_GW_Counties'!U28</f>
        <v>42.70000000000001</v>
      </c>
      <c r="AA28" s="29">
        <f>'2003_MW_GW_Counties'!U28</f>
        <v>0</v>
      </c>
      <c r="AB28" s="28">
        <f>'2003_Ag_GW_Counties'!Q28+'2003_Urban_GW_Counties'!Q28+'2003_MW_GW_Counties'!Q28</f>
        <v>12.6</v>
      </c>
      <c r="AC28" s="28">
        <f>'2003_Ag_GW_Counties'!R28+'2003_Urban_GW_Counties'!R28+'2003_MW_GW_Counties'!R28</f>
        <v>0</v>
      </c>
      <c r="AD28" s="28">
        <f>'2003_Ag_GW_Counties'!S28+'2003_Urban_GW_Counties'!S28+'2003_MW_GW_Counties'!S28</f>
        <v>0.5</v>
      </c>
      <c r="AE28" s="28">
        <f>'2003_Ag_GW_Counties'!W28</f>
        <v>0</v>
      </c>
      <c r="AF28" s="28">
        <f>'2003_Urban_GW_Counties'!W28</f>
        <v>0</v>
      </c>
      <c r="AG28" s="28">
        <f>'2003_MW_GW_Counties'!W28</f>
        <v>0</v>
      </c>
      <c r="AH28" s="28">
        <f>'2003_Ag_GW_Counties'!W28+'2003_Urban_GW_Counties'!W28+'2003_MW_GW_Counties'!W28</f>
        <v>0</v>
      </c>
      <c r="AI28" s="29">
        <f t="shared" si="1"/>
        <v>61.70000000000001</v>
      </c>
      <c r="AL28" s="148"/>
      <c r="AM28" s="150">
        <v>503</v>
      </c>
      <c r="AN28" s="151" t="s">
        <v>159</v>
      </c>
      <c r="AO28" s="138">
        <f t="shared" si="29"/>
        <v>212.8</v>
      </c>
      <c r="AP28" s="138">
        <f t="shared" si="30"/>
        <v>45.8</v>
      </c>
      <c r="AQ28" s="138">
        <f t="shared" si="31"/>
        <v>0</v>
      </c>
      <c r="AR28" s="138">
        <f t="shared" si="32"/>
        <v>258.60000000000002</v>
      </c>
      <c r="AS28" s="138">
        <f t="shared" si="33"/>
        <v>431.4</v>
      </c>
      <c r="AT28" s="138">
        <f t="shared" si="34"/>
        <v>56.70000000000001</v>
      </c>
      <c r="AU28" s="138">
        <f t="shared" si="35"/>
        <v>0.2</v>
      </c>
      <c r="AV28" s="138">
        <f t="shared" si="36"/>
        <v>74.899999999999991</v>
      </c>
      <c r="AW28" s="138">
        <f t="shared" si="37"/>
        <v>0</v>
      </c>
      <c r="AX28" s="138">
        <f t="shared" si="38"/>
        <v>46.1</v>
      </c>
      <c r="AY28" s="138">
        <f t="shared" si="39"/>
        <v>1.6</v>
      </c>
      <c r="AZ28" s="138">
        <f t="shared" si="40"/>
        <v>0</v>
      </c>
      <c r="BA28" s="138">
        <f t="shared" si="41"/>
        <v>0</v>
      </c>
      <c r="BB28" s="138">
        <f t="shared" si="42"/>
        <v>1.6</v>
      </c>
      <c r="BC28" s="138">
        <f t="shared" si="43"/>
        <v>488.29999999999995</v>
      </c>
    </row>
    <row r="29" spans="1:56" x14ac:dyDescent="0.2">
      <c r="A29" s="23" t="s">
        <v>62</v>
      </c>
      <c r="B29" s="24" t="s">
        <v>63</v>
      </c>
      <c r="C29" s="28">
        <f>'2003_Ag_GW_Counties'!C29</f>
        <v>48.9</v>
      </c>
      <c r="D29" s="29">
        <f>'2003_Urban_GW_Counties'!C29</f>
        <v>8.8000000000000007</v>
      </c>
      <c r="E29" s="29">
        <f>'2003_MW_GW_Counties'!C29</f>
        <v>0</v>
      </c>
      <c r="F29" s="29">
        <f t="shared" si="5"/>
        <v>57.7</v>
      </c>
      <c r="G29" s="28">
        <f>'2003_Ag_GW_Counties'!H29</f>
        <v>61.900000000000006</v>
      </c>
      <c r="H29" s="29">
        <f>'2003_Urban_GW_Counties'!H29</f>
        <v>33</v>
      </c>
      <c r="I29" s="29">
        <f>'2003_MW_GW_Counties'!H29</f>
        <v>0.7</v>
      </c>
      <c r="J29" s="28">
        <f>'2003_Ag_GW_Counties'!D29+'2003_Urban_GW_Counties'!D29+'2003_MW_GW_Counties'!D29</f>
        <v>10.8</v>
      </c>
      <c r="K29" s="28">
        <f>'2003_Ag_GW_Counties'!E29+'2003_Urban_GW_Counties'!E29+'2003_MW_GW_Counties'!E29</f>
        <v>0</v>
      </c>
      <c r="L29" s="28">
        <f>'2003_Ag_GW_Counties'!F29+'2003_Urban_GW_Counties'!F29+'2003_MW_GW_Counties'!F29</f>
        <v>0</v>
      </c>
      <c r="M29" s="28">
        <f>'2003_Ag_GW_Counties'!J29</f>
        <v>0</v>
      </c>
      <c r="N29" s="28">
        <f>'2003_Urban_GW_Counties'!J29</f>
        <v>0.10000000000000142</v>
      </c>
      <c r="O29" s="28">
        <f>'2003_MW_GW_Counties'!J29</f>
        <v>0</v>
      </c>
      <c r="P29" s="28">
        <f>'2003_Ag_GW_Counties'!J29+'2003_Urban_GW_Counties'!J29+'2003_MW_GW_Counties'!J29</f>
        <v>0.10000000000000142</v>
      </c>
      <c r="Q29" s="29">
        <f>'2003_Ag_GW_Counties'!H29+'2003_Urban_GW_Counties'!H29+'2003_MW_GW_Counties'!H29</f>
        <v>95.600000000000009</v>
      </c>
      <c r="S29" s="27">
        <v>605</v>
      </c>
      <c r="T29" s="25" t="s">
        <v>172</v>
      </c>
      <c r="U29" s="28">
        <f>'2003_Ag_GW_Counties'!P29</f>
        <v>0</v>
      </c>
      <c r="V29" s="29">
        <f>'2003_Urban_GW_Counties'!P29</f>
        <v>0</v>
      </c>
      <c r="W29" s="29">
        <f>'2003_MW_GW_Counties'!P29</f>
        <v>0</v>
      </c>
      <c r="X29" s="29">
        <f t="shared" si="6"/>
        <v>0</v>
      </c>
      <c r="Y29" s="28">
        <f>'2003_Ag_GW_Counties'!U29</f>
        <v>0</v>
      </c>
      <c r="Z29" s="29">
        <f>'2003_Urban_GW_Counties'!U29</f>
        <v>0</v>
      </c>
      <c r="AA29" s="29">
        <f>'2003_MW_GW_Counties'!U29</f>
        <v>0</v>
      </c>
      <c r="AB29" s="28">
        <f>'2003_Ag_GW_Counties'!Q29+'2003_Urban_GW_Counties'!Q29+'2003_MW_GW_Counties'!Q29</f>
        <v>0</v>
      </c>
      <c r="AC29" s="28">
        <f>'2003_Ag_GW_Counties'!R29+'2003_Urban_GW_Counties'!R29+'2003_MW_GW_Counties'!R29</f>
        <v>0</v>
      </c>
      <c r="AD29" s="28">
        <f>'2003_Ag_GW_Counties'!S29+'2003_Urban_GW_Counties'!S29+'2003_MW_GW_Counties'!S29</f>
        <v>0</v>
      </c>
      <c r="AE29" s="28">
        <f>'2003_Ag_GW_Counties'!W29</f>
        <v>0</v>
      </c>
      <c r="AF29" s="28">
        <f>'2003_Urban_GW_Counties'!W29</f>
        <v>0</v>
      </c>
      <c r="AG29" s="28">
        <f>'2003_MW_GW_Counties'!W29</f>
        <v>0</v>
      </c>
      <c r="AH29" s="28">
        <f>'2003_Ag_GW_Counties'!W29+'2003_Urban_GW_Counties'!W29+'2003_MW_GW_Counties'!W29</f>
        <v>0</v>
      </c>
      <c r="AI29" s="29">
        <f t="shared" si="1"/>
        <v>0</v>
      </c>
      <c r="AL29" s="148"/>
      <c r="AM29" s="150">
        <v>504</v>
      </c>
      <c r="AN29" s="151" t="s">
        <v>160</v>
      </c>
      <c r="AO29" s="138">
        <f t="shared" si="29"/>
        <v>141</v>
      </c>
      <c r="AP29" s="138">
        <f t="shared" si="30"/>
        <v>41</v>
      </c>
      <c r="AQ29" s="138">
        <f t="shared" si="31"/>
        <v>0</v>
      </c>
      <c r="AR29" s="138">
        <f t="shared" si="32"/>
        <v>182</v>
      </c>
      <c r="AS29" s="138">
        <f t="shared" si="33"/>
        <v>280.59999999999997</v>
      </c>
      <c r="AT29" s="138">
        <f t="shared" si="34"/>
        <v>77.399999999999991</v>
      </c>
      <c r="AU29" s="138">
        <f t="shared" si="35"/>
        <v>1</v>
      </c>
      <c r="AV29" s="138">
        <f t="shared" si="36"/>
        <v>44.20000000000001</v>
      </c>
      <c r="AW29" s="138">
        <f t="shared" si="37"/>
        <v>0</v>
      </c>
      <c r="AX29" s="138">
        <f t="shared" si="38"/>
        <v>30.2</v>
      </c>
      <c r="AY29" s="138">
        <f t="shared" si="39"/>
        <v>0</v>
      </c>
      <c r="AZ29" s="138">
        <f t="shared" si="40"/>
        <v>0</v>
      </c>
      <c r="BA29" s="138">
        <f t="shared" si="41"/>
        <v>0</v>
      </c>
      <c r="BB29" s="138">
        <f t="shared" si="42"/>
        <v>0</v>
      </c>
      <c r="BC29" s="138">
        <f t="shared" si="43"/>
        <v>358.99999999999994</v>
      </c>
    </row>
    <row r="30" spans="1:56" x14ac:dyDescent="0.2">
      <c r="A30" s="23" t="s">
        <v>64</v>
      </c>
      <c r="B30" s="24" t="s">
        <v>65</v>
      </c>
      <c r="C30" s="28">
        <f>'2003_Ag_GW_Counties'!C30</f>
        <v>2.2000000000000002</v>
      </c>
      <c r="D30" s="29">
        <f>'2003_Urban_GW_Counties'!C30</f>
        <v>6.5</v>
      </c>
      <c r="E30" s="29">
        <f>'2003_MW_GW_Counties'!C30</f>
        <v>0</v>
      </c>
      <c r="F30" s="29">
        <f t="shared" si="5"/>
        <v>8.6999999999999993</v>
      </c>
      <c r="G30" s="28">
        <f>'2003_Ag_GW_Counties'!H30</f>
        <v>44.6</v>
      </c>
      <c r="H30" s="29">
        <f>'2003_Urban_GW_Counties'!H30</f>
        <v>27.900000000000006</v>
      </c>
      <c r="I30" s="29">
        <f>'2003_MW_GW_Counties'!H30</f>
        <v>1</v>
      </c>
      <c r="J30" s="28">
        <f>'2003_Ag_GW_Counties'!D30+'2003_Urban_GW_Counties'!D30+'2003_MW_GW_Counties'!D30</f>
        <v>19.200000000000003</v>
      </c>
      <c r="K30" s="28">
        <f>'2003_Ag_GW_Counties'!E30+'2003_Urban_GW_Counties'!E30+'2003_MW_GW_Counties'!E30</f>
        <v>0</v>
      </c>
      <c r="L30" s="28">
        <f>'2003_Ag_GW_Counties'!F30+'2003_Urban_GW_Counties'!F30+'2003_MW_GW_Counties'!F30</f>
        <v>7.9</v>
      </c>
      <c r="M30" s="28">
        <f>'2003_Ag_GW_Counties'!J30</f>
        <v>6.1000000000000014</v>
      </c>
      <c r="N30" s="28">
        <f>'2003_Urban_GW_Counties'!J30</f>
        <v>0.10000000000000142</v>
      </c>
      <c r="O30" s="28">
        <f>'2003_MW_GW_Counties'!J30</f>
        <v>0</v>
      </c>
      <c r="P30" s="28">
        <f>'2003_Ag_GW_Counties'!J30+'2003_Urban_GW_Counties'!J30+'2003_MW_GW_Counties'!J30</f>
        <v>6.2000000000000028</v>
      </c>
      <c r="Q30" s="29">
        <f>'2003_Ag_GW_Counties'!H30+'2003_Urban_GW_Counties'!H30+'2003_MW_GW_Counties'!H30</f>
        <v>73.5</v>
      </c>
      <c r="S30" s="27">
        <v>606</v>
      </c>
      <c r="T30" s="25" t="s">
        <v>173</v>
      </c>
      <c r="U30" s="28">
        <f>'2003_Ag_GW_Counties'!P30</f>
        <v>332.4</v>
      </c>
      <c r="V30" s="29">
        <f>'2003_Urban_GW_Counties'!P30</f>
        <v>25</v>
      </c>
      <c r="W30" s="29">
        <f>'2003_MW_GW_Counties'!P30</f>
        <v>130.9</v>
      </c>
      <c r="X30" s="29">
        <f t="shared" si="6"/>
        <v>488.29999999999995</v>
      </c>
      <c r="Y30" s="28">
        <f>'2003_Ag_GW_Counties'!U30</f>
        <v>1500.1999999999998</v>
      </c>
      <c r="Z30" s="29">
        <f>'2003_Urban_GW_Counties'!U30</f>
        <v>28.1</v>
      </c>
      <c r="AA30" s="29">
        <f>'2003_MW_GW_Counties'!U30</f>
        <v>429.29999999999995</v>
      </c>
      <c r="AB30" s="28">
        <f>'2003_Ag_GW_Counties'!Q30+'2003_Urban_GW_Counties'!Q30+'2003_MW_GW_Counties'!Q30</f>
        <v>19.100000000000001</v>
      </c>
      <c r="AC30" s="28">
        <f>'2003_Ag_GW_Counties'!R30+'2003_Urban_GW_Counties'!R30+'2003_MW_GW_Counties'!R30</f>
        <v>0</v>
      </c>
      <c r="AD30" s="28">
        <f>'2003_Ag_GW_Counties'!S30+'2003_Urban_GW_Counties'!S30+'2003_MW_GW_Counties'!S30</f>
        <v>58.5</v>
      </c>
      <c r="AE30" s="28">
        <f>'2003_Ag_GW_Counties'!W30</f>
        <v>0</v>
      </c>
      <c r="AF30" s="28">
        <f>'2003_Urban_GW_Counties'!W30</f>
        <v>0</v>
      </c>
      <c r="AG30" s="28">
        <f>'2003_MW_GW_Counties'!W30</f>
        <v>0</v>
      </c>
      <c r="AH30" s="28">
        <f>'2003_Ag_GW_Counties'!W30+'2003_Urban_GW_Counties'!W30+'2003_MW_GW_Counties'!W30</f>
        <v>0</v>
      </c>
      <c r="AI30" s="29">
        <f t="shared" si="1"/>
        <v>1957.5999999999997</v>
      </c>
      <c r="AL30" s="148"/>
      <c r="AM30" s="150">
        <v>505</v>
      </c>
      <c r="AN30" s="151" t="s">
        <v>161</v>
      </c>
      <c r="AO30" s="138">
        <f t="shared" si="29"/>
        <v>38.1</v>
      </c>
      <c r="AP30" s="138">
        <f t="shared" si="30"/>
        <v>6.5</v>
      </c>
      <c r="AQ30" s="138">
        <f t="shared" si="31"/>
        <v>0</v>
      </c>
      <c r="AR30" s="138">
        <f t="shared" si="32"/>
        <v>44.6</v>
      </c>
      <c r="AS30" s="138">
        <f t="shared" si="33"/>
        <v>50.300000000000004</v>
      </c>
      <c r="AT30" s="138">
        <f t="shared" si="34"/>
        <v>11</v>
      </c>
      <c r="AU30" s="138">
        <f t="shared" si="35"/>
        <v>0</v>
      </c>
      <c r="AV30" s="138">
        <f t="shared" si="36"/>
        <v>9.6000000000000014</v>
      </c>
      <c r="AW30" s="138">
        <f t="shared" si="37"/>
        <v>0</v>
      </c>
      <c r="AX30" s="138">
        <f t="shared" si="38"/>
        <v>0.30000000000000004</v>
      </c>
      <c r="AY30" s="138">
        <f t="shared" si="39"/>
        <v>0</v>
      </c>
      <c r="AZ30" s="138">
        <f t="shared" si="40"/>
        <v>0.1</v>
      </c>
      <c r="BA30" s="138">
        <f t="shared" si="41"/>
        <v>0</v>
      </c>
      <c r="BB30" s="138">
        <f t="shared" si="42"/>
        <v>0.1</v>
      </c>
      <c r="BC30" s="138">
        <f t="shared" si="43"/>
        <v>61.300000000000004</v>
      </c>
    </row>
    <row r="31" spans="1:56" x14ac:dyDescent="0.2">
      <c r="A31" s="23" t="s">
        <v>66</v>
      </c>
      <c r="B31" s="24" t="s">
        <v>67</v>
      </c>
      <c r="C31" s="28">
        <f>'2003_Ag_GW_Counties'!C31</f>
        <v>3.9</v>
      </c>
      <c r="D31" s="29">
        <f>'2003_Urban_GW_Counties'!C31</f>
        <v>59.3</v>
      </c>
      <c r="E31" s="29">
        <f>'2003_MW_GW_Counties'!C31</f>
        <v>0</v>
      </c>
      <c r="F31" s="29">
        <f t="shared" si="5"/>
        <v>63.199999999999996</v>
      </c>
      <c r="G31" s="28">
        <f>'2003_Ag_GW_Counties'!H31</f>
        <v>13.9</v>
      </c>
      <c r="H31" s="29">
        <f>'2003_Urban_GW_Counties'!H31</f>
        <v>558.80000000000007</v>
      </c>
      <c r="I31" s="29">
        <f>'2003_MW_GW_Counties'!H31</f>
        <v>0</v>
      </c>
      <c r="J31" s="28">
        <f>'2003_Ag_GW_Counties'!D31+'2003_Urban_GW_Counties'!D31+'2003_MW_GW_Counties'!D31</f>
        <v>15.9</v>
      </c>
      <c r="K31" s="28">
        <f>'2003_Ag_GW_Counties'!E31+'2003_Urban_GW_Counties'!E31+'2003_MW_GW_Counties'!E31</f>
        <v>0</v>
      </c>
      <c r="L31" s="28">
        <f>'2003_Ag_GW_Counties'!F31+'2003_Urban_GW_Counties'!F31+'2003_MW_GW_Counties'!F31</f>
        <v>0</v>
      </c>
      <c r="M31" s="28">
        <f>'2003_Ag_GW_Counties'!J31</f>
        <v>7.6</v>
      </c>
      <c r="N31" s="28">
        <f>'2003_Urban_GW_Counties'!J31</f>
        <v>256.10000000000002</v>
      </c>
      <c r="O31" s="28">
        <f>'2003_MW_GW_Counties'!J31</f>
        <v>0</v>
      </c>
      <c r="P31" s="28">
        <f>'2003_Ag_GW_Counties'!J31+'2003_Urban_GW_Counties'!J31+'2003_MW_GW_Counties'!J31</f>
        <v>263.70000000000005</v>
      </c>
      <c r="Q31" s="29">
        <f>'2003_Ag_GW_Counties'!H31+'2003_Urban_GW_Counties'!H31+'2003_MW_GW_Counties'!H31</f>
        <v>572.70000000000005</v>
      </c>
      <c r="S31" s="27">
        <v>607</v>
      </c>
      <c r="T31" s="25" t="s">
        <v>174</v>
      </c>
      <c r="U31" s="28">
        <f>'2003_Ag_GW_Counties'!P31</f>
        <v>84.8</v>
      </c>
      <c r="V31" s="29">
        <f>'2003_Urban_GW_Counties'!P31</f>
        <v>143.6</v>
      </c>
      <c r="W31" s="29">
        <f>'2003_MW_GW_Counties'!P31</f>
        <v>0</v>
      </c>
      <c r="X31" s="29">
        <f t="shared" si="6"/>
        <v>228.39999999999998</v>
      </c>
      <c r="Y31" s="28">
        <f>'2003_Ag_GW_Counties'!U31</f>
        <v>857.19999999999993</v>
      </c>
      <c r="Z31" s="29">
        <f>'2003_Urban_GW_Counties'!U31</f>
        <v>143.6</v>
      </c>
      <c r="AA31" s="29">
        <f>'2003_MW_GW_Counties'!U31</f>
        <v>5.4</v>
      </c>
      <c r="AB31" s="28">
        <f>'2003_Ag_GW_Counties'!Q31+'2003_Urban_GW_Counties'!Q31+'2003_MW_GW_Counties'!Q31</f>
        <v>108</v>
      </c>
      <c r="AC31" s="28">
        <f>'2003_Ag_GW_Counties'!R31+'2003_Urban_GW_Counties'!R31+'2003_MW_GW_Counties'!R31</f>
        <v>78.900000000000006</v>
      </c>
      <c r="AD31" s="28">
        <f>'2003_Ag_GW_Counties'!S31+'2003_Urban_GW_Counties'!S31+'2003_MW_GW_Counties'!S31</f>
        <v>33.300000000000004</v>
      </c>
      <c r="AE31" s="28">
        <f>'2003_Ag_GW_Counties'!W31</f>
        <v>577.4</v>
      </c>
      <c r="AF31" s="28">
        <f>'2003_Urban_GW_Counties'!W31</f>
        <v>0</v>
      </c>
      <c r="AG31" s="28">
        <f>'2003_MW_GW_Counties'!W31</f>
        <v>0</v>
      </c>
      <c r="AH31" s="28">
        <f>'2003_Ag_GW_Counties'!W31+'2003_Urban_GW_Counties'!W31+'2003_MW_GW_Counties'!W31</f>
        <v>577.4</v>
      </c>
      <c r="AI31" s="29">
        <f t="shared" si="1"/>
        <v>1006.1999999999999</v>
      </c>
      <c r="AL31" s="148"/>
      <c r="AM31" s="150">
        <v>506</v>
      </c>
      <c r="AN31" s="151" t="s">
        <v>162</v>
      </c>
      <c r="AO31" s="138">
        <f t="shared" si="29"/>
        <v>421.80000000000007</v>
      </c>
      <c r="AP31" s="138">
        <f t="shared" si="30"/>
        <v>12.4</v>
      </c>
      <c r="AQ31" s="138">
        <f t="shared" si="31"/>
        <v>9.1</v>
      </c>
      <c r="AR31" s="138">
        <f t="shared" si="32"/>
        <v>443.30000000000007</v>
      </c>
      <c r="AS31" s="138">
        <f t="shared" si="33"/>
        <v>1857.3000000000002</v>
      </c>
      <c r="AT31" s="138">
        <f t="shared" si="34"/>
        <v>12.4</v>
      </c>
      <c r="AU31" s="138">
        <f t="shared" si="35"/>
        <v>124.89999999999999</v>
      </c>
      <c r="AV31" s="138">
        <f t="shared" si="36"/>
        <v>79.900000000000006</v>
      </c>
      <c r="AW31" s="138">
        <f t="shared" si="37"/>
        <v>0</v>
      </c>
      <c r="AX31" s="138">
        <f t="shared" si="38"/>
        <v>57.699999999999996</v>
      </c>
      <c r="AY31" s="138">
        <f t="shared" si="39"/>
        <v>140.29999999999998</v>
      </c>
      <c r="AZ31" s="138">
        <f t="shared" si="40"/>
        <v>0</v>
      </c>
      <c r="BA31" s="138">
        <f t="shared" si="41"/>
        <v>13.5</v>
      </c>
      <c r="BB31" s="138">
        <f t="shared" si="42"/>
        <v>153.79999999999998</v>
      </c>
      <c r="BC31" s="138">
        <f t="shared" si="43"/>
        <v>1994.6000000000004</v>
      </c>
    </row>
    <row r="32" spans="1:56" x14ac:dyDescent="0.2">
      <c r="A32" s="23" t="s">
        <v>68</v>
      </c>
      <c r="B32" s="24" t="s">
        <v>69</v>
      </c>
      <c r="C32" s="28">
        <f>'2003_Ag_GW_Counties'!C32</f>
        <v>33.1</v>
      </c>
      <c r="D32" s="29">
        <f>'2003_Urban_GW_Counties'!C32</f>
        <v>14.4</v>
      </c>
      <c r="E32" s="29">
        <f>'2003_MW_GW_Counties'!C32</f>
        <v>0</v>
      </c>
      <c r="F32" s="29">
        <f t="shared" si="5"/>
        <v>47.5</v>
      </c>
      <c r="G32" s="28">
        <f>'2003_Ag_GW_Counties'!H32</f>
        <v>186.5</v>
      </c>
      <c r="H32" s="29">
        <f>'2003_Urban_GW_Counties'!H32</f>
        <v>92.600000000000009</v>
      </c>
      <c r="I32" s="29">
        <f>'2003_MW_GW_Counties'!H32</f>
        <v>0</v>
      </c>
      <c r="J32" s="28">
        <f>'2003_Ag_GW_Counties'!D32+'2003_Urban_GW_Counties'!D32+'2003_MW_GW_Counties'!D32</f>
        <v>41.300000000000004</v>
      </c>
      <c r="K32" s="28">
        <f>'2003_Ag_GW_Counties'!E32+'2003_Urban_GW_Counties'!E32+'2003_MW_GW_Counties'!E32</f>
        <v>0</v>
      </c>
      <c r="L32" s="28">
        <f>'2003_Ag_GW_Counties'!F32+'2003_Urban_GW_Counties'!F32+'2003_MW_GW_Counties'!F32</f>
        <v>10</v>
      </c>
      <c r="M32" s="28">
        <f>'2003_Ag_GW_Counties'!J32</f>
        <v>59.3</v>
      </c>
      <c r="N32" s="28">
        <f>'2003_Urban_GW_Counties'!J32</f>
        <v>0.90000000000000568</v>
      </c>
      <c r="O32" s="28">
        <f>'2003_MW_GW_Counties'!J32</f>
        <v>0</v>
      </c>
      <c r="P32" s="28">
        <f>'2003_Ag_GW_Counties'!J32+'2003_Urban_GW_Counties'!J32+'2003_MW_GW_Counties'!J32</f>
        <v>60.2</v>
      </c>
      <c r="Q32" s="29">
        <f>'2003_Ag_GW_Counties'!H32+'2003_Urban_GW_Counties'!H32+'2003_MW_GW_Counties'!H32</f>
        <v>279.10000000000002</v>
      </c>
      <c r="S32" s="27">
        <v>608</v>
      </c>
      <c r="T32" s="25" t="s">
        <v>175</v>
      </c>
      <c r="U32" s="28">
        <f>'2003_Ag_GW_Counties'!P32</f>
        <v>246.2</v>
      </c>
      <c r="V32" s="29">
        <f>'2003_Urban_GW_Counties'!P32</f>
        <v>80.199999999999989</v>
      </c>
      <c r="W32" s="29">
        <f>'2003_MW_GW_Counties'!P32</f>
        <v>0</v>
      </c>
      <c r="X32" s="29">
        <f t="shared" si="6"/>
        <v>326.39999999999998</v>
      </c>
      <c r="Y32" s="28">
        <f>'2003_Ag_GW_Counties'!U32</f>
        <v>908.9</v>
      </c>
      <c r="Z32" s="29">
        <f>'2003_Urban_GW_Counties'!U32</f>
        <v>80.199999999999989</v>
      </c>
      <c r="AA32" s="29">
        <f>'2003_MW_GW_Counties'!U32</f>
        <v>0</v>
      </c>
      <c r="AB32" s="28">
        <f>'2003_Ag_GW_Counties'!Q32+'2003_Urban_GW_Counties'!Q32+'2003_MW_GW_Counties'!Q32</f>
        <v>0</v>
      </c>
      <c r="AC32" s="28">
        <f>'2003_Ag_GW_Counties'!R32+'2003_Urban_GW_Counties'!R32+'2003_MW_GW_Counties'!R32</f>
        <v>0</v>
      </c>
      <c r="AD32" s="28">
        <f>'2003_Ag_GW_Counties'!S32+'2003_Urban_GW_Counties'!S32+'2003_MW_GW_Counties'!S32</f>
        <v>33.200000000000003</v>
      </c>
      <c r="AE32" s="28">
        <f>'2003_Ag_GW_Counties'!W32</f>
        <v>119.5</v>
      </c>
      <c r="AF32" s="28">
        <f>'2003_Urban_GW_Counties'!W32</f>
        <v>0</v>
      </c>
      <c r="AG32" s="28">
        <f>'2003_MW_GW_Counties'!W32</f>
        <v>0</v>
      </c>
      <c r="AH32" s="28">
        <f>'2003_Ag_GW_Counties'!W32+'2003_Urban_GW_Counties'!W32+'2003_MW_GW_Counties'!W32</f>
        <v>119.5</v>
      </c>
      <c r="AI32" s="29">
        <f t="shared" si="1"/>
        <v>989.09999999999991</v>
      </c>
      <c r="AL32" s="148"/>
      <c r="AM32" s="150">
        <v>507</v>
      </c>
      <c r="AN32" s="151" t="s">
        <v>163</v>
      </c>
      <c r="AO32" s="138">
        <f t="shared" si="29"/>
        <v>474.70000000000005</v>
      </c>
      <c r="AP32" s="138">
        <f t="shared" si="30"/>
        <v>56.3</v>
      </c>
      <c r="AQ32" s="138">
        <f t="shared" si="31"/>
        <v>13.6</v>
      </c>
      <c r="AR32" s="138">
        <f t="shared" si="32"/>
        <v>544.6</v>
      </c>
      <c r="AS32" s="138">
        <f t="shared" si="33"/>
        <v>2117.6000000000004</v>
      </c>
      <c r="AT32" s="138">
        <f t="shared" si="34"/>
        <v>64.5</v>
      </c>
      <c r="AU32" s="138">
        <f t="shared" si="35"/>
        <v>274.7</v>
      </c>
      <c r="AV32" s="138">
        <f t="shared" si="36"/>
        <v>116.19999999999999</v>
      </c>
      <c r="AW32" s="138">
        <f t="shared" si="37"/>
        <v>0</v>
      </c>
      <c r="AX32" s="138">
        <f t="shared" si="38"/>
        <v>120.70000000000002</v>
      </c>
      <c r="AY32" s="138">
        <f t="shared" si="39"/>
        <v>132.69999999999999</v>
      </c>
      <c r="AZ32" s="138">
        <f t="shared" si="40"/>
        <v>0</v>
      </c>
      <c r="BA32" s="138">
        <f t="shared" si="41"/>
        <v>96.300000000000011</v>
      </c>
      <c r="BB32" s="138">
        <f t="shared" si="42"/>
        <v>229</v>
      </c>
      <c r="BC32" s="138">
        <f t="shared" si="43"/>
        <v>2456.8000000000002</v>
      </c>
    </row>
    <row r="33" spans="1:56" x14ac:dyDescent="0.2">
      <c r="A33" s="23" t="s">
        <v>70</v>
      </c>
      <c r="B33" s="24" t="s">
        <v>71</v>
      </c>
      <c r="C33" s="28">
        <f>'2003_Ag_GW_Counties'!C33</f>
        <v>14.3</v>
      </c>
      <c r="D33" s="29">
        <f>'2003_Urban_GW_Counties'!C33</f>
        <v>7.6</v>
      </c>
      <c r="E33" s="29">
        <f>'2003_MW_GW_Counties'!C33</f>
        <v>0</v>
      </c>
      <c r="F33" s="29">
        <f t="shared" si="5"/>
        <v>21.9</v>
      </c>
      <c r="G33" s="28">
        <f>'2003_Ag_GW_Counties'!H33</f>
        <v>81.8</v>
      </c>
      <c r="H33" s="29">
        <f>'2003_Urban_GW_Counties'!H33</f>
        <v>13.1</v>
      </c>
      <c r="I33" s="29">
        <f>'2003_MW_GW_Counties'!H33</f>
        <v>0</v>
      </c>
      <c r="J33" s="28">
        <f>'2003_Ag_GW_Counties'!D33+'2003_Urban_GW_Counties'!D33+'2003_MW_GW_Counties'!D33</f>
        <v>6.3</v>
      </c>
      <c r="K33" s="28">
        <f>'2003_Ag_GW_Counties'!E33+'2003_Urban_GW_Counties'!E33+'2003_MW_GW_Counties'!E33</f>
        <v>0</v>
      </c>
      <c r="L33" s="28">
        <f>'2003_Ag_GW_Counties'!F33+'2003_Urban_GW_Counties'!F33+'2003_MW_GW_Counties'!F33</f>
        <v>1.7</v>
      </c>
      <c r="M33" s="28">
        <f>'2003_Ag_GW_Counties'!J33</f>
        <v>0.40000000000000568</v>
      </c>
      <c r="N33" s="28">
        <f>'2003_Urban_GW_Counties'!J33</f>
        <v>0</v>
      </c>
      <c r="O33" s="28">
        <f>'2003_MW_GW_Counties'!J33</f>
        <v>0</v>
      </c>
      <c r="P33" s="28">
        <f>'2003_Ag_GW_Counties'!J33+'2003_Urban_GW_Counties'!J33+'2003_MW_GW_Counties'!J33</f>
        <v>0.40000000000000568</v>
      </c>
      <c r="Q33" s="29">
        <f>'2003_Ag_GW_Counties'!H33+'2003_Urban_GW_Counties'!H33+'2003_MW_GW_Counties'!H33</f>
        <v>94.899999999999991</v>
      </c>
      <c r="S33" s="27">
        <v>609</v>
      </c>
      <c r="T33" s="25" t="s">
        <v>176</v>
      </c>
      <c r="U33" s="28">
        <f>'2003_Ag_GW_Counties'!P33</f>
        <v>1111.4000000000001</v>
      </c>
      <c r="V33" s="29">
        <f>'2003_Urban_GW_Counties'!P33</f>
        <v>97.1</v>
      </c>
      <c r="W33" s="29">
        <f>'2003_MW_GW_Counties'!P33</f>
        <v>4.8</v>
      </c>
      <c r="X33" s="29">
        <f t="shared" si="6"/>
        <v>1213.3</v>
      </c>
      <c r="Y33" s="28">
        <f>'2003_Ag_GW_Counties'!U33</f>
        <v>1993.8000000000002</v>
      </c>
      <c r="Z33" s="29">
        <f>'2003_Urban_GW_Counties'!U33</f>
        <v>97.1</v>
      </c>
      <c r="AA33" s="29">
        <f>'2003_MW_GW_Counties'!U33</f>
        <v>34.799999999999997</v>
      </c>
      <c r="AB33" s="28">
        <f>'2003_Ag_GW_Counties'!Q33+'2003_Urban_GW_Counties'!Q33+'2003_MW_GW_Counties'!Q33</f>
        <v>402.79999999999995</v>
      </c>
      <c r="AC33" s="28">
        <f>'2003_Ag_GW_Counties'!R33+'2003_Urban_GW_Counties'!R33+'2003_MW_GW_Counties'!R33</f>
        <v>26.7</v>
      </c>
      <c r="AD33" s="28">
        <f>'2003_Ag_GW_Counties'!S33+'2003_Urban_GW_Counties'!S33+'2003_MW_GW_Counties'!S33</f>
        <v>44.199999999999996</v>
      </c>
      <c r="AE33" s="28">
        <f>'2003_Ag_GW_Counties'!W33</f>
        <v>0</v>
      </c>
      <c r="AF33" s="28">
        <f>'2003_Urban_GW_Counties'!W33</f>
        <v>0</v>
      </c>
      <c r="AG33" s="28">
        <f>'2003_MW_GW_Counties'!W33</f>
        <v>0</v>
      </c>
      <c r="AH33" s="28">
        <f>'2003_Ag_GW_Counties'!W33+'2003_Urban_GW_Counties'!W33+'2003_MW_GW_Counties'!W33</f>
        <v>0</v>
      </c>
      <c r="AI33" s="29">
        <f t="shared" si="1"/>
        <v>2125.7000000000003</v>
      </c>
      <c r="AL33" s="148"/>
      <c r="AM33" s="150">
        <v>508</v>
      </c>
      <c r="AN33" s="151" t="s">
        <v>164</v>
      </c>
      <c r="AO33" s="138">
        <f t="shared" si="29"/>
        <v>40.800000000000004</v>
      </c>
      <c r="AP33" s="138">
        <f t="shared" si="30"/>
        <v>22.599999999999994</v>
      </c>
      <c r="AQ33" s="138">
        <f t="shared" si="31"/>
        <v>0</v>
      </c>
      <c r="AR33" s="138">
        <f t="shared" si="32"/>
        <v>63.4</v>
      </c>
      <c r="AS33" s="138">
        <f t="shared" si="33"/>
        <v>321.19999999999993</v>
      </c>
      <c r="AT33" s="138">
        <f t="shared" si="34"/>
        <v>107.19999999999999</v>
      </c>
      <c r="AU33" s="138">
        <f t="shared" si="35"/>
        <v>3.3</v>
      </c>
      <c r="AV33" s="138">
        <f t="shared" si="36"/>
        <v>72.7</v>
      </c>
      <c r="AW33" s="138">
        <f t="shared" si="37"/>
        <v>0</v>
      </c>
      <c r="AX33" s="138">
        <f t="shared" si="38"/>
        <v>33.200000000000003</v>
      </c>
      <c r="AY33" s="138">
        <f t="shared" si="39"/>
        <v>31.1</v>
      </c>
      <c r="AZ33" s="138">
        <f t="shared" si="40"/>
        <v>9.5</v>
      </c>
      <c r="BA33" s="138">
        <f t="shared" si="41"/>
        <v>0</v>
      </c>
      <c r="BB33" s="138">
        <f t="shared" si="42"/>
        <v>40.6</v>
      </c>
      <c r="BC33" s="138">
        <f t="shared" si="43"/>
        <v>431.69999999999993</v>
      </c>
    </row>
    <row r="34" spans="1:56" x14ac:dyDescent="0.2">
      <c r="A34" s="23" t="s">
        <v>72</v>
      </c>
      <c r="B34" s="24" t="s">
        <v>73</v>
      </c>
      <c r="C34" s="28">
        <f>'2003_Ag_GW_Counties'!C34</f>
        <v>150.4</v>
      </c>
      <c r="D34" s="29">
        <f>'2003_Urban_GW_Counties'!C34</f>
        <v>487.10000000000008</v>
      </c>
      <c r="E34" s="29">
        <f>'2003_MW_GW_Counties'!C34</f>
        <v>0.4</v>
      </c>
      <c r="F34" s="29">
        <f t="shared" si="5"/>
        <v>637.90000000000009</v>
      </c>
      <c r="G34" s="28">
        <f>'2003_Ag_GW_Counties'!H34</f>
        <v>1077.9000000000001</v>
      </c>
      <c r="H34" s="29">
        <f>'2003_Urban_GW_Counties'!H34</f>
        <v>831.30000000000007</v>
      </c>
      <c r="I34" s="29">
        <f>'2003_MW_GW_Counties'!H34</f>
        <v>4.9000000000000004</v>
      </c>
      <c r="J34" s="28">
        <f>'2003_Ag_GW_Counties'!D34+'2003_Urban_GW_Counties'!D34+'2003_MW_GW_Counties'!D34</f>
        <v>321.29999999999995</v>
      </c>
      <c r="K34" s="28">
        <f>'2003_Ag_GW_Counties'!E34+'2003_Urban_GW_Counties'!E34+'2003_MW_GW_Counties'!E34</f>
        <v>0</v>
      </c>
      <c r="L34" s="28">
        <f>'2003_Ag_GW_Counties'!F34+'2003_Urban_GW_Counties'!F34+'2003_MW_GW_Counties'!F34</f>
        <v>0</v>
      </c>
      <c r="M34" s="28">
        <f>'2003_Ag_GW_Counties'!J34</f>
        <v>4.2000000000000455</v>
      </c>
      <c r="N34" s="28">
        <f>'2003_Urban_GW_Counties'!J34</f>
        <v>0</v>
      </c>
      <c r="O34" s="28">
        <f>'2003_MW_GW_Counties'!J34</f>
        <v>0</v>
      </c>
      <c r="P34" s="28">
        <f>'2003_Ag_GW_Counties'!J34+'2003_Urban_GW_Counties'!J34+'2003_MW_GW_Counties'!J34</f>
        <v>4.2000000000000455</v>
      </c>
      <c r="Q34" s="29">
        <f>'2003_Ag_GW_Counties'!H34+'2003_Urban_GW_Counties'!H34+'2003_MW_GW_Counties'!H34</f>
        <v>1914.1000000000004</v>
      </c>
      <c r="S34" s="27">
        <v>610</v>
      </c>
      <c r="T34" s="25" t="s">
        <v>177</v>
      </c>
      <c r="U34" s="28">
        <f>'2003_Ag_GW_Counties'!P34</f>
        <v>1.9</v>
      </c>
      <c r="V34" s="29">
        <f>'2003_Urban_GW_Counties'!P34</f>
        <v>20.699999999999996</v>
      </c>
      <c r="W34" s="29">
        <f>'2003_MW_GW_Counties'!P34</f>
        <v>0</v>
      </c>
      <c r="X34" s="29">
        <f t="shared" si="6"/>
        <v>22.599999999999994</v>
      </c>
      <c r="Y34" s="28">
        <f>'2003_Ag_GW_Counties'!U34</f>
        <v>1.9</v>
      </c>
      <c r="Z34" s="29">
        <f>'2003_Urban_GW_Counties'!U34</f>
        <v>21.299999999999997</v>
      </c>
      <c r="AA34" s="29">
        <f>'2003_MW_GW_Counties'!U34</f>
        <v>0</v>
      </c>
      <c r="AB34" s="28">
        <f>'2003_Ag_GW_Counties'!Q34+'2003_Urban_GW_Counties'!Q34+'2003_MW_GW_Counties'!Q34</f>
        <v>13.7</v>
      </c>
      <c r="AC34" s="28">
        <f>'2003_Ag_GW_Counties'!R34+'2003_Urban_GW_Counties'!R34+'2003_MW_GW_Counties'!R34</f>
        <v>0</v>
      </c>
      <c r="AD34" s="28">
        <f>'2003_Ag_GW_Counties'!S34+'2003_Urban_GW_Counties'!S34+'2003_MW_GW_Counties'!S34</f>
        <v>0</v>
      </c>
      <c r="AE34" s="28">
        <f>'2003_Ag_GW_Counties'!W34</f>
        <v>0</v>
      </c>
      <c r="AF34" s="28">
        <f>'2003_Urban_GW_Counties'!W34</f>
        <v>0</v>
      </c>
      <c r="AG34" s="28">
        <f>'2003_MW_GW_Counties'!W34</f>
        <v>0</v>
      </c>
      <c r="AH34" s="28">
        <f>'2003_Ag_GW_Counties'!W34+'2003_Urban_GW_Counties'!W34+'2003_MW_GW_Counties'!W34</f>
        <v>0</v>
      </c>
      <c r="AI34" s="29">
        <f t="shared" ref="AI34:AI57" si="44">Y34+Z34+AA34</f>
        <v>23.199999999999996</v>
      </c>
      <c r="AL34" s="148"/>
      <c r="AM34" s="150">
        <v>509</v>
      </c>
      <c r="AN34" s="151" t="s">
        <v>165</v>
      </c>
      <c r="AO34" s="138">
        <f t="shared" si="29"/>
        <v>392.7</v>
      </c>
      <c r="AP34" s="138">
        <f t="shared" si="30"/>
        <v>50.199999999999996</v>
      </c>
      <c r="AQ34" s="138">
        <f t="shared" si="31"/>
        <v>0</v>
      </c>
      <c r="AR34" s="138">
        <f t="shared" si="32"/>
        <v>442.9</v>
      </c>
      <c r="AS34" s="138">
        <f t="shared" si="33"/>
        <v>717.90000000000009</v>
      </c>
      <c r="AT34" s="138">
        <f t="shared" si="34"/>
        <v>76.699999999999989</v>
      </c>
      <c r="AU34" s="138">
        <f t="shared" si="35"/>
        <v>0</v>
      </c>
      <c r="AV34" s="138">
        <f t="shared" si="36"/>
        <v>31.300000000000004</v>
      </c>
      <c r="AW34" s="138">
        <f t="shared" si="37"/>
        <v>0</v>
      </c>
      <c r="AX34" s="138">
        <f t="shared" si="38"/>
        <v>2.1</v>
      </c>
      <c r="AY34" s="138">
        <f t="shared" si="39"/>
        <v>0</v>
      </c>
      <c r="AZ34" s="138">
        <f t="shared" si="40"/>
        <v>0</v>
      </c>
      <c r="BA34" s="138">
        <f t="shared" si="41"/>
        <v>0</v>
      </c>
      <c r="BB34" s="138">
        <f t="shared" si="42"/>
        <v>0</v>
      </c>
      <c r="BC34" s="138">
        <f t="shared" si="43"/>
        <v>794.60000000000014</v>
      </c>
    </row>
    <row r="35" spans="1:56" x14ac:dyDescent="0.2">
      <c r="A35" s="23" t="s">
        <v>74</v>
      </c>
      <c r="B35" s="24" t="s">
        <v>75</v>
      </c>
      <c r="C35" s="28">
        <f>'2003_Ag_GW_Counties'!C35</f>
        <v>171.3</v>
      </c>
      <c r="D35" s="29">
        <f>'2003_Urban_GW_Counties'!C35</f>
        <v>194.8</v>
      </c>
      <c r="E35" s="29">
        <f>'2003_MW_GW_Counties'!C35</f>
        <v>0.8</v>
      </c>
      <c r="F35" s="29">
        <f t="shared" si="5"/>
        <v>366.90000000000003</v>
      </c>
      <c r="G35" s="28">
        <f>'2003_Ag_GW_Counties'!H35</f>
        <v>430.4</v>
      </c>
      <c r="H35" s="29">
        <f>'2003_Urban_GW_Counties'!H35</f>
        <v>435.8</v>
      </c>
      <c r="I35" s="29">
        <f>'2003_MW_GW_Counties'!H35</f>
        <v>2.5</v>
      </c>
      <c r="J35" s="28">
        <f>'2003_Ag_GW_Counties'!D35+'2003_Urban_GW_Counties'!D35+'2003_MW_GW_Counties'!D35</f>
        <v>34.1</v>
      </c>
      <c r="K35" s="28">
        <f>'2003_Ag_GW_Counties'!E35+'2003_Urban_GW_Counties'!E35+'2003_MW_GW_Counties'!E35</f>
        <v>0</v>
      </c>
      <c r="L35" s="28">
        <f>'2003_Ag_GW_Counties'!F35+'2003_Urban_GW_Counties'!F35+'2003_MW_GW_Counties'!F35</f>
        <v>2.9</v>
      </c>
      <c r="M35" s="28">
        <f>'2003_Ag_GW_Counties'!J35</f>
        <v>3</v>
      </c>
      <c r="N35" s="28">
        <f>'2003_Urban_GW_Counties'!J35</f>
        <v>27.100000000000023</v>
      </c>
      <c r="O35" s="28">
        <f>'2003_MW_GW_Counties'!J35</f>
        <v>0</v>
      </c>
      <c r="P35" s="28">
        <f>'2003_Ag_GW_Counties'!J35+'2003_Urban_GW_Counties'!J35+'2003_MW_GW_Counties'!J35</f>
        <v>30.100000000000023</v>
      </c>
      <c r="Q35" s="29">
        <f>'2003_Ag_GW_Counties'!H35+'2003_Urban_GW_Counties'!H35+'2003_MW_GW_Counties'!H35</f>
        <v>868.7</v>
      </c>
      <c r="S35" s="27">
        <v>701</v>
      </c>
      <c r="T35" s="25" t="s">
        <v>178</v>
      </c>
      <c r="U35" s="28">
        <f>'2003_Ag_GW_Counties'!P35</f>
        <v>0.3</v>
      </c>
      <c r="V35" s="29">
        <f>'2003_Urban_GW_Counties'!P35</f>
        <v>2</v>
      </c>
      <c r="W35" s="29">
        <f>'2003_MW_GW_Counties'!P35</f>
        <v>0</v>
      </c>
      <c r="X35" s="29">
        <f t="shared" si="6"/>
        <v>2.2999999999999998</v>
      </c>
      <c r="Y35" s="28">
        <f>'2003_Ag_GW_Counties'!U35</f>
        <v>0.3</v>
      </c>
      <c r="Z35" s="29">
        <f>'2003_Urban_GW_Counties'!U35</f>
        <v>2.2000000000000002</v>
      </c>
      <c r="AA35" s="29">
        <f>'2003_MW_GW_Counties'!U35</f>
        <v>0</v>
      </c>
      <c r="AB35" s="28">
        <f>'2003_Ag_GW_Counties'!Q35+'2003_Urban_GW_Counties'!Q35+'2003_MW_GW_Counties'!Q35</f>
        <v>1.5000000000000002</v>
      </c>
      <c r="AC35" s="28">
        <f>'2003_Ag_GW_Counties'!R35+'2003_Urban_GW_Counties'!R35+'2003_MW_GW_Counties'!R35</f>
        <v>0</v>
      </c>
      <c r="AD35" s="28">
        <f>'2003_Ag_GW_Counties'!S35+'2003_Urban_GW_Counties'!S35+'2003_MW_GW_Counties'!S35</f>
        <v>0</v>
      </c>
      <c r="AE35" s="28">
        <f>'2003_Ag_GW_Counties'!W35</f>
        <v>0</v>
      </c>
      <c r="AF35" s="28">
        <f>'2003_Urban_GW_Counties'!W35</f>
        <v>0</v>
      </c>
      <c r="AG35" s="28">
        <f>'2003_MW_GW_Counties'!W35</f>
        <v>0</v>
      </c>
      <c r="AH35" s="28">
        <f>'2003_Ag_GW_Counties'!W35+'2003_Urban_GW_Counties'!W35+'2003_MW_GW_Counties'!W35</f>
        <v>0</v>
      </c>
      <c r="AI35" s="29">
        <f t="shared" si="44"/>
        <v>2.5</v>
      </c>
      <c r="AL35" s="148"/>
      <c r="AM35" s="150">
        <v>510</v>
      </c>
      <c r="AN35" s="151" t="s">
        <v>166</v>
      </c>
      <c r="AO35" s="138">
        <f t="shared" si="29"/>
        <v>23</v>
      </c>
      <c r="AP35" s="138">
        <f t="shared" si="30"/>
        <v>1.8</v>
      </c>
      <c r="AQ35" s="138">
        <f t="shared" si="31"/>
        <v>0</v>
      </c>
      <c r="AR35" s="138">
        <f t="shared" si="32"/>
        <v>24.8</v>
      </c>
      <c r="AS35" s="138">
        <f t="shared" si="33"/>
        <v>365.5</v>
      </c>
      <c r="AT35" s="138">
        <f t="shared" si="34"/>
        <v>28</v>
      </c>
      <c r="AU35" s="138">
        <f t="shared" si="35"/>
        <v>14.9</v>
      </c>
      <c r="AV35" s="138">
        <f t="shared" si="36"/>
        <v>0.2</v>
      </c>
      <c r="AW35" s="138">
        <f t="shared" si="37"/>
        <v>0</v>
      </c>
      <c r="AX35" s="138">
        <f t="shared" si="38"/>
        <v>0</v>
      </c>
      <c r="AY35" s="138">
        <f t="shared" si="39"/>
        <v>0</v>
      </c>
      <c r="AZ35" s="138">
        <f t="shared" si="40"/>
        <v>0</v>
      </c>
      <c r="BA35" s="138">
        <f t="shared" si="41"/>
        <v>0</v>
      </c>
      <c r="BB35" s="138">
        <f t="shared" si="42"/>
        <v>0</v>
      </c>
      <c r="BC35" s="138">
        <f t="shared" si="43"/>
        <v>408.4</v>
      </c>
    </row>
    <row r="36" spans="1:56" ht="13.5" thickBot="1" x14ac:dyDescent="0.25">
      <c r="A36" s="23" t="s">
        <v>76</v>
      </c>
      <c r="B36" s="24" t="s">
        <v>77</v>
      </c>
      <c r="C36" s="28">
        <f>'2003_Ag_GW_Counties'!C36</f>
        <v>39.200000000000003</v>
      </c>
      <c r="D36" s="29">
        <f>'2003_Urban_GW_Counties'!C36</f>
        <v>14.399999999999999</v>
      </c>
      <c r="E36" s="29">
        <f>'2003_MW_GW_Counties'!C36</f>
        <v>0</v>
      </c>
      <c r="F36" s="29">
        <f t="shared" si="5"/>
        <v>53.6</v>
      </c>
      <c r="G36" s="28">
        <f>'2003_Ag_GW_Counties'!H36</f>
        <v>63.5</v>
      </c>
      <c r="H36" s="29">
        <f>'2003_Urban_GW_Counties'!H36</f>
        <v>14.399999999999999</v>
      </c>
      <c r="I36" s="29">
        <f>'2003_MW_GW_Counties'!H36</f>
        <v>0</v>
      </c>
      <c r="J36" s="28">
        <f>'2003_Ag_GW_Counties'!D36+'2003_Urban_GW_Counties'!D36+'2003_MW_GW_Counties'!D36</f>
        <v>27.4</v>
      </c>
      <c r="K36" s="28">
        <f>'2003_Ag_GW_Counties'!E36+'2003_Urban_GW_Counties'!E36+'2003_MW_GW_Counties'!E36</f>
        <v>0</v>
      </c>
      <c r="L36" s="28">
        <f>'2003_Ag_GW_Counties'!F36+'2003_Urban_GW_Counties'!F36+'2003_MW_GW_Counties'!F36</f>
        <v>1.2</v>
      </c>
      <c r="M36" s="28">
        <f>'2003_Ag_GW_Counties'!J36</f>
        <v>0</v>
      </c>
      <c r="N36" s="28">
        <f>'2003_Urban_GW_Counties'!J36</f>
        <v>0</v>
      </c>
      <c r="O36" s="28">
        <f>'2003_MW_GW_Counties'!J36</f>
        <v>0</v>
      </c>
      <c r="P36" s="28">
        <f>'2003_Ag_GW_Counties'!J36+'2003_Urban_GW_Counties'!J36+'2003_MW_GW_Counties'!J36</f>
        <v>0</v>
      </c>
      <c r="Q36" s="29">
        <f>'2003_Ag_GW_Counties'!H36+'2003_Urban_GW_Counties'!H36+'2003_MW_GW_Counties'!H36</f>
        <v>77.900000000000006</v>
      </c>
      <c r="S36" s="27">
        <v>702</v>
      </c>
      <c r="T36" s="25" t="s">
        <v>179</v>
      </c>
      <c r="U36" s="28">
        <f>'2003_Ag_GW_Counties'!P36</f>
        <v>381.00000000000006</v>
      </c>
      <c r="V36" s="29">
        <f>'2003_Urban_GW_Counties'!P36</f>
        <v>10.199999999999999</v>
      </c>
      <c r="W36" s="29">
        <f>'2003_MW_GW_Counties'!P36</f>
        <v>0</v>
      </c>
      <c r="X36" s="29">
        <f t="shared" si="6"/>
        <v>391.20000000000005</v>
      </c>
      <c r="Y36" s="28">
        <f>'2003_Ag_GW_Counties'!U36</f>
        <v>1458.5</v>
      </c>
      <c r="Z36" s="29">
        <f>'2003_Urban_GW_Counties'!U36</f>
        <v>21.299999999999997</v>
      </c>
      <c r="AA36" s="29">
        <f>'2003_MW_GW_Counties'!U36</f>
        <v>0</v>
      </c>
      <c r="AB36" s="28">
        <f>'2003_Ag_GW_Counties'!Q36+'2003_Urban_GW_Counties'!Q36+'2003_MW_GW_Counties'!Q36</f>
        <v>176.89999999999998</v>
      </c>
      <c r="AC36" s="28">
        <f>'2003_Ag_GW_Counties'!R36+'2003_Urban_GW_Counties'!R36+'2003_MW_GW_Counties'!R36</f>
        <v>1.4</v>
      </c>
      <c r="AD36" s="28">
        <f>'2003_Ag_GW_Counties'!S36+'2003_Urban_GW_Counties'!S36+'2003_MW_GW_Counties'!S36</f>
        <v>53.9</v>
      </c>
      <c r="AE36" s="28">
        <f>'2003_Ag_GW_Counties'!W36</f>
        <v>0</v>
      </c>
      <c r="AF36" s="28">
        <f>'2003_Urban_GW_Counties'!W36</f>
        <v>0</v>
      </c>
      <c r="AG36" s="28">
        <f>'2003_MW_GW_Counties'!W36</f>
        <v>0</v>
      </c>
      <c r="AH36" s="28">
        <f>'2003_Ag_GW_Counties'!W36+'2003_Urban_GW_Counties'!W36+'2003_MW_GW_Counties'!W36</f>
        <v>0</v>
      </c>
      <c r="AI36" s="29">
        <f t="shared" si="44"/>
        <v>1479.8</v>
      </c>
      <c r="AL36" s="148"/>
      <c r="AM36" s="152">
        <v>511</v>
      </c>
      <c r="AN36" s="153" t="s">
        <v>167</v>
      </c>
      <c r="AO36" s="154">
        <f t="shared" si="29"/>
        <v>188.3</v>
      </c>
      <c r="AP36" s="154">
        <f t="shared" si="30"/>
        <v>191.7</v>
      </c>
      <c r="AQ36" s="154">
        <f t="shared" si="31"/>
        <v>0</v>
      </c>
      <c r="AR36" s="154">
        <f t="shared" si="32"/>
        <v>380</v>
      </c>
      <c r="AS36" s="154">
        <f t="shared" si="33"/>
        <v>472.8</v>
      </c>
      <c r="AT36" s="154">
        <f t="shared" si="34"/>
        <v>435.4</v>
      </c>
      <c r="AU36" s="154">
        <f t="shared" si="35"/>
        <v>1.7</v>
      </c>
      <c r="AV36" s="154">
        <f t="shared" si="36"/>
        <v>30.599999999999998</v>
      </c>
      <c r="AW36" s="154">
        <f t="shared" si="37"/>
        <v>0</v>
      </c>
      <c r="AX36" s="154">
        <f t="shared" si="38"/>
        <v>1.8</v>
      </c>
      <c r="AY36" s="154">
        <f t="shared" si="39"/>
        <v>44.1</v>
      </c>
      <c r="AZ36" s="154">
        <f t="shared" si="40"/>
        <v>27.1</v>
      </c>
      <c r="BA36" s="154">
        <f t="shared" si="41"/>
        <v>0</v>
      </c>
      <c r="BB36" s="154">
        <f t="shared" si="42"/>
        <v>71.2</v>
      </c>
      <c r="BC36" s="154">
        <f t="shared" si="43"/>
        <v>909.90000000000009</v>
      </c>
    </row>
    <row r="37" spans="1:56" ht="13.5" thickTop="1" x14ac:dyDescent="0.2">
      <c r="A37" s="23" t="s">
        <v>78</v>
      </c>
      <c r="B37" s="24" t="s">
        <v>79</v>
      </c>
      <c r="C37" s="28">
        <f>'2003_Ag_GW_Counties'!C37</f>
        <v>128.19999999999999</v>
      </c>
      <c r="D37" s="29">
        <f>'2003_Urban_GW_Counties'!C37</f>
        <v>401.20000000000039</v>
      </c>
      <c r="E37" s="29">
        <f>'2003_MW_GW_Counties'!C37</f>
        <v>0</v>
      </c>
      <c r="F37" s="29">
        <f t="shared" si="5"/>
        <v>529.40000000000032</v>
      </c>
      <c r="G37" s="28">
        <f>'2003_Ag_GW_Counties'!H37</f>
        <v>177.09999999999997</v>
      </c>
      <c r="H37" s="29">
        <f>'2003_Urban_GW_Counties'!H37</f>
        <v>540.8000000000003</v>
      </c>
      <c r="I37" s="29">
        <f>'2003_MW_GW_Counties'!H37</f>
        <v>0</v>
      </c>
      <c r="J37" s="28">
        <f>'2003_Ag_GW_Counties'!D37+'2003_Urban_GW_Counties'!D37+'2003_MW_GW_Counties'!D37</f>
        <v>213.6999999999999</v>
      </c>
      <c r="K37" s="28">
        <f>'2003_Ag_GW_Counties'!E37+'2003_Urban_GW_Counties'!E37+'2003_MW_GW_Counties'!E37</f>
        <v>16.600000000000001</v>
      </c>
      <c r="L37" s="28">
        <f>'2003_Ag_GW_Counties'!F37+'2003_Urban_GW_Counties'!F37+'2003_MW_GW_Counties'!F37</f>
        <v>0</v>
      </c>
      <c r="M37" s="28">
        <f>'2003_Ag_GW_Counties'!J37</f>
        <v>35.300000000000011</v>
      </c>
      <c r="N37" s="28">
        <f>'2003_Urban_GW_Counties'!J37</f>
        <v>9.8999999999999773</v>
      </c>
      <c r="O37" s="28">
        <f>'2003_MW_GW_Counties'!J37</f>
        <v>0</v>
      </c>
      <c r="P37" s="28">
        <f>'2003_Ag_GW_Counties'!J37+'2003_Urban_GW_Counties'!J37+'2003_MW_GW_Counties'!J37</f>
        <v>45.199999999999989</v>
      </c>
      <c r="Q37" s="29">
        <f>'2003_Ag_GW_Counties'!H37+'2003_Urban_GW_Counties'!H37+'2003_MW_GW_Counties'!H37</f>
        <v>717.90000000000032</v>
      </c>
      <c r="S37" s="27">
        <v>703</v>
      </c>
      <c r="T37" s="25" t="s">
        <v>180</v>
      </c>
      <c r="U37" s="28">
        <f>'2003_Ag_GW_Counties'!P37</f>
        <v>1488.5</v>
      </c>
      <c r="V37" s="29">
        <f>'2003_Urban_GW_Counties'!P37</f>
        <v>44.4</v>
      </c>
      <c r="W37" s="29">
        <f>'2003_MW_GW_Counties'!P37</f>
        <v>17.8</v>
      </c>
      <c r="X37" s="29">
        <f t="shared" si="6"/>
        <v>1550.7</v>
      </c>
      <c r="Y37" s="28">
        <f>'2003_Ag_GW_Counties'!U37</f>
        <v>2051.5</v>
      </c>
      <c r="Z37" s="29">
        <f>'2003_Urban_GW_Counties'!U37</f>
        <v>44.4</v>
      </c>
      <c r="AA37" s="29">
        <f>'2003_MW_GW_Counties'!U37</f>
        <v>70.8</v>
      </c>
      <c r="AB37" s="28">
        <f>'2003_Ag_GW_Counties'!Q37+'2003_Urban_GW_Counties'!Q37+'2003_MW_GW_Counties'!Q37</f>
        <v>488.99999999999994</v>
      </c>
      <c r="AC37" s="28">
        <f>'2003_Ag_GW_Counties'!R37+'2003_Urban_GW_Counties'!R37+'2003_MW_GW_Counties'!R37</f>
        <v>0</v>
      </c>
      <c r="AD37" s="28">
        <f>'2003_Ag_GW_Counties'!S37+'2003_Urban_GW_Counties'!S37+'2003_MW_GW_Counties'!S37</f>
        <v>28.500000000000004</v>
      </c>
      <c r="AE37" s="28">
        <f>'2003_Ag_GW_Counties'!W37</f>
        <v>0.1</v>
      </c>
      <c r="AF37" s="28">
        <f>'2003_Urban_GW_Counties'!W37</f>
        <v>0</v>
      </c>
      <c r="AG37" s="28">
        <f>'2003_MW_GW_Counties'!W37</f>
        <v>0</v>
      </c>
      <c r="AH37" s="28">
        <f>'2003_Ag_GW_Counties'!W37+'2003_Urban_GW_Counties'!W37+'2003_MW_GW_Counties'!W37</f>
        <v>0.1</v>
      </c>
      <c r="AI37" s="29">
        <f t="shared" si="44"/>
        <v>2166.7000000000003</v>
      </c>
      <c r="AL37" s="148"/>
      <c r="AM37" s="150"/>
      <c r="AN37" s="155" t="s">
        <v>242</v>
      </c>
      <c r="AO37" s="138">
        <f>SUM(AO26:AO36)</f>
        <v>2010.6000000000001</v>
      </c>
      <c r="AP37" s="138">
        <f t="shared" ref="AP37:BC37" si="45">SUM(AP26:AP36)</f>
        <v>439.69999999999993</v>
      </c>
      <c r="AQ37" s="138">
        <f t="shared" si="45"/>
        <v>22.7</v>
      </c>
      <c r="AR37" s="138">
        <f t="shared" si="45"/>
        <v>2473.0000000000005</v>
      </c>
      <c r="AS37" s="138">
        <f t="shared" si="45"/>
        <v>6947.5000000000009</v>
      </c>
      <c r="AT37" s="138">
        <f t="shared" si="45"/>
        <v>886.89999999999986</v>
      </c>
      <c r="AU37" s="138">
        <f t="shared" si="45"/>
        <v>434.4</v>
      </c>
      <c r="AV37" s="138">
        <f t="shared" si="45"/>
        <v>491.09999999999997</v>
      </c>
      <c r="AW37" s="138">
        <f t="shared" si="45"/>
        <v>0</v>
      </c>
      <c r="AX37" s="138">
        <f>SUM(AX26:AX36)</f>
        <v>298.5</v>
      </c>
      <c r="AY37" s="138">
        <f t="shared" ref="AY37:BA37" si="46">SUM(AY26:AY36)</f>
        <v>376.1</v>
      </c>
      <c r="AZ37" s="138">
        <f t="shared" si="46"/>
        <v>36.700000000000003</v>
      </c>
      <c r="BA37" s="138">
        <f t="shared" si="46"/>
        <v>109.80000000000001</v>
      </c>
      <c r="BB37" s="138">
        <f t="shared" si="45"/>
        <v>522.6</v>
      </c>
      <c r="BC37" s="138">
        <f t="shared" si="45"/>
        <v>8268.8000000000011</v>
      </c>
      <c r="BD37" s="28">
        <f>AS37+AT37+AU37</f>
        <v>8268.8000000000011</v>
      </c>
    </row>
    <row r="38" spans="1:56" x14ac:dyDescent="0.2">
      <c r="A38" s="23" t="s">
        <v>80</v>
      </c>
      <c r="B38" s="24" t="s">
        <v>81</v>
      </c>
      <c r="C38" s="28">
        <f>'2003_Ag_GW_Counties'!C38</f>
        <v>21.8</v>
      </c>
      <c r="D38" s="29">
        <f>'2003_Urban_GW_Counties'!C38</f>
        <v>24.2</v>
      </c>
      <c r="E38" s="29">
        <f>'2003_MW_GW_Counties'!C38</f>
        <v>0</v>
      </c>
      <c r="F38" s="29">
        <f t="shared" si="5"/>
        <v>46</v>
      </c>
      <c r="G38" s="28">
        <f>'2003_Ag_GW_Counties'!H38</f>
        <v>201.4</v>
      </c>
      <c r="H38" s="29">
        <f>'2003_Urban_GW_Counties'!H38</f>
        <v>552.10000000000014</v>
      </c>
      <c r="I38" s="29">
        <f>'2003_MW_GW_Counties'!H38</f>
        <v>1</v>
      </c>
      <c r="J38" s="28">
        <f>'2003_Ag_GW_Counties'!D38+'2003_Urban_GW_Counties'!D38+'2003_MW_GW_Counties'!D38</f>
        <v>23.6</v>
      </c>
      <c r="K38" s="28">
        <f>'2003_Ag_GW_Counties'!E38+'2003_Urban_GW_Counties'!E38+'2003_MW_GW_Counties'!E38</f>
        <v>0</v>
      </c>
      <c r="L38" s="28">
        <f>'2003_Ag_GW_Counties'!F38+'2003_Urban_GW_Counties'!F38+'2003_MW_GW_Counties'!F38</f>
        <v>0</v>
      </c>
      <c r="M38" s="28">
        <f>'2003_Ag_GW_Counties'!J38</f>
        <v>0</v>
      </c>
      <c r="N38" s="28">
        <f>'2003_Urban_GW_Counties'!J38</f>
        <v>0</v>
      </c>
      <c r="O38" s="28">
        <f>'2003_MW_GW_Counties'!J38</f>
        <v>0</v>
      </c>
      <c r="P38" s="28">
        <f>'2003_Ag_GW_Counties'!J38+'2003_Urban_GW_Counties'!J38+'2003_MW_GW_Counties'!J38</f>
        <v>0</v>
      </c>
      <c r="Q38" s="29">
        <f>'2003_Ag_GW_Counties'!H38+'2003_Urban_GW_Counties'!H38+'2003_MW_GW_Counties'!H38</f>
        <v>754.50000000000011</v>
      </c>
      <c r="S38" s="27">
        <v>704</v>
      </c>
      <c r="T38" s="25" t="s">
        <v>181</v>
      </c>
      <c r="U38" s="28">
        <f>'2003_Ag_GW_Counties'!P38</f>
        <v>15.9</v>
      </c>
      <c r="V38" s="29">
        <f>'2003_Urban_GW_Counties'!P38</f>
        <v>236.9</v>
      </c>
      <c r="W38" s="29">
        <f>'2003_MW_GW_Counties'!P38</f>
        <v>0</v>
      </c>
      <c r="X38" s="29">
        <f t="shared" si="6"/>
        <v>252.8</v>
      </c>
      <c r="Y38" s="28">
        <f>'2003_Ag_GW_Counties'!U38</f>
        <v>464.3</v>
      </c>
      <c r="Z38" s="29">
        <f>'2003_Urban_GW_Counties'!U38</f>
        <v>297</v>
      </c>
      <c r="AA38" s="29">
        <f>'2003_MW_GW_Counties'!U38</f>
        <v>0</v>
      </c>
      <c r="AB38" s="28">
        <f>'2003_Ag_GW_Counties'!Q38+'2003_Urban_GW_Counties'!Q38+'2003_MW_GW_Counties'!Q38</f>
        <v>301.5</v>
      </c>
      <c r="AC38" s="28">
        <f>'2003_Ag_GW_Counties'!R38+'2003_Urban_GW_Counties'!R38+'2003_MW_GW_Counties'!R38</f>
        <v>0</v>
      </c>
      <c r="AD38" s="28">
        <f>'2003_Ag_GW_Counties'!S38+'2003_Urban_GW_Counties'!S38+'2003_MW_GW_Counties'!S38</f>
        <v>22.6</v>
      </c>
      <c r="AE38" s="28">
        <f>'2003_Ag_GW_Counties'!W38</f>
        <v>0</v>
      </c>
      <c r="AF38" s="28">
        <f>'2003_Urban_GW_Counties'!W38</f>
        <v>0</v>
      </c>
      <c r="AG38" s="28">
        <f>'2003_MW_GW_Counties'!W38</f>
        <v>0</v>
      </c>
      <c r="AH38" s="28">
        <f>'2003_Ag_GW_Counties'!W38+'2003_Urban_GW_Counties'!W38+'2003_MW_GW_Counties'!W38</f>
        <v>0</v>
      </c>
      <c r="AI38" s="29">
        <f t="shared" si="44"/>
        <v>761.3</v>
      </c>
      <c r="AL38" s="148"/>
      <c r="AM38" s="27"/>
    </row>
    <row r="39" spans="1:56" x14ac:dyDescent="0.2">
      <c r="A39" s="23" t="s">
        <v>82</v>
      </c>
      <c r="B39" s="24" t="s">
        <v>83</v>
      </c>
      <c r="C39" s="28">
        <f>'2003_Ag_GW_Counties'!C39</f>
        <v>0</v>
      </c>
      <c r="D39" s="29">
        <f>'2003_Urban_GW_Counties'!C39</f>
        <v>0</v>
      </c>
      <c r="E39" s="29">
        <f>'2003_MW_GW_Counties'!C39</f>
        <v>0</v>
      </c>
      <c r="F39" s="29">
        <f t="shared" si="5"/>
        <v>0</v>
      </c>
      <c r="G39" s="28">
        <f>'2003_Ag_GW_Counties'!H39</f>
        <v>0</v>
      </c>
      <c r="H39" s="29">
        <f>'2003_Urban_GW_Counties'!H39</f>
        <v>86.300000000000011</v>
      </c>
      <c r="I39" s="29">
        <f>'2003_MW_GW_Counties'!H39</f>
        <v>0</v>
      </c>
      <c r="J39" s="28">
        <f>'2003_Ag_GW_Counties'!D39+'2003_Urban_GW_Counties'!D39+'2003_MW_GW_Counties'!D39</f>
        <v>0.4</v>
      </c>
      <c r="K39" s="28">
        <f>'2003_Ag_GW_Counties'!E39+'2003_Urban_GW_Counties'!E39+'2003_MW_GW_Counties'!E39</f>
        <v>0</v>
      </c>
      <c r="L39" s="28">
        <f>'2003_Ag_GW_Counties'!F39+'2003_Urban_GW_Counties'!F39+'2003_MW_GW_Counties'!F39</f>
        <v>0</v>
      </c>
      <c r="M39" s="28">
        <f>'2003_Ag_GW_Counties'!J39</f>
        <v>0</v>
      </c>
      <c r="N39" s="28">
        <f>'2003_Urban_GW_Counties'!J39</f>
        <v>0</v>
      </c>
      <c r="O39" s="28">
        <f>'2003_MW_GW_Counties'!J39</f>
        <v>0</v>
      </c>
      <c r="P39" s="28">
        <f>'2003_Ag_GW_Counties'!J39+'2003_Urban_GW_Counties'!J39+'2003_MW_GW_Counties'!J39</f>
        <v>0</v>
      </c>
      <c r="Q39" s="29">
        <f>'2003_Ag_GW_Counties'!H39+'2003_Urban_GW_Counties'!H39+'2003_MW_GW_Counties'!H39</f>
        <v>86.300000000000011</v>
      </c>
      <c r="S39" s="27">
        <v>705</v>
      </c>
      <c r="T39" s="25" t="s">
        <v>182</v>
      </c>
      <c r="U39" s="28">
        <f>'2003_Ag_GW_Counties'!P39</f>
        <v>471.40000000000003</v>
      </c>
      <c r="V39" s="29">
        <f>'2003_Urban_GW_Counties'!P39</f>
        <v>72.499999999999986</v>
      </c>
      <c r="W39" s="29">
        <f>'2003_MW_GW_Counties'!P39</f>
        <v>0</v>
      </c>
      <c r="X39" s="29">
        <f t="shared" si="6"/>
        <v>543.9</v>
      </c>
      <c r="Y39" s="28">
        <f>'2003_Ag_GW_Counties'!U39</f>
        <v>898.59999999999991</v>
      </c>
      <c r="Z39" s="29">
        <f>'2003_Urban_GW_Counties'!U39</f>
        <v>74.09999999999998</v>
      </c>
      <c r="AA39" s="29">
        <f>'2003_MW_GW_Counties'!U39</f>
        <v>0</v>
      </c>
      <c r="AB39" s="28">
        <f>'2003_Ag_GW_Counties'!Q39+'2003_Urban_GW_Counties'!Q39+'2003_MW_GW_Counties'!Q39</f>
        <v>284.3</v>
      </c>
      <c r="AC39" s="28">
        <f>'2003_Ag_GW_Counties'!R39+'2003_Urban_GW_Counties'!R39+'2003_MW_GW_Counties'!R39</f>
        <v>0</v>
      </c>
      <c r="AD39" s="28">
        <f>'2003_Ag_GW_Counties'!S39+'2003_Urban_GW_Counties'!S39+'2003_MW_GW_Counties'!S39</f>
        <v>21.5</v>
      </c>
      <c r="AE39" s="28">
        <f>'2003_Ag_GW_Counties'!W39</f>
        <v>0</v>
      </c>
      <c r="AF39" s="28">
        <f>'2003_Urban_GW_Counties'!W39</f>
        <v>0</v>
      </c>
      <c r="AG39" s="28">
        <f>'2003_MW_GW_Counties'!W39</f>
        <v>0</v>
      </c>
      <c r="AH39" s="28">
        <f>'2003_Ag_GW_Counties'!W39+'2003_Urban_GW_Counties'!W39+'2003_MW_GW_Counties'!W39</f>
        <v>0</v>
      </c>
      <c r="AI39" s="29">
        <f t="shared" si="44"/>
        <v>972.69999999999993</v>
      </c>
      <c r="AL39" s="148"/>
      <c r="AM39" s="27"/>
    </row>
    <row r="40" spans="1:56" x14ac:dyDescent="0.2">
      <c r="A40" s="23" t="s">
        <v>84</v>
      </c>
      <c r="B40" s="24" t="s">
        <v>85</v>
      </c>
      <c r="C40" s="28">
        <f>'2003_Ag_GW_Counties'!C40</f>
        <v>254.4</v>
      </c>
      <c r="D40" s="29">
        <f>'2003_Urban_GW_Counties'!C40</f>
        <v>88.8</v>
      </c>
      <c r="E40" s="29">
        <f>'2003_MW_GW_Counties'!C40</f>
        <v>0</v>
      </c>
      <c r="F40" s="29">
        <f t="shared" si="5"/>
        <v>343.2</v>
      </c>
      <c r="G40" s="28">
        <f>'2003_Ag_GW_Counties'!H40</f>
        <v>1373.7</v>
      </c>
      <c r="H40" s="29">
        <f>'2003_Urban_GW_Counties'!H40</f>
        <v>144.69999999999999</v>
      </c>
      <c r="I40" s="29">
        <f>'2003_MW_GW_Counties'!H40</f>
        <v>2</v>
      </c>
      <c r="J40" s="28">
        <f>'2003_Ag_GW_Counties'!D40+'2003_Urban_GW_Counties'!D40+'2003_MW_GW_Counties'!D40</f>
        <v>63.2</v>
      </c>
      <c r="K40" s="28">
        <f>'2003_Ag_GW_Counties'!E40+'2003_Urban_GW_Counties'!E40+'2003_MW_GW_Counties'!E40</f>
        <v>0</v>
      </c>
      <c r="L40" s="28">
        <f>'2003_Ag_GW_Counties'!F40+'2003_Urban_GW_Counties'!F40+'2003_MW_GW_Counties'!F40</f>
        <v>19.100000000000001</v>
      </c>
      <c r="M40" s="28">
        <f>'2003_Ag_GW_Counties'!J40</f>
        <v>186.70000000000005</v>
      </c>
      <c r="N40" s="28">
        <f>'2003_Urban_GW_Counties'!J40</f>
        <v>0</v>
      </c>
      <c r="O40" s="28">
        <f>'2003_MW_GW_Counties'!J40</f>
        <v>0</v>
      </c>
      <c r="P40" s="28">
        <f>'2003_Ag_GW_Counties'!J40+'2003_Urban_GW_Counties'!J40+'2003_MW_GW_Counties'!J40</f>
        <v>186.70000000000005</v>
      </c>
      <c r="Q40" s="29">
        <f>'2003_Ag_GW_Counties'!H40+'2003_Urban_GW_Counties'!H40+'2003_MW_GW_Counties'!H40</f>
        <v>1520.4</v>
      </c>
      <c r="S40" s="27">
        <v>706</v>
      </c>
      <c r="T40" s="25" t="s">
        <v>183</v>
      </c>
      <c r="U40" s="28">
        <f>'2003_Ag_GW_Counties'!P40</f>
        <v>1382.6999999999998</v>
      </c>
      <c r="V40" s="29">
        <f>'2003_Urban_GW_Counties'!P40</f>
        <v>118.5</v>
      </c>
      <c r="W40" s="29">
        <f>'2003_MW_GW_Counties'!P40</f>
        <v>3</v>
      </c>
      <c r="X40" s="29">
        <f t="shared" si="6"/>
        <v>1504.1999999999998</v>
      </c>
      <c r="Y40" s="28">
        <f>'2003_Ag_GW_Counties'!U40</f>
        <v>2347.5</v>
      </c>
      <c r="Z40" s="29">
        <f>'2003_Urban_GW_Counties'!U40</f>
        <v>120.69999999999999</v>
      </c>
      <c r="AA40" s="29">
        <f>'2003_MW_GW_Counties'!U40</f>
        <v>3</v>
      </c>
      <c r="AB40" s="28">
        <f>'2003_Ag_GW_Counties'!Q40+'2003_Urban_GW_Counties'!Q40+'2003_MW_GW_Counties'!Q40</f>
        <v>701.8</v>
      </c>
      <c r="AC40" s="28">
        <f>'2003_Ag_GW_Counties'!R40+'2003_Urban_GW_Counties'!R40+'2003_MW_GW_Counties'!R40</f>
        <v>0</v>
      </c>
      <c r="AD40" s="28">
        <f>'2003_Ag_GW_Counties'!S40+'2003_Urban_GW_Counties'!S40+'2003_MW_GW_Counties'!S40</f>
        <v>48.7</v>
      </c>
      <c r="AE40" s="28">
        <f>'2003_Ag_GW_Counties'!W40</f>
        <v>0</v>
      </c>
      <c r="AF40" s="28">
        <f>'2003_Urban_GW_Counties'!W40</f>
        <v>0</v>
      </c>
      <c r="AG40" s="28">
        <f>'2003_MW_GW_Counties'!W40</f>
        <v>0</v>
      </c>
      <c r="AH40" s="28">
        <f>'2003_Ag_GW_Counties'!W40+'2003_Urban_GW_Counties'!W40+'2003_MW_GW_Counties'!W40</f>
        <v>0</v>
      </c>
      <c r="AI40" s="29">
        <f t="shared" si="44"/>
        <v>2471.1999999999998</v>
      </c>
      <c r="AL40" s="148" t="s">
        <v>236</v>
      </c>
      <c r="AM40" s="150">
        <v>601</v>
      </c>
      <c r="AN40" s="151" t="s">
        <v>168</v>
      </c>
      <c r="AO40" s="138">
        <f t="shared" ref="AO40:AO49" si="47">U25</f>
        <v>17.399999999999999</v>
      </c>
      <c r="AP40" s="138">
        <f t="shared" ref="AP40:AP49" si="48">V25</f>
        <v>1.2</v>
      </c>
      <c r="AQ40" s="138">
        <f t="shared" ref="AQ40:AQ49" si="49">W25</f>
        <v>0</v>
      </c>
      <c r="AR40" s="138">
        <f t="shared" ref="AR40:AR49" si="50">X25</f>
        <v>18.599999999999998</v>
      </c>
      <c r="AS40" s="138">
        <f t="shared" ref="AS40:AS49" si="51">Y25</f>
        <v>30.9</v>
      </c>
      <c r="AT40" s="138">
        <f t="shared" ref="AT40:AT49" si="52">Z25</f>
        <v>37.5</v>
      </c>
      <c r="AU40" s="138">
        <f t="shared" ref="AU40:AU49" si="53">AA25</f>
        <v>0</v>
      </c>
      <c r="AV40" s="138">
        <f t="shared" ref="AV40:AV49" si="54">AB25</f>
        <v>12.099999999999998</v>
      </c>
      <c r="AW40" s="138">
        <f t="shared" ref="AW40:AW49" si="55">AC25</f>
        <v>0</v>
      </c>
      <c r="AX40" s="138">
        <f t="shared" ref="AX40:AX49" si="56">AD25</f>
        <v>0.3</v>
      </c>
      <c r="AY40" s="138">
        <f t="shared" ref="AY40:AY49" si="57">AE25</f>
        <v>0</v>
      </c>
      <c r="AZ40" s="138">
        <f t="shared" ref="AZ40:AZ49" si="58">AF25</f>
        <v>0</v>
      </c>
      <c r="BA40" s="138">
        <f t="shared" ref="BA40:BA49" si="59">AG25</f>
        <v>0</v>
      </c>
      <c r="BB40" s="138">
        <f t="shared" ref="BB40:BB49" si="60">AH25</f>
        <v>0</v>
      </c>
      <c r="BC40" s="138">
        <f t="shared" ref="BC40:BC49" si="61">AI25</f>
        <v>68.400000000000006</v>
      </c>
    </row>
    <row r="41" spans="1:56" x14ac:dyDescent="0.2">
      <c r="A41" s="23" t="s">
        <v>86</v>
      </c>
      <c r="B41" s="24" t="s">
        <v>87</v>
      </c>
      <c r="C41" s="28">
        <f>'2003_Ag_GW_Counties'!C41</f>
        <v>142.80000000000001</v>
      </c>
      <c r="D41" s="29">
        <f>'2003_Urban_GW_Counties'!C41</f>
        <v>39.20000000000001</v>
      </c>
      <c r="E41" s="29">
        <f>'2003_MW_GW_Counties'!C41</f>
        <v>0</v>
      </c>
      <c r="F41" s="29">
        <f t="shared" si="5"/>
        <v>182.00000000000003</v>
      </c>
      <c r="G41" s="28">
        <f>'2003_Ag_GW_Counties'!H41</f>
        <v>146.80000000000001</v>
      </c>
      <c r="H41" s="29">
        <f>'2003_Urban_GW_Counties'!H41</f>
        <v>53.100000000000009</v>
      </c>
      <c r="I41" s="29">
        <f>'2003_MW_GW_Counties'!H41</f>
        <v>0</v>
      </c>
      <c r="J41" s="28">
        <f>'2003_Ag_GW_Counties'!D41+'2003_Urban_GW_Counties'!D41+'2003_MW_GW_Counties'!D41</f>
        <v>45.2</v>
      </c>
      <c r="K41" s="28">
        <f>'2003_Ag_GW_Counties'!E41+'2003_Urban_GW_Counties'!E41+'2003_MW_GW_Counties'!E41</f>
        <v>0</v>
      </c>
      <c r="L41" s="28">
        <f>'2003_Ag_GW_Counties'!F41+'2003_Urban_GW_Counties'!F41+'2003_MW_GW_Counties'!F41</f>
        <v>0</v>
      </c>
      <c r="M41" s="28">
        <f>'2003_Ag_GW_Counties'!J41</f>
        <v>0</v>
      </c>
      <c r="N41" s="28">
        <f>'2003_Urban_GW_Counties'!J41</f>
        <v>0</v>
      </c>
      <c r="O41" s="28">
        <f>'2003_MW_GW_Counties'!J41</f>
        <v>0</v>
      </c>
      <c r="P41" s="28">
        <f>'2003_Ag_GW_Counties'!J41+'2003_Urban_GW_Counties'!J41+'2003_MW_GW_Counties'!J41</f>
        <v>0</v>
      </c>
      <c r="Q41" s="29">
        <f>'2003_Ag_GW_Counties'!H41+'2003_Urban_GW_Counties'!H41+'2003_MW_GW_Counties'!H41</f>
        <v>199.90000000000003</v>
      </c>
      <c r="S41" s="27">
        <v>707</v>
      </c>
      <c r="T41" s="25" t="s">
        <v>184</v>
      </c>
      <c r="U41" s="28">
        <f>'2003_Ag_GW_Counties'!P41</f>
        <v>19.7</v>
      </c>
      <c r="V41" s="29">
        <f>'2003_Urban_GW_Counties'!P41</f>
        <v>18.2</v>
      </c>
      <c r="W41" s="29">
        <f>'2003_MW_GW_Counties'!P41</f>
        <v>0</v>
      </c>
      <c r="X41" s="29">
        <f t="shared" si="6"/>
        <v>37.9</v>
      </c>
      <c r="Y41" s="28">
        <f>'2003_Ag_GW_Counties'!U41</f>
        <v>25.4</v>
      </c>
      <c r="Z41" s="29">
        <f>'2003_Urban_GW_Counties'!U41</f>
        <v>19.5</v>
      </c>
      <c r="AA41" s="29">
        <f>'2003_MW_GW_Counties'!U41</f>
        <v>0</v>
      </c>
      <c r="AB41" s="28">
        <f>'2003_Ag_GW_Counties'!Q41+'2003_Urban_GW_Counties'!Q41+'2003_MW_GW_Counties'!Q41</f>
        <v>17.400000000000002</v>
      </c>
      <c r="AC41" s="28">
        <f>'2003_Ag_GW_Counties'!R41+'2003_Urban_GW_Counties'!R41+'2003_MW_GW_Counties'!R41</f>
        <v>3.3</v>
      </c>
      <c r="AD41" s="28">
        <f>'2003_Ag_GW_Counties'!S41+'2003_Urban_GW_Counties'!S41+'2003_MW_GW_Counties'!S41</f>
        <v>0.3</v>
      </c>
      <c r="AE41" s="28">
        <f>'2003_Ag_GW_Counties'!W41</f>
        <v>0</v>
      </c>
      <c r="AF41" s="28">
        <f>'2003_Urban_GW_Counties'!W41</f>
        <v>0</v>
      </c>
      <c r="AG41" s="28">
        <f>'2003_MW_GW_Counties'!W41</f>
        <v>0</v>
      </c>
      <c r="AH41" s="28">
        <f>'2003_Ag_GW_Counties'!W41+'2003_Urban_GW_Counties'!W41+'2003_MW_GW_Counties'!W41</f>
        <v>0</v>
      </c>
      <c r="AI41" s="29">
        <f t="shared" si="44"/>
        <v>44.9</v>
      </c>
      <c r="AL41" s="148"/>
      <c r="AM41" s="150">
        <v>602</v>
      </c>
      <c r="AN41" s="151" t="s">
        <v>169</v>
      </c>
      <c r="AO41" s="138">
        <f t="shared" si="47"/>
        <v>0</v>
      </c>
      <c r="AP41" s="138">
        <f t="shared" si="48"/>
        <v>13.9</v>
      </c>
      <c r="AQ41" s="138">
        <f t="shared" si="49"/>
        <v>0</v>
      </c>
      <c r="AR41" s="138">
        <f t="shared" si="50"/>
        <v>13.9</v>
      </c>
      <c r="AS41" s="138">
        <f t="shared" si="51"/>
        <v>793.6</v>
      </c>
      <c r="AT41" s="138">
        <f t="shared" si="52"/>
        <v>44.6</v>
      </c>
      <c r="AU41" s="138">
        <f t="shared" si="53"/>
        <v>2</v>
      </c>
      <c r="AV41" s="138">
        <f t="shared" si="54"/>
        <v>13.2</v>
      </c>
      <c r="AW41" s="138">
        <f t="shared" si="55"/>
        <v>0</v>
      </c>
      <c r="AX41" s="138">
        <f t="shared" si="56"/>
        <v>4.4000000000000004</v>
      </c>
      <c r="AY41" s="138">
        <f t="shared" si="57"/>
        <v>175</v>
      </c>
      <c r="AZ41" s="138">
        <f t="shared" si="58"/>
        <v>0</v>
      </c>
      <c r="BA41" s="138">
        <f t="shared" si="59"/>
        <v>0</v>
      </c>
      <c r="BB41" s="138">
        <f t="shared" si="60"/>
        <v>175</v>
      </c>
      <c r="BC41" s="138">
        <f t="shared" si="61"/>
        <v>840.2</v>
      </c>
    </row>
    <row r="42" spans="1:56" x14ac:dyDescent="0.2">
      <c r="A42" s="23" t="s">
        <v>88</v>
      </c>
      <c r="B42" s="24" t="s">
        <v>89</v>
      </c>
      <c r="C42" s="28">
        <f>'2003_Ag_GW_Counties'!C42</f>
        <v>1.9</v>
      </c>
      <c r="D42" s="29">
        <f>'2003_Urban_GW_Counties'!C42</f>
        <v>6.3000000000000007</v>
      </c>
      <c r="E42" s="29">
        <f>'2003_MW_GW_Counties'!C42</f>
        <v>0</v>
      </c>
      <c r="F42" s="29">
        <f t="shared" si="5"/>
        <v>8.2000000000000011</v>
      </c>
      <c r="G42" s="28">
        <f>'2003_Ag_GW_Counties'!H42</f>
        <v>3.3</v>
      </c>
      <c r="H42" s="29">
        <f>'2003_Urban_GW_Counties'!H42</f>
        <v>112.3</v>
      </c>
      <c r="I42" s="29">
        <f>'2003_MW_GW_Counties'!H42</f>
        <v>0</v>
      </c>
      <c r="J42" s="28">
        <f>'2003_Ag_GW_Counties'!D42+'2003_Urban_GW_Counties'!D42+'2003_MW_GW_Counties'!D42</f>
        <v>4.8999999999999995</v>
      </c>
      <c r="K42" s="28">
        <f>'2003_Ag_GW_Counties'!E42+'2003_Urban_GW_Counties'!E42+'2003_MW_GW_Counties'!E42</f>
        <v>0</v>
      </c>
      <c r="L42" s="28">
        <f>'2003_Ag_GW_Counties'!F42+'2003_Urban_GW_Counties'!F42+'2003_MW_GW_Counties'!F42</f>
        <v>0</v>
      </c>
      <c r="M42" s="28">
        <f>'2003_Ag_GW_Counties'!J42</f>
        <v>0</v>
      </c>
      <c r="N42" s="28">
        <f>'2003_Urban_GW_Counties'!J42</f>
        <v>0</v>
      </c>
      <c r="O42" s="28">
        <f>'2003_MW_GW_Counties'!J42</f>
        <v>0</v>
      </c>
      <c r="P42" s="28">
        <f>'2003_Ag_GW_Counties'!J42+'2003_Urban_GW_Counties'!J42+'2003_MW_GW_Counties'!J42</f>
        <v>0</v>
      </c>
      <c r="Q42" s="29">
        <f>'2003_Ag_GW_Counties'!H42+'2003_Urban_GW_Counties'!H42+'2003_MW_GW_Counties'!H42</f>
        <v>115.6</v>
      </c>
      <c r="S42" s="27">
        <v>708</v>
      </c>
      <c r="T42" s="25" t="s">
        <v>185</v>
      </c>
      <c r="U42" s="28">
        <f>'2003_Ag_GW_Counties'!P42</f>
        <v>594.40000000000009</v>
      </c>
      <c r="V42" s="29">
        <f>'2003_Urban_GW_Counties'!P42</f>
        <v>5.6</v>
      </c>
      <c r="W42" s="29">
        <f>'2003_MW_GW_Counties'!P42</f>
        <v>24.3</v>
      </c>
      <c r="X42" s="29">
        <f t="shared" si="6"/>
        <v>624.30000000000007</v>
      </c>
      <c r="Y42" s="28">
        <f>'2003_Ag_GW_Counties'!U42</f>
        <v>1137.1000000000001</v>
      </c>
      <c r="Z42" s="29">
        <f>'2003_Urban_GW_Counties'!U42</f>
        <v>9.1000000000000014</v>
      </c>
      <c r="AA42" s="29">
        <f>'2003_MW_GW_Counties'!U42</f>
        <v>45.400000000000006</v>
      </c>
      <c r="AB42" s="28">
        <f>'2003_Ag_GW_Counties'!Q42+'2003_Urban_GW_Counties'!Q42+'2003_MW_GW_Counties'!Q42</f>
        <v>161.1</v>
      </c>
      <c r="AC42" s="28">
        <f>'2003_Ag_GW_Counties'!R42+'2003_Urban_GW_Counties'!R42+'2003_MW_GW_Counties'!R42</f>
        <v>162.19999999999999</v>
      </c>
      <c r="AD42" s="28">
        <f>'2003_Ag_GW_Counties'!S42+'2003_Urban_GW_Counties'!S42+'2003_MW_GW_Counties'!S42</f>
        <v>27.1</v>
      </c>
      <c r="AE42" s="28">
        <f>'2003_Ag_GW_Counties'!W42</f>
        <v>0.7</v>
      </c>
      <c r="AF42" s="28">
        <f>'2003_Urban_GW_Counties'!W42</f>
        <v>0</v>
      </c>
      <c r="AG42" s="28">
        <f>'2003_MW_GW_Counties'!W42</f>
        <v>0</v>
      </c>
      <c r="AH42" s="28">
        <f>'2003_Ag_GW_Counties'!W42+'2003_Urban_GW_Counties'!W42+'2003_MW_GW_Counties'!W42</f>
        <v>0.7</v>
      </c>
      <c r="AI42" s="29">
        <f t="shared" si="44"/>
        <v>1191.6000000000001</v>
      </c>
      <c r="AL42" s="148"/>
      <c r="AM42" s="150">
        <v>603</v>
      </c>
      <c r="AN42" s="151" t="s">
        <v>170</v>
      </c>
      <c r="AO42" s="138">
        <f t="shared" si="47"/>
        <v>316</v>
      </c>
      <c r="AP42" s="138">
        <f t="shared" si="48"/>
        <v>58.1</v>
      </c>
      <c r="AQ42" s="138">
        <f t="shared" si="49"/>
        <v>0.8</v>
      </c>
      <c r="AR42" s="138">
        <f t="shared" si="50"/>
        <v>374.90000000000003</v>
      </c>
      <c r="AS42" s="138">
        <f t="shared" si="51"/>
        <v>598.6</v>
      </c>
      <c r="AT42" s="138">
        <f t="shared" si="52"/>
        <v>123</v>
      </c>
      <c r="AU42" s="138">
        <f t="shared" si="53"/>
        <v>0.8</v>
      </c>
      <c r="AV42" s="138">
        <f t="shared" si="54"/>
        <v>49.2</v>
      </c>
      <c r="AW42" s="138">
        <f t="shared" si="55"/>
        <v>0</v>
      </c>
      <c r="AX42" s="138">
        <f t="shared" si="56"/>
        <v>12.8</v>
      </c>
      <c r="AY42" s="138">
        <f t="shared" si="57"/>
        <v>8.1</v>
      </c>
      <c r="AZ42" s="138">
        <f t="shared" si="58"/>
        <v>0</v>
      </c>
      <c r="BA42" s="138">
        <f t="shared" si="59"/>
        <v>0</v>
      </c>
      <c r="BB42" s="138">
        <f t="shared" si="60"/>
        <v>8.1</v>
      </c>
      <c r="BC42" s="138">
        <f t="shared" si="61"/>
        <v>722.4</v>
      </c>
    </row>
    <row r="43" spans="1:56" x14ac:dyDescent="0.2">
      <c r="A43" s="23" t="s">
        <v>90</v>
      </c>
      <c r="B43" s="24" t="s">
        <v>91</v>
      </c>
      <c r="C43" s="28">
        <f>'2003_Ag_GW_Counties'!C43</f>
        <v>143.79999999999998</v>
      </c>
      <c r="D43" s="29">
        <f>'2003_Urban_GW_Counties'!C43</f>
        <v>44.1</v>
      </c>
      <c r="E43" s="29">
        <f>'2003_MW_GW_Counties'!C43</f>
        <v>0</v>
      </c>
      <c r="F43" s="29">
        <f t="shared" si="5"/>
        <v>187.89999999999998</v>
      </c>
      <c r="G43" s="28">
        <f>'2003_Ag_GW_Counties'!H43</f>
        <v>176.99999999999997</v>
      </c>
      <c r="H43" s="29">
        <f>'2003_Urban_GW_Counties'!H43</f>
        <v>90.8</v>
      </c>
      <c r="I43" s="29">
        <f>'2003_MW_GW_Counties'!H43</f>
        <v>0</v>
      </c>
      <c r="J43" s="28">
        <f>'2003_Ag_GW_Counties'!D43+'2003_Urban_GW_Counties'!D43+'2003_MW_GW_Counties'!D43</f>
        <v>34.799999999999997</v>
      </c>
      <c r="K43" s="28">
        <f>'2003_Ag_GW_Counties'!E43+'2003_Urban_GW_Counties'!E43+'2003_MW_GW_Counties'!E43</f>
        <v>0</v>
      </c>
      <c r="L43" s="28">
        <f>'2003_Ag_GW_Counties'!F43+'2003_Urban_GW_Counties'!F43+'2003_MW_GW_Counties'!F43</f>
        <v>0</v>
      </c>
      <c r="M43" s="28">
        <f>'2003_Ag_GW_Counties'!J43</f>
        <v>0</v>
      </c>
      <c r="N43" s="28">
        <f>'2003_Urban_GW_Counties'!J43</f>
        <v>0</v>
      </c>
      <c r="O43" s="28">
        <f>'2003_MW_GW_Counties'!J43</f>
        <v>0</v>
      </c>
      <c r="P43" s="28">
        <f>'2003_Ag_GW_Counties'!J43+'2003_Urban_GW_Counties'!J43+'2003_MW_GW_Counties'!J43</f>
        <v>0</v>
      </c>
      <c r="Q43" s="29">
        <f>'2003_Ag_GW_Counties'!H43+'2003_Urban_GW_Counties'!H43+'2003_MW_GW_Counties'!H43</f>
        <v>267.79999999999995</v>
      </c>
      <c r="S43" s="27">
        <v>709</v>
      </c>
      <c r="T43" s="25" t="s">
        <v>186</v>
      </c>
      <c r="U43" s="28">
        <f>'2003_Ag_GW_Counties'!P43</f>
        <v>473.4</v>
      </c>
      <c r="V43" s="29">
        <f>'2003_Urban_GW_Counties'!P43</f>
        <v>29.3</v>
      </c>
      <c r="W43" s="29">
        <f>'2003_MW_GW_Counties'!P43</f>
        <v>0</v>
      </c>
      <c r="X43" s="29">
        <f t="shared" si="6"/>
        <v>502.7</v>
      </c>
      <c r="Y43" s="28">
        <f>'2003_Ag_GW_Counties'!U43</f>
        <v>738.7</v>
      </c>
      <c r="Z43" s="29">
        <f>'2003_Urban_GW_Counties'!U43</f>
        <v>29.3</v>
      </c>
      <c r="AA43" s="29">
        <f>'2003_MW_GW_Counties'!U43</f>
        <v>0</v>
      </c>
      <c r="AB43" s="28">
        <f>'2003_Ag_GW_Counties'!Q43+'2003_Urban_GW_Counties'!Q43+'2003_MW_GW_Counties'!Q43</f>
        <v>194.6</v>
      </c>
      <c r="AC43" s="28">
        <f>'2003_Ag_GW_Counties'!R43+'2003_Urban_GW_Counties'!R43+'2003_MW_GW_Counties'!R43</f>
        <v>0</v>
      </c>
      <c r="AD43" s="28">
        <f>'2003_Ag_GW_Counties'!S43+'2003_Urban_GW_Counties'!S43+'2003_MW_GW_Counties'!S43</f>
        <v>13.7</v>
      </c>
      <c r="AE43" s="28">
        <f>'2003_Ag_GW_Counties'!W43</f>
        <v>0</v>
      </c>
      <c r="AF43" s="28">
        <f>'2003_Urban_GW_Counties'!W43</f>
        <v>0</v>
      </c>
      <c r="AG43" s="28">
        <f>'2003_MW_GW_Counties'!W43</f>
        <v>0</v>
      </c>
      <c r="AH43" s="28">
        <f>'2003_Ag_GW_Counties'!W43+'2003_Urban_GW_Counties'!W43+'2003_MW_GW_Counties'!W43</f>
        <v>0</v>
      </c>
      <c r="AI43" s="29">
        <f t="shared" si="44"/>
        <v>768</v>
      </c>
      <c r="AL43" s="148"/>
      <c r="AM43" s="150">
        <v>604</v>
      </c>
      <c r="AN43" s="151" t="s">
        <v>171</v>
      </c>
      <c r="AO43" s="138">
        <f t="shared" si="47"/>
        <v>0.4</v>
      </c>
      <c r="AP43" s="138">
        <f t="shared" si="48"/>
        <v>1.5</v>
      </c>
      <c r="AQ43" s="138">
        <f t="shared" si="49"/>
        <v>0</v>
      </c>
      <c r="AR43" s="138">
        <f t="shared" si="50"/>
        <v>1.9</v>
      </c>
      <c r="AS43" s="138">
        <f t="shared" si="51"/>
        <v>19</v>
      </c>
      <c r="AT43" s="138">
        <f t="shared" si="52"/>
        <v>42.70000000000001</v>
      </c>
      <c r="AU43" s="138">
        <f t="shared" si="53"/>
        <v>0</v>
      </c>
      <c r="AV43" s="138">
        <f t="shared" si="54"/>
        <v>12.6</v>
      </c>
      <c r="AW43" s="138">
        <f t="shared" si="55"/>
        <v>0</v>
      </c>
      <c r="AX43" s="138">
        <f t="shared" si="56"/>
        <v>0.5</v>
      </c>
      <c r="AY43" s="138">
        <f t="shared" si="57"/>
        <v>0</v>
      </c>
      <c r="AZ43" s="138">
        <f t="shared" si="58"/>
        <v>0</v>
      </c>
      <c r="BA43" s="138">
        <f t="shared" si="59"/>
        <v>0</v>
      </c>
      <c r="BB43" s="138">
        <f t="shared" si="60"/>
        <v>0</v>
      </c>
      <c r="BC43" s="138">
        <f t="shared" si="61"/>
        <v>61.70000000000001</v>
      </c>
    </row>
    <row r="44" spans="1:56" x14ac:dyDescent="0.2">
      <c r="A44" s="23" t="s">
        <v>92</v>
      </c>
      <c r="B44" s="24" t="s">
        <v>93</v>
      </c>
      <c r="C44" s="28">
        <f>'2003_Ag_GW_Counties'!C44</f>
        <v>21.3</v>
      </c>
      <c r="D44" s="29">
        <f>'2003_Urban_GW_Counties'!C44</f>
        <v>123.8</v>
      </c>
      <c r="E44" s="29">
        <f>'2003_MW_GW_Counties'!C44</f>
        <v>0</v>
      </c>
      <c r="F44" s="29">
        <f t="shared" si="5"/>
        <v>145.1</v>
      </c>
      <c r="G44" s="28">
        <f>'2003_Ag_GW_Counties'!H44</f>
        <v>58.800000000000004</v>
      </c>
      <c r="H44" s="29">
        <f>'2003_Urban_GW_Counties'!H44</f>
        <v>445.1</v>
      </c>
      <c r="I44" s="29">
        <f>'2003_MW_GW_Counties'!H44</f>
        <v>0</v>
      </c>
      <c r="J44" s="28">
        <f>'2003_Ag_GW_Counties'!D44+'2003_Urban_GW_Counties'!D44+'2003_MW_GW_Counties'!D44</f>
        <v>142.79999999999998</v>
      </c>
      <c r="K44" s="28">
        <f>'2003_Ag_GW_Counties'!E44+'2003_Urban_GW_Counties'!E44+'2003_MW_GW_Counties'!E44</f>
        <v>0</v>
      </c>
      <c r="L44" s="28">
        <f>'2003_Ag_GW_Counties'!F44+'2003_Urban_GW_Counties'!F44+'2003_MW_GW_Counties'!F44</f>
        <v>3.1</v>
      </c>
      <c r="M44" s="28">
        <f>'2003_Ag_GW_Counties'!J44</f>
        <v>0</v>
      </c>
      <c r="N44" s="28">
        <f>'2003_Urban_GW_Counties'!J44</f>
        <v>0</v>
      </c>
      <c r="O44" s="28">
        <f>'2003_MW_GW_Counties'!J44</f>
        <v>0</v>
      </c>
      <c r="P44" s="28">
        <f>'2003_Ag_GW_Counties'!J44+'2003_Urban_GW_Counties'!J44+'2003_MW_GW_Counties'!J44</f>
        <v>0</v>
      </c>
      <c r="Q44" s="29">
        <f>'2003_Ag_GW_Counties'!H44+'2003_Urban_GW_Counties'!H44+'2003_MW_GW_Counties'!H44</f>
        <v>503.90000000000003</v>
      </c>
      <c r="S44" s="27">
        <v>710</v>
      </c>
      <c r="T44" s="25" t="s">
        <v>187</v>
      </c>
      <c r="U44" s="28">
        <f>'2003_Ag_GW_Counties'!P44</f>
        <v>581.1</v>
      </c>
      <c r="V44" s="29">
        <f>'2003_Urban_GW_Counties'!P44</f>
        <v>129.69999999999999</v>
      </c>
      <c r="W44" s="29">
        <f>'2003_MW_GW_Counties'!P44</f>
        <v>0</v>
      </c>
      <c r="X44" s="29">
        <f t="shared" si="6"/>
        <v>710.8</v>
      </c>
      <c r="Y44" s="28">
        <f>'2003_Ag_GW_Counties'!U44</f>
        <v>1238.1999999999998</v>
      </c>
      <c r="Z44" s="29">
        <f>'2003_Urban_GW_Counties'!U44</f>
        <v>169.60000000000002</v>
      </c>
      <c r="AA44" s="29">
        <f>'2003_MW_GW_Counties'!U44</f>
        <v>0</v>
      </c>
      <c r="AB44" s="28">
        <f>'2003_Ag_GW_Counties'!Q44+'2003_Urban_GW_Counties'!Q44+'2003_MW_GW_Counties'!Q44</f>
        <v>300.5</v>
      </c>
      <c r="AC44" s="28">
        <f>'2003_Ag_GW_Counties'!R44+'2003_Urban_GW_Counties'!R44+'2003_MW_GW_Counties'!R44</f>
        <v>94.4</v>
      </c>
      <c r="AD44" s="28">
        <f>'2003_Ag_GW_Counties'!S44+'2003_Urban_GW_Counties'!S44+'2003_MW_GW_Counties'!S44</f>
        <v>34.9</v>
      </c>
      <c r="AE44" s="28">
        <f>'2003_Ag_GW_Counties'!W44</f>
        <v>0</v>
      </c>
      <c r="AF44" s="28">
        <f>'2003_Urban_GW_Counties'!W44</f>
        <v>0</v>
      </c>
      <c r="AG44" s="28">
        <f>'2003_MW_GW_Counties'!W44</f>
        <v>0</v>
      </c>
      <c r="AH44" s="28">
        <f>'2003_Ag_GW_Counties'!W44+'2003_Urban_GW_Counties'!W44+'2003_MW_GW_Counties'!W44</f>
        <v>0</v>
      </c>
      <c r="AI44" s="29">
        <f t="shared" si="44"/>
        <v>1407.7999999999997</v>
      </c>
      <c r="AL44" s="148"/>
      <c r="AM44" s="150">
        <v>605</v>
      </c>
      <c r="AN44" s="151" t="s">
        <v>172</v>
      </c>
      <c r="AO44" s="138">
        <f t="shared" si="47"/>
        <v>0</v>
      </c>
      <c r="AP44" s="138">
        <f t="shared" si="48"/>
        <v>0</v>
      </c>
      <c r="AQ44" s="138">
        <f t="shared" si="49"/>
        <v>0</v>
      </c>
      <c r="AR44" s="138">
        <f t="shared" si="50"/>
        <v>0</v>
      </c>
      <c r="AS44" s="138">
        <f t="shared" si="51"/>
        <v>0</v>
      </c>
      <c r="AT44" s="138">
        <f t="shared" si="52"/>
        <v>0</v>
      </c>
      <c r="AU44" s="138">
        <f t="shared" si="53"/>
        <v>0</v>
      </c>
      <c r="AV44" s="138">
        <f t="shared" si="54"/>
        <v>0</v>
      </c>
      <c r="AW44" s="138">
        <f t="shared" si="55"/>
        <v>0</v>
      </c>
      <c r="AX44" s="138">
        <f t="shared" si="56"/>
        <v>0</v>
      </c>
      <c r="AY44" s="138">
        <f t="shared" si="57"/>
        <v>0</v>
      </c>
      <c r="AZ44" s="138">
        <f t="shared" si="58"/>
        <v>0</v>
      </c>
      <c r="BA44" s="138">
        <f t="shared" si="59"/>
        <v>0</v>
      </c>
      <c r="BB44" s="138">
        <f t="shared" si="60"/>
        <v>0</v>
      </c>
      <c r="BC44" s="138">
        <f t="shared" si="61"/>
        <v>0</v>
      </c>
    </row>
    <row r="45" spans="1:56" x14ac:dyDescent="0.2">
      <c r="A45" s="23" t="s">
        <v>94</v>
      </c>
      <c r="B45" s="24" t="s">
        <v>95</v>
      </c>
      <c r="C45" s="28">
        <f>'2003_Ag_GW_Counties'!C45</f>
        <v>23.1</v>
      </c>
      <c r="D45" s="29">
        <f>'2003_Urban_GW_Counties'!C45</f>
        <v>32.200000000000003</v>
      </c>
      <c r="E45" s="29">
        <f>'2003_MW_GW_Counties'!C45</f>
        <v>0</v>
      </c>
      <c r="F45" s="29">
        <f t="shared" si="5"/>
        <v>55.300000000000004</v>
      </c>
      <c r="G45" s="28">
        <f>'2003_Ag_GW_Counties'!H45</f>
        <v>23.1</v>
      </c>
      <c r="H45" s="29">
        <f>'2003_Urban_GW_Counties'!H45</f>
        <v>45.1</v>
      </c>
      <c r="I45" s="29">
        <f>'2003_MW_GW_Counties'!H45</f>
        <v>0</v>
      </c>
      <c r="J45" s="28">
        <f>'2003_Ag_GW_Counties'!D45+'2003_Urban_GW_Counties'!D45+'2003_MW_GW_Counties'!D45</f>
        <v>20.599999999999998</v>
      </c>
      <c r="K45" s="28">
        <f>'2003_Ag_GW_Counties'!E45+'2003_Urban_GW_Counties'!E45+'2003_MW_GW_Counties'!E45</f>
        <v>0</v>
      </c>
      <c r="L45" s="28">
        <f>'2003_Ag_GW_Counties'!F45+'2003_Urban_GW_Counties'!F45+'2003_MW_GW_Counties'!F45</f>
        <v>0.1</v>
      </c>
      <c r="M45" s="28">
        <f>'2003_Ag_GW_Counties'!J45</f>
        <v>0</v>
      </c>
      <c r="N45" s="28">
        <f>'2003_Urban_GW_Counties'!J45</f>
        <v>0</v>
      </c>
      <c r="O45" s="28">
        <f>'2003_MW_GW_Counties'!J45</f>
        <v>0</v>
      </c>
      <c r="P45" s="28">
        <f>'2003_Ag_GW_Counties'!J45+'2003_Urban_GW_Counties'!J45+'2003_MW_GW_Counties'!J45</f>
        <v>0</v>
      </c>
      <c r="Q45" s="29">
        <f>'2003_Ag_GW_Counties'!H45+'2003_Urban_GW_Counties'!H45+'2003_MW_GW_Counties'!H45</f>
        <v>68.2</v>
      </c>
      <c r="S45" s="27">
        <v>801</v>
      </c>
      <c r="T45" s="25" t="s">
        <v>43</v>
      </c>
      <c r="U45" s="28">
        <f>'2003_Ag_GW_Counties'!P45</f>
        <v>109.5</v>
      </c>
      <c r="V45" s="29">
        <f>'2003_Urban_GW_Counties'!P45</f>
        <v>17.200000000000003</v>
      </c>
      <c r="W45" s="29">
        <f>'2003_MW_GW_Counties'!P45</f>
        <v>6.3</v>
      </c>
      <c r="X45" s="29">
        <f t="shared" si="6"/>
        <v>133</v>
      </c>
      <c r="Y45" s="28">
        <f>'2003_Ag_GW_Counties'!U45</f>
        <v>246.4</v>
      </c>
      <c r="Z45" s="29">
        <f>'2003_Urban_GW_Counties'!U45</f>
        <v>20.6</v>
      </c>
      <c r="AA45" s="29">
        <f>'2003_MW_GW_Counties'!U45</f>
        <v>16.999999999999996</v>
      </c>
      <c r="AB45" s="28">
        <f>'2003_Ag_GW_Counties'!Q45+'2003_Urban_GW_Counties'!Q45+'2003_MW_GW_Counties'!Q45</f>
        <v>38.599999999999994</v>
      </c>
      <c r="AC45" s="28">
        <f>'2003_Ag_GW_Counties'!R45+'2003_Urban_GW_Counties'!R45+'2003_MW_GW_Counties'!R45</f>
        <v>0</v>
      </c>
      <c r="AD45" s="28">
        <f>'2003_Ag_GW_Counties'!S45+'2003_Urban_GW_Counties'!S45+'2003_MW_GW_Counties'!S45</f>
        <v>7.4999999999999991</v>
      </c>
      <c r="AE45" s="28">
        <f>'2003_Ag_GW_Counties'!W45</f>
        <v>2</v>
      </c>
      <c r="AF45" s="28">
        <f>'2003_Urban_GW_Counties'!W45</f>
        <v>0</v>
      </c>
      <c r="AG45" s="28">
        <f>'2003_MW_GW_Counties'!W45</f>
        <v>0.3</v>
      </c>
      <c r="AH45" s="28">
        <f>'2003_Ag_GW_Counties'!W45+'2003_Urban_GW_Counties'!W45+'2003_MW_GW_Counties'!W45</f>
        <v>2.2999999999999998</v>
      </c>
      <c r="AI45" s="29">
        <f t="shared" si="44"/>
        <v>284</v>
      </c>
      <c r="AL45" s="148"/>
      <c r="AM45" s="150">
        <v>606</v>
      </c>
      <c r="AN45" s="151" t="s">
        <v>173</v>
      </c>
      <c r="AO45" s="138">
        <f t="shared" si="47"/>
        <v>332.4</v>
      </c>
      <c r="AP45" s="138">
        <f t="shared" si="48"/>
        <v>25</v>
      </c>
      <c r="AQ45" s="138">
        <f t="shared" si="49"/>
        <v>130.9</v>
      </c>
      <c r="AR45" s="138">
        <f t="shared" si="50"/>
        <v>488.29999999999995</v>
      </c>
      <c r="AS45" s="138">
        <f t="shared" si="51"/>
        <v>1500.1999999999998</v>
      </c>
      <c r="AT45" s="138">
        <f t="shared" si="52"/>
        <v>28.1</v>
      </c>
      <c r="AU45" s="138">
        <f t="shared" si="53"/>
        <v>429.29999999999995</v>
      </c>
      <c r="AV45" s="138">
        <f t="shared" si="54"/>
        <v>19.100000000000001</v>
      </c>
      <c r="AW45" s="138">
        <f t="shared" si="55"/>
        <v>0</v>
      </c>
      <c r="AX45" s="138">
        <f t="shared" si="56"/>
        <v>58.5</v>
      </c>
      <c r="AY45" s="138">
        <f t="shared" si="57"/>
        <v>0</v>
      </c>
      <c r="AZ45" s="138">
        <f t="shared" si="58"/>
        <v>0</v>
      </c>
      <c r="BA45" s="138">
        <f t="shared" si="59"/>
        <v>0</v>
      </c>
      <c r="BB45" s="138">
        <f t="shared" si="60"/>
        <v>0</v>
      </c>
      <c r="BC45" s="138">
        <f t="shared" si="61"/>
        <v>1957.5999999999997</v>
      </c>
    </row>
    <row r="46" spans="1:56" x14ac:dyDescent="0.2">
      <c r="A46" s="23" t="s">
        <v>96</v>
      </c>
      <c r="B46" s="24" t="s">
        <v>97</v>
      </c>
      <c r="C46" s="28">
        <f>'2003_Ag_GW_Counties'!C46</f>
        <v>25.4</v>
      </c>
      <c r="D46" s="29">
        <f>'2003_Urban_GW_Counties'!C46</f>
        <v>39</v>
      </c>
      <c r="E46" s="29">
        <f>'2003_MW_GW_Counties'!C46</f>
        <v>0</v>
      </c>
      <c r="F46" s="29">
        <f t="shared" si="5"/>
        <v>64.400000000000006</v>
      </c>
      <c r="G46" s="28">
        <f>'2003_Ag_GW_Counties'!H46</f>
        <v>218.7</v>
      </c>
      <c r="H46" s="29">
        <f>'2003_Urban_GW_Counties'!H46</f>
        <v>77.100000000000009</v>
      </c>
      <c r="I46" s="29">
        <f>'2003_MW_GW_Counties'!H46</f>
        <v>0</v>
      </c>
      <c r="J46" s="28">
        <f>'2003_Ag_GW_Counties'!D46+'2003_Urban_GW_Counties'!D46+'2003_MW_GW_Counties'!D46</f>
        <v>19.899999999999999</v>
      </c>
      <c r="K46" s="28">
        <f>'2003_Ag_GW_Counties'!E46+'2003_Urban_GW_Counties'!E46+'2003_MW_GW_Counties'!E46</f>
        <v>0</v>
      </c>
      <c r="L46" s="28">
        <f>'2003_Ag_GW_Counties'!F46+'2003_Urban_GW_Counties'!F46+'2003_MW_GW_Counties'!F46</f>
        <v>25.2</v>
      </c>
      <c r="M46" s="28">
        <f>'2003_Ag_GW_Counties'!J46</f>
        <v>7.5</v>
      </c>
      <c r="N46" s="28">
        <f>'2003_Urban_GW_Counties'!J46</f>
        <v>0</v>
      </c>
      <c r="O46" s="28">
        <f>'2003_MW_GW_Counties'!J46</f>
        <v>0</v>
      </c>
      <c r="P46" s="28">
        <f>'2003_Ag_GW_Counties'!J46+'2003_Urban_GW_Counties'!J46+'2003_MW_GW_Counties'!J46</f>
        <v>7.5</v>
      </c>
      <c r="Q46" s="29">
        <f>'2003_Ag_GW_Counties'!H46+'2003_Urban_GW_Counties'!H46+'2003_MW_GW_Counties'!H46</f>
        <v>295.8</v>
      </c>
      <c r="S46" s="27">
        <v>802</v>
      </c>
      <c r="T46" s="25" t="s">
        <v>11</v>
      </c>
      <c r="U46" s="28">
        <f>'2003_Ag_GW_Counties'!P46</f>
        <v>0.6</v>
      </c>
      <c r="V46" s="29">
        <f>'2003_Urban_GW_Counties'!P46</f>
        <v>14.600000000000001</v>
      </c>
      <c r="W46" s="29">
        <f>'2003_MW_GW_Counties'!P46</f>
        <v>0</v>
      </c>
      <c r="X46" s="29">
        <f t="shared" si="6"/>
        <v>15.200000000000001</v>
      </c>
      <c r="Y46" s="28">
        <f>'2003_Ag_GW_Counties'!U46</f>
        <v>140.69999999999999</v>
      </c>
      <c r="Z46" s="29">
        <f>'2003_Urban_GW_Counties'!U46</f>
        <v>18.900000000000002</v>
      </c>
      <c r="AA46" s="29">
        <f>'2003_MW_GW_Counties'!U46</f>
        <v>0</v>
      </c>
      <c r="AB46" s="28">
        <f>'2003_Ag_GW_Counties'!Q46+'2003_Urban_GW_Counties'!Q46+'2003_MW_GW_Counties'!Q46</f>
        <v>13.700000000000001</v>
      </c>
      <c r="AC46" s="28">
        <f>'2003_Ag_GW_Counties'!R46+'2003_Urban_GW_Counties'!R46+'2003_MW_GW_Counties'!R46</f>
        <v>0</v>
      </c>
      <c r="AD46" s="28">
        <f>'2003_Ag_GW_Counties'!S46+'2003_Urban_GW_Counties'!S46+'2003_MW_GW_Counties'!S46</f>
        <v>0</v>
      </c>
      <c r="AE46" s="28">
        <f>'2003_Ag_GW_Counties'!W46</f>
        <v>8.6999999999999993</v>
      </c>
      <c r="AF46" s="28">
        <f>'2003_Urban_GW_Counties'!W46</f>
        <v>0</v>
      </c>
      <c r="AG46" s="28">
        <f>'2003_MW_GW_Counties'!W46</f>
        <v>0</v>
      </c>
      <c r="AH46" s="28">
        <f>'2003_Ag_GW_Counties'!W46+'2003_Urban_GW_Counties'!W46+'2003_MW_GW_Counties'!W46</f>
        <v>8.6999999999999993</v>
      </c>
      <c r="AI46" s="29">
        <f t="shared" si="44"/>
        <v>159.6</v>
      </c>
      <c r="AL46" s="148"/>
      <c r="AM46" s="150">
        <v>607</v>
      </c>
      <c r="AN46" s="151" t="s">
        <v>174</v>
      </c>
      <c r="AO46" s="138">
        <f t="shared" si="47"/>
        <v>84.8</v>
      </c>
      <c r="AP46" s="138">
        <f t="shared" si="48"/>
        <v>143.6</v>
      </c>
      <c r="AQ46" s="138">
        <f t="shared" si="49"/>
        <v>0</v>
      </c>
      <c r="AR46" s="138">
        <f t="shared" si="50"/>
        <v>228.39999999999998</v>
      </c>
      <c r="AS46" s="138">
        <f t="shared" si="51"/>
        <v>857.19999999999993</v>
      </c>
      <c r="AT46" s="138">
        <f t="shared" si="52"/>
        <v>143.6</v>
      </c>
      <c r="AU46" s="138">
        <f t="shared" si="53"/>
        <v>5.4</v>
      </c>
      <c r="AV46" s="138">
        <f t="shared" si="54"/>
        <v>108</v>
      </c>
      <c r="AW46" s="138">
        <f t="shared" si="55"/>
        <v>78.900000000000006</v>
      </c>
      <c r="AX46" s="138">
        <f t="shared" si="56"/>
        <v>33.300000000000004</v>
      </c>
      <c r="AY46" s="138">
        <f t="shared" si="57"/>
        <v>577.4</v>
      </c>
      <c r="AZ46" s="138">
        <f t="shared" si="58"/>
        <v>0</v>
      </c>
      <c r="BA46" s="138">
        <f t="shared" si="59"/>
        <v>0</v>
      </c>
      <c r="BB46" s="138">
        <f t="shared" si="60"/>
        <v>577.4</v>
      </c>
      <c r="BC46" s="138">
        <f t="shared" si="61"/>
        <v>1006.1999999999999</v>
      </c>
    </row>
    <row r="47" spans="1:56" x14ac:dyDescent="0.2">
      <c r="A47" s="23" t="s">
        <v>98</v>
      </c>
      <c r="B47" s="24" t="s">
        <v>99</v>
      </c>
      <c r="C47" s="28">
        <f>'2003_Ag_GW_Counties'!C47</f>
        <v>19.5</v>
      </c>
      <c r="D47" s="29">
        <f>'2003_Urban_GW_Counties'!C47</f>
        <v>1.5000000000000002</v>
      </c>
      <c r="E47" s="29">
        <f>'2003_MW_GW_Counties'!C47</f>
        <v>0</v>
      </c>
      <c r="F47" s="29">
        <f t="shared" si="5"/>
        <v>21</v>
      </c>
      <c r="G47" s="28">
        <f>'2003_Ag_GW_Counties'!H47</f>
        <v>53.500000000000007</v>
      </c>
      <c r="H47" s="29">
        <f>'2003_Urban_GW_Counties'!H47</f>
        <v>1.6</v>
      </c>
      <c r="I47" s="29">
        <f>'2003_MW_GW_Counties'!H47</f>
        <v>0</v>
      </c>
      <c r="J47" s="28">
        <f>'2003_Ag_GW_Counties'!D47+'2003_Urban_GW_Counties'!D47+'2003_MW_GW_Counties'!D47</f>
        <v>1.7000000000000002</v>
      </c>
      <c r="K47" s="28">
        <f>'2003_Ag_GW_Counties'!E47+'2003_Urban_GW_Counties'!E47+'2003_MW_GW_Counties'!E47</f>
        <v>0</v>
      </c>
      <c r="L47" s="28">
        <f>'2003_Ag_GW_Counties'!F47+'2003_Urban_GW_Counties'!F47+'2003_MW_GW_Counties'!F47</f>
        <v>0.1</v>
      </c>
      <c r="M47" s="28">
        <f>'2003_Ag_GW_Counties'!J47</f>
        <v>0</v>
      </c>
      <c r="N47" s="28">
        <f>'2003_Urban_GW_Counties'!J47</f>
        <v>0.10000000000000009</v>
      </c>
      <c r="O47" s="28">
        <f>'2003_MW_GW_Counties'!J47</f>
        <v>0</v>
      </c>
      <c r="P47" s="28">
        <f>'2003_Ag_GW_Counties'!J47+'2003_Urban_GW_Counties'!J47+'2003_MW_GW_Counties'!J47</f>
        <v>0.10000000000000009</v>
      </c>
      <c r="Q47" s="29">
        <f>'2003_Ag_GW_Counties'!H47+'2003_Urban_GW_Counties'!H47+'2003_MW_GW_Counties'!H47</f>
        <v>55.100000000000009</v>
      </c>
      <c r="S47" s="27">
        <v>901</v>
      </c>
      <c r="T47" s="25" t="s">
        <v>188</v>
      </c>
      <c r="U47" s="28">
        <f>'2003_Ag_GW_Counties'!P47</f>
        <v>121.5</v>
      </c>
      <c r="V47" s="29">
        <f>'2003_Urban_GW_Counties'!P47</f>
        <v>9.8999999999999986</v>
      </c>
      <c r="W47" s="29">
        <f>'2003_MW_GW_Counties'!P47</f>
        <v>0</v>
      </c>
      <c r="X47" s="29">
        <f t="shared" si="6"/>
        <v>131.4</v>
      </c>
      <c r="Y47" s="28">
        <f>'2003_Ag_GW_Counties'!U47</f>
        <v>171.8</v>
      </c>
      <c r="Z47" s="29">
        <f>'2003_Urban_GW_Counties'!U47</f>
        <v>11.6</v>
      </c>
      <c r="AA47" s="29">
        <f>'2003_MW_GW_Counties'!U47</f>
        <v>0</v>
      </c>
      <c r="AB47" s="28">
        <f>'2003_Ag_GW_Counties'!Q47+'2003_Urban_GW_Counties'!Q47+'2003_MW_GW_Counties'!Q47</f>
        <v>27.3</v>
      </c>
      <c r="AC47" s="28">
        <f>'2003_Ag_GW_Counties'!R47+'2003_Urban_GW_Counties'!R47+'2003_MW_GW_Counties'!R47</f>
        <v>0</v>
      </c>
      <c r="AD47" s="28">
        <f>'2003_Ag_GW_Counties'!S47+'2003_Urban_GW_Counties'!S47+'2003_MW_GW_Counties'!S47</f>
        <v>0</v>
      </c>
      <c r="AE47" s="28">
        <f>'2003_Ag_GW_Counties'!W47</f>
        <v>0</v>
      </c>
      <c r="AF47" s="28">
        <f>'2003_Urban_GW_Counties'!W47</f>
        <v>0</v>
      </c>
      <c r="AG47" s="28">
        <f>'2003_MW_GW_Counties'!W47</f>
        <v>0</v>
      </c>
      <c r="AH47" s="28">
        <f>'2003_Ag_GW_Counties'!W47+'2003_Urban_GW_Counties'!W47+'2003_MW_GW_Counties'!W47</f>
        <v>0</v>
      </c>
      <c r="AI47" s="29">
        <f t="shared" si="44"/>
        <v>183.4</v>
      </c>
      <c r="AL47" s="148"/>
      <c r="AM47" s="150">
        <v>608</v>
      </c>
      <c r="AN47" s="151" t="s">
        <v>175</v>
      </c>
      <c r="AO47" s="138">
        <f t="shared" si="47"/>
        <v>246.2</v>
      </c>
      <c r="AP47" s="138">
        <f t="shared" si="48"/>
        <v>80.199999999999989</v>
      </c>
      <c r="AQ47" s="138">
        <f t="shared" si="49"/>
        <v>0</v>
      </c>
      <c r="AR47" s="138">
        <f t="shared" si="50"/>
        <v>326.39999999999998</v>
      </c>
      <c r="AS47" s="138">
        <f t="shared" si="51"/>
        <v>908.9</v>
      </c>
      <c r="AT47" s="138">
        <f t="shared" si="52"/>
        <v>80.199999999999989</v>
      </c>
      <c r="AU47" s="138">
        <f t="shared" si="53"/>
        <v>0</v>
      </c>
      <c r="AV47" s="138">
        <f t="shared" si="54"/>
        <v>0</v>
      </c>
      <c r="AW47" s="138">
        <f t="shared" si="55"/>
        <v>0</v>
      </c>
      <c r="AX47" s="138">
        <f t="shared" si="56"/>
        <v>33.200000000000003</v>
      </c>
      <c r="AY47" s="138">
        <f t="shared" si="57"/>
        <v>119.5</v>
      </c>
      <c r="AZ47" s="138">
        <f t="shared" si="58"/>
        <v>0</v>
      </c>
      <c r="BA47" s="138">
        <f t="shared" si="59"/>
        <v>0</v>
      </c>
      <c r="BB47" s="138">
        <f t="shared" si="60"/>
        <v>119.5</v>
      </c>
      <c r="BC47" s="138">
        <f t="shared" si="61"/>
        <v>989.09999999999991</v>
      </c>
    </row>
    <row r="48" spans="1:56" x14ac:dyDescent="0.2">
      <c r="A48" s="23" t="s">
        <v>100</v>
      </c>
      <c r="B48" s="24" t="s">
        <v>101</v>
      </c>
      <c r="C48" s="28">
        <f>'2003_Ag_GW_Counties'!C48</f>
        <v>162.39999999999998</v>
      </c>
      <c r="D48" s="29">
        <f>'2003_Urban_GW_Counties'!C48</f>
        <v>11.5</v>
      </c>
      <c r="E48" s="29">
        <f>'2003_MW_GW_Counties'!C48</f>
        <v>2.5</v>
      </c>
      <c r="F48" s="29">
        <f t="shared" si="5"/>
        <v>176.39999999999998</v>
      </c>
      <c r="G48" s="28">
        <f>'2003_Ag_GW_Counties'!H48</f>
        <v>437.40000000000003</v>
      </c>
      <c r="H48" s="29">
        <f>'2003_Urban_GW_Counties'!H48</f>
        <v>20.8</v>
      </c>
      <c r="I48" s="29">
        <f>'2003_MW_GW_Counties'!H48</f>
        <v>115.99999999999999</v>
      </c>
      <c r="J48" s="28">
        <f>'2003_Ag_GW_Counties'!D48+'2003_Urban_GW_Counties'!D48+'2003_MW_GW_Counties'!D48</f>
        <v>51.899999999999991</v>
      </c>
      <c r="K48" s="28">
        <f>'2003_Ag_GW_Counties'!E48+'2003_Urban_GW_Counties'!E48+'2003_MW_GW_Counties'!E48</f>
        <v>0</v>
      </c>
      <c r="L48" s="28">
        <f>'2003_Ag_GW_Counties'!F48+'2003_Urban_GW_Counties'!F48+'2003_MW_GW_Counties'!F48</f>
        <v>7.8999999999999995</v>
      </c>
      <c r="M48" s="28">
        <f>'2003_Ag_GW_Counties'!J48</f>
        <v>0</v>
      </c>
      <c r="N48" s="28">
        <f>'2003_Urban_GW_Counties'!J48</f>
        <v>0</v>
      </c>
      <c r="O48" s="28">
        <f>'2003_MW_GW_Counties'!J48</f>
        <v>15.799999999999997</v>
      </c>
      <c r="P48" s="28">
        <f>'2003_Ag_GW_Counties'!J48+'2003_Urban_GW_Counties'!J48+'2003_MW_GW_Counties'!J48</f>
        <v>15.799999999999997</v>
      </c>
      <c r="Q48" s="29">
        <f>'2003_Ag_GW_Counties'!H48+'2003_Urban_GW_Counties'!H48+'2003_MW_GW_Counties'!H48</f>
        <v>574.20000000000005</v>
      </c>
      <c r="S48" s="27">
        <v>902</v>
      </c>
      <c r="T48" s="25" t="s">
        <v>189</v>
      </c>
      <c r="U48" s="28">
        <f>'2003_Ag_GW_Counties'!P48</f>
        <v>9.3000000000000007</v>
      </c>
      <c r="V48" s="29">
        <f>'2003_Urban_GW_Counties'!P48</f>
        <v>18.500000000000004</v>
      </c>
      <c r="W48" s="29">
        <f>'2003_MW_GW_Counties'!P48</f>
        <v>0</v>
      </c>
      <c r="X48" s="29">
        <f t="shared" si="6"/>
        <v>27.800000000000004</v>
      </c>
      <c r="Y48" s="28">
        <f>'2003_Ag_GW_Counties'!U48</f>
        <v>9.3000000000000007</v>
      </c>
      <c r="Z48" s="29">
        <f>'2003_Urban_GW_Counties'!U48</f>
        <v>18.800000000000004</v>
      </c>
      <c r="AA48" s="29">
        <f>'2003_MW_GW_Counties'!U48</f>
        <v>0</v>
      </c>
      <c r="AB48" s="28">
        <f>'2003_Ag_GW_Counties'!Q48+'2003_Urban_GW_Counties'!Q48+'2003_MW_GW_Counties'!Q48</f>
        <v>8.9999999999999982</v>
      </c>
      <c r="AC48" s="28">
        <f>'2003_Ag_GW_Counties'!R48+'2003_Urban_GW_Counties'!R48+'2003_MW_GW_Counties'!R48</f>
        <v>0</v>
      </c>
      <c r="AD48" s="28">
        <f>'2003_Ag_GW_Counties'!S48+'2003_Urban_GW_Counties'!S48+'2003_MW_GW_Counties'!S48</f>
        <v>0</v>
      </c>
      <c r="AE48" s="28">
        <f>'2003_Ag_GW_Counties'!W48</f>
        <v>0</v>
      </c>
      <c r="AF48" s="28">
        <f>'2003_Urban_GW_Counties'!W48</f>
        <v>0</v>
      </c>
      <c r="AG48" s="28">
        <f>'2003_MW_GW_Counties'!W48</f>
        <v>0</v>
      </c>
      <c r="AH48" s="28">
        <f>'2003_Ag_GW_Counties'!W48+'2003_Urban_GW_Counties'!W48+'2003_MW_GW_Counties'!W48</f>
        <v>0</v>
      </c>
      <c r="AI48" s="29">
        <f t="shared" si="44"/>
        <v>28.100000000000005</v>
      </c>
      <c r="AL48" s="148"/>
      <c r="AM48" s="150">
        <v>609</v>
      </c>
      <c r="AN48" s="151" t="s">
        <v>176</v>
      </c>
      <c r="AO48" s="138">
        <f t="shared" si="47"/>
        <v>1111.4000000000001</v>
      </c>
      <c r="AP48" s="138">
        <f t="shared" si="48"/>
        <v>97.1</v>
      </c>
      <c r="AQ48" s="138">
        <f t="shared" si="49"/>
        <v>4.8</v>
      </c>
      <c r="AR48" s="138">
        <f t="shared" si="50"/>
        <v>1213.3</v>
      </c>
      <c r="AS48" s="138">
        <f t="shared" si="51"/>
        <v>1993.8000000000002</v>
      </c>
      <c r="AT48" s="138">
        <f t="shared" si="52"/>
        <v>97.1</v>
      </c>
      <c r="AU48" s="138">
        <f t="shared" si="53"/>
        <v>34.799999999999997</v>
      </c>
      <c r="AV48" s="138">
        <f t="shared" si="54"/>
        <v>402.79999999999995</v>
      </c>
      <c r="AW48" s="138">
        <f t="shared" si="55"/>
        <v>26.7</v>
      </c>
      <c r="AX48" s="138">
        <f t="shared" si="56"/>
        <v>44.199999999999996</v>
      </c>
      <c r="AY48" s="138">
        <f t="shared" si="57"/>
        <v>0</v>
      </c>
      <c r="AZ48" s="138">
        <f t="shared" si="58"/>
        <v>0</v>
      </c>
      <c r="BA48" s="138">
        <f t="shared" si="59"/>
        <v>0</v>
      </c>
      <c r="BB48" s="138">
        <f t="shared" si="60"/>
        <v>0</v>
      </c>
      <c r="BC48" s="138">
        <f t="shared" si="61"/>
        <v>2125.7000000000003</v>
      </c>
    </row>
    <row r="49" spans="1:56" ht="13.5" thickBot="1" x14ac:dyDescent="0.25">
      <c r="A49" s="23" t="s">
        <v>102</v>
      </c>
      <c r="B49" s="24" t="s">
        <v>103</v>
      </c>
      <c r="C49" s="28">
        <f>'2003_Ag_GW_Counties'!C49</f>
        <v>152.80000000000001</v>
      </c>
      <c r="D49" s="29">
        <f>'2003_Urban_GW_Counties'!C49</f>
        <v>12.200000000000001</v>
      </c>
      <c r="E49" s="29">
        <f>'2003_MW_GW_Counties'!C49</f>
        <v>0</v>
      </c>
      <c r="F49" s="29">
        <f t="shared" si="5"/>
        <v>165</v>
      </c>
      <c r="G49" s="28">
        <f>'2003_Ag_GW_Counties'!H49</f>
        <v>370.90000000000003</v>
      </c>
      <c r="H49" s="29">
        <f>'2003_Urban_GW_Counties'!H49</f>
        <v>94.1</v>
      </c>
      <c r="I49" s="29">
        <f>'2003_MW_GW_Counties'!H49</f>
        <v>0</v>
      </c>
      <c r="J49" s="28">
        <f>'2003_Ag_GW_Counties'!D49+'2003_Urban_GW_Counties'!D49+'2003_MW_GW_Counties'!D49</f>
        <v>12.8</v>
      </c>
      <c r="K49" s="28">
        <f>'2003_Ag_GW_Counties'!E49+'2003_Urban_GW_Counties'!E49+'2003_MW_GW_Counties'!E49</f>
        <v>0</v>
      </c>
      <c r="L49" s="28">
        <f>'2003_Ag_GW_Counties'!F49+'2003_Urban_GW_Counties'!F49+'2003_MW_GW_Counties'!F49</f>
        <v>1.8</v>
      </c>
      <c r="M49" s="28">
        <f>'2003_Ag_GW_Counties'!J49</f>
        <v>0</v>
      </c>
      <c r="N49" s="28">
        <f>'2003_Urban_GW_Counties'!J49</f>
        <v>0</v>
      </c>
      <c r="O49" s="28">
        <f>'2003_MW_GW_Counties'!J49</f>
        <v>0</v>
      </c>
      <c r="P49" s="28">
        <f>'2003_Ag_GW_Counties'!J49+'2003_Urban_GW_Counties'!J49+'2003_MW_GW_Counties'!J49</f>
        <v>0</v>
      </c>
      <c r="Q49" s="29">
        <f>'2003_Ag_GW_Counties'!H49+'2003_Urban_GW_Counties'!H49+'2003_MW_GW_Counties'!H49</f>
        <v>465</v>
      </c>
      <c r="S49" s="27">
        <v>903</v>
      </c>
      <c r="T49" s="25" t="s">
        <v>190</v>
      </c>
      <c r="U49" s="28">
        <f>'2003_Ag_GW_Counties'!P49</f>
        <v>10.6</v>
      </c>
      <c r="V49" s="29">
        <f>'2003_Urban_GW_Counties'!P49</f>
        <v>4.1000000000000005</v>
      </c>
      <c r="W49" s="29">
        <f>'2003_MW_GW_Counties'!P49</f>
        <v>0</v>
      </c>
      <c r="X49" s="29">
        <f t="shared" si="6"/>
        <v>14.7</v>
      </c>
      <c r="Y49" s="28">
        <f>'2003_Ag_GW_Counties'!U49</f>
        <v>10.6</v>
      </c>
      <c r="Z49" s="29">
        <f>'2003_Urban_GW_Counties'!U49</f>
        <v>4.1000000000000005</v>
      </c>
      <c r="AA49" s="29">
        <f>'2003_MW_GW_Counties'!U49</f>
        <v>0</v>
      </c>
      <c r="AB49" s="28">
        <f>'2003_Ag_GW_Counties'!Q49+'2003_Urban_GW_Counties'!Q49+'2003_MW_GW_Counties'!Q49</f>
        <v>1.5</v>
      </c>
      <c r="AC49" s="28">
        <f>'2003_Ag_GW_Counties'!R49+'2003_Urban_GW_Counties'!R49+'2003_MW_GW_Counties'!R49</f>
        <v>0</v>
      </c>
      <c r="AD49" s="28">
        <f>'2003_Ag_GW_Counties'!S49+'2003_Urban_GW_Counties'!S49+'2003_MW_GW_Counties'!S49</f>
        <v>0</v>
      </c>
      <c r="AE49" s="28">
        <f>'2003_Ag_GW_Counties'!W49</f>
        <v>0</v>
      </c>
      <c r="AF49" s="28">
        <f>'2003_Urban_GW_Counties'!W49</f>
        <v>0</v>
      </c>
      <c r="AG49" s="28">
        <f>'2003_MW_GW_Counties'!W49</f>
        <v>0</v>
      </c>
      <c r="AH49" s="28">
        <f>'2003_Ag_GW_Counties'!W49+'2003_Urban_GW_Counties'!W49+'2003_MW_GW_Counties'!W49</f>
        <v>0</v>
      </c>
      <c r="AI49" s="29">
        <f t="shared" si="44"/>
        <v>14.7</v>
      </c>
      <c r="AL49" s="148"/>
      <c r="AM49" s="152">
        <v>610</v>
      </c>
      <c r="AN49" s="153" t="s">
        <v>177</v>
      </c>
      <c r="AO49" s="154">
        <f t="shared" si="47"/>
        <v>1.9</v>
      </c>
      <c r="AP49" s="154">
        <f t="shared" si="48"/>
        <v>20.699999999999996</v>
      </c>
      <c r="AQ49" s="154">
        <f t="shared" si="49"/>
        <v>0</v>
      </c>
      <c r="AR49" s="154">
        <f t="shared" si="50"/>
        <v>22.599999999999994</v>
      </c>
      <c r="AS49" s="154">
        <f t="shared" si="51"/>
        <v>1.9</v>
      </c>
      <c r="AT49" s="154">
        <f t="shared" si="52"/>
        <v>21.299999999999997</v>
      </c>
      <c r="AU49" s="154">
        <f t="shared" si="53"/>
        <v>0</v>
      </c>
      <c r="AV49" s="154">
        <f t="shared" si="54"/>
        <v>13.7</v>
      </c>
      <c r="AW49" s="154">
        <f t="shared" si="55"/>
        <v>0</v>
      </c>
      <c r="AX49" s="154">
        <f t="shared" si="56"/>
        <v>0</v>
      </c>
      <c r="AY49" s="154">
        <f t="shared" si="57"/>
        <v>0</v>
      </c>
      <c r="AZ49" s="154">
        <f t="shared" si="58"/>
        <v>0</v>
      </c>
      <c r="BA49" s="154">
        <f t="shared" si="59"/>
        <v>0</v>
      </c>
      <c r="BB49" s="154">
        <f t="shared" si="60"/>
        <v>0</v>
      </c>
      <c r="BC49" s="154">
        <f t="shared" si="61"/>
        <v>23.199999999999996</v>
      </c>
    </row>
    <row r="50" spans="1:56" ht="13.5" thickTop="1" x14ac:dyDescent="0.2">
      <c r="A50" s="23" t="s">
        <v>104</v>
      </c>
      <c r="B50" s="24" t="s">
        <v>105</v>
      </c>
      <c r="C50" s="28">
        <f>'2003_Ag_GW_Counties'!C50</f>
        <v>35.299999999999997</v>
      </c>
      <c r="D50" s="29">
        <f>'2003_Urban_GW_Counties'!C50</f>
        <v>33.199999999999996</v>
      </c>
      <c r="E50" s="29">
        <f>'2003_MW_GW_Counties'!C50</f>
        <v>0</v>
      </c>
      <c r="F50" s="29">
        <f t="shared" si="5"/>
        <v>68.5</v>
      </c>
      <c r="G50" s="28">
        <f>'2003_Ag_GW_Counties'!H50</f>
        <v>74.500000000000014</v>
      </c>
      <c r="H50" s="29">
        <f>'2003_Urban_GW_Counties'!H50</f>
        <v>95.4</v>
      </c>
      <c r="I50" s="29">
        <f>'2003_MW_GW_Counties'!H50</f>
        <v>0</v>
      </c>
      <c r="J50" s="28">
        <f>'2003_Ag_GW_Counties'!D50+'2003_Urban_GW_Counties'!D50+'2003_MW_GW_Counties'!D50</f>
        <v>19</v>
      </c>
      <c r="K50" s="28">
        <f>'2003_Ag_GW_Counties'!E50+'2003_Urban_GW_Counties'!E50+'2003_MW_GW_Counties'!E50</f>
        <v>2</v>
      </c>
      <c r="L50" s="28">
        <f>'2003_Ag_GW_Counties'!F50+'2003_Urban_GW_Counties'!F50+'2003_MW_GW_Counties'!F50</f>
        <v>0</v>
      </c>
      <c r="M50" s="28">
        <f>'2003_Ag_GW_Counties'!J50</f>
        <v>2.0999999999999943</v>
      </c>
      <c r="N50" s="28">
        <f>'2003_Urban_GW_Counties'!J50</f>
        <v>10.599999999999994</v>
      </c>
      <c r="O50" s="28">
        <f>'2003_MW_GW_Counties'!J50</f>
        <v>0</v>
      </c>
      <c r="P50" s="28">
        <f>'2003_Ag_GW_Counties'!J50+'2003_Urban_GW_Counties'!J50+'2003_MW_GW_Counties'!J50</f>
        <v>12.699999999999989</v>
      </c>
      <c r="Q50" s="29">
        <f>'2003_Ag_GW_Counties'!H50+'2003_Urban_GW_Counties'!H50+'2003_MW_GW_Counties'!H50</f>
        <v>169.90000000000003</v>
      </c>
      <c r="S50" s="27">
        <v>904</v>
      </c>
      <c r="T50" s="25" t="s">
        <v>191</v>
      </c>
      <c r="U50" s="28">
        <f>'2003_Ag_GW_Counties'!P50</f>
        <v>69.3</v>
      </c>
      <c r="V50" s="29">
        <f>'2003_Urban_GW_Counties'!P50</f>
        <v>21.4</v>
      </c>
      <c r="W50" s="29">
        <f>'2003_MW_GW_Counties'!P50</f>
        <v>0</v>
      </c>
      <c r="X50" s="29">
        <f t="shared" si="6"/>
        <v>90.699999999999989</v>
      </c>
      <c r="Y50" s="28">
        <f>'2003_Ag_GW_Counties'!U50</f>
        <v>87.499999999999986</v>
      </c>
      <c r="Z50" s="29">
        <f>'2003_Urban_GW_Counties'!U50</f>
        <v>104.39999999999999</v>
      </c>
      <c r="AA50" s="29">
        <f>'2003_MW_GW_Counties'!U50</f>
        <v>0</v>
      </c>
      <c r="AB50" s="28">
        <f>'2003_Ag_GW_Counties'!Q50+'2003_Urban_GW_Counties'!Q50+'2003_MW_GW_Counties'!Q50</f>
        <v>56.2</v>
      </c>
      <c r="AC50" s="28">
        <f>'2003_Ag_GW_Counties'!R50+'2003_Urban_GW_Counties'!R50+'2003_MW_GW_Counties'!R50</f>
        <v>0</v>
      </c>
      <c r="AD50" s="28">
        <f>'2003_Ag_GW_Counties'!S50+'2003_Urban_GW_Counties'!S50+'2003_MW_GW_Counties'!S50</f>
        <v>0</v>
      </c>
      <c r="AE50" s="28">
        <f>'2003_Ag_GW_Counties'!W50</f>
        <v>17</v>
      </c>
      <c r="AF50" s="28">
        <f>'2003_Urban_GW_Counties'!W50</f>
        <v>8.6999999999999993</v>
      </c>
      <c r="AG50" s="28">
        <f>'2003_MW_GW_Counties'!W50</f>
        <v>0</v>
      </c>
      <c r="AH50" s="28">
        <f>'2003_Ag_GW_Counties'!W50+'2003_Urban_GW_Counties'!W50+'2003_MW_GW_Counties'!W50</f>
        <v>25.7</v>
      </c>
      <c r="AI50" s="29">
        <f t="shared" si="44"/>
        <v>191.89999999999998</v>
      </c>
      <c r="AL50" s="148"/>
      <c r="AM50" s="150"/>
      <c r="AN50" s="155" t="s">
        <v>242</v>
      </c>
      <c r="AO50" s="138">
        <f>SUM(AO40:AO49)</f>
        <v>2110.5</v>
      </c>
      <c r="AP50" s="138">
        <f t="shared" ref="AP50:BC50" si="62">SUM(AP40:AP49)</f>
        <v>441.3</v>
      </c>
      <c r="AQ50" s="138">
        <f t="shared" si="62"/>
        <v>136.50000000000003</v>
      </c>
      <c r="AR50" s="138">
        <f t="shared" si="62"/>
        <v>2688.2999999999997</v>
      </c>
      <c r="AS50" s="138">
        <f t="shared" si="62"/>
        <v>6704.0999999999995</v>
      </c>
      <c r="AT50" s="138">
        <f t="shared" si="62"/>
        <v>618.09999999999991</v>
      </c>
      <c r="AU50" s="138">
        <f t="shared" si="62"/>
        <v>472.29999999999995</v>
      </c>
      <c r="AV50" s="138">
        <f t="shared" si="62"/>
        <v>630.70000000000005</v>
      </c>
      <c r="AW50" s="138">
        <f t="shared" si="62"/>
        <v>105.60000000000001</v>
      </c>
      <c r="AX50" s="138">
        <f t="shared" si="62"/>
        <v>187.2</v>
      </c>
      <c r="AY50" s="138">
        <f t="shared" ref="AY50:BA50" si="63">SUM(AY40:AY49)</f>
        <v>880</v>
      </c>
      <c r="AZ50" s="138">
        <f t="shared" si="63"/>
        <v>0</v>
      </c>
      <c r="BA50" s="138">
        <f t="shared" si="63"/>
        <v>0</v>
      </c>
      <c r="BB50" s="138">
        <f t="shared" si="62"/>
        <v>880</v>
      </c>
      <c r="BC50" s="138">
        <f t="shared" si="62"/>
        <v>7794.5000000000009</v>
      </c>
      <c r="BD50" s="28">
        <f>AS50+AT50+AU50</f>
        <v>7794.4999999999991</v>
      </c>
    </row>
    <row r="51" spans="1:56" x14ac:dyDescent="0.2">
      <c r="A51" s="23" t="s">
        <v>106</v>
      </c>
      <c r="B51" s="24" t="s">
        <v>107</v>
      </c>
      <c r="C51" s="28">
        <f>'2003_Ag_GW_Counties'!C51</f>
        <v>358.5</v>
      </c>
      <c r="D51" s="29">
        <f>'2003_Urban_GW_Counties'!C51</f>
        <v>191.90000000000003</v>
      </c>
      <c r="E51" s="29">
        <f>'2003_MW_GW_Counties'!C51</f>
        <v>0</v>
      </c>
      <c r="F51" s="29">
        <f t="shared" si="5"/>
        <v>550.40000000000009</v>
      </c>
      <c r="G51" s="28">
        <f>'2003_Ag_GW_Counties'!H51</f>
        <v>1625.4999999999998</v>
      </c>
      <c r="H51" s="29">
        <f>'2003_Urban_GW_Counties'!H51</f>
        <v>192.8</v>
      </c>
      <c r="I51" s="29">
        <f>'2003_MW_GW_Counties'!H51</f>
        <v>5.4</v>
      </c>
      <c r="J51" s="28">
        <f>'2003_Ag_GW_Counties'!D51+'2003_Urban_GW_Counties'!D51+'2003_MW_GW_Counties'!D51</f>
        <v>82.899999999999991</v>
      </c>
      <c r="K51" s="28">
        <f>'2003_Ag_GW_Counties'!E51+'2003_Urban_GW_Counties'!E51+'2003_MW_GW_Counties'!E51</f>
        <v>78.900000000000006</v>
      </c>
      <c r="L51" s="28">
        <f>'2003_Ag_GW_Counties'!F51+'2003_Urban_GW_Counties'!F51+'2003_MW_GW_Counties'!F51</f>
        <v>63.400000000000006</v>
      </c>
      <c r="M51" s="28">
        <f>'2003_Ag_GW_Counties'!J51</f>
        <v>693.3</v>
      </c>
      <c r="N51" s="28">
        <f>'2003_Urban_GW_Counties'!J51</f>
        <v>0</v>
      </c>
      <c r="O51" s="28">
        <f>'2003_MW_GW_Counties'!J51</f>
        <v>0</v>
      </c>
      <c r="P51" s="28">
        <f>'2003_Ag_GW_Counties'!J51+'2003_Urban_GW_Counties'!J51+'2003_MW_GW_Counties'!J51</f>
        <v>693.3</v>
      </c>
      <c r="Q51" s="29">
        <f>'2003_Ag_GW_Counties'!H51+'2003_Urban_GW_Counties'!H51+'2003_MW_GW_Counties'!H51</f>
        <v>1823.6999999999998</v>
      </c>
      <c r="S51" s="27">
        <v>905</v>
      </c>
      <c r="T51" s="25" t="s">
        <v>192</v>
      </c>
      <c r="U51" s="28">
        <f>'2003_Ag_GW_Counties'!P51</f>
        <v>59.8</v>
      </c>
      <c r="V51" s="29">
        <f>'2003_Urban_GW_Counties'!P51</f>
        <v>82.8</v>
      </c>
      <c r="W51" s="29">
        <f>'2003_MW_GW_Counties'!P51</f>
        <v>0</v>
      </c>
      <c r="X51" s="29">
        <f t="shared" si="6"/>
        <v>142.6</v>
      </c>
      <c r="Y51" s="28">
        <f>'2003_Ag_GW_Counties'!U51</f>
        <v>95.1</v>
      </c>
      <c r="Z51" s="29">
        <f>'2003_Urban_GW_Counties'!U51</f>
        <v>106.30000000000001</v>
      </c>
      <c r="AA51" s="29">
        <f>'2003_MW_GW_Counties'!U51</f>
        <v>0</v>
      </c>
      <c r="AB51" s="28">
        <f>'2003_Ag_GW_Counties'!Q51+'2003_Urban_GW_Counties'!Q51+'2003_MW_GW_Counties'!Q51</f>
        <v>48</v>
      </c>
      <c r="AC51" s="28">
        <f>'2003_Ag_GW_Counties'!R51+'2003_Urban_GW_Counties'!R51+'2003_MW_GW_Counties'!R51</f>
        <v>16.600000000000001</v>
      </c>
      <c r="AD51" s="28">
        <f>'2003_Ag_GW_Counties'!S51+'2003_Urban_GW_Counties'!S51+'2003_MW_GW_Counties'!S51</f>
        <v>0</v>
      </c>
      <c r="AE51" s="28">
        <f>'2003_Ag_GW_Counties'!W51</f>
        <v>35.300000000000004</v>
      </c>
      <c r="AF51" s="28">
        <f>'2003_Urban_GW_Counties'!W51</f>
        <v>6.9</v>
      </c>
      <c r="AG51" s="28">
        <f>'2003_MW_GW_Counties'!W51</f>
        <v>0</v>
      </c>
      <c r="AH51" s="28">
        <f>'2003_Ag_GW_Counties'!W51+'2003_Urban_GW_Counties'!W51+'2003_MW_GW_Counties'!W51</f>
        <v>42.2</v>
      </c>
      <c r="AI51" s="29">
        <f t="shared" si="44"/>
        <v>201.4</v>
      </c>
      <c r="AL51" s="148"/>
      <c r="AM51" s="27"/>
    </row>
    <row r="52" spans="1:56" x14ac:dyDescent="0.2">
      <c r="A52" s="23" t="s">
        <v>108</v>
      </c>
      <c r="B52" s="24" t="s">
        <v>109</v>
      </c>
      <c r="C52" s="28">
        <f>'2003_Ag_GW_Counties'!C52</f>
        <v>217.6</v>
      </c>
      <c r="D52" s="29">
        <f>'2003_Urban_GW_Counties'!C52</f>
        <v>23.099999999999998</v>
      </c>
      <c r="E52" s="29">
        <f>'2003_MW_GW_Counties'!C52</f>
        <v>0</v>
      </c>
      <c r="F52" s="29">
        <f t="shared" si="5"/>
        <v>240.7</v>
      </c>
      <c r="G52" s="28">
        <f>'2003_Ag_GW_Counties'!H52</f>
        <v>852.2</v>
      </c>
      <c r="H52" s="29">
        <f>'2003_Urban_GW_Counties'!H52</f>
        <v>24.4</v>
      </c>
      <c r="I52" s="29">
        <f>'2003_MW_GW_Counties'!H52</f>
        <v>90.7</v>
      </c>
      <c r="J52" s="28">
        <f>'2003_Ag_GW_Counties'!D52+'2003_Urban_GW_Counties'!D52+'2003_MW_GW_Counties'!D52</f>
        <v>17.399999999999999</v>
      </c>
      <c r="K52" s="28">
        <f>'2003_Ag_GW_Counties'!E52+'2003_Urban_GW_Counties'!E52+'2003_MW_GW_Counties'!E52</f>
        <v>0</v>
      </c>
      <c r="L52" s="28">
        <f>'2003_Ag_GW_Counties'!F52+'2003_Urban_GW_Counties'!F52+'2003_MW_GW_Counties'!F52</f>
        <v>6.4</v>
      </c>
      <c r="M52" s="28">
        <f>'2003_Ag_GW_Counties'!J52</f>
        <v>49</v>
      </c>
      <c r="N52" s="28">
        <f>'2003_Urban_GW_Counties'!J52</f>
        <v>0</v>
      </c>
      <c r="O52" s="28">
        <f>'2003_MW_GW_Counties'!J52</f>
        <v>80.3</v>
      </c>
      <c r="P52" s="28">
        <f>'2003_Ag_GW_Counties'!J52+'2003_Urban_GW_Counties'!J52+'2003_MW_GW_Counties'!J52</f>
        <v>129.30000000000001</v>
      </c>
      <c r="Q52" s="29">
        <f>'2003_Ag_GW_Counties'!H52+'2003_Urban_GW_Counties'!H52+'2003_MW_GW_Counties'!H52</f>
        <v>967.30000000000007</v>
      </c>
      <c r="S52" s="27">
        <v>1001</v>
      </c>
      <c r="T52" s="25" t="s">
        <v>193</v>
      </c>
      <c r="U52" s="28">
        <f>'2003_Ag_GW_Counties'!P52</f>
        <v>11.399999999999999</v>
      </c>
      <c r="V52" s="29">
        <f>'2003_Urban_GW_Counties'!P52</f>
        <v>15.7</v>
      </c>
      <c r="W52" s="29">
        <f>'2003_MW_GW_Counties'!P52</f>
        <v>0</v>
      </c>
      <c r="X52" s="29">
        <f t="shared" si="6"/>
        <v>27.099999999999998</v>
      </c>
      <c r="Y52" s="28">
        <f>'2003_Ag_GW_Counties'!U52</f>
        <v>11.399999999999999</v>
      </c>
      <c r="Z52" s="29">
        <f>'2003_Urban_GW_Counties'!U52</f>
        <v>15.7</v>
      </c>
      <c r="AA52" s="29">
        <f>'2003_MW_GW_Counties'!U52</f>
        <v>0</v>
      </c>
      <c r="AB52" s="28">
        <f>'2003_Ag_GW_Counties'!Q52+'2003_Urban_GW_Counties'!Q52+'2003_MW_GW_Counties'!Q52</f>
        <v>6.5000000000000009</v>
      </c>
      <c r="AC52" s="28">
        <f>'2003_Ag_GW_Counties'!R52+'2003_Urban_GW_Counties'!R52+'2003_MW_GW_Counties'!R52</f>
        <v>0</v>
      </c>
      <c r="AD52" s="28">
        <f>'2003_Ag_GW_Counties'!S52+'2003_Urban_GW_Counties'!S52+'2003_MW_GW_Counties'!S52</f>
        <v>0</v>
      </c>
      <c r="AE52" s="28">
        <f>'2003_Ag_GW_Counties'!W52</f>
        <v>0</v>
      </c>
      <c r="AF52" s="28">
        <f>'2003_Urban_GW_Counties'!W52</f>
        <v>0</v>
      </c>
      <c r="AG52" s="28">
        <f>'2003_MW_GW_Counties'!W52</f>
        <v>0</v>
      </c>
      <c r="AH52" s="28">
        <f>'2003_Ag_GW_Counties'!W52+'2003_Urban_GW_Counties'!W52+'2003_MW_GW_Counties'!W52</f>
        <v>0</v>
      </c>
      <c r="AI52" s="29">
        <f t="shared" si="44"/>
        <v>27.099999999999998</v>
      </c>
      <c r="AL52" s="148"/>
      <c r="AM52" s="27"/>
    </row>
    <row r="53" spans="1:56" x14ac:dyDescent="0.2">
      <c r="A53" s="23" t="s">
        <v>110</v>
      </c>
      <c r="B53" s="24" t="s">
        <v>111</v>
      </c>
      <c r="C53" s="28">
        <f>'2003_Ag_GW_Counties'!C53</f>
        <v>192.89999999999998</v>
      </c>
      <c r="D53" s="29">
        <f>'2003_Urban_GW_Counties'!C53</f>
        <v>25.700000000000003</v>
      </c>
      <c r="E53" s="29">
        <f>'2003_MW_GW_Counties'!C53</f>
        <v>0</v>
      </c>
      <c r="F53" s="29">
        <f t="shared" si="5"/>
        <v>218.59999999999997</v>
      </c>
      <c r="G53" s="28">
        <f>'2003_Ag_GW_Counties'!H53</f>
        <v>317.3</v>
      </c>
      <c r="H53" s="29">
        <f>'2003_Urban_GW_Counties'!H53</f>
        <v>27.5</v>
      </c>
      <c r="I53" s="29">
        <f>'2003_MW_GW_Counties'!H53</f>
        <v>1.2</v>
      </c>
      <c r="J53" s="28">
        <f>'2003_Ag_GW_Counties'!D53+'2003_Urban_GW_Counties'!D53+'2003_MW_GW_Counties'!D53</f>
        <v>42</v>
      </c>
      <c r="K53" s="28">
        <f>'2003_Ag_GW_Counties'!E53+'2003_Urban_GW_Counties'!E53+'2003_MW_GW_Counties'!E53</f>
        <v>0</v>
      </c>
      <c r="L53" s="28">
        <f>'2003_Ag_GW_Counties'!F53+'2003_Urban_GW_Counties'!F53+'2003_MW_GW_Counties'!F53</f>
        <v>21.8</v>
      </c>
      <c r="M53" s="28">
        <f>'2003_Ag_GW_Counties'!J53</f>
        <v>0</v>
      </c>
      <c r="N53" s="28">
        <f>'2003_Urban_GW_Counties'!J53</f>
        <v>0</v>
      </c>
      <c r="O53" s="28">
        <f>'2003_MW_GW_Counties'!J53</f>
        <v>0</v>
      </c>
      <c r="P53" s="28">
        <f>'2003_Ag_GW_Counties'!J53+'2003_Urban_GW_Counties'!J53+'2003_MW_GW_Counties'!J53</f>
        <v>0</v>
      </c>
      <c r="Q53" s="29">
        <f>'2003_Ag_GW_Counties'!H53+'2003_Urban_GW_Counties'!H53+'2003_MW_GW_Counties'!H53</f>
        <v>346</v>
      </c>
      <c r="S53" s="27">
        <v>1002</v>
      </c>
      <c r="T53" s="25" t="s">
        <v>194</v>
      </c>
      <c r="U53" s="28">
        <f>'2003_Ag_GW_Counties'!P53</f>
        <v>22.2</v>
      </c>
      <c r="V53" s="29">
        <f>'2003_Urban_GW_Counties'!P53</f>
        <v>378.7</v>
      </c>
      <c r="W53" s="29">
        <f>'2003_MW_GW_Counties'!P53</f>
        <v>0</v>
      </c>
      <c r="X53" s="29">
        <f t="shared" si="6"/>
        <v>400.9</v>
      </c>
      <c r="Y53" s="28">
        <f>'2003_Ag_GW_Counties'!U53</f>
        <v>296.2</v>
      </c>
      <c r="Z53" s="29">
        <f>'2003_Urban_GW_Counties'!U53</f>
        <v>446.79999999999995</v>
      </c>
      <c r="AA53" s="29">
        <f>'2003_MW_GW_Counties'!U53</f>
        <v>0</v>
      </c>
      <c r="AB53" s="28">
        <f>'2003_Ag_GW_Counties'!Q53+'2003_Urban_GW_Counties'!Q53+'2003_MW_GW_Counties'!Q53</f>
        <v>175.8</v>
      </c>
      <c r="AC53" s="28">
        <f>'2003_Ag_GW_Counties'!R53+'2003_Urban_GW_Counties'!R53+'2003_MW_GW_Counties'!R53</f>
        <v>0</v>
      </c>
      <c r="AD53" s="28">
        <f>'2003_Ag_GW_Counties'!S53+'2003_Urban_GW_Counties'!S53+'2003_MW_GW_Counties'!S53</f>
        <v>0</v>
      </c>
      <c r="AE53" s="28">
        <f>'2003_Ag_GW_Counties'!W53</f>
        <v>0</v>
      </c>
      <c r="AF53" s="28">
        <f>'2003_Urban_GW_Counties'!W53</f>
        <v>0</v>
      </c>
      <c r="AG53" s="28">
        <f>'2003_MW_GW_Counties'!W53</f>
        <v>0</v>
      </c>
      <c r="AH53" s="28">
        <f>'2003_Ag_GW_Counties'!W53+'2003_Urban_GW_Counties'!W53+'2003_MW_GW_Counties'!W53</f>
        <v>0</v>
      </c>
      <c r="AI53" s="29">
        <f t="shared" si="44"/>
        <v>743</v>
      </c>
      <c r="AL53" s="148" t="s">
        <v>237</v>
      </c>
      <c r="AM53" s="150">
        <v>701</v>
      </c>
      <c r="AN53" s="151" t="s">
        <v>178</v>
      </c>
      <c r="AO53" s="138">
        <f t="shared" ref="AO53:AX53" si="64">U35</f>
        <v>0.3</v>
      </c>
      <c r="AP53" s="138">
        <f t="shared" si="64"/>
        <v>2</v>
      </c>
      <c r="AQ53" s="138">
        <f t="shared" si="64"/>
        <v>0</v>
      </c>
      <c r="AR53" s="138">
        <f t="shared" si="64"/>
        <v>2.2999999999999998</v>
      </c>
      <c r="AS53" s="138">
        <f t="shared" si="64"/>
        <v>0.3</v>
      </c>
      <c r="AT53" s="138">
        <f t="shared" si="64"/>
        <v>2.2000000000000002</v>
      </c>
      <c r="AU53" s="138">
        <f t="shared" si="64"/>
        <v>0</v>
      </c>
      <c r="AV53" s="138">
        <f t="shared" si="64"/>
        <v>1.5000000000000002</v>
      </c>
      <c r="AW53" s="138">
        <f t="shared" si="64"/>
        <v>0</v>
      </c>
      <c r="AX53" s="138">
        <f t="shared" si="64"/>
        <v>0</v>
      </c>
      <c r="AY53" s="138">
        <f t="shared" ref="AY53:BA62" si="65">AE35</f>
        <v>0</v>
      </c>
      <c r="AZ53" s="138">
        <f t="shared" si="65"/>
        <v>0</v>
      </c>
      <c r="BA53" s="138">
        <f t="shared" si="65"/>
        <v>0</v>
      </c>
      <c r="BB53" s="138">
        <f>AH35</f>
        <v>0</v>
      </c>
      <c r="BC53" s="138">
        <f>AI35</f>
        <v>2.5</v>
      </c>
    </row>
    <row r="54" spans="1:56" x14ac:dyDescent="0.2">
      <c r="A54" s="23" t="s">
        <v>112</v>
      </c>
      <c r="B54" s="24" t="s">
        <v>113</v>
      </c>
      <c r="C54" s="28">
        <f>'2003_Ag_GW_Counties'!C54</f>
        <v>4.5999999999999996</v>
      </c>
      <c r="D54" s="29">
        <f>'2003_Urban_GW_Counties'!C54</f>
        <v>1.9000000000000001</v>
      </c>
      <c r="E54" s="29">
        <f>'2003_MW_GW_Counties'!C54</f>
        <v>0</v>
      </c>
      <c r="F54" s="29">
        <f t="shared" si="5"/>
        <v>6.5</v>
      </c>
      <c r="G54" s="28">
        <f>'2003_Ag_GW_Counties'!H54</f>
        <v>5.0999999999999996</v>
      </c>
      <c r="H54" s="29">
        <f>'2003_Urban_GW_Counties'!H54</f>
        <v>4.3999999999999995</v>
      </c>
      <c r="I54" s="29">
        <f>'2003_MW_GW_Counties'!H54</f>
        <v>0</v>
      </c>
      <c r="J54" s="28">
        <f>'2003_Ag_GW_Counties'!D54+'2003_Urban_GW_Counties'!D54+'2003_MW_GW_Counties'!D54</f>
        <v>2.9000000000000004</v>
      </c>
      <c r="K54" s="28">
        <f>'2003_Ag_GW_Counties'!E54+'2003_Urban_GW_Counties'!E54+'2003_MW_GW_Counties'!E54</f>
        <v>0</v>
      </c>
      <c r="L54" s="28">
        <f>'2003_Ag_GW_Counties'!F54+'2003_Urban_GW_Counties'!F54+'2003_MW_GW_Counties'!F54</f>
        <v>0</v>
      </c>
      <c r="M54" s="28">
        <f>'2003_Ag_GW_Counties'!J54</f>
        <v>0</v>
      </c>
      <c r="N54" s="28">
        <f>'2003_Urban_GW_Counties'!J54</f>
        <v>0</v>
      </c>
      <c r="O54" s="28">
        <f>'2003_MW_GW_Counties'!J54</f>
        <v>0</v>
      </c>
      <c r="P54" s="28">
        <f>'2003_Ag_GW_Counties'!J54+'2003_Urban_GW_Counties'!J54+'2003_MW_GW_Counties'!J54</f>
        <v>0</v>
      </c>
      <c r="Q54" s="29">
        <f>'2003_Ag_GW_Counties'!H54+'2003_Urban_GW_Counties'!H54+'2003_MW_GW_Counties'!H54</f>
        <v>9.5</v>
      </c>
      <c r="S54" s="27">
        <v>1003</v>
      </c>
      <c r="T54" s="25" t="s">
        <v>195</v>
      </c>
      <c r="U54" s="28">
        <f>'2003_Ag_GW_Counties'!P54</f>
        <v>2.9</v>
      </c>
      <c r="V54" s="29">
        <f>'2003_Urban_GW_Counties'!P54</f>
        <v>1.9000000000000001</v>
      </c>
      <c r="W54" s="29">
        <f>'2003_MW_GW_Counties'!P54</f>
        <v>0</v>
      </c>
      <c r="X54" s="29">
        <f t="shared" si="6"/>
        <v>4.8</v>
      </c>
      <c r="Y54" s="28">
        <f>'2003_Ag_GW_Counties'!U54</f>
        <v>2.9</v>
      </c>
      <c r="Z54" s="29">
        <f>'2003_Urban_GW_Counties'!U54</f>
        <v>2.2000000000000002</v>
      </c>
      <c r="AA54" s="29">
        <f>'2003_MW_GW_Counties'!U54</f>
        <v>0</v>
      </c>
      <c r="AB54" s="28">
        <f>'2003_Ag_GW_Counties'!Q54+'2003_Urban_GW_Counties'!Q54+'2003_MW_GW_Counties'!Q54</f>
        <v>1.2</v>
      </c>
      <c r="AC54" s="28">
        <f>'2003_Ag_GW_Counties'!R54+'2003_Urban_GW_Counties'!R54+'2003_MW_GW_Counties'!R54</f>
        <v>0</v>
      </c>
      <c r="AD54" s="28">
        <f>'2003_Ag_GW_Counties'!S54+'2003_Urban_GW_Counties'!S54+'2003_MW_GW_Counties'!S54</f>
        <v>0</v>
      </c>
      <c r="AE54" s="28">
        <f>'2003_Ag_GW_Counties'!W54</f>
        <v>0</v>
      </c>
      <c r="AF54" s="28">
        <f>'2003_Urban_GW_Counties'!W54</f>
        <v>0</v>
      </c>
      <c r="AG54" s="28">
        <f>'2003_MW_GW_Counties'!W54</f>
        <v>0</v>
      </c>
      <c r="AH54" s="28">
        <f>'2003_Ag_GW_Counties'!W54+'2003_Urban_GW_Counties'!W54+'2003_MW_GW_Counties'!W54</f>
        <v>0</v>
      </c>
      <c r="AI54" s="29">
        <f t="shared" si="44"/>
        <v>5.0999999999999996</v>
      </c>
      <c r="AL54" s="148"/>
      <c r="AM54" s="150">
        <v>702</v>
      </c>
      <c r="AN54" s="151" t="s">
        <v>179</v>
      </c>
      <c r="AO54" s="138">
        <f t="shared" ref="AO54:AO62" si="66">U36</f>
        <v>381.00000000000006</v>
      </c>
      <c r="AP54" s="138">
        <f t="shared" ref="AP54:AP62" si="67">V36</f>
        <v>10.199999999999999</v>
      </c>
      <c r="AQ54" s="138">
        <f t="shared" ref="AQ54:AQ62" si="68">W36</f>
        <v>0</v>
      </c>
      <c r="AR54" s="138">
        <f t="shared" ref="AR54:AR62" si="69">X36</f>
        <v>391.20000000000005</v>
      </c>
      <c r="AS54" s="138">
        <f t="shared" ref="AS54:AS62" si="70">Y36</f>
        <v>1458.5</v>
      </c>
      <c r="AT54" s="138">
        <f t="shared" ref="AT54:AT62" si="71">Z36</f>
        <v>21.299999999999997</v>
      </c>
      <c r="AU54" s="138">
        <f t="shared" ref="AU54:AU62" si="72">AA36</f>
        <v>0</v>
      </c>
      <c r="AV54" s="138">
        <f t="shared" ref="AV54:AV62" si="73">AB36</f>
        <v>176.89999999999998</v>
      </c>
      <c r="AW54" s="138">
        <f t="shared" ref="AW54:AW62" si="74">AC36</f>
        <v>1.4</v>
      </c>
      <c r="AX54" s="138">
        <f t="shared" ref="AX54:AX62" si="75">AD36</f>
        <v>53.9</v>
      </c>
      <c r="AY54" s="138">
        <f t="shared" si="65"/>
        <v>0</v>
      </c>
      <c r="AZ54" s="138">
        <f t="shared" si="65"/>
        <v>0</v>
      </c>
      <c r="BA54" s="138">
        <f t="shared" si="65"/>
        <v>0</v>
      </c>
      <c r="BB54" s="138">
        <f t="shared" ref="BB54:BB62" si="76">AH36</f>
        <v>0</v>
      </c>
      <c r="BC54" s="138">
        <f t="shared" ref="BC54:BC62" si="77">AI36</f>
        <v>1479.8</v>
      </c>
    </row>
    <row r="55" spans="1:56" x14ac:dyDescent="0.2">
      <c r="A55" s="23" t="s">
        <v>114</v>
      </c>
      <c r="B55" s="24" t="s">
        <v>115</v>
      </c>
      <c r="C55" s="28">
        <f>'2003_Ag_GW_Counties'!C55</f>
        <v>1484.5</v>
      </c>
      <c r="D55" s="29">
        <f>'2003_Urban_GW_Counties'!C55</f>
        <v>145.70000000000002</v>
      </c>
      <c r="E55" s="29">
        <f>'2003_MW_GW_Counties'!C55</f>
        <v>3</v>
      </c>
      <c r="F55" s="29">
        <f t="shared" si="5"/>
        <v>1633.2</v>
      </c>
      <c r="G55" s="28">
        <f>'2003_Ag_GW_Counties'!H55</f>
        <v>2539.9</v>
      </c>
      <c r="H55" s="29">
        <f>'2003_Urban_GW_Counties'!H55</f>
        <v>147.9</v>
      </c>
      <c r="I55" s="29">
        <f>'2003_MW_GW_Counties'!H55</f>
        <v>3</v>
      </c>
      <c r="J55" s="28">
        <f>'2003_Ag_GW_Counties'!D55+'2003_Urban_GW_Counties'!D55+'2003_MW_GW_Counties'!D55</f>
        <v>765.10000000000014</v>
      </c>
      <c r="K55" s="28">
        <f>'2003_Ag_GW_Counties'!E55+'2003_Urban_GW_Counties'!E55+'2003_MW_GW_Counties'!E55</f>
        <v>0</v>
      </c>
      <c r="L55" s="28">
        <f>'2003_Ag_GW_Counties'!F55+'2003_Urban_GW_Counties'!F55+'2003_MW_GW_Counties'!F55</f>
        <v>53.300000000000004</v>
      </c>
      <c r="M55" s="28">
        <f>'2003_Ag_GW_Counties'!J55</f>
        <v>0</v>
      </c>
      <c r="N55" s="28">
        <f>'2003_Urban_GW_Counties'!J55</f>
        <v>0</v>
      </c>
      <c r="O55" s="28">
        <f>'2003_MW_GW_Counties'!J55</f>
        <v>0</v>
      </c>
      <c r="P55" s="28">
        <f>'2003_Ag_GW_Counties'!J55+'2003_Urban_GW_Counties'!J55+'2003_MW_GW_Counties'!J55</f>
        <v>0</v>
      </c>
      <c r="Q55" s="29">
        <f>'2003_Ag_GW_Counties'!H55+'2003_Urban_GW_Counties'!H55+'2003_MW_GW_Counties'!H55</f>
        <v>2690.8</v>
      </c>
      <c r="S55" s="27">
        <v>1004</v>
      </c>
      <c r="T55" s="25" t="s">
        <v>196</v>
      </c>
      <c r="U55" s="28">
        <f>'2003_Ag_GW_Counties'!P55</f>
        <v>9</v>
      </c>
      <c r="V55" s="29">
        <f>'2003_Urban_GW_Counties'!P55</f>
        <v>14.7</v>
      </c>
      <c r="W55" s="29">
        <f>'2003_MW_GW_Counties'!P55</f>
        <v>0</v>
      </c>
      <c r="X55" s="29">
        <f t="shared" si="6"/>
        <v>23.7</v>
      </c>
      <c r="Y55" s="28">
        <f>'2003_Ag_GW_Counties'!U55</f>
        <v>789.90000000000009</v>
      </c>
      <c r="Z55" s="29">
        <f>'2003_Urban_GW_Counties'!U55</f>
        <v>17.700000000000003</v>
      </c>
      <c r="AA55" s="29">
        <f>'2003_MW_GW_Counties'!U55</f>
        <v>0</v>
      </c>
      <c r="AB55" s="28">
        <f>'2003_Ag_GW_Counties'!Q55+'2003_Urban_GW_Counties'!Q55+'2003_MW_GW_Counties'!Q55</f>
        <v>11.3</v>
      </c>
      <c r="AC55" s="28">
        <f>'2003_Ag_GW_Counties'!R55+'2003_Urban_GW_Counties'!R55+'2003_MW_GW_Counties'!R55</f>
        <v>0</v>
      </c>
      <c r="AD55" s="28">
        <f>'2003_Ag_GW_Counties'!S55+'2003_Urban_GW_Counties'!S55+'2003_MW_GW_Counties'!S55</f>
        <v>0</v>
      </c>
      <c r="AE55" s="28">
        <f>'2003_Ag_GW_Counties'!W55</f>
        <v>72.600000000000009</v>
      </c>
      <c r="AF55" s="28">
        <f>'2003_Urban_GW_Counties'!W55</f>
        <v>3</v>
      </c>
      <c r="AG55" s="28">
        <f>'2003_MW_GW_Counties'!W55</f>
        <v>0</v>
      </c>
      <c r="AH55" s="28">
        <f>'2003_Ag_GW_Counties'!W55+'2003_Urban_GW_Counties'!W55+'2003_MW_GW_Counties'!W55</f>
        <v>75.600000000000009</v>
      </c>
      <c r="AI55" s="29">
        <f t="shared" si="44"/>
        <v>807.60000000000014</v>
      </c>
      <c r="AL55" s="148"/>
      <c r="AM55" s="150">
        <v>703</v>
      </c>
      <c r="AN55" s="151" t="s">
        <v>180</v>
      </c>
      <c r="AO55" s="138">
        <f t="shared" si="66"/>
        <v>1488.5</v>
      </c>
      <c r="AP55" s="138">
        <f t="shared" si="67"/>
        <v>44.4</v>
      </c>
      <c r="AQ55" s="138">
        <f t="shared" si="68"/>
        <v>17.8</v>
      </c>
      <c r="AR55" s="138">
        <f t="shared" si="69"/>
        <v>1550.7</v>
      </c>
      <c r="AS55" s="138">
        <f t="shared" si="70"/>
        <v>2051.5</v>
      </c>
      <c r="AT55" s="138">
        <f t="shared" si="71"/>
        <v>44.4</v>
      </c>
      <c r="AU55" s="138">
        <f t="shared" si="72"/>
        <v>70.8</v>
      </c>
      <c r="AV55" s="138">
        <f t="shared" si="73"/>
        <v>488.99999999999994</v>
      </c>
      <c r="AW55" s="138">
        <f t="shared" si="74"/>
        <v>0</v>
      </c>
      <c r="AX55" s="138">
        <f t="shared" si="75"/>
        <v>28.500000000000004</v>
      </c>
      <c r="AY55" s="138">
        <f t="shared" si="65"/>
        <v>0.1</v>
      </c>
      <c r="AZ55" s="138">
        <f t="shared" si="65"/>
        <v>0</v>
      </c>
      <c r="BA55" s="138">
        <f t="shared" si="65"/>
        <v>0</v>
      </c>
      <c r="BB55" s="138">
        <f t="shared" si="76"/>
        <v>0.1</v>
      </c>
      <c r="BC55" s="138">
        <f t="shared" si="77"/>
        <v>2166.7000000000003</v>
      </c>
    </row>
    <row r="56" spans="1:56" x14ac:dyDescent="0.2">
      <c r="A56" s="23" t="s">
        <v>116</v>
      </c>
      <c r="B56" s="24" t="s">
        <v>117</v>
      </c>
      <c r="C56" s="28">
        <f>'2003_Ag_GW_Counties'!C56</f>
        <v>0</v>
      </c>
      <c r="D56" s="29">
        <f>'2003_Urban_GW_Counties'!C56</f>
        <v>0.9</v>
      </c>
      <c r="E56" s="29">
        <f>'2003_MW_GW_Counties'!C56</f>
        <v>0</v>
      </c>
      <c r="F56" s="29">
        <f t="shared" si="5"/>
        <v>0.9</v>
      </c>
      <c r="G56" s="28">
        <f>'2003_Ag_GW_Counties'!H56</f>
        <v>6.1999999999999993</v>
      </c>
      <c r="H56" s="29">
        <f>'2003_Urban_GW_Counties'!H56</f>
        <v>17.3</v>
      </c>
      <c r="I56" s="29">
        <f>'2003_MW_GW_Counties'!H56</f>
        <v>0</v>
      </c>
      <c r="J56" s="28">
        <f>'2003_Ag_GW_Counties'!D56+'2003_Urban_GW_Counties'!D56+'2003_MW_GW_Counties'!D56</f>
        <v>5.5</v>
      </c>
      <c r="K56" s="28">
        <f>'2003_Ag_GW_Counties'!E56+'2003_Urban_GW_Counties'!E56+'2003_MW_GW_Counties'!E56</f>
        <v>0</v>
      </c>
      <c r="L56" s="28">
        <f>'2003_Ag_GW_Counties'!F56+'2003_Urban_GW_Counties'!F56+'2003_MW_GW_Counties'!F56</f>
        <v>0</v>
      </c>
      <c r="M56" s="28">
        <f>'2003_Ag_GW_Counties'!J56</f>
        <v>0</v>
      </c>
      <c r="N56" s="28">
        <f>'2003_Urban_GW_Counties'!J56</f>
        <v>0</v>
      </c>
      <c r="O56" s="28">
        <f>'2003_MW_GW_Counties'!J56</f>
        <v>0</v>
      </c>
      <c r="P56" s="28">
        <f>'2003_Ag_GW_Counties'!J56+'2003_Urban_GW_Counties'!J56+'2003_MW_GW_Counties'!J56</f>
        <v>0</v>
      </c>
      <c r="Q56" s="29">
        <f>'2003_Ag_GW_Counties'!H56+'2003_Urban_GW_Counties'!H56+'2003_MW_GW_Counties'!H56</f>
        <v>23.5</v>
      </c>
      <c r="S56" s="27">
        <v>1005</v>
      </c>
      <c r="T56" s="25" t="s">
        <v>197</v>
      </c>
      <c r="U56" s="28">
        <f>'2003_Ag_GW_Counties'!P56</f>
        <v>13.3</v>
      </c>
      <c r="V56" s="29">
        <f>'2003_Urban_GW_Counties'!P56</f>
        <v>5.9</v>
      </c>
      <c r="W56" s="29">
        <f>'2003_MW_GW_Counties'!P56</f>
        <v>0</v>
      </c>
      <c r="X56" s="29">
        <f t="shared" si="6"/>
        <v>19.200000000000003</v>
      </c>
      <c r="Y56" s="28">
        <f>'2003_Ag_GW_Counties'!U56</f>
        <v>40.5</v>
      </c>
      <c r="Z56" s="29">
        <f>'2003_Urban_GW_Counties'!U56</f>
        <v>6.3000000000000007</v>
      </c>
      <c r="AA56" s="29">
        <f>'2003_MW_GW_Counties'!U56</f>
        <v>0</v>
      </c>
      <c r="AB56" s="28">
        <f>'2003_Ag_GW_Counties'!Q56+'2003_Urban_GW_Counties'!Q56+'2003_MW_GW_Counties'!Q56</f>
        <v>6.1</v>
      </c>
      <c r="AC56" s="28">
        <f>'2003_Ag_GW_Counties'!R56+'2003_Urban_GW_Counties'!R56+'2003_MW_GW_Counties'!R56</f>
        <v>0</v>
      </c>
      <c r="AD56" s="28">
        <f>'2003_Ag_GW_Counties'!S56+'2003_Urban_GW_Counties'!S56+'2003_MW_GW_Counties'!S56</f>
        <v>0</v>
      </c>
      <c r="AE56" s="28">
        <f>'2003_Ag_GW_Counties'!W56</f>
        <v>0</v>
      </c>
      <c r="AF56" s="28">
        <f>'2003_Urban_GW_Counties'!W56</f>
        <v>0</v>
      </c>
      <c r="AG56" s="28">
        <f>'2003_MW_GW_Counties'!W56</f>
        <v>0</v>
      </c>
      <c r="AH56" s="28">
        <f>'2003_Ag_GW_Counties'!W56+'2003_Urban_GW_Counties'!W56+'2003_MW_GW_Counties'!W56</f>
        <v>0</v>
      </c>
      <c r="AI56" s="29">
        <f t="shared" si="44"/>
        <v>46.8</v>
      </c>
      <c r="AL56" s="148"/>
      <c r="AM56" s="150">
        <v>704</v>
      </c>
      <c r="AN56" s="151" t="s">
        <v>181</v>
      </c>
      <c r="AO56" s="138">
        <f t="shared" si="66"/>
        <v>15.9</v>
      </c>
      <c r="AP56" s="138">
        <f t="shared" si="67"/>
        <v>236.9</v>
      </c>
      <c r="AQ56" s="138">
        <f t="shared" si="68"/>
        <v>0</v>
      </c>
      <c r="AR56" s="138">
        <f t="shared" si="69"/>
        <v>252.8</v>
      </c>
      <c r="AS56" s="138">
        <f t="shared" si="70"/>
        <v>464.3</v>
      </c>
      <c r="AT56" s="138">
        <f t="shared" si="71"/>
        <v>297</v>
      </c>
      <c r="AU56" s="138">
        <f t="shared" si="72"/>
        <v>0</v>
      </c>
      <c r="AV56" s="138">
        <f t="shared" si="73"/>
        <v>301.5</v>
      </c>
      <c r="AW56" s="138">
        <f t="shared" si="74"/>
        <v>0</v>
      </c>
      <c r="AX56" s="138">
        <f t="shared" si="75"/>
        <v>22.6</v>
      </c>
      <c r="AY56" s="138">
        <f t="shared" si="65"/>
        <v>0</v>
      </c>
      <c r="AZ56" s="138">
        <f t="shared" si="65"/>
        <v>0</v>
      </c>
      <c r="BA56" s="138">
        <f t="shared" si="65"/>
        <v>0</v>
      </c>
      <c r="BB56" s="138">
        <f t="shared" si="76"/>
        <v>0</v>
      </c>
      <c r="BC56" s="138">
        <f t="shared" si="77"/>
        <v>761.3</v>
      </c>
    </row>
    <row r="57" spans="1:56" x14ac:dyDescent="0.2">
      <c r="A57" s="23" t="s">
        <v>118</v>
      </c>
      <c r="B57" s="24" t="s">
        <v>119</v>
      </c>
      <c r="C57" s="28">
        <f>'2003_Ag_GW_Counties'!C57</f>
        <v>153.5</v>
      </c>
      <c r="D57" s="29">
        <f>'2003_Urban_GW_Counties'!C57</f>
        <v>56.4</v>
      </c>
      <c r="E57" s="29">
        <f>'2003_MW_GW_Counties'!C57</f>
        <v>0</v>
      </c>
      <c r="F57" s="29">
        <f t="shared" si="5"/>
        <v>209.9</v>
      </c>
      <c r="G57" s="28">
        <f>'2003_Ag_GW_Counties'!H57</f>
        <v>337.7</v>
      </c>
      <c r="H57" s="29">
        <f>'2003_Urban_GW_Counties'!H57</f>
        <v>187.4</v>
      </c>
      <c r="I57" s="29">
        <f>'2003_MW_GW_Counties'!H57</f>
        <v>0</v>
      </c>
      <c r="J57" s="28">
        <f>'2003_Ag_GW_Counties'!D57+'2003_Urban_GW_Counties'!D57+'2003_MW_GW_Counties'!D57</f>
        <v>76.7</v>
      </c>
      <c r="K57" s="28">
        <f>'2003_Ag_GW_Counties'!E57+'2003_Urban_GW_Counties'!E57+'2003_MW_GW_Counties'!E57</f>
        <v>19.399999999999999</v>
      </c>
      <c r="L57" s="28">
        <f>'2003_Ag_GW_Counties'!F57+'2003_Urban_GW_Counties'!F57+'2003_MW_GW_Counties'!F57</f>
        <v>0</v>
      </c>
      <c r="M57" s="28">
        <f>'2003_Ag_GW_Counties'!J57</f>
        <v>40.199999999999989</v>
      </c>
      <c r="N57" s="28">
        <f>'2003_Urban_GW_Counties'!J57</f>
        <v>0</v>
      </c>
      <c r="O57" s="28">
        <f>'2003_MW_GW_Counties'!J57</f>
        <v>0</v>
      </c>
      <c r="P57" s="28">
        <f>'2003_Ag_GW_Counties'!J57+'2003_Urban_GW_Counties'!J57+'2003_MW_GW_Counties'!J57</f>
        <v>40.199999999999989</v>
      </c>
      <c r="Q57" s="29">
        <f>'2003_Ag_GW_Counties'!H57+'2003_Urban_GW_Counties'!H57+'2003_MW_GW_Counties'!H57</f>
        <v>525.1</v>
      </c>
      <c r="S57" s="27">
        <v>1006</v>
      </c>
      <c r="T57" s="25" t="s">
        <v>198</v>
      </c>
      <c r="U57" s="28">
        <f>'2003_Ag_GW_Counties'!P57</f>
        <v>0</v>
      </c>
      <c r="V57" s="29">
        <f>'2003_Urban_GW_Counties'!P57</f>
        <v>0.1</v>
      </c>
      <c r="W57" s="29">
        <f>'2003_MW_GW_Counties'!P57</f>
        <v>0</v>
      </c>
      <c r="X57" s="29">
        <f t="shared" si="6"/>
        <v>0.1</v>
      </c>
      <c r="Y57" s="28">
        <f>'2003_Ag_GW_Counties'!U57</f>
        <v>2808.2</v>
      </c>
      <c r="Z57" s="29">
        <f>'2003_Urban_GW_Counties'!U57</f>
        <v>117.39999999999999</v>
      </c>
      <c r="AA57" s="29">
        <f>'2003_MW_GW_Counties'!U57</f>
        <v>33.299999999999997</v>
      </c>
      <c r="AB57" s="28">
        <f>'2003_Ag_GW_Counties'!Q57+'2003_Urban_GW_Counties'!Q57+'2003_MW_GW_Counties'!Q57</f>
        <v>0</v>
      </c>
      <c r="AC57" s="28">
        <f>'2003_Ag_GW_Counties'!R57+'2003_Urban_GW_Counties'!R57+'2003_MW_GW_Counties'!R57</f>
        <v>0</v>
      </c>
      <c r="AD57" s="28">
        <f>'2003_Ag_GW_Counties'!S57+'2003_Urban_GW_Counties'!S57+'2003_MW_GW_Counties'!S57</f>
        <v>0</v>
      </c>
      <c r="AE57" s="28">
        <f>'2003_Ag_GW_Counties'!W57</f>
        <v>208.10000000000002</v>
      </c>
      <c r="AF57" s="28">
        <f>'2003_Urban_GW_Counties'!W57</f>
        <v>0</v>
      </c>
      <c r="AG57" s="28">
        <f>'2003_MW_GW_Counties'!W57</f>
        <v>0</v>
      </c>
      <c r="AH57" s="28">
        <f>'2003_Ag_GW_Counties'!W57+'2003_Urban_GW_Counties'!W57+'2003_MW_GW_Counties'!W57</f>
        <v>208.10000000000002</v>
      </c>
      <c r="AI57" s="29">
        <f t="shared" si="44"/>
        <v>2958.9</v>
      </c>
      <c r="AL57" s="148"/>
      <c r="AM57" s="150">
        <v>705</v>
      </c>
      <c r="AN57" s="151" t="s">
        <v>182</v>
      </c>
      <c r="AO57" s="138">
        <f t="shared" si="66"/>
        <v>471.40000000000003</v>
      </c>
      <c r="AP57" s="138">
        <f t="shared" si="67"/>
        <v>72.499999999999986</v>
      </c>
      <c r="AQ57" s="138">
        <f t="shared" si="68"/>
        <v>0</v>
      </c>
      <c r="AR57" s="138">
        <f t="shared" si="69"/>
        <v>543.9</v>
      </c>
      <c r="AS57" s="138">
        <f t="shared" si="70"/>
        <v>898.59999999999991</v>
      </c>
      <c r="AT57" s="138">
        <f t="shared" si="71"/>
        <v>74.09999999999998</v>
      </c>
      <c r="AU57" s="138">
        <f t="shared" si="72"/>
        <v>0</v>
      </c>
      <c r="AV57" s="138">
        <f t="shared" si="73"/>
        <v>284.3</v>
      </c>
      <c r="AW57" s="138">
        <f t="shared" si="74"/>
        <v>0</v>
      </c>
      <c r="AX57" s="138">
        <f t="shared" si="75"/>
        <v>21.5</v>
      </c>
      <c r="AY57" s="138">
        <f t="shared" si="65"/>
        <v>0</v>
      </c>
      <c r="AZ57" s="138">
        <f t="shared" si="65"/>
        <v>0</v>
      </c>
      <c r="BA57" s="138">
        <f t="shared" si="65"/>
        <v>0</v>
      </c>
      <c r="BB57" s="138">
        <f t="shared" si="76"/>
        <v>0</v>
      </c>
      <c r="BC57" s="138">
        <f t="shared" si="77"/>
        <v>972.69999999999993</v>
      </c>
    </row>
    <row r="58" spans="1:56" x14ac:dyDescent="0.2">
      <c r="A58" s="23" t="s">
        <v>120</v>
      </c>
      <c r="B58" s="24" t="s">
        <v>121</v>
      </c>
      <c r="C58" s="28">
        <f>'2003_Ag_GW_Counties'!C58</f>
        <v>396.5</v>
      </c>
      <c r="D58" s="29">
        <f>'2003_Urban_GW_Counties'!C58</f>
        <v>41.4</v>
      </c>
      <c r="E58" s="29">
        <f>'2003_MW_GW_Counties'!C58</f>
        <v>0</v>
      </c>
      <c r="F58" s="29">
        <f t="shared" si="5"/>
        <v>437.9</v>
      </c>
      <c r="G58" s="28">
        <f>'2003_Ag_GW_Counties'!H58</f>
        <v>803.7</v>
      </c>
      <c r="H58" s="29">
        <f>'2003_Urban_GW_Counties'!H58</f>
        <v>58.499999999999993</v>
      </c>
      <c r="I58" s="29">
        <f>'2003_MW_GW_Counties'!H58</f>
        <v>14.9</v>
      </c>
      <c r="J58" s="28">
        <f>'2003_Ag_GW_Counties'!D58+'2003_Urban_GW_Counties'!D58+'2003_MW_GW_Counties'!D58</f>
        <v>40.400000000000006</v>
      </c>
      <c r="K58" s="28">
        <f>'2003_Ag_GW_Counties'!E58+'2003_Urban_GW_Counties'!E58+'2003_MW_GW_Counties'!E58</f>
        <v>0</v>
      </c>
      <c r="L58" s="28">
        <f>'2003_Ag_GW_Counties'!F58+'2003_Urban_GW_Counties'!F58+'2003_MW_GW_Counties'!F58</f>
        <v>4.4000000000000004</v>
      </c>
      <c r="M58" s="28">
        <f>'2003_Ag_GW_Counties'!J58</f>
        <v>21.600000000000023</v>
      </c>
      <c r="N58" s="28">
        <f>'2003_Urban_GW_Counties'!J58</f>
        <v>0</v>
      </c>
      <c r="O58" s="28">
        <f>'2003_MW_GW_Counties'!J58</f>
        <v>0</v>
      </c>
      <c r="P58" s="28">
        <f>'2003_Ag_GW_Counties'!J58+'2003_Urban_GW_Counties'!J58+'2003_MW_GW_Counties'!J58</f>
        <v>21.600000000000023</v>
      </c>
      <c r="Q58" s="29">
        <f>'2003_Ag_GW_Counties'!H58+'2003_Urban_GW_Counties'!H58+'2003_MW_GW_Counties'!H58</f>
        <v>877.1</v>
      </c>
      <c r="V58" s="29"/>
      <c r="W58" s="29"/>
      <c r="X58" s="29"/>
      <c r="Z58" s="29"/>
      <c r="AA58" s="29"/>
      <c r="AI58" s="29"/>
      <c r="AL58" s="148"/>
      <c r="AM58" s="150">
        <v>706</v>
      </c>
      <c r="AN58" s="151" t="s">
        <v>183</v>
      </c>
      <c r="AO58" s="138">
        <f t="shared" si="66"/>
        <v>1382.6999999999998</v>
      </c>
      <c r="AP58" s="138">
        <f t="shared" si="67"/>
        <v>118.5</v>
      </c>
      <c r="AQ58" s="138">
        <f t="shared" si="68"/>
        <v>3</v>
      </c>
      <c r="AR58" s="138">
        <f t="shared" si="69"/>
        <v>1504.1999999999998</v>
      </c>
      <c r="AS58" s="138">
        <f t="shared" si="70"/>
        <v>2347.5</v>
      </c>
      <c r="AT58" s="138">
        <f t="shared" si="71"/>
        <v>120.69999999999999</v>
      </c>
      <c r="AU58" s="138">
        <f t="shared" si="72"/>
        <v>3</v>
      </c>
      <c r="AV58" s="138">
        <f t="shared" si="73"/>
        <v>701.8</v>
      </c>
      <c r="AW58" s="138">
        <f t="shared" si="74"/>
        <v>0</v>
      </c>
      <c r="AX58" s="138">
        <f t="shared" si="75"/>
        <v>48.7</v>
      </c>
      <c r="AY58" s="138">
        <f t="shared" si="65"/>
        <v>0</v>
      </c>
      <c r="AZ58" s="138">
        <f t="shared" si="65"/>
        <v>0</v>
      </c>
      <c r="BA58" s="138">
        <f t="shared" si="65"/>
        <v>0</v>
      </c>
      <c r="BB58" s="138">
        <f t="shared" si="76"/>
        <v>0</v>
      </c>
      <c r="BC58" s="138">
        <f t="shared" si="77"/>
        <v>2471.1999999999998</v>
      </c>
    </row>
    <row r="59" spans="1:56" x14ac:dyDescent="0.2">
      <c r="A59" s="23" t="s">
        <v>122</v>
      </c>
      <c r="B59" s="24" t="s">
        <v>123</v>
      </c>
      <c r="C59" s="28">
        <f>'2003_Ag_GW_Counties'!C59</f>
        <v>86.9</v>
      </c>
      <c r="D59" s="29">
        <f>'2003_Urban_GW_Counties'!C59</f>
        <v>16.2</v>
      </c>
      <c r="E59" s="29">
        <f>'2003_MW_GW_Counties'!C59</f>
        <v>0</v>
      </c>
      <c r="F59" s="29">
        <f t="shared" si="5"/>
        <v>103.10000000000001</v>
      </c>
      <c r="G59" s="28">
        <f>'2003_Ag_GW_Counties'!H59</f>
        <v>365.70000000000005</v>
      </c>
      <c r="H59" s="29">
        <f>'2003_Urban_GW_Counties'!H59</f>
        <v>18.100000000000001</v>
      </c>
      <c r="I59" s="29">
        <f>'2003_MW_GW_Counties'!H59</f>
        <v>2.2999999999999998</v>
      </c>
      <c r="J59" s="28">
        <f>'2003_Ag_GW_Counties'!D59+'2003_Urban_GW_Counties'!D59+'2003_MW_GW_Counties'!D59</f>
        <v>25.6</v>
      </c>
      <c r="K59" s="28">
        <f>'2003_Ag_GW_Counties'!E59+'2003_Urban_GW_Counties'!E59+'2003_MW_GW_Counties'!E59</f>
        <v>0</v>
      </c>
      <c r="L59" s="28">
        <f>'2003_Ag_GW_Counties'!F59+'2003_Urban_GW_Counties'!F59+'2003_MW_GW_Counties'!F59</f>
        <v>15.399999999999999</v>
      </c>
      <c r="M59" s="28">
        <f>'2003_Ag_GW_Counties'!J59</f>
        <v>7.3999999999999773</v>
      </c>
      <c r="N59" s="28">
        <f>'2003_Urban_GW_Counties'!J59</f>
        <v>0.39999999999999858</v>
      </c>
      <c r="O59" s="28">
        <f>'2003_MW_GW_Counties'!J59</f>
        <v>0</v>
      </c>
      <c r="P59" s="28">
        <f>'2003_Ag_GW_Counties'!J59+'2003_Urban_GW_Counties'!J59+'2003_MW_GW_Counties'!J59</f>
        <v>7.7999999999999758</v>
      </c>
      <c r="Q59" s="29">
        <f>'2003_Ag_GW_Counties'!H59+'2003_Urban_GW_Counties'!H59+'2003_MW_GW_Counties'!H59</f>
        <v>386.10000000000008</v>
      </c>
      <c r="T59" s="40" t="s">
        <v>214</v>
      </c>
      <c r="U59" s="28">
        <f>SUM(U2:U58)</f>
        <v>11531.099999999997</v>
      </c>
      <c r="V59" s="28">
        <f t="shared" ref="V59:AI59" si="78">SUM(V2:V58)</f>
        <v>3804.7999999999984</v>
      </c>
      <c r="W59" s="28">
        <f t="shared" si="78"/>
        <v>213.50000000000006</v>
      </c>
      <c r="X59" s="28">
        <f t="shared" si="78"/>
        <v>15549.399999999998</v>
      </c>
      <c r="Y59" s="28">
        <f t="shared" si="78"/>
        <v>31266.000000000007</v>
      </c>
      <c r="Z59" s="28">
        <f t="shared" si="78"/>
        <v>8782.1000000000022</v>
      </c>
      <c r="AA59" s="28">
        <f t="shared" si="78"/>
        <v>1313.9999999999998</v>
      </c>
      <c r="AB59" s="28">
        <f t="shared" si="78"/>
        <v>5246.3000000000011</v>
      </c>
      <c r="AC59" s="28">
        <f t="shared" si="78"/>
        <v>426.6</v>
      </c>
      <c r="AD59" s="28">
        <f t="shared" si="78"/>
        <v>767.90000000000009</v>
      </c>
      <c r="AE59" s="28">
        <f t="shared" si="78"/>
        <v>1671.1</v>
      </c>
      <c r="AF59" s="28">
        <f t="shared" si="78"/>
        <v>324.20000000000005</v>
      </c>
      <c r="AG59" s="28">
        <f t="shared" si="78"/>
        <v>125.9</v>
      </c>
      <c r="AH59" s="39">
        <f t="shared" si="78"/>
        <v>2121.2000000000003</v>
      </c>
      <c r="AI59" s="28">
        <f t="shared" si="78"/>
        <v>41362.100000000006</v>
      </c>
      <c r="AL59" s="148"/>
      <c r="AM59" s="150">
        <v>707</v>
      </c>
      <c r="AN59" s="151" t="s">
        <v>184</v>
      </c>
      <c r="AO59" s="138">
        <f t="shared" si="66"/>
        <v>19.7</v>
      </c>
      <c r="AP59" s="138">
        <f t="shared" si="67"/>
        <v>18.2</v>
      </c>
      <c r="AQ59" s="138">
        <f t="shared" si="68"/>
        <v>0</v>
      </c>
      <c r="AR59" s="138">
        <f t="shared" si="69"/>
        <v>37.9</v>
      </c>
      <c r="AS59" s="138">
        <f t="shared" si="70"/>
        <v>25.4</v>
      </c>
      <c r="AT59" s="138">
        <f t="shared" si="71"/>
        <v>19.5</v>
      </c>
      <c r="AU59" s="138">
        <f t="shared" si="72"/>
        <v>0</v>
      </c>
      <c r="AV59" s="138">
        <f t="shared" si="73"/>
        <v>17.400000000000002</v>
      </c>
      <c r="AW59" s="138">
        <f t="shared" si="74"/>
        <v>3.3</v>
      </c>
      <c r="AX59" s="138">
        <f t="shared" si="75"/>
        <v>0.3</v>
      </c>
      <c r="AY59" s="138">
        <f t="shared" si="65"/>
        <v>0</v>
      </c>
      <c r="AZ59" s="138">
        <f t="shared" si="65"/>
        <v>0</v>
      </c>
      <c r="BA59" s="138">
        <f t="shared" si="65"/>
        <v>0</v>
      </c>
      <c r="BB59" s="138">
        <f t="shared" si="76"/>
        <v>0</v>
      </c>
      <c r="BC59" s="138">
        <f t="shared" si="77"/>
        <v>44.9</v>
      </c>
    </row>
    <row r="60" spans="1:56" x14ac:dyDescent="0.2">
      <c r="T60" s="40" t="s">
        <v>215</v>
      </c>
      <c r="U60" s="28">
        <f t="shared" ref="U60:AD60" si="79">SUM(C2:C59)</f>
        <v>11531.099999999995</v>
      </c>
      <c r="V60" s="28">
        <f t="shared" si="79"/>
        <v>3804.7999999999997</v>
      </c>
      <c r="W60" s="28">
        <f t="shared" si="79"/>
        <v>213.50000000000003</v>
      </c>
      <c r="X60" s="28">
        <f t="shared" si="79"/>
        <v>15549.400000000001</v>
      </c>
      <c r="Y60" s="28">
        <f t="shared" si="79"/>
        <v>31266.000000000007</v>
      </c>
      <c r="Z60" s="28">
        <f t="shared" si="79"/>
        <v>8782.1</v>
      </c>
      <c r="AA60" s="28">
        <f t="shared" si="79"/>
        <v>1314.0000000000002</v>
      </c>
      <c r="AB60" s="28">
        <f t="shared" si="79"/>
        <v>5246.2999999999975</v>
      </c>
      <c r="AC60" s="28">
        <f t="shared" si="79"/>
        <v>426.59999999999991</v>
      </c>
      <c r="AD60" s="28">
        <f t="shared" si="79"/>
        <v>767.9</v>
      </c>
      <c r="AE60" s="28">
        <f t="shared" ref="AE60:AG60" si="80">SUM(M2:M59)</f>
        <v>1671.1000000000004</v>
      </c>
      <c r="AF60" s="28">
        <f t="shared" si="80"/>
        <v>324.20000000000005</v>
      </c>
      <c r="AG60" s="28">
        <f t="shared" si="80"/>
        <v>125.89999999999999</v>
      </c>
      <c r="AH60" s="39">
        <f>SUM(P2:P59)</f>
        <v>2121.2000000000003</v>
      </c>
      <c r="AI60" s="28">
        <f>SUM(Q2:Q59)</f>
        <v>41362.100000000006</v>
      </c>
      <c r="AL60" s="148"/>
      <c r="AM60" s="150">
        <v>708</v>
      </c>
      <c r="AN60" s="151" t="s">
        <v>185</v>
      </c>
      <c r="AO60" s="138">
        <f t="shared" si="66"/>
        <v>594.40000000000009</v>
      </c>
      <c r="AP60" s="138">
        <f t="shared" si="67"/>
        <v>5.6</v>
      </c>
      <c r="AQ60" s="138">
        <f t="shared" si="68"/>
        <v>24.3</v>
      </c>
      <c r="AR60" s="138">
        <f t="shared" si="69"/>
        <v>624.30000000000007</v>
      </c>
      <c r="AS60" s="138">
        <f t="shared" si="70"/>
        <v>1137.1000000000001</v>
      </c>
      <c r="AT60" s="138">
        <f t="shared" si="71"/>
        <v>9.1000000000000014</v>
      </c>
      <c r="AU60" s="138">
        <f t="shared" si="72"/>
        <v>45.400000000000006</v>
      </c>
      <c r="AV60" s="138">
        <f t="shared" si="73"/>
        <v>161.1</v>
      </c>
      <c r="AW60" s="138">
        <f t="shared" si="74"/>
        <v>162.19999999999999</v>
      </c>
      <c r="AX60" s="138">
        <f t="shared" si="75"/>
        <v>27.1</v>
      </c>
      <c r="AY60" s="138">
        <f t="shared" si="65"/>
        <v>0.7</v>
      </c>
      <c r="AZ60" s="138">
        <f t="shared" si="65"/>
        <v>0</v>
      </c>
      <c r="BA60" s="138">
        <f t="shared" si="65"/>
        <v>0</v>
      </c>
      <c r="BB60" s="138">
        <f t="shared" si="76"/>
        <v>0.7</v>
      </c>
      <c r="BC60" s="138">
        <f t="shared" si="77"/>
        <v>1191.6000000000001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66"/>
        <v>473.4</v>
      </c>
      <c r="AP61" s="138">
        <f t="shared" si="67"/>
        <v>29.3</v>
      </c>
      <c r="AQ61" s="138">
        <f t="shared" si="68"/>
        <v>0</v>
      </c>
      <c r="AR61" s="138">
        <f t="shared" si="69"/>
        <v>502.7</v>
      </c>
      <c r="AS61" s="138">
        <f t="shared" si="70"/>
        <v>738.7</v>
      </c>
      <c r="AT61" s="138">
        <f t="shared" si="71"/>
        <v>29.3</v>
      </c>
      <c r="AU61" s="138">
        <f t="shared" si="72"/>
        <v>0</v>
      </c>
      <c r="AV61" s="138">
        <f t="shared" si="73"/>
        <v>194.6</v>
      </c>
      <c r="AW61" s="138">
        <f t="shared" si="74"/>
        <v>0</v>
      </c>
      <c r="AX61" s="138">
        <f t="shared" si="75"/>
        <v>13.7</v>
      </c>
      <c r="AY61" s="138">
        <f t="shared" si="65"/>
        <v>0</v>
      </c>
      <c r="AZ61" s="138">
        <f t="shared" si="65"/>
        <v>0</v>
      </c>
      <c r="BA61" s="138">
        <f t="shared" si="65"/>
        <v>0</v>
      </c>
      <c r="BB61" s="138">
        <f t="shared" si="76"/>
        <v>0</v>
      </c>
      <c r="BC61" s="138">
        <f t="shared" si="77"/>
        <v>768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66"/>
        <v>581.1</v>
      </c>
      <c r="AP62" s="154">
        <f t="shared" si="67"/>
        <v>129.69999999999999</v>
      </c>
      <c r="AQ62" s="154">
        <f t="shared" si="68"/>
        <v>0</v>
      </c>
      <c r="AR62" s="154">
        <f t="shared" si="69"/>
        <v>710.8</v>
      </c>
      <c r="AS62" s="154">
        <f t="shared" si="70"/>
        <v>1238.1999999999998</v>
      </c>
      <c r="AT62" s="154">
        <f t="shared" si="71"/>
        <v>169.60000000000002</v>
      </c>
      <c r="AU62" s="154">
        <f t="shared" si="72"/>
        <v>0</v>
      </c>
      <c r="AV62" s="154">
        <f t="shared" si="73"/>
        <v>300.5</v>
      </c>
      <c r="AW62" s="154">
        <f t="shared" si="74"/>
        <v>94.4</v>
      </c>
      <c r="AX62" s="154">
        <f t="shared" si="75"/>
        <v>34.9</v>
      </c>
      <c r="AY62" s="154">
        <f t="shared" si="65"/>
        <v>0</v>
      </c>
      <c r="AZ62" s="154">
        <f t="shared" si="65"/>
        <v>0</v>
      </c>
      <c r="BA62" s="154">
        <f t="shared" si="65"/>
        <v>0</v>
      </c>
      <c r="BB62" s="154">
        <f t="shared" si="76"/>
        <v>0</v>
      </c>
      <c r="BC62" s="154">
        <f t="shared" si="77"/>
        <v>1407.7999999999997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5408.4</v>
      </c>
      <c r="AP63" s="138">
        <f t="shared" ref="AP63:BC63" si="81">SUM(AP53:AP62)</f>
        <v>667.3</v>
      </c>
      <c r="AQ63" s="138">
        <f t="shared" si="81"/>
        <v>45.1</v>
      </c>
      <c r="AR63" s="138">
        <f t="shared" si="81"/>
        <v>6120.8</v>
      </c>
      <c r="AS63" s="138">
        <f t="shared" si="81"/>
        <v>10360.100000000002</v>
      </c>
      <c r="AT63" s="138">
        <f t="shared" si="81"/>
        <v>787.19999999999993</v>
      </c>
      <c r="AU63" s="138">
        <f t="shared" si="81"/>
        <v>119.2</v>
      </c>
      <c r="AV63" s="138">
        <f t="shared" si="81"/>
        <v>2628.6</v>
      </c>
      <c r="AW63" s="138">
        <f t="shared" si="81"/>
        <v>261.29999999999995</v>
      </c>
      <c r="AX63" s="138">
        <f t="shared" si="81"/>
        <v>251.2</v>
      </c>
      <c r="AY63" s="138">
        <f t="shared" ref="AY63:BA63" si="82">SUM(AY53:AY62)</f>
        <v>0.79999999999999993</v>
      </c>
      <c r="AZ63" s="138">
        <f t="shared" si="82"/>
        <v>0</v>
      </c>
      <c r="BA63" s="138">
        <f t="shared" si="82"/>
        <v>0</v>
      </c>
      <c r="BB63" s="138">
        <f t="shared" si="81"/>
        <v>0.79999999999999993</v>
      </c>
      <c r="BC63" s="138">
        <f t="shared" si="81"/>
        <v>11266.499999999998</v>
      </c>
      <c r="BD63" s="28">
        <f>AS63+AT63+AU63</f>
        <v>11266.500000000004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AX67" si="83">U45</f>
        <v>109.5</v>
      </c>
      <c r="AP66" s="138">
        <f t="shared" si="83"/>
        <v>17.200000000000003</v>
      </c>
      <c r="AQ66" s="138">
        <f t="shared" si="83"/>
        <v>6.3</v>
      </c>
      <c r="AR66" s="138">
        <f t="shared" si="83"/>
        <v>133</v>
      </c>
      <c r="AS66" s="138">
        <f t="shared" si="83"/>
        <v>246.4</v>
      </c>
      <c r="AT66" s="138">
        <f t="shared" si="83"/>
        <v>20.6</v>
      </c>
      <c r="AU66" s="138">
        <f t="shared" si="83"/>
        <v>16.999999999999996</v>
      </c>
      <c r="AV66" s="138">
        <f t="shared" si="83"/>
        <v>38.599999999999994</v>
      </c>
      <c r="AW66" s="138">
        <f t="shared" si="83"/>
        <v>0</v>
      </c>
      <c r="AX66" s="138">
        <f t="shared" si="83"/>
        <v>7.4999999999999991</v>
      </c>
      <c r="AY66" s="138">
        <f t="shared" ref="AY66:BA66" si="84">AE45</f>
        <v>2</v>
      </c>
      <c r="AZ66" s="138">
        <f t="shared" si="84"/>
        <v>0</v>
      </c>
      <c r="BA66" s="138">
        <f t="shared" si="84"/>
        <v>0.3</v>
      </c>
      <c r="BB66" s="138">
        <f>AH45</f>
        <v>2.2999999999999998</v>
      </c>
      <c r="BC66" s="138">
        <f>AI45</f>
        <v>284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83"/>
        <v>0.6</v>
      </c>
      <c r="AP67" s="154">
        <f t="shared" si="83"/>
        <v>14.600000000000001</v>
      </c>
      <c r="AQ67" s="154">
        <f t="shared" si="83"/>
        <v>0</v>
      </c>
      <c r="AR67" s="154">
        <f t="shared" si="83"/>
        <v>15.200000000000001</v>
      </c>
      <c r="AS67" s="154">
        <f t="shared" si="83"/>
        <v>140.69999999999999</v>
      </c>
      <c r="AT67" s="154">
        <f t="shared" si="83"/>
        <v>18.900000000000002</v>
      </c>
      <c r="AU67" s="154">
        <f t="shared" si="83"/>
        <v>0</v>
      </c>
      <c r="AV67" s="154">
        <f t="shared" si="83"/>
        <v>13.700000000000001</v>
      </c>
      <c r="AW67" s="154">
        <f t="shared" si="83"/>
        <v>0</v>
      </c>
      <c r="AX67" s="154">
        <f t="shared" si="83"/>
        <v>0</v>
      </c>
      <c r="AY67" s="154">
        <f t="shared" ref="AY67:BA67" si="85">AE46</f>
        <v>8.6999999999999993</v>
      </c>
      <c r="AZ67" s="154">
        <f t="shared" si="85"/>
        <v>0</v>
      </c>
      <c r="BA67" s="154">
        <f t="shared" si="85"/>
        <v>0</v>
      </c>
      <c r="BB67" s="154">
        <f>AH46</f>
        <v>8.6999999999999993</v>
      </c>
      <c r="BC67" s="154">
        <f>AI46</f>
        <v>159.6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110.1</v>
      </c>
      <c r="AP68" s="138">
        <f t="shared" ref="AP68:BC68" si="86">SUM(AP66:AP67)</f>
        <v>31.800000000000004</v>
      </c>
      <c r="AQ68" s="138">
        <f t="shared" si="86"/>
        <v>6.3</v>
      </c>
      <c r="AR68" s="138">
        <f t="shared" si="86"/>
        <v>148.19999999999999</v>
      </c>
      <c r="AS68" s="138">
        <f t="shared" si="86"/>
        <v>387.1</v>
      </c>
      <c r="AT68" s="138">
        <f t="shared" si="86"/>
        <v>39.5</v>
      </c>
      <c r="AU68" s="138">
        <f t="shared" si="86"/>
        <v>16.999999999999996</v>
      </c>
      <c r="AV68" s="138">
        <f t="shared" si="86"/>
        <v>52.3</v>
      </c>
      <c r="AW68" s="138">
        <f t="shared" si="86"/>
        <v>0</v>
      </c>
      <c r="AX68" s="138">
        <f t="shared" si="86"/>
        <v>7.4999999999999991</v>
      </c>
      <c r="AY68" s="138">
        <f t="shared" ref="AY68:BA68" si="87">SUM(AY66:AY67)</f>
        <v>10.7</v>
      </c>
      <c r="AZ68" s="138">
        <f t="shared" si="87"/>
        <v>0</v>
      </c>
      <c r="BA68" s="138">
        <f t="shared" si="87"/>
        <v>0.3</v>
      </c>
      <c r="BB68" s="138">
        <f t="shared" si="86"/>
        <v>11</v>
      </c>
      <c r="BC68" s="138">
        <f t="shared" si="86"/>
        <v>443.6</v>
      </c>
      <c r="BD68" s="28">
        <f>AS68+AT68+AU68</f>
        <v>443.6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AX75" si="88">U47</f>
        <v>121.5</v>
      </c>
      <c r="AP71" s="138">
        <f t="shared" si="88"/>
        <v>9.8999999999999986</v>
      </c>
      <c r="AQ71" s="138">
        <f t="shared" si="88"/>
        <v>0</v>
      </c>
      <c r="AR71" s="138">
        <f t="shared" si="88"/>
        <v>131.4</v>
      </c>
      <c r="AS71" s="138">
        <f t="shared" si="88"/>
        <v>171.8</v>
      </c>
      <c r="AT71" s="138">
        <f t="shared" si="88"/>
        <v>11.6</v>
      </c>
      <c r="AU71" s="138">
        <f t="shared" si="88"/>
        <v>0</v>
      </c>
      <c r="AV71" s="138">
        <f t="shared" si="88"/>
        <v>27.3</v>
      </c>
      <c r="AW71" s="138">
        <f t="shared" si="88"/>
        <v>0</v>
      </c>
      <c r="AX71" s="138">
        <f t="shared" si="88"/>
        <v>0</v>
      </c>
      <c r="AY71" s="138">
        <f t="shared" ref="AY71:BA71" si="89">AE47</f>
        <v>0</v>
      </c>
      <c r="AZ71" s="138">
        <f t="shared" si="89"/>
        <v>0</v>
      </c>
      <c r="BA71" s="138">
        <f t="shared" si="89"/>
        <v>0</v>
      </c>
      <c r="BB71" s="138">
        <f t="shared" ref="BB71:BC75" si="90">AH47</f>
        <v>0</v>
      </c>
      <c r="BC71" s="138">
        <f t="shared" si="90"/>
        <v>183.4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88"/>
        <v>9.3000000000000007</v>
      </c>
      <c r="AP72" s="138">
        <f t="shared" si="88"/>
        <v>18.500000000000004</v>
      </c>
      <c r="AQ72" s="138">
        <f t="shared" si="88"/>
        <v>0</v>
      </c>
      <c r="AR72" s="138">
        <f t="shared" si="88"/>
        <v>27.800000000000004</v>
      </c>
      <c r="AS72" s="138">
        <f t="shared" si="88"/>
        <v>9.3000000000000007</v>
      </c>
      <c r="AT72" s="138">
        <f t="shared" si="88"/>
        <v>18.800000000000004</v>
      </c>
      <c r="AU72" s="138">
        <f t="shared" si="88"/>
        <v>0</v>
      </c>
      <c r="AV72" s="138">
        <f t="shared" si="88"/>
        <v>8.9999999999999982</v>
      </c>
      <c r="AW72" s="138">
        <f t="shared" si="88"/>
        <v>0</v>
      </c>
      <c r="AX72" s="138">
        <f t="shared" si="88"/>
        <v>0</v>
      </c>
      <c r="AY72" s="138">
        <f t="shared" ref="AY72:BA72" si="91">AE48</f>
        <v>0</v>
      </c>
      <c r="AZ72" s="138">
        <f t="shared" si="91"/>
        <v>0</v>
      </c>
      <c r="BA72" s="138">
        <f t="shared" si="91"/>
        <v>0</v>
      </c>
      <c r="BB72" s="138">
        <f t="shared" si="90"/>
        <v>0</v>
      </c>
      <c r="BC72" s="138">
        <f t="shared" si="90"/>
        <v>28.100000000000005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88"/>
        <v>10.6</v>
      </c>
      <c r="AP73" s="138">
        <f t="shared" si="88"/>
        <v>4.1000000000000005</v>
      </c>
      <c r="AQ73" s="138">
        <f t="shared" si="88"/>
        <v>0</v>
      </c>
      <c r="AR73" s="138">
        <f t="shared" si="88"/>
        <v>14.7</v>
      </c>
      <c r="AS73" s="138">
        <f t="shared" si="88"/>
        <v>10.6</v>
      </c>
      <c r="AT73" s="138">
        <f t="shared" si="88"/>
        <v>4.1000000000000005</v>
      </c>
      <c r="AU73" s="138">
        <f t="shared" si="88"/>
        <v>0</v>
      </c>
      <c r="AV73" s="138">
        <f t="shared" si="88"/>
        <v>1.5</v>
      </c>
      <c r="AW73" s="138">
        <f t="shared" si="88"/>
        <v>0</v>
      </c>
      <c r="AX73" s="138">
        <f t="shared" si="88"/>
        <v>0</v>
      </c>
      <c r="AY73" s="138">
        <f t="shared" ref="AY73:BA73" si="92">AE49</f>
        <v>0</v>
      </c>
      <c r="AZ73" s="138">
        <f t="shared" si="92"/>
        <v>0</v>
      </c>
      <c r="BA73" s="138">
        <f t="shared" si="92"/>
        <v>0</v>
      </c>
      <c r="BB73" s="138">
        <f t="shared" si="90"/>
        <v>0</v>
      </c>
      <c r="BC73" s="138">
        <f t="shared" si="90"/>
        <v>14.7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88"/>
        <v>69.3</v>
      </c>
      <c r="AP74" s="138">
        <f t="shared" si="88"/>
        <v>21.4</v>
      </c>
      <c r="AQ74" s="138">
        <f t="shared" si="88"/>
        <v>0</v>
      </c>
      <c r="AR74" s="138">
        <f t="shared" si="88"/>
        <v>90.699999999999989</v>
      </c>
      <c r="AS74" s="138">
        <f t="shared" si="88"/>
        <v>87.499999999999986</v>
      </c>
      <c r="AT74" s="138">
        <f t="shared" si="88"/>
        <v>104.39999999999999</v>
      </c>
      <c r="AU74" s="138">
        <f t="shared" si="88"/>
        <v>0</v>
      </c>
      <c r="AV74" s="138">
        <f t="shared" si="88"/>
        <v>56.2</v>
      </c>
      <c r="AW74" s="138">
        <f t="shared" si="88"/>
        <v>0</v>
      </c>
      <c r="AX74" s="138">
        <f t="shared" si="88"/>
        <v>0</v>
      </c>
      <c r="AY74" s="138">
        <f t="shared" ref="AY74:BA74" si="93">AE50</f>
        <v>17</v>
      </c>
      <c r="AZ74" s="138">
        <f t="shared" si="93"/>
        <v>8.6999999999999993</v>
      </c>
      <c r="BA74" s="138">
        <f t="shared" si="93"/>
        <v>0</v>
      </c>
      <c r="BB74" s="138">
        <f t="shared" si="90"/>
        <v>25.7</v>
      </c>
      <c r="BC74" s="138">
        <f t="shared" si="90"/>
        <v>191.89999999999998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88"/>
        <v>59.8</v>
      </c>
      <c r="AP75" s="154">
        <f t="shared" si="88"/>
        <v>82.8</v>
      </c>
      <c r="AQ75" s="154">
        <f t="shared" si="88"/>
        <v>0</v>
      </c>
      <c r="AR75" s="154">
        <f t="shared" si="88"/>
        <v>142.6</v>
      </c>
      <c r="AS75" s="154">
        <f t="shared" si="88"/>
        <v>95.1</v>
      </c>
      <c r="AT75" s="154">
        <f t="shared" si="88"/>
        <v>106.30000000000001</v>
      </c>
      <c r="AU75" s="154">
        <f t="shared" si="88"/>
        <v>0</v>
      </c>
      <c r="AV75" s="154">
        <f t="shared" si="88"/>
        <v>48</v>
      </c>
      <c r="AW75" s="154">
        <f t="shared" si="88"/>
        <v>16.600000000000001</v>
      </c>
      <c r="AX75" s="154">
        <f t="shared" si="88"/>
        <v>0</v>
      </c>
      <c r="AY75" s="154">
        <f t="shared" ref="AY75:BA75" si="94">AE51</f>
        <v>35.300000000000004</v>
      </c>
      <c r="AZ75" s="154">
        <f t="shared" si="94"/>
        <v>6.9</v>
      </c>
      <c r="BA75" s="154">
        <f t="shared" si="94"/>
        <v>0</v>
      </c>
      <c r="BB75" s="154">
        <f t="shared" si="90"/>
        <v>42.2</v>
      </c>
      <c r="BC75" s="154">
        <f t="shared" si="90"/>
        <v>201.4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270.5</v>
      </c>
      <c r="AP76" s="138">
        <f t="shared" ref="AP76:BC76" si="95">SUM(AP71:AP75)</f>
        <v>136.69999999999999</v>
      </c>
      <c r="AQ76" s="138">
        <f t="shared" si="95"/>
        <v>0</v>
      </c>
      <c r="AR76" s="138">
        <f t="shared" si="95"/>
        <v>407.20000000000005</v>
      </c>
      <c r="AS76" s="138">
        <f t="shared" si="95"/>
        <v>374.29999999999995</v>
      </c>
      <c r="AT76" s="138">
        <f t="shared" si="95"/>
        <v>245.20000000000002</v>
      </c>
      <c r="AU76" s="138">
        <f t="shared" si="95"/>
        <v>0</v>
      </c>
      <c r="AV76" s="138">
        <f t="shared" si="95"/>
        <v>142</v>
      </c>
      <c r="AW76" s="138">
        <f t="shared" si="95"/>
        <v>16.600000000000001</v>
      </c>
      <c r="AX76" s="138">
        <f t="shared" si="95"/>
        <v>0</v>
      </c>
      <c r="AY76" s="138">
        <f t="shared" ref="AY76:BA76" si="96">SUM(AY71:AY75)</f>
        <v>52.300000000000004</v>
      </c>
      <c r="AZ76" s="138">
        <f t="shared" si="96"/>
        <v>15.6</v>
      </c>
      <c r="BA76" s="138">
        <f t="shared" si="96"/>
        <v>0</v>
      </c>
      <c r="BB76" s="138">
        <f t="shared" si="95"/>
        <v>67.900000000000006</v>
      </c>
      <c r="BC76" s="138">
        <f t="shared" si="95"/>
        <v>619.5</v>
      </c>
      <c r="BD76" s="28">
        <f>AS76+AT76+AU76</f>
        <v>619.5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AX84" si="97">U52</f>
        <v>11.399999999999999</v>
      </c>
      <c r="AP79" s="138">
        <f t="shared" si="97"/>
        <v>15.7</v>
      </c>
      <c r="AQ79" s="138">
        <f t="shared" si="97"/>
        <v>0</v>
      </c>
      <c r="AR79" s="138">
        <f t="shared" si="97"/>
        <v>27.099999999999998</v>
      </c>
      <c r="AS79" s="138">
        <f t="shared" si="97"/>
        <v>11.399999999999999</v>
      </c>
      <c r="AT79" s="138">
        <f t="shared" si="97"/>
        <v>15.7</v>
      </c>
      <c r="AU79" s="138">
        <f t="shared" si="97"/>
        <v>0</v>
      </c>
      <c r="AV79" s="138">
        <f t="shared" si="97"/>
        <v>6.5000000000000009</v>
      </c>
      <c r="AW79" s="138">
        <f t="shared" si="97"/>
        <v>0</v>
      </c>
      <c r="AX79" s="138">
        <f t="shared" si="97"/>
        <v>0</v>
      </c>
      <c r="AY79" s="138">
        <f t="shared" ref="AY79:BA79" si="98">AE52</f>
        <v>0</v>
      </c>
      <c r="AZ79" s="138">
        <f t="shared" si="98"/>
        <v>0</v>
      </c>
      <c r="BA79" s="138">
        <f t="shared" si="98"/>
        <v>0</v>
      </c>
      <c r="BB79" s="138">
        <f t="shared" ref="BB79:BC84" si="99">AH52</f>
        <v>0</v>
      </c>
      <c r="BC79" s="138">
        <f t="shared" si="99"/>
        <v>27.099999999999998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97"/>
        <v>22.2</v>
      </c>
      <c r="AP80" s="138">
        <f t="shared" si="97"/>
        <v>378.7</v>
      </c>
      <c r="AQ80" s="138">
        <f t="shared" si="97"/>
        <v>0</v>
      </c>
      <c r="AR80" s="138">
        <f t="shared" si="97"/>
        <v>400.9</v>
      </c>
      <c r="AS80" s="138">
        <f t="shared" si="97"/>
        <v>296.2</v>
      </c>
      <c r="AT80" s="138">
        <f t="shared" si="97"/>
        <v>446.79999999999995</v>
      </c>
      <c r="AU80" s="138">
        <f t="shared" si="97"/>
        <v>0</v>
      </c>
      <c r="AV80" s="138">
        <f t="shared" si="97"/>
        <v>175.8</v>
      </c>
      <c r="AW80" s="138">
        <f t="shared" si="97"/>
        <v>0</v>
      </c>
      <c r="AX80" s="138">
        <f t="shared" si="97"/>
        <v>0</v>
      </c>
      <c r="AY80" s="138">
        <f t="shared" ref="AY80:BA80" si="100">AE53</f>
        <v>0</v>
      </c>
      <c r="AZ80" s="138">
        <f t="shared" si="100"/>
        <v>0</v>
      </c>
      <c r="BA80" s="138">
        <f t="shared" si="100"/>
        <v>0</v>
      </c>
      <c r="BB80" s="138">
        <f t="shared" si="99"/>
        <v>0</v>
      </c>
      <c r="BC80" s="138">
        <f t="shared" si="99"/>
        <v>743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97"/>
        <v>2.9</v>
      </c>
      <c r="AP81" s="138">
        <f t="shared" si="97"/>
        <v>1.9000000000000001</v>
      </c>
      <c r="AQ81" s="138">
        <f t="shared" si="97"/>
        <v>0</v>
      </c>
      <c r="AR81" s="138">
        <f t="shared" si="97"/>
        <v>4.8</v>
      </c>
      <c r="AS81" s="138">
        <f t="shared" si="97"/>
        <v>2.9</v>
      </c>
      <c r="AT81" s="138">
        <f t="shared" si="97"/>
        <v>2.2000000000000002</v>
      </c>
      <c r="AU81" s="138">
        <f t="shared" si="97"/>
        <v>0</v>
      </c>
      <c r="AV81" s="138">
        <f t="shared" si="97"/>
        <v>1.2</v>
      </c>
      <c r="AW81" s="138">
        <f t="shared" si="97"/>
        <v>0</v>
      </c>
      <c r="AX81" s="138">
        <f t="shared" si="97"/>
        <v>0</v>
      </c>
      <c r="AY81" s="138">
        <f t="shared" ref="AY81:BA81" si="101">AE54</f>
        <v>0</v>
      </c>
      <c r="AZ81" s="138">
        <f t="shared" si="101"/>
        <v>0</v>
      </c>
      <c r="BA81" s="138">
        <f t="shared" si="101"/>
        <v>0</v>
      </c>
      <c r="BB81" s="138">
        <f t="shared" si="99"/>
        <v>0</v>
      </c>
      <c r="BC81" s="138">
        <f t="shared" si="99"/>
        <v>5.0999999999999996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97"/>
        <v>9</v>
      </c>
      <c r="AP82" s="138">
        <f t="shared" si="97"/>
        <v>14.7</v>
      </c>
      <c r="AQ82" s="138">
        <f t="shared" si="97"/>
        <v>0</v>
      </c>
      <c r="AR82" s="138">
        <f t="shared" si="97"/>
        <v>23.7</v>
      </c>
      <c r="AS82" s="138">
        <f t="shared" si="97"/>
        <v>789.90000000000009</v>
      </c>
      <c r="AT82" s="138">
        <f t="shared" si="97"/>
        <v>17.700000000000003</v>
      </c>
      <c r="AU82" s="138">
        <f t="shared" si="97"/>
        <v>0</v>
      </c>
      <c r="AV82" s="138">
        <f t="shared" si="97"/>
        <v>11.3</v>
      </c>
      <c r="AW82" s="138">
        <f t="shared" si="97"/>
        <v>0</v>
      </c>
      <c r="AX82" s="138">
        <f t="shared" si="97"/>
        <v>0</v>
      </c>
      <c r="AY82" s="138">
        <f t="shared" ref="AY82:BA82" si="102">AE55</f>
        <v>72.600000000000009</v>
      </c>
      <c r="AZ82" s="138">
        <f t="shared" si="102"/>
        <v>3</v>
      </c>
      <c r="BA82" s="138">
        <f t="shared" si="102"/>
        <v>0</v>
      </c>
      <c r="BB82" s="138">
        <f t="shared" si="99"/>
        <v>75.600000000000009</v>
      </c>
      <c r="BC82" s="138">
        <f t="shared" si="99"/>
        <v>807.60000000000014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97"/>
        <v>13.3</v>
      </c>
      <c r="AP83" s="138">
        <f t="shared" si="97"/>
        <v>5.9</v>
      </c>
      <c r="AQ83" s="138">
        <f t="shared" si="97"/>
        <v>0</v>
      </c>
      <c r="AR83" s="138">
        <f t="shared" si="97"/>
        <v>19.200000000000003</v>
      </c>
      <c r="AS83" s="138">
        <f t="shared" si="97"/>
        <v>40.5</v>
      </c>
      <c r="AT83" s="138">
        <f t="shared" si="97"/>
        <v>6.3000000000000007</v>
      </c>
      <c r="AU83" s="138">
        <f t="shared" si="97"/>
        <v>0</v>
      </c>
      <c r="AV83" s="138">
        <f t="shared" si="97"/>
        <v>6.1</v>
      </c>
      <c r="AW83" s="138">
        <f t="shared" si="97"/>
        <v>0</v>
      </c>
      <c r="AX83" s="138">
        <f t="shared" si="97"/>
        <v>0</v>
      </c>
      <c r="AY83" s="138">
        <f t="shared" ref="AY83:BA83" si="103">AE56</f>
        <v>0</v>
      </c>
      <c r="AZ83" s="138">
        <f t="shared" si="103"/>
        <v>0</v>
      </c>
      <c r="BA83" s="138">
        <f t="shared" si="103"/>
        <v>0</v>
      </c>
      <c r="BB83" s="138">
        <f t="shared" si="99"/>
        <v>0</v>
      </c>
      <c r="BC83" s="138">
        <f t="shared" si="99"/>
        <v>46.8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97"/>
        <v>0</v>
      </c>
      <c r="AP84" s="154">
        <f t="shared" si="97"/>
        <v>0.1</v>
      </c>
      <c r="AQ84" s="154">
        <f t="shared" si="97"/>
        <v>0</v>
      </c>
      <c r="AR84" s="154">
        <f t="shared" si="97"/>
        <v>0.1</v>
      </c>
      <c r="AS84" s="154">
        <f t="shared" si="97"/>
        <v>2808.2</v>
      </c>
      <c r="AT84" s="154">
        <f t="shared" si="97"/>
        <v>117.39999999999999</v>
      </c>
      <c r="AU84" s="154">
        <f t="shared" si="97"/>
        <v>33.299999999999997</v>
      </c>
      <c r="AV84" s="154">
        <f t="shared" si="97"/>
        <v>0</v>
      </c>
      <c r="AW84" s="154">
        <f t="shared" si="97"/>
        <v>0</v>
      </c>
      <c r="AX84" s="154">
        <f t="shared" si="97"/>
        <v>0</v>
      </c>
      <c r="AY84" s="154">
        <f t="shared" ref="AY84:BA84" si="104">AE57</f>
        <v>208.10000000000002</v>
      </c>
      <c r="AZ84" s="154">
        <f t="shared" si="104"/>
        <v>0</v>
      </c>
      <c r="BA84" s="154">
        <f t="shared" si="104"/>
        <v>0</v>
      </c>
      <c r="BB84" s="154">
        <f t="shared" si="99"/>
        <v>208.10000000000002</v>
      </c>
      <c r="BC84" s="154">
        <f t="shared" si="99"/>
        <v>2958.9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58.8</v>
      </c>
      <c r="AP85" s="138">
        <f t="shared" ref="AP85:BC85" si="105">SUM(AP79:AP84)</f>
        <v>416.99999999999994</v>
      </c>
      <c r="AQ85" s="138">
        <f t="shared" si="105"/>
        <v>0</v>
      </c>
      <c r="AR85" s="138">
        <f t="shared" si="105"/>
        <v>475.8</v>
      </c>
      <c r="AS85" s="138">
        <f t="shared" si="105"/>
        <v>3949.1</v>
      </c>
      <c r="AT85" s="138">
        <f t="shared" si="105"/>
        <v>606.09999999999991</v>
      </c>
      <c r="AU85" s="138">
        <f t="shared" si="105"/>
        <v>33.299999999999997</v>
      </c>
      <c r="AV85" s="138">
        <f t="shared" si="105"/>
        <v>200.9</v>
      </c>
      <c r="AW85" s="138">
        <f t="shared" si="105"/>
        <v>0</v>
      </c>
      <c r="AX85" s="138">
        <f t="shared" si="105"/>
        <v>0</v>
      </c>
      <c r="AY85" s="138">
        <f t="shared" ref="AY85:BA85" si="106">SUM(AY79:AY84)</f>
        <v>280.70000000000005</v>
      </c>
      <c r="AZ85" s="138">
        <f t="shared" si="106"/>
        <v>3</v>
      </c>
      <c r="BA85" s="138">
        <f t="shared" si="106"/>
        <v>0</v>
      </c>
      <c r="BB85" s="138">
        <f t="shared" si="105"/>
        <v>283.70000000000005</v>
      </c>
      <c r="BC85" s="138">
        <f t="shared" si="105"/>
        <v>4588.5</v>
      </c>
      <c r="BD85" s="28">
        <f>AS85+AT85+AU85</f>
        <v>4588.5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AX87" si="107">U59</f>
        <v>11531.099999999997</v>
      </c>
      <c r="AP87" s="159">
        <f t="shared" si="107"/>
        <v>3804.7999999999984</v>
      </c>
      <c r="AQ87" s="159">
        <f t="shared" si="107"/>
        <v>213.50000000000006</v>
      </c>
      <c r="AR87" s="159">
        <f t="shared" si="107"/>
        <v>15549.399999999998</v>
      </c>
      <c r="AS87" s="159">
        <f t="shared" si="107"/>
        <v>31266.000000000007</v>
      </c>
      <c r="AT87" s="159">
        <f t="shared" si="107"/>
        <v>8782.1000000000022</v>
      </c>
      <c r="AU87" s="159">
        <f t="shared" si="107"/>
        <v>1313.9999999999998</v>
      </c>
      <c r="AV87" s="159">
        <f t="shared" si="107"/>
        <v>5246.3000000000011</v>
      </c>
      <c r="AW87" s="159">
        <f t="shared" si="107"/>
        <v>426.6</v>
      </c>
      <c r="AX87" s="159">
        <f t="shared" si="107"/>
        <v>767.90000000000009</v>
      </c>
      <c r="AY87" s="159">
        <f t="shared" ref="AY87:BA87" si="108">AE59</f>
        <v>1671.1</v>
      </c>
      <c r="AZ87" s="159">
        <f t="shared" si="108"/>
        <v>324.20000000000005</v>
      </c>
      <c r="BA87" s="159">
        <f t="shared" si="108"/>
        <v>125.9</v>
      </c>
      <c r="BB87" s="159">
        <f>AH59</f>
        <v>2121.2000000000003</v>
      </c>
      <c r="BC87" s="160">
        <f>AI59</f>
        <v>41362.100000000006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11531.1</v>
      </c>
      <c r="AP88" s="163">
        <f t="shared" ref="AP88:BC88" si="109">AP6+AP11+AP16+AP23+AP37+AP50+AP63+AP68+AP76+AP85</f>
        <v>3804.8</v>
      </c>
      <c r="AQ88" s="163">
        <f t="shared" si="109"/>
        <v>213.50000000000003</v>
      </c>
      <c r="AR88" s="163">
        <f t="shared" si="109"/>
        <v>15549.400000000001</v>
      </c>
      <c r="AS88" s="163">
        <f t="shared" si="109"/>
        <v>31266</v>
      </c>
      <c r="AT88" s="163">
        <f t="shared" si="109"/>
        <v>8782.1</v>
      </c>
      <c r="AU88" s="163">
        <f t="shared" si="109"/>
        <v>1314</v>
      </c>
      <c r="AV88" s="163">
        <f t="shared" si="109"/>
        <v>5246.3</v>
      </c>
      <c r="AW88" s="163">
        <f t="shared" si="109"/>
        <v>426.59999999999997</v>
      </c>
      <c r="AX88" s="163">
        <f>AX6+AX11+AX16+AX23+AX37+AX50+AX63+AX68+AX76+AX85</f>
        <v>767.9</v>
      </c>
      <c r="AY88" s="163">
        <f t="shared" ref="AY88:BA88" si="110">AY6+AY11+AY16+AY23+AY37+AY50+AY63+AY68+AY76+AY85</f>
        <v>1671.1</v>
      </c>
      <c r="AZ88" s="163">
        <f t="shared" si="110"/>
        <v>324.20000000000005</v>
      </c>
      <c r="BA88" s="163">
        <f t="shared" si="110"/>
        <v>125.9</v>
      </c>
      <c r="BB88" s="163">
        <f t="shared" si="109"/>
        <v>2121.2000000000003</v>
      </c>
      <c r="BC88" s="164">
        <f t="shared" si="109"/>
        <v>41362.1</v>
      </c>
      <c r="BD88" s="28">
        <f>AS88+AT88+AU88</f>
        <v>41362.1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40.800000000000004</v>
      </c>
      <c r="AP90" s="138">
        <f t="shared" ref="AP90:BC90" si="111">AP33</f>
        <v>22.599999999999994</v>
      </c>
      <c r="AQ90" s="138">
        <f t="shared" si="111"/>
        <v>0</v>
      </c>
      <c r="AR90" s="138">
        <f t="shared" si="111"/>
        <v>63.4</v>
      </c>
      <c r="AS90" s="138">
        <f t="shared" si="111"/>
        <v>321.19999999999993</v>
      </c>
      <c r="AT90" s="138">
        <f t="shared" si="111"/>
        <v>107.19999999999999</v>
      </c>
      <c r="AU90" s="138">
        <f t="shared" si="111"/>
        <v>3.3</v>
      </c>
      <c r="AV90" s="138">
        <f t="shared" si="111"/>
        <v>72.7</v>
      </c>
      <c r="AW90" s="138">
        <f t="shared" si="111"/>
        <v>0</v>
      </c>
      <c r="AX90" s="138">
        <f t="shared" si="111"/>
        <v>33.200000000000003</v>
      </c>
      <c r="AY90" s="138">
        <f t="shared" si="111"/>
        <v>31.1</v>
      </c>
      <c r="AZ90" s="138">
        <f t="shared" si="111"/>
        <v>9.5</v>
      </c>
      <c r="BA90" s="138">
        <f t="shared" si="111"/>
        <v>0</v>
      </c>
      <c r="BB90" s="138">
        <f t="shared" si="111"/>
        <v>40.6</v>
      </c>
      <c r="BC90" s="138">
        <f t="shared" si="111"/>
        <v>431.69999999999993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0.4</v>
      </c>
      <c r="AP91" s="138">
        <f t="shared" ref="AP91:BC91" si="112">AP43</f>
        <v>1.5</v>
      </c>
      <c r="AQ91" s="138">
        <f t="shared" si="112"/>
        <v>0</v>
      </c>
      <c r="AR91" s="138">
        <f t="shared" si="112"/>
        <v>1.9</v>
      </c>
      <c r="AS91" s="138">
        <f t="shared" si="112"/>
        <v>19</v>
      </c>
      <c r="AT91" s="138">
        <f t="shared" si="112"/>
        <v>42.70000000000001</v>
      </c>
      <c r="AU91" s="138">
        <f t="shared" si="112"/>
        <v>0</v>
      </c>
      <c r="AV91" s="138">
        <f t="shared" si="112"/>
        <v>12.6</v>
      </c>
      <c r="AW91" s="138">
        <f t="shared" si="112"/>
        <v>0</v>
      </c>
      <c r="AX91" s="138">
        <f t="shared" si="112"/>
        <v>0.5</v>
      </c>
      <c r="AY91" s="138">
        <f t="shared" si="112"/>
        <v>0</v>
      </c>
      <c r="AZ91" s="138">
        <f t="shared" si="112"/>
        <v>0</v>
      </c>
      <c r="BA91" s="138">
        <f t="shared" si="112"/>
        <v>0</v>
      </c>
      <c r="BB91" s="138">
        <f t="shared" si="112"/>
        <v>0</v>
      </c>
      <c r="BC91" s="138">
        <f t="shared" si="112"/>
        <v>61.70000000000001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1.9</v>
      </c>
      <c r="AP92" s="154">
        <f t="shared" ref="AP92:BC92" si="113">AP49</f>
        <v>20.699999999999996</v>
      </c>
      <c r="AQ92" s="154">
        <f t="shared" si="113"/>
        <v>0</v>
      </c>
      <c r="AR92" s="154">
        <f t="shared" si="113"/>
        <v>22.599999999999994</v>
      </c>
      <c r="AS92" s="154">
        <f t="shared" si="113"/>
        <v>1.9</v>
      </c>
      <c r="AT92" s="154">
        <f t="shared" si="113"/>
        <v>21.299999999999997</v>
      </c>
      <c r="AU92" s="154">
        <f t="shared" si="113"/>
        <v>0</v>
      </c>
      <c r="AV92" s="154">
        <f t="shared" si="113"/>
        <v>13.7</v>
      </c>
      <c r="AW92" s="154">
        <f t="shared" si="113"/>
        <v>0</v>
      </c>
      <c r="AX92" s="154">
        <f t="shared" si="113"/>
        <v>0</v>
      </c>
      <c r="AY92" s="154">
        <f t="shared" si="113"/>
        <v>0</v>
      </c>
      <c r="AZ92" s="154">
        <f t="shared" si="113"/>
        <v>0</v>
      </c>
      <c r="BA92" s="154">
        <f t="shared" si="113"/>
        <v>0</v>
      </c>
      <c r="BB92" s="154">
        <f t="shared" si="113"/>
        <v>0</v>
      </c>
      <c r="BC92" s="154">
        <f t="shared" si="113"/>
        <v>23.199999999999996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43.1</v>
      </c>
      <c r="AP93" s="138">
        <f t="shared" ref="AP93:BC93" si="114">SUM(AP90:AP92)</f>
        <v>44.79999999999999</v>
      </c>
      <c r="AQ93" s="138">
        <f t="shared" si="114"/>
        <v>0</v>
      </c>
      <c r="AR93" s="138">
        <f t="shared" si="114"/>
        <v>87.899999999999991</v>
      </c>
      <c r="AS93" s="138">
        <f t="shared" si="114"/>
        <v>342.09999999999991</v>
      </c>
      <c r="AT93" s="138">
        <f t="shared" si="114"/>
        <v>171.2</v>
      </c>
      <c r="AU93" s="138">
        <f t="shared" si="114"/>
        <v>3.3</v>
      </c>
      <c r="AV93" s="138">
        <f t="shared" si="114"/>
        <v>99</v>
      </c>
      <c r="AW93" s="138">
        <f t="shared" si="114"/>
        <v>0</v>
      </c>
      <c r="AX93" s="138">
        <f t="shared" si="114"/>
        <v>33.700000000000003</v>
      </c>
      <c r="AY93" s="138">
        <f t="shared" si="114"/>
        <v>31.1</v>
      </c>
      <c r="AZ93" s="138">
        <f t="shared" si="114"/>
        <v>9.5</v>
      </c>
      <c r="BA93" s="138">
        <f t="shared" si="114"/>
        <v>0</v>
      </c>
      <c r="BB93" s="138">
        <f t="shared" si="114"/>
        <v>40.6</v>
      </c>
      <c r="BC93" s="138">
        <f t="shared" si="114"/>
        <v>516.59999999999991</v>
      </c>
      <c r="BD93" s="28">
        <f>AS93+AT93+AU93</f>
        <v>516.59999999999991</v>
      </c>
    </row>
    <row r="94" spans="38:56" x14ac:dyDescent="0.2">
      <c r="AL94" s="148"/>
    </row>
    <row r="97" spans="40:55" x14ac:dyDescent="0.2">
      <c r="AN97" s="85" t="s">
        <v>282</v>
      </c>
      <c r="AY97" s="25"/>
      <c r="AZ97" s="25"/>
      <c r="BA97" s="25"/>
    </row>
    <row r="98" spans="40:55" x14ac:dyDescent="0.2">
      <c r="AN98" s="148" t="s">
        <v>272</v>
      </c>
      <c r="AO98" s="138">
        <f>AO6</f>
        <v>295</v>
      </c>
      <c r="AP98" s="138">
        <f t="shared" ref="AP98:BC98" si="115">AP6</f>
        <v>66.599999999999994</v>
      </c>
      <c r="AQ98" s="138">
        <f t="shared" si="115"/>
        <v>2.5</v>
      </c>
      <c r="AR98" s="138">
        <f t="shared" si="115"/>
        <v>364.1</v>
      </c>
      <c r="AS98" s="138">
        <f t="shared" si="115"/>
        <v>725.39999999999986</v>
      </c>
      <c r="AT98" s="138">
        <f t="shared" si="115"/>
        <v>154.80000000000001</v>
      </c>
      <c r="AU98" s="138">
        <f t="shared" si="115"/>
        <v>200.4</v>
      </c>
      <c r="AV98" s="138">
        <f t="shared" si="115"/>
        <v>101.69999999999999</v>
      </c>
      <c r="AW98" s="138">
        <f t="shared" si="115"/>
        <v>2</v>
      </c>
      <c r="AX98" s="138">
        <f t="shared" si="115"/>
        <v>11.999999999999998</v>
      </c>
      <c r="AY98" s="138">
        <f t="shared" si="115"/>
        <v>22.700000000000003</v>
      </c>
      <c r="AZ98" s="138">
        <f t="shared" si="115"/>
        <v>12.799999999999999</v>
      </c>
      <c r="BA98" s="138">
        <f t="shared" si="115"/>
        <v>15.8</v>
      </c>
      <c r="BB98" s="138">
        <f t="shared" si="115"/>
        <v>51.300000000000004</v>
      </c>
      <c r="BC98" s="138">
        <f t="shared" si="115"/>
        <v>1080.5999999999999</v>
      </c>
    </row>
    <row r="99" spans="40:55" x14ac:dyDescent="0.2">
      <c r="AN99" s="148" t="s">
        <v>273</v>
      </c>
      <c r="AO99" s="138">
        <f>AO11</f>
        <v>80.599999999999994</v>
      </c>
      <c r="AP99" s="138">
        <f t="shared" ref="AP99:BC99" si="116">AP11</f>
        <v>183.70000000000002</v>
      </c>
      <c r="AQ99" s="138">
        <f t="shared" si="116"/>
        <v>0</v>
      </c>
      <c r="AR99" s="138">
        <f t="shared" si="116"/>
        <v>264.3</v>
      </c>
      <c r="AS99" s="138">
        <f t="shared" si="116"/>
        <v>128.9</v>
      </c>
      <c r="AT99" s="138">
        <f t="shared" si="116"/>
        <v>1233.9000000000001</v>
      </c>
      <c r="AU99" s="138">
        <f t="shared" si="116"/>
        <v>0.7</v>
      </c>
      <c r="AV99" s="138">
        <f t="shared" si="116"/>
        <v>189.19999999999996</v>
      </c>
      <c r="AW99" s="138">
        <f t="shared" si="116"/>
        <v>0</v>
      </c>
      <c r="AX99" s="138">
        <f t="shared" si="116"/>
        <v>9.2000000000000011</v>
      </c>
      <c r="AY99" s="138">
        <f t="shared" si="116"/>
        <v>0</v>
      </c>
      <c r="AZ99" s="138">
        <f t="shared" si="116"/>
        <v>0</v>
      </c>
      <c r="BA99" s="138">
        <f t="shared" si="116"/>
        <v>0</v>
      </c>
      <c r="BB99" s="138">
        <f t="shared" si="116"/>
        <v>0</v>
      </c>
      <c r="BC99" s="138">
        <f t="shared" si="116"/>
        <v>1363.5</v>
      </c>
    </row>
    <row r="100" spans="40:55" x14ac:dyDescent="0.2">
      <c r="AN100" s="148" t="s">
        <v>274</v>
      </c>
      <c r="AO100" s="138">
        <f>AO16</f>
        <v>856.5</v>
      </c>
      <c r="AP100" s="138">
        <f t="shared" ref="AP100:BC100" si="117">AP16</f>
        <v>208.09999999999997</v>
      </c>
      <c r="AQ100" s="138">
        <f t="shared" si="117"/>
        <v>0</v>
      </c>
      <c r="AR100" s="138">
        <f t="shared" si="117"/>
        <v>1064.5999999999999</v>
      </c>
      <c r="AS100" s="138">
        <f t="shared" si="117"/>
        <v>955.7</v>
      </c>
      <c r="AT100" s="138">
        <f t="shared" si="117"/>
        <v>298.10000000000002</v>
      </c>
      <c r="AU100" s="138">
        <f t="shared" si="117"/>
        <v>0.5</v>
      </c>
      <c r="AV100" s="138">
        <f t="shared" si="117"/>
        <v>332.6</v>
      </c>
      <c r="AW100" s="138">
        <f t="shared" si="117"/>
        <v>10.5</v>
      </c>
      <c r="AX100" s="138">
        <f t="shared" si="117"/>
        <v>2.2999999999999998</v>
      </c>
      <c r="AY100" s="138">
        <f t="shared" si="117"/>
        <v>0</v>
      </c>
      <c r="AZ100" s="138">
        <f t="shared" si="117"/>
        <v>0</v>
      </c>
      <c r="BA100" s="138">
        <f t="shared" si="117"/>
        <v>0</v>
      </c>
      <c r="BB100" s="138">
        <f t="shared" si="117"/>
        <v>0</v>
      </c>
      <c r="BC100" s="138">
        <f t="shared" si="117"/>
        <v>1254.3</v>
      </c>
    </row>
    <row r="101" spans="40:55" x14ac:dyDescent="0.2">
      <c r="AN101" s="148" t="s">
        <v>275</v>
      </c>
      <c r="AO101" s="138">
        <f>AO23</f>
        <v>330.09999999999997</v>
      </c>
      <c r="AP101" s="138">
        <f t="shared" ref="AP101:BC101" si="118">AP23</f>
        <v>1212.6000000000001</v>
      </c>
      <c r="AQ101" s="138">
        <f t="shared" si="118"/>
        <v>0.4</v>
      </c>
      <c r="AR101" s="138">
        <f t="shared" si="118"/>
        <v>1543.1000000000001</v>
      </c>
      <c r="AS101" s="138">
        <f t="shared" si="118"/>
        <v>733.80000000000007</v>
      </c>
      <c r="AT101" s="138">
        <f t="shared" si="118"/>
        <v>3912.2999999999997</v>
      </c>
      <c r="AU101" s="138">
        <f t="shared" si="118"/>
        <v>36.200000000000003</v>
      </c>
      <c r="AV101" s="138">
        <f t="shared" si="118"/>
        <v>477.20000000000005</v>
      </c>
      <c r="AW101" s="138">
        <f t="shared" si="118"/>
        <v>30.599999999999998</v>
      </c>
      <c r="AX101" s="138">
        <f t="shared" si="118"/>
        <v>0</v>
      </c>
      <c r="AY101" s="138">
        <f t="shared" si="118"/>
        <v>47.800000000000004</v>
      </c>
      <c r="AZ101" s="138">
        <f t="shared" si="118"/>
        <v>256.10000000000002</v>
      </c>
      <c r="BA101" s="138">
        <f t="shared" si="118"/>
        <v>0</v>
      </c>
      <c r="BB101" s="138">
        <f t="shared" si="118"/>
        <v>303.90000000000003</v>
      </c>
      <c r="BC101" s="138">
        <f t="shared" si="118"/>
        <v>4682.3</v>
      </c>
    </row>
    <row r="102" spans="40:55" x14ac:dyDescent="0.2">
      <c r="AN102" s="148" t="s">
        <v>276</v>
      </c>
      <c r="AO102" s="138">
        <f>AO37</f>
        <v>2010.6000000000001</v>
      </c>
      <c r="AP102" s="138">
        <f t="shared" ref="AP102:BC102" si="119">AP37</f>
        <v>439.69999999999993</v>
      </c>
      <c r="AQ102" s="138">
        <f t="shared" si="119"/>
        <v>22.7</v>
      </c>
      <c r="AR102" s="138">
        <f t="shared" si="119"/>
        <v>2473.0000000000005</v>
      </c>
      <c r="AS102" s="138">
        <f t="shared" si="119"/>
        <v>6947.5000000000009</v>
      </c>
      <c r="AT102" s="138">
        <f t="shared" si="119"/>
        <v>886.89999999999986</v>
      </c>
      <c r="AU102" s="138">
        <f t="shared" si="119"/>
        <v>434.4</v>
      </c>
      <c r="AV102" s="138">
        <f t="shared" si="119"/>
        <v>491.09999999999997</v>
      </c>
      <c r="AW102" s="138">
        <f t="shared" si="119"/>
        <v>0</v>
      </c>
      <c r="AX102" s="138">
        <f t="shared" si="119"/>
        <v>298.5</v>
      </c>
      <c r="AY102" s="138">
        <f t="shared" si="119"/>
        <v>376.1</v>
      </c>
      <c r="AZ102" s="138">
        <f t="shared" si="119"/>
        <v>36.700000000000003</v>
      </c>
      <c r="BA102" s="138">
        <f t="shared" si="119"/>
        <v>109.80000000000001</v>
      </c>
      <c r="BB102" s="138">
        <f t="shared" si="119"/>
        <v>522.6</v>
      </c>
      <c r="BC102" s="138">
        <f t="shared" si="119"/>
        <v>8268.8000000000011</v>
      </c>
    </row>
    <row r="103" spans="40:55" x14ac:dyDescent="0.2">
      <c r="AN103" s="148" t="s">
        <v>277</v>
      </c>
      <c r="AO103" s="138">
        <f>AO50</f>
        <v>2110.5</v>
      </c>
      <c r="AP103" s="138">
        <f t="shared" ref="AP103:BC103" si="120">AP50</f>
        <v>441.3</v>
      </c>
      <c r="AQ103" s="138">
        <f t="shared" si="120"/>
        <v>136.50000000000003</v>
      </c>
      <c r="AR103" s="138">
        <f t="shared" si="120"/>
        <v>2688.2999999999997</v>
      </c>
      <c r="AS103" s="138">
        <f t="shared" si="120"/>
        <v>6704.0999999999995</v>
      </c>
      <c r="AT103" s="138">
        <f t="shared" si="120"/>
        <v>618.09999999999991</v>
      </c>
      <c r="AU103" s="138">
        <f t="shared" si="120"/>
        <v>472.29999999999995</v>
      </c>
      <c r="AV103" s="138">
        <f t="shared" si="120"/>
        <v>630.70000000000005</v>
      </c>
      <c r="AW103" s="138">
        <f t="shared" si="120"/>
        <v>105.60000000000001</v>
      </c>
      <c r="AX103" s="138">
        <f t="shared" si="120"/>
        <v>187.2</v>
      </c>
      <c r="AY103" s="138">
        <f t="shared" si="120"/>
        <v>880</v>
      </c>
      <c r="AZ103" s="138">
        <f t="shared" si="120"/>
        <v>0</v>
      </c>
      <c r="BA103" s="138">
        <f t="shared" si="120"/>
        <v>0</v>
      </c>
      <c r="BB103" s="138">
        <f t="shared" si="120"/>
        <v>880</v>
      </c>
      <c r="BC103" s="138">
        <f t="shared" si="120"/>
        <v>7794.5000000000009</v>
      </c>
    </row>
    <row r="104" spans="40:55" x14ac:dyDescent="0.2">
      <c r="AN104" s="148" t="s">
        <v>278</v>
      </c>
      <c r="AO104" s="138">
        <f>AO63</f>
        <v>5408.4</v>
      </c>
      <c r="AP104" s="138">
        <f t="shared" ref="AP104:BC104" si="121">AP63</f>
        <v>667.3</v>
      </c>
      <c r="AQ104" s="138">
        <f t="shared" si="121"/>
        <v>45.1</v>
      </c>
      <c r="AR104" s="138">
        <f t="shared" si="121"/>
        <v>6120.8</v>
      </c>
      <c r="AS104" s="138">
        <f t="shared" si="121"/>
        <v>10360.100000000002</v>
      </c>
      <c r="AT104" s="138">
        <f t="shared" si="121"/>
        <v>787.19999999999993</v>
      </c>
      <c r="AU104" s="138">
        <f t="shared" si="121"/>
        <v>119.2</v>
      </c>
      <c r="AV104" s="138">
        <f t="shared" si="121"/>
        <v>2628.6</v>
      </c>
      <c r="AW104" s="138">
        <f t="shared" si="121"/>
        <v>261.29999999999995</v>
      </c>
      <c r="AX104" s="138">
        <f t="shared" si="121"/>
        <v>251.2</v>
      </c>
      <c r="AY104" s="138">
        <f t="shared" si="121"/>
        <v>0.79999999999999993</v>
      </c>
      <c r="AZ104" s="138">
        <f t="shared" si="121"/>
        <v>0</v>
      </c>
      <c r="BA104" s="138">
        <f t="shared" si="121"/>
        <v>0</v>
      </c>
      <c r="BB104" s="138">
        <f t="shared" si="121"/>
        <v>0.79999999999999993</v>
      </c>
      <c r="BC104" s="138">
        <f t="shared" si="121"/>
        <v>11266.499999999998</v>
      </c>
    </row>
    <row r="105" spans="40:55" x14ac:dyDescent="0.2">
      <c r="AN105" s="148" t="s">
        <v>279</v>
      </c>
      <c r="AO105" s="138">
        <f>AO68</f>
        <v>110.1</v>
      </c>
      <c r="AP105" s="138">
        <f t="shared" ref="AP105:BC105" si="122">AP68</f>
        <v>31.800000000000004</v>
      </c>
      <c r="AQ105" s="138">
        <f t="shared" si="122"/>
        <v>6.3</v>
      </c>
      <c r="AR105" s="138">
        <f t="shared" si="122"/>
        <v>148.19999999999999</v>
      </c>
      <c r="AS105" s="138">
        <f t="shared" si="122"/>
        <v>387.1</v>
      </c>
      <c r="AT105" s="138">
        <f t="shared" si="122"/>
        <v>39.5</v>
      </c>
      <c r="AU105" s="138">
        <f t="shared" si="122"/>
        <v>16.999999999999996</v>
      </c>
      <c r="AV105" s="138">
        <f t="shared" si="122"/>
        <v>52.3</v>
      </c>
      <c r="AW105" s="138">
        <f t="shared" si="122"/>
        <v>0</v>
      </c>
      <c r="AX105" s="138">
        <f t="shared" si="122"/>
        <v>7.4999999999999991</v>
      </c>
      <c r="AY105" s="138">
        <f t="shared" si="122"/>
        <v>10.7</v>
      </c>
      <c r="AZ105" s="138">
        <f t="shared" si="122"/>
        <v>0</v>
      </c>
      <c r="BA105" s="138">
        <f t="shared" si="122"/>
        <v>0.3</v>
      </c>
      <c r="BB105" s="138">
        <f t="shared" si="122"/>
        <v>11</v>
      </c>
      <c r="BC105" s="138">
        <f t="shared" si="122"/>
        <v>443.6</v>
      </c>
    </row>
    <row r="106" spans="40:55" x14ac:dyDescent="0.2">
      <c r="AN106" s="148" t="s">
        <v>280</v>
      </c>
      <c r="AO106" s="138">
        <f>AO76</f>
        <v>270.5</v>
      </c>
      <c r="AP106" s="138">
        <f t="shared" ref="AP106:BC106" si="123">AP76</f>
        <v>136.69999999999999</v>
      </c>
      <c r="AQ106" s="138">
        <f t="shared" si="123"/>
        <v>0</v>
      </c>
      <c r="AR106" s="138">
        <f t="shared" si="123"/>
        <v>407.20000000000005</v>
      </c>
      <c r="AS106" s="138">
        <f t="shared" si="123"/>
        <v>374.29999999999995</v>
      </c>
      <c r="AT106" s="138">
        <f t="shared" si="123"/>
        <v>245.20000000000002</v>
      </c>
      <c r="AU106" s="138">
        <f t="shared" si="123"/>
        <v>0</v>
      </c>
      <c r="AV106" s="138">
        <f t="shared" si="123"/>
        <v>142</v>
      </c>
      <c r="AW106" s="138">
        <f t="shared" si="123"/>
        <v>16.600000000000001</v>
      </c>
      <c r="AX106" s="138">
        <f t="shared" si="123"/>
        <v>0</v>
      </c>
      <c r="AY106" s="138">
        <f t="shared" si="123"/>
        <v>52.300000000000004</v>
      </c>
      <c r="AZ106" s="138">
        <f t="shared" si="123"/>
        <v>15.6</v>
      </c>
      <c r="BA106" s="138">
        <f t="shared" si="123"/>
        <v>0</v>
      </c>
      <c r="BB106" s="138">
        <f t="shared" si="123"/>
        <v>67.900000000000006</v>
      </c>
      <c r="BC106" s="138">
        <f t="shared" si="123"/>
        <v>619.5</v>
      </c>
    </row>
    <row r="107" spans="40:55" ht="13.5" thickBot="1" x14ac:dyDescent="0.25">
      <c r="AN107" s="184" t="s">
        <v>281</v>
      </c>
      <c r="AO107" s="154">
        <f>AO85</f>
        <v>58.8</v>
      </c>
      <c r="AP107" s="154">
        <f t="shared" ref="AP107:BC107" si="124">AP85</f>
        <v>416.99999999999994</v>
      </c>
      <c r="AQ107" s="154">
        <f t="shared" si="124"/>
        <v>0</v>
      </c>
      <c r="AR107" s="154">
        <f t="shared" si="124"/>
        <v>475.8</v>
      </c>
      <c r="AS107" s="154">
        <f t="shared" si="124"/>
        <v>3949.1</v>
      </c>
      <c r="AT107" s="154">
        <f t="shared" si="124"/>
        <v>606.09999999999991</v>
      </c>
      <c r="AU107" s="154">
        <f t="shared" si="124"/>
        <v>33.299999999999997</v>
      </c>
      <c r="AV107" s="154">
        <f t="shared" si="124"/>
        <v>200.9</v>
      </c>
      <c r="AW107" s="154">
        <f t="shared" si="124"/>
        <v>0</v>
      </c>
      <c r="AX107" s="154">
        <f t="shared" si="124"/>
        <v>0</v>
      </c>
      <c r="AY107" s="154">
        <f t="shared" si="124"/>
        <v>280.70000000000005</v>
      </c>
      <c r="AZ107" s="154">
        <f t="shared" si="124"/>
        <v>3</v>
      </c>
      <c r="BA107" s="154">
        <f t="shared" si="124"/>
        <v>0</v>
      </c>
      <c r="BB107" s="154">
        <f t="shared" si="124"/>
        <v>283.70000000000005</v>
      </c>
      <c r="BC107" s="154">
        <f t="shared" si="124"/>
        <v>4588.5</v>
      </c>
    </row>
    <row r="108" spans="40:55" ht="13.5" thickTop="1" x14ac:dyDescent="0.2">
      <c r="AN108" s="251" t="s">
        <v>242</v>
      </c>
      <c r="AO108" s="250">
        <f>SUM(AO98:AO107)</f>
        <v>11531.1</v>
      </c>
      <c r="AP108" s="250">
        <f t="shared" ref="AP108:BC108" si="125">SUM(AP98:AP107)</f>
        <v>3804.8</v>
      </c>
      <c r="AQ108" s="250">
        <f t="shared" si="125"/>
        <v>213.50000000000003</v>
      </c>
      <c r="AR108" s="250">
        <f t="shared" si="125"/>
        <v>15549.400000000001</v>
      </c>
      <c r="AS108" s="250">
        <f t="shared" si="125"/>
        <v>31266</v>
      </c>
      <c r="AT108" s="250">
        <f t="shared" si="125"/>
        <v>8782.1</v>
      </c>
      <c r="AU108" s="250">
        <f t="shared" si="125"/>
        <v>1314</v>
      </c>
      <c r="AV108" s="250">
        <f t="shared" si="125"/>
        <v>5246.3</v>
      </c>
      <c r="AW108" s="250">
        <f t="shared" si="125"/>
        <v>426.59999999999997</v>
      </c>
      <c r="AX108" s="250">
        <f t="shared" si="125"/>
        <v>767.9</v>
      </c>
      <c r="AY108" s="250">
        <f t="shared" si="125"/>
        <v>1671.1</v>
      </c>
      <c r="AZ108" s="250">
        <f t="shared" si="125"/>
        <v>324.20000000000005</v>
      </c>
      <c r="BA108" s="250">
        <f t="shared" si="125"/>
        <v>125.9</v>
      </c>
      <c r="BB108" s="250">
        <f t="shared" si="125"/>
        <v>2121.2000000000003</v>
      </c>
      <c r="BC108" s="250">
        <f t="shared" si="125"/>
        <v>41362.1</v>
      </c>
    </row>
    <row r="109" spans="40:55" x14ac:dyDescent="0.2">
      <c r="AN109" s="252" t="s">
        <v>214</v>
      </c>
      <c r="AO109" s="138">
        <f>AO87</f>
        <v>11531.099999999997</v>
      </c>
      <c r="AP109" s="138">
        <f t="shared" ref="AP109:BC109" si="126">AP87</f>
        <v>3804.7999999999984</v>
      </c>
      <c r="AQ109" s="138">
        <f t="shared" si="126"/>
        <v>213.50000000000006</v>
      </c>
      <c r="AR109" s="138">
        <f t="shared" si="126"/>
        <v>15549.399999999998</v>
      </c>
      <c r="AS109" s="138">
        <f t="shared" si="126"/>
        <v>31266.000000000007</v>
      </c>
      <c r="AT109" s="138">
        <f t="shared" si="126"/>
        <v>8782.1000000000022</v>
      </c>
      <c r="AU109" s="138">
        <f t="shared" si="126"/>
        <v>1313.9999999999998</v>
      </c>
      <c r="AV109" s="138">
        <f t="shared" si="126"/>
        <v>5246.3000000000011</v>
      </c>
      <c r="AW109" s="138">
        <f t="shared" si="126"/>
        <v>426.6</v>
      </c>
      <c r="AX109" s="138">
        <f t="shared" si="126"/>
        <v>767.90000000000009</v>
      </c>
      <c r="AY109" s="138">
        <f t="shared" si="126"/>
        <v>1671.1</v>
      </c>
      <c r="AZ109" s="138">
        <f t="shared" si="126"/>
        <v>324.20000000000005</v>
      </c>
      <c r="BA109" s="138">
        <f t="shared" si="126"/>
        <v>125.9</v>
      </c>
      <c r="BB109" s="138">
        <f t="shared" si="126"/>
        <v>2121.2000000000003</v>
      </c>
      <c r="BC109" s="138">
        <f t="shared" si="126"/>
        <v>41362.100000000006</v>
      </c>
    </row>
    <row r="110" spans="40:55" x14ac:dyDescent="0.2">
      <c r="AN110" s="148" t="s">
        <v>241</v>
      </c>
      <c r="AO110" s="138">
        <f>AO93</f>
        <v>43.1</v>
      </c>
      <c r="AP110" s="138">
        <f t="shared" ref="AP110:BC110" si="127">AP93</f>
        <v>44.79999999999999</v>
      </c>
      <c r="AQ110" s="138">
        <f t="shared" si="127"/>
        <v>0</v>
      </c>
      <c r="AR110" s="138">
        <f t="shared" si="127"/>
        <v>87.899999999999991</v>
      </c>
      <c r="AS110" s="138">
        <f t="shared" si="127"/>
        <v>342.09999999999991</v>
      </c>
      <c r="AT110" s="138">
        <f t="shared" si="127"/>
        <v>171.2</v>
      </c>
      <c r="AU110" s="138">
        <f t="shared" si="127"/>
        <v>3.3</v>
      </c>
      <c r="AV110" s="138">
        <f t="shared" si="127"/>
        <v>99</v>
      </c>
      <c r="AW110" s="138">
        <f t="shared" si="127"/>
        <v>0</v>
      </c>
      <c r="AX110" s="138">
        <f t="shared" si="127"/>
        <v>33.700000000000003</v>
      </c>
      <c r="AY110" s="138">
        <f t="shared" si="127"/>
        <v>31.1</v>
      </c>
      <c r="AZ110" s="138">
        <f t="shared" si="127"/>
        <v>9.5</v>
      </c>
      <c r="BA110" s="138">
        <f t="shared" si="127"/>
        <v>0</v>
      </c>
      <c r="BB110" s="138">
        <f t="shared" si="127"/>
        <v>40.6</v>
      </c>
      <c r="BC110" s="138">
        <f t="shared" si="127"/>
        <v>516.59999999999991</v>
      </c>
    </row>
    <row r="112" spans="40:55" x14ac:dyDescent="0.2">
      <c r="AO112" s="169">
        <f>AO108/AS108</f>
        <v>0.36880637113797737</v>
      </c>
      <c r="AP112" s="169">
        <f>AP108/AT108</f>
        <v>0.43324489586773096</v>
      </c>
      <c r="AQ112" s="169">
        <f>AQ108/AU108</f>
        <v>0.16248097412480977</v>
      </c>
      <c r="AR112" s="169">
        <f>AR108/BC108</f>
        <v>0.37593352368472593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topLeftCell="AM1" workbookViewId="0">
      <pane ySplit="1530" topLeftCell="A82" activePane="bottomLeft"/>
      <selection activeCell="M1" sqref="M1:O1"/>
      <selection pane="bottomLeft" activeCell="AR112" sqref="AR112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48" width="9.140625" style="28"/>
    <col min="49" max="49" width="9.85546875" style="28" customWidth="1"/>
    <col min="50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'2004_Ag_GW_Counties'!C2</f>
        <v>12.4</v>
      </c>
      <c r="D2" s="29">
        <f>'2004_Urban_GW_Counties'!C2</f>
        <v>24.4</v>
      </c>
      <c r="E2" s="29">
        <f>'2004_MW_GW_Counties'!C2</f>
        <v>0</v>
      </c>
      <c r="F2" s="29">
        <f t="shared" ref="F2" si="0">SUM(C2:E2)</f>
        <v>36.799999999999997</v>
      </c>
      <c r="G2" s="28">
        <f>'2004_Ag_GW_Counties'!H2</f>
        <v>19.899999999999999</v>
      </c>
      <c r="H2" s="29">
        <f>'2004_Urban_GW_Counties'!H2</f>
        <v>257.5</v>
      </c>
      <c r="I2" s="29">
        <f>'2004_MW_GW_Counties'!H2</f>
        <v>0</v>
      </c>
      <c r="J2" s="28">
        <f>'2004_Ag_GW_Counties'!D2+'2004_Urban_GW_Counties'!D2+'2004_MW_GW_Counties'!D2</f>
        <v>79.399999999999991</v>
      </c>
      <c r="K2" s="28">
        <f>'2004_Ag_GW_Counties'!E2+'2004_Urban_GW_Counties'!E2+'2004_MW_GW_Counties'!E2</f>
        <v>10.6</v>
      </c>
      <c r="L2" s="28">
        <f>'2004_Ag_GW_Counties'!F2+'2004_Urban_GW_Counties'!F2+'2004_MW_GW_Counties'!F2</f>
        <v>0.1</v>
      </c>
      <c r="M2" s="28">
        <f>'2004_Ag_GW_Counties'!J2</f>
        <v>0</v>
      </c>
      <c r="N2" s="29">
        <f>'2004_Urban_GW_Counties'!J2</f>
        <v>0</v>
      </c>
      <c r="O2" s="29">
        <f>'2004_MW_GW_Counties'!J2</f>
        <v>0</v>
      </c>
      <c r="P2" s="28">
        <f>'2004_Ag_GW_Counties'!J2+'2004_Urban_GW_Counties'!J2+'2004_MW_GW_Counties'!J2</f>
        <v>0</v>
      </c>
      <c r="Q2" s="29">
        <f>'2004_Ag_GW_Counties'!H2+'2004_Urban_GW_Counties'!H2+'2004_MW_GW_Counties'!H2</f>
        <v>277.39999999999998</v>
      </c>
      <c r="S2" s="27">
        <v>101</v>
      </c>
      <c r="T2" s="25" t="s">
        <v>147</v>
      </c>
      <c r="U2" s="28">
        <f>'2004_Ag_GW_Counties'!P2</f>
        <v>172</v>
      </c>
      <c r="V2" s="29">
        <f>'2004_Urban_GW_Counties'!P2</f>
        <v>7.9</v>
      </c>
      <c r="W2" s="29">
        <f>'2004_MW_GW_Counties'!P2</f>
        <v>3.3</v>
      </c>
      <c r="X2" s="29">
        <f>SUM(U2:W2)</f>
        <v>183.20000000000002</v>
      </c>
      <c r="Y2" s="28">
        <f>'2004_Ag_GW_Counties'!U2</f>
        <v>545.20000000000005</v>
      </c>
      <c r="Z2" s="29">
        <f>'2004_Urban_GW_Counties'!U2</f>
        <v>12</v>
      </c>
      <c r="AA2" s="29">
        <f>'2004_MW_GW_Counties'!U2</f>
        <v>219.6</v>
      </c>
      <c r="AB2" s="28">
        <f>'2004_Ag_GW_Counties'!Q2+'2004_Urban_GW_Counties'!Q2+'2004_MW_GW_Counties'!Q2</f>
        <v>51.300000000000004</v>
      </c>
      <c r="AC2" s="28">
        <f>'2004_Ag_GW_Counties'!R2+'2004_Urban_GW_Counties'!R2+'2004_MW_GW_Counties'!R2</f>
        <v>0</v>
      </c>
      <c r="AD2" s="28">
        <f>'2004_Ag_GW_Counties'!S2+'2004_Urban_GW_Counties'!S2+'2004_MW_GW_Counties'!S2</f>
        <v>21.5</v>
      </c>
      <c r="AE2" s="28">
        <f>'2004_Ag_GW_Counties'!W2</f>
        <v>22.5</v>
      </c>
      <c r="AF2" s="29">
        <f>'2004_Urban_GW_Counties'!W2</f>
        <v>0</v>
      </c>
      <c r="AG2" s="29">
        <f>'2004_MW_GW_Counties'!W2</f>
        <v>3.7</v>
      </c>
      <c r="AH2" s="28">
        <f>'2004_Ag_GW_Counties'!W2+'2004_Urban_GW_Counties'!W2+'2004_MW_GW_Counties'!W2</f>
        <v>26.2</v>
      </c>
      <c r="AI2" s="29">
        <f t="shared" ref="AI2:AI33" si="1">Y2+Z2+AA2</f>
        <v>776.80000000000007</v>
      </c>
      <c r="AL2" s="148" t="s">
        <v>229</v>
      </c>
      <c r="AM2" s="150">
        <v>101</v>
      </c>
      <c r="AN2" s="151" t="s">
        <v>147</v>
      </c>
      <c r="AO2" s="138">
        <f t="shared" ref="AO2:AX2" si="2">U2</f>
        <v>172</v>
      </c>
      <c r="AP2" s="138">
        <f t="shared" si="2"/>
        <v>7.9</v>
      </c>
      <c r="AQ2" s="138">
        <f t="shared" si="2"/>
        <v>3.3</v>
      </c>
      <c r="AR2" s="138">
        <f t="shared" si="2"/>
        <v>183.20000000000002</v>
      </c>
      <c r="AS2" s="138">
        <f t="shared" si="2"/>
        <v>545.20000000000005</v>
      </c>
      <c r="AT2" s="138">
        <f t="shared" si="2"/>
        <v>12</v>
      </c>
      <c r="AU2" s="138">
        <f t="shared" si="2"/>
        <v>219.6</v>
      </c>
      <c r="AV2" s="138">
        <f t="shared" si="2"/>
        <v>51.300000000000004</v>
      </c>
      <c r="AW2" s="138">
        <f t="shared" si="2"/>
        <v>0</v>
      </c>
      <c r="AX2" s="138">
        <f t="shared" si="2"/>
        <v>21.5</v>
      </c>
      <c r="AY2" s="138">
        <f t="shared" ref="AY2:BA5" si="3">AE2</f>
        <v>22.5</v>
      </c>
      <c r="AZ2" s="138">
        <f t="shared" si="3"/>
        <v>0</v>
      </c>
      <c r="BA2" s="138">
        <f t="shared" si="3"/>
        <v>3.7</v>
      </c>
      <c r="BB2" s="138">
        <f t="shared" ref="BB2:BC5" si="4">AH2</f>
        <v>26.2</v>
      </c>
      <c r="BC2" s="138">
        <f t="shared" si="4"/>
        <v>776.80000000000007</v>
      </c>
    </row>
    <row r="3" spans="1:56" x14ac:dyDescent="0.2">
      <c r="A3" s="23" t="s">
        <v>10</v>
      </c>
      <c r="B3" s="24" t="s">
        <v>11</v>
      </c>
      <c r="C3" s="28">
        <f>'2004_Ag_GW_Counties'!C3</f>
        <v>0</v>
      </c>
      <c r="D3" s="29">
        <f>'2004_Urban_GW_Counties'!C3</f>
        <v>0.4</v>
      </c>
      <c r="E3" s="29">
        <f>'2004_MW_GW_Counties'!C3</f>
        <v>0</v>
      </c>
      <c r="F3" s="29">
        <f t="shared" ref="F3:F59" si="5">SUM(C3:E3)</f>
        <v>0.4</v>
      </c>
      <c r="G3" s="28">
        <f>'2004_Ag_GW_Counties'!H3</f>
        <v>17.200000000000003</v>
      </c>
      <c r="H3" s="29">
        <f>'2004_Urban_GW_Counties'!H3</f>
        <v>0.60000000000000009</v>
      </c>
      <c r="I3" s="29">
        <f>'2004_MW_GW_Counties'!H3</f>
        <v>0</v>
      </c>
      <c r="J3" s="28">
        <f>'2004_Ag_GW_Counties'!D3+'2004_Urban_GW_Counties'!D3+'2004_MW_GW_Counties'!D3</f>
        <v>1.6999999999999997</v>
      </c>
      <c r="K3" s="28">
        <f>'2004_Ag_GW_Counties'!E3+'2004_Urban_GW_Counties'!E3+'2004_MW_GW_Counties'!E3</f>
        <v>0</v>
      </c>
      <c r="L3" s="28">
        <f>'2004_Ag_GW_Counties'!F3+'2004_Urban_GW_Counties'!F3+'2004_MW_GW_Counties'!F3</f>
        <v>0</v>
      </c>
      <c r="M3" s="28">
        <f>'2004_Ag_GW_Counties'!J3</f>
        <v>7.8000000000000007</v>
      </c>
      <c r="N3" s="29">
        <f>'2004_Urban_GW_Counties'!J3</f>
        <v>0</v>
      </c>
      <c r="O3" s="29">
        <f>'2004_MW_GW_Counties'!J3</f>
        <v>0</v>
      </c>
      <c r="P3" s="28">
        <f>'2004_Ag_GW_Counties'!J3+'2004_Urban_GW_Counties'!J3+'2004_MW_GW_Counties'!J3</f>
        <v>7.8000000000000007</v>
      </c>
      <c r="Q3" s="29">
        <f>'2004_Ag_GW_Counties'!H3+'2004_Urban_GW_Counties'!H3+'2004_MW_GW_Counties'!H3</f>
        <v>17.800000000000004</v>
      </c>
      <c r="S3" s="27">
        <v>102</v>
      </c>
      <c r="T3" s="25" t="s">
        <v>148</v>
      </c>
      <c r="U3" s="28">
        <f>'2004_Ag_GW_Counties'!P3</f>
        <v>16.2</v>
      </c>
      <c r="V3" s="29">
        <f>'2004_Urban_GW_Counties'!P3</f>
        <v>6.6</v>
      </c>
      <c r="W3" s="29">
        <f>'2004_MW_GW_Counties'!P3</f>
        <v>0</v>
      </c>
      <c r="X3" s="29">
        <f t="shared" ref="X3:X57" si="6">SUM(U3:W3)</f>
        <v>22.799999999999997</v>
      </c>
      <c r="Y3" s="28">
        <f>'2004_Ag_GW_Counties'!U3</f>
        <v>30</v>
      </c>
      <c r="Z3" s="29">
        <f>'2004_Urban_GW_Counties'!U3</f>
        <v>12.899999999999999</v>
      </c>
      <c r="AA3" s="29">
        <f>'2004_MW_GW_Counties'!U3</f>
        <v>0</v>
      </c>
      <c r="AB3" s="28">
        <f>'2004_Ag_GW_Counties'!Q3+'2004_Urban_GW_Counties'!Q3+'2004_MW_GW_Counties'!Q3</f>
        <v>9.1999999999999993</v>
      </c>
      <c r="AC3" s="28">
        <f>'2004_Ag_GW_Counties'!R3+'2004_Urban_GW_Counties'!R3+'2004_MW_GW_Counties'!R3</f>
        <v>0</v>
      </c>
      <c r="AD3" s="28">
        <f>'2004_Ag_GW_Counties'!S3+'2004_Urban_GW_Counties'!S3+'2004_MW_GW_Counties'!S3</f>
        <v>0.2</v>
      </c>
      <c r="AE3" s="28">
        <f>'2004_Ag_GW_Counties'!W3</f>
        <v>0</v>
      </c>
      <c r="AF3" s="29">
        <f>'2004_Urban_GW_Counties'!W3</f>
        <v>0</v>
      </c>
      <c r="AG3" s="29">
        <f>'2004_MW_GW_Counties'!W3</f>
        <v>0</v>
      </c>
      <c r="AH3" s="28">
        <f>'2004_Ag_GW_Counties'!W3+'2004_Urban_GW_Counties'!W3+'2004_MW_GW_Counties'!W3</f>
        <v>0</v>
      </c>
      <c r="AI3" s="29">
        <f t="shared" si="1"/>
        <v>42.9</v>
      </c>
      <c r="AL3" s="148"/>
      <c r="AM3" s="150">
        <v>102</v>
      </c>
      <c r="AN3" s="151" t="s">
        <v>148</v>
      </c>
      <c r="AO3" s="138">
        <f t="shared" ref="AO3:AO5" si="7">U3</f>
        <v>16.2</v>
      </c>
      <c r="AP3" s="138">
        <f t="shared" ref="AP3:AX5" si="8">V3</f>
        <v>6.6</v>
      </c>
      <c r="AQ3" s="138">
        <f t="shared" si="8"/>
        <v>0</v>
      </c>
      <c r="AR3" s="138">
        <f t="shared" si="8"/>
        <v>22.799999999999997</v>
      </c>
      <c r="AS3" s="138">
        <f t="shared" si="8"/>
        <v>30</v>
      </c>
      <c r="AT3" s="138">
        <f t="shared" si="8"/>
        <v>12.899999999999999</v>
      </c>
      <c r="AU3" s="138">
        <f t="shared" si="8"/>
        <v>0</v>
      </c>
      <c r="AV3" s="138">
        <f t="shared" si="8"/>
        <v>9.1999999999999993</v>
      </c>
      <c r="AW3" s="138">
        <f t="shared" si="8"/>
        <v>0</v>
      </c>
      <c r="AX3" s="138">
        <f t="shared" si="8"/>
        <v>0.2</v>
      </c>
      <c r="AY3" s="138">
        <f t="shared" si="3"/>
        <v>0</v>
      </c>
      <c r="AZ3" s="138">
        <f t="shared" si="3"/>
        <v>0</v>
      </c>
      <c r="BA3" s="138">
        <f t="shared" si="3"/>
        <v>0</v>
      </c>
      <c r="BB3" s="138">
        <f t="shared" si="4"/>
        <v>0</v>
      </c>
      <c r="BC3" s="138">
        <f t="shared" si="4"/>
        <v>42.9</v>
      </c>
    </row>
    <row r="4" spans="1:56" x14ac:dyDescent="0.2">
      <c r="A4" s="23" t="s">
        <v>12</v>
      </c>
      <c r="B4" s="24" t="s">
        <v>13</v>
      </c>
      <c r="C4" s="28">
        <f>'2004_Ag_GW_Counties'!C4</f>
        <v>2.5</v>
      </c>
      <c r="D4" s="29">
        <f>'2004_Urban_GW_Counties'!C4</f>
        <v>1.7999999999999998</v>
      </c>
      <c r="E4" s="29">
        <f>'2004_MW_GW_Counties'!C4</f>
        <v>0</v>
      </c>
      <c r="F4" s="29">
        <f t="shared" si="5"/>
        <v>4.3</v>
      </c>
      <c r="G4" s="28">
        <f>'2004_Ag_GW_Counties'!H4</f>
        <v>19.2</v>
      </c>
      <c r="H4" s="29">
        <f>'2004_Urban_GW_Counties'!H4</f>
        <v>9.2000000000000011</v>
      </c>
      <c r="I4" s="29">
        <f>'2004_MW_GW_Counties'!H4</f>
        <v>0</v>
      </c>
      <c r="J4" s="28">
        <f>'2004_Ag_GW_Counties'!D4+'2004_Urban_GW_Counties'!D4+'2004_MW_GW_Counties'!D4</f>
        <v>4.0999999999999996</v>
      </c>
      <c r="K4" s="28">
        <f>'2004_Ag_GW_Counties'!E4+'2004_Urban_GW_Counties'!E4+'2004_MW_GW_Counties'!E4</f>
        <v>0</v>
      </c>
      <c r="L4" s="28">
        <f>'2004_Ag_GW_Counties'!F4+'2004_Urban_GW_Counties'!F4+'2004_MW_GW_Counties'!F4</f>
        <v>0.30000000000000004</v>
      </c>
      <c r="M4" s="28">
        <f>'2004_Ag_GW_Counties'!J4</f>
        <v>0</v>
      </c>
      <c r="N4" s="29">
        <f>'2004_Urban_GW_Counties'!J4</f>
        <v>0</v>
      </c>
      <c r="O4" s="29">
        <f>'2004_MW_GW_Counties'!J4</f>
        <v>0</v>
      </c>
      <c r="P4" s="28">
        <f>'2004_Ag_GW_Counties'!J4+'2004_Urban_GW_Counties'!J4+'2004_MW_GW_Counties'!J4</f>
        <v>0</v>
      </c>
      <c r="Q4" s="29">
        <f>'2004_Ag_GW_Counties'!H4+'2004_Urban_GW_Counties'!H4+'2004_MW_GW_Counties'!H4</f>
        <v>28.4</v>
      </c>
      <c r="S4" s="27">
        <v>103</v>
      </c>
      <c r="T4" s="25" t="s">
        <v>149</v>
      </c>
      <c r="U4" s="28">
        <f>'2004_Ag_GW_Counties'!P4</f>
        <v>84.3</v>
      </c>
      <c r="V4" s="29">
        <f>'2004_Urban_GW_Counties'!P4</f>
        <v>20.3</v>
      </c>
      <c r="W4" s="29">
        <f>'2004_MW_GW_Counties'!P4</f>
        <v>0</v>
      </c>
      <c r="X4" s="29">
        <f t="shared" si="6"/>
        <v>104.6</v>
      </c>
      <c r="Y4" s="28">
        <f>'2004_Ag_GW_Counties'!U4</f>
        <v>102.19999999999999</v>
      </c>
      <c r="Z4" s="29">
        <f>'2004_Urban_GW_Counties'!U4</f>
        <v>49</v>
      </c>
      <c r="AA4" s="29">
        <f>'2004_MW_GW_Counties'!U4</f>
        <v>0</v>
      </c>
      <c r="AB4" s="28">
        <f>'2004_Ag_GW_Counties'!Q4+'2004_Urban_GW_Counties'!Q4+'2004_MW_GW_Counties'!Q4</f>
        <v>27.900000000000002</v>
      </c>
      <c r="AC4" s="28">
        <f>'2004_Ag_GW_Counties'!R4+'2004_Urban_GW_Counties'!R4+'2004_MW_GW_Counties'!R4</f>
        <v>0</v>
      </c>
      <c r="AD4" s="28">
        <f>'2004_Ag_GW_Counties'!S4+'2004_Urban_GW_Counties'!S4+'2004_MW_GW_Counties'!S4</f>
        <v>0</v>
      </c>
      <c r="AE4" s="28">
        <f>'2004_Ag_GW_Counties'!W4</f>
        <v>4</v>
      </c>
      <c r="AF4" s="29">
        <f>'2004_Urban_GW_Counties'!W4</f>
        <v>0</v>
      </c>
      <c r="AG4" s="29">
        <f>'2004_MW_GW_Counties'!W4</f>
        <v>0</v>
      </c>
      <c r="AH4" s="28">
        <f>'2004_Ag_GW_Counties'!W4+'2004_Urban_GW_Counties'!W4+'2004_MW_GW_Counties'!W4</f>
        <v>4</v>
      </c>
      <c r="AI4" s="29">
        <f t="shared" si="1"/>
        <v>151.19999999999999</v>
      </c>
      <c r="AL4" s="148"/>
      <c r="AM4" s="150">
        <v>103</v>
      </c>
      <c r="AN4" s="151" t="s">
        <v>149</v>
      </c>
      <c r="AO4" s="138">
        <f t="shared" si="7"/>
        <v>84.3</v>
      </c>
      <c r="AP4" s="138">
        <f t="shared" si="8"/>
        <v>20.3</v>
      </c>
      <c r="AQ4" s="138">
        <f t="shared" si="8"/>
        <v>0</v>
      </c>
      <c r="AR4" s="138">
        <f t="shared" si="8"/>
        <v>104.6</v>
      </c>
      <c r="AS4" s="138">
        <f t="shared" si="8"/>
        <v>102.19999999999999</v>
      </c>
      <c r="AT4" s="138">
        <f t="shared" si="8"/>
        <v>49</v>
      </c>
      <c r="AU4" s="138">
        <f t="shared" si="8"/>
        <v>0</v>
      </c>
      <c r="AV4" s="138">
        <f t="shared" si="8"/>
        <v>27.900000000000002</v>
      </c>
      <c r="AW4" s="138">
        <f t="shared" si="8"/>
        <v>0</v>
      </c>
      <c r="AX4" s="138">
        <f t="shared" si="8"/>
        <v>0</v>
      </c>
      <c r="AY4" s="138">
        <f t="shared" si="3"/>
        <v>4</v>
      </c>
      <c r="AZ4" s="138">
        <f t="shared" si="3"/>
        <v>0</v>
      </c>
      <c r="BA4" s="138">
        <f t="shared" si="3"/>
        <v>0</v>
      </c>
      <c r="BB4" s="138">
        <f t="shared" si="4"/>
        <v>4</v>
      </c>
      <c r="BC4" s="138">
        <f t="shared" si="4"/>
        <v>151.19999999999999</v>
      </c>
    </row>
    <row r="5" spans="1:56" ht="13.5" thickBot="1" x14ac:dyDescent="0.25">
      <c r="A5" s="23" t="s">
        <v>14</v>
      </c>
      <c r="B5" s="24" t="s">
        <v>15</v>
      </c>
      <c r="C5" s="28">
        <f>'2004_Ag_GW_Counties'!C5</f>
        <v>409.79999999999995</v>
      </c>
      <c r="D5" s="29">
        <f>'2004_Urban_GW_Counties'!C5</f>
        <v>42.7</v>
      </c>
      <c r="E5" s="29">
        <f>'2004_MW_GW_Counties'!C5</f>
        <v>9.2999999999999989</v>
      </c>
      <c r="F5" s="29">
        <f t="shared" si="5"/>
        <v>461.79999999999995</v>
      </c>
      <c r="G5" s="28">
        <f>'2004_Ag_GW_Counties'!H5</f>
        <v>1241.9000000000001</v>
      </c>
      <c r="H5" s="29">
        <f>'2004_Urban_GW_Counties'!H5</f>
        <v>64.3</v>
      </c>
      <c r="I5" s="29">
        <f>'2004_MW_GW_Counties'!H5</f>
        <v>104.4</v>
      </c>
      <c r="J5" s="28">
        <f>'2004_Ag_GW_Counties'!D5+'2004_Urban_GW_Counties'!D5+'2004_MW_GW_Counties'!D5</f>
        <v>120.8</v>
      </c>
      <c r="K5" s="28">
        <f>'2004_Ag_GW_Counties'!E5+'2004_Urban_GW_Counties'!E5+'2004_MW_GW_Counties'!E5</f>
        <v>0</v>
      </c>
      <c r="L5" s="28">
        <f>'2004_Ag_GW_Counties'!F5+'2004_Urban_GW_Counties'!F5+'2004_MW_GW_Counties'!F5</f>
        <v>118</v>
      </c>
      <c r="M5" s="28">
        <f>'2004_Ag_GW_Counties'!J5</f>
        <v>20.5</v>
      </c>
      <c r="N5" s="29">
        <f>'2004_Urban_GW_Counties'!J5</f>
        <v>0</v>
      </c>
      <c r="O5" s="29">
        <f>'2004_MW_GW_Counties'!J5</f>
        <v>2.7999999999999972</v>
      </c>
      <c r="P5" s="28">
        <f>'2004_Ag_GW_Counties'!J5+'2004_Urban_GW_Counties'!J5+'2004_MW_GW_Counties'!J5</f>
        <v>23.299999999999997</v>
      </c>
      <c r="Q5" s="29">
        <f>'2004_Ag_GW_Counties'!H5+'2004_Urban_GW_Counties'!H5+'2004_MW_GW_Counties'!H5</f>
        <v>1410.6000000000001</v>
      </c>
      <c r="S5" s="27">
        <v>104</v>
      </c>
      <c r="T5" s="25" t="s">
        <v>150</v>
      </c>
      <c r="U5" s="28">
        <f>'2004_Ag_GW_Counties'!P5</f>
        <v>47.1</v>
      </c>
      <c r="V5" s="29">
        <f>'2004_Urban_GW_Counties'!P5</f>
        <v>32.999999999999993</v>
      </c>
      <c r="W5" s="29">
        <f>'2004_MW_GW_Counties'!P5</f>
        <v>0</v>
      </c>
      <c r="X5" s="29">
        <f t="shared" si="6"/>
        <v>80.099999999999994</v>
      </c>
      <c r="Y5" s="28">
        <f>'2004_Ag_GW_Counties'!U5</f>
        <v>112.00000000000001</v>
      </c>
      <c r="Z5" s="29">
        <f>'2004_Urban_GW_Counties'!U5</f>
        <v>82.100000000000023</v>
      </c>
      <c r="AA5" s="29">
        <f>'2004_MW_GW_Counties'!U5</f>
        <v>0</v>
      </c>
      <c r="AB5" s="28">
        <f>'2004_Ag_GW_Counties'!Q5+'2004_Urban_GW_Counties'!Q5+'2004_MW_GW_Counties'!Q5</f>
        <v>22.1</v>
      </c>
      <c r="AC5" s="28">
        <f>'2004_Ag_GW_Counties'!R5+'2004_Urban_GW_Counties'!R5+'2004_MW_GW_Counties'!R5</f>
        <v>0</v>
      </c>
      <c r="AD5" s="28">
        <f>'2004_Ag_GW_Counties'!S5+'2004_Urban_GW_Counties'!S5+'2004_MW_GW_Counties'!S5</f>
        <v>0</v>
      </c>
      <c r="AE5" s="28">
        <f>'2004_Ag_GW_Counties'!W5</f>
        <v>14.4</v>
      </c>
      <c r="AF5" s="29">
        <f>'2004_Urban_GW_Counties'!W5</f>
        <v>4.5999999999999996</v>
      </c>
      <c r="AG5" s="29">
        <f>'2004_MW_GW_Counties'!W5</f>
        <v>0</v>
      </c>
      <c r="AH5" s="28">
        <f>'2004_Ag_GW_Counties'!W5+'2004_Urban_GW_Counties'!W5+'2004_MW_GW_Counties'!W5</f>
        <v>19</v>
      </c>
      <c r="AI5" s="29">
        <f t="shared" si="1"/>
        <v>194.10000000000002</v>
      </c>
      <c r="AL5" s="148"/>
      <c r="AM5" s="152">
        <v>104</v>
      </c>
      <c r="AN5" s="153" t="s">
        <v>150</v>
      </c>
      <c r="AO5" s="154">
        <f t="shared" si="7"/>
        <v>47.1</v>
      </c>
      <c r="AP5" s="154">
        <f t="shared" si="8"/>
        <v>32.999999999999993</v>
      </c>
      <c r="AQ5" s="154">
        <f t="shared" si="8"/>
        <v>0</v>
      </c>
      <c r="AR5" s="154">
        <f t="shared" si="8"/>
        <v>80.099999999999994</v>
      </c>
      <c r="AS5" s="154">
        <f t="shared" si="8"/>
        <v>112.00000000000001</v>
      </c>
      <c r="AT5" s="154">
        <f t="shared" si="8"/>
        <v>82.100000000000023</v>
      </c>
      <c r="AU5" s="154">
        <f t="shared" si="8"/>
        <v>0</v>
      </c>
      <c r="AV5" s="154">
        <f t="shared" si="8"/>
        <v>22.1</v>
      </c>
      <c r="AW5" s="154">
        <f t="shared" si="8"/>
        <v>0</v>
      </c>
      <c r="AX5" s="154">
        <f t="shared" si="8"/>
        <v>0</v>
      </c>
      <c r="AY5" s="154">
        <f t="shared" si="3"/>
        <v>14.4</v>
      </c>
      <c r="AZ5" s="154">
        <f t="shared" si="3"/>
        <v>4.5999999999999996</v>
      </c>
      <c r="BA5" s="154">
        <f t="shared" si="3"/>
        <v>0</v>
      </c>
      <c r="BB5" s="154">
        <f t="shared" si="4"/>
        <v>19</v>
      </c>
      <c r="BC5" s="154">
        <f t="shared" si="4"/>
        <v>194.10000000000002</v>
      </c>
    </row>
    <row r="6" spans="1:56" ht="13.5" thickTop="1" x14ac:dyDescent="0.2">
      <c r="A6" s="23" t="s">
        <v>16</v>
      </c>
      <c r="B6" s="24" t="s">
        <v>17</v>
      </c>
      <c r="C6" s="28">
        <f>'2004_Ag_GW_Counties'!C6</f>
        <v>0.7</v>
      </c>
      <c r="D6" s="29">
        <f>'2004_Urban_GW_Counties'!C6</f>
        <v>0.4</v>
      </c>
      <c r="E6" s="29">
        <f>'2004_MW_GW_Counties'!C6</f>
        <v>0</v>
      </c>
      <c r="F6" s="29">
        <f t="shared" si="5"/>
        <v>1.1000000000000001</v>
      </c>
      <c r="G6" s="28">
        <f>'2004_Ag_GW_Counties'!H6</f>
        <v>6.5</v>
      </c>
      <c r="H6" s="29">
        <f>'2004_Urban_GW_Counties'!H6</f>
        <v>9.8000000000000007</v>
      </c>
      <c r="I6" s="29">
        <f>'2004_MW_GW_Counties'!H6</f>
        <v>0</v>
      </c>
      <c r="J6" s="28">
        <f>'2004_Ag_GW_Counties'!D6+'2004_Urban_GW_Counties'!D6+'2004_MW_GW_Counties'!D6</f>
        <v>4.5999999999999996</v>
      </c>
      <c r="K6" s="28">
        <f>'2004_Ag_GW_Counties'!E6+'2004_Urban_GW_Counties'!E6+'2004_MW_GW_Counties'!E6</f>
        <v>0</v>
      </c>
      <c r="L6" s="28">
        <f>'2004_Ag_GW_Counties'!F6+'2004_Urban_GW_Counties'!F6+'2004_MW_GW_Counties'!F6</f>
        <v>0.1</v>
      </c>
      <c r="M6" s="28">
        <f>'2004_Ag_GW_Counties'!J6</f>
        <v>0</v>
      </c>
      <c r="N6" s="29">
        <f>'2004_Urban_GW_Counties'!J6</f>
        <v>0</v>
      </c>
      <c r="O6" s="29">
        <f>'2004_MW_GW_Counties'!J6</f>
        <v>0</v>
      </c>
      <c r="P6" s="28">
        <f>'2004_Ag_GW_Counties'!J6+'2004_Urban_GW_Counties'!J6+'2004_MW_GW_Counties'!J6</f>
        <v>0</v>
      </c>
      <c r="Q6" s="29">
        <f>'2004_Ag_GW_Counties'!H6+'2004_Urban_GW_Counties'!H6+'2004_MW_GW_Counties'!H6</f>
        <v>16.3</v>
      </c>
      <c r="S6" s="27">
        <v>201</v>
      </c>
      <c r="T6" s="25" t="s">
        <v>151</v>
      </c>
      <c r="U6" s="28">
        <f>'2004_Ag_GW_Counties'!P6</f>
        <v>63.8</v>
      </c>
      <c r="V6" s="29">
        <f>'2004_Urban_GW_Counties'!P6</f>
        <v>15.299999999999999</v>
      </c>
      <c r="W6" s="29">
        <f>'2004_MW_GW_Counties'!P6</f>
        <v>0</v>
      </c>
      <c r="X6" s="29">
        <f t="shared" si="6"/>
        <v>79.099999999999994</v>
      </c>
      <c r="Y6" s="28">
        <f>'2004_Ag_GW_Counties'!U6</f>
        <v>115.7</v>
      </c>
      <c r="Z6" s="29">
        <f>'2004_Urban_GW_Counties'!U6</f>
        <v>160.6</v>
      </c>
      <c r="AA6" s="29">
        <f>'2004_MW_GW_Counties'!U6</f>
        <v>0.8</v>
      </c>
      <c r="AB6" s="28">
        <f>'2004_Ag_GW_Counties'!Q6+'2004_Urban_GW_Counties'!Q6+'2004_MW_GW_Counties'!Q6</f>
        <v>25.9</v>
      </c>
      <c r="AC6" s="28">
        <f>'2004_Ag_GW_Counties'!R6+'2004_Urban_GW_Counties'!R6+'2004_MW_GW_Counties'!R6</f>
        <v>0</v>
      </c>
      <c r="AD6" s="28">
        <f>'2004_Ag_GW_Counties'!S6+'2004_Urban_GW_Counties'!S6+'2004_MW_GW_Counties'!S6</f>
        <v>0</v>
      </c>
      <c r="AE6" s="28">
        <f>'2004_Ag_GW_Counties'!W6</f>
        <v>0</v>
      </c>
      <c r="AF6" s="29">
        <f>'2004_Urban_GW_Counties'!W6</f>
        <v>0</v>
      </c>
      <c r="AG6" s="29">
        <f>'2004_MW_GW_Counties'!W6</f>
        <v>0</v>
      </c>
      <c r="AH6" s="28">
        <f>'2004_Ag_GW_Counties'!W6+'2004_Urban_GW_Counties'!W6+'2004_MW_GW_Counties'!W6</f>
        <v>0</v>
      </c>
      <c r="AI6" s="29">
        <f t="shared" si="1"/>
        <v>277.10000000000002</v>
      </c>
      <c r="AL6" s="148"/>
      <c r="AM6" s="150"/>
      <c r="AN6" s="155" t="s">
        <v>242</v>
      </c>
      <c r="AO6" s="138">
        <f>SUM(AO2:AO5)</f>
        <v>319.60000000000002</v>
      </c>
      <c r="AP6" s="138">
        <f t="shared" ref="AP6:AW6" si="9">SUM(AP2:AP5)</f>
        <v>67.799999999999983</v>
      </c>
      <c r="AQ6" s="138">
        <f t="shared" si="9"/>
        <v>3.3</v>
      </c>
      <c r="AR6" s="138">
        <f t="shared" si="9"/>
        <v>390.70000000000005</v>
      </c>
      <c r="AS6" s="138">
        <f t="shared" si="9"/>
        <v>789.40000000000009</v>
      </c>
      <c r="AT6" s="138">
        <f t="shared" si="9"/>
        <v>156.00000000000003</v>
      </c>
      <c r="AU6" s="138">
        <f t="shared" si="9"/>
        <v>219.6</v>
      </c>
      <c r="AV6" s="138">
        <f t="shared" si="9"/>
        <v>110.5</v>
      </c>
      <c r="AW6" s="138">
        <f t="shared" si="9"/>
        <v>0</v>
      </c>
      <c r="AX6" s="138">
        <f>SUM(AX2:AX5)</f>
        <v>21.7</v>
      </c>
      <c r="AY6" s="138">
        <f t="shared" ref="AY6:BA6" si="10">SUM(AY2:AY5)</f>
        <v>40.9</v>
      </c>
      <c r="AZ6" s="138">
        <f t="shared" si="10"/>
        <v>4.5999999999999996</v>
      </c>
      <c r="BA6" s="138">
        <f t="shared" si="10"/>
        <v>3.7</v>
      </c>
      <c r="BB6" s="138">
        <f>SUM(BB2:BB5)</f>
        <v>49.2</v>
      </c>
      <c r="BC6" s="138">
        <f>SUM(BC2:BC5)</f>
        <v>1165</v>
      </c>
      <c r="BD6" s="28">
        <f>AS6+AT6+AU6</f>
        <v>1165</v>
      </c>
    </row>
    <row r="7" spans="1:56" x14ac:dyDescent="0.2">
      <c r="A7" s="23" t="s">
        <v>18</v>
      </c>
      <c r="B7" s="24" t="s">
        <v>19</v>
      </c>
      <c r="C7" s="28">
        <f>'2004_Ag_GW_Counties'!C7</f>
        <v>194.5</v>
      </c>
      <c r="D7" s="29">
        <f>'2004_Urban_GW_Counties'!C7</f>
        <v>6.8</v>
      </c>
      <c r="E7" s="29">
        <f>'2004_MW_GW_Counties'!C7</f>
        <v>7.7</v>
      </c>
      <c r="F7" s="29">
        <f t="shared" si="5"/>
        <v>209</v>
      </c>
      <c r="G7" s="28">
        <f>'2004_Ag_GW_Counties'!H7</f>
        <v>1297.3</v>
      </c>
      <c r="H7" s="29">
        <f>'2004_Urban_GW_Counties'!H7</f>
        <v>7.1000000000000005</v>
      </c>
      <c r="I7" s="29">
        <f>'2004_MW_GW_Counties'!H7</f>
        <v>126.20000000000002</v>
      </c>
      <c r="J7" s="28">
        <f>'2004_Ag_GW_Counties'!D7+'2004_Urban_GW_Counties'!D7+'2004_MW_GW_Counties'!D7</f>
        <v>44.1</v>
      </c>
      <c r="K7" s="28">
        <f>'2004_Ag_GW_Counties'!E7+'2004_Urban_GW_Counties'!E7+'2004_MW_GW_Counties'!E7</f>
        <v>0</v>
      </c>
      <c r="L7" s="28">
        <f>'2004_Ag_GW_Counties'!F7+'2004_Urban_GW_Counties'!F7+'2004_MW_GW_Counties'!F7</f>
        <v>38.500000000000007</v>
      </c>
      <c r="M7" s="28">
        <f>'2004_Ag_GW_Counties'!J7</f>
        <v>160.70000000000005</v>
      </c>
      <c r="N7" s="29">
        <f>'2004_Urban_GW_Counties'!J7</f>
        <v>0</v>
      </c>
      <c r="O7" s="29">
        <f>'2004_MW_GW_Counties'!J7</f>
        <v>16</v>
      </c>
      <c r="P7" s="28">
        <f>'2004_Ag_GW_Counties'!J7+'2004_Urban_GW_Counties'!J7+'2004_MW_GW_Counties'!J7</f>
        <v>176.70000000000005</v>
      </c>
      <c r="Q7" s="29">
        <f>'2004_Ag_GW_Counties'!H7+'2004_Urban_GW_Counties'!H7+'2004_MW_GW_Counties'!H7</f>
        <v>1430.6</v>
      </c>
      <c r="S7" s="27">
        <v>202</v>
      </c>
      <c r="T7" s="25" t="s">
        <v>152</v>
      </c>
      <c r="U7" s="28">
        <f>'2004_Ag_GW_Counties'!P7</f>
        <v>33.800000000000004</v>
      </c>
      <c r="V7" s="29">
        <f>'2004_Urban_GW_Counties'!P7</f>
        <v>151.19999999999999</v>
      </c>
      <c r="W7" s="29">
        <f>'2004_MW_GW_Counties'!P7</f>
        <v>0</v>
      </c>
      <c r="X7" s="29">
        <f t="shared" si="6"/>
        <v>185</v>
      </c>
      <c r="Y7" s="28">
        <f>'2004_Ag_GW_Counties'!U7</f>
        <v>35.800000000000011</v>
      </c>
      <c r="Z7" s="29">
        <f>'2004_Urban_GW_Counties'!U7</f>
        <v>1055.5</v>
      </c>
      <c r="AA7" s="29">
        <f>'2004_MW_GW_Counties'!U7</f>
        <v>0</v>
      </c>
      <c r="AB7" s="28">
        <f>'2004_Ag_GW_Counties'!Q7+'2004_Urban_GW_Counties'!Q7+'2004_MW_GW_Counties'!Q7</f>
        <v>237.79999999999998</v>
      </c>
      <c r="AC7" s="28">
        <f>'2004_Ag_GW_Counties'!R7+'2004_Urban_GW_Counties'!R7+'2004_MW_GW_Counties'!R7</f>
        <v>110.89999999999999</v>
      </c>
      <c r="AD7" s="28">
        <f>'2004_Ag_GW_Counties'!S7+'2004_Urban_GW_Counties'!S7+'2004_MW_GW_Counties'!S7</f>
        <v>3.8</v>
      </c>
      <c r="AE7" s="28">
        <f>'2004_Ag_GW_Counties'!W7</f>
        <v>0</v>
      </c>
      <c r="AF7" s="29">
        <f>'2004_Urban_GW_Counties'!W7</f>
        <v>0</v>
      </c>
      <c r="AG7" s="29">
        <f>'2004_MW_GW_Counties'!W7</f>
        <v>0</v>
      </c>
      <c r="AH7" s="28">
        <f>'2004_Ag_GW_Counties'!W7+'2004_Urban_GW_Counties'!W7+'2004_MW_GW_Counties'!W7</f>
        <v>0</v>
      </c>
      <c r="AI7" s="29">
        <f t="shared" si="1"/>
        <v>1091.3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'2004_Ag_GW_Counties'!C8</f>
        <v>2.4000000000000004</v>
      </c>
      <c r="D8" s="29">
        <f>'2004_Urban_GW_Counties'!C8</f>
        <v>19.900000000000002</v>
      </c>
      <c r="E8" s="29">
        <f>'2004_MW_GW_Counties'!C8</f>
        <v>0</v>
      </c>
      <c r="F8" s="29">
        <f t="shared" si="5"/>
        <v>22.300000000000004</v>
      </c>
      <c r="G8" s="28">
        <f>'2004_Ag_GW_Counties'!H8</f>
        <v>130.39999999999998</v>
      </c>
      <c r="H8" s="29">
        <f>'2004_Urban_GW_Counties'!H8</f>
        <v>244.2</v>
      </c>
      <c r="I8" s="29">
        <f>'2004_MW_GW_Counties'!H8</f>
        <v>0</v>
      </c>
      <c r="J8" s="28">
        <f>'2004_Ag_GW_Counties'!D8+'2004_Urban_GW_Counties'!D8+'2004_MW_GW_Counties'!D8</f>
        <v>39</v>
      </c>
      <c r="K8" s="28">
        <f>'2004_Ag_GW_Counties'!E8+'2004_Urban_GW_Counties'!E8+'2004_MW_GW_Counties'!E8</f>
        <v>0</v>
      </c>
      <c r="L8" s="28">
        <f>'2004_Ag_GW_Counties'!F8+'2004_Urban_GW_Counties'!F8+'2004_MW_GW_Counties'!F8</f>
        <v>5.0999999999999996</v>
      </c>
      <c r="M8" s="28">
        <f>'2004_Ag_GW_Counties'!J8</f>
        <v>0</v>
      </c>
      <c r="N8" s="29">
        <f>'2004_Urban_GW_Counties'!J8</f>
        <v>0</v>
      </c>
      <c r="O8" s="29">
        <f>'2004_MW_GW_Counties'!J8</f>
        <v>0</v>
      </c>
      <c r="P8" s="28">
        <f>'2004_Ag_GW_Counties'!J8+'2004_Urban_GW_Counties'!J8+'2004_MW_GW_Counties'!J8</f>
        <v>0</v>
      </c>
      <c r="Q8" s="29">
        <f>'2004_Ag_GW_Counties'!H8+'2004_Urban_GW_Counties'!H8+'2004_MW_GW_Counties'!H8</f>
        <v>374.59999999999997</v>
      </c>
      <c r="S8" s="27">
        <v>301</v>
      </c>
      <c r="T8" s="25" t="s">
        <v>153</v>
      </c>
      <c r="U8" s="28">
        <f>'2004_Ag_GW_Counties'!P8</f>
        <v>667.89999999999986</v>
      </c>
      <c r="V8" s="29">
        <f>'2004_Urban_GW_Counties'!P8</f>
        <v>121.4</v>
      </c>
      <c r="W8" s="29">
        <f>'2004_MW_GW_Counties'!P8</f>
        <v>0</v>
      </c>
      <c r="X8" s="29">
        <f t="shared" si="6"/>
        <v>789.29999999999984</v>
      </c>
      <c r="Y8" s="28">
        <f>'2004_Ag_GW_Counties'!U8</f>
        <v>779.19999999999993</v>
      </c>
      <c r="Z8" s="29">
        <f>'2004_Urban_GW_Counties'!U8</f>
        <v>176.49999999999997</v>
      </c>
      <c r="AA8" s="29">
        <f>'2004_MW_GW_Counties'!U8</f>
        <v>0.4</v>
      </c>
      <c r="AB8" s="28">
        <f>'2004_Ag_GW_Counties'!Q8+'2004_Urban_GW_Counties'!Q8+'2004_MW_GW_Counties'!Q8</f>
        <v>284.99999999999994</v>
      </c>
      <c r="AC8" s="28">
        <f>'2004_Ag_GW_Counties'!R8+'2004_Urban_GW_Counties'!R8+'2004_MW_GW_Counties'!R8</f>
        <v>71</v>
      </c>
      <c r="AD8" s="28">
        <f>'2004_Ag_GW_Counties'!S8+'2004_Urban_GW_Counties'!S8+'2004_MW_GW_Counties'!S8</f>
        <v>2.9</v>
      </c>
      <c r="AE8" s="28">
        <f>'2004_Ag_GW_Counties'!W8</f>
        <v>0.4</v>
      </c>
      <c r="AF8" s="29">
        <f>'2004_Urban_GW_Counties'!W8</f>
        <v>0</v>
      </c>
      <c r="AG8" s="29">
        <f>'2004_MW_GW_Counties'!W8</f>
        <v>0</v>
      </c>
      <c r="AH8" s="28">
        <f>'2004_Ag_GW_Counties'!W8+'2004_Urban_GW_Counties'!W8+'2004_MW_GW_Counties'!W8</f>
        <v>0.4</v>
      </c>
      <c r="AI8" s="29">
        <f t="shared" si="1"/>
        <v>956.09999999999991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'2004_Ag_GW_Counties'!C9</f>
        <v>10.3</v>
      </c>
      <c r="D9" s="29">
        <f>'2004_Urban_GW_Counties'!C9</f>
        <v>2</v>
      </c>
      <c r="E9" s="29">
        <f>'2004_MW_GW_Counties'!C9</f>
        <v>0</v>
      </c>
      <c r="F9" s="29">
        <f t="shared" si="5"/>
        <v>12.3</v>
      </c>
      <c r="G9" s="28">
        <f>'2004_Ag_GW_Counties'!H9</f>
        <v>10.4</v>
      </c>
      <c r="H9" s="29">
        <f>'2004_Urban_GW_Counties'!H9</f>
        <v>5.2999999999999989</v>
      </c>
      <c r="I9" s="29">
        <f>'2004_MW_GW_Counties'!H9</f>
        <v>0</v>
      </c>
      <c r="J9" s="28">
        <f>'2004_Ag_GW_Counties'!D9+'2004_Urban_GW_Counties'!D9+'2004_MW_GW_Counties'!D9</f>
        <v>4.0999999999999996</v>
      </c>
      <c r="K9" s="28">
        <f>'2004_Ag_GW_Counties'!E9+'2004_Urban_GW_Counties'!E9+'2004_MW_GW_Counties'!E9</f>
        <v>0</v>
      </c>
      <c r="L9" s="28">
        <f>'2004_Ag_GW_Counties'!F9+'2004_Urban_GW_Counties'!F9+'2004_MW_GW_Counties'!F9</f>
        <v>0</v>
      </c>
      <c r="M9" s="28">
        <f>'2004_Ag_GW_Counties'!J9</f>
        <v>0</v>
      </c>
      <c r="N9" s="29">
        <f>'2004_Urban_GW_Counties'!J9</f>
        <v>0</v>
      </c>
      <c r="O9" s="29">
        <f>'2004_MW_GW_Counties'!J9</f>
        <v>0</v>
      </c>
      <c r="P9" s="28">
        <f>'2004_Ag_GW_Counties'!J9+'2004_Urban_GW_Counties'!J9+'2004_MW_GW_Counties'!J9</f>
        <v>0</v>
      </c>
      <c r="Q9" s="29">
        <f>'2004_Ag_GW_Counties'!H9+'2004_Urban_GW_Counties'!H9+'2004_MW_GW_Counties'!H9</f>
        <v>15.7</v>
      </c>
      <c r="S9" s="27">
        <v>302</v>
      </c>
      <c r="T9" s="25" t="s">
        <v>154</v>
      </c>
      <c r="U9" s="28">
        <f>'2004_Ag_GW_Counties'!P9</f>
        <v>441</v>
      </c>
      <c r="V9" s="29">
        <f>'2004_Urban_GW_Counties'!P9</f>
        <v>79.000000000000014</v>
      </c>
      <c r="W9" s="29">
        <f>'2004_MW_GW_Counties'!P9</f>
        <v>0</v>
      </c>
      <c r="X9" s="29">
        <f t="shared" si="6"/>
        <v>520</v>
      </c>
      <c r="Y9" s="28">
        <f>'2004_Ag_GW_Counties'!U9</f>
        <v>475.49999999999994</v>
      </c>
      <c r="Z9" s="29">
        <f>'2004_Urban_GW_Counties'!U9</f>
        <v>147.80000000000001</v>
      </c>
      <c r="AA9" s="29">
        <f>'2004_MW_GW_Counties'!U9</f>
        <v>0</v>
      </c>
      <c r="AB9" s="28">
        <f>'2004_Ag_GW_Counties'!Q9+'2004_Urban_GW_Counties'!Q9+'2004_MW_GW_Counties'!Q9</f>
        <v>100.10000000000001</v>
      </c>
      <c r="AC9" s="28">
        <f>'2004_Ag_GW_Counties'!R9+'2004_Urban_GW_Counties'!R9+'2004_MW_GW_Counties'!R9</f>
        <v>0</v>
      </c>
      <c r="AD9" s="28">
        <f>'2004_Ag_GW_Counties'!S9+'2004_Urban_GW_Counties'!S9+'2004_MW_GW_Counties'!S9</f>
        <v>0</v>
      </c>
      <c r="AE9" s="28">
        <f>'2004_Ag_GW_Counties'!W9</f>
        <v>0</v>
      </c>
      <c r="AF9" s="29">
        <f>'2004_Urban_GW_Counties'!W9</f>
        <v>0</v>
      </c>
      <c r="AG9" s="29">
        <f>'2004_MW_GW_Counties'!W9</f>
        <v>0</v>
      </c>
      <c r="AH9" s="28">
        <f>'2004_Ag_GW_Counties'!W9+'2004_Urban_GW_Counties'!W9+'2004_MW_GW_Counties'!W9</f>
        <v>0</v>
      </c>
      <c r="AI9" s="29">
        <f t="shared" si="1"/>
        <v>623.29999999999995</v>
      </c>
      <c r="AL9" s="148" t="s">
        <v>230</v>
      </c>
      <c r="AM9" s="150">
        <v>201</v>
      </c>
      <c r="AN9" s="151" t="s">
        <v>151</v>
      </c>
      <c r="AO9" s="138">
        <f t="shared" ref="AO9:AX10" si="11">U6</f>
        <v>63.8</v>
      </c>
      <c r="AP9" s="138">
        <f t="shared" si="11"/>
        <v>15.299999999999999</v>
      </c>
      <c r="AQ9" s="138">
        <f t="shared" si="11"/>
        <v>0</v>
      </c>
      <c r="AR9" s="138">
        <f t="shared" si="11"/>
        <v>79.099999999999994</v>
      </c>
      <c r="AS9" s="138">
        <f t="shared" si="11"/>
        <v>115.7</v>
      </c>
      <c r="AT9" s="138">
        <f t="shared" si="11"/>
        <v>160.6</v>
      </c>
      <c r="AU9" s="138">
        <f t="shared" si="11"/>
        <v>0.8</v>
      </c>
      <c r="AV9" s="138">
        <f t="shared" si="11"/>
        <v>25.9</v>
      </c>
      <c r="AW9" s="138">
        <f t="shared" si="11"/>
        <v>0</v>
      </c>
      <c r="AX9" s="138">
        <f t="shared" si="11"/>
        <v>0</v>
      </c>
      <c r="AY9" s="138">
        <f t="shared" ref="AY9:BA9" si="12">AE6</f>
        <v>0</v>
      </c>
      <c r="AZ9" s="138">
        <f t="shared" si="12"/>
        <v>0</v>
      </c>
      <c r="BA9" s="138">
        <f t="shared" si="12"/>
        <v>0</v>
      </c>
      <c r="BB9" s="138">
        <f>AH6</f>
        <v>0</v>
      </c>
      <c r="BC9" s="138">
        <f>AI6</f>
        <v>277.10000000000002</v>
      </c>
    </row>
    <row r="10" spans="1:56" ht="13.5" thickBot="1" x14ac:dyDescent="0.25">
      <c r="A10" s="23" t="s">
        <v>24</v>
      </c>
      <c r="B10" s="24" t="s">
        <v>25</v>
      </c>
      <c r="C10" s="28">
        <f>'2004_Ag_GW_Counties'!C10</f>
        <v>1.5</v>
      </c>
      <c r="D10" s="29">
        <f>'2004_Urban_GW_Counties'!C10</f>
        <v>11.4</v>
      </c>
      <c r="E10" s="29">
        <f>'2004_MW_GW_Counties'!C10</f>
        <v>0</v>
      </c>
      <c r="F10" s="29">
        <f t="shared" si="5"/>
        <v>12.9</v>
      </c>
      <c r="G10" s="28">
        <f>'2004_Ag_GW_Counties'!H10</f>
        <v>18.099999999999998</v>
      </c>
      <c r="H10" s="29">
        <f>'2004_Urban_GW_Counties'!H10</f>
        <v>63</v>
      </c>
      <c r="I10" s="29">
        <f>'2004_MW_GW_Counties'!H10</f>
        <v>0</v>
      </c>
      <c r="J10" s="28">
        <f>'2004_Ag_GW_Counties'!D10+'2004_Urban_GW_Counties'!D10+'2004_MW_GW_Counties'!D10</f>
        <v>13.199999999999998</v>
      </c>
      <c r="K10" s="28">
        <f>'2004_Ag_GW_Counties'!E10+'2004_Urban_GW_Counties'!E10+'2004_MW_GW_Counties'!E10</f>
        <v>0</v>
      </c>
      <c r="L10" s="28">
        <f>'2004_Ag_GW_Counties'!F10+'2004_Urban_GW_Counties'!F10+'2004_MW_GW_Counties'!F10</f>
        <v>3</v>
      </c>
      <c r="M10" s="28">
        <f>'2004_Ag_GW_Counties'!J10</f>
        <v>0</v>
      </c>
      <c r="N10" s="29">
        <f>'2004_Urban_GW_Counties'!J10</f>
        <v>0</v>
      </c>
      <c r="O10" s="29">
        <f>'2004_MW_GW_Counties'!J10</f>
        <v>0</v>
      </c>
      <c r="P10" s="28">
        <f>'2004_Ag_GW_Counties'!J10+'2004_Urban_GW_Counties'!J10+'2004_MW_GW_Counties'!J10</f>
        <v>0</v>
      </c>
      <c r="Q10" s="29">
        <f>'2004_Ag_GW_Counties'!H10+'2004_Urban_GW_Counties'!H10+'2004_MW_GW_Counties'!H10</f>
        <v>81.099999999999994</v>
      </c>
      <c r="S10" s="27">
        <v>401</v>
      </c>
      <c r="T10" s="25" t="s">
        <v>93</v>
      </c>
      <c r="U10" s="28">
        <f>'2004_Ag_GW_Counties'!P10</f>
        <v>109.8</v>
      </c>
      <c r="V10" s="29">
        <f>'2004_Urban_GW_Counties'!P10</f>
        <v>55.900000000000006</v>
      </c>
      <c r="W10" s="29">
        <f>'2004_MW_GW_Counties'!P10</f>
        <v>0</v>
      </c>
      <c r="X10" s="29">
        <f t="shared" si="6"/>
        <v>165.7</v>
      </c>
      <c r="Y10" s="28">
        <f>'2004_Ag_GW_Counties'!U10</f>
        <v>325</v>
      </c>
      <c r="Z10" s="29">
        <f>'2004_Urban_GW_Counties'!U10</f>
        <v>258.5</v>
      </c>
      <c r="AA10" s="29">
        <f>'2004_MW_GW_Counties'!U10</f>
        <v>0</v>
      </c>
      <c r="AB10" s="28">
        <f>'2004_Ag_GW_Counties'!Q10+'2004_Urban_GW_Counties'!Q10+'2004_MW_GW_Counties'!Q10</f>
        <v>65.399999999999991</v>
      </c>
      <c r="AC10" s="28">
        <f>'2004_Ag_GW_Counties'!R10+'2004_Urban_GW_Counties'!R10+'2004_MW_GW_Counties'!R10</f>
        <v>19.100000000000001</v>
      </c>
      <c r="AD10" s="28">
        <f>'2004_Ag_GW_Counties'!S10+'2004_Urban_GW_Counties'!S10+'2004_MW_GW_Counties'!S10</f>
        <v>0</v>
      </c>
      <c r="AE10" s="28">
        <f>'2004_Ag_GW_Counties'!W10</f>
        <v>40.200000000000003</v>
      </c>
      <c r="AF10" s="29">
        <f>'2004_Urban_GW_Counties'!W10</f>
        <v>0</v>
      </c>
      <c r="AG10" s="29">
        <f>'2004_MW_GW_Counties'!W10</f>
        <v>0</v>
      </c>
      <c r="AH10" s="28">
        <f>'2004_Ag_GW_Counties'!W10+'2004_Urban_GW_Counties'!W10+'2004_MW_GW_Counties'!W10</f>
        <v>40.200000000000003</v>
      </c>
      <c r="AI10" s="29">
        <f t="shared" si="1"/>
        <v>583.5</v>
      </c>
      <c r="AL10" s="148"/>
      <c r="AM10" s="152">
        <v>202</v>
      </c>
      <c r="AN10" s="153" t="s">
        <v>152</v>
      </c>
      <c r="AO10" s="154">
        <f t="shared" si="11"/>
        <v>33.800000000000004</v>
      </c>
      <c r="AP10" s="154">
        <f t="shared" si="11"/>
        <v>151.19999999999999</v>
      </c>
      <c r="AQ10" s="154">
        <f t="shared" si="11"/>
        <v>0</v>
      </c>
      <c r="AR10" s="154">
        <f t="shared" si="11"/>
        <v>185</v>
      </c>
      <c r="AS10" s="154">
        <f t="shared" si="11"/>
        <v>35.800000000000011</v>
      </c>
      <c r="AT10" s="154">
        <f t="shared" si="11"/>
        <v>1055.5</v>
      </c>
      <c r="AU10" s="154">
        <f t="shared" si="11"/>
        <v>0</v>
      </c>
      <c r="AV10" s="154">
        <f t="shared" si="11"/>
        <v>237.79999999999998</v>
      </c>
      <c r="AW10" s="154">
        <f t="shared" si="11"/>
        <v>110.89999999999999</v>
      </c>
      <c r="AX10" s="154">
        <f t="shared" si="11"/>
        <v>3.8</v>
      </c>
      <c r="AY10" s="154">
        <f t="shared" ref="AY10:BA10" si="13">AE7</f>
        <v>0</v>
      </c>
      <c r="AZ10" s="154">
        <f t="shared" si="13"/>
        <v>0</v>
      </c>
      <c r="BA10" s="154">
        <f t="shared" si="13"/>
        <v>0</v>
      </c>
      <c r="BB10" s="154">
        <f>AH7</f>
        <v>0</v>
      </c>
      <c r="BC10" s="154">
        <f>AI7</f>
        <v>1091.3</v>
      </c>
    </row>
    <row r="11" spans="1:56" ht="13.5" thickTop="1" x14ac:dyDescent="0.2">
      <c r="A11" s="23" t="s">
        <v>26</v>
      </c>
      <c r="B11" s="24" t="s">
        <v>27</v>
      </c>
      <c r="C11" s="28">
        <f>'2004_Ag_GW_Counties'!C11</f>
        <v>1663.9</v>
      </c>
      <c r="D11" s="29">
        <f>'2004_Urban_GW_Counties'!C11</f>
        <v>320.29999999999995</v>
      </c>
      <c r="E11" s="29">
        <f>'2004_MW_GW_Counties'!C11</f>
        <v>28.5</v>
      </c>
      <c r="F11" s="29">
        <f t="shared" si="5"/>
        <v>2012.7</v>
      </c>
      <c r="G11" s="28">
        <f>'2004_Ag_GW_Counties'!H11</f>
        <v>3792.9</v>
      </c>
      <c r="H11" s="29">
        <f>'2004_Urban_GW_Counties'!H11</f>
        <v>396.09999999999997</v>
      </c>
      <c r="I11" s="29">
        <f>'2004_MW_GW_Counties'!H11</f>
        <v>74</v>
      </c>
      <c r="J11" s="28">
        <f>'2004_Ag_GW_Counties'!D11+'2004_Urban_GW_Counties'!D11+'2004_MW_GW_Counties'!D11</f>
        <v>960.70000000000016</v>
      </c>
      <c r="K11" s="28">
        <f>'2004_Ag_GW_Counties'!E11+'2004_Urban_GW_Counties'!E11+'2004_MW_GW_Counties'!E11</f>
        <v>1.9</v>
      </c>
      <c r="L11" s="28">
        <f>'2004_Ag_GW_Counties'!F11+'2004_Urban_GW_Counties'!F11+'2004_MW_GW_Counties'!F11</f>
        <v>59.9</v>
      </c>
      <c r="M11" s="28">
        <f>'2004_Ag_GW_Counties'!J11</f>
        <v>96.5</v>
      </c>
      <c r="N11" s="29">
        <f>'2004_Urban_GW_Counties'!J11</f>
        <v>0</v>
      </c>
      <c r="O11" s="29">
        <f>'2004_MW_GW_Counties'!J11</f>
        <v>0</v>
      </c>
      <c r="P11" s="28">
        <f>'2004_Ag_GW_Counties'!J11+'2004_Urban_GW_Counties'!J11+'2004_MW_GW_Counties'!J11</f>
        <v>96.5</v>
      </c>
      <c r="Q11" s="29">
        <f>'2004_Ag_GW_Counties'!H11+'2004_Urban_GW_Counties'!H11+'2004_MW_GW_Counties'!H11</f>
        <v>4263</v>
      </c>
      <c r="S11" s="27">
        <v>402</v>
      </c>
      <c r="T11" s="25" t="s">
        <v>155</v>
      </c>
      <c r="U11" s="28">
        <f>'2004_Ag_GW_Counties'!P11</f>
        <v>3.5999999999999996</v>
      </c>
      <c r="V11" s="29">
        <f>'2004_Urban_GW_Counties'!P11</f>
        <v>635.90000000000009</v>
      </c>
      <c r="W11" s="29">
        <f>'2004_MW_GW_Counties'!P11</f>
        <v>0</v>
      </c>
      <c r="X11" s="29">
        <f t="shared" si="6"/>
        <v>639.50000000000011</v>
      </c>
      <c r="Y11" s="28">
        <f>'2004_Ag_GW_Counties'!U11</f>
        <v>6.3999999999999995</v>
      </c>
      <c r="Z11" s="29">
        <f>'2004_Urban_GW_Counties'!U11</f>
        <v>1954.2999999999997</v>
      </c>
      <c r="AA11" s="29">
        <f>'2004_MW_GW_Counties'!U11</f>
        <v>25.3</v>
      </c>
      <c r="AB11" s="28">
        <f>'2004_Ag_GW_Counties'!Q11+'2004_Urban_GW_Counties'!Q11+'2004_MW_GW_Counties'!Q11</f>
        <v>76.3</v>
      </c>
      <c r="AC11" s="28">
        <f>'2004_Ag_GW_Counties'!R11+'2004_Urban_GW_Counties'!R11+'2004_MW_GW_Counties'!R11</f>
        <v>33.6</v>
      </c>
      <c r="AD11" s="28">
        <f>'2004_Ag_GW_Counties'!S11+'2004_Urban_GW_Counties'!S11+'2004_MW_GW_Counties'!S11</f>
        <v>0</v>
      </c>
      <c r="AE11" s="28">
        <f>'2004_Ag_GW_Counties'!W11</f>
        <v>0</v>
      </c>
      <c r="AF11" s="29">
        <f>'2004_Urban_GW_Counties'!W11</f>
        <v>0</v>
      </c>
      <c r="AG11" s="29">
        <f>'2004_MW_GW_Counties'!W11</f>
        <v>0</v>
      </c>
      <c r="AH11" s="28">
        <f>'2004_Ag_GW_Counties'!W11+'2004_Urban_GW_Counties'!W11+'2004_MW_GW_Counties'!W11</f>
        <v>0</v>
      </c>
      <c r="AI11" s="29">
        <f t="shared" si="1"/>
        <v>1985.9999999999998</v>
      </c>
      <c r="AL11" s="148"/>
      <c r="AM11" s="150"/>
      <c r="AN11" s="155" t="s">
        <v>242</v>
      </c>
      <c r="AO11" s="138">
        <f>SUM(AO9:AO10)</f>
        <v>97.6</v>
      </c>
      <c r="AP11" s="138">
        <f t="shared" ref="AP11:BC11" si="14">SUM(AP9:AP10)</f>
        <v>166.5</v>
      </c>
      <c r="AQ11" s="138">
        <f t="shared" si="14"/>
        <v>0</v>
      </c>
      <c r="AR11" s="138">
        <f t="shared" si="14"/>
        <v>264.10000000000002</v>
      </c>
      <c r="AS11" s="138">
        <f t="shared" si="14"/>
        <v>151.5</v>
      </c>
      <c r="AT11" s="138">
        <f t="shared" si="14"/>
        <v>1216.0999999999999</v>
      </c>
      <c r="AU11" s="138">
        <f t="shared" si="14"/>
        <v>0.8</v>
      </c>
      <c r="AV11" s="138">
        <f t="shared" si="14"/>
        <v>263.7</v>
      </c>
      <c r="AW11" s="138">
        <f t="shared" si="14"/>
        <v>110.89999999999999</v>
      </c>
      <c r="AX11" s="138">
        <f t="shared" si="14"/>
        <v>3.8</v>
      </c>
      <c r="AY11" s="138">
        <f t="shared" ref="AY11:BA11" si="15">SUM(AY9:AY10)</f>
        <v>0</v>
      </c>
      <c r="AZ11" s="138">
        <f t="shared" si="15"/>
        <v>0</v>
      </c>
      <c r="BA11" s="138">
        <f t="shared" si="15"/>
        <v>0</v>
      </c>
      <c r="BB11" s="138">
        <f t="shared" si="14"/>
        <v>0</v>
      </c>
      <c r="BC11" s="138">
        <f t="shared" si="14"/>
        <v>1368.4</v>
      </c>
      <c r="BD11" s="28">
        <f>AS11+AT11+AU11</f>
        <v>1368.3999999999999</v>
      </c>
    </row>
    <row r="12" spans="1:56" x14ac:dyDescent="0.2">
      <c r="A12" s="23" t="s">
        <v>28</v>
      </c>
      <c r="B12" s="24" t="s">
        <v>29</v>
      </c>
      <c r="C12" s="28">
        <f>'2004_Ag_GW_Counties'!C12</f>
        <v>320.90000000000003</v>
      </c>
      <c r="D12" s="29">
        <f>'2004_Urban_GW_Counties'!C12</f>
        <v>11</v>
      </c>
      <c r="E12" s="29">
        <f>'2004_MW_GW_Counties'!C12</f>
        <v>5.8000000000000007</v>
      </c>
      <c r="F12" s="29">
        <f t="shared" si="5"/>
        <v>337.70000000000005</v>
      </c>
      <c r="G12" s="28">
        <f>'2004_Ag_GW_Counties'!H12</f>
        <v>1110.8999999999999</v>
      </c>
      <c r="H12" s="29">
        <f>'2004_Urban_GW_Counties'!H12</f>
        <v>11.1</v>
      </c>
      <c r="I12" s="29">
        <f>'2004_MW_GW_Counties'!H12</f>
        <v>68.099999999999994</v>
      </c>
      <c r="J12" s="28">
        <f>'2004_Ag_GW_Counties'!D12+'2004_Urban_GW_Counties'!D12+'2004_MW_GW_Counties'!D12</f>
        <v>89.1</v>
      </c>
      <c r="K12" s="28">
        <f>'2004_Ag_GW_Counties'!E12+'2004_Urban_GW_Counties'!E12+'2004_MW_GW_Counties'!E12</f>
        <v>0</v>
      </c>
      <c r="L12" s="28">
        <f>'2004_Ag_GW_Counties'!F12+'2004_Urban_GW_Counties'!F12+'2004_MW_GW_Counties'!F12</f>
        <v>75.899999999999991</v>
      </c>
      <c r="M12" s="28">
        <f>'2004_Ag_GW_Counties'!J12</f>
        <v>28</v>
      </c>
      <c r="N12" s="29">
        <f>'2004_Urban_GW_Counties'!J12</f>
        <v>0</v>
      </c>
      <c r="O12" s="29">
        <f>'2004_MW_GW_Counties'!J12</f>
        <v>4.2999999999999972</v>
      </c>
      <c r="P12" s="28">
        <f>'2004_Ag_GW_Counties'!J12+'2004_Urban_GW_Counties'!J12+'2004_MW_GW_Counties'!J12</f>
        <v>32.299999999999997</v>
      </c>
      <c r="Q12" s="29">
        <f>'2004_Ag_GW_Counties'!H12+'2004_Urban_GW_Counties'!H12+'2004_MW_GW_Counties'!H12</f>
        <v>1190.0999999999997</v>
      </c>
      <c r="S12" s="27">
        <v>403</v>
      </c>
      <c r="T12" s="25" t="s">
        <v>156</v>
      </c>
      <c r="U12" s="28">
        <f>'2004_Ag_GW_Counties'!P12</f>
        <v>170.7</v>
      </c>
      <c r="V12" s="29">
        <f>'2004_Urban_GW_Counties'!P12</f>
        <v>439.4</v>
      </c>
      <c r="W12" s="29">
        <f>'2004_MW_GW_Counties'!P12</f>
        <v>0</v>
      </c>
      <c r="X12" s="29">
        <f t="shared" si="6"/>
        <v>610.09999999999991</v>
      </c>
      <c r="Y12" s="28">
        <f>'2004_Ag_GW_Counties'!U12</f>
        <v>183.3</v>
      </c>
      <c r="Z12" s="29">
        <f>'2004_Urban_GW_Counties'!U12</f>
        <v>1314.9</v>
      </c>
      <c r="AA12" s="29">
        <f>'2004_MW_GW_Counties'!U12</f>
        <v>4.9000000000000004</v>
      </c>
      <c r="AB12" s="28">
        <f>'2004_Ag_GW_Counties'!Q12+'2004_Urban_GW_Counties'!Q12+'2004_MW_GW_Counties'!Q12</f>
        <v>318.89999999999998</v>
      </c>
      <c r="AC12" s="28">
        <f>'2004_Ag_GW_Counties'!R12+'2004_Urban_GW_Counties'!R12+'2004_MW_GW_Counties'!R12</f>
        <v>0</v>
      </c>
      <c r="AD12" s="28">
        <f>'2004_Ag_GW_Counties'!S12+'2004_Urban_GW_Counties'!S12+'2004_MW_GW_Counties'!S12</f>
        <v>0</v>
      </c>
      <c r="AE12" s="28">
        <f>'2004_Ag_GW_Counties'!W12</f>
        <v>7.9</v>
      </c>
      <c r="AF12" s="29">
        <f>'2004_Urban_GW_Counties'!W12</f>
        <v>331.4</v>
      </c>
      <c r="AG12" s="29">
        <f>'2004_MW_GW_Counties'!W12</f>
        <v>0</v>
      </c>
      <c r="AH12" s="28">
        <f>'2004_Ag_GW_Counties'!W12+'2004_Urban_GW_Counties'!W12+'2004_MW_GW_Counties'!W12</f>
        <v>339.29999999999995</v>
      </c>
      <c r="AI12" s="29">
        <f t="shared" si="1"/>
        <v>1503.1000000000001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'2004_Ag_GW_Counties'!C13</f>
        <v>74.7</v>
      </c>
      <c r="D13" s="29">
        <f>'2004_Urban_GW_Counties'!C13</f>
        <v>19.600000000000001</v>
      </c>
      <c r="E13" s="29">
        <f>'2004_MW_GW_Counties'!C13</f>
        <v>0</v>
      </c>
      <c r="F13" s="29">
        <f t="shared" si="5"/>
        <v>94.300000000000011</v>
      </c>
      <c r="G13" s="28">
        <f>'2004_Ag_GW_Counties'!H13</f>
        <v>78.899999999999991</v>
      </c>
      <c r="H13" s="29">
        <f>'2004_Urban_GW_Counties'!H13</f>
        <v>44.5</v>
      </c>
      <c r="I13" s="29">
        <f>'2004_MW_GW_Counties'!H13</f>
        <v>0</v>
      </c>
      <c r="J13" s="28">
        <f>'2004_Ag_GW_Counties'!D13+'2004_Urban_GW_Counties'!D13+'2004_MW_GW_Counties'!D13</f>
        <v>22.4</v>
      </c>
      <c r="K13" s="28">
        <f>'2004_Ag_GW_Counties'!E13+'2004_Urban_GW_Counties'!E13+'2004_MW_GW_Counties'!E13</f>
        <v>0</v>
      </c>
      <c r="L13" s="28">
        <f>'2004_Ag_GW_Counties'!F13+'2004_Urban_GW_Counties'!F13+'2004_MW_GW_Counties'!F13</f>
        <v>0</v>
      </c>
      <c r="M13" s="28">
        <f>'2004_Ag_GW_Counties'!J13</f>
        <v>0</v>
      </c>
      <c r="N13" s="29">
        <f>'2004_Urban_GW_Counties'!J13</f>
        <v>0</v>
      </c>
      <c r="O13" s="29">
        <f>'2004_MW_GW_Counties'!J13</f>
        <v>0</v>
      </c>
      <c r="P13" s="28">
        <f>'2004_Ag_GW_Counties'!J13+'2004_Urban_GW_Counties'!J13+'2004_MW_GW_Counties'!J13</f>
        <v>0</v>
      </c>
      <c r="Q13" s="29">
        <f>'2004_Ag_GW_Counties'!H13+'2004_Urban_GW_Counties'!H13+'2004_MW_GW_Counties'!H13</f>
        <v>123.39999999999999</v>
      </c>
      <c r="S13" s="27">
        <v>404</v>
      </c>
      <c r="T13" s="25" t="s">
        <v>81</v>
      </c>
      <c r="U13" s="28">
        <f>'2004_Ag_GW_Counties'!P13</f>
        <v>11.1</v>
      </c>
      <c r="V13" s="29">
        <f>'2004_Urban_GW_Counties'!P13</f>
        <v>49.9</v>
      </c>
      <c r="W13" s="29">
        <f>'2004_MW_GW_Counties'!P13</f>
        <v>0</v>
      </c>
      <c r="X13" s="29">
        <f t="shared" si="6"/>
        <v>61</v>
      </c>
      <c r="Y13" s="28">
        <f>'2004_Ag_GW_Counties'!U13</f>
        <v>292.2</v>
      </c>
      <c r="Z13" s="29">
        <f>'2004_Urban_GW_Counties'!U13</f>
        <v>759.7</v>
      </c>
      <c r="AA13" s="29">
        <f>'2004_MW_GW_Counties'!U13</f>
        <v>1</v>
      </c>
      <c r="AB13" s="28">
        <f>'2004_Ag_GW_Counties'!Q13+'2004_Urban_GW_Counties'!Q13+'2004_MW_GW_Counties'!Q13</f>
        <v>26.299999999999997</v>
      </c>
      <c r="AC13" s="28">
        <f>'2004_Ag_GW_Counties'!R13+'2004_Urban_GW_Counties'!R13+'2004_MW_GW_Counties'!R13</f>
        <v>0.8</v>
      </c>
      <c r="AD13" s="28">
        <f>'2004_Ag_GW_Counties'!S13+'2004_Urban_GW_Counties'!S13+'2004_MW_GW_Counties'!S13</f>
        <v>0</v>
      </c>
      <c r="AE13" s="28">
        <f>'2004_Ag_GW_Counties'!W13</f>
        <v>0</v>
      </c>
      <c r="AF13" s="29">
        <f>'2004_Urban_GW_Counties'!W13</f>
        <v>0</v>
      </c>
      <c r="AG13" s="29">
        <f>'2004_MW_GW_Counties'!W13</f>
        <v>0</v>
      </c>
      <c r="AH13" s="28">
        <f>'2004_Ag_GW_Counties'!W13+'2004_Urban_GW_Counties'!W13+'2004_MW_GW_Counties'!W13</f>
        <v>0</v>
      </c>
      <c r="AI13" s="29">
        <f t="shared" si="1"/>
        <v>1052.9000000000001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'2004_Ag_GW_Counties'!C14</f>
        <v>0</v>
      </c>
      <c r="D14" s="29">
        <f>'2004_Urban_GW_Counties'!C14</f>
        <v>1</v>
      </c>
      <c r="E14" s="29">
        <f>'2004_MW_GW_Counties'!C14</f>
        <v>0</v>
      </c>
      <c r="F14" s="29">
        <f t="shared" si="5"/>
        <v>1</v>
      </c>
      <c r="G14" s="28">
        <f>'2004_Ag_GW_Counties'!H14</f>
        <v>2845.4</v>
      </c>
      <c r="H14" s="29">
        <f>'2004_Urban_GW_Counties'!H14</f>
        <v>115.49999999999999</v>
      </c>
      <c r="I14" s="29">
        <f>'2004_MW_GW_Counties'!H14</f>
        <v>30.3</v>
      </c>
      <c r="J14" s="28">
        <f>'2004_Ag_GW_Counties'!D14+'2004_Urban_GW_Counties'!D14+'2004_MW_GW_Counties'!D14</f>
        <v>0.70000000000000007</v>
      </c>
      <c r="K14" s="28">
        <f>'2004_Ag_GW_Counties'!E14+'2004_Urban_GW_Counties'!E14+'2004_MW_GW_Counties'!E14</f>
        <v>0</v>
      </c>
      <c r="L14" s="28">
        <f>'2004_Ag_GW_Counties'!F14+'2004_Urban_GW_Counties'!F14+'2004_MW_GW_Counties'!F14</f>
        <v>0</v>
      </c>
      <c r="M14" s="28">
        <f>'2004_Ag_GW_Counties'!J14</f>
        <v>252.59999999999991</v>
      </c>
      <c r="N14" s="29">
        <f>'2004_Urban_GW_Counties'!J14</f>
        <v>0</v>
      </c>
      <c r="O14" s="29">
        <f>'2004_MW_GW_Counties'!J14</f>
        <v>0</v>
      </c>
      <c r="P14" s="28">
        <f>'2004_Ag_GW_Counties'!J14+'2004_Urban_GW_Counties'!J14+'2004_MW_GW_Counties'!J14</f>
        <v>252.59999999999991</v>
      </c>
      <c r="Q14" s="29">
        <f>'2004_Ag_GW_Counties'!H14+'2004_Urban_GW_Counties'!H14+'2004_MW_GW_Counties'!H14</f>
        <v>2991.2000000000003</v>
      </c>
      <c r="S14" s="27">
        <v>501</v>
      </c>
      <c r="T14" s="25" t="s">
        <v>157</v>
      </c>
      <c r="U14" s="28">
        <f>'2004_Ag_GW_Counties'!P14</f>
        <v>82</v>
      </c>
      <c r="V14" s="29">
        <f>'2004_Urban_GW_Counties'!P14</f>
        <v>12.299999999999999</v>
      </c>
      <c r="W14" s="29">
        <f>'2004_MW_GW_Counties'!P14</f>
        <v>0</v>
      </c>
      <c r="X14" s="29">
        <f t="shared" si="6"/>
        <v>94.3</v>
      </c>
      <c r="Y14" s="28">
        <f>'2004_Ag_GW_Counties'!U14</f>
        <v>348.9</v>
      </c>
      <c r="Z14" s="29">
        <f>'2004_Urban_GW_Counties'!U14</f>
        <v>17.799999999999997</v>
      </c>
      <c r="AA14" s="29">
        <f>'2004_MW_GW_Counties'!U14</f>
        <v>14.499999999999998</v>
      </c>
      <c r="AB14" s="28">
        <f>'2004_Ag_GW_Counties'!Q14+'2004_Urban_GW_Counties'!Q14+'2004_MW_GW_Counties'!Q14</f>
        <v>34.299999999999997</v>
      </c>
      <c r="AC14" s="28">
        <f>'2004_Ag_GW_Counties'!R14+'2004_Urban_GW_Counties'!R14+'2004_MW_GW_Counties'!R14</f>
        <v>0</v>
      </c>
      <c r="AD14" s="28">
        <f>'2004_Ag_GW_Counties'!S14+'2004_Urban_GW_Counties'!S14+'2004_MW_GW_Counties'!S14</f>
        <v>6.5999999999999988</v>
      </c>
      <c r="AE14" s="28">
        <f>'2004_Ag_GW_Counties'!W14</f>
        <v>24.5</v>
      </c>
      <c r="AF14" s="29">
        <f>'2004_Urban_GW_Counties'!W14</f>
        <v>0</v>
      </c>
      <c r="AG14" s="29">
        <f>'2004_MW_GW_Counties'!W14</f>
        <v>0</v>
      </c>
      <c r="AH14" s="28">
        <f>'2004_Ag_GW_Counties'!W14+'2004_Urban_GW_Counties'!W14+'2004_MW_GW_Counties'!W14</f>
        <v>24.5</v>
      </c>
      <c r="AI14" s="29">
        <f t="shared" si="1"/>
        <v>381.2</v>
      </c>
      <c r="AL14" s="148" t="s">
        <v>231</v>
      </c>
      <c r="AM14" s="150">
        <v>301</v>
      </c>
      <c r="AN14" s="151" t="s">
        <v>153</v>
      </c>
      <c r="AO14" s="138">
        <f t="shared" ref="AO14:AX15" si="16">U8</f>
        <v>667.89999999999986</v>
      </c>
      <c r="AP14" s="138">
        <f t="shared" si="16"/>
        <v>121.4</v>
      </c>
      <c r="AQ14" s="138">
        <f t="shared" si="16"/>
        <v>0</v>
      </c>
      <c r="AR14" s="138">
        <f t="shared" si="16"/>
        <v>789.29999999999984</v>
      </c>
      <c r="AS14" s="138">
        <f t="shared" si="16"/>
        <v>779.19999999999993</v>
      </c>
      <c r="AT14" s="138">
        <f t="shared" si="16"/>
        <v>176.49999999999997</v>
      </c>
      <c r="AU14" s="138">
        <f t="shared" si="16"/>
        <v>0.4</v>
      </c>
      <c r="AV14" s="138">
        <f t="shared" si="16"/>
        <v>284.99999999999994</v>
      </c>
      <c r="AW14" s="138">
        <f t="shared" si="16"/>
        <v>71</v>
      </c>
      <c r="AX14" s="138">
        <f t="shared" si="16"/>
        <v>2.9</v>
      </c>
      <c r="AY14" s="138">
        <f t="shared" ref="AY14:BA14" si="17">AE8</f>
        <v>0.4</v>
      </c>
      <c r="AZ14" s="138">
        <f t="shared" si="17"/>
        <v>0</v>
      </c>
      <c r="BA14" s="138">
        <f t="shared" si="17"/>
        <v>0</v>
      </c>
      <c r="BB14" s="138">
        <f>AH8</f>
        <v>0.4</v>
      </c>
      <c r="BC14" s="138">
        <f>AI8</f>
        <v>956.09999999999991</v>
      </c>
    </row>
    <row r="15" spans="1:56" ht="13.5" thickBot="1" x14ac:dyDescent="0.25">
      <c r="A15" s="23" t="s">
        <v>34</v>
      </c>
      <c r="B15" s="24" t="s">
        <v>35</v>
      </c>
      <c r="C15" s="28">
        <f>'2004_Ag_GW_Counties'!C15</f>
        <v>58.1</v>
      </c>
      <c r="D15" s="29">
        <f>'2004_Urban_GW_Counties'!C15</f>
        <v>12.099999999999998</v>
      </c>
      <c r="E15" s="29">
        <f>'2004_MW_GW_Counties'!C15</f>
        <v>0</v>
      </c>
      <c r="F15" s="29">
        <f t="shared" si="5"/>
        <v>70.2</v>
      </c>
      <c r="G15" s="28">
        <f>'2004_Ag_GW_Counties'!H15</f>
        <v>87.09999999999998</v>
      </c>
      <c r="H15" s="29">
        <f>'2004_Urban_GW_Counties'!H15</f>
        <v>12.099999999999998</v>
      </c>
      <c r="I15" s="29">
        <f>'2004_MW_GW_Counties'!H15</f>
        <v>0</v>
      </c>
      <c r="J15" s="28">
        <f>'2004_Ag_GW_Counties'!D15+'2004_Urban_GW_Counties'!D15+'2004_MW_GW_Counties'!D15</f>
        <v>16.100000000000001</v>
      </c>
      <c r="K15" s="28">
        <f>'2004_Ag_GW_Counties'!E15+'2004_Urban_GW_Counties'!E15+'2004_MW_GW_Counties'!E15</f>
        <v>0</v>
      </c>
      <c r="L15" s="28">
        <f>'2004_Ag_GW_Counties'!F15+'2004_Urban_GW_Counties'!F15+'2004_MW_GW_Counties'!F15</f>
        <v>0</v>
      </c>
      <c r="M15" s="28">
        <f>'2004_Ag_GW_Counties'!J15</f>
        <v>0</v>
      </c>
      <c r="N15" s="29">
        <f>'2004_Urban_GW_Counties'!J15</f>
        <v>0</v>
      </c>
      <c r="O15" s="29">
        <f>'2004_MW_GW_Counties'!J15</f>
        <v>0</v>
      </c>
      <c r="P15" s="28">
        <f>'2004_Ag_GW_Counties'!J15+'2004_Urban_GW_Counties'!J15+'2004_MW_GW_Counties'!J15</f>
        <v>0</v>
      </c>
      <c r="Q15" s="29">
        <f>'2004_Ag_GW_Counties'!H15+'2004_Urban_GW_Counties'!H15+'2004_MW_GW_Counties'!H15</f>
        <v>99.199999999999974</v>
      </c>
      <c r="S15" s="27">
        <v>502</v>
      </c>
      <c r="T15" s="25" t="s">
        <v>158</v>
      </c>
      <c r="U15" s="28">
        <f>'2004_Ag_GW_Counties'!P15</f>
        <v>1.6</v>
      </c>
      <c r="V15" s="29">
        <f>'2004_Urban_GW_Counties'!P15</f>
        <v>0.4</v>
      </c>
      <c r="W15" s="29">
        <f>'2004_MW_GW_Counties'!P15</f>
        <v>0</v>
      </c>
      <c r="X15" s="29">
        <f t="shared" si="6"/>
        <v>2</v>
      </c>
      <c r="Y15" s="28">
        <f>'2004_Ag_GW_Counties'!U15</f>
        <v>11.5</v>
      </c>
      <c r="Z15" s="29">
        <f>'2004_Urban_GW_Counties'!U15</f>
        <v>0.8</v>
      </c>
      <c r="AA15" s="29">
        <f>'2004_MW_GW_Counties'!U15</f>
        <v>0</v>
      </c>
      <c r="AB15" s="28">
        <f>'2004_Ag_GW_Counties'!Q15+'2004_Urban_GW_Counties'!Q15+'2004_MW_GW_Counties'!Q15</f>
        <v>0.8</v>
      </c>
      <c r="AC15" s="28">
        <f>'2004_Ag_GW_Counties'!R15+'2004_Urban_GW_Counties'!R15+'2004_MW_GW_Counties'!R15</f>
        <v>0</v>
      </c>
      <c r="AD15" s="28">
        <f>'2004_Ag_GW_Counties'!S15+'2004_Urban_GW_Counties'!S15+'2004_MW_GW_Counties'!S15</f>
        <v>0.6</v>
      </c>
      <c r="AE15" s="28">
        <f>'2004_Ag_GW_Counties'!W15</f>
        <v>0</v>
      </c>
      <c r="AF15" s="29">
        <f>'2004_Urban_GW_Counties'!W15</f>
        <v>0</v>
      </c>
      <c r="AG15" s="29">
        <f>'2004_MW_GW_Counties'!W15</f>
        <v>0</v>
      </c>
      <c r="AH15" s="28">
        <f>'2004_Ag_GW_Counties'!W15+'2004_Urban_GW_Counties'!W15+'2004_MW_GW_Counties'!W15</f>
        <v>0</v>
      </c>
      <c r="AI15" s="29">
        <f t="shared" si="1"/>
        <v>12.3</v>
      </c>
      <c r="AL15" s="148"/>
      <c r="AM15" s="152">
        <v>302</v>
      </c>
      <c r="AN15" s="153" t="s">
        <v>154</v>
      </c>
      <c r="AO15" s="154">
        <f t="shared" si="16"/>
        <v>441</v>
      </c>
      <c r="AP15" s="154">
        <f t="shared" si="16"/>
        <v>79.000000000000014</v>
      </c>
      <c r="AQ15" s="154">
        <f t="shared" si="16"/>
        <v>0</v>
      </c>
      <c r="AR15" s="154">
        <f t="shared" si="16"/>
        <v>520</v>
      </c>
      <c r="AS15" s="154">
        <f t="shared" si="16"/>
        <v>475.49999999999994</v>
      </c>
      <c r="AT15" s="154">
        <f t="shared" si="16"/>
        <v>147.80000000000001</v>
      </c>
      <c r="AU15" s="154">
        <f t="shared" si="16"/>
        <v>0</v>
      </c>
      <c r="AV15" s="154">
        <f t="shared" si="16"/>
        <v>100.10000000000001</v>
      </c>
      <c r="AW15" s="154">
        <f t="shared" si="16"/>
        <v>0</v>
      </c>
      <c r="AX15" s="154">
        <f t="shared" si="16"/>
        <v>0</v>
      </c>
      <c r="AY15" s="154">
        <f t="shared" ref="AY15:BA15" si="18">AE9</f>
        <v>0</v>
      </c>
      <c r="AZ15" s="154">
        <f t="shared" si="18"/>
        <v>0</v>
      </c>
      <c r="BA15" s="154">
        <f t="shared" si="18"/>
        <v>0</v>
      </c>
      <c r="BB15" s="154">
        <f>AH9</f>
        <v>0</v>
      </c>
      <c r="BC15" s="154">
        <f>AI9</f>
        <v>623.29999999999995</v>
      </c>
    </row>
    <row r="16" spans="1:56" ht="13.5" thickTop="1" x14ac:dyDescent="0.2">
      <c r="A16" s="23" t="s">
        <v>36</v>
      </c>
      <c r="B16" s="24" t="s">
        <v>37</v>
      </c>
      <c r="C16" s="28">
        <f>'2004_Ag_GW_Counties'!C16</f>
        <v>1890.6</v>
      </c>
      <c r="D16" s="29">
        <f>'2004_Urban_GW_Counties'!C16</f>
        <v>200.70000000000002</v>
      </c>
      <c r="E16" s="29">
        <f>'2004_MW_GW_Counties'!C16</f>
        <v>23.6</v>
      </c>
      <c r="F16" s="29">
        <f t="shared" si="5"/>
        <v>2114.8999999999996</v>
      </c>
      <c r="G16" s="28">
        <f>'2004_Ag_GW_Counties'!H16</f>
        <v>3179.2</v>
      </c>
      <c r="H16" s="29">
        <f>'2004_Urban_GW_Counties'!H16</f>
        <v>288.09999999999997</v>
      </c>
      <c r="I16" s="29">
        <f>'2004_MW_GW_Counties'!H16</f>
        <v>47</v>
      </c>
      <c r="J16" s="28">
        <f>'2004_Ag_GW_Counties'!D16+'2004_Urban_GW_Counties'!D16+'2004_MW_GW_Counties'!D16</f>
        <v>742.7</v>
      </c>
      <c r="K16" s="28">
        <f>'2004_Ag_GW_Counties'!E16+'2004_Urban_GW_Counties'!E16+'2004_MW_GW_Counties'!E16</f>
        <v>166</v>
      </c>
      <c r="L16" s="28">
        <f>'2004_Ag_GW_Counties'!F16+'2004_Urban_GW_Counties'!F16+'2004_MW_GW_Counties'!F16</f>
        <v>66.3</v>
      </c>
      <c r="M16" s="28">
        <f>'2004_Ag_GW_Counties'!J16</f>
        <v>13.300000000000182</v>
      </c>
      <c r="N16" s="29">
        <f>'2004_Urban_GW_Counties'!J16</f>
        <v>4.1000000000000227</v>
      </c>
      <c r="O16" s="29">
        <f>'2004_MW_GW_Counties'!J16</f>
        <v>0</v>
      </c>
      <c r="P16" s="28">
        <f>'2004_Ag_GW_Counties'!J16+'2004_Urban_GW_Counties'!J16+'2004_MW_GW_Counties'!J16</f>
        <v>17.400000000000205</v>
      </c>
      <c r="Q16" s="29">
        <f>'2004_Ag_GW_Counties'!H16+'2004_Urban_GW_Counties'!H16+'2004_MW_GW_Counties'!H16</f>
        <v>3514.2999999999997</v>
      </c>
      <c r="S16" s="27">
        <v>503</v>
      </c>
      <c r="T16" s="25" t="s">
        <v>159</v>
      </c>
      <c r="U16" s="28">
        <f>'2004_Ag_GW_Counties'!P16</f>
        <v>299.10000000000002</v>
      </c>
      <c r="V16" s="29">
        <f>'2004_Urban_GW_Counties'!P16</f>
        <v>47.7</v>
      </c>
      <c r="W16" s="29">
        <f>'2004_MW_GW_Counties'!P16</f>
        <v>0</v>
      </c>
      <c r="X16" s="29">
        <f t="shared" si="6"/>
        <v>346.8</v>
      </c>
      <c r="Y16" s="28">
        <f>'2004_Ag_GW_Counties'!U16</f>
        <v>555.5</v>
      </c>
      <c r="Z16" s="29">
        <f>'2004_Urban_GW_Counties'!U16</f>
        <v>61.5</v>
      </c>
      <c r="AA16" s="29">
        <f>'2004_MW_GW_Counties'!U16</f>
        <v>0.2</v>
      </c>
      <c r="AB16" s="28">
        <f>'2004_Ag_GW_Counties'!Q16+'2004_Urban_GW_Counties'!Q16+'2004_MW_GW_Counties'!Q16</f>
        <v>86.199999999999989</v>
      </c>
      <c r="AC16" s="28">
        <f>'2004_Ag_GW_Counties'!R16+'2004_Urban_GW_Counties'!R16+'2004_MW_GW_Counties'!R16</f>
        <v>0</v>
      </c>
      <c r="AD16" s="28">
        <f>'2004_Ag_GW_Counties'!S16+'2004_Urban_GW_Counties'!S16+'2004_MW_GW_Counties'!S16</f>
        <v>53.400000000000006</v>
      </c>
      <c r="AE16" s="28">
        <f>'2004_Ag_GW_Counties'!W16</f>
        <v>0</v>
      </c>
      <c r="AF16" s="29">
        <f>'2004_Urban_GW_Counties'!W16</f>
        <v>0</v>
      </c>
      <c r="AG16" s="29">
        <f>'2004_MW_GW_Counties'!W16</f>
        <v>0</v>
      </c>
      <c r="AH16" s="28">
        <f>'2004_Ag_GW_Counties'!W16+'2004_Urban_GW_Counties'!W16+'2004_MW_GW_Counties'!W16</f>
        <v>0</v>
      </c>
      <c r="AI16" s="29">
        <f t="shared" si="1"/>
        <v>617.20000000000005</v>
      </c>
      <c r="AL16" s="148"/>
      <c r="AM16" s="150"/>
      <c r="AN16" s="155" t="s">
        <v>242</v>
      </c>
      <c r="AO16" s="138">
        <f>SUM(AO14:AO15)</f>
        <v>1108.8999999999999</v>
      </c>
      <c r="AP16" s="138">
        <f t="shared" ref="AP16:BC16" si="19">SUM(AP14:AP15)</f>
        <v>200.40000000000003</v>
      </c>
      <c r="AQ16" s="138">
        <f t="shared" si="19"/>
        <v>0</v>
      </c>
      <c r="AR16" s="138">
        <f t="shared" si="19"/>
        <v>1309.2999999999997</v>
      </c>
      <c r="AS16" s="138">
        <f t="shared" si="19"/>
        <v>1254.6999999999998</v>
      </c>
      <c r="AT16" s="138">
        <f t="shared" si="19"/>
        <v>324.29999999999995</v>
      </c>
      <c r="AU16" s="138">
        <f t="shared" si="19"/>
        <v>0.4</v>
      </c>
      <c r="AV16" s="138">
        <f t="shared" si="19"/>
        <v>385.09999999999997</v>
      </c>
      <c r="AW16" s="138">
        <f t="shared" si="19"/>
        <v>71</v>
      </c>
      <c r="AX16" s="138">
        <f t="shared" si="19"/>
        <v>2.9</v>
      </c>
      <c r="AY16" s="138">
        <f t="shared" ref="AY16:BA16" si="20">SUM(AY14:AY15)</f>
        <v>0.4</v>
      </c>
      <c r="AZ16" s="138">
        <f t="shared" si="20"/>
        <v>0</v>
      </c>
      <c r="BA16" s="138">
        <f t="shared" si="20"/>
        <v>0</v>
      </c>
      <c r="BB16" s="138">
        <f t="shared" si="19"/>
        <v>0.4</v>
      </c>
      <c r="BC16" s="138">
        <f t="shared" si="19"/>
        <v>1579.3999999999999</v>
      </c>
      <c r="BD16" s="28">
        <f>AS16+AT16+AU16</f>
        <v>1579.3999999999999</v>
      </c>
    </row>
    <row r="17" spans="1:56" x14ac:dyDescent="0.2">
      <c r="A17" s="23" t="s">
        <v>38</v>
      </c>
      <c r="B17" s="24" t="s">
        <v>39</v>
      </c>
      <c r="C17" s="28">
        <f>'2004_Ag_GW_Counties'!C17</f>
        <v>1054.3</v>
      </c>
      <c r="D17" s="29">
        <f>'2004_Urban_GW_Counties'!C17</f>
        <v>42.499999999999993</v>
      </c>
      <c r="E17" s="29">
        <f>'2004_MW_GW_Counties'!C17</f>
        <v>0</v>
      </c>
      <c r="F17" s="29">
        <f t="shared" si="5"/>
        <v>1096.8</v>
      </c>
      <c r="G17" s="28">
        <f>'2004_Ag_GW_Counties'!H17</f>
        <v>1702.8999999999999</v>
      </c>
      <c r="H17" s="29">
        <f>'2004_Urban_GW_Counties'!H17</f>
        <v>45.300000000000004</v>
      </c>
      <c r="I17" s="29">
        <f>'2004_MW_GW_Counties'!H17</f>
        <v>0</v>
      </c>
      <c r="J17" s="28">
        <f>'2004_Ag_GW_Counties'!D17+'2004_Urban_GW_Counties'!D17+'2004_MW_GW_Counties'!D17</f>
        <v>309.8</v>
      </c>
      <c r="K17" s="28">
        <f>'2004_Ag_GW_Counties'!E17+'2004_Urban_GW_Counties'!E17+'2004_MW_GW_Counties'!E17</f>
        <v>0</v>
      </c>
      <c r="L17" s="28">
        <f>'2004_Ag_GW_Counties'!F17+'2004_Urban_GW_Counties'!F17+'2004_MW_GW_Counties'!F17</f>
        <v>26.4</v>
      </c>
      <c r="M17" s="28">
        <f>'2004_Ag_GW_Counties'!J17</f>
        <v>0</v>
      </c>
      <c r="N17" s="29">
        <f>'2004_Urban_GW_Counties'!J17</f>
        <v>0</v>
      </c>
      <c r="O17" s="29">
        <f>'2004_MW_GW_Counties'!J17</f>
        <v>0</v>
      </c>
      <c r="P17" s="28">
        <f>'2004_Ag_GW_Counties'!J17+'2004_Urban_GW_Counties'!J17+'2004_MW_GW_Counties'!J17</f>
        <v>0</v>
      </c>
      <c r="Q17" s="29">
        <f>'2004_Ag_GW_Counties'!H17+'2004_Urban_GW_Counties'!H17+'2004_MW_GW_Counties'!H17</f>
        <v>1748.1999999999998</v>
      </c>
      <c r="S17" s="27">
        <v>504</v>
      </c>
      <c r="T17" s="25" t="s">
        <v>160</v>
      </c>
      <c r="U17" s="28">
        <f>'2004_Ag_GW_Counties'!P17</f>
        <v>199.5</v>
      </c>
      <c r="V17" s="29">
        <f>'2004_Urban_GW_Counties'!P17</f>
        <v>33.300000000000004</v>
      </c>
      <c r="W17" s="29">
        <f>'2004_MW_GW_Counties'!P17</f>
        <v>0</v>
      </c>
      <c r="X17" s="29">
        <f t="shared" si="6"/>
        <v>232.8</v>
      </c>
      <c r="Y17" s="28">
        <f>'2004_Ag_GW_Counties'!U17</f>
        <v>350.7</v>
      </c>
      <c r="Z17" s="29">
        <f>'2004_Urban_GW_Counties'!U17</f>
        <v>71.400000000000006</v>
      </c>
      <c r="AA17" s="29">
        <f>'2004_MW_GW_Counties'!U17</f>
        <v>1</v>
      </c>
      <c r="AB17" s="28">
        <f>'2004_Ag_GW_Counties'!Q17+'2004_Urban_GW_Counties'!Q17+'2004_MW_GW_Counties'!Q17</f>
        <v>53.5</v>
      </c>
      <c r="AC17" s="28">
        <f>'2004_Ag_GW_Counties'!R17+'2004_Urban_GW_Counties'!R17+'2004_MW_GW_Counties'!R17</f>
        <v>0</v>
      </c>
      <c r="AD17" s="28">
        <f>'2004_Ag_GW_Counties'!S17+'2004_Urban_GW_Counties'!S17+'2004_MW_GW_Counties'!S17</f>
        <v>32.299999999999997</v>
      </c>
      <c r="AE17" s="28">
        <f>'2004_Ag_GW_Counties'!W17</f>
        <v>0</v>
      </c>
      <c r="AF17" s="29">
        <f>'2004_Urban_GW_Counties'!W17</f>
        <v>0</v>
      </c>
      <c r="AG17" s="29">
        <f>'2004_MW_GW_Counties'!W17</f>
        <v>0</v>
      </c>
      <c r="AH17" s="28">
        <f>'2004_Ag_GW_Counties'!W17+'2004_Urban_GW_Counties'!W17+'2004_MW_GW_Counties'!W17</f>
        <v>0</v>
      </c>
      <c r="AI17" s="29">
        <f t="shared" si="1"/>
        <v>423.1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'2004_Ag_GW_Counties'!C18</f>
        <v>41.800000000000004</v>
      </c>
      <c r="D18" s="29">
        <f>'2004_Urban_GW_Counties'!C18</f>
        <v>5.8000000000000007</v>
      </c>
      <c r="E18" s="29">
        <f>'2004_MW_GW_Counties'!C18</f>
        <v>0</v>
      </c>
      <c r="F18" s="29">
        <f t="shared" si="5"/>
        <v>47.600000000000009</v>
      </c>
      <c r="G18" s="28">
        <f>'2004_Ag_GW_Counties'!H18</f>
        <v>55.2</v>
      </c>
      <c r="H18" s="29">
        <f>'2004_Urban_GW_Counties'!H18</f>
        <v>10.200000000000001</v>
      </c>
      <c r="I18" s="29">
        <f>'2004_MW_GW_Counties'!H18</f>
        <v>0</v>
      </c>
      <c r="J18" s="28">
        <f>'2004_Ag_GW_Counties'!D18+'2004_Urban_GW_Counties'!D18+'2004_MW_GW_Counties'!D18</f>
        <v>10.5</v>
      </c>
      <c r="K18" s="28">
        <f>'2004_Ag_GW_Counties'!E18+'2004_Urban_GW_Counties'!E18+'2004_MW_GW_Counties'!E18</f>
        <v>0</v>
      </c>
      <c r="L18" s="28">
        <f>'2004_Ag_GW_Counties'!F18+'2004_Urban_GW_Counties'!F18+'2004_MW_GW_Counties'!F18</f>
        <v>0.30000000000000004</v>
      </c>
      <c r="M18" s="28">
        <f>'2004_Ag_GW_Counties'!J18</f>
        <v>0</v>
      </c>
      <c r="N18" s="29">
        <f>'2004_Urban_GW_Counties'!J18</f>
        <v>0</v>
      </c>
      <c r="O18" s="29">
        <f>'2004_MW_GW_Counties'!J18</f>
        <v>0</v>
      </c>
      <c r="P18" s="28">
        <f>'2004_Ag_GW_Counties'!J18+'2004_Urban_GW_Counties'!J18+'2004_MW_GW_Counties'!J18</f>
        <v>0</v>
      </c>
      <c r="Q18" s="29">
        <f>'2004_Ag_GW_Counties'!H18+'2004_Urban_GW_Counties'!H18+'2004_MW_GW_Counties'!H18</f>
        <v>65.400000000000006</v>
      </c>
      <c r="S18" s="27">
        <v>505</v>
      </c>
      <c r="T18" s="25" t="s">
        <v>161</v>
      </c>
      <c r="U18" s="28">
        <f>'2004_Ag_GW_Counties'!P18</f>
        <v>48.100000000000009</v>
      </c>
      <c r="V18" s="29">
        <f>'2004_Urban_GW_Counties'!P18</f>
        <v>6.0000000000000009</v>
      </c>
      <c r="W18" s="29">
        <f>'2004_MW_GW_Counties'!P18</f>
        <v>0</v>
      </c>
      <c r="X18" s="29">
        <f t="shared" si="6"/>
        <v>54.100000000000009</v>
      </c>
      <c r="Y18" s="28">
        <f>'2004_Ag_GW_Counties'!U18</f>
        <v>62.100000000000009</v>
      </c>
      <c r="Z18" s="29">
        <f>'2004_Urban_GW_Counties'!U18</f>
        <v>10.8</v>
      </c>
      <c r="AA18" s="29">
        <f>'2004_MW_GW_Counties'!U18</f>
        <v>0</v>
      </c>
      <c r="AB18" s="28">
        <f>'2004_Ag_GW_Counties'!Q18+'2004_Urban_GW_Counties'!Q18+'2004_MW_GW_Counties'!Q18</f>
        <v>12.2</v>
      </c>
      <c r="AC18" s="28">
        <f>'2004_Ag_GW_Counties'!R18+'2004_Urban_GW_Counties'!R18+'2004_MW_GW_Counties'!R18</f>
        <v>0</v>
      </c>
      <c r="AD18" s="28">
        <f>'2004_Ag_GW_Counties'!S18+'2004_Urban_GW_Counties'!S18+'2004_MW_GW_Counties'!S18</f>
        <v>0.30000000000000004</v>
      </c>
      <c r="AE18" s="28">
        <f>'2004_Ag_GW_Counties'!W18</f>
        <v>0</v>
      </c>
      <c r="AF18" s="29">
        <f>'2004_Urban_GW_Counties'!W18</f>
        <v>0</v>
      </c>
      <c r="AG18" s="29">
        <f>'2004_MW_GW_Counties'!W18</f>
        <v>0</v>
      </c>
      <c r="AH18" s="28">
        <f>'2004_Ag_GW_Counties'!W18+'2004_Urban_GW_Counties'!W18+'2004_MW_GW_Counties'!W18</f>
        <v>0</v>
      </c>
      <c r="AI18" s="29">
        <f t="shared" si="1"/>
        <v>72.900000000000006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'2004_Ag_GW_Counties'!C19</f>
        <v>83.1</v>
      </c>
      <c r="D19" s="29">
        <f>'2004_Urban_GW_Counties'!C19</f>
        <v>17.200000000000003</v>
      </c>
      <c r="E19" s="29">
        <f>'2004_MW_GW_Counties'!C19</f>
        <v>7</v>
      </c>
      <c r="F19" s="29">
        <f t="shared" si="5"/>
        <v>107.3</v>
      </c>
      <c r="G19" s="28">
        <f>'2004_Ag_GW_Counties'!H19</f>
        <v>250.30000000000004</v>
      </c>
      <c r="H19" s="29">
        <f>'2004_Urban_GW_Counties'!H19</f>
        <v>21.8</v>
      </c>
      <c r="I19" s="29">
        <f>'2004_MW_GW_Counties'!H19</f>
        <v>26.2</v>
      </c>
      <c r="J19" s="28">
        <f>'2004_Ag_GW_Counties'!D19+'2004_Urban_GW_Counties'!D19+'2004_MW_GW_Counties'!D19</f>
        <v>33.699999999999996</v>
      </c>
      <c r="K19" s="28">
        <f>'2004_Ag_GW_Counties'!E19+'2004_Urban_GW_Counties'!E19+'2004_MW_GW_Counties'!E19</f>
        <v>0</v>
      </c>
      <c r="L19" s="28">
        <f>'2004_Ag_GW_Counties'!F19+'2004_Urban_GW_Counties'!F19+'2004_MW_GW_Counties'!F19</f>
        <v>4</v>
      </c>
      <c r="M19" s="28">
        <f>'2004_Ag_GW_Counties'!J19</f>
        <v>10.199999999999989</v>
      </c>
      <c r="N19" s="29">
        <f>'2004_Urban_GW_Counties'!J19</f>
        <v>0</v>
      </c>
      <c r="O19" s="29">
        <f>'2004_MW_GW_Counties'!J19</f>
        <v>0.10000000000000142</v>
      </c>
      <c r="P19" s="28">
        <f>'2004_Ag_GW_Counties'!J19+'2004_Urban_GW_Counties'!J19+'2004_MW_GW_Counties'!J19</f>
        <v>10.29999999999999</v>
      </c>
      <c r="Q19" s="29">
        <f>'2004_Ag_GW_Counties'!H19+'2004_Urban_GW_Counties'!H19+'2004_MW_GW_Counties'!H19</f>
        <v>298.3</v>
      </c>
      <c r="S19" s="27">
        <v>506</v>
      </c>
      <c r="T19" s="25" t="s">
        <v>162</v>
      </c>
      <c r="U19" s="28">
        <f>'2004_Ag_GW_Counties'!P19</f>
        <v>461.79999999999995</v>
      </c>
      <c r="V19" s="29">
        <f>'2004_Urban_GW_Counties'!P19</f>
        <v>12.900000000000002</v>
      </c>
      <c r="W19" s="29">
        <f>'2004_MW_GW_Counties'!P19</f>
        <v>9.1</v>
      </c>
      <c r="X19" s="29">
        <f t="shared" si="6"/>
        <v>483.79999999999995</v>
      </c>
      <c r="Y19" s="28">
        <f>'2004_Ag_GW_Counties'!U19</f>
        <v>2174.3000000000002</v>
      </c>
      <c r="Z19" s="29">
        <f>'2004_Urban_GW_Counties'!U19</f>
        <v>12.900000000000002</v>
      </c>
      <c r="AA19" s="29">
        <f>'2004_MW_GW_Counties'!U19</f>
        <v>121.80000000000001</v>
      </c>
      <c r="AB19" s="28">
        <f>'2004_Ag_GW_Counties'!Q19+'2004_Urban_GW_Counties'!Q19+'2004_MW_GW_Counties'!Q19</f>
        <v>98.9</v>
      </c>
      <c r="AC19" s="28">
        <f>'2004_Ag_GW_Counties'!R19+'2004_Urban_GW_Counties'!R19+'2004_MW_GW_Counties'!R19</f>
        <v>0</v>
      </c>
      <c r="AD19" s="28">
        <f>'2004_Ag_GW_Counties'!S19+'2004_Urban_GW_Counties'!S19+'2004_MW_GW_Counties'!S19</f>
        <v>64.8</v>
      </c>
      <c r="AE19" s="28">
        <f>'2004_Ag_GW_Counties'!W19</f>
        <v>107.19999999999999</v>
      </c>
      <c r="AF19" s="29">
        <f>'2004_Urban_GW_Counties'!W19</f>
        <v>0</v>
      </c>
      <c r="AG19" s="29">
        <f>'2004_MW_GW_Counties'!W19</f>
        <v>9.8000000000000007</v>
      </c>
      <c r="AH19" s="28">
        <f>'2004_Ag_GW_Counties'!W19+'2004_Urban_GW_Counties'!W19+'2004_MW_GW_Counties'!W19</f>
        <v>116.99999999999999</v>
      </c>
      <c r="AI19" s="29">
        <f t="shared" si="1"/>
        <v>2309.0000000000005</v>
      </c>
      <c r="AL19" s="148" t="s">
        <v>234</v>
      </c>
      <c r="AM19" s="150">
        <v>401</v>
      </c>
      <c r="AN19" s="151" t="s">
        <v>93</v>
      </c>
      <c r="AO19" s="138">
        <f t="shared" ref="AO19:AX22" si="21">U10</f>
        <v>109.8</v>
      </c>
      <c r="AP19" s="138">
        <f t="shared" si="21"/>
        <v>55.900000000000006</v>
      </c>
      <c r="AQ19" s="138">
        <f t="shared" si="21"/>
        <v>0</v>
      </c>
      <c r="AR19" s="138">
        <f t="shared" si="21"/>
        <v>165.7</v>
      </c>
      <c r="AS19" s="138">
        <f t="shared" si="21"/>
        <v>325</v>
      </c>
      <c r="AT19" s="138">
        <f t="shared" si="21"/>
        <v>258.5</v>
      </c>
      <c r="AU19" s="138">
        <f t="shared" si="21"/>
        <v>0</v>
      </c>
      <c r="AV19" s="138">
        <f t="shared" si="21"/>
        <v>65.399999999999991</v>
      </c>
      <c r="AW19" s="138">
        <f t="shared" si="21"/>
        <v>19.100000000000001</v>
      </c>
      <c r="AX19" s="138">
        <f t="shared" si="21"/>
        <v>0</v>
      </c>
      <c r="AY19" s="138">
        <f t="shared" ref="AY19:BA19" si="22">AE10</f>
        <v>40.200000000000003</v>
      </c>
      <c r="AZ19" s="138">
        <f t="shared" si="22"/>
        <v>0</v>
      </c>
      <c r="BA19" s="138">
        <f t="shared" si="22"/>
        <v>0</v>
      </c>
      <c r="BB19" s="138">
        <f t="shared" ref="BB19:BC22" si="23">AH10</f>
        <v>40.200000000000003</v>
      </c>
      <c r="BC19" s="138">
        <f t="shared" si="23"/>
        <v>583.5</v>
      </c>
    </row>
    <row r="20" spans="1:56" x14ac:dyDescent="0.2">
      <c r="A20" s="23" t="s">
        <v>44</v>
      </c>
      <c r="B20" s="24" t="s">
        <v>45</v>
      </c>
      <c r="C20" s="28">
        <f>'2004_Ag_GW_Counties'!C20</f>
        <v>67.2</v>
      </c>
      <c r="D20" s="29">
        <f>'2004_Urban_GW_Counties'!C20</f>
        <v>681.9</v>
      </c>
      <c r="E20" s="29">
        <f>'2004_MW_GW_Counties'!C20</f>
        <v>0</v>
      </c>
      <c r="F20" s="29">
        <f t="shared" si="5"/>
        <v>749.1</v>
      </c>
      <c r="G20" s="28">
        <f>'2004_Ag_GW_Counties'!H20</f>
        <v>78</v>
      </c>
      <c r="H20" s="29">
        <f>'2004_Urban_GW_Counties'!H20</f>
        <v>2164.7999999999997</v>
      </c>
      <c r="I20" s="29">
        <f>'2004_MW_GW_Counties'!H20</f>
        <v>25.3</v>
      </c>
      <c r="J20" s="28">
        <f>'2004_Ag_GW_Counties'!D20+'2004_Urban_GW_Counties'!D20+'2004_MW_GW_Counties'!D20</f>
        <v>137.70000000000002</v>
      </c>
      <c r="K20" s="28">
        <f>'2004_Ag_GW_Counties'!E20+'2004_Urban_GW_Counties'!E20+'2004_MW_GW_Counties'!E20</f>
        <v>33.6</v>
      </c>
      <c r="L20" s="28">
        <f>'2004_Ag_GW_Counties'!F20+'2004_Urban_GW_Counties'!F20+'2004_MW_GW_Counties'!F20</f>
        <v>0</v>
      </c>
      <c r="M20" s="28">
        <f>'2004_Ag_GW_Counties'!J20</f>
        <v>7.5999999999999943</v>
      </c>
      <c r="N20" s="29">
        <f>'2004_Urban_GW_Counties'!J20</f>
        <v>6.5</v>
      </c>
      <c r="O20" s="29">
        <f>'2004_MW_GW_Counties'!J20</f>
        <v>0</v>
      </c>
      <c r="P20" s="28">
        <f>'2004_Ag_GW_Counties'!J20+'2004_Urban_GW_Counties'!J20+'2004_MW_GW_Counties'!J20</f>
        <v>14.099999999999994</v>
      </c>
      <c r="Q20" s="29">
        <f>'2004_Ag_GW_Counties'!H20+'2004_Urban_GW_Counties'!H20+'2004_MW_GW_Counties'!H20</f>
        <v>2268.1</v>
      </c>
      <c r="S20" s="27">
        <v>507</v>
      </c>
      <c r="T20" s="25" t="s">
        <v>163</v>
      </c>
      <c r="U20" s="28">
        <f>'2004_Ag_GW_Counties'!P20</f>
        <v>559.6</v>
      </c>
      <c r="V20" s="29">
        <f>'2004_Urban_GW_Counties'!P20</f>
        <v>46.2</v>
      </c>
      <c r="W20" s="29">
        <f>'2004_MW_GW_Counties'!P20</f>
        <v>13.700000000000001</v>
      </c>
      <c r="X20" s="29">
        <f t="shared" si="6"/>
        <v>619.50000000000011</v>
      </c>
      <c r="Y20" s="28">
        <f>'2004_Ag_GW_Counties'!U20</f>
        <v>2577.3000000000002</v>
      </c>
      <c r="Z20" s="29">
        <f>'2004_Urban_GW_Counties'!U20</f>
        <v>67.5</v>
      </c>
      <c r="AA20" s="29">
        <f>'2004_MW_GW_Counties'!U20</f>
        <v>268.70000000000005</v>
      </c>
      <c r="AB20" s="28">
        <f>'2004_Ag_GW_Counties'!Q20+'2004_Urban_GW_Counties'!Q20+'2004_MW_GW_Counties'!Q20</f>
        <v>144.1</v>
      </c>
      <c r="AC20" s="28">
        <f>'2004_Ag_GW_Counties'!R20+'2004_Urban_GW_Counties'!R20+'2004_MW_GW_Counties'!R20</f>
        <v>0</v>
      </c>
      <c r="AD20" s="28">
        <f>'2004_Ag_GW_Counties'!S20+'2004_Urban_GW_Counties'!S20+'2004_MW_GW_Counties'!S20</f>
        <v>126</v>
      </c>
      <c r="AE20" s="28">
        <f>'2004_Ag_GW_Counties'!W20</f>
        <v>102</v>
      </c>
      <c r="AF20" s="29">
        <f>'2004_Urban_GW_Counties'!W20</f>
        <v>0</v>
      </c>
      <c r="AG20" s="29">
        <f>'2004_MW_GW_Counties'!W20</f>
        <v>13.299999999999999</v>
      </c>
      <c r="AH20" s="28">
        <f>'2004_Ag_GW_Counties'!W20+'2004_Urban_GW_Counties'!W20+'2004_MW_GW_Counties'!W20</f>
        <v>115.3</v>
      </c>
      <c r="AI20" s="29">
        <f t="shared" si="1"/>
        <v>2913.5</v>
      </c>
      <c r="AL20" s="148"/>
      <c r="AM20" s="150">
        <v>402</v>
      </c>
      <c r="AN20" s="151" t="s">
        <v>155</v>
      </c>
      <c r="AO20" s="138">
        <f t="shared" si="21"/>
        <v>3.5999999999999996</v>
      </c>
      <c r="AP20" s="138">
        <f t="shared" si="21"/>
        <v>635.90000000000009</v>
      </c>
      <c r="AQ20" s="138">
        <f t="shared" si="21"/>
        <v>0</v>
      </c>
      <c r="AR20" s="138">
        <f t="shared" si="21"/>
        <v>639.50000000000011</v>
      </c>
      <c r="AS20" s="138">
        <f t="shared" si="21"/>
        <v>6.3999999999999995</v>
      </c>
      <c r="AT20" s="138">
        <f t="shared" si="21"/>
        <v>1954.2999999999997</v>
      </c>
      <c r="AU20" s="138">
        <f t="shared" si="21"/>
        <v>25.3</v>
      </c>
      <c r="AV20" s="138">
        <f t="shared" si="21"/>
        <v>76.3</v>
      </c>
      <c r="AW20" s="138">
        <f t="shared" si="21"/>
        <v>33.6</v>
      </c>
      <c r="AX20" s="138">
        <f t="shared" si="21"/>
        <v>0</v>
      </c>
      <c r="AY20" s="138">
        <f t="shared" ref="AY20:BA20" si="24">AE11</f>
        <v>0</v>
      </c>
      <c r="AZ20" s="138">
        <f t="shared" si="24"/>
        <v>0</v>
      </c>
      <c r="BA20" s="138">
        <f t="shared" si="24"/>
        <v>0</v>
      </c>
      <c r="BB20" s="138">
        <f t="shared" si="23"/>
        <v>0</v>
      </c>
      <c r="BC20" s="138">
        <f t="shared" si="23"/>
        <v>1985.9999999999998</v>
      </c>
    </row>
    <row r="21" spans="1:56" x14ac:dyDescent="0.2">
      <c r="A21" s="23" t="s">
        <v>46</v>
      </c>
      <c r="B21" s="24" t="s">
        <v>47</v>
      </c>
      <c r="C21" s="28">
        <f>'2004_Ag_GW_Counties'!C21</f>
        <v>833.1</v>
      </c>
      <c r="D21" s="29">
        <f>'2004_Urban_GW_Counties'!C21</f>
        <v>45.9</v>
      </c>
      <c r="E21" s="29">
        <f>'2004_MW_GW_Counties'!C21</f>
        <v>0</v>
      </c>
      <c r="F21" s="29">
        <f t="shared" si="5"/>
        <v>879</v>
      </c>
      <c r="G21" s="28">
        <f>'2004_Ag_GW_Counties'!H21</f>
        <v>1164.7</v>
      </c>
      <c r="H21" s="29">
        <f>'2004_Urban_GW_Counties'!H21</f>
        <v>46.1</v>
      </c>
      <c r="I21" s="29">
        <f>'2004_MW_GW_Counties'!H21</f>
        <v>0</v>
      </c>
      <c r="J21" s="28">
        <f>'2004_Ag_GW_Counties'!D21+'2004_Urban_GW_Counties'!D21+'2004_MW_GW_Counties'!D21</f>
        <v>348</v>
      </c>
      <c r="K21" s="28">
        <f>'2004_Ag_GW_Counties'!E21+'2004_Urban_GW_Counties'!E21+'2004_MW_GW_Counties'!E21</f>
        <v>0</v>
      </c>
      <c r="L21" s="28">
        <f>'2004_Ag_GW_Counties'!F21+'2004_Urban_GW_Counties'!F21+'2004_MW_GW_Counties'!F21</f>
        <v>16.5</v>
      </c>
      <c r="M21" s="28">
        <f>'2004_Ag_GW_Counties'!J21</f>
        <v>0</v>
      </c>
      <c r="N21" s="29">
        <f>'2004_Urban_GW_Counties'!J21</f>
        <v>0</v>
      </c>
      <c r="O21" s="29">
        <f>'2004_MW_GW_Counties'!J21</f>
        <v>0</v>
      </c>
      <c r="P21" s="28">
        <f>'2004_Ag_GW_Counties'!J21+'2004_Urban_GW_Counties'!J21+'2004_MW_GW_Counties'!J21</f>
        <v>0</v>
      </c>
      <c r="Q21" s="29">
        <f>'2004_Ag_GW_Counties'!H21+'2004_Urban_GW_Counties'!H21+'2004_MW_GW_Counties'!H21</f>
        <v>1210.8</v>
      </c>
      <c r="S21" s="27">
        <v>508</v>
      </c>
      <c r="T21" s="25" t="s">
        <v>164</v>
      </c>
      <c r="U21" s="28">
        <f>'2004_Ag_GW_Counties'!P21</f>
        <v>37.599999999999994</v>
      </c>
      <c r="V21" s="29">
        <f>'2004_Urban_GW_Counties'!P21</f>
        <v>24.799999999999994</v>
      </c>
      <c r="W21" s="29">
        <f>'2004_MW_GW_Counties'!P21</f>
        <v>0</v>
      </c>
      <c r="X21" s="29">
        <f t="shared" si="6"/>
        <v>62.399999999999991</v>
      </c>
      <c r="Y21" s="28">
        <f>'2004_Ag_GW_Counties'!U21</f>
        <v>381.09999999999997</v>
      </c>
      <c r="Z21" s="29">
        <f>'2004_Urban_GW_Counties'!U21</f>
        <v>124.10000000000001</v>
      </c>
      <c r="AA21" s="29">
        <f>'2004_MW_GW_Counties'!U21</f>
        <v>1</v>
      </c>
      <c r="AB21" s="28">
        <f>'2004_Ag_GW_Counties'!Q21+'2004_Urban_GW_Counties'!Q21+'2004_MW_GW_Counties'!Q21</f>
        <v>64.5</v>
      </c>
      <c r="AC21" s="28">
        <f>'2004_Ag_GW_Counties'!R21+'2004_Urban_GW_Counties'!R21+'2004_MW_GW_Counties'!R21</f>
        <v>0</v>
      </c>
      <c r="AD21" s="28">
        <f>'2004_Ag_GW_Counties'!S21+'2004_Urban_GW_Counties'!S21+'2004_MW_GW_Counties'!S21</f>
        <v>35.600000000000009</v>
      </c>
      <c r="AE21" s="28">
        <f>'2004_Ag_GW_Counties'!W21</f>
        <v>0.6</v>
      </c>
      <c r="AF21" s="29">
        <f>'2004_Urban_GW_Counties'!W21</f>
        <v>0</v>
      </c>
      <c r="AG21" s="29">
        <f>'2004_MW_GW_Counties'!W21</f>
        <v>0</v>
      </c>
      <c r="AH21" s="28">
        <f>'2004_Ag_GW_Counties'!W21+'2004_Urban_GW_Counties'!W21+'2004_MW_GW_Counties'!W21</f>
        <v>0.6</v>
      </c>
      <c r="AI21" s="29">
        <f t="shared" si="1"/>
        <v>506.2</v>
      </c>
      <c r="AL21" s="148"/>
      <c r="AM21" s="150">
        <v>403</v>
      </c>
      <c r="AN21" s="151" t="s">
        <v>156</v>
      </c>
      <c r="AO21" s="138">
        <f t="shared" si="21"/>
        <v>170.7</v>
      </c>
      <c r="AP21" s="138">
        <f t="shared" si="21"/>
        <v>439.4</v>
      </c>
      <c r="AQ21" s="138">
        <f t="shared" si="21"/>
        <v>0</v>
      </c>
      <c r="AR21" s="138">
        <f t="shared" si="21"/>
        <v>610.09999999999991</v>
      </c>
      <c r="AS21" s="138">
        <f t="shared" si="21"/>
        <v>183.3</v>
      </c>
      <c r="AT21" s="138">
        <f t="shared" si="21"/>
        <v>1314.9</v>
      </c>
      <c r="AU21" s="138">
        <f t="shared" si="21"/>
        <v>4.9000000000000004</v>
      </c>
      <c r="AV21" s="138">
        <f t="shared" si="21"/>
        <v>318.89999999999998</v>
      </c>
      <c r="AW21" s="138">
        <f t="shared" si="21"/>
        <v>0</v>
      </c>
      <c r="AX21" s="138">
        <f t="shared" si="21"/>
        <v>0</v>
      </c>
      <c r="AY21" s="138">
        <f t="shared" ref="AY21:BA21" si="25">AE12</f>
        <v>7.9</v>
      </c>
      <c r="AZ21" s="138">
        <f t="shared" si="25"/>
        <v>331.4</v>
      </c>
      <c r="BA21" s="138">
        <f t="shared" si="25"/>
        <v>0</v>
      </c>
      <c r="BB21" s="138">
        <f t="shared" si="23"/>
        <v>339.29999999999995</v>
      </c>
      <c r="BC21" s="138">
        <f t="shared" si="23"/>
        <v>1503.1000000000001</v>
      </c>
    </row>
    <row r="22" spans="1:56" ht="13.5" thickBot="1" x14ac:dyDescent="0.25">
      <c r="A22" s="23" t="s">
        <v>48</v>
      </c>
      <c r="B22" s="24" t="s">
        <v>49</v>
      </c>
      <c r="C22" s="28">
        <f>'2004_Ag_GW_Counties'!C22</f>
        <v>4.9000000000000004</v>
      </c>
      <c r="D22" s="29">
        <f>'2004_Urban_GW_Counties'!C22</f>
        <v>1</v>
      </c>
      <c r="E22" s="29">
        <f>'2004_MW_GW_Counties'!C22</f>
        <v>0</v>
      </c>
      <c r="F22" s="29">
        <f t="shared" si="5"/>
        <v>5.9</v>
      </c>
      <c r="G22" s="28">
        <f>'2004_Ag_GW_Counties'!H22</f>
        <v>5.8</v>
      </c>
      <c r="H22" s="29">
        <f>'2004_Urban_GW_Counties'!H22</f>
        <v>42.699999999999996</v>
      </c>
      <c r="I22" s="29">
        <f>'2004_MW_GW_Counties'!H22</f>
        <v>0</v>
      </c>
      <c r="J22" s="28">
        <f>'2004_Ag_GW_Counties'!D22+'2004_Urban_GW_Counties'!D22+'2004_MW_GW_Counties'!D22</f>
        <v>5.3999999999999995</v>
      </c>
      <c r="K22" s="28">
        <f>'2004_Ag_GW_Counties'!E22+'2004_Urban_GW_Counties'!E22+'2004_MW_GW_Counties'!E22</f>
        <v>0</v>
      </c>
      <c r="L22" s="28">
        <f>'2004_Ag_GW_Counties'!F22+'2004_Urban_GW_Counties'!F22+'2004_MW_GW_Counties'!F22</f>
        <v>0</v>
      </c>
      <c r="M22" s="28">
        <f>'2004_Ag_GW_Counties'!J22</f>
        <v>0</v>
      </c>
      <c r="N22" s="29">
        <f>'2004_Urban_GW_Counties'!J22</f>
        <v>0</v>
      </c>
      <c r="O22" s="29">
        <f>'2004_MW_GW_Counties'!J22</f>
        <v>0</v>
      </c>
      <c r="P22" s="28">
        <f>'2004_Ag_GW_Counties'!J22+'2004_Urban_GW_Counties'!J22+'2004_MW_GW_Counties'!J22</f>
        <v>0</v>
      </c>
      <c r="Q22" s="29">
        <f>'2004_Ag_GW_Counties'!H22+'2004_Urban_GW_Counties'!H22+'2004_MW_GW_Counties'!H22</f>
        <v>48.499999999999993</v>
      </c>
      <c r="S22" s="27">
        <v>509</v>
      </c>
      <c r="T22" s="25" t="s">
        <v>165</v>
      </c>
      <c r="U22" s="28">
        <f>'2004_Ag_GW_Counties'!P22</f>
        <v>562.9</v>
      </c>
      <c r="V22" s="29">
        <f>'2004_Urban_GW_Counties'!P22</f>
        <v>9.1999999999999993</v>
      </c>
      <c r="W22" s="29">
        <f>'2004_MW_GW_Counties'!P22</f>
        <v>0</v>
      </c>
      <c r="X22" s="29">
        <f t="shared" si="6"/>
        <v>572.1</v>
      </c>
      <c r="Y22" s="28">
        <f>'2004_Ag_GW_Counties'!U22</f>
        <v>946.69999999999993</v>
      </c>
      <c r="Z22" s="29">
        <f>'2004_Urban_GW_Counties'!U22</f>
        <v>67.099999999999994</v>
      </c>
      <c r="AA22" s="29">
        <f>'2004_MW_GW_Counties'!U22</f>
        <v>0</v>
      </c>
      <c r="AB22" s="28">
        <f>'2004_Ag_GW_Counties'!Q22+'2004_Urban_GW_Counties'!Q22+'2004_MW_GW_Counties'!Q22</f>
        <v>147.29999999999998</v>
      </c>
      <c r="AC22" s="28">
        <f>'2004_Ag_GW_Counties'!R22+'2004_Urban_GW_Counties'!R22+'2004_MW_GW_Counties'!R22</f>
        <v>0</v>
      </c>
      <c r="AD22" s="28">
        <f>'2004_Ag_GW_Counties'!S22+'2004_Urban_GW_Counties'!S22+'2004_MW_GW_Counties'!S22</f>
        <v>10</v>
      </c>
      <c r="AE22" s="28">
        <f>'2004_Ag_GW_Counties'!W22</f>
        <v>0</v>
      </c>
      <c r="AF22" s="29">
        <f>'2004_Urban_GW_Counties'!W22</f>
        <v>0</v>
      </c>
      <c r="AG22" s="29">
        <f>'2004_MW_GW_Counties'!W22</f>
        <v>0</v>
      </c>
      <c r="AH22" s="28">
        <f>'2004_Ag_GW_Counties'!W22+'2004_Urban_GW_Counties'!W22+'2004_MW_GW_Counties'!W22</f>
        <v>0</v>
      </c>
      <c r="AI22" s="29">
        <f t="shared" si="1"/>
        <v>1013.8</v>
      </c>
      <c r="AL22" s="148"/>
      <c r="AM22" s="152">
        <v>404</v>
      </c>
      <c r="AN22" s="153" t="s">
        <v>81</v>
      </c>
      <c r="AO22" s="154">
        <f t="shared" si="21"/>
        <v>11.1</v>
      </c>
      <c r="AP22" s="154">
        <f t="shared" si="21"/>
        <v>49.9</v>
      </c>
      <c r="AQ22" s="154">
        <f t="shared" si="21"/>
        <v>0</v>
      </c>
      <c r="AR22" s="154">
        <f t="shared" si="21"/>
        <v>61</v>
      </c>
      <c r="AS22" s="154">
        <f t="shared" si="21"/>
        <v>292.2</v>
      </c>
      <c r="AT22" s="154">
        <f t="shared" si="21"/>
        <v>759.7</v>
      </c>
      <c r="AU22" s="154">
        <f t="shared" si="21"/>
        <v>1</v>
      </c>
      <c r="AV22" s="154">
        <f t="shared" si="21"/>
        <v>26.299999999999997</v>
      </c>
      <c r="AW22" s="154">
        <f t="shared" si="21"/>
        <v>0.8</v>
      </c>
      <c r="AX22" s="154">
        <f t="shared" si="21"/>
        <v>0</v>
      </c>
      <c r="AY22" s="154">
        <f t="shared" ref="AY22:BA22" si="26">AE13</f>
        <v>0</v>
      </c>
      <c r="AZ22" s="154">
        <f t="shared" si="26"/>
        <v>0</v>
      </c>
      <c r="BA22" s="154">
        <f t="shared" si="26"/>
        <v>0</v>
      </c>
      <c r="BB22" s="154">
        <f t="shared" si="23"/>
        <v>0</v>
      </c>
      <c r="BC22" s="154">
        <f t="shared" si="23"/>
        <v>1052.9000000000001</v>
      </c>
    </row>
    <row r="23" spans="1:56" ht="13.5" thickTop="1" x14ac:dyDescent="0.2">
      <c r="A23" s="23" t="s">
        <v>50</v>
      </c>
      <c r="B23" s="24" t="s">
        <v>51</v>
      </c>
      <c r="C23" s="28">
        <f>'2004_Ag_GW_Counties'!C23</f>
        <v>2.6</v>
      </c>
      <c r="D23" s="29">
        <f>'2004_Urban_GW_Counties'!C23</f>
        <v>6.4999999999999991</v>
      </c>
      <c r="E23" s="29">
        <f>'2004_MW_GW_Counties'!C23</f>
        <v>0</v>
      </c>
      <c r="F23" s="29">
        <f t="shared" si="5"/>
        <v>9.1</v>
      </c>
      <c r="G23" s="28">
        <f>'2004_Ag_GW_Counties'!H23</f>
        <v>2.6</v>
      </c>
      <c r="H23" s="29">
        <f>'2004_Urban_GW_Counties'!H23</f>
        <v>6.4999999999999991</v>
      </c>
      <c r="I23" s="29">
        <f>'2004_MW_GW_Counties'!H23</f>
        <v>0</v>
      </c>
      <c r="J23" s="28">
        <f>'2004_Ag_GW_Counties'!D23+'2004_Urban_GW_Counties'!D23+'2004_MW_GW_Counties'!D23</f>
        <v>4.2</v>
      </c>
      <c r="K23" s="28">
        <f>'2004_Ag_GW_Counties'!E23+'2004_Urban_GW_Counties'!E23+'2004_MW_GW_Counties'!E23</f>
        <v>0</v>
      </c>
      <c r="L23" s="28">
        <f>'2004_Ag_GW_Counties'!F23+'2004_Urban_GW_Counties'!F23+'2004_MW_GW_Counties'!F23</f>
        <v>0</v>
      </c>
      <c r="M23" s="28">
        <f>'2004_Ag_GW_Counties'!J23</f>
        <v>0</v>
      </c>
      <c r="N23" s="29">
        <f>'2004_Urban_GW_Counties'!J23</f>
        <v>0</v>
      </c>
      <c r="O23" s="29">
        <f>'2004_MW_GW_Counties'!J23</f>
        <v>0</v>
      </c>
      <c r="P23" s="28">
        <f>'2004_Ag_GW_Counties'!J23+'2004_Urban_GW_Counties'!J23+'2004_MW_GW_Counties'!J23</f>
        <v>0</v>
      </c>
      <c r="Q23" s="29">
        <f>'2004_Ag_GW_Counties'!H23+'2004_Urban_GW_Counties'!H23+'2004_MW_GW_Counties'!H23</f>
        <v>9.1</v>
      </c>
      <c r="S23" s="27">
        <v>510</v>
      </c>
      <c r="T23" s="25" t="s">
        <v>166</v>
      </c>
      <c r="U23" s="28">
        <f>'2004_Ag_GW_Counties'!P23</f>
        <v>14.799999999999999</v>
      </c>
      <c r="V23" s="29">
        <f>'2004_Urban_GW_Counties'!P23</f>
        <v>6.5</v>
      </c>
      <c r="W23" s="29">
        <f>'2004_MW_GW_Counties'!P23</f>
        <v>0</v>
      </c>
      <c r="X23" s="29">
        <f t="shared" si="6"/>
        <v>21.299999999999997</v>
      </c>
      <c r="Y23" s="28">
        <f>'2004_Ag_GW_Counties'!U23</f>
        <v>506.4</v>
      </c>
      <c r="Z23" s="29">
        <f>'2004_Urban_GW_Counties'!U23</f>
        <v>32</v>
      </c>
      <c r="AA23" s="29">
        <f>'2004_MW_GW_Counties'!U23</f>
        <v>40.700000000000003</v>
      </c>
      <c r="AB23" s="28">
        <f>'2004_Ag_GW_Counties'!Q23+'2004_Urban_GW_Counties'!Q23+'2004_MW_GW_Counties'!Q23</f>
        <v>3.3</v>
      </c>
      <c r="AC23" s="28">
        <f>'2004_Ag_GW_Counties'!R23+'2004_Urban_GW_Counties'!R23+'2004_MW_GW_Counties'!R23</f>
        <v>0</v>
      </c>
      <c r="AD23" s="28">
        <f>'2004_Ag_GW_Counties'!S23+'2004_Urban_GW_Counties'!S23+'2004_MW_GW_Counties'!S23</f>
        <v>0</v>
      </c>
      <c r="AE23" s="28">
        <f>'2004_Ag_GW_Counties'!W23</f>
        <v>0</v>
      </c>
      <c r="AF23" s="29">
        <f>'2004_Urban_GW_Counties'!W23</f>
        <v>0</v>
      </c>
      <c r="AG23" s="29">
        <f>'2004_MW_GW_Counties'!W23</f>
        <v>0</v>
      </c>
      <c r="AH23" s="28">
        <f>'2004_Ag_GW_Counties'!W23+'2004_Urban_GW_Counties'!W23+'2004_MW_GW_Counties'!W23</f>
        <v>0</v>
      </c>
      <c r="AI23" s="29">
        <f t="shared" si="1"/>
        <v>579.1</v>
      </c>
      <c r="AL23" s="148"/>
      <c r="AM23" s="150"/>
      <c r="AN23" s="155" t="s">
        <v>242</v>
      </c>
      <c r="AO23" s="138">
        <f>SUM(AO19:AO22)</f>
        <v>295.2</v>
      </c>
      <c r="AP23" s="138">
        <f t="shared" ref="AP23:BC23" si="27">SUM(AP19:AP22)</f>
        <v>1181.1000000000001</v>
      </c>
      <c r="AQ23" s="138">
        <f t="shared" si="27"/>
        <v>0</v>
      </c>
      <c r="AR23" s="138">
        <f t="shared" si="27"/>
        <v>1476.3</v>
      </c>
      <c r="AS23" s="138">
        <f t="shared" si="27"/>
        <v>806.90000000000009</v>
      </c>
      <c r="AT23" s="138">
        <f t="shared" si="27"/>
        <v>4287.3999999999996</v>
      </c>
      <c r="AU23" s="138">
        <f t="shared" si="27"/>
        <v>31.200000000000003</v>
      </c>
      <c r="AV23" s="138">
        <f t="shared" si="27"/>
        <v>486.9</v>
      </c>
      <c r="AW23" s="138">
        <f t="shared" si="27"/>
        <v>53.5</v>
      </c>
      <c r="AX23" s="138">
        <f t="shared" si="27"/>
        <v>0</v>
      </c>
      <c r="AY23" s="138">
        <f t="shared" ref="AY23:BA23" si="28">SUM(AY19:AY22)</f>
        <v>48.1</v>
      </c>
      <c r="AZ23" s="138">
        <f t="shared" si="28"/>
        <v>331.4</v>
      </c>
      <c r="BA23" s="138">
        <f t="shared" si="28"/>
        <v>0</v>
      </c>
      <c r="BB23" s="138">
        <f t="shared" si="27"/>
        <v>379.49999999999994</v>
      </c>
      <c r="BC23" s="138">
        <f t="shared" si="27"/>
        <v>5125.5</v>
      </c>
      <c r="BD23" s="28">
        <f>AS23+AT23+AU23</f>
        <v>5125.4999999999991</v>
      </c>
    </row>
    <row r="24" spans="1:56" x14ac:dyDescent="0.2">
      <c r="A24" s="23" t="s">
        <v>52</v>
      </c>
      <c r="B24" s="24" t="s">
        <v>53</v>
      </c>
      <c r="C24" s="28">
        <f>'2004_Ag_GW_Counties'!C24</f>
        <v>22.5</v>
      </c>
      <c r="D24" s="29">
        <f>'2004_Urban_GW_Counties'!C24</f>
        <v>7.3000000000000007</v>
      </c>
      <c r="E24" s="29">
        <f>'2004_MW_GW_Counties'!C24</f>
        <v>0</v>
      </c>
      <c r="F24" s="29">
        <f t="shared" si="5"/>
        <v>29.8</v>
      </c>
      <c r="G24" s="28">
        <f>'2004_Ag_GW_Counties'!H24</f>
        <v>73.2</v>
      </c>
      <c r="H24" s="29">
        <f>'2004_Urban_GW_Counties'!H24</f>
        <v>17.200000000000003</v>
      </c>
      <c r="I24" s="29">
        <f>'2004_MW_GW_Counties'!H24</f>
        <v>0</v>
      </c>
      <c r="J24" s="28">
        <f>'2004_Ag_GW_Counties'!D24+'2004_Urban_GW_Counties'!D24+'2004_MW_GW_Counties'!D24</f>
        <v>13</v>
      </c>
      <c r="K24" s="28">
        <f>'2004_Ag_GW_Counties'!E24+'2004_Urban_GW_Counties'!E24+'2004_MW_GW_Counties'!E24</f>
        <v>0</v>
      </c>
      <c r="L24" s="28">
        <f>'2004_Ag_GW_Counties'!F24+'2004_Urban_GW_Counties'!F24+'2004_MW_GW_Counties'!F24</f>
        <v>0</v>
      </c>
      <c r="M24" s="28">
        <f>'2004_Ag_GW_Counties'!J24</f>
        <v>10.700000000000003</v>
      </c>
      <c r="N24" s="29">
        <f>'2004_Urban_GW_Counties'!J24</f>
        <v>0</v>
      </c>
      <c r="O24" s="29">
        <f>'2004_MW_GW_Counties'!J24</f>
        <v>0</v>
      </c>
      <c r="P24" s="28">
        <f>'2004_Ag_GW_Counties'!J24+'2004_Urban_GW_Counties'!J24+'2004_MW_GW_Counties'!J24</f>
        <v>10.700000000000003</v>
      </c>
      <c r="Q24" s="29">
        <f>'2004_Ag_GW_Counties'!H24+'2004_Urban_GW_Counties'!H24+'2004_MW_GW_Counties'!H24</f>
        <v>90.4</v>
      </c>
      <c r="S24" s="27">
        <v>511</v>
      </c>
      <c r="T24" s="25" t="s">
        <v>167</v>
      </c>
      <c r="U24" s="28">
        <f>'2004_Ag_GW_Counties'!P24</f>
        <v>266.8</v>
      </c>
      <c r="V24" s="29">
        <f>'2004_Urban_GW_Counties'!P24</f>
        <v>167.8</v>
      </c>
      <c r="W24" s="29">
        <f>'2004_MW_GW_Counties'!P24</f>
        <v>0</v>
      </c>
      <c r="X24" s="29">
        <f t="shared" si="6"/>
        <v>434.6</v>
      </c>
      <c r="Y24" s="28">
        <f>'2004_Ag_GW_Counties'!U24</f>
        <v>568.70000000000005</v>
      </c>
      <c r="Z24" s="29">
        <f>'2004_Urban_GW_Counties'!U24</f>
        <v>451.8</v>
      </c>
      <c r="AA24" s="29">
        <f>'2004_MW_GW_Counties'!U24</f>
        <v>1.7</v>
      </c>
      <c r="AB24" s="28">
        <f>'2004_Ag_GW_Counties'!Q24+'2004_Urban_GW_Counties'!Q24+'2004_MW_GW_Counties'!Q24</f>
        <v>67.5</v>
      </c>
      <c r="AC24" s="28">
        <f>'2004_Ag_GW_Counties'!R24+'2004_Urban_GW_Counties'!R24+'2004_MW_GW_Counties'!R24</f>
        <v>0</v>
      </c>
      <c r="AD24" s="28">
        <f>'2004_Ag_GW_Counties'!S24+'2004_Urban_GW_Counties'!S24+'2004_MW_GW_Counties'!S24</f>
        <v>4.0999999999999996</v>
      </c>
      <c r="AE24" s="28">
        <f>'2004_Ag_GW_Counties'!W24</f>
        <v>0</v>
      </c>
      <c r="AF24" s="29">
        <f>'2004_Urban_GW_Counties'!W24</f>
        <v>0</v>
      </c>
      <c r="AG24" s="29">
        <f>'2004_MW_GW_Counties'!W24</f>
        <v>0</v>
      </c>
      <c r="AH24" s="28">
        <f>'2004_Ag_GW_Counties'!W24+'2004_Urban_GW_Counties'!W24+'2004_MW_GW_Counties'!W24</f>
        <v>0</v>
      </c>
      <c r="AI24" s="29">
        <f t="shared" si="1"/>
        <v>1022.2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'2004_Ag_GW_Counties'!C25</f>
        <v>765.40000000000009</v>
      </c>
      <c r="D25" s="29">
        <f>'2004_Urban_GW_Counties'!C25</f>
        <v>85.300000000000011</v>
      </c>
      <c r="E25" s="29">
        <f>'2004_MW_GW_Counties'!C25</f>
        <v>135.1</v>
      </c>
      <c r="F25" s="29">
        <f t="shared" si="5"/>
        <v>985.80000000000007</v>
      </c>
      <c r="G25" s="28">
        <f>'2004_Ag_GW_Counties'!H25</f>
        <v>2101.1999999999998</v>
      </c>
      <c r="H25" s="29">
        <f>'2004_Urban_GW_Counties'!H25</f>
        <v>87.7</v>
      </c>
      <c r="I25" s="29">
        <f>'2004_MW_GW_Counties'!H25</f>
        <v>483.09999999999997</v>
      </c>
      <c r="J25" s="28">
        <f>'2004_Ag_GW_Counties'!D25+'2004_Urban_GW_Counties'!D25+'2004_MW_GW_Counties'!D25</f>
        <v>245.8</v>
      </c>
      <c r="K25" s="28">
        <f>'2004_Ag_GW_Counties'!E25+'2004_Urban_GW_Counties'!E25+'2004_MW_GW_Counties'!E25</f>
        <v>25</v>
      </c>
      <c r="L25" s="28">
        <f>'2004_Ag_GW_Counties'!F25+'2004_Urban_GW_Counties'!F25+'2004_MW_GW_Counties'!F25</f>
        <v>66.8</v>
      </c>
      <c r="M25" s="28">
        <f>'2004_Ag_GW_Counties'!J25</f>
        <v>306.40000000000009</v>
      </c>
      <c r="N25" s="29">
        <f>'2004_Urban_GW_Counties'!J25</f>
        <v>0</v>
      </c>
      <c r="O25" s="29">
        <f>'2004_MW_GW_Counties'!J25</f>
        <v>0</v>
      </c>
      <c r="P25" s="28">
        <f>'2004_Ag_GW_Counties'!J25+'2004_Urban_GW_Counties'!J25+'2004_MW_GW_Counties'!J25</f>
        <v>306.40000000000009</v>
      </c>
      <c r="Q25" s="29">
        <f>'2004_Ag_GW_Counties'!H25+'2004_Urban_GW_Counties'!H25+'2004_MW_GW_Counties'!H25</f>
        <v>2671.9999999999995</v>
      </c>
      <c r="S25" s="27">
        <v>601</v>
      </c>
      <c r="T25" s="25" t="s">
        <v>168</v>
      </c>
      <c r="U25" s="28">
        <f>'2004_Ag_GW_Counties'!P25</f>
        <v>5.8</v>
      </c>
      <c r="V25" s="29">
        <f>'2004_Urban_GW_Counties'!P25</f>
        <v>13.9</v>
      </c>
      <c r="W25" s="29">
        <f>'2004_MW_GW_Counties'!P25</f>
        <v>0</v>
      </c>
      <c r="X25" s="29">
        <f t="shared" si="6"/>
        <v>19.7</v>
      </c>
      <c r="Y25" s="28">
        <f>'2004_Ag_GW_Counties'!U25</f>
        <v>32.199999999999996</v>
      </c>
      <c r="Z25" s="29">
        <f>'2004_Urban_GW_Counties'!U25</f>
        <v>42.4</v>
      </c>
      <c r="AA25" s="29">
        <f>'2004_MW_GW_Counties'!U25</f>
        <v>0</v>
      </c>
      <c r="AB25" s="28">
        <f>'2004_Ag_GW_Counties'!Q25+'2004_Urban_GW_Counties'!Q25+'2004_MW_GW_Counties'!Q25</f>
        <v>4.8</v>
      </c>
      <c r="AC25" s="28">
        <f>'2004_Ag_GW_Counties'!R25+'2004_Urban_GW_Counties'!R25+'2004_MW_GW_Counties'!R25</f>
        <v>0</v>
      </c>
      <c r="AD25" s="28">
        <f>'2004_Ag_GW_Counties'!S25+'2004_Urban_GW_Counties'!S25+'2004_MW_GW_Counties'!S25</f>
        <v>0.2</v>
      </c>
      <c r="AE25" s="28">
        <f>'2004_Ag_GW_Counties'!W25</f>
        <v>0</v>
      </c>
      <c r="AF25" s="29">
        <f>'2004_Urban_GW_Counties'!W25</f>
        <v>0</v>
      </c>
      <c r="AG25" s="29">
        <f>'2004_MW_GW_Counties'!W25</f>
        <v>0</v>
      </c>
      <c r="AH25" s="28">
        <f>'2004_Ag_GW_Counties'!W25+'2004_Urban_GW_Counties'!W25+'2004_MW_GW_Counties'!W25</f>
        <v>0</v>
      </c>
      <c r="AI25" s="29">
        <f t="shared" si="1"/>
        <v>74.599999999999994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'2004_Ag_GW_Counties'!C26</f>
        <v>92.9</v>
      </c>
      <c r="D26" s="29">
        <f>'2004_Urban_GW_Counties'!C26</f>
        <v>3</v>
      </c>
      <c r="E26" s="29">
        <f>'2004_MW_GW_Counties'!C26</f>
        <v>0</v>
      </c>
      <c r="F26" s="29">
        <f t="shared" si="5"/>
        <v>95.9</v>
      </c>
      <c r="G26" s="28">
        <f>'2004_Ag_GW_Counties'!H26</f>
        <v>390.8</v>
      </c>
      <c r="H26" s="29">
        <f>'2004_Urban_GW_Counties'!H26</f>
        <v>3.4999999999999996</v>
      </c>
      <c r="I26" s="29">
        <f>'2004_MW_GW_Counties'!H26</f>
        <v>90.499999999999986</v>
      </c>
      <c r="J26" s="28">
        <f>'2004_Ag_GW_Counties'!D26+'2004_Urban_GW_Counties'!D26+'2004_MW_GW_Counties'!D26</f>
        <v>30.1</v>
      </c>
      <c r="K26" s="28">
        <f>'2004_Ag_GW_Counties'!E26+'2004_Urban_GW_Counties'!E26+'2004_MW_GW_Counties'!E26</f>
        <v>0</v>
      </c>
      <c r="L26" s="28">
        <f>'2004_Ag_GW_Counties'!F26+'2004_Urban_GW_Counties'!F26+'2004_MW_GW_Counties'!F26</f>
        <v>20.900000000000002</v>
      </c>
      <c r="M26" s="28">
        <f>'2004_Ag_GW_Counties'!J26</f>
        <v>11.899999999999977</v>
      </c>
      <c r="N26" s="29">
        <f>'2004_Urban_GW_Counties'!J26</f>
        <v>0</v>
      </c>
      <c r="O26" s="29">
        <f>'2004_MW_GW_Counties'!J26</f>
        <v>0.20000000000000284</v>
      </c>
      <c r="P26" s="28">
        <f>'2004_Ag_GW_Counties'!J26+'2004_Urban_GW_Counties'!J26+'2004_MW_GW_Counties'!J26</f>
        <v>12.09999999999998</v>
      </c>
      <c r="Q26" s="29">
        <f>'2004_Ag_GW_Counties'!H26+'2004_Urban_GW_Counties'!H26+'2004_MW_GW_Counties'!H26</f>
        <v>484.8</v>
      </c>
      <c r="S26" s="27">
        <v>602</v>
      </c>
      <c r="T26" s="25" t="s">
        <v>169</v>
      </c>
      <c r="U26" s="28">
        <f>'2004_Ag_GW_Counties'!P26</f>
        <v>0</v>
      </c>
      <c r="V26" s="29">
        <f>'2004_Urban_GW_Counties'!P26</f>
        <v>18.3</v>
      </c>
      <c r="W26" s="29">
        <f>'2004_MW_GW_Counties'!P26</f>
        <v>0</v>
      </c>
      <c r="X26" s="29">
        <f t="shared" si="6"/>
        <v>18.3</v>
      </c>
      <c r="Y26" s="28">
        <f>'2004_Ag_GW_Counties'!U26</f>
        <v>769.09999999999991</v>
      </c>
      <c r="Z26" s="29">
        <f>'2004_Urban_GW_Counties'!U26</f>
        <v>46.4</v>
      </c>
      <c r="AA26" s="29">
        <f>'2004_MW_GW_Counties'!U26</f>
        <v>1.9</v>
      </c>
      <c r="AB26" s="28">
        <f>'2004_Ag_GW_Counties'!Q26+'2004_Urban_GW_Counties'!Q26+'2004_MW_GW_Counties'!Q26</f>
        <v>13.1</v>
      </c>
      <c r="AC26" s="28">
        <f>'2004_Ag_GW_Counties'!R26+'2004_Urban_GW_Counties'!R26+'2004_MW_GW_Counties'!R26</f>
        <v>0</v>
      </c>
      <c r="AD26" s="28">
        <f>'2004_Ag_GW_Counties'!S26+'2004_Urban_GW_Counties'!S26+'2004_MW_GW_Counties'!S26</f>
        <v>5.7</v>
      </c>
      <c r="AE26" s="28">
        <f>'2004_Ag_GW_Counties'!W26</f>
        <v>512.4</v>
      </c>
      <c r="AF26" s="29">
        <f>'2004_Urban_GW_Counties'!W26</f>
        <v>0</v>
      </c>
      <c r="AG26" s="29">
        <f>'2004_MW_GW_Counties'!W26</f>
        <v>0</v>
      </c>
      <c r="AH26" s="28">
        <f>'2004_Ag_GW_Counties'!W26+'2004_Urban_GW_Counties'!W26+'2004_MW_GW_Counties'!W26</f>
        <v>512.4</v>
      </c>
      <c r="AI26" s="29">
        <f t="shared" si="1"/>
        <v>817.39999999999986</v>
      </c>
      <c r="AL26" s="148" t="s">
        <v>235</v>
      </c>
      <c r="AM26" s="150">
        <v>501</v>
      </c>
      <c r="AN26" s="151" t="s">
        <v>157</v>
      </c>
      <c r="AO26" s="138">
        <f t="shared" ref="AO26:AO36" si="29">U14</f>
        <v>82</v>
      </c>
      <c r="AP26" s="138">
        <f t="shared" ref="AP26:AP36" si="30">V14</f>
        <v>12.299999999999999</v>
      </c>
      <c r="AQ26" s="138">
        <f t="shared" ref="AQ26:AQ36" si="31">W14</f>
        <v>0</v>
      </c>
      <c r="AR26" s="138">
        <f t="shared" ref="AR26:AR36" si="32">X14</f>
        <v>94.3</v>
      </c>
      <c r="AS26" s="138">
        <f t="shared" ref="AS26:AS36" si="33">Y14</f>
        <v>348.9</v>
      </c>
      <c r="AT26" s="138">
        <f t="shared" ref="AT26:AT36" si="34">Z14</f>
        <v>17.799999999999997</v>
      </c>
      <c r="AU26" s="138">
        <f t="shared" ref="AU26:AU36" si="35">AA14</f>
        <v>14.499999999999998</v>
      </c>
      <c r="AV26" s="138">
        <f t="shared" ref="AV26:AV36" si="36">AB14</f>
        <v>34.299999999999997</v>
      </c>
      <c r="AW26" s="138">
        <f t="shared" ref="AW26:AW36" si="37">AC14</f>
        <v>0</v>
      </c>
      <c r="AX26" s="138">
        <f t="shared" ref="AX26:AX36" si="38">AD14</f>
        <v>6.5999999999999988</v>
      </c>
      <c r="AY26" s="138">
        <f t="shared" ref="AY26:AY36" si="39">AE14</f>
        <v>24.5</v>
      </c>
      <c r="AZ26" s="138">
        <f t="shared" ref="AZ26:AZ36" si="40">AF14</f>
        <v>0</v>
      </c>
      <c r="BA26" s="138">
        <f t="shared" ref="BA26:BA36" si="41">AG14</f>
        <v>0</v>
      </c>
      <c r="BB26" s="138">
        <f t="shared" ref="BB26:BB36" si="42">AH14</f>
        <v>24.5</v>
      </c>
      <c r="BC26" s="138">
        <f t="shared" ref="BC26:BC36" si="43">AI14</f>
        <v>381.2</v>
      </c>
    </row>
    <row r="27" spans="1:56" x14ac:dyDescent="0.2">
      <c r="A27" s="23" t="s">
        <v>58</v>
      </c>
      <c r="B27" s="24" t="s">
        <v>59</v>
      </c>
      <c r="C27" s="28">
        <f>'2004_Ag_GW_Counties'!C27</f>
        <v>81.099999999999994</v>
      </c>
      <c r="D27" s="29">
        <f>'2004_Urban_GW_Counties'!C27</f>
        <v>3.2</v>
      </c>
      <c r="E27" s="29">
        <f>'2004_MW_GW_Counties'!C27</f>
        <v>0</v>
      </c>
      <c r="F27" s="29">
        <f t="shared" si="5"/>
        <v>84.3</v>
      </c>
      <c r="G27" s="28">
        <f>'2004_Ag_GW_Counties'!H27</f>
        <v>220.49999999999997</v>
      </c>
      <c r="H27" s="29">
        <f>'2004_Urban_GW_Counties'!H27</f>
        <v>5.3000000000000007</v>
      </c>
      <c r="I27" s="29">
        <f>'2004_MW_GW_Counties'!H27</f>
        <v>0</v>
      </c>
      <c r="J27" s="28">
        <f>'2004_Ag_GW_Counties'!D27+'2004_Urban_GW_Counties'!D27+'2004_MW_GW_Counties'!D27</f>
        <v>25.7</v>
      </c>
      <c r="K27" s="28">
        <f>'2004_Ag_GW_Counties'!E27+'2004_Urban_GW_Counties'!E27+'2004_MW_GW_Counties'!E27</f>
        <v>0</v>
      </c>
      <c r="L27" s="28">
        <f>'2004_Ag_GW_Counties'!F27+'2004_Urban_GW_Counties'!F27+'2004_MW_GW_Counties'!F27</f>
        <v>0</v>
      </c>
      <c r="M27" s="28">
        <f>'2004_Ag_GW_Counties'!J27</f>
        <v>0</v>
      </c>
      <c r="N27" s="29">
        <f>'2004_Urban_GW_Counties'!J27</f>
        <v>0</v>
      </c>
      <c r="O27" s="29">
        <f>'2004_MW_GW_Counties'!J27</f>
        <v>0</v>
      </c>
      <c r="P27" s="28">
        <f>'2004_Ag_GW_Counties'!J27+'2004_Urban_GW_Counties'!J27+'2004_MW_GW_Counties'!J27</f>
        <v>0</v>
      </c>
      <c r="Q27" s="29">
        <f>'2004_Ag_GW_Counties'!H27+'2004_Urban_GW_Counties'!H27+'2004_MW_GW_Counties'!H27</f>
        <v>225.79999999999998</v>
      </c>
      <c r="S27" s="27">
        <v>603</v>
      </c>
      <c r="T27" s="25" t="s">
        <v>170</v>
      </c>
      <c r="U27" s="28">
        <f>'2004_Ag_GW_Counties'!P27</f>
        <v>355.5</v>
      </c>
      <c r="V27" s="29">
        <f>'2004_Urban_GW_Counties'!P27</f>
        <v>67.900000000000006</v>
      </c>
      <c r="W27" s="29">
        <f>'2004_MW_GW_Counties'!P27</f>
        <v>0.8</v>
      </c>
      <c r="X27" s="29">
        <f t="shared" si="6"/>
        <v>424.2</v>
      </c>
      <c r="Y27" s="28">
        <f>'2004_Ag_GW_Counties'!U27</f>
        <v>666.40000000000009</v>
      </c>
      <c r="Z27" s="29">
        <f>'2004_Urban_GW_Counties'!U27</f>
        <v>128.89999999999998</v>
      </c>
      <c r="AA27" s="29">
        <f>'2004_MW_GW_Counties'!U27</f>
        <v>0.8</v>
      </c>
      <c r="AB27" s="28">
        <f>'2004_Ag_GW_Counties'!Q27+'2004_Urban_GW_Counties'!Q27+'2004_MW_GW_Counties'!Q27</f>
        <v>53.599999999999994</v>
      </c>
      <c r="AC27" s="28">
        <f>'2004_Ag_GW_Counties'!R27+'2004_Urban_GW_Counties'!R27+'2004_MW_GW_Counties'!R27</f>
        <v>0</v>
      </c>
      <c r="AD27" s="28">
        <f>'2004_Ag_GW_Counties'!S27+'2004_Urban_GW_Counties'!S27+'2004_MW_GW_Counties'!S27</f>
        <v>13.799999999999999</v>
      </c>
      <c r="AE27" s="28">
        <f>'2004_Ag_GW_Counties'!W27</f>
        <v>0</v>
      </c>
      <c r="AF27" s="29">
        <f>'2004_Urban_GW_Counties'!W27</f>
        <v>0</v>
      </c>
      <c r="AG27" s="29">
        <f>'2004_MW_GW_Counties'!W27</f>
        <v>0</v>
      </c>
      <c r="AH27" s="28">
        <f>'2004_Ag_GW_Counties'!W27+'2004_Urban_GW_Counties'!W27+'2004_MW_GW_Counties'!W27</f>
        <v>0</v>
      </c>
      <c r="AI27" s="29">
        <f t="shared" si="1"/>
        <v>796.1</v>
      </c>
      <c r="AL27" s="148"/>
      <c r="AM27" s="150">
        <v>502</v>
      </c>
      <c r="AN27" s="151" t="s">
        <v>158</v>
      </c>
      <c r="AO27" s="138">
        <f t="shared" si="29"/>
        <v>1.6</v>
      </c>
      <c r="AP27" s="138">
        <f t="shared" si="30"/>
        <v>0.4</v>
      </c>
      <c r="AQ27" s="138">
        <f t="shared" si="31"/>
        <v>0</v>
      </c>
      <c r="AR27" s="138">
        <f t="shared" si="32"/>
        <v>2</v>
      </c>
      <c r="AS27" s="138">
        <f t="shared" si="33"/>
        <v>11.5</v>
      </c>
      <c r="AT27" s="138">
        <f t="shared" si="34"/>
        <v>0.8</v>
      </c>
      <c r="AU27" s="138">
        <f t="shared" si="35"/>
        <v>0</v>
      </c>
      <c r="AV27" s="138">
        <f t="shared" si="36"/>
        <v>0.8</v>
      </c>
      <c r="AW27" s="138">
        <f t="shared" si="37"/>
        <v>0</v>
      </c>
      <c r="AX27" s="138">
        <f t="shared" si="38"/>
        <v>0.6</v>
      </c>
      <c r="AY27" s="138">
        <f t="shared" si="39"/>
        <v>0</v>
      </c>
      <c r="AZ27" s="138">
        <f t="shared" si="40"/>
        <v>0</v>
      </c>
      <c r="BA27" s="138">
        <f t="shared" si="41"/>
        <v>0</v>
      </c>
      <c r="BB27" s="138">
        <f t="shared" si="42"/>
        <v>0</v>
      </c>
      <c r="BC27" s="138">
        <f t="shared" si="43"/>
        <v>12.3</v>
      </c>
    </row>
    <row r="28" spans="1:56" x14ac:dyDescent="0.2">
      <c r="A28" s="23" t="s">
        <v>60</v>
      </c>
      <c r="B28" s="24" t="s">
        <v>61</v>
      </c>
      <c r="C28" s="28">
        <f>'2004_Ag_GW_Counties'!C28</f>
        <v>592.79999999999995</v>
      </c>
      <c r="D28" s="29">
        <f>'2004_Urban_GW_Counties'!C28</f>
        <v>82.7</v>
      </c>
      <c r="E28" s="29">
        <f>'2004_MW_GW_Counties'!C28</f>
        <v>0</v>
      </c>
      <c r="F28" s="29">
        <f t="shared" si="5"/>
        <v>675.5</v>
      </c>
      <c r="G28" s="28">
        <f>'2004_Ag_GW_Counties'!H28</f>
        <v>592.79999999999995</v>
      </c>
      <c r="H28" s="29">
        <f>'2004_Urban_GW_Counties'!H28</f>
        <v>82.7</v>
      </c>
      <c r="I28" s="29">
        <f>'2004_MW_GW_Counties'!H28</f>
        <v>0.4</v>
      </c>
      <c r="J28" s="28">
        <f>'2004_Ag_GW_Counties'!D28+'2004_Urban_GW_Counties'!D28+'2004_MW_GW_Counties'!D28</f>
        <v>229.90000000000003</v>
      </c>
      <c r="K28" s="28">
        <f>'2004_Ag_GW_Counties'!E28+'2004_Urban_GW_Counties'!E28+'2004_MW_GW_Counties'!E28</f>
        <v>10.4</v>
      </c>
      <c r="L28" s="28">
        <f>'2004_Ag_GW_Counties'!F28+'2004_Urban_GW_Counties'!F28+'2004_MW_GW_Counties'!F28</f>
        <v>0.6</v>
      </c>
      <c r="M28" s="28">
        <f>'2004_Ag_GW_Counties'!J28</f>
        <v>0</v>
      </c>
      <c r="N28" s="29">
        <f>'2004_Urban_GW_Counties'!J28</f>
        <v>0</v>
      </c>
      <c r="O28" s="29">
        <f>'2004_MW_GW_Counties'!J28</f>
        <v>0</v>
      </c>
      <c r="P28" s="28">
        <f>'2004_Ag_GW_Counties'!J28+'2004_Urban_GW_Counties'!J28+'2004_MW_GW_Counties'!J28</f>
        <v>0</v>
      </c>
      <c r="Q28" s="29">
        <f>'2004_Ag_GW_Counties'!H28+'2004_Urban_GW_Counties'!H28+'2004_MW_GW_Counties'!H28</f>
        <v>675.9</v>
      </c>
      <c r="S28" s="27">
        <v>604</v>
      </c>
      <c r="T28" s="25" t="s">
        <v>171</v>
      </c>
      <c r="U28" s="28">
        <f>'2004_Ag_GW_Counties'!P28</f>
        <v>0.4</v>
      </c>
      <c r="V28" s="29">
        <f>'2004_Urban_GW_Counties'!P28</f>
        <v>1.5</v>
      </c>
      <c r="W28" s="29">
        <f>'2004_MW_GW_Counties'!P28</f>
        <v>0</v>
      </c>
      <c r="X28" s="29">
        <f t="shared" si="6"/>
        <v>1.9</v>
      </c>
      <c r="Y28" s="28">
        <f>'2004_Ag_GW_Counties'!U28</f>
        <v>21.200000000000003</v>
      </c>
      <c r="Z28" s="29">
        <f>'2004_Urban_GW_Counties'!U28</f>
        <v>48.5</v>
      </c>
      <c r="AA28" s="29">
        <f>'2004_MW_GW_Counties'!U28</f>
        <v>0</v>
      </c>
      <c r="AB28" s="28">
        <f>'2004_Ag_GW_Counties'!Q28+'2004_Urban_GW_Counties'!Q28+'2004_MW_GW_Counties'!Q28</f>
        <v>13.799999999999999</v>
      </c>
      <c r="AC28" s="28">
        <f>'2004_Ag_GW_Counties'!R28+'2004_Urban_GW_Counties'!R28+'2004_MW_GW_Counties'!R28</f>
        <v>0</v>
      </c>
      <c r="AD28" s="28">
        <f>'2004_Ag_GW_Counties'!S28+'2004_Urban_GW_Counties'!S28+'2004_MW_GW_Counties'!S28</f>
        <v>0.6</v>
      </c>
      <c r="AE28" s="28">
        <f>'2004_Ag_GW_Counties'!W28</f>
        <v>0</v>
      </c>
      <c r="AF28" s="29">
        <f>'2004_Urban_GW_Counties'!W28</f>
        <v>0</v>
      </c>
      <c r="AG28" s="29">
        <f>'2004_MW_GW_Counties'!W28</f>
        <v>0</v>
      </c>
      <c r="AH28" s="28">
        <f>'2004_Ag_GW_Counties'!W28+'2004_Urban_GW_Counties'!W28+'2004_MW_GW_Counties'!W28</f>
        <v>0</v>
      </c>
      <c r="AI28" s="29">
        <f t="shared" si="1"/>
        <v>69.7</v>
      </c>
      <c r="AL28" s="148"/>
      <c r="AM28" s="150">
        <v>503</v>
      </c>
      <c r="AN28" s="151" t="s">
        <v>159</v>
      </c>
      <c r="AO28" s="138">
        <f t="shared" si="29"/>
        <v>299.10000000000002</v>
      </c>
      <c r="AP28" s="138">
        <f t="shared" si="30"/>
        <v>47.7</v>
      </c>
      <c r="AQ28" s="138">
        <f t="shared" si="31"/>
        <v>0</v>
      </c>
      <c r="AR28" s="138">
        <f t="shared" si="32"/>
        <v>346.8</v>
      </c>
      <c r="AS28" s="138">
        <f t="shared" si="33"/>
        <v>555.5</v>
      </c>
      <c r="AT28" s="138">
        <f t="shared" si="34"/>
        <v>61.5</v>
      </c>
      <c r="AU28" s="138">
        <f t="shared" si="35"/>
        <v>0.2</v>
      </c>
      <c r="AV28" s="138">
        <f t="shared" si="36"/>
        <v>86.199999999999989</v>
      </c>
      <c r="AW28" s="138">
        <f t="shared" si="37"/>
        <v>0</v>
      </c>
      <c r="AX28" s="138">
        <f t="shared" si="38"/>
        <v>53.400000000000006</v>
      </c>
      <c r="AY28" s="138">
        <f t="shared" si="39"/>
        <v>0</v>
      </c>
      <c r="AZ28" s="138">
        <f t="shared" si="40"/>
        <v>0</v>
      </c>
      <c r="BA28" s="138">
        <f t="shared" si="41"/>
        <v>0</v>
      </c>
      <c r="BB28" s="138">
        <f t="shared" si="42"/>
        <v>0</v>
      </c>
      <c r="BC28" s="138">
        <f t="shared" si="43"/>
        <v>617.20000000000005</v>
      </c>
    </row>
    <row r="29" spans="1:56" x14ac:dyDescent="0.2">
      <c r="A29" s="23" t="s">
        <v>62</v>
      </c>
      <c r="B29" s="24" t="s">
        <v>63</v>
      </c>
      <c r="C29" s="28">
        <f>'2004_Ag_GW_Counties'!C29</f>
        <v>43</v>
      </c>
      <c r="D29" s="29">
        <f>'2004_Urban_GW_Counties'!C29</f>
        <v>6.8</v>
      </c>
      <c r="E29" s="29">
        <f>'2004_MW_GW_Counties'!C29</f>
        <v>0</v>
      </c>
      <c r="F29" s="29">
        <f t="shared" si="5"/>
        <v>49.8</v>
      </c>
      <c r="G29" s="28">
        <f>'2004_Ag_GW_Counties'!H29</f>
        <v>70.900000000000006</v>
      </c>
      <c r="H29" s="29">
        <f>'2004_Urban_GW_Counties'!H29</f>
        <v>25.4</v>
      </c>
      <c r="I29" s="29">
        <f>'2004_MW_GW_Counties'!H29</f>
        <v>0.8</v>
      </c>
      <c r="J29" s="28">
        <f>'2004_Ag_GW_Counties'!D29+'2004_Urban_GW_Counties'!D29+'2004_MW_GW_Counties'!D29</f>
        <v>10.199999999999999</v>
      </c>
      <c r="K29" s="28">
        <f>'2004_Ag_GW_Counties'!E29+'2004_Urban_GW_Counties'!E29+'2004_MW_GW_Counties'!E29</f>
        <v>0</v>
      </c>
      <c r="L29" s="28">
        <f>'2004_Ag_GW_Counties'!F29+'2004_Urban_GW_Counties'!F29+'2004_MW_GW_Counties'!F29</f>
        <v>0</v>
      </c>
      <c r="M29" s="28">
        <f>'2004_Ag_GW_Counties'!J29</f>
        <v>0</v>
      </c>
      <c r="N29" s="29">
        <f>'2004_Urban_GW_Counties'!J29</f>
        <v>0</v>
      </c>
      <c r="O29" s="29">
        <f>'2004_MW_GW_Counties'!J29</f>
        <v>0</v>
      </c>
      <c r="P29" s="28">
        <f>'2004_Ag_GW_Counties'!J29+'2004_Urban_GW_Counties'!J29+'2004_MW_GW_Counties'!J29</f>
        <v>0</v>
      </c>
      <c r="Q29" s="29">
        <f>'2004_Ag_GW_Counties'!H29+'2004_Urban_GW_Counties'!H29+'2004_MW_GW_Counties'!H29</f>
        <v>97.100000000000009</v>
      </c>
      <c r="S29" s="27">
        <v>605</v>
      </c>
      <c r="T29" s="25" t="s">
        <v>172</v>
      </c>
      <c r="U29" s="28">
        <f>'2004_Ag_GW_Counties'!P29</f>
        <v>0</v>
      </c>
      <c r="V29" s="29">
        <f>'2004_Urban_GW_Counties'!P29</f>
        <v>0</v>
      </c>
      <c r="W29" s="29">
        <f>'2004_MW_GW_Counties'!P29</f>
        <v>0</v>
      </c>
      <c r="X29" s="29">
        <f t="shared" si="6"/>
        <v>0</v>
      </c>
      <c r="Y29" s="28">
        <f>'2004_Ag_GW_Counties'!U29</f>
        <v>0</v>
      </c>
      <c r="Z29" s="29">
        <f>'2004_Urban_GW_Counties'!U29</f>
        <v>0</v>
      </c>
      <c r="AA29" s="29">
        <f>'2004_MW_GW_Counties'!U29</f>
        <v>0</v>
      </c>
      <c r="AB29" s="28">
        <f>'2004_Ag_GW_Counties'!Q29+'2004_Urban_GW_Counties'!Q29+'2004_MW_GW_Counties'!Q29</f>
        <v>0</v>
      </c>
      <c r="AC29" s="28">
        <f>'2004_Ag_GW_Counties'!R29+'2004_Urban_GW_Counties'!R29+'2004_MW_GW_Counties'!R29</f>
        <v>0</v>
      </c>
      <c r="AD29" s="28">
        <f>'2004_Ag_GW_Counties'!S29+'2004_Urban_GW_Counties'!S29+'2004_MW_GW_Counties'!S29</f>
        <v>0</v>
      </c>
      <c r="AE29" s="28">
        <f>'2004_Ag_GW_Counties'!W29</f>
        <v>0</v>
      </c>
      <c r="AF29" s="29">
        <f>'2004_Urban_GW_Counties'!W29</f>
        <v>0</v>
      </c>
      <c r="AG29" s="29">
        <f>'2004_MW_GW_Counties'!W29</f>
        <v>0</v>
      </c>
      <c r="AH29" s="28">
        <f>'2004_Ag_GW_Counties'!W29+'2004_Urban_GW_Counties'!W29+'2004_MW_GW_Counties'!W29</f>
        <v>0</v>
      </c>
      <c r="AI29" s="29">
        <f t="shared" si="1"/>
        <v>0</v>
      </c>
      <c r="AL29" s="148"/>
      <c r="AM29" s="150">
        <v>504</v>
      </c>
      <c r="AN29" s="151" t="s">
        <v>160</v>
      </c>
      <c r="AO29" s="138">
        <f t="shared" si="29"/>
        <v>199.5</v>
      </c>
      <c r="AP29" s="138">
        <f t="shared" si="30"/>
        <v>33.300000000000004</v>
      </c>
      <c r="AQ29" s="138">
        <f t="shared" si="31"/>
        <v>0</v>
      </c>
      <c r="AR29" s="138">
        <f t="shared" si="32"/>
        <v>232.8</v>
      </c>
      <c r="AS29" s="138">
        <f t="shared" si="33"/>
        <v>350.7</v>
      </c>
      <c r="AT29" s="138">
        <f t="shared" si="34"/>
        <v>71.400000000000006</v>
      </c>
      <c r="AU29" s="138">
        <f t="shared" si="35"/>
        <v>1</v>
      </c>
      <c r="AV29" s="138">
        <f t="shared" si="36"/>
        <v>53.5</v>
      </c>
      <c r="AW29" s="138">
        <f t="shared" si="37"/>
        <v>0</v>
      </c>
      <c r="AX29" s="138">
        <f t="shared" si="38"/>
        <v>32.299999999999997</v>
      </c>
      <c r="AY29" s="138">
        <f t="shared" si="39"/>
        <v>0</v>
      </c>
      <c r="AZ29" s="138">
        <f t="shared" si="40"/>
        <v>0</v>
      </c>
      <c r="BA29" s="138">
        <f t="shared" si="41"/>
        <v>0</v>
      </c>
      <c r="BB29" s="138">
        <f t="shared" si="42"/>
        <v>0</v>
      </c>
      <c r="BC29" s="138">
        <f t="shared" si="43"/>
        <v>423.1</v>
      </c>
    </row>
    <row r="30" spans="1:56" x14ac:dyDescent="0.2">
      <c r="A30" s="23" t="s">
        <v>64</v>
      </c>
      <c r="B30" s="24" t="s">
        <v>65</v>
      </c>
      <c r="C30" s="28">
        <f>'2004_Ag_GW_Counties'!C30</f>
        <v>1.5999999999999999</v>
      </c>
      <c r="D30" s="29">
        <f>'2004_Urban_GW_Counties'!C30</f>
        <v>7.6999999999999993</v>
      </c>
      <c r="E30" s="29">
        <f>'2004_MW_GW_Counties'!C30</f>
        <v>0</v>
      </c>
      <c r="F30" s="29">
        <f t="shared" si="5"/>
        <v>9.2999999999999989</v>
      </c>
      <c r="G30" s="28">
        <f>'2004_Ag_GW_Counties'!H30</f>
        <v>63.400000000000006</v>
      </c>
      <c r="H30" s="29">
        <f>'2004_Urban_GW_Counties'!H30</f>
        <v>31.200000000000003</v>
      </c>
      <c r="I30" s="29">
        <f>'2004_MW_GW_Counties'!H30</f>
        <v>1</v>
      </c>
      <c r="J30" s="28">
        <f>'2004_Ag_GW_Counties'!D30+'2004_Urban_GW_Counties'!D30+'2004_MW_GW_Counties'!D30</f>
        <v>22.1</v>
      </c>
      <c r="K30" s="28">
        <f>'2004_Ag_GW_Counties'!E30+'2004_Urban_GW_Counties'!E30+'2004_MW_GW_Counties'!E30</f>
        <v>0</v>
      </c>
      <c r="L30" s="28">
        <f>'2004_Ag_GW_Counties'!F30+'2004_Urban_GW_Counties'!F30+'2004_MW_GW_Counties'!F30</f>
        <v>9.7999999999999989</v>
      </c>
      <c r="M30" s="28">
        <f>'2004_Ag_GW_Counties'!J30</f>
        <v>0</v>
      </c>
      <c r="N30" s="29">
        <f>'2004_Urban_GW_Counties'!J30</f>
        <v>0</v>
      </c>
      <c r="O30" s="29">
        <f>'2004_MW_GW_Counties'!J30</f>
        <v>0</v>
      </c>
      <c r="P30" s="28">
        <f>'2004_Ag_GW_Counties'!J30+'2004_Urban_GW_Counties'!J30+'2004_MW_GW_Counties'!J30</f>
        <v>0</v>
      </c>
      <c r="Q30" s="29">
        <f>'2004_Ag_GW_Counties'!H30+'2004_Urban_GW_Counties'!H30+'2004_MW_GW_Counties'!H30</f>
        <v>95.600000000000009</v>
      </c>
      <c r="S30" s="27">
        <v>606</v>
      </c>
      <c r="T30" s="25" t="s">
        <v>173</v>
      </c>
      <c r="U30" s="28">
        <f>'2004_Ag_GW_Counties'!P30</f>
        <v>409.7</v>
      </c>
      <c r="V30" s="29">
        <f>'2004_Urban_GW_Counties'!P30</f>
        <v>24.9</v>
      </c>
      <c r="W30" s="29">
        <f>'2004_MW_GW_Counties'!P30</f>
        <v>127.6</v>
      </c>
      <c r="X30" s="29">
        <f t="shared" si="6"/>
        <v>562.19999999999993</v>
      </c>
      <c r="Y30" s="28">
        <f>'2004_Ag_GW_Counties'!U30</f>
        <v>1592.3</v>
      </c>
      <c r="Z30" s="29">
        <f>'2004_Urban_GW_Counties'!U30</f>
        <v>28.200000000000003</v>
      </c>
      <c r="AA30" s="29">
        <f>'2004_MW_GW_Counties'!U30</f>
        <v>446.29999999999995</v>
      </c>
      <c r="AB30" s="28">
        <f>'2004_Ag_GW_Counties'!Q30+'2004_Urban_GW_Counties'!Q30+'2004_MW_GW_Counties'!Q30</f>
        <v>135.5</v>
      </c>
      <c r="AC30" s="28">
        <f>'2004_Ag_GW_Counties'!R30+'2004_Urban_GW_Counties'!R30+'2004_MW_GW_Counties'!R30</f>
        <v>0</v>
      </c>
      <c r="AD30" s="28">
        <f>'2004_Ag_GW_Counties'!S30+'2004_Urban_GW_Counties'!S30+'2004_MW_GW_Counties'!S30</f>
        <v>58.9</v>
      </c>
      <c r="AE30" s="28">
        <f>'2004_Ag_GW_Counties'!W30</f>
        <v>306.39999999999998</v>
      </c>
      <c r="AF30" s="29">
        <f>'2004_Urban_GW_Counties'!W30</f>
        <v>0</v>
      </c>
      <c r="AG30" s="29">
        <f>'2004_MW_GW_Counties'!W30</f>
        <v>0</v>
      </c>
      <c r="AH30" s="28">
        <f>'2004_Ag_GW_Counties'!W30+'2004_Urban_GW_Counties'!W30+'2004_MW_GW_Counties'!W30</f>
        <v>306.39999999999998</v>
      </c>
      <c r="AI30" s="29">
        <f t="shared" si="1"/>
        <v>2066.8000000000002</v>
      </c>
      <c r="AL30" s="148"/>
      <c r="AM30" s="150">
        <v>505</v>
      </c>
      <c r="AN30" s="151" t="s">
        <v>161</v>
      </c>
      <c r="AO30" s="138">
        <f t="shared" si="29"/>
        <v>48.100000000000009</v>
      </c>
      <c r="AP30" s="138">
        <f t="shared" si="30"/>
        <v>6.0000000000000009</v>
      </c>
      <c r="AQ30" s="138">
        <f t="shared" si="31"/>
        <v>0</v>
      </c>
      <c r="AR30" s="138">
        <f t="shared" si="32"/>
        <v>54.100000000000009</v>
      </c>
      <c r="AS30" s="138">
        <f t="shared" si="33"/>
        <v>62.100000000000009</v>
      </c>
      <c r="AT30" s="138">
        <f t="shared" si="34"/>
        <v>10.8</v>
      </c>
      <c r="AU30" s="138">
        <f t="shared" si="35"/>
        <v>0</v>
      </c>
      <c r="AV30" s="138">
        <f t="shared" si="36"/>
        <v>12.2</v>
      </c>
      <c r="AW30" s="138">
        <f t="shared" si="37"/>
        <v>0</v>
      </c>
      <c r="AX30" s="138">
        <f t="shared" si="38"/>
        <v>0.30000000000000004</v>
      </c>
      <c r="AY30" s="138">
        <f t="shared" si="39"/>
        <v>0</v>
      </c>
      <c r="AZ30" s="138">
        <f t="shared" si="40"/>
        <v>0</v>
      </c>
      <c r="BA30" s="138">
        <f t="shared" si="41"/>
        <v>0</v>
      </c>
      <c r="BB30" s="138">
        <f t="shared" si="42"/>
        <v>0</v>
      </c>
      <c r="BC30" s="138">
        <f t="shared" si="43"/>
        <v>72.900000000000006</v>
      </c>
    </row>
    <row r="31" spans="1:56" x14ac:dyDescent="0.2">
      <c r="A31" s="23" t="s">
        <v>66</v>
      </c>
      <c r="B31" s="24" t="s">
        <v>67</v>
      </c>
      <c r="C31" s="28">
        <f>'2004_Ag_GW_Counties'!C31</f>
        <v>6.7</v>
      </c>
      <c r="D31" s="29">
        <f>'2004_Urban_GW_Counties'!C31</f>
        <v>33</v>
      </c>
      <c r="E31" s="29">
        <f>'2004_MW_GW_Counties'!C31</f>
        <v>0</v>
      </c>
      <c r="F31" s="29">
        <f t="shared" si="5"/>
        <v>39.700000000000003</v>
      </c>
      <c r="G31" s="28">
        <f>'2004_Ag_GW_Counties'!H31</f>
        <v>17.600000000000001</v>
      </c>
      <c r="H31" s="29">
        <f>'2004_Urban_GW_Counties'!H31</f>
        <v>611.29999999999995</v>
      </c>
      <c r="I31" s="29">
        <f>'2004_MW_GW_Counties'!H31</f>
        <v>0</v>
      </c>
      <c r="J31" s="28">
        <f>'2004_Ag_GW_Counties'!D31+'2004_Urban_GW_Counties'!D31+'2004_MW_GW_Counties'!D31</f>
        <v>17.900000000000002</v>
      </c>
      <c r="K31" s="28">
        <f>'2004_Ag_GW_Counties'!E31+'2004_Urban_GW_Counties'!E31+'2004_MW_GW_Counties'!E31</f>
        <v>0</v>
      </c>
      <c r="L31" s="28">
        <f>'2004_Ag_GW_Counties'!F31+'2004_Urban_GW_Counties'!F31+'2004_MW_GW_Counties'!F31</f>
        <v>0</v>
      </c>
      <c r="M31" s="28">
        <f>'2004_Ag_GW_Counties'!J31</f>
        <v>7.9</v>
      </c>
      <c r="N31" s="29">
        <f>'2004_Urban_GW_Counties'!J31</f>
        <v>331.4</v>
      </c>
      <c r="O31" s="29">
        <f>'2004_MW_GW_Counties'!J31</f>
        <v>0</v>
      </c>
      <c r="P31" s="28">
        <f>'2004_Ag_GW_Counties'!J31+'2004_Urban_GW_Counties'!J31+'2004_MW_GW_Counties'!J31</f>
        <v>339.29999999999995</v>
      </c>
      <c r="Q31" s="29">
        <f>'2004_Ag_GW_Counties'!H31+'2004_Urban_GW_Counties'!H31+'2004_MW_GW_Counties'!H31</f>
        <v>628.9</v>
      </c>
      <c r="S31" s="27">
        <v>607</v>
      </c>
      <c r="T31" s="25" t="s">
        <v>174</v>
      </c>
      <c r="U31" s="28">
        <f>'2004_Ag_GW_Counties'!P31</f>
        <v>95.4</v>
      </c>
      <c r="V31" s="29">
        <f>'2004_Urban_GW_Counties'!P31</f>
        <v>149.6</v>
      </c>
      <c r="W31" s="29">
        <f>'2004_MW_GW_Counties'!P31</f>
        <v>0</v>
      </c>
      <c r="X31" s="29">
        <f t="shared" si="6"/>
        <v>245</v>
      </c>
      <c r="Y31" s="28">
        <f>'2004_Ag_GW_Counties'!U31</f>
        <v>898.1</v>
      </c>
      <c r="Z31" s="29">
        <f>'2004_Urban_GW_Counties'!U31</f>
        <v>149.6</v>
      </c>
      <c r="AA31" s="29">
        <f>'2004_MW_GW_Counties'!U31</f>
        <v>5.4</v>
      </c>
      <c r="AB31" s="28">
        <f>'2004_Ag_GW_Counties'!Q31+'2004_Urban_GW_Counties'!Q31+'2004_MW_GW_Counties'!Q31</f>
        <v>114.60000000000001</v>
      </c>
      <c r="AC31" s="28">
        <f>'2004_Ag_GW_Counties'!R31+'2004_Urban_GW_Counties'!R31+'2004_MW_GW_Counties'!R31</f>
        <v>29.1</v>
      </c>
      <c r="AD31" s="28">
        <f>'2004_Ag_GW_Counties'!S31+'2004_Urban_GW_Counties'!S31+'2004_MW_GW_Counties'!S31</f>
        <v>34.5</v>
      </c>
      <c r="AE31" s="28">
        <f>'2004_Ag_GW_Counties'!W31</f>
        <v>3.3</v>
      </c>
      <c r="AF31" s="29">
        <f>'2004_Urban_GW_Counties'!W31</f>
        <v>0</v>
      </c>
      <c r="AG31" s="29">
        <f>'2004_MW_GW_Counties'!W31</f>
        <v>0</v>
      </c>
      <c r="AH31" s="28">
        <f>'2004_Ag_GW_Counties'!W31+'2004_Urban_GW_Counties'!W31+'2004_MW_GW_Counties'!W31</f>
        <v>3.3</v>
      </c>
      <c r="AI31" s="29">
        <f t="shared" si="1"/>
        <v>1053.1000000000001</v>
      </c>
      <c r="AL31" s="148"/>
      <c r="AM31" s="150">
        <v>506</v>
      </c>
      <c r="AN31" s="151" t="s">
        <v>162</v>
      </c>
      <c r="AO31" s="138">
        <f t="shared" si="29"/>
        <v>461.79999999999995</v>
      </c>
      <c r="AP31" s="138">
        <f t="shared" si="30"/>
        <v>12.900000000000002</v>
      </c>
      <c r="AQ31" s="138">
        <f t="shared" si="31"/>
        <v>9.1</v>
      </c>
      <c r="AR31" s="138">
        <f t="shared" si="32"/>
        <v>483.79999999999995</v>
      </c>
      <c r="AS31" s="138">
        <f t="shared" si="33"/>
        <v>2174.3000000000002</v>
      </c>
      <c r="AT31" s="138">
        <f t="shared" si="34"/>
        <v>12.900000000000002</v>
      </c>
      <c r="AU31" s="138">
        <f t="shared" si="35"/>
        <v>121.80000000000001</v>
      </c>
      <c r="AV31" s="138">
        <f t="shared" si="36"/>
        <v>98.9</v>
      </c>
      <c r="AW31" s="138">
        <f t="shared" si="37"/>
        <v>0</v>
      </c>
      <c r="AX31" s="138">
        <f t="shared" si="38"/>
        <v>64.8</v>
      </c>
      <c r="AY31" s="138">
        <f t="shared" si="39"/>
        <v>107.19999999999999</v>
      </c>
      <c r="AZ31" s="138">
        <f t="shared" si="40"/>
        <v>0</v>
      </c>
      <c r="BA31" s="138">
        <f t="shared" si="41"/>
        <v>9.8000000000000007</v>
      </c>
      <c r="BB31" s="138">
        <f t="shared" si="42"/>
        <v>116.99999999999999</v>
      </c>
      <c r="BC31" s="138">
        <f t="shared" si="43"/>
        <v>2309.0000000000005</v>
      </c>
    </row>
    <row r="32" spans="1:56" x14ac:dyDescent="0.2">
      <c r="A32" s="23" t="s">
        <v>68</v>
      </c>
      <c r="B32" s="24" t="s">
        <v>69</v>
      </c>
      <c r="C32" s="28">
        <f>'2004_Ag_GW_Counties'!C32</f>
        <v>69.099999999999994</v>
      </c>
      <c r="D32" s="29">
        <f>'2004_Urban_GW_Counties'!C32</f>
        <v>11.9</v>
      </c>
      <c r="E32" s="29">
        <f>'2004_MW_GW_Counties'!C32</f>
        <v>0</v>
      </c>
      <c r="F32" s="29">
        <f t="shared" si="5"/>
        <v>81</v>
      </c>
      <c r="G32" s="28">
        <f>'2004_Ag_GW_Counties'!H32</f>
        <v>219.2</v>
      </c>
      <c r="H32" s="29">
        <f>'2004_Urban_GW_Counties'!H32</f>
        <v>96.300000000000011</v>
      </c>
      <c r="I32" s="29">
        <f>'2004_MW_GW_Counties'!H32</f>
        <v>0</v>
      </c>
      <c r="J32" s="28">
        <f>'2004_Ag_GW_Counties'!D32+'2004_Urban_GW_Counties'!D32+'2004_MW_GW_Counties'!D32</f>
        <v>31.700000000000003</v>
      </c>
      <c r="K32" s="28">
        <f>'2004_Ag_GW_Counties'!E32+'2004_Urban_GW_Counties'!E32+'2004_MW_GW_Counties'!E32</f>
        <v>0</v>
      </c>
      <c r="L32" s="28">
        <f>'2004_Ag_GW_Counties'!F32+'2004_Urban_GW_Counties'!F32+'2004_MW_GW_Counties'!F32</f>
        <v>5.5000000000000009</v>
      </c>
      <c r="M32" s="28">
        <f>'2004_Ag_GW_Counties'!J32</f>
        <v>0</v>
      </c>
      <c r="N32" s="29">
        <f>'2004_Urban_GW_Counties'!J32</f>
        <v>0</v>
      </c>
      <c r="O32" s="29">
        <f>'2004_MW_GW_Counties'!J32</f>
        <v>0</v>
      </c>
      <c r="P32" s="28">
        <f>'2004_Ag_GW_Counties'!J32+'2004_Urban_GW_Counties'!J32+'2004_MW_GW_Counties'!J32</f>
        <v>0</v>
      </c>
      <c r="Q32" s="29">
        <f>'2004_Ag_GW_Counties'!H32+'2004_Urban_GW_Counties'!H32+'2004_MW_GW_Counties'!H32</f>
        <v>315.5</v>
      </c>
      <c r="S32" s="27">
        <v>608</v>
      </c>
      <c r="T32" s="25" t="s">
        <v>175</v>
      </c>
      <c r="U32" s="28">
        <f>'2004_Ag_GW_Counties'!P32</f>
        <v>240.4</v>
      </c>
      <c r="V32" s="29">
        <f>'2004_Urban_GW_Counties'!P32</f>
        <v>80.299999999999983</v>
      </c>
      <c r="W32" s="29">
        <f>'2004_MW_GW_Counties'!P32</f>
        <v>0</v>
      </c>
      <c r="X32" s="29">
        <f t="shared" si="6"/>
        <v>320.7</v>
      </c>
      <c r="Y32" s="28">
        <f>'2004_Ag_GW_Counties'!U32</f>
        <v>985.90000000000009</v>
      </c>
      <c r="Z32" s="29">
        <f>'2004_Urban_GW_Counties'!U32</f>
        <v>80.299999999999983</v>
      </c>
      <c r="AA32" s="29">
        <f>'2004_MW_GW_Counties'!U32</f>
        <v>0</v>
      </c>
      <c r="AB32" s="28">
        <f>'2004_Ag_GW_Counties'!Q32+'2004_Urban_GW_Counties'!Q32+'2004_MW_GW_Counties'!Q32</f>
        <v>0</v>
      </c>
      <c r="AC32" s="28">
        <f>'2004_Ag_GW_Counties'!R32+'2004_Urban_GW_Counties'!R32+'2004_MW_GW_Counties'!R32</f>
        <v>0</v>
      </c>
      <c r="AD32" s="28">
        <f>'2004_Ag_GW_Counties'!S32+'2004_Urban_GW_Counties'!S32+'2004_MW_GW_Counties'!S32</f>
        <v>37.299999999999997</v>
      </c>
      <c r="AE32" s="28">
        <f>'2004_Ag_GW_Counties'!W32</f>
        <v>179.3</v>
      </c>
      <c r="AF32" s="29">
        <f>'2004_Urban_GW_Counties'!W32</f>
        <v>0</v>
      </c>
      <c r="AG32" s="29">
        <f>'2004_MW_GW_Counties'!W32</f>
        <v>0</v>
      </c>
      <c r="AH32" s="28">
        <f>'2004_Ag_GW_Counties'!W32+'2004_Urban_GW_Counties'!W32+'2004_MW_GW_Counties'!W32</f>
        <v>179.3</v>
      </c>
      <c r="AI32" s="29">
        <f t="shared" si="1"/>
        <v>1066.2</v>
      </c>
      <c r="AL32" s="148"/>
      <c r="AM32" s="150">
        <v>507</v>
      </c>
      <c r="AN32" s="151" t="s">
        <v>163</v>
      </c>
      <c r="AO32" s="138">
        <f t="shared" si="29"/>
        <v>559.6</v>
      </c>
      <c r="AP32" s="138">
        <f t="shared" si="30"/>
        <v>46.2</v>
      </c>
      <c r="AQ32" s="138">
        <f t="shared" si="31"/>
        <v>13.700000000000001</v>
      </c>
      <c r="AR32" s="138">
        <f t="shared" si="32"/>
        <v>619.50000000000011</v>
      </c>
      <c r="AS32" s="138">
        <f t="shared" si="33"/>
        <v>2577.3000000000002</v>
      </c>
      <c r="AT32" s="138">
        <f t="shared" si="34"/>
        <v>67.5</v>
      </c>
      <c r="AU32" s="138">
        <f t="shared" si="35"/>
        <v>268.70000000000005</v>
      </c>
      <c r="AV32" s="138">
        <f t="shared" si="36"/>
        <v>144.1</v>
      </c>
      <c r="AW32" s="138">
        <f t="shared" si="37"/>
        <v>0</v>
      </c>
      <c r="AX32" s="138">
        <f t="shared" si="38"/>
        <v>126</v>
      </c>
      <c r="AY32" s="138">
        <f t="shared" si="39"/>
        <v>102</v>
      </c>
      <c r="AZ32" s="138">
        <f t="shared" si="40"/>
        <v>0</v>
      </c>
      <c r="BA32" s="138">
        <f t="shared" si="41"/>
        <v>13.299999999999999</v>
      </c>
      <c r="BB32" s="138">
        <f t="shared" si="42"/>
        <v>115.3</v>
      </c>
      <c r="BC32" s="138">
        <f t="shared" si="43"/>
        <v>2913.5</v>
      </c>
    </row>
    <row r="33" spans="1:56" x14ac:dyDescent="0.2">
      <c r="A33" s="23" t="s">
        <v>70</v>
      </c>
      <c r="B33" s="24" t="s">
        <v>71</v>
      </c>
      <c r="C33" s="28">
        <f>'2004_Ag_GW_Counties'!C33</f>
        <v>16</v>
      </c>
      <c r="D33" s="29">
        <f>'2004_Urban_GW_Counties'!C33</f>
        <v>8.6</v>
      </c>
      <c r="E33" s="29">
        <f>'2004_MW_GW_Counties'!C33</f>
        <v>0</v>
      </c>
      <c r="F33" s="29">
        <f t="shared" si="5"/>
        <v>24.6</v>
      </c>
      <c r="G33" s="28">
        <f>'2004_Ag_GW_Counties'!H33</f>
        <v>90.6</v>
      </c>
      <c r="H33" s="29">
        <f>'2004_Urban_GW_Counties'!H33</f>
        <v>13.6</v>
      </c>
      <c r="I33" s="29">
        <f>'2004_MW_GW_Counties'!H33</f>
        <v>0</v>
      </c>
      <c r="J33" s="28">
        <f>'2004_Ag_GW_Counties'!D33+'2004_Urban_GW_Counties'!D33+'2004_MW_GW_Counties'!D33</f>
        <v>7</v>
      </c>
      <c r="K33" s="28">
        <f>'2004_Ag_GW_Counties'!E33+'2004_Urban_GW_Counties'!E33+'2004_MW_GW_Counties'!E33</f>
        <v>0</v>
      </c>
      <c r="L33" s="28">
        <f>'2004_Ag_GW_Counties'!F33+'2004_Urban_GW_Counties'!F33+'2004_MW_GW_Counties'!F33</f>
        <v>1.8</v>
      </c>
      <c r="M33" s="28">
        <f>'2004_Ag_GW_Counties'!J33</f>
        <v>0.59999999999999432</v>
      </c>
      <c r="N33" s="29">
        <f>'2004_Urban_GW_Counties'!J33</f>
        <v>0</v>
      </c>
      <c r="O33" s="29">
        <f>'2004_MW_GW_Counties'!J33</f>
        <v>0</v>
      </c>
      <c r="P33" s="28">
        <f>'2004_Ag_GW_Counties'!J33+'2004_Urban_GW_Counties'!J33+'2004_MW_GW_Counties'!J33</f>
        <v>0.59999999999999432</v>
      </c>
      <c r="Q33" s="29">
        <f>'2004_Ag_GW_Counties'!H33+'2004_Urban_GW_Counties'!H33+'2004_MW_GW_Counties'!H33</f>
        <v>104.19999999999999</v>
      </c>
      <c r="S33" s="27">
        <v>609</v>
      </c>
      <c r="T33" s="25" t="s">
        <v>176</v>
      </c>
      <c r="U33" s="28">
        <f>'2004_Ag_GW_Counties'!P33</f>
        <v>1352.8000000000002</v>
      </c>
      <c r="V33" s="29">
        <f>'2004_Urban_GW_Counties'!P33</f>
        <v>97</v>
      </c>
      <c r="W33" s="29">
        <f>'2004_MW_GW_Counties'!P33</f>
        <v>7.5</v>
      </c>
      <c r="X33" s="29">
        <f t="shared" si="6"/>
        <v>1457.3000000000002</v>
      </c>
      <c r="Y33" s="28">
        <f>'2004_Ag_GW_Counties'!U33</f>
        <v>2247.2000000000003</v>
      </c>
      <c r="Z33" s="29">
        <f>'2004_Urban_GW_Counties'!U33</f>
        <v>97.1</v>
      </c>
      <c r="AA33" s="29">
        <f>'2004_MW_GW_Counties'!U33</f>
        <v>36.799999999999997</v>
      </c>
      <c r="AB33" s="28">
        <f>'2004_Ag_GW_Counties'!Q33+'2004_Urban_GW_Counties'!Q33+'2004_MW_GW_Counties'!Q33</f>
        <v>461.3</v>
      </c>
      <c r="AC33" s="28">
        <f>'2004_Ag_GW_Counties'!R33+'2004_Urban_GW_Counties'!R33+'2004_MW_GW_Counties'!R33</f>
        <v>25</v>
      </c>
      <c r="AD33" s="28">
        <f>'2004_Ag_GW_Counties'!S33+'2004_Urban_GW_Counties'!S33+'2004_MW_GW_Counties'!S33</f>
        <v>44.6</v>
      </c>
      <c r="AE33" s="28">
        <f>'2004_Ag_GW_Counties'!W33</f>
        <v>0</v>
      </c>
      <c r="AF33" s="29">
        <f>'2004_Urban_GW_Counties'!W33</f>
        <v>0</v>
      </c>
      <c r="AG33" s="29">
        <f>'2004_MW_GW_Counties'!W33</f>
        <v>0</v>
      </c>
      <c r="AH33" s="28">
        <f>'2004_Ag_GW_Counties'!W33+'2004_Urban_GW_Counties'!W33+'2004_MW_GW_Counties'!W33</f>
        <v>0</v>
      </c>
      <c r="AI33" s="29">
        <f t="shared" si="1"/>
        <v>2381.1000000000004</v>
      </c>
      <c r="AL33" s="148"/>
      <c r="AM33" s="150">
        <v>508</v>
      </c>
      <c r="AN33" s="151" t="s">
        <v>164</v>
      </c>
      <c r="AO33" s="138">
        <f t="shared" si="29"/>
        <v>37.599999999999994</v>
      </c>
      <c r="AP33" s="138">
        <f t="shared" si="30"/>
        <v>24.799999999999994</v>
      </c>
      <c r="AQ33" s="138">
        <f t="shared" si="31"/>
        <v>0</v>
      </c>
      <c r="AR33" s="138">
        <f t="shared" si="32"/>
        <v>62.399999999999991</v>
      </c>
      <c r="AS33" s="138">
        <f t="shared" si="33"/>
        <v>381.09999999999997</v>
      </c>
      <c r="AT33" s="138">
        <f t="shared" si="34"/>
        <v>124.10000000000001</v>
      </c>
      <c r="AU33" s="138">
        <f t="shared" si="35"/>
        <v>1</v>
      </c>
      <c r="AV33" s="138">
        <f t="shared" si="36"/>
        <v>64.5</v>
      </c>
      <c r="AW33" s="138">
        <f t="shared" si="37"/>
        <v>0</v>
      </c>
      <c r="AX33" s="138">
        <f t="shared" si="38"/>
        <v>35.600000000000009</v>
      </c>
      <c r="AY33" s="138">
        <f t="shared" si="39"/>
        <v>0.6</v>
      </c>
      <c r="AZ33" s="138">
        <f t="shared" si="40"/>
        <v>0</v>
      </c>
      <c r="BA33" s="138">
        <f t="shared" si="41"/>
        <v>0</v>
      </c>
      <c r="BB33" s="138">
        <f t="shared" si="42"/>
        <v>0.6</v>
      </c>
      <c r="BC33" s="138">
        <f t="shared" si="43"/>
        <v>506.2</v>
      </c>
    </row>
    <row r="34" spans="1:56" x14ac:dyDescent="0.2">
      <c r="A34" s="23" t="s">
        <v>72</v>
      </c>
      <c r="B34" s="24" t="s">
        <v>73</v>
      </c>
      <c r="C34" s="28">
        <f>'2004_Ag_GW_Counties'!C34</f>
        <v>143.19999999999999</v>
      </c>
      <c r="D34" s="29">
        <f>'2004_Urban_GW_Counties'!C34</f>
        <v>479.40000000000009</v>
      </c>
      <c r="E34" s="29">
        <f>'2004_MW_GW_Counties'!C34</f>
        <v>0</v>
      </c>
      <c r="F34" s="29">
        <f t="shared" si="5"/>
        <v>622.60000000000014</v>
      </c>
      <c r="G34" s="28">
        <f>'2004_Ag_GW_Counties'!H34</f>
        <v>1031</v>
      </c>
      <c r="H34" s="29">
        <f>'2004_Urban_GW_Counties'!H34</f>
        <v>840.30000000000007</v>
      </c>
      <c r="I34" s="29">
        <f>'2004_MW_GW_Counties'!H34</f>
        <v>4.9000000000000004</v>
      </c>
      <c r="J34" s="28">
        <f>'2004_Ag_GW_Counties'!D34+'2004_Urban_GW_Counties'!D34+'2004_MW_GW_Counties'!D34</f>
        <v>299.60000000000002</v>
      </c>
      <c r="K34" s="28">
        <f>'2004_Ag_GW_Counties'!E34+'2004_Urban_GW_Counties'!E34+'2004_MW_GW_Counties'!E34</f>
        <v>0</v>
      </c>
      <c r="L34" s="28">
        <f>'2004_Ag_GW_Counties'!F34+'2004_Urban_GW_Counties'!F34+'2004_MW_GW_Counties'!F34</f>
        <v>0</v>
      </c>
      <c r="M34" s="28">
        <f>'2004_Ag_GW_Counties'!J34</f>
        <v>6.2999999999999545</v>
      </c>
      <c r="N34" s="29">
        <f>'2004_Urban_GW_Counties'!J34</f>
        <v>0</v>
      </c>
      <c r="O34" s="29">
        <f>'2004_MW_GW_Counties'!J34</f>
        <v>0</v>
      </c>
      <c r="P34" s="28">
        <f>'2004_Ag_GW_Counties'!J34+'2004_Urban_GW_Counties'!J34+'2004_MW_GW_Counties'!J34</f>
        <v>6.2999999999999545</v>
      </c>
      <c r="Q34" s="29">
        <f>'2004_Ag_GW_Counties'!H34+'2004_Urban_GW_Counties'!H34+'2004_MW_GW_Counties'!H34</f>
        <v>1876.2000000000003</v>
      </c>
      <c r="S34" s="27">
        <v>610</v>
      </c>
      <c r="T34" s="25" t="s">
        <v>177</v>
      </c>
      <c r="U34" s="28">
        <f>'2004_Ag_GW_Counties'!P34</f>
        <v>2.6</v>
      </c>
      <c r="V34" s="29">
        <f>'2004_Urban_GW_Counties'!P34</f>
        <v>20.699999999999996</v>
      </c>
      <c r="W34" s="29">
        <f>'2004_MW_GW_Counties'!P34</f>
        <v>0</v>
      </c>
      <c r="X34" s="29">
        <f t="shared" si="6"/>
        <v>23.299999999999997</v>
      </c>
      <c r="Y34" s="28">
        <f>'2004_Ag_GW_Counties'!U34</f>
        <v>2.6</v>
      </c>
      <c r="Z34" s="29">
        <f>'2004_Urban_GW_Counties'!U34</f>
        <v>21.299999999999997</v>
      </c>
      <c r="AA34" s="29">
        <f>'2004_MW_GW_Counties'!U34</f>
        <v>0</v>
      </c>
      <c r="AB34" s="28">
        <f>'2004_Ag_GW_Counties'!Q34+'2004_Urban_GW_Counties'!Q34+'2004_MW_GW_Counties'!Q34</f>
        <v>13.7</v>
      </c>
      <c r="AC34" s="28">
        <f>'2004_Ag_GW_Counties'!R34+'2004_Urban_GW_Counties'!R34+'2004_MW_GW_Counties'!R34</f>
        <v>0</v>
      </c>
      <c r="AD34" s="28">
        <f>'2004_Ag_GW_Counties'!S34+'2004_Urban_GW_Counties'!S34+'2004_MW_GW_Counties'!S34</f>
        <v>0</v>
      </c>
      <c r="AE34" s="28">
        <f>'2004_Ag_GW_Counties'!W34</f>
        <v>0</v>
      </c>
      <c r="AF34" s="29">
        <f>'2004_Urban_GW_Counties'!W34</f>
        <v>0</v>
      </c>
      <c r="AG34" s="29">
        <f>'2004_MW_GW_Counties'!W34</f>
        <v>0</v>
      </c>
      <c r="AH34" s="28">
        <f>'2004_Ag_GW_Counties'!W34+'2004_Urban_GW_Counties'!W34+'2004_MW_GW_Counties'!W34</f>
        <v>0</v>
      </c>
      <c r="AI34" s="29">
        <f t="shared" ref="AI34:AI57" si="44">Y34+Z34+AA34</f>
        <v>23.9</v>
      </c>
      <c r="AL34" s="148"/>
      <c r="AM34" s="150">
        <v>509</v>
      </c>
      <c r="AN34" s="151" t="s">
        <v>165</v>
      </c>
      <c r="AO34" s="138">
        <f t="shared" si="29"/>
        <v>562.9</v>
      </c>
      <c r="AP34" s="138">
        <f t="shared" si="30"/>
        <v>9.1999999999999993</v>
      </c>
      <c r="AQ34" s="138">
        <f t="shared" si="31"/>
        <v>0</v>
      </c>
      <c r="AR34" s="138">
        <f t="shared" si="32"/>
        <v>572.1</v>
      </c>
      <c r="AS34" s="138">
        <f t="shared" si="33"/>
        <v>946.69999999999993</v>
      </c>
      <c r="AT34" s="138">
        <f t="shared" si="34"/>
        <v>67.099999999999994</v>
      </c>
      <c r="AU34" s="138">
        <f t="shared" si="35"/>
        <v>0</v>
      </c>
      <c r="AV34" s="138">
        <f t="shared" si="36"/>
        <v>147.29999999999998</v>
      </c>
      <c r="AW34" s="138">
        <f t="shared" si="37"/>
        <v>0</v>
      </c>
      <c r="AX34" s="138">
        <f t="shared" si="38"/>
        <v>10</v>
      </c>
      <c r="AY34" s="138">
        <f t="shared" si="39"/>
        <v>0</v>
      </c>
      <c r="AZ34" s="138">
        <f t="shared" si="40"/>
        <v>0</v>
      </c>
      <c r="BA34" s="138">
        <f t="shared" si="41"/>
        <v>0</v>
      </c>
      <c r="BB34" s="138">
        <f t="shared" si="42"/>
        <v>0</v>
      </c>
      <c r="BC34" s="138">
        <f t="shared" si="43"/>
        <v>1013.8</v>
      </c>
    </row>
    <row r="35" spans="1:56" x14ac:dyDescent="0.2">
      <c r="A35" s="23" t="s">
        <v>74</v>
      </c>
      <c r="B35" s="24" t="s">
        <v>75</v>
      </c>
      <c r="C35" s="28">
        <f>'2004_Ag_GW_Counties'!C35</f>
        <v>220.60000000000002</v>
      </c>
      <c r="D35" s="29">
        <f>'2004_Urban_GW_Counties'!C35</f>
        <v>181.29999999999998</v>
      </c>
      <c r="E35" s="29">
        <f>'2004_MW_GW_Counties'!C35</f>
        <v>0.8</v>
      </c>
      <c r="F35" s="29">
        <f t="shared" si="5"/>
        <v>402.7</v>
      </c>
      <c r="G35" s="28">
        <f>'2004_Ag_GW_Counties'!H35</f>
        <v>532.79999999999995</v>
      </c>
      <c r="H35" s="29">
        <f>'2004_Urban_GW_Counties'!H35</f>
        <v>446.2</v>
      </c>
      <c r="I35" s="29">
        <f>'2004_MW_GW_Counties'!H35</f>
        <v>43.2</v>
      </c>
      <c r="J35" s="28">
        <f>'2004_Ag_GW_Counties'!D35+'2004_Urban_GW_Counties'!D35+'2004_MW_GW_Counties'!D35</f>
        <v>68.099999999999994</v>
      </c>
      <c r="K35" s="28">
        <f>'2004_Ag_GW_Counties'!E35+'2004_Urban_GW_Counties'!E35+'2004_MW_GW_Counties'!E35</f>
        <v>0</v>
      </c>
      <c r="L35" s="28">
        <f>'2004_Ag_GW_Counties'!F35+'2004_Urban_GW_Counties'!F35+'2004_MW_GW_Counties'!F35</f>
        <v>2.9</v>
      </c>
      <c r="M35" s="28">
        <f>'2004_Ag_GW_Counties'!J35</f>
        <v>0</v>
      </c>
      <c r="N35" s="29">
        <f>'2004_Urban_GW_Counties'!J35</f>
        <v>0</v>
      </c>
      <c r="O35" s="29">
        <f>'2004_MW_GW_Counties'!J35</f>
        <v>0</v>
      </c>
      <c r="P35" s="28">
        <f>'2004_Ag_GW_Counties'!J35+'2004_Urban_GW_Counties'!J35+'2004_MW_GW_Counties'!J35</f>
        <v>0</v>
      </c>
      <c r="Q35" s="29">
        <f>'2004_Ag_GW_Counties'!H35+'2004_Urban_GW_Counties'!H35+'2004_MW_GW_Counties'!H35</f>
        <v>1022.2</v>
      </c>
      <c r="S35" s="27">
        <v>701</v>
      </c>
      <c r="T35" s="25" t="s">
        <v>178</v>
      </c>
      <c r="U35" s="28">
        <f>'2004_Ag_GW_Counties'!P35</f>
        <v>0.3</v>
      </c>
      <c r="V35" s="29">
        <f>'2004_Urban_GW_Counties'!P35</f>
        <v>2.2000000000000002</v>
      </c>
      <c r="W35" s="29">
        <f>'2004_MW_GW_Counties'!P35</f>
        <v>0</v>
      </c>
      <c r="X35" s="29">
        <f t="shared" si="6"/>
        <v>2.5</v>
      </c>
      <c r="Y35" s="28">
        <f>'2004_Ag_GW_Counties'!U35</f>
        <v>0.3</v>
      </c>
      <c r="Z35" s="29">
        <f>'2004_Urban_GW_Counties'!U35</f>
        <v>2.2000000000000002</v>
      </c>
      <c r="AA35" s="29">
        <f>'2004_MW_GW_Counties'!U35</f>
        <v>0</v>
      </c>
      <c r="AB35" s="28">
        <f>'2004_Ag_GW_Counties'!Q35+'2004_Urban_GW_Counties'!Q35+'2004_MW_GW_Counties'!Q35</f>
        <v>1.5000000000000002</v>
      </c>
      <c r="AC35" s="28">
        <f>'2004_Ag_GW_Counties'!R35+'2004_Urban_GW_Counties'!R35+'2004_MW_GW_Counties'!R35</f>
        <v>0</v>
      </c>
      <c r="AD35" s="28">
        <f>'2004_Ag_GW_Counties'!S35+'2004_Urban_GW_Counties'!S35+'2004_MW_GW_Counties'!S35</f>
        <v>0</v>
      </c>
      <c r="AE35" s="28">
        <f>'2004_Ag_GW_Counties'!W35</f>
        <v>0</v>
      </c>
      <c r="AF35" s="29">
        <f>'2004_Urban_GW_Counties'!W35</f>
        <v>0</v>
      </c>
      <c r="AG35" s="29">
        <f>'2004_MW_GW_Counties'!W35</f>
        <v>0</v>
      </c>
      <c r="AH35" s="28">
        <f>'2004_Ag_GW_Counties'!W35+'2004_Urban_GW_Counties'!W35+'2004_MW_GW_Counties'!W35</f>
        <v>0</v>
      </c>
      <c r="AI35" s="29">
        <f t="shared" si="44"/>
        <v>2.5</v>
      </c>
      <c r="AL35" s="148"/>
      <c r="AM35" s="150">
        <v>510</v>
      </c>
      <c r="AN35" s="151" t="s">
        <v>166</v>
      </c>
      <c r="AO35" s="138">
        <f t="shared" si="29"/>
        <v>14.799999999999999</v>
      </c>
      <c r="AP35" s="138">
        <f t="shared" si="30"/>
        <v>6.5</v>
      </c>
      <c r="AQ35" s="138">
        <f t="shared" si="31"/>
        <v>0</v>
      </c>
      <c r="AR35" s="138">
        <f t="shared" si="32"/>
        <v>21.299999999999997</v>
      </c>
      <c r="AS35" s="138">
        <f t="shared" si="33"/>
        <v>506.4</v>
      </c>
      <c r="AT35" s="138">
        <f t="shared" si="34"/>
        <v>32</v>
      </c>
      <c r="AU35" s="138">
        <f t="shared" si="35"/>
        <v>40.700000000000003</v>
      </c>
      <c r="AV35" s="138">
        <f t="shared" si="36"/>
        <v>3.3</v>
      </c>
      <c r="AW35" s="138">
        <f t="shared" si="37"/>
        <v>0</v>
      </c>
      <c r="AX35" s="138">
        <f t="shared" si="38"/>
        <v>0</v>
      </c>
      <c r="AY35" s="138">
        <f t="shared" si="39"/>
        <v>0</v>
      </c>
      <c r="AZ35" s="138">
        <f t="shared" si="40"/>
        <v>0</v>
      </c>
      <c r="BA35" s="138">
        <f t="shared" si="41"/>
        <v>0</v>
      </c>
      <c r="BB35" s="138">
        <f t="shared" si="42"/>
        <v>0</v>
      </c>
      <c r="BC35" s="138">
        <f t="shared" si="43"/>
        <v>579.1</v>
      </c>
    </row>
    <row r="36" spans="1:56" ht="13.5" thickBot="1" x14ac:dyDescent="0.25">
      <c r="A36" s="23" t="s">
        <v>76</v>
      </c>
      <c r="B36" s="24" t="s">
        <v>77</v>
      </c>
      <c r="C36" s="28">
        <f>'2004_Ag_GW_Counties'!C36</f>
        <v>48.1</v>
      </c>
      <c r="D36" s="29">
        <f>'2004_Urban_GW_Counties'!C36</f>
        <v>5.5</v>
      </c>
      <c r="E36" s="29">
        <f>'2004_MW_GW_Counties'!C36</f>
        <v>0</v>
      </c>
      <c r="F36" s="29">
        <f t="shared" si="5"/>
        <v>53.6</v>
      </c>
      <c r="G36" s="28">
        <f>'2004_Ag_GW_Counties'!H36</f>
        <v>73.400000000000006</v>
      </c>
      <c r="H36" s="29">
        <f>'2004_Urban_GW_Counties'!H36</f>
        <v>9.2000000000000011</v>
      </c>
      <c r="I36" s="29">
        <f>'2004_MW_GW_Counties'!H36</f>
        <v>0</v>
      </c>
      <c r="J36" s="28">
        <f>'2004_Ag_GW_Counties'!D36+'2004_Urban_GW_Counties'!D36+'2004_MW_GW_Counties'!D36</f>
        <v>26.600000000000005</v>
      </c>
      <c r="K36" s="28">
        <f>'2004_Ag_GW_Counties'!E36+'2004_Urban_GW_Counties'!E36+'2004_MW_GW_Counties'!E36</f>
        <v>0</v>
      </c>
      <c r="L36" s="28">
        <f>'2004_Ag_GW_Counties'!F36+'2004_Urban_GW_Counties'!F36+'2004_MW_GW_Counties'!F36</f>
        <v>1.3</v>
      </c>
      <c r="M36" s="28">
        <f>'2004_Ag_GW_Counties'!J36</f>
        <v>0</v>
      </c>
      <c r="N36" s="29">
        <f>'2004_Urban_GW_Counties'!J36</f>
        <v>0</v>
      </c>
      <c r="O36" s="29">
        <f>'2004_MW_GW_Counties'!J36</f>
        <v>0</v>
      </c>
      <c r="P36" s="28">
        <f>'2004_Ag_GW_Counties'!J36+'2004_Urban_GW_Counties'!J36+'2004_MW_GW_Counties'!J36</f>
        <v>0</v>
      </c>
      <c r="Q36" s="29">
        <f>'2004_Ag_GW_Counties'!H36+'2004_Urban_GW_Counties'!H36+'2004_MW_GW_Counties'!H36</f>
        <v>82.600000000000009</v>
      </c>
      <c r="S36" s="27">
        <v>702</v>
      </c>
      <c r="T36" s="25" t="s">
        <v>179</v>
      </c>
      <c r="U36" s="28">
        <f>'2004_Ag_GW_Counties'!P36</f>
        <v>422.2000000000001</v>
      </c>
      <c r="V36" s="29">
        <f>'2004_Urban_GW_Counties'!P36</f>
        <v>9</v>
      </c>
      <c r="W36" s="29">
        <f>'2004_MW_GW_Counties'!P36</f>
        <v>0</v>
      </c>
      <c r="X36" s="29">
        <f t="shared" si="6"/>
        <v>431.2000000000001</v>
      </c>
      <c r="Y36" s="28">
        <f>'2004_Ag_GW_Counties'!U36</f>
        <v>1542.2</v>
      </c>
      <c r="Z36" s="29">
        <f>'2004_Urban_GW_Counties'!U36</f>
        <v>20.8</v>
      </c>
      <c r="AA36" s="29">
        <f>'2004_MW_GW_Counties'!U36</f>
        <v>0</v>
      </c>
      <c r="AB36" s="28">
        <f>'2004_Ag_GW_Counties'!Q36+'2004_Urban_GW_Counties'!Q36+'2004_MW_GW_Counties'!Q36</f>
        <v>217.70000000000002</v>
      </c>
      <c r="AC36" s="28">
        <f>'2004_Ag_GW_Counties'!R36+'2004_Urban_GW_Counties'!R36+'2004_MW_GW_Counties'!R36</f>
        <v>1.9</v>
      </c>
      <c r="AD36" s="28">
        <f>'2004_Ag_GW_Counties'!S36+'2004_Urban_GW_Counties'!S36+'2004_MW_GW_Counties'!S36</f>
        <v>2.9000000000000004</v>
      </c>
      <c r="AE36" s="28">
        <f>'2004_Ag_GW_Counties'!W36</f>
        <v>39.1</v>
      </c>
      <c r="AF36" s="29">
        <f>'2004_Urban_GW_Counties'!W36</f>
        <v>0</v>
      </c>
      <c r="AG36" s="29">
        <f>'2004_MW_GW_Counties'!W36</f>
        <v>0</v>
      </c>
      <c r="AH36" s="28">
        <f>'2004_Ag_GW_Counties'!W36+'2004_Urban_GW_Counties'!W36+'2004_MW_GW_Counties'!W36</f>
        <v>39.1</v>
      </c>
      <c r="AI36" s="29">
        <f t="shared" si="44"/>
        <v>1563</v>
      </c>
      <c r="AL36" s="148"/>
      <c r="AM36" s="152">
        <v>511</v>
      </c>
      <c r="AN36" s="153" t="s">
        <v>167</v>
      </c>
      <c r="AO36" s="154">
        <f t="shared" si="29"/>
        <v>266.8</v>
      </c>
      <c r="AP36" s="154">
        <f t="shared" si="30"/>
        <v>167.8</v>
      </c>
      <c r="AQ36" s="154">
        <f t="shared" si="31"/>
        <v>0</v>
      </c>
      <c r="AR36" s="154">
        <f t="shared" si="32"/>
        <v>434.6</v>
      </c>
      <c r="AS36" s="154">
        <f t="shared" si="33"/>
        <v>568.70000000000005</v>
      </c>
      <c r="AT36" s="154">
        <f t="shared" si="34"/>
        <v>451.8</v>
      </c>
      <c r="AU36" s="154">
        <f t="shared" si="35"/>
        <v>1.7</v>
      </c>
      <c r="AV36" s="154">
        <f t="shared" si="36"/>
        <v>67.5</v>
      </c>
      <c r="AW36" s="154">
        <f t="shared" si="37"/>
        <v>0</v>
      </c>
      <c r="AX36" s="154">
        <f t="shared" si="38"/>
        <v>4.0999999999999996</v>
      </c>
      <c r="AY36" s="154">
        <f t="shared" si="39"/>
        <v>0</v>
      </c>
      <c r="AZ36" s="154">
        <f t="shared" si="40"/>
        <v>0</v>
      </c>
      <c r="BA36" s="154">
        <f t="shared" si="41"/>
        <v>0</v>
      </c>
      <c r="BB36" s="154">
        <f t="shared" si="42"/>
        <v>0</v>
      </c>
      <c r="BC36" s="154">
        <f t="shared" si="43"/>
        <v>1022.2</v>
      </c>
    </row>
    <row r="37" spans="1:56" ht="13.5" thickTop="1" x14ac:dyDescent="0.2">
      <c r="A37" s="23" t="s">
        <v>78</v>
      </c>
      <c r="B37" s="24" t="s">
        <v>79</v>
      </c>
      <c r="C37" s="28">
        <f>'2004_Ag_GW_Counties'!C37</f>
        <v>130.80000000000001</v>
      </c>
      <c r="D37" s="29">
        <f>'2004_Urban_GW_Counties'!C37</f>
        <v>458.00000000000051</v>
      </c>
      <c r="E37" s="29">
        <f>'2004_MW_GW_Counties'!C37</f>
        <v>0</v>
      </c>
      <c r="F37" s="29">
        <f t="shared" si="5"/>
        <v>588.80000000000052</v>
      </c>
      <c r="G37" s="28">
        <f>'2004_Ag_GW_Counties'!H37</f>
        <v>179.1</v>
      </c>
      <c r="H37" s="29">
        <f>'2004_Urban_GW_Counties'!H37</f>
        <v>656.50000000000045</v>
      </c>
      <c r="I37" s="29">
        <f>'2004_MW_GW_Counties'!H37</f>
        <v>0</v>
      </c>
      <c r="J37" s="28">
        <f>'2004_Ag_GW_Counties'!D37+'2004_Urban_GW_Counties'!D37+'2004_MW_GW_Counties'!D37</f>
        <v>244.1</v>
      </c>
      <c r="K37" s="28">
        <f>'2004_Ag_GW_Counties'!E37+'2004_Urban_GW_Counties'!E37+'2004_MW_GW_Counties'!E37</f>
        <v>15.8</v>
      </c>
      <c r="L37" s="28">
        <f>'2004_Ag_GW_Counties'!F37+'2004_Urban_GW_Counties'!F37+'2004_MW_GW_Counties'!F37</f>
        <v>0</v>
      </c>
      <c r="M37" s="28">
        <f>'2004_Ag_GW_Counties'!J37</f>
        <v>29.400000000000006</v>
      </c>
      <c r="N37" s="29">
        <f>'2004_Urban_GW_Counties'!J37</f>
        <v>8.2999999999999545</v>
      </c>
      <c r="O37" s="29">
        <f>'2004_MW_GW_Counties'!J37</f>
        <v>0</v>
      </c>
      <c r="P37" s="28">
        <f>'2004_Ag_GW_Counties'!J37+'2004_Urban_GW_Counties'!J37+'2004_MW_GW_Counties'!J37</f>
        <v>37.69999999999996</v>
      </c>
      <c r="Q37" s="29">
        <f>'2004_Ag_GW_Counties'!H37+'2004_Urban_GW_Counties'!H37+'2004_MW_GW_Counties'!H37</f>
        <v>835.60000000000048</v>
      </c>
      <c r="S37" s="27">
        <v>703</v>
      </c>
      <c r="T37" s="25" t="s">
        <v>180</v>
      </c>
      <c r="U37" s="28">
        <f>'2004_Ag_GW_Counties'!P37</f>
        <v>1634.1</v>
      </c>
      <c r="V37" s="29">
        <f>'2004_Urban_GW_Counties'!P37</f>
        <v>47.3</v>
      </c>
      <c r="W37" s="29">
        <f>'2004_MW_GW_Counties'!P37</f>
        <v>28.5</v>
      </c>
      <c r="X37" s="29">
        <f t="shared" si="6"/>
        <v>1709.8999999999999</v>
      </c>
      <c r="Y37" s="28">
        <f>'2004_Ag_GW_Counties'!U37</f>
        <v>2151.7000000000003</v>
      </c>
      <c r="Z37" s="29">
        <f>'2004_Urban_GW_Counties'!U37</f>
        <v>47.3</v>
      </c>
      <c r="AA37" s="29">
        <f>'2004_MW_GW_Counties'!U37</f>
        <v>74</v>
      </c>
      <c r="AB37" s="28">
        <f>'2004_Ag_GW_Counties'!Q37+'2004_Urban_GW_Counties'!Q37+'2004_MW_GW_Counties'!Q37</f>
        <v>470.40000000000003</v>
      </c>
      <c r="AC37" s="28">
        <f>'2004_Ag_GW_Counties'!R37+'2004_Urban_GW_Counties'!R37+'2004_MW_GW_Counties'!R37</f>
        <v>0</v>
      </c>
      <c r="AD37" s="28">
        <f>'2004_Ag_GW_Counties'!S37+'2004_Urban_GW_Counties'!S37+'2004_MW_GW_Counties'!S37</f>
        <v>26.300000000000004</v>
      </c>
      <c r="AE37" s="28">
        <f>'2004_Ag_GW_Counties'!W37</f>
        <v>0</v>
      </c>
      <c r="AF37" s="29">
        <f>'2004_Urban_GW_Counties'!W37</f>
        <v>0</v>
      </c>
      <c r="AG37" s="29">
        <f>'2004_MW_GW_Counties'!W37</f>
        <v>0</v>
      </c>
      <c r="AH37" s="28">
        <f>'2004_Ag_GW_Counties'!W37+'2004_Urban_GW_Counties'!W37+'2004_MW_GW_Counties'!W37</f>
        <v>0</v>
      </c>
      <c r="AI37" s="29">
        <f t="shared" si="44"/>
        <v>2273.0000000000005</v>
      </c>
      <c r="AL37" s="148"/>
      <c r="AM37" s="150"/>
      <c r="AN37" s="155" t="s">
        <v>242</v>
      </c>
      <c r="AO37" s="138">
        <f>SUM(AO26:AO36)</f>
        <v>2533.8000000000002</v>
      </c>
      <c r="AP37" s="138">
        <f t="shared" ref="AP37:BC37" si="45">SUM(AP26:AP36)</f>
        <v>367.1</v>
      </c>
      <c r="AQ37" s="138">
        <f t="shared" si="45"/>
        <v>22.8</v>
      </c>
      <c r="AR37" s="138">
        <f t="shared" si="45"/>
        <v>2923.7000000000003</v>
      </c>
      <c r="AS37" s="138">
        <f t="shared" si="45"/>
        <v>8483.2000000000007</v>
      </c>
      <c r="AT37" s="138">
        <f t="shared" si="45"/>
        <v>917.7</v>
      </c>
      <c r="AU37" s="138">
        <f t="shared" si="45"/>
        <v>449.6</v>
      </c>
      <c r="AV37" s="138">
        <f t="shared" si="45"/>
        <v>712.59999999999991</v>
      </c>
      <c r="AW37" s="138">
        <f t="shared" si="45"/>
        <v>0</v>
      </c>
      <c r="AX37" s="138">
        <f>SUM(AX26:AX36)</f>
        <v>333.70000000000005</v>
      </c>
      <c r="AY37" s="138">
        <f t="shared" ref="AY37:BA37" si="46">SUM(AY26:AY36)</f>
        <v>234.29999999999998</v>
      </c>
      <c r="AZ37" s="138">
        <f t="shared" si="46"/>
        <v>0</v>
      </c>
      <c r="BA37" s="138">
        <f t="shared" si="46"/>
        <v>23.1</v>
      </c>
      <c r="BB37" s="138">
        <f t="shared" si="45"/>
        <v>257.40000000000003</v>
      </c>
      <c r="BC37" s="138">
        <f t="shared" si="45"/>
        <v>9850.5000000000018</v>
      </c>
      <c r="BD37" s="28">
        <f>AS37+AT37+AU37</f>
        <v>9850.5000000000018</v>
      </c>
    </row>
    <row r="38" spans="1:56" x14ac:dyDescent="0.2">
      <c r="A38" s="23" t="s">
        <v>80</v>
      </c>
      <c r="B38" s="24" t="s">
        <v>81</v>
      </c>
      <c r="C38" s="28">
        <f>'2004_Ag_GW_Counties'!C38</f>
        <v>20.6</v>
      </c>
      <c r="D38" s="29">
        <f>'2004_Urban_GW_Counties'!C38</f>
        <v>21.5</v>
      </c>
      <c r="E38" s="29">
        <f>'2004_MW_GW_Counties'!C38</f>
        <v>0</v>
      </c>
      <c r="F38" s="29">
        <f t="shared" si="5"/>
        <v>42.1</v>
      </c>
      <c r="G38" s="28">
        <f>'2004_Ag_GW_Counties'!H38</f>
        <v>251.4</v>
      </c>
      <c r="H38" s="29">
        <f>'2004_Urban_GW_Counties'!H38</f>
        <v>615.5</v>
      </c>
      <c r="I38" s="29">
        <f>'2004_MW_GW_Counties'!H38</f>
        <v>1</v>
      </c>
      <c r="J38" s="28">
        <f>'2004_Ag_GW_Counties'!D38+'2004_Urban_GW_Counties'!D38+'2004_MW_GW_Counties'!D38</f>
        <v>29.7</v>
      </c>
      <c r="K38" s="28">
        <f>'2004_Ag_GW_Counties'!E38+'2004_Urban_GW_Counties'!E38+'2004_MW_GW_Counties'!E38</f>
        <v>0.8</v>
      </c>
      <c r="L38" s="28">
        <f>'2004_Ag_GW_Counties'!F38+'2004_Urban_GW_Counties'!F38+'2004_MW_GW_Counties'!F38</f>
        <v>0</v>
      </c>
      <c r="M38" s="28">
        <f>'2004_Ag_GW_Counties'!J38</f>
        <v>0</v>
      </c>
      <c r="N38" s="29">
        <f>'2004_Urban_GW_Counties'!J38</f>
        <v>0</v>
      </c>
      <c r="O38" s="29">
        <f>'2004_MW_GW_Counties'!J38</f>
        <v>0</v>
      </c>
      <c r="P38" s="28">
        <f>'2004_Ag_GW_Counties'!J38+'2004_Urban_GW_Counties'!J38+'2004_MW_GW_Counties'!J38</f>
        <v>0</v>
      </c>
      <c r="Q38" s="29">
        <f>'2004_Ag_GW_Counties'!H38+'2004_Urban_GW_Counties'!H38+'2004_MW_GW_Counties'!H38</f>
        <v>867.9</v>
      </c>
      <c r="S38" s="27">
        <v>704</v>
      </c>
      <c r="T38" s="25" t="s">
        <v>181</v>
      </c>
      <c r="U38" s="28">
        <f>'2004_Ag_GW_Counties'!P38</f>
        <v>74.5</v>
      </c>
      <c r="V38" s="29">
        <f>'2004_Urban_GW_Counties'!P38</f>
        <v>249.1</v>
      </c>
      <c r="W38" s="29">
        <f>'2004_MW_GW_Counties'!P38</f>
        <v>0</v>
      </c>
      <c r="X38" s="29">
        <f t="shared" si="6"/>
        <v>323.60000000000002</v>
      </c>
      <c r="Y38" s="28">
        <f>'2004_Ag_GW_Counties'!U38</f>
        <v>500.1</v>
      </c>
      <c r="Z38" s="29">
        <f>'2004_Urban_GW_Counties'!U38</f>
        <v>313.5</v>
      </c>
      <c r="AA38" s="29">
        <f>'2004_MW_GW_Counties'!U38</f>
        <v>0</v>
      </c>
      <c r="AB38" s="28">
        <f>'2004_Ag_GW_Counties'!Q38+'2004_Urban_GW_Counties'!Q38+'2004_MW_GW_Counties'!Q38</f>
        <v>323.29999999999995</v>
      </c>
      <c r="AC38" s="28">
        <f>'2004_Ag_GW_Counties'!R38+'2004_Urban_GW_Counties'!R38+'2004_MW_GW_Counties'!R38</f>
        <v>0</v>
      </c>
      <c r="AD38" s="28">
        <f>'2004_Ag_GW_Counties'!S38+'2004_Urban_GW_Counties'!S38+'2004_MW_GW_Counties'!S38</f>
        <v>21.4</v>
      </c>
      <c r="AE38" s="28">
        <f>'2004_Ag_GW_Counties'!W38</f>
        <v>57.4</v>
      </c>
      <c r="AF38" s="29">
        <f>'2004_Urban_GW_Counties'!W38</f>
        <v>0</v>
      </c>
      <c r="AG38" s="29">
        <f>'2004_MW_GW_Counties'!W38</f>
        <v>0</v>
      </c>
      <c r="AH38" s="28">
        <f>'2004_Ag_GW_Counties'!W38+'2004_Urban_GW_Counties'!W38+'2004_MW_GW_Counties'!W38</f>
        <v>57.4</v>
      </c>
      <c r="AI38" s="29">
        <f t="shared" si="44"/>
        <v>813.6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'2004_Ag_GW_Counties'!C39</f>
        <v>0</v>
      </c>
      <c r="D39" s="29">
        <f>'2004_Urban_GW_Counties'!C39</f>
        <v>0</v>
      </c>
      <c r="E39" s="29">
        <f>'2004_MW_GW_Counties'!C39</f>
        <v>0</v>
      </c>
      <c r="F39" s="29">
        <f t="shared" si="5"/>
        <v>0</v>
      </c>
      <c r="G39" s="28">
        <f>'2004_Ag_GW_Counties'!H39</f>
        <v>0</v>
      </c>
      <c r="H39" s="29">
        <f>'2004_Urban_GW_Counties'!H39</f>
        <v>81.099999999999994</v>
      </c>
      <c r="I39" s="29">
        <f>'2004_MW_GW_Counties'!H39</f>
        <v>0</v>
      </c>
      <c r="J39" s="28">
        <f>'2004_Ag_GW_Counties'!D39+'2004_Urban_GW_Counties'!D39+'2004_MW_GW_Counties'!D39</f>
        <v>0.8</v>
      </c>
      <c r="K39" s="28">
        <f>'2004_Ag_GW_Counties'!E39+'2004_Urban_GW_Counties'!E39+'2004_MW_GW_Counties'!E39</f>
        <v>0</v>
      </c>
      <c r="L39" s="28">
        <f>'2004_Ag_GW_Counties'!F39+'2004_Urban_GW_Counties'!F39+'2004_MW_GW_Counties'!F39</f>
        <v>0</v>
      </c>
      <c r="M39" s="28">
        <f>'2004_Ag_GW_Counties'!J39</f>
        <v>0</v>
      </c>
      <c r="N39" s="29">
        <f>'2004_Urban_GW_Counties'!J39</f>
        <v>0</v>
      </c>
      <c r="O39" s="29">
        <f>'2004_MW_GW_Counties'!J39</f>
        <v>0</v>
      </c>
      <c r="P39" s="28">
        <f>'2004_Ag_GW_Counties'!J39+'2004_Urban_GW_Counties'!J39+'2004_MW_GW_Counties'!J39</f>
        <v>0</v>
      </c>
      <c r="Q39" s="29">
        <f>'2004_Ag_GW_Counties'!H39+'2004_Urban_GW_Counties'!H39+'2004_MW_GW_Counties'!H39</f>
        <v>81.099999999999994</v>
      </c>
      <c r="S39" s="27">
        <v>705</v>
      </c>
      <c r="T39" s="25" t="s">
        <v>182</v>
      </c>
      <c r="U39" s="28">
        <f>'2004_Ag_GW_Counties'!P39</f>
        <v>580.60000000000014</v>
      </c>
      <c r="V39" s="29">
        <f>'2004_Urban_GW_Counties'!P39</f>
        <v>62.9</v>
      </c>
      <c r="W39" s="29">
        <f>'2004_MW_GW_Counties'!P39</f>
        <v>0</v>
      </c>
      <c r="X39" s="29">
        <f t="shared" si="6"/>
        <v>643.50000000000011</v>
      </c>
      <c r="Y39" s="28">
        <f>'2004_Ag_GW_Counties'!U39</f>
        <v>977.8</v>
      </c>
      <c r="Z39" s="29">
        <f>'2004_Urban_GW_Counties'!U39</f>
        <v>64.8</v>
      </c>
      <c r="AA39" s="29">
        <f>'2004_MW_GW_Counties'!U39</f>
        <v>0</v>
      </c>
      <c r="AB39" s="28">
        <f>'2004_Ag_GW_Counties'!Q39+'2004_Urban_GW_Counties'!Q39+'2004_MW_GW_Counties'!Q39</f>
        <v>303.10000000000002</v>
      </c>
      <c r="AC39" s="28">
        <f>'2004_Ag_GW_Counties'!R39+'2004_Urban_GW_Counties'!R39+'2004_MW_GW_Counties'!R39</f>
        <v>0</v>
      </c>
      <c r="AD39" s="28">
        <f>'2004_Ag_GW_Counties'!S39+'2004_Urban_GW_Counties'!S39+'2004_MW_GW_Counties'!S39</f>
        <v>19.999999999999996</v>
      </c>
      <c r="AE39" s="28">
        <f>'2004_Ag_GW_Counties'!W39</f>
        <v>0</v>
      </c>
      <c r="AF39" s="29">
        <f>'2004_Urban_GW_Counties'!W39</f>
        <v>0</v>
      </c>
      <c r="AG39" s="29">
        <f>'2004_MW_GW_Counties'!W39</f>
        <v>0</v>
      </c>
      <c r="AH39" s="28">
        <f>'2004_Ag_GW_Counties'!W39+'2004_Urban_GW_Counties'!W39+'2004_MW_GW_Counties'!W39</f>
        <v>0</v>
      </c>
      <c r="AI39" s="29">
        <f t="shared" si="44"/>
        <v>1042.5999999999999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'2004_Ag_GW_Counties'!C40</f>
        <v>261</v>
      </c>
      <c r="D40" s="29">
        <f>'2004_Urban_GW_Counties'!C40</f>
        <v>106.29999999999998</v>
      </c>
      <c r="E40" s="29">
        <f>'2004_MW_GW_Counties'!C40</f>
        <v>0</v>
      </c>
      <c r="F40" s="29">
        <f t="shared" si="5"/>
        <v>367.29999999999995</v>
      </c>
      <c r="G40" s="28">
        <f>'2004_Ag_GW_Counties'!H40</f>
        <v>1415.3999999999999</v>
      </c>
      <c r="H40" s="29">
        <f>'2004_Urban_GW_Counties'!H40</f>
        <v>162.69999999999999</v>
      </c>
      <c r="I40" s="29">
        <f>'2004_MW_GW_Counties'!H40</f>
        <v>1.9</v>
      </c>
      <c r="J40" s="28">
        <f>'2004_Ag_GW_Counties'!D40+'2004_Urban_GW_Counties'!D40+'2004_MW_GW_Counties'!D40</f>
        <v>71</v>
      </c>
      <c r="K40" s="28">
        <f>'2004_Ag_GW_Counties'!E40+'2004_Urban_GW_Counties'!E40+'2004_MW_GW_Counties'!E40</f>
        <v>0</v>
      </c>
      <c r="L40" s="28">
        <f>'2004_Ag_GW_Counties'!F40+'2004_Urban_GW_Counties'!F40+'2004_MW_GW_Counties'!F40</f>
        <v>20.399999999999999</v>
      </c>
      <c r="M40" s="28">
        <f>'2004_Ag_GW_Counties'!J40</f>
        <v>515.69999999999993</v>
      </c>
      <c r="N40" s="29">
        <f>'2004_Urban_GW_Counties'!J40</f>
        <v>0</v>
      </c>
      <c r="O40" s="29">
        <f>'2004_MW_GW_Counties'!J40</f>
        <v>0</v>
      </c>
      <c r="P40" s="28">
        <f>'2004_Ag_GW_Counties'!J40+'2004_Urban_GW_Counties'!J40+'2004_MW_GW_Counties'!J40</f>
        <v>515.69999999999993</v>
      </c>
      <c r="Q40" s="29">
        <f>'2004_Ag_GW_Counties'!H40+'2004_Urban_GW_Counties'!H40+'2004_MW_GW_Counties'!H40</f>
        <v>1580</v>
      </c>
      <c r="S40" s="27">
        <v>706</v>
      </c>
      <c r="T40" s="25" t="s">
        <v>183</v>
      </c>
      <c r="U40" s="28">
        <f>'2004_Ag_GW_Counties'!P40</f>
        <v>1834</v>
      </c>
      <c r="V40" s="29">
        <f>'2004_Urban_GW_Counties'!P40</f>
        <v>129.89999999999998</v>
      </c>
      <c r="W40" s="29">
        <f>'2004_MW_GW_Counties'!P40</f>
        <v>3.1</v>
      </c>
      <c r="X40" s="29">
        <f t="shared" si="6"/>
        <v>1967</v>
      </c>
      <c r="Y40" s="28">
        <f>'2004_Ag_GW_Counties'!U40</f>
        <v>2557.1</v>
      </c>
      <c r="Z40" s="29">
        <f>'2004_Urban_GW_Counties'!U40</f>
        <v>133</v>
      </c>
      <c r="AA40" s="29">
        <f>'2004_MW_GW_Counties'!U40</f>
        <v>3.1</v>
      </c>
      <c r="AB40" s="28">
        <f>'2004_Ag_GW_Counties'!Q40+'2004_Urban_GW_Counties'!Q40+'2004_MW_GW_Counties'!Q40</f>
        <v>780.1</v>
      </c>
      <c r="AC40" s="28">
        <f>'2004_Ag_GW_Counties'!R40+'2004_Urban_GW_Counties'!R40+'2004_MW_GW_Counties'!R40</f>
        <v>0</v>
      </c>
      <c r="AD40" s="28">
        <f>'2004_Ag_GW_Counties'!S40+'2004_Urban_GW_Counties'!S40+'2004_MW_GW_Counties'!S40</f>
        <v>36.6</v>
      </c>
      <c r="AE40" s="28">
        <f>'2004_Ag_GW_Counties'!W40</f>
        <v>0</v>
      </c>
      <c r="AF40" s="29">
        <f>'2004_Urban_GW_Counties'!W40</f>
        <v>0</v>
      </c>
      <c r="AG40" s="29">
        <f>'2004_MW_GW_Counties'!W40</f>
        <v>0</v>
      </c>
      <c r="AH40" s="28">
        <f>'2004_Ag_GW_Counties'!W40+'2004_Urban_GW_Counties'!W40+'2004_MW_GW_Counties'!W40</f>
        <v>0</v>
      </c>
      <c r="AI40" s="29">
        <f t="shared" si="44"/>
        <v>2693.2</v>
      </c>
      <c r="AL40" s="148" t="s">
        <v>236</v>
      </c>
      <c r="AM40" s="150">
        <v>601</v>
      </c>
      <c r="AN40" s="151" t="s">
        <v>168</v>
      </c>
      <c r="AO40" s="138">
        <f t="shared" ref="AO40:AO49" si="47">U25</f>
        <v>5.8</v>
      </c>
      <c r="AP40" s="138">
        <f t="shared" ref="AP40:AP49" si="48">V25</f>
        <v>13.9</v>
      </c>
      <c r="AQ40" s="138">
        <f t="shared" ref="AQ40:AQ49" si="49">W25</f>
        <v>0</v>
      </c>
      <c r="AR40" s="138">
        <f t="shared" ref="AR40:AR49" si="50">X25</f>
        <v>19.7</v>
      </c>
      <c r="AS40" s="138">
        <f t="shared" ref="AS40:AS49" si="51">Y25</f>
        <v>32.199999999999996</v>
      </c>
      <c r="AT40" s="138">
        <f t="shared" ref="AT40:AT49" si="52">Z25</f>
        <v>42.4</v>
      </c>
      <c r="AU40" s="138">
        <f t="shared" ref="AU40:AU49" si="53">AA25</f>
        <v>0</v>
      </c>
      <c r="AV40" s="138">
        <f t="shared" ref="AV40:AV49" si="54">AB25</f>
        <v>4.8</v>
      </c>
      <c r="AW40" s="138">
        <f t="shared" ref="AW40:AW49" si="55">AC25</f>
        <v>0</v>
      </c>
      <c r="AX40" s="138">
        <f t="shared" ref="AX40:AX49" si="56">AD25</f>
        <v>0.2</v>
      </c>
      <c r="AY40" s="138">
        <f t="shared" ref="AY40:AY49" si="57">AE25</f>
        <v>0</v>
      </c>
      <c r="AZ40" s="138">
        <f t="shared" ref="AZ40:AZ49" si="58">AF25</f>
        <v>0</v>
      </c>
      <c r="BA40" s="138">
        <f t="shared" ref="BA40:BA49" si="59">AG25</f>
        <v>0</v>
      </c>
      <c r="BB40" s="138">
        <f t="shared" ref="BB40:BB49" si="60">AH25</f>
        <v>0</v>
      </c>
      <c r="BC40" s="138">
        <f t="shared" ref="BC40:BC49" si="61">AI25</f>
        <v>74.599999999999994</v>
      </c>
    </row>
    <row r="41" spans="1:56" x14ac:dyDescent="0.2">
      <c r="A41" s="23" t="s">
        <v>86</v>
      </c>
      <c r="B41" s="24" t="s">
        <v>87</v>
      </c>
      <c r="C41" s="28">
        <f>'2004_Ag_GW_Counties'!C41</f>
        <v>182.29999999999998</v>
      </c>
      <c r="D41" s="29">
        <f>'2004_Urban_GW_Counties'!C41</f>
        <v>42.400000000000006</v>
      </c>
      <c r="E41" s="29">
        <f>'2004_MW_GW_Counties'!C41</f>
        <v>0</v>
      </c>
      <c r="F41" s="29">
        <f t="shared" si="5"/>
        <v>224.7</v>
      </c>
      <c r="G41" s="28">
        <f>'2004_Ag_GW_Counties'!H41</f>
        <v>186.70000000000002</v>
      </c>
      <c r="H41" s="29">
        <f>'2004_Urban_GW_Counties'!H41</f>
        <v>56.8</v>
      </c>
      <c r="I41" s="29">
        <f>'2004_MW_GW_Counties'!H41</f>
        <v>0</v>
      </c>
      <c r="J41" s="28">
        <f>'2004_Ag_GW_Counties'!D41+'2004_Urban_GW_Counties'!D41+'2004_MW_GW_Counties'!D41</f>
        <v>51.7</v>
      </c>
      <c r="K41" s="28">
        <f>'2004_Ag_GW_Counties'!E41+'2004_Urban_GW_Counties'!E41+'2004_MW_GW_Counties'!E41</f>
        <v>0</v>
      </c>
      <c r="L41" s="28">
        <f>'2004_Ag_GW_Counties'!F41+'2004_Urban_GW_Counties'!F41+'2004_MW_GW_Counties'!F41</f>
        <v>0</v>
      </c>
      <c r="M41" s="28">
        <f>'2004_Ag_GW_Counties'!J41</f>
        <v>0</v>
      </c>
      <c r="N41" s="29">
        <f>'2004_Urban_GW_Counties'!J41</f>
        <v>0</v>
      </c>
      <c r="O41" s="29">
        <f>'2004_MW_GW_Counties'!J41</f>
        <v>0</v>
      </c>
      <c r="P41" s="28">
        <f>'2004_Ag_GW_Counties'!J41+'2004_Urban_GW_Counties'!J41+'2004_MW_GW_Counties'!J41</f>
        <v>0</v>
      </c>
      <c r="Q41" s="29">
        <f>'2004_Ag_GW_Counties'!H41+'2004_Urban_GW_Counties'!H41+'2004_MW_GW_Counties'!H41</f>
        <v>243.5</v>
      </c>
      <c r="S41" s="27">
        <v>707</v>
      </c>
      <c r="T41" s="25" t="s">
        <v>184</v>
      </c>
      <c r="U41" s="28">
        <f>'2004_Ag_GW_Counties'!P41</f>
        <v>27.1</v>
      </c>
      <c r="V41" s="29">
        <f>'2004_Urban_GW_Counties'!P41</f>
        <v>15.899999999999999</v>
      </c>
      <c r="W41" s="29">
        <f>'2004_MW_GW_Counties'!P41</f>
        <v>0</v>
      </c>
      <c r="X41" s="29">
        <f t="shared" si="6"/>
        <v>43</v>
      </c>
      <c r="Y41" s="28">
        <f>'2004_Ag_GW_Counties'!U41</f>
        <v>32.700000000000003</v>
      </c>
      <c r="Z41" s="29">
        <f>'2004_Urban_GW_Counties'!U41</f>
        <v>18.3</v>
      </c>
      <c r="AA41" s="29">
        <f>'2004_MW_GW_Counties'!U41</f>
        <v>0</v>
      </c>
      <c r="AB41" s="28">
        <f>'2004_Ag_GW_Counties'!Q41+'2004_Urban_GW_Counties'!Q41+'2004_MW_GW_Counties'!Q41</f>
        <v>19</v>
      </c>
      <c r="AC41" s="28">
        <f>'2004_Ag_GW_Counties'!R41+'2004_Urban_GW_Counties'!R41+'2004_MW_GW_Counties'!R41</f>
        <v>3</v>
      </c>
      <c r="AD41" s="28">
        <f>'2004_Ag_GW_Counties'!S41+'2004_Urban_GW_Counties'!S41+'2004_MW_GW_Counties'!S41</f>
        <v>0.3</v>
      </c>
      <c r="AE41" s="28">
        <f>'2004_Ag_GW_Counties'!W41</f>
        <v>0</v>
      </c>
      <c r="AF41" s="29">
        <f>'2004_Urban_GW_Counties'!W41</f>
        <v>0</v>
      </c>
      <c r="AG41" s="29">
        <f>'2004_MW_GW_Counties'!W41</f>
        <v>0</v>
      </c>
      <c r="AH41" s="28">
        <f>'2004_Ag_GW_Counties'!W41+'2004_Urban_GW_Counties'!W41+'2004_MW_GW_Counties'!W41</f>
        <v>0</v>
      </c>
      <c r="AI41" s="29">
        <f t="shared" si="44"/>
        <v>51</v>
      </c>
      <c r="AL41" s="148"/>
      <c r="AM41" s="150">
        <v>602</v>
      </c>
      <c r="AN41" s="151" t="s">
        <v>169</v>
      </c>
      <c r="AO41" s="138">
        <f t="shared" si="47"/>
        <v>0</v>
      </c>
      <c r="AP41" s="138">
        <f t="shared" si="48"/>
        <v>18.3</v>
      </c>
      <c r="AQ41" s="138">
        <f t="shared" si="49"/>
        <v>0</v>
      </c>
      <c r="AR41" s="138">
        <f t="shared" si="50"/>
        <v>18.3</v>
      </c>
      <c r="AS41" s="138">
        <f t="shared" si="51"/>
        <v>769.09999999999991</v>
      </c>
      <c r="AT41" s="138">
        <f t="shared" si="52"/>
        <v>46.4</v>
      </c>
      <c r="AU41" s="138">
        <f t="shared" si="53"/>
        <v>1.9</v>
      </c>
      <c r="AV41" s="138">
        <f t="shared" si="54"/>
        <v>13.1</v>
      </c>
      <c r="AW41" s="138">
        <f t="shared" si="55"/>
        <v>0</v>
      </c>
      <c r="AX41" s="138">
        <f t="shared" si="56"/>
        <v>5.7</v>
      </c>
      <c r="AY41" s="138">
        <f t="shared" si="57"/>
        <v>512.4</v>
      </c>
      <c r="AZ41" s="138">
        <f t="shared" si="58"/>
        <v>0</v>
      </c>
      <c r="BA41" s="138">
        <f t="shared" si="59"/>
        <v>0</v>
      </c>
      <c r="BB41" s="138">
        <f t="shared" si="60"/>
        <v>512.4</v>
      </c>
      <c r="BC41" s="138">
        <f t="shared" si="61"/>
        <v>817.39999999999986</v>
      </c>
    </row>
    <row r="42" spans="1:56" x14ac:dyDescent="0.2">
      <c r="A42" s="23" t="s">
        <v>88</v>
      </c>
      <c r="B42" s="24" t="s">
        <v>89</v>
      </c>
      <c r="C42" s="28">
        <f>'2004_Ag_GW_Counties'!C42</f>
        <v>2.2999999999999998</v>
      </c>
      <c r="D42" s="29">
        <f>'2004_Urban_GW_Counties'!C42</f>
        <v>4.3</v>
      </c>
      <c r="E42" s="29">
        <f>'2004_MW_GW_Counties'!C42</f>
        <v>0</v>
      </c>
      <c r="F42" s="29">
        <f t="shared" si="5"/>
        <v>6.6</v>
      </c>
      <c r="G42" s="28">
        <f>'2004_Ag_GW_Counties'!H42</f>
        <v>4.5999999999999996</v>
      </c>
      <c r="H42" s="29">
        <f>'2004_Urban_GW_Counties'!H42</f>
        <v>106</v>
      </c>
      <c r="I42" s="29">
        <f>'2004_MW_GW_Counties'!H42</f>
        <v>0</v>
      </c>
      <c r="J42" s="28">
        <f>'2004_Ag_GW_Counties'!D42+'2004_Urban_GW_Counties'!D42+'2004_MW_GW_Counties'!D42</f>
        <v>11.4</v>
      </c>
      <c r="K42" s="28">
        <f>'2004_Ag_GW_Counties'!E42+'2004_Urban_GW_Counties'!E42+'2004_MW_GW_Counties'!E42</f>
        <v>0</v>
      </c>
      <c r="L42" s="28">
        <f>'2004_Ag_GW_Counties'!F42+'2004_Urban_GW_Counties'!F42+'2004_MW_GW_Counties'!F42</f>
        <v>0</v>
      </c>
      <c r="M42" s="28">
        <f>'2004_Ag_GW_Counties'!J42</f>
        <v>0</v>
      </c>
      <c r="N42" s="29">
        <f>'2004_Urban_GW_Counties'!J42</f>
        <v>0</v>
      </c>
      <c r="O42" s="29">
        <f>'2004_MW_GW_Counties'!J42</f>
        <v>0</v>
      </c>
      <c r="P42" s="28">
        <f>'2004_Ag_GW_Counties'!J42+'2004_Urban_GW_Counties'!J42+'2004_MW_GW_Counties'!J42</f>
        <v>0</v>
      </c>
      <c r="Q42" s="29">
        <f>'2004_Ag_GW_Counties'!H42+'2004_Urban_GW_Counties'!H42+'2004_MW_GW_Counties'!H42</f>
        <v>110.6</v>
      </c>
      <c r="S42" s="27">
        <v>708</v>
      </c>
      <c r="T42" s="25" t="s">
        <v>185</v>
      </c>
      <c r="U42" s="28">
        <f>'2004_Ag_GW_Counties'!P42</f>
        <v>654.19999999999993</v>
      </c>
      <c r="V42" s="29">
        <f>'2004_Urban_GW_Counties'!P42</f>
        <v>2.5</v>
      </c>
      <c r="W42" s="29">
        <f>'2004_MW_GW_Counties'!P42</f>
        <v>23.6</v>
      </c>
      <c r="X42" s="29">
        <f t="shared" si="6"/>
        <v>680.3</v>
      </c>
      <c r="Y42" s="28">
        <f>'2004_Ag_GW_Counties'!U42</f>
        <v>1086.0999999999999</v>
      </c>
      <c r="Z42" s="29">
        <f>'2004_Urban_GW_Counties'!U42</f>
        <v>8</v>
      </c>
      <c r="AA42" s="29">
        <f>'2004_MW_GW_Counties'!U42</f>
        <v>47</v>
      </c>
      <c r="AB42" s="28">
        <f>'2004_Ag_GW_Counties'!Q42+'2004_Urban_GW_Counties'!Q42+'2004_MW_GW_Counties'!Q42</f>
        <v>177.89999999999998</v>
      </c>
      <c r="AC42" s="28">
        <f>'2004_Ag_GW_Counties'!R42+'2004_Urban_GW_Counties'!R42+'2004_MW_GW_Counties'!R42</f>
        <v>55.8</v>
      </c>
      <c r="AD42" s="28">
        <f>'2004_Ag_GW_Counties'!S42+'2004_Urban_GW_Counties'!S42+'2004_MW_GW_Counties'!S42</f>
        <v>21.6</v>
      </c>
      <c r="AE42" s="28">
        <f>'2004_Ag_GW_Counties'!W42</f>
        <v>0</v>
      </c>
      <c r="AF42" s="29">
        <f>'2004_Urban_GW_Counties'!W42</f>
        <v>0</v>
      </c>
      <c r="AG42" s="29">
        <f>'2004_MW_GW_Counties'!W42</f>
        <v>0</v>
      </c>
      <c r="AH42" s="28">
        <f>'2004_Ag_GW_Counties'!W42+'2004_Urban_GW_Counties'!W42+'2004_MW_GW_Counties'!W42</f>
        <v>0</v>
      </c>
      <c r="AI42" s="29">
        <f t="shared" si="44"/>
        <v>1141.0999999999999</v>
      </c>
      <c r="AL42" s="148"/>
      <c r="AM42" s="150">
        <v>603</v>
      </c>
      <c r="AN42" s="151" t="s">
        <v>170</v>
      </c>
      <c r="AO42" s="138">
        <f t="shared" si="47"/>
        <v>355.5</v>
      </c>
      <c r="AP42" s="138">
        <f t="shared" si="48"/>
        <v>67.900000000000006</v>
      </c>
      <c r="AQ42" s="138">
        <f t="shared" si="49"/>
        <v>0.8</v>
      </c>
      <c r="AR42" s="138">
        <f t="shared" si="50"/>
        <v>424.2</v>
      </c>
      <c r="AS42" s="138">
        <f t="shared" si="51"/>
        <v>666.40000000000009</v>
      </c>
      <c r="AT42" s="138">
        <f t="shared" si="52"/>
        <v>128.89999999999998</v>
      </c>
      <c r="AU42" s="138">
        <f t="shared" si="53"/>
        <v>0.8</v>
      </c>
      <c r="AV42" s="138">
        <f t="shared" si="54"/>
        <v>53.599999999999994</v>
      </c>
      <c r="AW42" s="138">
        <f t="shared" si="55"/>
        <v>0</v>
      </c>
      <c r="AX42" s="138">
        <f t="shared" si="56"/>
        <v>13.799999999999999</v>
      </c>
      <c r="AY42" s="138">
        <f t="shared" si="57"/>
        <v>0</v>
      </c>
      <c r="AZ42" s="138">
        <f t="shared" si="58"/>
        <v>0</v>
      </c>
      <c r="BA42" s="138">
        <f t="shared" si="59"/>
        <v>0</v>
      </c>
      <c r="BB42" s="138">
        <f t="shared" si="60"/>
        <v>0</v>
      </c>
      <c r="BC42" s="138">
        <f t="shared" si="61"/>
        <v>796.1</v>
      </c>
    </row>
    <row r="43" spans="1:56" x14ac:dyDescent="0.2">
      <c r="A43" s="23" t="s">
        <v>90</v>
      </c>
      <c r="B43" s="24" t="s">
        <v>91</v>
      </c>
      <c r="C43" s="28">
        <f>'2004_Ag_GW_Counties'!C43</f>
        <v>250</v>
      </c>
      <c r="D43" s="29">
        <f>'2004_Urban_GW_Counties'!C43</f>
        <v>36.499999999999993</v>
      </c>
      <c r="E43" s="29">
        <f>'2004_MW_GW_Counties'!C43</f>
        <v>0</v>
      </c>
      <c r="F43" s="29">
        <f t="shared" si="5"/>
        <v>286.5</v>
      </c>
      <c r="G43" s="28">
        <f>'2004_Ag_GW_Counties'!H43</f>
        <v>280.10000000000002</v>
      </c>
      <c r="H43" s="29">
        <f>'2004_Urban_GW_Counties'!H43</f>
        <v>90.9</v>
      </c>
      <c r="I43" s="29">
        <f>'2004_MW_GW_Counties'!H43</f>
        <v>0</v>
      </c>
      <c r="J43" s="28">
        <f>'2004_Ag_GW_Counties'!D43+'2004_Urban_GW_Counties'!D43+'2004_MW_GW_Counties'!D43</f>
        <v>47.3</v>
      </c>
      <c r="K43" s="28">
        <f>'2004_Ag_GW_Counties'!E43+'2004_Urban_GW_Counties'!E43+'2004_MW_GW_Counties'!E43</f>
        <v>0</v>
      </c>
      <c r="L43" s="28">
        <f>'2004_Ag_GW_Counties'!F43+'2004_Urban_GW_Counties'!F43+'2004_MW_GW_Counties'!F43</f>
        <v>0</v>
      </c>
      <c r="M43" s="28">
        <f>'2004_Ag_GW_Counties'!J43</f>
        <v>0</v>
      </c>
      <c r="N43" s="29">
        <f>'2004_Urban_GW_Counties'!J43</f>
        <v>0</v>
      </c>
      <c r="O43" s="29">
        <f>'2004_MW_GW_Counties'!J43</f>
        <v>0</v>
      </c>
      <c r="P43" s="28">
        <f>'2004_Ag_GW_Counties'!J43+'2004_Urban_GW_Counties'!J43+'2004_MW_GW_Counties'!J43</f>
        <v>0</v>
      </c>
      <c r="Q43" s="29">
        <f>'2004_Ag_GW_Counties'!H43+'2004_Urban_GW_Counties'!H43+'2004_MW_GW_Counties'!H43</f>
        <v>371</v>
      </c>
      <c r="S43" s="27">
        <v>709</v>
      </c>
      <c r="T43" s="25" t="s">
        <v>186</v>
      </c>
      <c r="U43" s="28">
        <f>'2004_Ag_GW_Counties'!P43</f>
        <v>474.1</v>
      </c>
      <c r="V43" s="29">
        <f>'2004_Urban_GW_Counties'!P43</f>
        <v>23</v>
      </c>
      <c r="W43" s="29">
        <f>'2004_MW_GW_Counties'!P43</f>
        <v>0</v>
      </c>
      <c r="X43" s="29">
        <f t="shared" si="6"/>
        <v>497.1</v>
      </c>
      <c r="Y43" s="28">
        <f>'2004_Ag_GW_Counties'!U43</f>
        <v>765.6</v>
      </c>
      <c r="Z43" s="29">
        <f>'2004_Urban_GW_Counties'!U43</f>
        <v>39.300000000000004</v>
      </c>
      <c r="AA43" s="29">
        <f>'2004_MW_GW_Counties'!U43</f>
        <v>0</v>
      </c>
      <c r="AB43" s="28">
        <f>'2004_Ag_GW_Counties'!Q43+'2004_Urban_GW_Counties'!Q43+'2004_MW_GW_Counties'!Q43</f>
        <v>201.60000000000002</v>
      </c>
      <c r="AC43" s="28">
        <f>'2004_Ag_GW_Counties'!R43+'2004_Urban_GW_Counties'!R43+'2004_MW_GW_Counties'!R43</f>
        <v>9.4</v>
      </c>
      <c r="AD43" s="28">
        <f>'2004_Ag_GW_Counties'!S43+'2004_Urban_GW_Counties'!S43+'2004_MW_GW_Counties'!S43</f>
        <v>15</v>
      </c>
      <c r="AE43" s="28">
        <f>'2004_Ag_GW_Counties'!W43</f>
        <v>0</v>
      </c>
      <c r="AF43" s="29">
        <f>'2004_Urban_GW_Counties'!W43</f>
        <v>0</v>
      </c>
      <c r="AG43" s="29">
        <f>'2004_MW_GW_Counties'!W43</f>
        <v>0</v>
      </c>
      <c r="AH43" s="28">
        <f>'2004_Ag_GW_Counties'!W43+'2004_Urban_GW_Counties'!W43+'2004_MW_GW_Counties'!W43</f>
        <v>0</v>
      </c>
      <c r="AI43" s="29">
        <f t="shared" si="44"/>
        <v>804.9</v>
      </c>
      <c r="AL43" s="148"/>
      <c r="AM43" s="150">
        <v>604</v>
      </c>
      <c r="AN43" s="151" t="s">
        <v>171</v>
      </c>
      <c r="AO43" s="138">
        <f t="shared" si="47"/>
        <v>0.4</v>
      </c>
      <c r="AP43" s="138">
        <f t="shared" si="48"/>
        <v>1.5</v>
      </c>
      <c r="AQ43" s="138">
        <f t="shared" si="49"/>
        <v>0</v>
      </c>
      <c r="AR43" s="138">
        <f t="shared" si="50"/>
        <v>1.9</v>
      </c>
      <c r="AS43" s="138">
        <f t="shared" si="51"/>
        <v>21.200000000000003</v>
      </c>
      <c r="AT43" s="138">
        <f t="shared" si="52"/>
        <v>48.5</v>
      </c>
      <c r="AU43" s="138">
        <f t="shared" si="53"/>
        <v>0</v>
      </c>
      <c r="AV43" s="138">
        <f t="shared" si="54"/>
        <v>13.799999999999999</v>
      </c>
      <c r="AW43" s="138">
        <f t="shared" si="55"/>
        <v>0</v>
      </c>
      <c r="AX43" s="138">
        <f t="shared" si="56"/>
        <v>0.6</v>
      </c>
      <c r="AY43" s="138">
        <f t="shared" si="57"/>
        <v>0</v>
      </c>
      <c r="AZ43" s="138">
        <f t="shared" si="58"/>
        <v>0</v>
      </c>
      <c r="BA43" s="138">
        <f t="shared" si="59"/>
        <v>0</v>
      </c>
      <c r="BB43" s="138">
        <f t="shared" si="60"/>
        <v>0</v>
      </c>
      <c r="BC43" s="138">
        <f t="shared" si="61"/>
        <v>69.7</v>
      </c>
    </row>
    <row r="44" spans="1:56" x14ac:dyDescent="0.2">
      <c r="A44" s="23" t="s">
        <v>92</v>
      </c>
      <c r="B44" s="24" t="s">
        <v>93</v>
      </c>
      <c r="C44" s="28">
        <f>'2004_Ag_GW_Counties'!C44</f>
        <v>22</v>
      </c>
      <c r="D44" s="29">
        <f>'2004_Urban_GW_Counties'!C44</f>
        <v>117.5</v>
      </c>
      <c r="E44" s="29">
        <f>'2004_MW_GW_Counties'!C44</f>
        <v>0</v>
      </c>
      <c r="F44" s="29">
        <f t="shared" si="5"/>
        <v>139.5</v>
      </c>
      <c r="G44" s="28">
        <f>'2004_Ag_GW_Counties'!H44</f>
        <v>107.7</v>
      </c>
      <c r="H44" s="29">
        <f>'2004_Urban_GW_Counties'!H44</f>
        <v>459.3</v>
      </c>
      <c r="I44" s="29">
        <f>'2004_MW_GW_Counties'!H44</f>
        <v>0</v>
      </c>
      <c r="J44" s="28">
        <f>'2004_Ag_GW_Counties'!D44+'2004_Urban_GW_Counties'!D44+'2004_MW_GW_Counties'!D44</f>
        <v>130</v>
      </c>
      <c r="K44" s="28">
        <f>'2004_Ag_GW_Counties'!E44+'2004_Urban_GW_Counties'!E44+'2004_MW_GW_Counties'!E44</f>
        <v>160.9</v>
      </c>
      <c r="L44" s="28">
        <f>'2004_Ag_GW_Counties'!F44+'2004_Urban_GW_Counties'!F44+'2004_MW_GW_Counties'!F44</f>
        <v>0.9</v>
      </c>
      <c r="M44" s="28">
        <f>'2004_Ag_GW_Counties'!J44</f>
        <v>0.40000000000000568</v>
      </c>
      <c r="N44" s="29">
        <f>'2004_Urban_GW_Counties'!J44</f>
        <v>0</v>
      </c>
      <c r="O44" s="29">
        <f>'2004_MW_GW_Counties'!J44</f>
        <v>0</v>
      </c>
      <c r="P44" s="28">
        <f>'2004_Ag_GW_Counties'!J44+'2004_Urban_GW_Counties'!J44+'2004_MW_GW_Counties'!J44</f>
        <v>0.40000000000000568</v>
      </c>
      <c r="Q44" s="29">
        <f>'2004_Ag_GW_Counties'!H44+'2004_Urban_GW_Counties'!H44+'2004_MW_GW_Counties'!H44</f>
        <v>567</v>
      </c>
      <c r="S44" s="27">
        <v>710</v>
      </c>
      <c r="T44" s="25" t="s">
        <v>187</v>
      </c>
      <c r="U44" s="28">
        <f>'2004_Ag_GW_Counties'!P44</f>
        <v>745.1</v>
      </c>
      <c r="V44" s="29">
        <f>'2004_Urban_GW_Counties'!P44</f>
        <v>144.20000000000002</v>
      </c>
      <c r="W44" s="29">
        <f>'2004_MW_GW_Counties'!P44</f>
        <v>0</v>
      </c>
      <c r="X44" s="29">
        <f t="shared" si="6"/>
        <v>889.30000000000007</v>
      </c>
      <c r="Y44" s="28">
        <f>'2004_Ag_GW_Counties'!U44</f>
        <v>1315.6000000000001</v>
      </c>
      <c r="Z44" s="29">
        <f>'2004_Urban_GW_Counties'!U44</f>
        <v>199.60000000000002</v>
      </c>
      <c r="AA44" s="29">
        <f>'2004_MW_GW_Counties'!U44</f>
        <v>0</v>
      </c>
      <c r="AB44" s="28">
        <f>'2004_Ag_GW_Counties'!Q44+'2004_Urban_GW_Counties'!Q44+'2004_MW_GW_Counties'!Q44</f>
        <v>345.5</v>
      </c>
      <c r="AC44" s="28">
        <f>'2004_Ag_GW_Counties'!R44+'2004_Urban_GW_Counties'!R44+'2004_MW_GW_Counties'!R44</f>
        <v>97.8</v>
      </c>
      <c r="AD44" s="28">
        <f>'2004_Ag_GW_Counties'!S44+'2004_Urban_GW_Counties'!S44+'2004_MW_GW_Counties'!S44</f>
        <v>30.6</v>
      </c>
      <c r="AE44" s="28">
        <f>'2004_Ag_GW_Counties'!W44</f>
        <v>0</v>
      </c>
      <c r="AF44" s="29">
        <f>'2004_Urban_GW_Counties'!W44</f>
        <v>0</v>
      </c>
      <c r="AG44" s="29">
        <f>'2004_MW_GW_Counties'!W44</f>
        <v>0</v>
      </c>
      <c r="AH44" s="28">
        <f>'2004_Ag_GW_Counties'!W44+'2004_Urban_GW_Counties'!W44+'2004_MW_GW_Counties'!W44</f>
        <v>0</v>
      </c>
      <c r="AI44" s="29">
        <f t="shared" si="44"/>
        <v>1515.2000000000003</v>
      </c>
      <c r="AL44" s="148"/>
      <c r="AM44" s="150">
        <v>605</v>
      </c>
      <c r="AN44" s="151" t="s">
        <v>172</v>
      </c>
      <c r="AO44" s="138">
        <f t="shared" si="47"/>
        <v>0</v>
      </c>
      <c r="AP44" s="138">
        <f t="shared" si="48"/>
        <v>0</v>
      </c>
      <c r="AQ44" s="138">
        <f t="shared" si="49"/>
        <v>0</v>
      </c>
      <c r="AR44" s="138">
        <f t="shared" si="50"/>
        <v>0</v>
      </c>
      <c r="AS44" s="138">
        <f t="shared" si="51"/>
        <v>0</v>
      </c>
      <c r="AT44" s="138">
        <f t="shared" si="52"/>
        <v>0</v>
      </c>
      <c r="AU44" s="138">
        <f t="shared" si="53"/>
        <v>0</v>
      </c>
      <c r="AV44" s="138">
        <f t="shared" si="54"/>
        <v>0</v>
      </c>
      <c r="AW44" s="138">
        <f t="shared" si="55"/>
        <v>0</v>
      </c>
      <c r="AX44" s="138">
        <f t="shared" si="56"/>
        <v>0</v>
      </c>
      <c r="AY44" s="138">
        <f t="shared" si="57"/>
        <v>0</v>
      </c>
      <c r="AZ44" s="138">
        <f t="shared" si="58"/>
        <v>0</v>
      </c>
      <c r="BA44" s="138">
        <f t="shared" si="59"/>
        <v>0</v>
      </c>
      <c r="BB44" s="138">
        <f t="shared" si="60"/>
        <v>0</v>
      </c>
      <c r="BC44" s="138">
        <f t="shared" si="61"/>
        <v>0</v>
      </c>
    </row>
    <row r="45" spans="1:56" x14ac:dyDescent="0.2">
      <c r="A45" s="23" t="s">
        <v>94</v>
      </c>
      <c r="B45" s="24" t="s">
        <v>95</v>
      </c>
      <c r="C45" s="28">
        <f>'2004_Ag_GW_Counties'!C45</f>
        <v>23.5</v>
      </c>
      <c r="D45" s="29">
        <f>'2004_Urban_GW_Counties'!C45</f>
        <v>32.9</v>
      </c>
      <c r="E45" s="29">
        <f>'2004_MW_GW_Counties'!C45</f>
        <v>0</v>
      </c>
      <c r="F45" s="29">
        <f t="shared" si="5"/>
        <v>56.4</v>
      </c>
      <c r="G45" s="28">
        <f>'2004_Ag_GW_Counties'!H45</f>
        <v>23.5</v>
      </c>
      <c r="H45" s="29">
        <f>'2004_Urban_GW_Counties'!H45</f>
        <v>46.2</v>
      </c>
      <c r="I45" s="29">
        <f>'2004_MW_GW_Counties'!H45</f>
        <v>0</v>
      </c>
      <c r="J45" s="28">
        <f>'2004_Ag_GW_Counties'!D45+'2004_Urban_GW_Counties'!D45+'2004_MW_GW_Counties'!D45</f>
        <v>20.9</v>
      </c>
      <c r="K45" s="28">
        <f>'2004_Ag_GW_Counties'!E45+'2004_Urban_GW_Counties'!E45+'2004_MW_GW_Counties'!E45</f>
        <v>0</v>
      </c>
      <c r="L45" s="28">
        <f>'2004_Ag_GW_Counties'!F45+'2004_Urban_GW_Counties'!F45+'2004_MW_GW_Counties'!F45</f>
        <v>0.1</v>
      </c>
      <c r="M45" s="28">
        <f>'2004_Ag_GW_Counties'!J45</f>
        <v>0</v>
      </c>
      <c r="N45" s="29">
        <f>'2004_Urban_GW_Counties'!J45</f>
        <v>0</v>
      </c>
      <c r="O45" s="29">
        <f>'2004_MW_GW_Counties'!J45</f>
        <v>0</v>
      </c>
      <c r="P45" s="28">
        <f>'2004_Ag_GW_Counties'!J45+'2004_Urban_GW_Counties'!J45+'2004_MW_GW_Counties'!J45</f>
        <v>0</v>
      </c>
      <c r="Q45" s="29">
        <f>'2004_Ag_GW_Counties'!H45+'2004_Urban_GW_Counties'!H45+'2004_MW_GW_Counties'!H45</f>
        <v>69.7</v>
      </c>
      <c r="S45" s="27">
        <v>801</v>
      </c>
      <c r="T45" s="25" t="s">
        <v>43</v>
      </c>
      <c r="U45" s="28">
        <f>'2004_Ag_GW_Counties'!P45</f>
        <v>111</v>
      </c>
      <c r="V45" s="29">
        <f>'2004_Urban_GW_Counties'!P45</f>
        <v>17.200000000000003</v>
      </c>
      <c r="W45" s="29">
        <f>'2004_MW_GW_Counties'!P45</f>
        <v>7</v>
      </c>
      <c r="X45" s="29">
        <f t="shared" si="6"/>
        <v>135.19999999999999</v>
      </c>
      <c r="Y45" s="28">
        <f>'2004_Ag_GW_Counties'!U45</f>
        <v>275.40000000000003</v>
      </c>
      <c r="Z45" s="29">
        <f>'2004_Urban_GW_Counties'!U45</f>
        <v>20.8</v>
      </c>
      <c r="AA45" s="29">
        <f>'2004_MW_GW_Counties'!U45</f>
        <v>18.400000000000002</v>
      </c>
      <c r="AB45" s="28">
        <f>'2004_Ag_GW_Counties'!Q45+'2004_Urban_GW_Counties'!Q45+'2004_MW_GW_Counties'!Q45</f>
        <v>40.599999999999994</v>
      </c>
      <c r="AC45" s="28">
        <f>'2004_Ag_GW_Counties'!R45+'2004_Urban_GW_Counties'!R45+'2004_MW_GW_Counties'!R45</f>
        <v>0</v>
      </c>
      <c r="AD45" s="28">
        <f>'2004_Ag_GW_Counties'!S45+'2004_Urban_GW_Counties'!S45+'2004_MW_GW_Counties'!S45</f>
        <v>10.499999999999998</v>
      </c>
      <c r="AE45" s="28">
        <f>'2004_Ag_GW_Counties'!W45</f>
        <v>3.4000000000000004</v>
      </c>
      <c r="AF45" s="29">
        <f>'2004_Urban_GW_Counties'!W45</f>
        <v>0</v>
      </c>
      <c r="AG45" s="29">
        <f>'2004_MW_GW_Counties'!W45</f>
        <v>0.1</v>
      </c>
      <c r="AH45" s="28">
        <f>'2004_Ag_GW_Counties'!W45+'2004_Urban_GW_Counties'!W45+'2004_MW_GW_Counties'!W45</f>
        <v>3.5000000000000004</v>
      </c>
      <c r="AI45" s="29">
        <f t="shared" si="44"/>
        <v>314.60000000000002</v>
      </c>
      <c r="AL45" s="148"/>
      <c r="AM45" s="150">
        <v>606</v>
      </c>
      <c r="AN45" s="151" t="s">
        <v>173</v>
      </c>
      <c r="AO45" s="138">
        <f t="shared" si="47"/>
        <v>409.7</v>
      </c>
      <c r="AP45" s="138">
        <f t="shared" si="48"/>
        <v>24.9</v>
      </c>
      <c r="AQ45" s="138">
        <f t="shared" si="49"/>
        <v>127.6</v>
      </c>
      <c r="AR45" s="138">
        <f t="shared" si="50"/>
        <v>562.19999999999993</v>
      </c>
      <c r="AS45" s="138">
        <f t="shared" si="51"/>
        <v>1592.3</v>
      </c>
      <c r="AT45" s="138">
        <f t="shared" si="52"/>
        <v>28.200000000000003</v>
      </c>
      <c r="AU45" s="138">
        <f t="shared" si="53"/>
        <v>446.29999999999995</v>
      </c>
      <c r="AV45" s="138">
        <f t="shared" si="54"/>
        <v>135.5</v>
      </c>
      <c r="AW45" s="138">
        <f t="shared" si="55"/>
        <v>0</v>
      </c>
      <c r="AX45" s="138">
        <f t="shared" si="56"/>
        <v>58.9</v>
      </c>
      <c r="AY45" s="138">
        <f t="shared" si="57"/>
        <v>306.39999999999998</v>
      </c>
      <c r="AZ45" s="138">
        <f t="shared" si="58"/>
        <v>0</v>
      </c>
      <c r="BA45" s="138">
        <f t="shared" si="59"/>
        <v>0</v>
      </c>
      <c r="BB45" s="138">
        <f t="shared" si="60"/>
        <v>306.39999999999998</v>
      </c>
      <c r="BC45" s="138">
        <f t="shared" si="61"/>
        <v>2066.8000000000002</v>
      </c>
    </row>
    <row r="46" spans="1:56" x14ac:dyDescent="0.2">
      <c r="A46" s="23" t="s">
        <v>96</v>
      </c>
      <c r="B46" s="24" t="s">
        <v>97</v>
      </c>
      <c r="C46" s="28">
        <f>'2004_Ag_GW_Counties'!C46</f>
        <v>31.700000000000003</v>
      </c>
      <c r="D46" s="29">
        <f>'2004_Urban_GW_Counties'!C46</f>
        <v>39.6</v>
      </c>
      <c r="E46" s="29">
        <f>'2004_MW_GW_Counties'!C46</f>
        <v>0</v>
      </c>
      <c r="F46" s="29">
        <f t="shared" si="5"/>
        <v>71.300000000000011</v>
      </c>
      <c r="G46" s="28">
        <f>'2004_Ag_GW_Counties'!H46</f>
        <v>253</v>
      </c>
      <c r="H46" s="29">
        <f>'2004_Urban_GW_Counties'!H46</f>
        <v>81.499999999999986</v>
      </c>
      <c r="I46" s="29">
        <f>'2004_MW_GW_Counties'!H46</f>
        <v>0</v>
      </c>
      <c r="J46" s="28">
        <f>'2004_Ag_GW_Counties'!D46+'2004_Urban_GW_Counties'!D46+'2004_MW_GW_Counties'!D46</f>
        <v>23.1</v>
      </c>
      <c r="K46" s="28">
        <f>'2004_Ag_GW_Counties'!E46+'2004_Urban_GW_Counties'!E46+'2004_MW_GW_Counties'!E46</f>
        <v>0</v>
      </c>
      <c r="L46" s="28">
        <f>'2004_Ag_GW_Counties'!F46+'2004_Urban_GW_Counties'!F46+'2004_MW_GW_Counties'!F46</f>
        <v>28.8</v>
      </c>
      <c r="M46" s="28">
        <f>'2004_Ag_GW_Counties'!J46</f>
        <v>6.5999999999999943</v>
      </c>
      <c r="N46" s="29">
        <f>'2004_Urban_GW_Counties'!J46</f>
        <v>0</v>
      </c>
      <c r="O46" s="29">
        <f>'2004_MW_GW_Counties'!J46</f>
        <v>0</v>
      </c>
      <c r="P46" s="28">
        <f>'2004_Ag_GW_Counties'!J46+'2004_Urban_GW_Counties'!J46+'2004_MW_GW_Counties'!J46</f>
        <v>6.5999999999999943</v>
      </c>
      <c r="Q46" s="29">
        <f>'2004_Ag_GW_Counties'!H46+'2004_Urban_GW_Counties'!H46+'2004_MW_GW_Counties'!H46</f>
        <v>334.5</v>
      </c>
      <c r="S46" s="27">
        <v>802</v>
      </c>
      <c r="T46" s="25" t="s">
        <v>11</v>
      </c>
      <c r="U46" s="28">
        <f>'2004_Ag_GW_Counties'!P46</f>
        <v>0.7</v>
      </c>
      <c r="V46" s="29">
        <f>'2004_Urban_GW_Counties'!P46</f>
        <v>16</v>
      </c>
      <c r="W46" s="29">
        <f>'2004_MW_GW_Counties'!P46</f>
        <v>0</v>
      </c>
      <c r="X46" s="29">
        <f t="shared" si="6"/>
        <v>16.7</v>
      </c>
      <c r="Y46" s="28">
        <f>'2004_Ag_GW_Counties'!U46</f>
        <v>144.6</v>
      </c>
      <c r="Z46" s="29">
        <f>'2004_Urban_GW_Counties'!U46</f>
        <v>19.600000000000001</v>
      </c>
      <c r="AA46" s="29">
        <f>'2004_MW_GW_Counties'!U46</f>
        <v>0</v>
      </c>
      <c r="AB46" s="28">
        <f>'2004_Ag_GW_Counties'!Q46+'2004_Urban_GW_Counties'!Q46+'2004_MW_GW_Counties'!Q46</f>
        <v>15</v>
      </c>
      <c r="AC46" s="28">
        <f>'2004_Ag_GW_Counties'!R46+'2004_Urban_GW_Counties'!R46+'2004_MW_GW_Counties'!R46</f>
        <v>0</v>
      </c>
      <c r="AD46" s="28">
        <f>'2004_Ag_GW_Counties'!S46+'2004_Urban_GW_Counties'!S46+'2004_MW_GW_Counties'!S46</f>
        <v>0</v>
      </c>
      <c r="AE46" s="28">
        <f>'2004_Ag_GW_Counties'!W46</f>
        <v>7.8000000000000007</v>
      </c>
      <c r="AF46" s="29">
        <f>'2004_Urban_GW_Counties'!W46</f>
        <v>0</v>
      </c>
      <c r="AG46" s="29">
        <f>'2004_MW_GW_Counties'!W46</f>
        <v>0</v>
      </c>
      <c r="AH46" s="28">
        <f>'2004_Ag_GW_Counties'!W46+'2004_Urban_GW_Counties'!W46+'2004_MW_GW_Counties'!W46</f>
        <v>7.8000000000000007</v>
      </c>
      <c r="AI46" s="29">
        <f t="shared" si="44"/>
        <v>164.2</v>
      </c>
      <c r="AL46" s="148"/>
      <c r="AM46" s="150">
        <v>607</v>
      </c>
      <c r="AN46" s="151" t="s">
        <v>174</v>
      </c>
      <c r="AO46" s="138">
        <f t="shared" si="47"/>
        <v>95.4</v>
      </c>
      <c r="AP46" s="138">
        <f t="shared" si="48"/>
        <v>149.6</v>
      </c>
      <c r="AQ46" s="138">
        <f t="shared" si="49"/>
        <v>0</v>
      </c>
      <c r="AR46" s="138">
        <f t="shared" si="50"/>
        <v>245</v>
      </c>
      <c r="AS46" s="138">
        <f t="shared" si="51"/>
        <v>898.1</v>
      </c>
      <c r="AT46" s="138">
        <f t="shared" si="52"/>
        <v>149.6</v>
      </c>
      <c r="AU46" s="138">
        <f t="shared" si="53"/>
        <v>5.4</v>
      </c>
      <c r="AV46" s="138">
        <f t="shared" si="54"/>
        <v>114.60000000000001</v>
      </c>
      <c r="AW46" s="138">
        <f t="shared" si="55"/>
        <v>29.1</v>
      </c>
      <c r="AX46" s="138">
        <f t="shared" si="56"/>
        <v>34.5</v>
      </c>
      <c r="AY46" s="138">
        <f t="shared" si="57"/>
        <v>3.3</v>
      </c>
      <c r="AZ46" s="138">
        <f t="shared" si="58"/>
        <v>0</v>
      </c>
      <c r="BA46" s="138">
        <f t="shared" si="59"/>
        <v>0</v>
      </c>
      <c r="BB46" s="138">
        <f t="shared" si="60"/>
        <v>3.3</v>
      </c>
      <c r="BC46" s="138">
        <f t="shared" si="61"/>
        <v>1053.1000000000001</v>
      </c>
    </row>
    <row r="47" spans="1:56" x14ac:dyDescent="0.2">
      <c r="A47" s="23" t="s">
        <v>98</v>
      </c>
      <c r="B47" s="24" t="s">
        <v>99</v>
      </c>
      <c r="C47" s="28">
        <f>'2004_Ag_GW_Counties'!C47</f>
        <v>12.2</v>
      </c>
      <c r="D47" s="29">
        <f>'2004_Urban_GW_Counties'!C47</f>
        <v>0.89999999999999991</v>
      </c>
      <c r="E47" s="29">
        <f>'2004_MW_GW_Counties'!C47</f>
        <v>0</v>
      </c>
      <c r="F47" s="29">
        <f t="shared" si="5"/>
        <v>13.1</v>
      </c>
      <c r="G47" s="28">
        <f>'2004_Ag_GW_Counties'!H47</f>
        <v>78.2</v>
      </c>
      <c r="H47" s="29">
        <f>'2004_Urban_GW_Counties'!H47</f>
        <v>1.2</v>
      </c>
      <c r="I47" s="29">
        <f>'2004_MW_GW_Counties'!H47</f>
        <v>0</v>
      </c>
      <c r="J47" s="28">
        <f>'2004_Ag_GW_Counties'!D47+'2004_Urban_GW_Counties'!D47+'2004_MW_GW_Counties'!D47</f>
        <v>1.5</v>
      </c>
      <c r="K47" s="28">
        <f>'2004_Ag_GW_Counties'!E47+'2004_Urban_GW_Counties'!E47+'2004_MW_GW_Counties'!E47</f>
        <v>0</v>
      </c>
      <c r="L47" s="28">
        <f>'2004_Ag_GW_Counties'!F47+'2004_Urban_GW_Counties'!F47+'2004_MW_GW_Counties'!F47</f>
        <v>0.1</v>
      </c>
      <c r="M47" s="28">
        <f>'2004_Ag_GW_Counties'!J47</f>
        <v>1</v>
      </c>
      <c r="N47" s="29">
        <f>'2004_Urban_GW_Counties'!J47</f>
        <v>0</v>
      </c>
      <c r="O47" s="29">
        <f>'2004_MW_GW_Counties'!J47</f>
        <v>0</v>
      </c>
      <c r="P47" s="28">
        <f>'2004_Ag_GW_Counties'!J47+'2004_Urban_GW_Counties'!J47+'2004_MW_GW_Counties'!J47</f>
        <v>1</v>
      </c>
      <c r="Q47" s="29">
        <f>'2004_Ag_GW_Counties'!H47+'2004_Urban_GW_Counties'!H47+'2004_MW_GW_Counties'!H47</f>
        <v>79.400000000000006</v>
      </c>
      <c r="S47" s="27">
        <v>901</v>
      </c>
      <c r="T47" s="25" t="s">
        <v>188</v>
      </c>
      <c r="U47" s="28">
        <f>'2004_Ag_GW_Counties'!P47</f>
        <v>134.29999999999998</v>
      </c>
      <c r="V47" s="29">
        <f>'2004_Urban_GW_Counties'!P47</f>
        <v>11.5</v>
      </c>
      <c r="W47" s="29">
        <f>'2004_MW_GW_Counties'!P47</f>
        <v>0</v>
      </c>
      <c r="X47" s="29">
        <f t="shared" si="6"/>
        <v>145.79999999999998</v>
      </c>
      <c r="Y47" s="28">
        <f>'2004_Ag_GW_Counties'!U47</f>
        <v>176</v>
      </c>
      <c r="Z47" s="29">
        <f>'2004_Urban_GW_Counties'!U47</f>
        <v>12.799999999999999</v>
      </c>
      <c r="AA47" s="29">
        <f>'2004_MW_GW_Counties'!U47</f>
        <v>0</v>
      </c>
      <c r="AB47" s="28">
        <f>'2004_Ag_GW_Counties'!Q47+'2004_Urban_GW_Counties'!Q47+'2004_MW_GW_Counties'!Q47</f>
        <v>30.8</v>
      </c>
      <c r="AC47" s="28">
        <f>'2004_Ag_GW_Counties'!R47+'2004_Urban_GW_Counties'!R47+'2004_MW_GW_Counties'!R47</f>
        <v>0</v>
      </c>
      <c r="AD47" s="28">
        <f>'2004_Ag_GW_Counties'!S47+'2004_Urban_GW_Counties'!S47+'2004_MW_GW_Counties'!S47</f>
        <v>0</v>
      </c>
      <c r="AE47" s="28">
        <f>'2004_Ag_GW_Counties'!W47</f>
        <v>0</v>
      </c>
      <c r="AF47" s="29">
        <f>'2004_Urban_GW_Counties'!W47</f>
        <v>0</v>
      </c>
      <c r="AG47" s="29">
        <f>'2004_MW_GW_Counties'!W47</f>
        <v>0</v>
      </c>
      <c r="AH47" s="28">
        <f>'2004_Ag_GW_Counties'!W47+'2004_Urban_GW_Counties'!W47+'2004_MW_GW_Counties'!W47</f>
        <v>0</v>
      </c>
      <c r="AI47" s="29">
        <f t="shared" si="44"/>
        <v>188.8</v>
      </c>
      <c r="AL47" s="148"/>
      <c r="AM47" s="150">
        <v>608</v>
      </c>
      <c r="AN47" s="151" t="s">
        <v>175</v>
      </c>
      <c r="AO47" s="138">
        <f t="shared" si="47"/>
        <v>240.4</v>
      </c>
      <c r="AP47" s="138">
        <f t="shared" si="48"/>
        <v>80.299999999999983</v>
      </c>
      <c r="AQ47" s="138">
        <f t="shared" si="49"/>
        <v>0</v>
      </c>
      <c r="AR47" s="138">
        <f t="shared" si="50"/>
        <v>320.7</v>
      </c>
      <c r="AS47" s="138">
        <f t="shared" si="51"/>
        <v>985.90000000000009</v>
      </c>
      <c r="AT47" s="138">
        <f t="shared" si="52"/>
        <v>80.299999999999983</v>
      </c>
      <c r="AU47" s="138">
        <f t="shared" si="53"/>
        <v>0</v>
      </c>
      <c r="AV47" s="138">
        <f t="shared" si="54"/>
        <v>0</v>
      </c>
      <c r="AW47" s="138">
        <f t="shared" si="55"/>
        <v>0</v>
      </c>
      <c r="AX47" s="138">
        <f t="shared" si="56"/>
        <v>37.299999999999997</v>
      </c>
      <c r="AY47" s="138">
        <f t="shared" si="57"/>
        <v>179.3</v>
      </c>
      <c r="AZ47" s="138">
        <f t="shared" si="58"/>
        <v>0</v>
      </c>
      <c r="BA47" s="138">
        <f t="shared" si="59"/>
        <v>0</v>
      </c>
      <c r="BB47" s="138">
        <f t="shared" si="60"/>
        <v>179.3</v>
      </c>
      <c r="BC47" s="138">
        <f t="shared" si="61"/>
        <v>1066.2</v>
      </c>
    </row>
    <row r="48" spans="1:56" x14ac:dyDescent="0.2">
      <c r="A48" s="23" t="s">
        <v>100</v>
      </c>
      <c r="B48" s="24" t="s">
        <v>101</v>
      </c>
      <c r="C48" s="28">
        <f>'2004_Ag_GW_Counties'!C48</f>
        <v>166</v>
      </c>
      <c r="D48" s="29">
        <f>'2004_Urban_GW_Counties'!C48</f>
        <v>12.3</v>
      </c>
      <c r="E48" s="29">
        <f>'2004_MW_GW_Counties'!C48</f>
        <v>3.3</v>
      </c>
      <c r="F48" s="29">
        <f t="shared" si="5"/>
        <v>181.60000000000002</v>
      </c>
      <c r="G48" s="28">
        <f>'2004_Ag_GW_Counties'!H48</f>
        <v>456.30000000000013</v>
      </c>
      <c r="H48" s="29">
        <f>'2004_Urban_GW_Counties'!H48</f>
        <v>21.5</v>
      </c>
      <c r="I48" s="29">
        <f>'2004_MW_GW_Counties'!H48</f>
        <v>135.79999999999998</v>
      </c>
      <c r="J48" s="28">
        <f>'2004_Ag_GW_Counties'!D48+'2004_Urban_GW_Counties'!D48+'2004_MW_GW_Counties'!D48</f>
        <v>53.70000000000001</v>
      </c>
      <c r="K48" s="28">
        <f>'2004_Ag_GW_Counties'!E48+'2004_Urban_GW_Counties'!E48+'2004_MW_GW_Counties'!E48</f>
        <v>0</v>
      </c>
      <c r="L48" s="28">
        <f>'2004_Ag_GW_Counties'!F48+'2004_Urban_GW_Counties'!F48+'2004_MW_GW_Counties'!F48</f>
        <v>11.899999999999999</v>
      </c>
      <c r="M48" s="28">
        <f>'2004_Ag_GW_Counties'!J48</f>
        <v>20.699999999999989</v>
      </c>
      <c r="N48" s="29">
        <f>'2004_Urban_GW_Counties'!J48</f>
        <v>0</v>
      </c>
      <c r="O48" s="29">
        <f>'2004_MW_GW_Counties'!J48</f>
        <v>3.5</v>
      </c>
      <c r="P48" s="28">
        <f>'2004_Ag_GW_Counties'!J48+'2004_Urban_GW_Counties'!J48+'2004_MW_GW_Counties'!J48</f>
        <v>24.199999999999989</v>
      </c>
      <c r="Q48" s="29">
        <f>'2004_Ag_GW_Counties'!H48+'2004_Urban_GW_Counties'!H48+'2004_MW_GW_Counties'!H48</f>
        <v>613.60000000000014</v>
      </c>
      <c r="S48" s="27">
        <v>902</v>
      </c>
      <c r="T48" s="25" t="s">
        <v>189</v>
      </c>
      <c r="U48" s="28">
        <f>'2004_Ag_GW_Counties'!P48</f>
        <v>9.2999999999999989</v>
      </c>
      <c r="V48" s="29">
        <f>'2004_Urban_GW_Counties'!P48</f>
        <v>18.700000000000003</v>
      </c>
      <c r="W48" s="29">
        <f>'2004_MW_GW_Counties'!P48</f>
        <v>0</v>
      </c>
      <c r="X48" s="29">
        <f t="shared" si="6"/>
        <v>28</v>
      </c>
      <c r="Y48" s="28">
        <f>'2004_Ag_GW_Counties'!U48</f>
        <v>9.2999999999999989</v>
      </c>
      <c r="Z48" s="29">
        <f>'2004_Urban_GW_Counties'!U48</f>
        <v>19</v>
      </c>
      <c r="AA48" s="29">
        <f>'2004_MW_GW_Counties'!U48</f>
        <v>0</v>
      </c>
      <c r="AB48" s="28">
        <f>'2004_Ag_GW_Counties'!Q48+'2004_Urban_GW_Counties'!Q48+'2004_MW_GW_Counties'!Q48</f>
        <v>8.6</v>
      </c>
      <c r="AC48" s="28">
        <f>'2004_Ag_GW_Counties'!R48+'2004_Urban_GW_Counties'!R48+'2004_MW_GW_Counties'!R48</f>
        <v>0</v>
      </c>
      <c r="AD48" s="28">
        <f>'2004_Ag_GW_Counties'!S48+'2004_Urban_GW_Counties'!S48+'2004_MW_GW_Counties'!S48</f>
        <v>0</v>
      </c>
      <c r="AE48" s="28">
        <f>'2004_Ag_GW_Counties'!W48</f>
        <v>0</v>
      </c>
      <c r="AF48" s="29">
        <f>'2004_Urban_GW_Counties'!W48</f>
        <v>0</v>
      </c>
      <c r="AG48" s="29">
        <f>'2004_MW_GW_Counties'!W48</f>
        <v>0</v>
      </c>
      <c r="AH48" s="28">
        <f>'2004_Ag_GW_Counties'!W48+'2004_Urban_GW_Counties'!W48+'2004_MW_GW_Counties'!W48</f>
        <v>0</v>
      </c>
      <c r="AI48" s="29">
        <f t="shared" si="44"/>
        <v>28.299999999999997</v>
      </c>
      <c r="AL48" s="148"/>
      <c r="AM48" s="150">
        <v>609</v>
      </c>
      <c r="AN48" s="151" t="s">
        <v>176</v>
      </c>
      <c r="AO48" s="138">
        <f t="shared" si="47"/>
        <v>1352.8000000000002</v>
      </c>
      <c r="AP48" s="138">
        <f t="shared" si="48"/>
        <v>97</v>
      </c>
      <c r="AQ48" s="138">
        <f t="shared" si="49"/>
        <v>7.5</v>
      </c>
      <c r="AR48" s="138">
        <f t="shared" si="50"/>
        <v>1457.3000000000002</v>
      </c>
      <c r="AS48" s="138">
        <f t="shared" si="51"/>
        <v>2247.2000000000003</v>
      </c>
      <c r="AT48" s="138">
        <f t="shared" si="52"/>
        <v>97.1</v>
      </c>
      <c r="AU48" s="138">
        <f t="shared" si="53"/>
        <v>36.799999999999997</v>
      </c>
      <c r="AV48" s="138">
        <f t="shared" si="54"/>
        <v>461.3</v>
      </c>
      <c r="AW48" s="138">
        <f t="shared" si="55"/>
        <v>25</v>
      </c>
      <c r="AX48" s="138">
        <f t="shared" si="56"/>
        <v>44.6</v>
      </c>
      <c r="AY48" s="138">
        <f t="shared" si="57"/>
        <v>0</v>
      </c>
      <c r="AZ48" s="138">
        <f t="shared" si="58"/>
        <v>0</v>
      </c>
      <c r="BA48" s="138">
        <f t="shared" si="59"/>
        <v>0</v>
      </c>
      <c r="BB48" s="138">
        <f t="shared" si="60"/>
        <v>0</v>
      </c>
      <c r="BC48" s="138">
        <f t="shared" si="61"/>
        <v>2381.1000000000004</v>
      </c>
    </row>
    <row r="49" spans="1:56" ht="13.5" thickBot="1" x14ac:dyDescent="0.25">
      <c r="A49" s="23" t="s">
        <v>102</v>
      </c>
      <c r="B49" s="24" t="s">
        <v>103</v>
      </c>
      <c r="C49" s="28">
        <f>'2004_Ag_GW_Counties'!C49</f>
        <v>203</v>
      </c>
      <c r="D49" s="29">
        <f>'2004_Urban_GW_Counties'!C49</f>
        <v>9.7999999999999989</v>
      </c>
      <c r="E49" s="29">
        <f>'2004_MW_GW_Counties'!C49</f>
        <v>0</v>
      </c>
      <c r="F49" s="29">
        <f t="shared" si="5"/>
        <v>212.8</v>
      </c>
      <c r="G49" s="28">
        <f>'2004_Ag_GW_Counties'!H49</f>
        <v>513.09999999999991</v>
      </c>
      <c r="H49" s="29">
        <f>'2004_Urban_GW_Counties'!H49</f>
        <v>96.2</v>
      </c>
      <c r="I49" s="29">
        <f>'2004_MW_GW_Counties'!H49</f>
        <v>0</v>
      </c>
      <c r="J49" s="28">
        <f>'2004_Ag_GW_Counties'!D49+'2004_Urban_GW_Counties'!D49+'2004_MW_GW_Counties'!D49</f>
        <v>90.1</v>
      </c>
      <c r="K49" s="28">
        <f>'2004_Ag_GW_Counties'!E49+'2004_Urban_GW_Counties'!E49+'2004_MW_GW_Counties'!E49</f>
        <v>0</v>
      </c>
      <c r="L49" s="28">
        <f>'2004_Ag_GW_Counties'!F49+'2004_Urban_GW_Counties'!F49+'2004_MW_GW_Counties'!F49</f>
        <v>0.1</v>
      </c>
      <c r="M49" s="28">
        <f>'2004_Ag_GW_Counties'!J49</f>
        <v>0</v>
      </c>
      <c r="N49" s="29">
        <f>'2004_Urban_GW_Counties'!J49</f>
        <v>0</v>
      </c>
      <c r="O49" s="29">
        <f>'2004_MW_GW_Counties'!J49</f>
        <v>0</v>
      </c>
      <c r="P49" s="28">
        <f>'2004_Ag_GW_Counties'!J49+'2004_Urban_GW_Counties'!J49+'2004_MW_GW_Counties'!J49</f>
        <v>0</v>
      </c>
      <c r="Q49" s="29">
        <f>'2004_Ag_GW_Counties'!H49+'2004_Urban_GW_Counties'!H49+'2004_MW_GW_Counties'!H49</f>
        <v>609.29999999999995</v>
      </c>
      <c r="S49" s="27">
        <v>903</v>
      </c>
      <c r="T49" s="25" t="s">
        <v>190</v>
      </c>
      <c r="U49" s="28">
        <f>'2004_Ag_GW_Counties'!P49</f>
        <v>10.3</v>
      </c>
      <c r="V49" s="29">
        <f>'2004_Urban_GW_Counties'!P49</f>
        <v>4.1000000000000005</v>
      </c>
      <c r="W49" s="29">
        <f>'2004_MW_GW_Counties'!P49</f>
        <v>0</v>
      </c>
      <c r="X49" s="29">
        <f t="shared" si="6"/>
        <v>14.400000000000002</v>
      </c>
      <c r="Y49" s="28">
        <f>'2004_Ag_GW_Counties'!U49</f>
        <v>10.3</v>
      </c>
      <c r="Z49" s="29">
        <f>'2004_Urban_GW_Counties'!U49</f>
        <v>4.1000000000000005</v>
      </c>
      <c r="AA49" s="29">
        <f>'2004_MW_GW_Counties'!U49</f>
        <v>0</v>
      </c>
      <c r="AB49" s="28">
        <f>'2004_Ag_GW_Counties'!Q49+'2004_Urban_GW_Counties'!Q49+'2004_MW_GW_Counties'!Q49</f>
        <v>1.2</v>
      </c>
      <c r="AC49" s="28">
        <f>'2004_Ag_GW_Counties'!R49+'2004_Urban_GW_Counties'!R49+'2004_MW_GW_Counties'!R49</f>
        <v>0</v>
      </c>
      <c r="AD49" s="28">
        <f>'2004_Ag_GW_Counties'!S49+'2004_Urban_GW_Counties'!S49+'2004_MW_GW_Counties'!S49</f>
        <v>0</v>
      </c>
      <c r="AE49" s="28">
        <f>'2004_Ag_GW_Counties'!W49</f>
        <v>0</v>
      </c>
      <c r="AF49" s="29">
        <f>'2004_Urban_GW_Counties'!W49</f>
        <v>0</v>
      </c>
      <c r="AG49" s="29">
        <f>'2004_MW_GW_Counties'!W49</f>
        <v>0</v>
      </c>
      <c r="AH49" s="28">
        <f>'2004_Ag_GW_Counties'!W49+'2004_Urban_GW_Counties'!W49+'2004_MW_GW_Counties'!W49</f>
        <v>0</v>
      </c>
      <c r="AI49" s="29">
        <f t="shared" si="44"/>
        <v>14.400000000000002</v>
      </c>
      <c r="AL49" s="148"/>
      <c r="AM49" s="152">
        <v>610</v>
      </c>
      <c r="AN49" s="153" t="s">
        <v>177</v>
      </c>
      <c r="AO49" s="154">
        <f t="shared" si="47"/>
        <v>2.6</v>
      </c>
      <c r="AP49" s="154">
        <f t="shared" si="48"/>
        <v>20.699999999999996</v>
      </c>
      <c r="AQ49" s="154">
        <f t="shared" si="49"/>
        <v>0</v>
      </c>
      <c r="AR49" s="154">
        <f t="shared" si="50"/>
        <v>23.299999999999997</v>
      </c>
      <c r="AS49" s="154">
        <f t="shared" si="51"/>
        <v>2.6</v>
      </c>
      <c r="AT49" s="154">
        <f t="shared" si="52"/>
        <v>21.299999999999997</v>
      </c>
      <c r="AU49" s="154">
        <f t="shared" si="53"/>
        <v>0</v>
      </c>
      <c r="AV49" s="154">
        <f t="shared" si="54"/>
        <v>13.7</v>
      </c>
      <c r="AW49" s="154">
        <f t="shared" si="55"/>
        <v>0</v>
      </c>
      <c r="AX49" s="154">
        <f t="shared" si="56"/>
        <v>0</v>
      </c>
      <c r="AY49" s="154">
        <f t="shared" si="57"/>
        <v>0</v>
      </c>
      <c r="AZ49" s="154">
        <f t="shared" si="58"/>
        <v>0</v>
      </c>
      <c r="BA49" s="154">
        <f t="shared" si="59"/>
        <v>0</v>
      </c>
      <c r="BB49" s="154">
        <f t="shared" si="60"/>
        <v>0</v>
      </c>
      <c r="BC49" s="154">
        <f t="shared" si="61"/>
        <v>23.9</v>
      </c>
    </row>
    <row r="50" spans="1:56" ht="13.5" thickTop="1" x14ac:dyDescent="0.2">
      <c r="A50" s="23" t="s">
        <v>104</v>
      </c>
      <c r="B50" s="24" t="s">
        <v>105</v>
      </c>
      <c r="C50" s="28">
        <f>'2004_Ag_GW_Counties'!C50</f>
        <v>55.100000000000009</v>
      </c>
      <c r="D50" s="29">
        <f>'2004_Urban_GW_Counties'!C50</f>
        <v>35.699999999999996</v>
      </c>
      <c r="E50" s="29">
        <f>'2004_MW_GW_Counties'!C50</f>
        <v>0</v>
      </c>
      <c r="F50" s="29">
        <f t="shared" si="5"/>
        <v>90.800000000000011</v>
      </c>
      <c r="G50" s="28">
        <f>'2004_Ag_GW_Counties'!H50</f>
        <v>87.600000000000009</v>
      </c>
      <c r="H50" s="29">
        <f>'2004_Urban_GW_Counties'!H50</f>
        <v>95.9</v>
      </c>
      <c r="I50" s="29">
        <f>'2004_MW_GW_Counties'!H50</f>
        <v>0</v>
      </c>
      <c r="J50" s="28">
        <f>'2004_Ag_GW_Counties'!D50+'2004_Urban_GW_Counties'!D50+'2004_MW_GW_Counties'!D50</f>
        <v>18.099999999999998</v>
      </c>
      <c r="K50" s="28">
        <f>'2004_Ag_GW_Counties'!E50+'2004_Urban_GW_Counties'!E50+'2004_MW_GW_Counties'!E50</f>
        <v>0</v>
      </c>
      <c r="L50" s="28">
        <f>'2004_Ag_GW_Counties'!F50+'2004_Urban_GW_Counties'!F50+'2004_MW_GW_Counties'!F50</f>
        <v>0</v>
      </c>
      <c r="M50" s="28">
        <f>'2004_Ag_GW_Counties'!J50</f>
        <v>7.7000000000000028</v>
      </c>
      <c r="N50" s="29">
        <f>'2004_Urban_GW_Counties'!J50</f>
        <v>4.5999999999999943</v>
      </c>
      <c r="O50" s="29">
        <f>'2004_MW_GW_Counties'!J50</f>
        <v>0</v>
      </c>
      <c r="P50" s="28">
        <f>'2004_Ag_GW_Counties'!J50+'2004_Urban_GW_Counties'!J50+'2004_MW_GW_Counties'!J50</f>
        <v>12.299999999999997</v>
      </c>
      <c r="Q50" s="29">
        <f>'2004_Ag_GW_Counties'!H50+'2004_Urban_GW_Counties'!H50+'2004_MW_GW_Counties'!H50</f>
        <v>183.5</v>
      </c>
      <c r="S50" s="27">
        <v>904</v>
      </c>
      <c r="T50" s="25" t="s">
        <v>191</v>
      </c>
      <c r="U50" s="28">
        <f>'2004_Ag_GW_Counties'!P50</f>
        <v>66.5</v>
      </c>
      <c r="V50" s="29">
        <f>'2004_Urban_GW_Counties'!P50</f>
        <v>38.4</v>
      </c>
      <c r="W50" s="29">
        <f>'2004_MW_GW_Counties'!P50</f>
        <v>0</v>
      </c>
      <c r="X50" s="29">
        <f t="shared" si="6"/>
        <v>104.9</v>
      </c>
      <c r="Y50" s="28">
        <f>'2004_Ag_GW_Counties'!U50</f>
        <v>87.8</v>
      </c>
      <c r="Z50" s="29">
        <f>'2004_Urban_GW_Counties'!U50</f>
        <v>122.4</v>
      </c>
      <c r="AA50" s="29">
        <f>'2004_MW_GW_Counties'!U50</f>
        <v>0</v>
      </c>
      <c r="AB50" s="28">
        <f>'2004_Ag_GW_Counties'!Q50+'2004_Urban_GW_Counties'!Q50+'2004_MW_GW_Counties'!Q50</f>
        <v>55.4</v>
      </c>
      <c r="AC50" s="28">
        <f>'2004_Ag_GW_Counties'!R50+'2004_Urban_GW_Counties'!R50+'2004_MW_GW_Counties'!R50</f>
        <v>0</v>
      </c>
      <c r="AD50" s="28">
        <f>'2004_Ag_GW_Counties'!S50+'2004_Urban_GW_Counties'!S50+'2004_MW_GW_Counties'!S50</f>
        <v>0</v>
      </c>
      <c r="AE50" s="28">
        <f>'2004_Ag_GW_Counties'!W50</f>
        <v>20.9</v>
      </c>
      <c r="AF50" s="29">
        <f>'2004_Urban_GW_Counties'!W50</f>
        <v>10.6</v>
      </c>
      <c r="AG50" s="29">
        <f>'2004_MW_GW_Counties'!W50</f>
        <v>0</v>
      </c>
      <c r="AH50" s="28">
        <f>'2004_Ag_GW_Counties'!W50+'2004_Urban_GW_Counties'!W50+'2004_MW_GW_Counties'!W50</f>
        <v>31.5</v>
      </c>
      <c r="AI50" s="29">
        <f t="shared" si="44"/>
        <v>210.2</v>
      </c>
      <c r="AL50" s="148"/>
      <c r="AM50" s="150"/>
      <c r="AN50" s="155" t="s">
        <v>242</v>
      </c>
      <c r="AO50" s="138">
        <f>SUM(AO40:AO49)</f>
        <v>2462.6</v>
      </c>
      <c r="AP50" s="138">
        <f t="shared" ref="AP50:BC50" si="62">SUM(AP40:AP49)</f>
        <v>474.09999999999997</v>
      </c>
      <c r="AQ50" s="138">
        <f t="shared" si="62"/>
        <v>135.9</v>
      </c>
      <c r="AR50" s="138">
        <f t="shared" si="62"/>
        <v>3072.6000000000004</v>
      </c>
      <c r="AS50" s="138">
        <f t="shared" si="62"/>
        <v>7215</v>
      </c>
      <c r="AT50" s="138">
        <f t="shared" si="62"/>
        <v>642.69999999999993</v>
      </c>
      <c r="AU50" s="138">
        <f t="shared" si="62"/>
        <v>491.19999999999993</v>
      </c>
      <c r="AV50" s="138">
        <f t="shared" si="62"/>
        <v>810.40000000000009</v>
      </c>
      <c r="AW50" s="138">
        <f t="shared" si="62"/>
        <v>54.1</v>
      </c>
      <c r="AX50" s="138">
        <f t="shared" si="62"/>
        <v>195.6</v>
      </c>
      <c r="AY50" s="138">
        <f t="shared" ref="AY50:BA50" si="63">SUM(AY40:AY49)</f>
        <v>1001.3999999999999</v>
      </c>
      <c r="AZ50" s="138">
        <f t="shared" si="63"/>
        <v>0</v>
      </c>
      <c r="BA50" s="138">
        <f t="shared" si="63"/>
        <v>0</v>
      </c>
      <c r="BB50" s="138">
        <f t="shared" si="62"/>
        <v>1001.3999999999999</v>
      </c>
      <c r="BC50" s="138">
        <f t="shared" si="62"/>
        <v>8348.9</v>
      </c>
      <c r="BD50" s="28">
        <f>AS50+AT50+AU50</f>
        <v>8348.9</v>
      </c>
    </row>
    <row r="51" spans="1:56" x14ac:dyDescent="0.2">
      <c r="A51" s="23" t="s">
        <v>106</v>
      </c>
      <c r="B51" s="24" t="s">
        <v>107</v>
      </c>
      <c r="C51" s="28">
        <f>'2004_Ag_GW_Counties'!C51</f>
        <v>370.79999999999995</v>
      </c>
      <c r="D51" s="29">
        <f>'2004_Urban_GW_Counties'!C51</f>
        <v>192.2</v>
      </c>
      <c r="E51" s="29">
        <f>'2004_MW_GW_Counties'!C51</f>
        <v>0</v>
      </c>
      <c r="F51" s="29">
        <f t="shared" si="5"/>
        <v>563</v>
      </c>
      <c r="G51" s="28">
        <f>'2004_Ag_GW_Counties'!H51</f>
        <v>1719.1000000000001</v>
      </c>
      <c r="H51" s="29">
        <f>'2004_Urban_GW_Counties'!H51</f>
        <v>193.10000000000002</v>
      </c>
      <c r="I51" s="29">
        <f>'2004_MW_GW_Counties'!H51</f>
        <v>5.4</v>
      </c>
      <c r="J51" s="28">
        <f>'2004_Ag_GW_Counties'!D51+'2004_Urban_GW_Counties'!D51+'2004_MW_GW_Counties'!D51</f>
        <v>85.100000000000009</v>
      </c>
      <c r="K51" s="28">
        <f>'2004_Ag_GW_Counties'!E51+'2004_Urban_GW_Counties'!E51+'2004_MW_GW_Counties'!E51</f>
        <v>29.1</v>
      </c>
      <c r="L51" s="28">
        <f>'2004_Ag_GW_Counties'!F51+'2004_Urban_GW_Counties'!F51+'2004_MW_GW_Counties'!F51</f>
        <v>67.5</v>
      </c>
      <c r="M51" s="28">
        <f>'2004_Ag_GW_Counties'!J51</f>
        <v>179.29999999999995</v>
      </c>
      <c r="N51" s="29">
        <f>'2004_Urban_GW_Counties'!J51</f>
        <v>0</v>
      </c>
      <c r="O51" s="29">
        <f>'2004_MW_GW_Counties'!J51</f>
        <v>0</v>
      </c>
      <c r="P51" s="28">
        <f>'2004_Ag_GW_Counties'!J51+'2004_Urban_GW_Counties'!J51+'2004_MW_GW_Counties'!J51</f>
        <v>179.29999999999995</v>
      </c>
      <c r="Q51" s="29">
        <f>'2004_Ag_GW_Counties'!H51+'2004_Urban_GW_Counties'!H51+'2004_MW_GW_Counties'!H51</f>
        <v>1917.6000000000004</v>
      </c>
      <c r="S51" s="27">
        <v>905</v>
      </c>
      <c r="T51" s="25" t="s">
        <v>192</v>
      </c>
      <c r="U51" s="28">
        <f>'2004_Ag_GW_Counties'!P51</f>
        <v>64.7</v>
      </c>
      <c r="V51" s="29">
        <f>'2004_Urban_GW_Counties'!P51</f>
        <v>90.199999999999989</v>
      </c>
      <c r="W51" s="29">
        <f>'2004_MW_GW_Counties'!P51</f>
        <v>0</v>
      </c>
      <c r="X51" s="29">
        <f t="shared" si="6"/>
        <v>154.89999999999998</v>
      </c>
      <c r="Y51" s="28">
        <f>'2004_Ag_GW_Counties'!U51</f>
        <v>94.100000000000023</v>
      </c>
      <c r="Z51" s="29">
        <f>'2004_Urban_GW_Counties'!U51</f>
        <v>114.3</v>
      </c>
      <c r="AA51" s="29">
        <f>'2004_MW_GW_Counties'!U51</f>
        <v>0</v>
      </c>
      <c r="AB51" s="28">
        <f>'2004_Ag_GW_Counties'!Q51+'2004_Urban_GW_Counties'!Q51+'2004_MW_GW_Counties'!Q51</f>
        <v>54.000000000000014</v>
      </c>
      <c r="AC51" s="28">
        <f>'2004_Ag_GW_Counties'!R51+'2004_Urban_GW_Counties'!R51+'2004_MW_GW_Counties'!R51</f>
        <v>15.8</v>
      </c>
      <c r="AD51" s="28">
        <f>'2004_Ag_GW_Counties'!S51+'2004_Urban_GW_Counties'!S51+'2004_MW_GW_Counties'!S51</f>
        <v>0</v>
      </c>
      <c r="AE51" s="28">
        <f>'2004_Ag_GW_Counties'!W51</f>
        <v>29.4</v>
      </c>
      <c r="AF51" s="29">
        <f>'2004_Urban_GW_Counties'!W51</f>
        <v>8.3000000000000007</v>
      </c>
      <c r="AG51" s="29">
        <f>'2004_MW_GW_Counties'!W51</f>
        <v>0</v>
      </c>
      <c r="AH51" s="28">
        <f>'2004_Ag_GW_Counties'!W51+'2004_Urban_GW_Counties'!W51+'2004_MW_GW_Counties'!W51</f>
        <v>37.700000000000003</v>
      </c>
      <c r="AI51" s="29">
        <f t="shared" si="44"/>
        <v>208.40000000000003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'2004_Ag_GW_Counties'!C52</f>
        <v>269.10000000000002</v>
      </c>
      <c r="D52" s="29">
        <f>'2004_Urban_GW_Counties'!C52</f>
        <v>12.700000000000001</v>
      </c>
      <c r="E52" s="29">
        <f>'2004_MW_GW_Counties'!C52</f>
        <v>0</v>
      </c>
      <c r="F52" s="29">
        <f t="shared" si="5"/>
        <v>281.8</v>
      </c>
      <c r="G52" s="28">
        <f>'2004_Ag_GW_Counties'!H52</f>
        <v>1059.6999999999998</v>
      </c>
      <c r="H52" s="29">
        <f>'2004_Urban_GW_Counties'!H52</f>
        <v>26.7</v>
      </c>
      <c r="I52" s="29">
        <f>'2004_MW_GW_Counties'!H52</f>
        <v>91.8</v>
      </c>
      <c r="J52" s="28">
        <f>'2004_Ag_GW_Counties'!D52+'2004_Urban_GW_Counties'!D52+'2004_MW_GW_Counties'!D52</f>
        <v>28</v>
      </c>
      <c r="K52" s="28">
        <f>'2004_Ag_GW_Counties'!E52+'2004_Urban_GW_Counties'!E52+'2004_MW_GW_Counties'!E52</f>
        <v>0</v>
      </c>
      <c r="L52" s="28">
        <f>'2004_Ag_GW_Counties'!F52+'2004_Urban_GW_Counties'!F52+'2004_MW_GW_Counties'!F52</f>
        <v>7.9</v>
      </c>
      <c r="M52" s="28">
        <f>'2004_Ag_GW_Counties'!J52</f>
        <v>0</v>
      </c>
      <c r="N52" s="29">
        <f>'2004_Urban_GW_Counties'!J52</f>
        <v>0</v>
      </c>
      <c r="O52" s="29">
        <f>'2004_MW_GW_Counties'!J52</f>
        <v>0</v>
      </c>
      <c r="P52" s="28">
        <f>'2004_Ag_GW_Counties'!J52+'2004_Urban_GW_Counties'!J52+'2004_MW_GW_Counties'!J52</f>
        <v>0</v>
      </c>
      <c r="Q52" s="29">
        <f>'2004_Ag_GW_Counties'!H52+'2004_Urban_GW_Counties'!H52+'2004_MW_GW_Counties'!H52</f>
        <v>1178.1999999999998</v>
      </c>
      <c r="S52" s="27">
        <v>1001</v>
      </c>
      <c r="T52" s="25" t="s">
        <v>193</v>
      </c>
      <c r="U52" s="28">
        <f>'2004_Ag_GW_Counties'!P52</f>
        <v>11.6</v>
      </c>
      <c r="V52" s="29">
        <f>'2004_Urban_GW_Counties'!P52</f>
        <v>15.399999999999999</v>
      </c>
      <c r="W52" s="29">
        <f>'2004_MW_GW_Counties'!P52</f>
        <v>0</v>
      </c>
      <c r="X52" s="29">
        <f t="shared" si="6"/>
        <v>27</v>
      </c>
      <c r="Y52" s="28">
        <f>'2004_Ag_GW_Counties'!U52</f>
        <v>11.6</v>
      </c>
      <c r="Z52" s="29">
        <f>'2004_Urban_GW_Counties'!U52</f>
        <v>15.399999999999999</v>
      </c>
      <c r="AA52" s="29">
        <f>'2004_MW_GW_Counties'!U52</f>
        <v>0</v>
      </c>
      <c r="AB52" s="28">
        <f>'2004_Ag_GW_Counties'!Q52+'2004_Urban_GW_Counties'!Q52+'2004_MW_GW_Counties'!Q52</f>
        <v>7.1</v>
      </c>
      <c r="AC52" s="28">
        <f>'2004_Ag_GW_Counties'!R52+'2004_Urban_GW_Counties'!R52+'2004_MW_GW_Counties'!R52</f>
        <v>0</v>
      </c>
      <c r="AD52" s="28">
        <f>'2004_Ag_GW_Counties'!S52+'2004_Urban_GW_Counties'!S52+'2004_MW_GW_Counties'!S52</f>
        <v>0</v>
      </c>
      <c r="AE52" s="28">
        <f>'2004_Ag_GW_Counties'!W52</f>
        <v>0</v>
      </c>
      <c r="AF52" s="29">
        <f>'2004_Urban_GW_Counties'!W52</f>
        <v>0</v>
      </c>
      <c r="AG52" s="29">
        <f>'2004_MW_GW_Counties'!W52</f>
        <v>0</v>
      </c>
      <c r="AH52" s="28">
        <f>'2004_Ag_GW_Counties'!W52+'2004_Urban_GW_Counties'!W52+'2004_MW_GW_Counties'!W52</f>
        <v>0</v>
      </c>
      <c r="AI52" s="29">
        <f t="shared" si="44"/>
        <v>27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'2004_Ag_GW_Counties'!C53</f>
        <v>280.10000000000008</v>
      </c>
      <c r="D53" s="29">
        <f>'2004_Urban_GW_Counties'!C53</f>
        <v>19.900000000000006</v>
      </c>
      <c r="E53" s="29">
        <f>'2004_MW_GW_Counties'!C53</f>
        <v>0</v>
      </c>
      <c r="F53" s="29">
        <f t="shared" si="5"/>
        <v>300.00000000000011</v>
      </c>
      <c r="G53" s="28">
        <f>'2004_Ag_GW_Counties'!H53</f>
        <v>415.9</v>
      </c>
      <c r="H53" s="29">
        <f>'2004_Urban_GW_Counties'!H53</f>
        <v>21.700000000000003</v>
      </c>
      <c r="I53" s="29">
        <f>'2004_MW_GW_Counties'!H53</f>
        <v>1.2</v>
      </c>
      <c r="J53" s="28">
        <f>'2004_Ag_GW_Counties'!D53+'2004_Urban_GW_Counties'!D53+'2004_MW_GW_Counties'!D53</f>
        <v>55.400000000000006</v>
      </c>
      <c r="K53" s="28">
        <f>'2004_Ag_GW_Counties'!E53+'2004_Urban_GW_Counties'!E53+'2004_MW_GW_Counties'!E53</f>
        <v>0</v>
      </c>
      <c r="L53" s="28">
        <f>'2004_Ag_GW_Counties'!F53+'2004_Urban_GW_Counties'!F53+'2004_MW_GW_Counties'!F53</f>
        <v>23</v>
      </c>
      <c r="M53" s="28">
        <f>'2004_Ag_GW_Counties'!J53</f>
        <v>0</v>
      </c>
      <c r="N53" s="29">
        <f>'2004_Urban_GW_Counties'!J53</f>
        <v>0</v>
      </c>
      <c r="O53" s="29">
        <f>'2004_MW_GW_Counties'!J53</f>
        <v>0</v>
      </c>
      <c r="P53" s="28">
        <f>'2004_Ag_GW_Counties'!J53+'2004_Urban_GW_Counties'!J53+'2004_MW_GW_Counties'!J53</f>
        <v>0</v>
      </c>
      <c r="Q53" s="29">
        <f>'2004_Ag_GW_Counties'!H53+'2004_Urban_GW_Counties'!H53+'2004_MW_GW_Counties'!H53</f>
        <v>438.79999999999995</v>
      </c>
      <c r="S53" s="27">
        <v>1002</v>
      </c>
      <c r="T53" s="25" t="s">
        <v>194</v>
      </c>
      <c r="U53" s="28">
        <f>'2004_Ag_GW_Counties'!P53</f>
        <v>20</v>
      </c>
      <c r="V53" s="29">
        <f>'2004_Urban_GW_Counties'!P53</f>
        <v>374.1</v>
      </c>
      <c r="W53" s="29">
        <f>'2004_MW_GW_Counties'!P53</f>
        <v>0</v>
      </c>
      <c r="X53" s="29">
        <f t="shared" si="6"/>
        <v>394.1</v>
      </c>
      <c r="Y53" s="28">
        <f>'2004_Ag_GW_Counties'!U53</f>
        <v>238</v>
      </c>
      <c r="Z53" s="29">
        <f>'2004_Urban_GW_Counties'!U53</f>
        <v>496.3</v>
      </c>
      <c r="AA53" s="29">
        <f>'2004_MW_GW_Counties'!U53</f>
        <v>0</v>
      </c>
      <c r="AB53" s="28">
        <f>'2004_Ag_GW_Counties'!Q53+'2004_Urban_GW_Counties'!Q53+'2004_MW_GW_Counties'!Q53</f>
        <v>168.7</v>
      </c>
      <c r="AC53" s="28">
        <f>'2004_Ag_GW_Counties'!R53+'2004_Urban_GW_Counties'!R53+'2004_MW_GW_Counties'!R53</f>
        <v>0</v>
      </c>
      <c r="AD53" s="28">
        <f>'2004_Ag_GW_Counties'!S53+'2004_Urban_GW_Counties'!S53+'2004_MW_GW_Counties'!S53</f>
        <v>0</v>
      </c>
      <c r="AE53" s="28">
        <f>'2004_Ag_GW_Counties'!W53</f>
        <v>0</v>
      </c>
      <c r="AF53" s="29">
        <f>'2004_Urban_GW_Counties'!W53</f>
        <v>0</v>
      </c>
      <c r="AG53" s="29">
        <f>'2004_MW_GW_Counties'!W53</f>
        <v>0</v>
      </c>
      <c r="AH53" s="28">
        <f>'2004_Ag_GW_Counties'!W53+'2004_Urban_GW_Counties'!W53+'2004_MW_GW_Counties'!W53</f>
        <v>0</v>
      </c>
      <c r="AI53" s="29">
        <f t="shared" si="44"/>
        <v>734.3</v>
      </c>
      <c r="AL53" s="148" t="s">
        <v>237</v>
      </c>
      <c r="AM53" s="150">
        <v>701</v>
      </c>
      <c r="AN53" s="151" t="s">
        <v>178</v>
      </c>
      <c r="AO53" s="138">
        <f t="shared" ref="AO53:AX53" si="64">U35</f>
        <v>0.3</v>
      </c>
      <c r="AP53" s="138">
        <f t="shared" si="64"/>
        <v>2.2000000000000002</v>
      </c>
      <c r="AQ53" s="138">
        <f t="shared" si="64"/>
        <v>0</v>
      </c>
      <c r="AR53" s="138">
        <f t="shared" si="64"/>
        <v>2.5</v>
      </c>
      <c r="AS53" s="138">
        <f t="shared" si="64"/>
        <v>0.3</v>
      </c>
      <c r="AT53" s="138">
        <f t="shared" si="64"/>
        <v>2.2000000000000002</v>
      </c>
      <c r="AU53" s="138">
        <f t="shared" si="64"/>
        <v>0</v>
      </c>
      <c r="AV53" s="138">
        <f t="shared" si="64"/>
        <v>1.5000000000000002</v>
      </c>
      <c r="AW53" s="138">
        <f t="shared" si="64"/>
        <v>0</v>
      </c>
      <c r="AX53" s="138">
        <f t="shared" si="64"/>
        <v>0</v>
      </c>
      <c r="AY53" s="138">
        <f t="shared" ref="AY53:BA62" si="65">AE35</f>
        <v>0</v>
      </c>
      <c r="AZ53" s="138">
        <f t="shared" si="65"/>
        <v>0</v>
      </c>
      <c r="BA53" s="138">
        <f t="shared" si="65"/>
        <v>0</v>
      </c>
      <c r="BB53" s="138">
        <f>AH35</f>
        <v>0</v>
      </c>
      <c r="BC53" s="138">
        <f>AI35</f>
        <v>2.5</v>
      </c>
    </row>
    <row r="54" spans="1:56" x14ac:dyDescent="0.2">
      <c r="A54" s="23" t="s">
        <v>112</v>
      </c>
      <c r="B54" s="24" t="s">
        <v>113</v>
      </c>
      <c r="C54" s="28">
        <f>'2004_Ag_GW_Counties'!C54</f>
        <v>5.2</v>
      </c>
      <c r="D54" s="29">
        <f>'2004_Urban_GW_Counties'!C54</f>
        <v>2.1</v>
      </c>
      <c r="E54" s="29">
        <f>'2004_MW_GW_Counties'!C54</f>
        <v>0</v>
      </c>
      <c r="F54" s="29">
        <f t="shared" si="5"/>
        <v>7.3000000000000007</v>
      </c>
      <c r="G54" s="28">
        <f>'2004_Ag_GW_Counties'!H54</f>
        <v>5.8</v>
      </c>
      <c r="H54" s="29">
        <f>'2004_Urban_GW_Counties'!H54</f>
        <v>4.5999999999999996</v>
      </c>
      <c r="I54" s="29">
        <f>'2004_MW_GW_Counties'!H54</f>
        <v>0</v>
      </c>
      <c r="J54" s="28">
        <f>'2004_Ag_GW_Counties'!D54+'2004_Urban_GW_Counties'!D54+'2004_MW_GW_Counties'!D54</f>
        <v>3.3000000000000003</v>
      </c>
      <c r="K54" s="28">
        <f>'2004_Ag_GW_Counties'!E54+'2004_Urban_GW_Counties'!E54+'2004_MW_GW_Counties'!E54</f>
        <v>0</v>
      </c>
      <c r="L54" s="28">
        <f>'2004_Ag_GW_Counties'!F54+'2004_Urban_GW_Counties'!F54+'2004_MW_GW_Counties'!F54</f>
        <v>0</v>
      </c>
      <c r="M54" s="28">
        <f>'2004_Ag_GW_Counties'!J54</f>
        <v>0</v>
      </c>
      <c r="N54" s="29">
        <f>'2004_Urban_GW_Counties'!J54</f>
        <v>0</v>
      </c>
      <c r="O54" s="29">
        <f>'2004_MW_GW_Counties'!J54</f>
        <v>0</v>
      </c>
      <c r="P54" s="28">
        <f>'2004_Ag_GW_Counties'!J54+'2004_Urban_GW_Counties'!J54+'2004_MW_GW_Counties'!J54</f>
        <v>0</v>
      </c>
      <c r="Q54" s="29">
        <f>'2004_Ag_GW_Counties'!H54+'2004_Urban_GW_Counties'!H54+'2004_MW_GW_Counties'!H54</f>
        <v>10.399999999999999</v>
      </c>
      <c r="S54" s="27">
        <v>1003</v>
      </c>
      <c r="T54" s="25" t="s">
        <v>195</v>
      </c>
      <c r="U54" s="28">
        <f>'2004_Ag_GW_Counties'!P54</f>
        <v>2.7</v>
      </c>
      <c r="V54" s="29">
        <f>'2004_Urban_GW_Counties'!P54</f>
        <v>2</v>
      </c>
      <c r="W54" s="29">
        <f>'2004_MW_GW_Counties'!P54</f>
        <v>0</v>
      </c>
      <c r="X54" s="29">
        <f t="shared" si="6"/>
        <v>4.7</v>
      </c>
      <c r="Y54" s="28">
        <f>'2004_Ag_GW_Counties'!U54</f>
        <v>2.7</v>
      </c>
      <c r="Z54" s="29">
        <f>'2004_Urban_GW_Counties'!U54</f>
        <v>2.1</v>
      </c>
      <c r="AA54" s="29">
        <f>'2004_MW_GW_Counties'!U54</f>
        <v>0</v>
      </c>
      <c r="AB54" s="28">
        <f>'2004_Ag_GW_Counties'!Q54+'2004_Urban_GW_Counties'!Q54+'2004_MW_GW_Counties'!Q54</f>
        <v>1.1000000000000001</v>
      </c>
      <c r="AC54" s="28">
        <f>'2004_Ag_GW_Counties'!R54+'2004_Urban_GW_Counties'!R54+'2004_MW_GW_Counties'!R54</f>
        <v>0</v>
      </c>
      <c r="AD54" s="28">
        <f>'2004_Ag_GW_Counties'!S54+'2004_Urban_GW_Counties'!S54+'2004_MW_GW_Counties'!S54</f>
        <v>0</v>
      </c>
      <c r="AE54" s="28">
        <f>'2004_Ag_GW_Counties'!W54</f>
        <v>0</v>
      </c>
      <c r="AF54" s="29">
        <f>'2004_Urban_GW_Counties'!W54</f>
        <v>0</v>
      </c>
      <c r="AG54" s="29">
        <f>'2004_MW_GW_Counties'!W54</f>
        <v>0</v>
      </c>
      <c r="AH54" s="28">
        <f>'2004_Ag_GW_Counties'!W54+'2004_Urban_GW_Counties'!W54+'2004_MW_GW_Counties'!W54</f>
        <v>0</v>
      </c>
      <c r="AI54" s="29">
        <f t="shared" si="44"/>
        <v>4.8000000000000007</v>
      </c>
      <c r="AL54" s="148"/>
      <c r="AM54" s="150">
        <v>702</v>
      </c>
      <c r="AN54" s="151" t="s">
        <v>179</v>
      </c>
      <c r="AO54" s="138">
        <f t="shared" ref="AO54:AO62" si="66">U36</f>
        <v>422.2000000000001</v>
      </c>
      <c r="AP54" s="138">
        <f t="shared" ref="AP54:AP62" si="67">V36</f>
        <v>9</v>
      </c>
      <c r="AQ54" s="138">
        <f t="shared" ref="AQ54:AQ62" si="68">W36</f>
        <v>0</v>
      </c>
      <c r="AR54" s="138">
        <f t="shared" ref="AR54:AR62" si="69">X36</f>
        <v>431.2000000000001</v>
      </c>
      <c r="AS54" s="138">
        <f t="shared" ref="AS54:AS62" si="70">Y36</f>
        <v>1542.2</v>
      </c>
      <c r="AT54" s="138">
        <f t="shared" ref="AT54:AT62" si="71">Z36</f>
        <v>20.8</v>
      </c>
      <c r="AU54" s="138">
        <f t="shared" ref="AU54:AU62" si="72">AA36</f>
        <v>0</v>
      </c>
      <c r="AV54" s="138">
        <f t="shared" ref="AV54:AV62" si="73">AB36</f>
        <v>217.70000000000002</v>
      </c>
      <c r="AW54" s="138">
        <f t="shared" ref="AW54:AW62" si="74">AC36</f>
        <v>1.9</v>
      </c>
      <c r="AX54" s="138">
        <f t="shared" ref="AX54:AX62" si="75">AD36</f>
        <v>2.9000000000000004</v>
      </c>
      <c r="AY54" s="138">
        <f t="shared" si="65"/>
        <v>39.1</v>
      </c>
      <c r="AZ54" s="138">
        <f t="shared" si="65"/>
        <v>0</v>
      </c>
      <c r="BA54" s="138">
        <f t="shared" si="65"/>
        <v>0</v>
      </c>
      <c r="BB54" s="138">
        <f t="shared" ref="BB54:BB62" si="76">AH36</f>
        <v>39.1</v>
      </c>
      <c r="BC54" s="138">
        <f t="shared" ref="BC54:BC62" si="77">AI36</f>
        <v>1563</v>
      </c>
    </row>
    <row r="55" spans="1:56" x14ac:dyDescent="0.2">
      <c r="A55" s="23" t="s">
        <v>114</v>
      </c>
      <c r="B55" s="24" t="s">
        <v>115</v>
      </c>
      <c r="C55" s="28">
        <f>'2004_Ag_GW_Counties'!C55</f>
        <v>1952.4000000000003</v>
      </c>
      <c r="D55" s="29">
        <f>'2004_Urban_GW_Counties'!C55</f>
        <v>149.19999999999996</v>
      </c>
      <c r="E55" s="29">
        <f>'2004_MW_GW_Counties'!C55</f>
        <v>3.1</v>
      </c>
      <c r="F55" s="29">
        <f t="shared" si="5"/>
        <v>2104.7000000000003</v>
      </c>
      <c r="G55" s="28">
        <f>'2004_Ag_GW_Counties'!H55</f>
        <v>2769.4</v>
      </c>
      <c r="H55" s="29">
        <f>'2004_Urban_GW_Counties'!H55</f>
        <v>152.29999999999998</v>
      </c>
      <c r="I55" s="29">
        <f>'2004_MW_GW_Counties'!H55</f>
        <v>3.1</v>
      </c>
      <c r="J55" s="28">
        <f>'2004_Ag_GW_Counties'!D55+'2004_Urban_GW_Counties'!D55+'2004_MW_GW_Counties'!D55</f>
        <v>845.1</v>
      </c>
      <c r="K55" s="28">
        <f>'2004_Ag_GW_Counties'!E55+'2004_Urban_GW_Counties'!E55+'2004_MW_GW_Counties'!E55</f>
        <v>0</v>
      </c>
      <c r="L55" s="28">
        <f>'2004_Ag_GW_Counties'!F55+'2004_Urban_GW_Counties'!F55+'2004_MW_GW_Counties'!F55</f>
        <v>41.400000000000006</v>
      </c>
      <c r="M55" s="28">
        <f>'2004_Ag_GW_Counties'!J55</f>
        <v>0</v>
      </c>
      <c r="N55" s="29">
        <f>'2004_Urban_GW_Counties'!J55</f>
        <v>0</v>
      </c>
      <c r="O55" s="29">
        <f>'2004_MW_GW_Counties'!J55</f>
        <v>0</v>
      </c>
      <c r="P55" s="28">
        <f>'2004_Ag_GW_Counties'!J55+'2004_Urban_GW_Counties'!J55+'2004_MW_GW_Counties'!J55</f>
        <v>0</v>
      </c>
      <c r="Q55" s="29">
        <f>'2004_Ag_GW_Counties'!H55+'2004_Urban_GW_Counties'!H55+'2004_MW_GW_Counties'!H55</f>
        <v>2924.8</v>
      </c>
      <c r="S55" s="27">
        <v>1004</v>
      </c>
      <c r="T55" s="25" t="s">
        <v>196</v>
      </c>
      <c r="U55" s="28">
        <f>'2004_Ag_GW_Counties'!P55</f>
        <v>0</v>
      </c>
      <c r="V55" s="29">
        <f>'2004_Urban_GW_Counties'!P55</f>
        <v>14.600000000000001</v>
      </c>
      <c r="W55" s="29">
        <f>'2004_MW_GW_Counties'!P55</f>
        <v>0</v>
      </c>
      <c r="X55" s="29">
        <f t="shared" si="6"/>
        <v>14.600000000000001</v>
      </c>
      <c r="Y55" s="28">
        <f>'2004_Ag_GW_Counties'!U55</f>
        <v>783.80000000000007</v>
      </c>
      <c r="Z55" s="29">
        <f>'2004_Urban_GW_Counties'!U55</f>
        <v>14.600000000000001</v>
      </c>
      <c r="AA55" s="29">
        <f>'2004_MW_GW_Counties'!U55</f>
        <v>0</v>
      </c>
      <c r="AB55" s="28">
        <f>'2004_Ag_GW_Counties'!Q55+'2004_Urban_GW_Counties'!Q55+'2004_MW_GW_Counties'!Q55</f>
        <v>11.5</v>
      </c>
      <c r="AC55" s="28">
        <f>'2004_Ag_GW_Counties'!R55+'2004_Urban_GW_Counties'!R55+'2004_MW_GW_Counties'!R55</f>
        <v>0</v>
      </c>
      <c r="AD55" s="28">
        <f>'2004_Ag_GW_Counties'!S55+'2004_Urban_GW_Counties'!S55+'2004_MW_GW_Counties'!S55</f>
        <v>0</v>
      </c>
      <c r="AE55" s="28">
        <f>'2004_Ag_GW_Counties'!W55</f>
        <v>64.400000000000006</v>
      </c>
      <c r="AF55" s="29">
        <f>'2004_Urban_GW_Counties'!W55</f>
        <v>0</v>
      </c>
      <c r="AG55" s="29">
        <f>'2004_MW_GW_Counties'!W55</f>
        <v>0</v>
      </c>
      <c r="AH55" s="28">
        <f>'2004_Ag_GW_Counties'!W55+'2004_Urban_GW_Counties'!W55+'2004_MW_GW_Counties'!W55</f>
        <v>64.400000000000006</v>
      </c>
      <c r="AI55" s="29">
        <f t="shared" si="44"/>
        <v>798.40000000000009</v>
      </c>
      <c r="AL55" s="148"/>
      <c r="AM55" s="150">
        <v>703</v>
      </c>
      <c r="AN55" s="151" t="s">
        <v>180</v>
      </c>
      <c r="AO55" s="138">
        <f t="shared" si="66"/>
        <v>1634.1</v>
      </c>
      <c r="AP55" s="138">
        <f t="shared" si="67"/>
        <v>47.3</v>
      </c>
      <c r="AQ55" s="138">
        <f t="shared" si="68"/>
        <v>28.5</v>
      </c>
      <c r="AR55" s="138">
        <f t="shared" si="69"/>
        <v>1709.8999999999999</v>
      </c>
      <c r="AS55" s="138">
        <f t="shared" si="70"/>
        <v>2151.7000000000003</v>
      </c>
      <c r="AT55" s="138">
        <f t="shared" si="71"/>
        <v>47.3</v>
      </c>
      <c r="AU55" s="138">
        <f t="shared" si="72"/>
        <v>74</v>
      </c>
      <c r="AV55" s="138">
        <f t="shared" si="73"/>
        <v>470.40000000000003</v>
      </c>
      <c r="AW55" s="138">
        <f t="shared" si="74"/>
        <v>0</v>
      </c>
      <c r="AX55" s="138">
        <f t="shared" si="75"/>
        <v>26.300000000000004</v>
      </c>
      <c r="AY55" s="138">
        <f t="shared" si="65"/>
        <v>0</v>
      </c>
      <c r="AZ55" s="138">
        <f t="shared" si="65"/>
        <v>0</v>
      </c>
      <c r="BA55" s="138">
        <f t="shared" si="65"/>
        <v>0</v>
      </c>
      <c r="BB55" s="138">
        <f t="shared" si="76"/>
        <v>0</v>
      </c>
      <c r="BC55" s="138">
        <f t="shared" si="77"/>
        <v>2273.0000000000005</v>
      </c>
    </row>
    <row r="56" spans="1:56" x14ac:dyDescent="0.2">
      <c r="A56" s="23" t="s">
        <v>116</v>
      </c>
      <c r="B56" s="24" t="s">
        <v>117</v>
      </c>
      <c r="C56" s="28">
        <f>'2004_Ag_GW_Counties'!C56</f>
        <v>0</v>
      </c>
      <c r="D56" s="29">
        <f>'2004_Urban_GW_Counties'!C56</f>
        <v>0.9</v>
      </c>
      <c r="E56" s="29">
        <f>'2004_MW_GW_Counties'!C56</f>
        <v>0</v>
      </c>
      <c r="F56" s="29">
        <f t="shared" si="5"/>
        <v>0.9</v>
      </c>
      <c r="G56" s="28">
        <f>'2004_Ag_GW_Counties'!H56</f>
        <v>6.1999999999999993</v>
      </c>
      <c r="H56" s="29">
        <f>'2004_Urban_GW_Counties'!H56</f>
        <v>17.3</v>
      </c>
      <c r="I56" s="29">
        <f>'2004_MW_GW_Counties'!H56</f>
        <v>0</v>
      </c>
      <c r="J56" s="28">
        <f>'2004_Ag_GW_Counties'!D56+'2004_Urban_GW_Counties'!D56+'2004_MW_GW_Counties'!D56</f>
        <v>5.5</v>
      </c>
      <c r="K56" s="28">
        <f>'2004_Ag_GW_Counties'!E56+'2004_Urban_GW_Counties'!E56+'2004_MW_GW_Counties'!E56</f>
        <v>0</v>
      </c>
      <c r="L56" s="28">
        <f>'2004_Ag_GW_Counties'!F56+'2004_Urban_GW_Counties'!F56+'2004_MW_GW_Counties'!F56</f>
        <v>0</v>
      </c>
      <c r="M56" s="28">
        <f>'2004_Ag_GW_Counties'!J56</f>
        <v>0</v>
      </c>
      <c r="N56" s="29">
        <f>'2004_Urban_GW_Counties'!J56</f>
        <v>0</v>
      </c>
      <c r="O56" s="29">
        <f>'2004_MW_GW_Counties'!J56</f>
        <v>0</v>
      </c>
      <c r="P56" s="28">
        <f>'2004_Ag_GW_Counties'!J56+'2004_Urban_GW_Counties'!J56+'2004_MW_GW_Counties'!J56</f>
        <v>0</v>
      </c>
      <c r="Q56" s="29">
        <f>'2004_Ag_GW_Counties'!H56+'2004_Urban_GW_Counties'!H56+'2004_MW_GW_Counties'!H56</f>
        <v>23.5</v>
      </c>
      <c r="S56" s="27">
        <v>1005</v>
      </c>
      <c r="T56" s="25" t="s">
        <v>197</v>
      </c>
      <c r="U56" s="28">
        <f>'2004_Ag_GW_Counties'!P56</f>
        <v>14.8</v>
      </c>
      <c r="V56" s="29">
        <f>'2004_Urban_GW_Counties'!P56</f>
        <v>5.7</v>
      </c>
      <c r="W56" s="29">
        <f>'2004_MW_GW_Counties'!P56</f>
        <v>0</v>
      </c>
      <c r="X56" s="29">
        <f t="shared" si="6"/>
        <v>20.5</v>
      </c>
      <c r="Y56" s="28">
        <f>'2004_Ag_GW_Counties'!U56</f>
        <v>43.400000000000006</v>
      </c>
      <c r="Z56" s="29">
        <f>'2004_Urban_GW_Counties'!U56</f>
        <v>6.1000000000000005</v>
      </c>
      <c r="AA56" s="29">
        <f>'2004_MW_GW_Counties'!U56</f>
        <v>0</v>
      </c>
      <c r="AB56" s="28">
        <f>'2004_Ag_GW_Counties'!Q56+'2004_Urban_GW_Counties'!Q56+'2004_MW_GW_Counties'!Q56</f>
        <v>3.6000000000000005</v>
      </c>
      <c r="AC56" s="28">
        <f>'2004_Ag_GW_Counties'!R56+'2004_Urban_GW_Counties'!R56+'2004_MW_GW_Counties'!R56</f>
        <v>0</v>
      </c>
      <c r="AD56" s="28">
        <f>'2004_Ag_GW_Counties'!S56+'2004_Urban_GW_Counties'!S56+'2004_MW_GW_Counties'!S56</f>
        <v>0</v>
      </c>
      <c r="AE56" s="28">
        <f>'2004_Ag_GW_Counties'!W56</f>
        <v>0</v>
      </c>
      <c r="AF56" s="29">
        <f>'2004_Urban_GW_Counties'!W56</f>
        <v>0</v>
      </c>
      <c r="AG56" s="29">
        <f>'2004_MW_GW_Counties'!W56</f>
        <v>0</v>
      </c>
      <c r="AH56" s="28">
        <f>'2004_Ag_GW_Counties'!W56+'2004_Urban_GW_Counties'!W56+'2004_MW_GW_Counties'!W56</f>
        <v>0</v>
      </c>
      <c r="AI56" s="29">
        <f t="shared" si="44"/>
        <v>49.500000000000007</v>
      </c>
      <c r="AL56" s="148"/>
      <c r="AM56" s="150">
        <v>704</v>
      </c>
      <c r="AN56" s="151" t="s">
        <v>181</v>
      </c>
      <c r="AO56" s="138">
        <f t="shared" si="66"/>
        <v>74.5</v>
      </c>
      <c r="AP56" s="138">
        <f t="shared" si="67"/>
        <v>249.1</v>
      </c>
      <c r="AQ56" s="138">
        <f t="shared" si="68"/>
        <v>0</v>
      </c>
      <c r="AR56" s="138">
        <f t="shared" si="69"/>
        <v>323.60000000000002</v>
      </c>
      <c r="AS56" s="138">
        <f t="shared" si="70"/>
        <v>500.1</v>
      </c>
      <c r="AT56" s="138">
        <f t="shared" si="71"/>
        <v>313.5</v>
      </c>
      <c r="AU56" s="138">
        <f t="shared" si="72"/>
        <v>0</v>
      </c>
      <c r="AV56" s="138">
        <f t="shared" si="73"/>
        <v>323.29999999999995</v>
      </c>
      <c r="AW56" s="138">
        <f t="shared" si="74"/>
        <v>0</v>
      </c>
      <c r="AX56" s="138">
        <f t="shared" si="75"/>
        <v>21.4</v>
      </c>
      <c r="AY56" s="138">
        <f t="shared" si="65"/>
        <v>57.4</v>
      </c>
      <c r="AZ56" s="138">
        <f t="shared" si="65"/>
        <v>0</v>
      </c>
      <c r="BA56" s="138">
        <f t="shared" si="65"/>
        <v>0</v>
      </c>
      <c r="BB56" s="138">
        <f t="shared" si="76"/>
        <v>57.4</v>
      </c>
      <c r="BC56" s="138">
        <f t="shared" si="77"/>
        <v>813.6</v>
      </c>
    </row>
    <row r="57" spans="1:56" x14ac:dyDescent="0.2">
      <c r="A57" s="23" t="s">
        <v>118</v>
      </c>
      <c r="B57" s="24" t="s">
        <v>119</v>
      </c>
      <c r="C57" s="28">
        <f>'2004_Ag_GW_Counties'!C57</f>
        <v>116.7</v>
      </c>
      <c r="D57" s="29">
        <f>'2004_Urban_GW_Counties'!C57</f>
        <v>45.800000000000004</v>
      </c>
      <c r="E57" s="29">
        <f>'2004_MW_GW_Counties'!C57</f>
        <v>0</v>
      </c>
      <c r="F57" s="29">
        <f t="shared" si="5"/>
        <v>162.5</v>
      </c>
      <c r="G57" s="28">
        <f>'2004_Ag_GW_Counties'!H57</f>
        <v>331.9</v>
      </c>
      <c r="H57" s="29">
        <f>'2004_Urban_GW_Counties'!H57</f>
        <v>160.4</v>
      </c>
      <c r="I57" s="29">
        <f>'2004_MW_GW_Counties'!H57</f>
        <v>0</v>
      </c>
      <c r="J57" s="28">
        <f>'2004_Ag_GW_Counties'!D57+'2004_Urban_GW_Counties'!D57+'2004_MW_GW_Counties'!D57</f>
        <v>55.199999999999996</v>
      </c>
      <c r="K57" s="28">
        <f>'2004_Ag_GW_Counties'!E57+'2004_Urban_GW_Counties'!E57+'2004_MW_GW_Counties'!E57</f>
        <v>19.100000000000001</v>
      </c>
      <c r="L57" s="28">
        <f>'2004_Ag_GW_Counties'!F57+'2004_Urban_GW_Counties'!F57+'2004_MW_GW_Counties'!F57</f>
        <v>0</v>
      </c>
      <c r="M57" s="28">
        <f>'2004_Ag_GW_Counties'!J57</f>
        <v>40.199999999999989</v>
      </c>
      <c r="N57" s="29">
        <f>'2004_Urban_GW_Counties'!J57</f>
        <v>0</v>
      </c>
      <c r="O57" s="29">
        <f>'2004_MW_GW_Counties'!J57</f>
        <v>0</v>
      </c>
      <c r="P57" s="28">
        <f>'2004_Ag_GW_Counties'!J57+'2004_Urban_GW_Counties'!J57+'2004_MW_GW_Counties'!J57</f>
        <v>40.199999999999989</v>
      </c>
      <c r="Q57" s="29">
        <f>'2004_Ag_GW_Counties'!H57+'2004_Urban_GW_Counties'!H57+'2004_MW_GW_Counties'!H57</f>
        <v>492.29999999999995</v>
      </c>
      <c r="S57" s="27">
        <v>1006</v>
      </c>
      <c r="T57" s="25" t="s">
        <v>198</v>
      </c>
      <c r="U57" s="28">
        <f>'2004_Ag_GW_Counties'!P57</f>
        <v>0</v>
      </c>
      <c r="V57" s="29">
        <f>'2004_Urban_GW_Counties'!P57</f>
        <v>0.1</v>
      </c>
      <c r="W57" s="29">
        <f>'2004_MW_GW_Counties'!P57</f>
        <v>0</v>
      </c>
      <c r="X57" s="29">
        <f t="shared" si="6"/>
        <v>0.1</v>
      </c>
      <c r="Y57" s="28">
        <f>'2004_Ag_GW_Counties'!U57</f>
        <v>2669.7000000000003</v>
      </c>
      <c r="Z57" s="29">
        <f>'2004_Urban_GW_Counties'!U57</f>
        <v>114.19999999999999</v>
      </c>
      <c r="AA57" s="29">
        <f>'2004_MW_GW_Counties'!U57</f>
        <v>30.3</v>
      </c>
      <c r="AB57" s="28">
        <f>'2004_Ag_GW_Counties'!Q57+'2004_Urban_GW_Counties'!Q57+'2004_MW_GW_Counties'!Q57</f>
        <v>0</v>
      </c>
      <c r="AC57" s="28">
        <f>'2004_Ag_GW_Counties'!R57+'2004_Urban_GW_Counties'!R57+'2004_MW_GW_Counties'!R57</f>
        <v>0</v>
      </c>
      <c r="AD57" s="28">
        <f>'2004_Ag_GW_Counties'!S57+'2004_Urban_GW_Counties'!S57+'2004_MW_GW_Counties'!S57</f>
        <v>0</v>
      </c>
      <c r="AE57" s="28">
        <f>'2004_Ag_GW_Counties'!W57</f>
        <v>194.5</v>
      </c>
      <c r="AF57" s="29">
        <f>'2004_Urban_GW_Counties'!W57</f>
        <v>0</v>
      </c>
      <c r="AG57" s="29">
        <f>'2004_MW_GW_Counties'!W57</f>
        <v>0</v>
      </c>
      <c r="AH57" s="28">
        <f>'2004_Ag_GW_Counties'!W57+'2004_Urban_GW_Counties'!W57+'2004_MW_GW_Counties'!W57</f>
        <v>194.5</v>
      </c>
      <c r="AI57" s="29">
        <f t="shared" si="44"/>
        <v>2814.2000000000003</v>
      </c>
      <c r="AL57" s="148"/>
      <c r="AM57" s="150">
        <v>705</v>
      </c>
      <c r="AN57" s="151" t="s">
        <v>182</v>
      </c>
      <c r="AO57" s="138">
        <f t="shared" si="66"/>
        <v>580.60000000000014</v>
      </c>
      <c r="AP57" s="138">
        <f t="shared" si="67"/>
        <v>62.9</v>
      </c>
      <c r="AQ57" s="138">
        <f t="shared" si="68"/>
        <v>0</v>
      </c>
      <c r="AR57" s="138">
        <f t="shared" si="69"/>
        <v>643.50000000000011</v>
      </c>
      <c r="AS57" s="138">
        <f t="shared" si="70"/>
        <v>977.8</v>
      </c>
      <c r="AT57" s="138">
        <f t="shared" si="71"/>
        <v>64.8</v>
      </c>
      <c r="AU57" s="138">
        <f t="shared" si="72"/>
        <v>0</v>
      </c>
      <c r="AV57" s="138">
        <f t="shared" si="73"/>
        <v>303.10000000000002</v>
      </c>
      <c r="AW57" s="138">
        <f t="shared" si="74"/>
        <v>0</v>
      </c>
      <c r="AX57" s="138">
        <f t="shared" si="75"/>
        <v>19.999999999999996</v>
      </c>
      <c r="AY57" s="138">
        <f t="shared" si="65"/>
        <v>0</v>
      </c>
      <c r="AZ57" s="138">
        <f t="shared" si="65"/>
        <v>0</v>
      </c>
      <c r="BA57" s="138">
        <f t="shared" si="65"/>
        <v>0</v>
      </c>
      <c r="BB57" s="138">
        <f t="shared" si="76"/>
        <v>0</v>
      </c>
      <c r="BC57" s="138">
        <f t="shared" si="77"/>
        <v>1042.5999999999999</v>
      </c>
    </row>
    <row r="58" spans="1:56" x14ac:dyDescent="0.2">
      <c r="A58" s="23" t="s">
        <v>120</v>
      </c>
      <c r="B58" s="24" t="s">
        <v>121</v>
      </c>
      <c r="C58" s="28">
        <f>'2004_Ag_GW_Counties'!C58</f>
        <v>475.9</v>
      </c>
      <c r="D58" s="29">
        <f>'2004_Urban_GW_Counties'!C58</f>
        <v>1.8000000000000003</v>
      </c>
      <c r="E58" s="29">
        <f>'2004_MW_GW_Counties'!C58</f>
        <v>0</v>
      </c>
      <c r="F58" s="29">
        <f t="shared" si="5"/>
        <v>477.7</v>
      </c>
      <c r="G58" s="28">
        <f>'2004_Ag_GW_Counties'!H58</f>
        <v>1035.5</v>
      </c>
      <c r="H58" s="29">
        <f>'2004_Urban_GW_Counties'!H58</f>
        <v>50</v>
      </c>
      <c r="I58" s="29">
        <f>'2004_MW_GW_Counties'!H58</f>
        <v>0</v>
      </c>
      <c r="J58" s="28">
        <f>'2004_Ag_GW_Counties'!D58+'2004_Urban_GW_Counties'!D58+'2004_MW_GW_Counties'!D58</f>
        <v>92.399999999999991</v>
      </c>
      <c r="K58" s="28">
        <f>'2004_Ag_GW_Counties'!E58+'2004_Urban_GW_Counties'!E58+'2004_MW_GW_Counties'!E58</f>
        <v>0</v>
      </c>
      <c r="L58" s="28">
        <f>'2004_Ag_GW_Counties'!F58+'2004_Urban_GW_Counties'!F58+'2004_MW_GW_Counties'!F58</f>
        <v>11.8</v>
      </c>
      <c r="M58" s="28">
        <f>'2004_Ag_GW_Counties'!J58</f>
        <v>0</v>
      </c>
      <c r="N58" s="29">
        <f>'2004_Urban_GW_Counties'!J58</f>
        <v>0</v>
      </c>
      <c r="O58" s="29">
        <f>'2004_MW_GW_Counties'!J58</f>
        <v>0</v>
      </c>
      <c r="P58" s="28">
        <f>'2004_Ag_GW_Counties'!J58+'2004_Urban_GW_Counties'!J58+'2004_MW_GW_Counties'!J58</f>
        <v>0</v>
      </c>
      <c r="Q58" s="29">
        <f>'2004_Ag_GW_Counties'!H58+'2004_Urban_GW_Counties'!H58+'2004_MW_GW_Counties'!H58</f>
        <v>1085.5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66"/>
        <v>1834</v>
      </c>
      <c r="AP58" s="138">
        <f t="shared" si="67"/>
        <v>129.89999999999998</v>
      </c>
      <c r="AQ58" s="138">
        <f t="shared" si="68"/>
        <v>3.1</v>
      </c>
      <c r="AR58" s="138">
        <f t="shared" si="69"/>
        <v>1967</v>
      </c>
      <c r="AS58" s="138">
        <f t="shared" si="70"/>
        <v>2557.1</v>
      </c>
      <c r="AT58" s="138">
        <f t="shared" si="71"/>
        <v>133</v>
      </c>
      <c r="AU58" s="138">
        <f t="shared" si="72"/>
        <v>3.1</v>
      </c>
      <c r="AV58" s="138">
        <f t="shared" si="73"/>
        <v>780.1</v>
      </c>
      <c r="AW58" s="138">
        <f t="shared" si="74"/>
        <v>0</v>
      </c>
      <c r="AX58" s="138">
        <f t="shared" si="75"/>
        <v>36.6</v>
      </c>
      <c r="AY58" s="138">
        <f t="shared" si="65"/>
        <v>0</v>
      </c>
      <c r="AZ58" s="138">
        <f t="shared" si="65"/>
        <v>0</v>
      </c>
      <c r="BA58" s="138">
        <f t="shared" si="65"/>
        <v>0</v>
      </c>
      <c r="BB58" s="138">
        <f t="shared" si="76"/>
        <v>0</v>
      </c>
      <c r="BC58" s="138">
        <f t="shared" si="77"/>
        <v>2693.2</v>
      </c>
    </row>
    <row r="59" spans="1:56" x14ac:dyDescent="0.2">
      <c r="A59" s="23" t="s">
        <v>122</v>
      </c>
      <c r="B59" s="24" t="s">
        <v>123</v>
      </c>
      <c r="C59" s="28">
        <f>'2004_Ag_GW_Counties'!C59</f>
        <v>46.8</v>
      </c>
      <c r="D59" s="29">
        <f>'2004_Urban_GW_Counties'!C59</f>
        <v>17.7</v>
      </c>
      <c r="E59" s="29">
        <f>'2004_MW_GW_Counties'!C59</f>
        <v>0</v>
      </c>
      <c r="F59" s="29">
        <f t="shared" si="5"/>
        <v>64.5</v>
      </c>
      <c r="G59" s="28">
        <f>'2004_Ag_GW_Counties'!H59</f>
        <v>404.20000000000005</v>
      </c>
      <c r="H59" s="29">
        <f>'2004_Urban_GW_Counties'!H59</f>
        <v>19.600000000000001</v>
      </c>
      <c r="I59" s="29">
        <f>'2004_MW_GW_Counties'!H59</f>
        <v>0</v>
      </c>
      <c r="J59" s="28">
        <f>'2004_Ag_GW_Counties'!D59+'2004_Urban_GW_Counties'!D59+'2004_MW_GW_Counties'!D59</f>
        <v>23.8</v>
      </c>
      <c r="K59" s="28">
        <f>'2004_Ag_GW_Counties'!E59+'2004_Urban_GW_Counties'!E59+'2004_MW_GW_Counties'!E59</f>
        <v>0</v>
      </c>
      <c r="L59" s="28">
        <f>'2004_Ag_GW_Counties'!F59+'2004_Urban_GW_Counties'!F59+'2004_MW_GW_Counties'!F59</f>
        <v>5</v>
      </c>
      <c r="M59" s="28">
        <f>'2004_Ag_GW_Counties'!J59</f>
        <v>0</v>
      </c>
      <c r="N59" s="29">
        <f>'2004_Urban_GW_Counties'!J59</f>
        <v>0</v>
      </c>
      <c r="O59" s="29">
        <f>'2004_MW_GW_Counties'!J59</f>
        <v>0</v>
      </c>
      <c r="P59" s="28">
        <f>'2004_Ag_GW_Counties'!J59+'2004_Urban_GW_Counties'!J59+'2004_MW_GW_Counties'!J59</f>
        <v>0</v>
      </c>
      <c r="Q59" s="29">
        <f>'2004_Ag_GW_Counties'!H59+'2004_Urban_GW_Counties'!H59+'2004_MW_GW_Counties'!H59</f>
        <v>423.80000000000007</v>
      </c>
      <c r="T59" s="40" t="s">
        <v>214</v>
      </c>
      <c r="U59" s="28">
        <f>SUM(U2:U58)</f>
        <v>13709.800000000001</v>
      </c>
      <c r="V59" s="28">
        <f t="shared" ref="V59:AI59" si="78">SUM(V2:V58)</f>
        <v>3750.9999999999995</v>
      </c>
      <c r="W59" s="28">
        <f t="shared" si="78"/>
        <v>224.2</v>
      </c>
      <c r="X59" s="28">
        <f t="shared" si="78"/>
        <v>17685.000000000004</v>
      </c>
      <c r="Y59" s="28">
        <f t="shared" si="78"/>
        <v>34176.599999999991</v>
      </c>
      <c r="Z59" s="28">
        <f t="shared" si="78"/>
        <v>9352.7000000000007</v>
      </c>
      <c r="AA59" s="28">
        <f t="shared" si="78"/>
        <v>1365.6</v>
      </c>
      <c r="AB59" s="28">
        <f t="shared" si="78"/>
        <v>6006.9000000000005</v>
      </c>
      <c r="AC59" s="28">
        <f t="shared" si="78"/>
        <v>473.2</v>
      </c>
      <c r="AD59" s="28">
        <f t="shared" si="78"/>
        <v>742.9</v>
      </c>
      <c r="AE59" s="28">
        <f t="shared" ref="AE59:AG59" si="79">SUM(AE2:AE58)</f>
        <v>1742.0000000000002</v>
      </c>
      <c r="AF59" s="28">
        <f t="shared" si="79"/>
        <v>354.90000000000003</v>
      </c>
      <c r="AG59" s="28">
        <f t="shared" si="79"/>
        <v>26.9</v>
      </c>
      <c r="AH59" s="39">
        <f t="shared" si="78"/>
        <v>2123.7999999999997</v>
      </c>
      <c r="AI59" s="28">
        <f t="shared" si="78"/>
        <v>44894.899999999994</v>
      </c>
      <c r="AL59" s="148"/>
      <c r="AM59" s="150">
        <v>707</v>
      </c>
      <c r="AN59" s="151" t="s">
        <v>184</v>
      </c>
      <c r="AO59" s="138">
        <f t="shared" si="66"/>
        <v>27.1</v>
      </c>
      <c r="AP59" s="138">
        <f t="shared" si="67"/>
        <v>15.899999999999999</v>
      </c>
      <c r="AQ59" s="138">
        <f t="shared" si="68"/>
        <v>0</v>
      </c>
      <c r="AR59" s="138">
        <f t="shared" si="69"/>
        <v>43</v>
      </c>
      <c r="AS59" s="138">
        <f t="shared" si="70"/>
        <v>32.700000000000003</v>
      </c>
      <c r="AT59" s="138">
        <f t="shared" si="71"/>
        <v>18.3</v>
      </c>
      <c r="AU59" s="138">
        <f t="shared" si="72"/>
        <v>0</v>
      </c>
      <c r="AV59" s="138">
        <f t="shared" si="73"/>
        <v>19</v>
      </c>
      <c r="AW59" s="138">
        <f t="shared" si="74"/>
        <v>3</v>
      </c>
      <c r="AX59" s="138">
        <f t="shared" si="75"/>
        <v>0.3</v>
      </c>
      <c r="AY59" s="138">
        <f t="shared" si="65"/>
        <v>0</v>
      </c>
      <c r="AZ59" s="138">
        <f t="shared" si="65"/>
        <v>0</v>
      </c>
      <c r="BA59" s="138">
        <f t="shared" si="65"/>
        <v>0</v>
      </c>
      <c r="BB59" s="138">
        <f t="shared" si="76"/>
        <v>0</v>
      </c>
      <c r="BC59" s="138">
        <f t="shared" si="77"/>
        <v>51</v>
      </c>
    </row>
    <row r="60" spans="1:56" x14ac:dyDescent="0.2">
      <c r="T60" s="40" t="s">
        <v>215</v>
      </c>
      <c r="U60" s="28">
        <f t="shared" ref="U60:AD60" si="80">SUM(C2:C59)</f>
        <v>13709.800000000003</v>
      </c>
      <c r="V60" s="28">
        <f t="shared" si="80"/>
        <v>3751.0000000000014</v>
      </c>
      <c r="W60" s="28">
        <f t="shared" si="80"/>
        <v>224.20000000000002</v>
      </c>
      <c r="X60" s="28">
        <f t="shared" si="80"/>
        <v>17685</v>
      </c>
      <c r="Y60" s="28">
        <f t="shared" si="80"/>
        <v>34176.599999999991</v>
      </c>
      <c r="Z60" s="28">
        <f t="shared" si="80"/>
        <v>9352.7000000000007</v>
      </c>
      <c r="AA60" s="28">
        <f t="shared" si="80"/>
        <v>1365.6000000000001</v>
      </c>
      <c r="AB60" s="28">
        <f t="shared" si="80"/>
        <v>6006.9</v>
      </c>
      <c r="AC60" s="28">
        <f t="shared" si="80"/>
        <v>473.20000000000005</v>
      </c>
      <c r="AD60" s="28">
        <f t="shared" si="80"/>
        <v>742.89999999999975</v>
      </c>
      <c r="AE60" s="28">
        <f t="shared" ref="AE60:AG60" si="81">SUM(M2:M59)</f>
        <v>1742.0000000000002</v>
      </c>
      <c r="AF60" s="28">
        <f t="shared" si="81"/>
        <v>354.9</v>
      </c>
      <c r="AG60" s="28">
        <f t="shared" si="81"/>
        <v>26.9</v>
      </c>
      <c r="AH60" s="39">
        <f>SUM(P2:P59)</f>
        <v>2123.8000000000002</v>
      </c>
      <c r="AI60" s="28">
        <f>SUM(Q2:Q59)</f>
        <v>44894.900000000009</v>
      </c>
      <c r="AL60" s="148"/>
      <c r="AM60" s="150">
        <v>708</v>
      </c>
      <c r="AN60" s="151" t="s">
        <v>185</v>
      </c>
      <c r="AO60" s="138">
        <f t="shared" si="66"/>
        <v>654.19999999999993</v>
      </c>
      <c r="AP60" s="138">
        <f t="shared" si="67"/>
        <v>2.5</v>
      </c>
      <c r="AQ60" s="138">
        <f t="shared" si="68"/>
        <v>23.6</v>
      </c>
      <c r="AR60" s="138">
        <f t="shared" si="69"/>
        <v>680.3</v>
      </c>
      <c r="AS60" s="138">
        <f t="shared" si="70"/>
        <v>1086.0999999999999</v>
      </c>
      <c r="AT60" s="138">
        <f t="shared" si="71"/>
        <v>8</v>
      </c>
      <c r="AU60" s="138">
        <f t="shared" si="72"/>
        <v>47</v>
      </c>
      <c r="AV60" s="138">
        <f t="shared" si="73"/>
        <v>177.89999999999998</v>
      </c>
      <c r="AW60" s="138">
        <f t="shared" si="74"/>
        <v>55.8</v>
      </c>
      <c r="AX60" s="138">
        <f t="shared" si="75"/>
        <v>21.6</v>
      </c>
      <c r="AY60" s="138">
        <f t="shared" si="65"/>
        <v>0</v>
      </c>
      <c r="AZ60" s="138">
        <f t="shared" si="65"/>
        <v>0</v>
      </c>
      <c r="BA60" s="138">
        <f t="shared" si="65"/>
        <v>0</v>
      </c>
      <c r="BB60" s="138">
        <f t="shared" si="76"/>
        <v>0</v>
      </c>
      <c r="BC60" s="138">
        <f t="shared" si="77"/>
        <v>1141.0999999999999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66"/>
        <v>474.1</v>
      </c>
      <c r="AP61" s="138">
        <f t="shared" si="67"/>
        <v>23</v>
      </c>
      <c r="AQ61" s="138">
        <f t="shared" si="68"/>
        <v>0</v>
      </c>
      <c r="AR61" s="138">
        <f t="shared" si="69"/>
        <v>497.1</v>
      </c>
      <c r="AS61" s="138">
        <f t="shared" si="70"/>
        <v>765.6</v>
      </c>
      <c r="AT61" s="138">
        <f t="shared" si="71"/>
        <v>39.300000000000004</v>
      </c>
      <c r="AU61" s="138">
        <f t="shared" si="72"/>
        <v>0</v>
      </c>
      <c r="AV61" s="138">
        <f t="shared" si="73"/>
        <v>201.60000000000002</v>
      </c>
      <c r="AW61" s="138">
        <f t="shared" si="74"/>
        <v>9.4</v>
      </c>
      <c r="AX61" s="138">
        <f t="shared" si="75"/>
        <v>15</v>
      </c>
      <c r="AY61" s="138">
        <f t="shared" si="65"/>
        <v>0</v>
      </c>
      <c r="AZ61" s="138">
        <f t="shared" si="65"/>
        <v>0</v>
      </c>
      <c r="BA61" s="138">
        <f t="shared" si="65"/>
        <v>0</v>
      </c>
      <c r="BB61" s="138">
        <f t="shared" si="76"/>
        <v>0</v>
      </c>
      <c r="BC61" s="138">
        <f t="shared" si="77"/>
        <v>804.9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66"/>
        <v>745.1</v>
      </c>
      <c r="AP62" s="154">
        <f t="shared" si="67"/>
        <v>144.20000000000002</v>
      </c>
      <c r="AQ62" s="154">
        <f t="shared" si="68"/>
        <v>0</v>
      </c>
      <c r="AR62" s="154">
        <f t="shared" si="69"/>
        <v>889.30000000000007</v>
      </c>
      <c r="AS62" s="154">
        <f t="shared" si="70"/>
        <v>1315.6000000000001</v>
      </c>
      <c r="AT62" s="154">
        <f t="shared" si="71"/>
        <v>199.60000000000002</v>
      </c>
      <c r="AU62" s="154">
        <f t="shared" si="72"/>
        <v>0</v>
      </c>
      <c r="AV62" s="154">
        <f t="shared" si="73"/>
        <v>345.5</v>
      </c>
      <c r="AW62" s="154">
        <f t="shared" si="74"/>
        <v>97.8</v>
      </c>
      <c r="AX62" s="154">
        <f t="shared" si="75"/>
        <v>30.6</v>
      </c>
      <c r="AY62" s="154">
        <f t="shared" si="65"/>
        <v>0</v>
      </c>
      <c r="AZ62" s="154">
        <f t="shared" si="65"/>
        <v>0</v>
      </c>
      <c r="BA62" s="154">
        <f t="shared" si="65"/>
        <v>0</v>
      </c>
      <c r="BB62" s="154">
        <f t="shared" si="76"/>
        <v>0</v>
      </c>
      <c r="BC62" s="154">
        <f t="shared" si="77"/>
        <v>1515.2000000000003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6446.2000000000007</v>
      </c>
      <c r="AP63" s="138">
        <f t="shared" ref="AP63:BC63" si="82">SUM(AP53:AP62)</f>
        <v>686</v>
      </c>
      <c r="AQ63" s="138">
        <f t="shared" si="82"/>
        <v>55.2</v>
      </c>
      <c r="AR63" s="138">
        <f t="shared" si="82"/>
        <v>7187.4000000000005</v>
      </c>
      <c r="AS63" s="138">
        <f t="shared" si="82"/>
        <v>10929.2</v>
      </c>
      <c r="AT63" s="138">
        <f t="shared" si="82"/>
        <v>846.8</v>
      </c>
      <c r="AU63" s="138">
        <f t="shared" si="82"/>
        <v>124.1</v>
      </c>
      <c r="AV63" s="138">
        <f t="shared" si="82"/>
        <v>2840.1</v>
      </c>
      <c r="AW63" s="138">
        <f t="shared" si="82"/>
        <v>167.89999999999998</v>
      </c>
      <c r="AX63" s="138">
        <f t="shared" si="82"/>
        <v>174.7</v>
      </c>
      <c r="AY63" s="138">
        <f t="shared" ref="AY63:BA63" si="83">SUM(AY53:AY62)</f>
        <v>96.5</v>
      </c>
      <c r="AZ63" s="138">
        <f t="shared" si="83"/>
        <v>0</v>
      </c>
      <c r="BA63" s="138">
        <f t="shared" si="83"/>
        <v>0</v>
      </c>
      <c r="BB63" s="138">
        <f t="shared" si="82"/>
        <v>96.5</v>
      </c>
      <c r="BC63" s="138">
        <f t="shared" si="82"/>
        <v>11900.100000000002</v>
      </c>
      <c r="BD63" s="28">
        <f>AS63+AT63+AU63</f>
        <v>11900.1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AX67" si="84">U45</f>
        <v>111</v>
      </c>
      <c r="AP66" s="138">
        <f t="shared" si="84"/>
        <v>17.200000000000003</v>
      </c>
      <c r="AQ66" s="138">
        <f t="shared" si="84"/>
        <v>7</v>
      </c>
      <c r="AR66" s="138">
        <f t="shared" si="84"/>
        <v>135.19999999999999</v>
      </c>
      <c r="AS66" s="138">
        <f t="shared" si="84"/>
        <v>275.40000000000003</v>
      </c>
      <c r="AT66" s="138">
        <f t="shared" si="84"/>
        <v>20.8</v>
      </c>
      <c r="AU66" s="138">
        <f t="shared" si="84"/>
        <v>18.400000000000002</v>
      </c>
      <c r="AV66" s="138">
        <f t="shared" si="84"/>
        <v>40.599999999999994</v>
      </c>
      <c r="AW66" s="138">
        <f t="shared" si="84"/>
        <v>0</v>
      </c>
      <c r="AX66" s="138">
        <f t="shared" si="84"/>
        <v>10.499999999999998</v>
      </c>
      <c r="AY66" s="138">
        <f t="shared" ref="AY66:BA66" si="85">AE45</f>
        <v>3.4000000000000004</v>
      </c>
      <c r="AZ66" s="138">
        <f t="shared" si="85"/>
        <v>0</v>
      </c>
      <c r="BA66" s="138">
        <f t="shared" si="85"/>
        <v>0.1</v>
      </c>
      <c r="BB66" s="138">
        <f>AH45</f>
        <v>3.5000000000000004</v>
      </c>
      <c r="BC66" s="138">
        <f>AI45</f>
        <v>314.60000000000002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84"/>
        <v>0.7</v>
      </c>
      <c r="AP67" s="154">
        <f t="shared" si="84"/>
        <v>16</v>
      </c>
      <c r="AQ67" s="154">
        <f t="shared" si="84"/>
        <v>0</v>
      </c>
      <c r="AR67" s="154">
        <f t="shared" si="84"/>
        <v>16.7</v>
      </c>
      <c r="AS67" s="154">
        <f t="shared" si="84"/>
        <v>144.6</v>
      </c>
      <c r="AT67" s="154">
        <f t="shared" si="84"/>
        <v>19.600000000000001</v>
      </c>
      <c r="AU67" s="154">
        <f t="shared" si="84"/>
        <v>0</v>
      </c>
      <c r="AV67" s="154">
        <f t="shared" si="84"/>
        <v>15</v>
      </c>
      <c r="AW67" s="154">
        <f t="shared" si="84"/>
        <v>0</v>
      </c>
      <c r="AX67" s="154">
        <f t="shared" si="84"/>
        <v>0</v>
      </c>
      <c r="AY67" s="154">
        <f t="shared" ref="AY67:BA67" si="86">AE46</f>
        <v>7.8000000000000007</v>
      </c>
      <c r="AZ67" s="154">
        <f t="shared" si="86"/>
        <v>0</v>
      </c>
      <c r="BA67" s="154">
        <f t="shared" si="86"/>
        <v>0</v>
      </c>
      <c r="BB67" s="154">
        <f>AH46</f>
        <v>7.8000000000000007</v>
      </c>
      <c r="BC67" s="154">
        <f>AI46</f>
        <v>164.2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111.7</v>
      </c>
      <c r="AP68" s="138">
        <f t="shared" ref="AP68:BC68" si="87">SUM(AP66:AP67)</f>
        <v>33.200000000000003</v>
      </c>
      <c r="AQ68" s="138">
        <f t="shared" si="87"/>
        <v>7</v>
      </c>
      <c r="AR68" s="138">
        <f t="shared" si="87"/>
        <v>151.89999999999998</v>
      </c>
      <c r="AS68" s="138">
        <f t="shared" si="87"/>
        <v>420</v>
      </c>
      <c r="AT68" s="138">
        <f t="shared" si="87"/>
        <v>40.400000000000006</v>
      </c>
      <c r="AU68" s="138">
        <f t="shared" si="87"/>
        <v>18.400000000000002</v>
      </c>
      <c r="AV68" s="138">
        <f t="shared" si="87"/>
        <v>55.599999999999994</v>
      </c>
      <c r="AW68" s="138">
        <f t="shared" si="87"/>
        <v>0</v>
      </c>
      <c r="AX68" s="138">
        <f t="shared" si="87"/>
        <v>10.499999999999998</v>
      </c>
      <c r="AY68" s="138">
        <f t="shared" ref="AY68:BA68" si="88">SUM(AY66:AY67)</f>
        <v>11.200000000000001</v>
      </c>
      <c r="AZ68" s="138">
        <f t="shared" si="88"/>
        <v>0</v>
      </c>
      <c r="BA68" s="138">
        <f t="shared" si="88"/>
        <v>0.1</v>
      </c>
      <c r="BB68" s="138">
        <f t="shared" si="87"/>
        <v>11.3</v>
      </c>
      <c r="BC68" s="138">
        <f t="shared" si="87"/>
        <v>478.8</v>
      </c>
      <c r="BD68" s="28">
        <f>AS68+AT68+AU68</f>
        <v>478.79999999999995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AX75" si="89">U47</f>
        <v>134.29999999999998</v>
      </c>
      <c r="AP71" s="138">
        <f t="shared" si="89"/>
        <v>11.5</v>
      </c>
      <c r="AQ71" s="138">
        <f t="shared" si="89"/>
        <v>0</v>
      </c>
      <c r="AR71" s="138">
        <f t="shared" si="89"/>
        <v>145.79999999999998</v>
      </c>
      <c r="AS71" s="138">
        <f t="shared" si="89"/>
        <v>176</v>
      </c>
      <c r="AT71" s="138">
        <f t="shared" si="89"/>
        <v>12.799999999999999</v>
      </c>
      <c r="AU71" s="138">
        <f t="shared" si="89"/>
        <v>0</v>
      </c>
      <c r="AV71" s="138">
        <f t="shared" si="89"/>
        <v>30.8</v>
      </c>
      <c r="AW71" s="138">
        <f t="shared" si="89"/>
        <v>0</v>
      </c>
      <c r="AX71" s="138">
        <f t="shared" si="89"/>
        <v>0</v>
      </c>
      <c r="AY71" s="138">
        <f t="shared" ref="AY71:BA71" si="90">AE47</f>
        <v>0</v>
      </c>
      <c r="AZ71" s="138">
        <f t="shared" si="90"/>
        <v>0</v>
      </c>
      <c r="BA71" s="138">
        <f t="shared" si="90"/>
        <v>0</v>
      </c>
      <c r="BB71" s="138">
        <f t="shared" ref="BB71:BC75" si="91">AH47</f>
        <v>0</v>
      </c>
      <c r="BC71" s="138">
        <f t="shared" si="91"/>
        <v>188.8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89"/>
        <v>9.2999999999999989</v>
      </c>
      <c r="AP72" s="138">
        <f t="shared" si="89"/>
        <v>18.700000000000003</v>
      </c>
      <c r="AQ72" s="138">
        <f t="shared" si="89"/>
        <v>0</v>
      </c>
      <c r="AR72" s="138">
        <f t="shared" si="89"/>
        <v>28</v>
      </c>
      <c r="AS72" s="138">
        <f t="shared" si="89"/>
        <v>9.2999999999999989</v>
      </c>
      <c r="AT72" s="138">
        <f t="shared" si="89"/>
        <v>19</v>
      </c>
      <c r="AU72" s="138">
        <f t="shared" si="89"/>
        <v>0</v>
      </c>
      <c r="AV72" s="138">
        <f t="shared" si="89"/>
        <v>8.6</v>
      </c>
      <c r="AW72" s="138">
        <f t="shared" si="89"/>
        <v>0</v>
      </c>
      <c r="AX72" s="138">
        <f t="shared" si="89"/>
        <v>0</v>
      </c>
      <c r="AY72" s="138">
        <f t="shared" ref="AY72:BA72" si="92">AE48</f>
        <v>0</v>
      </c>
      <c r="AZ72" s="138">
        <f t="shared" si="92"/>
        <v>0</v>
      </c>
      <c r="BA72" s="138">
        <f t="shared" si="92"/>
        <v>0</v>
      </c>
      <c r="BB72" s="138">
        <f t="shared" si="91"/>
        <v>0</v>
      </c>
      <c r="BC72" s="138">
        <f t="shared" si="91"/>
        <v>28.299999999999997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89"/>
        <v>10.3</v>
      </c>
      <c r="AP73" s="138">
        <f t="shared" si="89"/>
        <v>4.1000000000000005</v>
      </c>
      <c r="AQ73" s="138">
        <f t="shared" si="89"/>
        <v>0</v>
      </c>
      <c r="AR73" s="138">
        <f t="shared" si="89"/>
        <v>14.400000000000002</v>
      </c>
      <c r="AS73" s="138">
        <f t="shared" si="89"/>
        <v>10.3</v>
      </c>
      <c r="AT73" s="138">
        <f t="shared" si="89"/>
        <v>4.1000000000000005</v>
      </c>
      <c r="AU73" s="138">
        <f t="shared" si="89"/>
        <v>0</v>
      </c>
      <c r="AV73" s="138">
        <f t="shared" si="89"/>
        <v>1.2</v>
      </c>
      <c r="AW73" s="138">
        <f t="shared" si="89"/>
        <v>0</v>
      </c>
      <c r="AX73" s="138">
        <f t="shared" si="89"/>
        <v>0</v>
      </c>
      <c r="AY73" s="138">
        <f t="shared" ref="AY73:BA73" si="93">AE49</f>
        <v>0</v>
      </c>
      <c r="AZ73" s="138">
        <f t="shared" si="93"/>
        <v>0</v>
      </c>
      <c r="BA73" s="138">
        <f t="shared" si="93"/>
        <v>0</v>
      </c>
      <c r="BB73" s="138">
        <f t="shared" si="91"/>
        <v>0</v>
      </c>
      <c r="BC73" s="138">
        <f t="shared" si="91"/>
        <v>14.400000000000002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89"/>
        <v>66.5</v>
      </c>
      <c r="AP74" s="138">
        <f t="shared" si="89"/>
        <v>38.4</v>
      </c>
      <c r="AQ74" s="138">
        <f t="shared" si="89"/>
        <v>0</v>
      </c>
      <c r="AR74" s="138">
        <f t="shared" si="89"/>
        <v>104.9</v>
      </c>
      <c r="AS74" s="138">
        <f t="shared" si="89"/>
        <v>87.8</v>
      </c>
      <c r="AT74" s="138">
        <f t="shared" si="89"/>
        <v>122.4</v>
      </c>
      <c r="AU74" s="138">
        <f t="shared" si="89"/>
        <v>0</v>
      </c>
      <c r="AV74" s="138">
        <f t="shared" si="89"/>
        <v>55.4</v>
      </c>
      <c r="AW74" s="138">
        <f t="shared" si="89"/>
        <v>0</v>
      </c>
      <c r="AX74" s="138">
        <f t="shared" si="89"/>
        <v>0</v>
      </c>
      <c r="AY74" s="138">
        <f t="shared" ref="AY74:BA74" si="94">AE50</f>
        <v>20.9</v>
      </c>
      <c r="AZ74" s="138">
        <f t="shared" si="94"/>
        <v>10.6</v>
      </c>
      <c r="BA74" s="138">
        <f t="shared" si="94"/>
        <v>0</v>
      </c>
      <c r="BB74" s="138">
        <f t="shared" si="91"/>
        <v>31.5</v>
      </c>
      <c r="BC74" s="138">
        <f t="shared" si="91"/>
        <v>210.2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89"/>
        <v>64.7</v>
      </c>
      <c r="AP75" s="154">
        <f t="shared" si="89"/>
        <v>90.199999999999989</v>
      </c>
      <c r="AQ75" s="154">
        <f t="shared" si="89"/>
        <v>0</v>
      </c>
      <c r="AR75" s="154">
        <f t="shared" si="89"/>
        <v>154.89999999999998</v>
      </c>
      <c r="AS75" s="154">
        <f t="shared" si="89"/>
        <v>94.100000000000023</v>
      </c>
      <c r="AT75" s="154">
        <f t="shared" si="89"/>
        <v>114.3</v>
      </c>
      <c r="AU75" s="154">
        <f t="shared" si="89"/>
        <v>0</v>
      </c>
      <c r="AV75" s="154">
        <f t="shared" si="89"/>
        <v>54.000000000000014</v>
      </c>
      <c r="AW75" s="154">
        <f t="shared" si="89"/>
        <v>15.8</v>
      </c>
      <c r="AX75" s="154">
        <f t="shared" si="89"/>
        <v>0</v>
      </c>
      <c r="AY75" s="154">
        <f t="shared" ref="AY75:BA75" si="95">AE51</f>
        <v>29.4</v>
      </c>
      <c r="AZ75" s="154">
        <f t="shared" si="95"/>
        <v>8.3000000000000007</v>
      </c>
      <c r="BA75" s="154">
        <f t="shared" si="95"/>
        <v>0</v>
      </c>
      <c r="BB75" s="154">
        <f t="shared" si="91"/>
        <v>37.700000000000003</v>
      </c>
      <c r="BC75" s="154">
        <f t="shared" si="91"/>
        <v>208.40000000000003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285.10000000000002</v>
      </c>
      <c r="AP76" s="138">
        <f t="shared" ref="AP76:BC76" si="96">SUM(AP71:AP75)</f>
        <v>162.89999999999998</v>
      </c>
      <c r="AQ76" s="138">
        <f t="shared" si="96"/>
        <v>0</v>
      </c>
      <c r="AR76" s="138">
        <f t="shared" si="96"/>
        <v>448</v>
      </c>
      <c r="AS76" s="138">
        <f t="shared" si="96"/>
        <v>377.50000000000006</v>
      </c>
      <c r="AT76" s="138">
        <f t="shared" si="96"/>
        <v>272.60000000000002</v>
      </c>
      <c r="AU76" s="138">
        <f t="shared" si="96"/>
        <v>0</v>
      </c>
      <c r="AV76" s="138">
        <f t="shared" si="96"/>
        <v>150</v>
      </c>
      <c r="AW76" s="138">
        <f t="shared" si="96"/>
        <v>15.8</v>
      </c>
      <c r="AX76" s="138">
        <f t="shared" si="96"/>
        <v>0</v>
      </c>
      <c r="AY76" s="138">
        <f t="shared" ref="AY76:BA76" si="97">SUM(AY71:AY75)</f>
        <v>50.3</v>
      </c>
      <c r="AZ76" s="138">
        <f t="shared" si="97"/>
        <v>18.899999999999999</v>
      </c>
      <c r="BA76" s="138">
        <f t="shared" si="97"/>
        <v>0</v>
      </c>
      <c r="BB76" s="138">
        <f t="shared" si="96"/>
        <v>69.2</v>
      </c>
      <c r="BC76" s="138">
        <f t="shared" si="96"/>
        <v>650.10000000000014</v>
      </c>
      <c r="BD76" s="28">
        <f>AS76+AT76+AU76</f>
        <v>650.10000000000014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AX84" si="98">U52</f>
        <v>11.6</v>
      </c>
      <c r="AP79" s="138">
        <f t="shared" si="98"/>
        <v>15.399999999999999</v>
      </c>
      <c r="AQ79" s="138">
        <f t="shared" si="98"/>
        <v>0</v>
      </c>
      <c r="AR79" s="138">
        <f t="shared" si="98"/>
        <v>27</v>
      </c>
      <c r="AS79" s="138">
        <f t="shared" si="98"/>
        <v>11.6</v>
      </c>
      <c r="AT79" s="138">
        <f t="shared" si="98"/>
        <v>15.399999999999999</v>
      </c>
      <c r="AU79" s="138">
        <f t="shared" si="98"/>
        <v>0</v>
      </c>
      <c r="AV79" s="138">
        <f t="shared" si="98"/>
        <v>7.1</v>
      </c>
      <c r="AW79" s="138">
        <f t="shared" si="98"/>
        <v>0</v>
      </c>
      <c r="AX79" s="138">
        <f t="shared" si="98"/>
        <v>0</v>
      </c>
      <c r="AY79" s="138">
        <f t="shared" ref="AY79:BA79" si="99">AE52</f>
        <v>0</v>
      </c>
      <c r="AZ79" s="138">
        <f t="shared" si="99"/>
        <v>0</v>
      </c>
      <c r="BA79" s="138">
        <f t="shared" si="99"/>
        <v>0</v>
      </c>
      <c r="BB79" s="138">
        <f t="shared" ref="BB79:BC84" si="100">AH52</f>
        <v>0</v>
      </c>
      <c r="BC79" s="138">
        <f t="shared" si="100"/>
        <v>27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98"/>
        <v>20</v>
      </c>
      <c r="AP80" s="138">
        <f t="shared" si="98"/>
        <v>374.1</v>
      </c>
      <c r="AQ80" s="138">
        <f t="shared" si="98"/>
        <v>0</v>
      </c>
      <c r="AR80" s="138">
        <f t="shared" si="98"/>
        <v>394.1</v>
      </c>
      <c r="AS80" s="138">
        <f t="shared" si="98"/>
        <v>238</v>
      </c>
      <c r="AT80" s="138">
        <f t="shared" si="98"/>
        <v>496.3</v>
      </c>
      <c r="AU80" s="138">
        <f t="shared" si="98"/>
        <v>0</v>
      </c>
      <c r="AV80" s="138">
        <f t="shared" si="98"/>
        <v>168.7</v>
      </c>
      <c r="AW80" s="138">
        <f t="shared" si="98"/>
        <v>0</v>
      </c>
      <c r="AX80" s="138">
        <f t="shared" si="98"/>
        <v>0</v>
      </c>
      <c r="AY80" s="138">
        <f t="shared" ref="AY80:BA80" si="101">AE53</f>
        <v>0</v>
      </c>
      <c r="AZ80" s="138">
        <f t="shared" si="101"/>
        <v>0</v>
      </c>
      <c r="BA80" s="138">
        <f t="shared" si="101"/>
        <v>0</v>
      </c>
      <c r="BB80" s="138">
        <f t="shared" si="100"/>
        <v>0</v>
      </c>
      <c r="BC80" s="138">
        <f t="shared" si="100"/>
        <v>734.3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98"/>
        <v>2.7</v>
      </c>
      <c r="AP81" s="138">
        <f t="shared" si="98"/>
        <v>2</v>
      </c>
      <c r="AQ81" s="138">
        <f t="shared" si="98"/>
        <v>0</v>
      </c>
      <c r="AR81" s="138">
        <f t="shared" si="98"/>
        <v>4.7</v>
      </c>
      <c r="AS81" s="138">
        <f t="shared" si="98"/>
        <v>2.7</v>
      </c>
      <c r="AT81" s="138">
        <f t="shared" si="98"/>
        <v>2.1</v>
      </c>
      <c r="AU81" s="138">
        <f t="shared" si="98"/>
        <v>0</v>
      </c>
      <c r="AV81" s="138">
        <f t="shared" si="98"/>
        <v>1.1000000000000001</v>
      </c>
      <c r="AW81" s="138">
        <f t="shared" si="98"/>
        <v>0</v>
      </c>
      <c r="AX81" s="138">
        <f t="shared" si="98"/>
        <v>0</v>
      </c>
      <c r="AY81" s="138">
        <f t="shared" ref="AY81:BA81" si="102">AE54</f>
        <v>0</v>
      </c>
      <c r="AZ81" s="138">
        <f t="shared" si="102"/>
        <v>0</v>
      </c>
      <c r="BA81" s="138">
        <f t="shared" si="102"/>
        <v>0</v>
      </c>
      <c r="BB81" s="138">
        <f t="shared" si="100"/>
        <v>0</v>
      </c>
      <c r="BC81" s="138">
        <f t="shared" si="100"/>
        <v>4.8000000000000007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98"/>
        <v>0</v>
      </c>
      <c r="AP82" s="138">
        <f t="shared" si="98"/>
        <v>14.600000000000001</v>
      </c>
      <c r="AQ82" s="138">
        <f t="shared" si="98"/>
        <v>0</v>
      </c>
      <c r="AR82" s="138">
        <f t="shared" si="98"/>
        <v>14.600000000000001</v>
      </c>
      <c r="AS82" s="138">
        <f t="shared" si="98"/>
        <v>783.80000000000007</v>
      </c>
      <c r="AT82" s="138">
        <f t="shared" si="98"/>
        <v>14.600000000000001</v>
      </c>
      <c r="AU82" s="138">
        <f t="shared" si="98"/>
        <v>0</v>
      </c>
      <c r="AV82" s="138">
        <f t="shared" si="98"/>
        <v>11.5</v>
      </c>
      <c r="AW82" s="138">
        <f t="shared" si="98"/>
        <v>0</v>
      </c>
      <c r="AX82" s="138">
        <f t="shared" si="98"/>
        <v>0</v>
      </c>
      <c r="AY82" s="138">
        <f t="shared" ref="AY82:BA82" si="103">AE55</f>
        <v>64.400000000000006</v>
      </c>
      <c r="AZ82" s="138">
        <f t="shared" si="103"/>
        <v>0</v>
      </c>
      <c r="BA82" s="138">
        <f t="shared" si="103"/>
        <v>0</v>
      </c>
      <c r="BB82" s="138">
        <f t="shared" si="100"/>
        <v>64.400000000000006</v>
      </c>
      <c r="BC82" s="138">
        <f t="shared" si="100"/>
        <v>798.40000000000009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98"/>
        <v>14.8</v>
      </c>
      <c r="AP83" s="138">
        <f t="shared" si="98"/>
        <v>5.7</v>
      </c>
      <c r="AQ83" s="138">
        <f t="shared" si="98"/>
        <v>0</v>
      </c>
      <c r="AR83" s="138">
        <f t="shared" si="98"/>
        <v>20.5</v>
      </c>
      <c r="AS83" s="138">
        <f t="shared" si="98"/>
        <v>43.400000000000006</v>
      </c>
      <c r="AT83" s="138">
        <f t="shared" si="98"/>
        <v>6.1000000000000005</v>
      </c>
      <c r="AU83" s="138">
        <f t="shared" si="98"/>
        <v>0</v>
      </c>
      <c r="AV83" s="138">
        <f t="shared" si="98"/>
        <v>3.6000000000000005</v>
      </c>
      <c r="AW83" s="138">
        <f t="shared" si="98"/>
        <v>0</v>
      </c>
      <c r="AX83" s="138">
        <f t="shared" si="98"/>
        <v>0</v>
      </c>
      <c r="AY83" s="138">
        <f t="shared" ref="AY83:BA83" si="104">AE56</f>
        <v>0</v>
      </c>
      <c r="AZ83" s="138">
        <f t="shared" si="104"/>
        <v>0</v>
      </c>
      <c r="BA83" s="138">
        <f t="shared" si="104"/>
        <v>0</v>
      </c>
      <c r="BB83" s="138">
        <f t="shared" si="100"/>
        <v>0</v>
      </c>
      <c r="BC83" s="138">
        <f t="shared" si="100"/>
        <v>49.500000000000007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98"/>
        <v>0</v>
      </c>
      <c r="AP84" s="154">
        <f t="shared" si="98"/>
        <v>0.1</v>
      </c>
      <c r="AQ84" s="154">
        <f t="shared" si="98"/>
        <v>0</v>
      </c>
      <c r="AR84" s="154">
        <f t="shared" si="98"/>
        <v>0.1</v>
      </c>
      <c r="AS84" s="154">
        <f t="shared" si="98"/>
        <v>2669.7000000000003</v>
      </c>
      <c r="AT84" s="154">
        <f t="shared" si="98"/>
        <v>114.19999999999999</v>
      </c>
      <c r="AU84" s="154">
        <f t="shared" si="98"/>
        <v>30.3</v>
      </c>
      <c r="AV84" s="154">
        <f t="shared" si="98"/>
        <v>0</v>
      </c>
      <c r="AW84" s="154">
        <f t="shared" si="98"/>
        <v>0</v>
      </c>
      <c r="AX84" s="154">
        <f t="shared" si="98"/>
        <v>0</v>
      </c>
      <c r="AY84" s="154">
        <f t="shared" ref="AY84:BA84" si="105">AE57</f>
        <v>194.5</v>
      </c>
      <c r="AZ84" s="154">
        <f t="shared" si="105"/>
        <v>0</v>
      </c>
      <c r="BA84" s="154">
        <f t="shared" si="105"/>
        <v>0</v>
      </c>
      <c r="BB84" s="154">
        <f t="shared" si="100"/>
        <v>194.5</v>
      </c>
      <c r="BC84" s="154">
        <f t="shared" si="100"/>
        <v>2814.2000000000003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49.100000000000009</v>
      </c>
      <c r="AP85" s="138">
        <f t="shared" ref="AP85:BC85" si="106">SUM(AP79:AP84)</f>
        <v>411.90000000000003</v>
      </c>
      <c r="AQ85" s="138">
        <f t="shared" si="106"/>
        <v>0</v>
      </c>
      <c r="AR85" s="138">
        <f t="shared" si="106"/>
        <v>461.00000000000006</v>
      </c>
      <c r="AS85" s="138">
        <f t="shared" si="106"/>
        <v>3749.2000000000007</v>
      </c>
      <c r="AT85" s="138">
        <f t="shared" si="106"/>
        <v>648.70000000000005</v>
      </c>
      <c r="AU85" s="138">
        <f t="shared" si="106"/>
        <v>30.3</v>
      </c>
      <c r="AV85" s="138">
        <f t="shared" si="106"/>
        <v>191.99999999999997</v>
      </c>
      <c r="AW85" s="138">
        <f t="shared" si="106"/>
        <v>0</v>
      </c>
      <c r="AX85" s="138">
        <f t="shared" si="106"/>
        <v>0</v>
      </c>
      <c r="AY85" s="138">
        <f t="shared" ref="AY85:BA85" si="107">SUM(AY79:AY84)</f>
        <v>258.89999999999998</v>
      </c>
      <c r="AZ85" s="138">
        <f t="shared" si="107"/>
        <v>0</v>
      </c>
      <c r="BA85" s="138">
        <f t="shared" si="107"/>
        <v>0</v>
      </c>
      <c r="BB85" s="138">
        <f t="shared" si="106"/>
        <v>258.89999999999998</v>
      </c>
      <c r="BC85" s="138">
        <f t="shared" si="106"/>
        <v>4428.2000000000007</v>
      </c>
      <c r="BD85" s="28">
        <f>AS85+AT85+AU85</f>
        <v>4428.2000000000007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AX87" si="108">U59</f>
        <v>13709.800000000001</v>
      </c>
      <c r="AP87" s="159">
        <f t="shared" si="108"/>
        <v>3750.9999999999995</v>
      </c>
      <c r="AQ87" s="159">
        <f t="shared" si="108"/>
        <v>224.2</v>
      </c>
      <c r="AR87" s="159">
        <f t="shared" si="108"/>
        <v>17685.000000000004</v>
      </c>
      <c r="AS87" s="159">
        <f t="shared" si="108"/>
        <v>34176.599999999991</v>
      </c>
      <c r="AT87" s="159">
        <f t="shared" si="108"/>
        <v>9352.7000000000007</v>
      </c>
      <c r="AU87" s="159">
        <f t="shared" si="108"/>
        <v>1365.6</v>
      </c>
      <c r="AV87" s="159">
        <f t="shared" si="108"/>
        <v>6006.9000000000005</v>
      </c>
      <c r="AW87" s="159">
        <f t="shared" si="108"/>
        <v>473.2</v>
      </c>
      <c r="AX87" s="159">
        <f t="shared" si="108"/>
        <v>742.9</v>
      </c>
      <c r="AY87" s="159">
        <f t="shared" ref="AY87:BA87" si="109">AE59</f>
        <v>1742.0000000000002</v>
      </c>
      <c r="AZ87" s="159">
        <f t="shared" si="109"/>
        <v>354.90000000000003</v>
      </c>
      <c r="BA87" s="159">
        <f t="shared" si="109"/>
        <v>26.9</v>
      </c>
      <c r="BB87" s="159">
        <f>AH59</f>
        <v>2123.7999999999997</v>
      </c>
      <c r="BC87" s="160">
        <f>AI59</f>
        <v>44894.899999999994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13709.800000000003</v>
      </c>
      <c r="AP88" s="163">
        <f t="shared" ref="AP88:BC88" si="110">AP6+AP11+AP16+AP23+AP37+AP50+AP63+AP68+AP76+AP85</f>
        <v>3751</v>
      </c>
      <c r="AQ88" s="163">
        <f t="shared" si="110"/>
        <v>224.2</v>
      </c>
      <c r="AR88" s="163">
        <f t="shared" si="110"/>
        <v>17685.000000000004</v>
      </c>
      <c r="AS88" s="163">
        <f t="shared" si="110"/>
        <v>34176.600000000006</v>
      </c>
      <c r="AT88" s="163">
        <f t="shared" si="110"/>
        <v>9352.6999999999989</v>
      </c>
      <c r="AU88" s="163">
        <f t="shared" si="110"/>
        <v>1365.6</v>
      </c>
      <c r="AV88" s="163">
        <f t="shared" si="110"/>
        <v>6006.9</v>
      </c>
      <c r="AW88" s="163">
        <f t="shared" si="110"/>
        <v>473.2</v>
      </c>
      <c r="AX88" s="163">
        <f>AX6+AX11+AX16+AX23+AX37+AX50+AX63+AX68+AX76+AX85</f>
        <v>742.90000000000009</v>
      </c>
      <c r="AY88" s="163">
        <f t="shared" ref="AY88:BA88" si="111">AY6+AY11+AY16+AY23+AY37+AY50+AY63+AY68+AY76+AY85</f>
        <v>1742</v>
      </c>
      <c r="AZ88" s="163">
        <f t="shared" si="111"/>
        <v>354.9</v>
      </c>
      <c r="BA88" s="163">
        <f t="shared" si="111"/>
        <v>26.900000000000002</v>
      </c>
      <c r="BB88" s="163">
        <f t="shared" si="110"/>
        <v>2123.7999999999997</v>
      </c>
      <c r="BC88" s="164">
        <f t="shared" si="110"/>
        <v>44894.900000000009</v>
      </c>
      <c r="BD88" s="28">
        <f>AS88+AT88+AU88</f>
        <v>44894.9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37.599999999999994</v>
      </c>
      <c r="AP90" s="138">
        <f t="shared" ref="AP90:BC90" si="112">AP33</f>
        <v>24.799999999999994</v>
      </c>
      <c r="AQ90" s="138">
        <f t="shared" si="112"/>
        <v>0</v>
      </c>
      <c r="AR90" s="138">
        <f t="shared" si="112"/>
        <v>62.399999999999991</v>
      </c>
      <c r="AS90" s="138">
        <f t="shared" si="112"/>
        <v>381.09999999999997</v>
      </c>
      <c r="AT90" s="138">
        <f t="shared" si="112"/>
        <v>124.10000000000001</v>
      </c>
      <c r="AU90" s="138">
        <f t="shared" si="112"/>
        <v>1</v>
      </c>
      <c r="AV90" s="138">
        <f t="shared" si="112"/>
        <v>64.5</v>
      </c>
      <c r="AW90" s="138">
        <f t="shared" si="112"/>
        <v>0</v>
      </c>
      <c r="AX90" s="138">
        <f t="shared" si="112"/>
        <v>35.600000000000009</v>
      </c>
      <c r="AY90" s="138">
        <f t="shared" si="112"/>
        <v>0.6</v>
      </c>
      <c r="AZ90" s="138">
        <f t="shared" si="112"/>
        <v>0</v>
      </c>
      <c r="BA90" s="138">
        <f t="shared" si="112"/>
        <v>0</v>
      </c>
      <c r="BB90" s="138">
        <f t="shared" si="112"/>
        <v>0.6</v>
      </c>
      <c r="BC90" s="138">
        <f t="shared" si="112"/>
        <v>506.2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0.4</v>
      </c>
      <c r="AP91" s="138">
        <f t="shared" ref="AP91:BC91" si="113">AP43</f>
        <v>1.5</v>
      </c>
      <c r="AQ91" s="138">
        <f t="shared" si="113"/>
        <v>0</v>
      </c>
      <c r="AR91" s="138">
        <f t="shared" si="113"/>
        <v>1.9</v>
      </c>
      <c r="AS91" s="138">
        <f t="shared" si="113"/>
        <v>21.200000000000003</v>
      </c>
      <c r="AT91" s="138">
        <f t="shared" si="113"/>
        <v>48.5</v>
      </c>
      <c r="AU91" s="138">
        <f t="shared" si="113"/>
        <v>0</v>
      </c>
      <c r="AV91" s="138">
        <f t="shared" si="113"/>
        <v>13.799999999999999</v>
      </c>
      <c r="AW91" s="138">
        <f t="shared" si="113"/>
        <v>0</v>
      </c>
      <c r="AX91" s="138">
        <f t="shared" si="113"/>
        <v>0.6</v>
      </c>
      <c r="AY91" s="138">
        <f t="shared" si="113"/>
        <v>0</v>
      </c>
      <c r="AZ91" s="138">
        <f t="shared" si="113"/>
        <v>0</v>
      </c>
      <c r="BA91" s="138">
        <f t="shared" si="113"/>
        <v>0</v>
      </c>
      <c r="BB91" s="138">
        <f t="shared" si="113"/>
        <v>0</v>
      </c>
      <c r="BC91" s="138">
        <f t="shared" si="113"/>
        <v>69.7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2.6</v>
      </c>
      <c r="AP92" s="154">
        <f t="shared" ref="AP92:BC92" si="114">AP49</f>
        <v>20.699999999999996</v>
      </c>
      <c r="AQ92" s="154">
        <f t="shared" si="114"/>
        <v>0</v>
      </c>
      <c r="AR92" s="154">
        <f t="shared" si="114"/>
        <v>23.299999999999997</v>
      </c>
      <c r="AS92" s="154">
        <f t="shared" si="114"/>
        <v>2.6</v>
      </c>
      <c r="AT92" s="154">
        <f t="shared" si="114"/>
        <v>21.299999999999997</v>
      </c>
      <c r="AU92" s="154">
        <f t="shared" si="114"/>
        <v>0</v>
      </c>
      <c r="AV92" s="154">
        <f t="shared" si="114"/>
        <v>13.7</v>
      </c>
      <c r="AW92" s="154">
        <f t="shared" si="114"/>
        <v>0</v>
      </c>
      <c r="AX92" s="154">
        <f t="shared" si="114"/>
        <v>0</v>
      </c>
      <c r="AY92" s="154">
        <f t="shared" si="114"/>
        <v>0</v>
      </c>
      <c r="AZ92" s="154">
        <f t="shared" si="114"/>
        <v>0</v>
      </c>
      <c r="BA92" s="154">
        <f t="shared" si="114"/>
        <v>0</v>
      </c>
      <c r="BB92" s="154">
        <f t="shared" si="114"/>
        <v>0</v>
      </c>
      <c r="BC92" s="154">
        <f t="shared" si="114"/>
        <v>23.9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40.599999999999994</v>
      </c>
      <c r="AP93" s="138">
        <f t="shared" ref="AP93:BC93" si="115">SUM(AP90:AP92)</f>
        <v>46.999999999999986</v>
      </c>
      <c r="AQ93" s="138">
        <f t="shared" si="115"/>
        <v>0</v>
      </c>
      <c r="AR93" s="138">
        <f t="shared" si="115"/>
        <v>87.6</v>
      </c>
      <c r="AS93" s="138">
        <f t="shared" si="115"/>
        <v>404.9</v>
      </c>
      <c r="AT93" s="138">
        <f t="shared" si="115"/>
        <v>193.90000000000003</v>
      </c>
      <c r="AU93" s="138">
        <f t="shared" si="115"/>
        <v>1</v>
      </c>
      <c r="AV93" s="138">
        <f t="shared" si="115"/>
        <v>92</v>
      </c>
      <c r="AW93" s="138">
        <f t="shared" si="115"/>
        <v>0</v>
      </c>
      <c r="AX93" s="138">
        <f t="shared" si="115"/>
        <v>36.20000000000001</v>
      </c>
      <c r="AY93" s="138">
        <f t="shared" si="115"/>
        <v>0.6</v>
      </c>
      <c r="AZ93" s="138">
        <f t="shared" si="115"/>
        <v>0</v>
      </c>
      <c r="BA93" s="138">
        <f t="shared" si="115"/>
        <v>0</v>
      </c>
      <c r="BB93" s="138">
        <f t="shared" si="115"/>
        <v>0.6</v>
      </c>
      <c r="BC93" s="138">
        <f t="shared" si="115"/>
        <v>599.79999999999995</v>
      </c>
      <c r="BD93" s="28">
        <f>AS93+AT93+AU93</f>
        <v>599.79999999999995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319.60000000000002</v>
      </c>
      <c r="AP98" s="138">
        <f t="shared" ref="AP98:BC98" si="116">AP6</f>
        <v>67.799999999999983</v>
      </c>
      <c r="AQ98" s="138">
        <f t="shared" si="116"/>
        <v>3.3</v>
      </c>
      <c r="AR98" s="138">
        <f t="shared" si="116"/>
        <v>390.70000000000005</v>
      </c>
      <c r="AS98" s="138">
        <f t="shared" si="116"/>
        <v>789.40000000000009</v>
      </c>
      <c r="AT98" s="138">
        <f t="shared" si="116"/>
        <v>156.00000000000003</v>
      </c>
      <c r="AU98" s="138">
        <f t="shared" si="116"/>
        <v>219.6</v>
      </c>
      <c r="AV98" s="138">
        <f t="shared" si="116"/>
        <v>110.5</v>
      </c>
      <c r="AW98" s="138">
        <f t="shared" si="116"/>
        <v>0</v>
      </c>
      <c r="AX98" s="138">
        <f t="shared" si="116"/>
        <v>21.7</v>
      </c>
      <c r="AY98" s="138">
        <f t="shared" si="116"/>
        <v>40.9</v>
      </c>
      <c r="AZ98" s="138">
        <f t="shared" si="116"/>
        <v>4.5999999999999996</v>
      </c>
      <c r="BA98" s="138">
        <f t="shared" si="116"/>
        <v>3.7</v>
      </c>
      <c r="BB98" s="138">
        <f t="shared" si="116"/>
        <v>49.2</v>
      </c>
      <c r="BC98" s="138">
        <f t="shared" si="116"/>
        <v>1165</v>
      </c>
    </row>
    <row r="99" spans="40:55" x14ac:dyDescent="0.2">
      <c r="AN99" s="148" t="s">
        <v>273</v>
      </c>
      <c r="AO99" s="138">
        <f>AO11</f>
        <v>97.6</v>
      </c>
      <c r="AP99" s="138">
        <f t="shared" ref="AP99:BC99" si="117">AP11</f>
        <v>166.5</v>
      </c>
      <c r="AQ99" s="138">
        <f t="shared" si="117"/>
        <v>0</v>
      </c>
      <c r="AR99" s="138">
        <f t="shared" si="117"/>
        <v>264.10000000000002</v>
      </c>
      <c r="AS99" s="138">
        <f t="shared" si="117"/>
        <v>151.5</v>
      </c>
      <c r="AT99" s="138">
        <f t="shared" si="117"/>
        <v>1216.0999999999999</v>
      </c>
      <c r="AU99" s="138">
        <f t="shared" si="117"/>
        <v>0.8</v>
      </c>
      <c r="AV99" s="138">
        <f t="shared" si="117"/>
        <v>263.7</v>
      </c>
      <c r="AW99" s="138">
        <f t="shared" si="117"/>
        <v>110.89999999999999</v>
      </c>
      <c r="AX99" s="138">
        <f t="shared" si="117"/>
        <v>3.8</v>
      </c>
      <c r="AY99" s="138">
        <f t="shared" si="117"/>
        <v>0</v>
      </c>
      <c r="AZ99" s="138">
        <f t="shared" si="117"/>
        <v>0</v>
      </c>
      <c r="BA99" s="138">
        <f t="shared" si="117"/>
        <v>0</v>
      </c>
      <c r="BB99" s="138">
        <f t="shared" si="117"/>
        <v>0</v>
      </c>
      <c r="BC99" s="138">
        <f t="shared" si="117"/>
        <v>1368.4</v>
      </c>
    </row>
    <row r="100" spans="40:55" x14ac:dyDescent="0.2">
      <c r="AN100" s="148" t="s">
        <v>274</v>
      </c>
      <c r="AO100" s="138">
        <f>AO16</f>
        <v>1108.8999999999999</v>
      </c>
      <c r="AP100" s="138">
        <f t="shared" ref="AP100:BC100" si="118">AP16</f>
        <v>200.40000000000003</v>
      </c>
      <c r="AQ100" s="138">
        <f t="shared" si="118"/>
        <v>0</v>
      </c>
      <c r="AR100" s="138">
        <f t="shared" si="118"/>
        <v>1309.2999999999997</v>
      </c>
      <c r="AS100" s="138">
        <f t="shared" si="118"/>
        <v>1254.6999999999998</v>
      </c>
      <c r="AT100" s="138">
        <f t="shared" si="118"/>
        <v>324.29999999999995</v>
      </c>
      <c r="AU100" s="138">
        <f t="shared" si="118"/>
        <v>0.4</v>
      </c>
      <c r="AV100" s="138">
        <f t="shared" si="118"/>
        <v>385.09999999999997</v>
      </c>
      <c r="AW100" s="138">
        <f t="shared" si="118"/>
        <v>71</v>
      </c>
      <c r="AX100" s="138">
        <f t="shared" si="118"/>
        <v>2.9</v>
      </c>
      <c r="AY100" s="138">
        <f t="shared" si="118"/>
        <v>0.4</v>
      </c>
      <c r="AZ100" s="138">
        <f t="shared" si="118"/>
        <v>0</v>
      </c>
      <c r="BA100" s="138">
        <f t="shared" si="118"/>
        <v>0</v>
      </c>
      <c r="BB100" s="138">
        <f t="shared" si="118"/>
        <v>0.4</v>
      </c>
      <c r="BC100" s="138">
        <f t="shared" si="118"/>
        <v>1579.3999999999999</v>
      </c>
    </row>
    <row r="101" spans="40:55" x14ac:dyDescent="0.2">
      <c r="AN101" s="148" t="s">
        <v>275</v>
      </c>
      <c r="AO101" s="138">
        <f>AO23</f>
        <v>295.2</v>
      </c>
      <c r="AP101" s="138">
        <f t="shared" ref="AP101:BC101" si="119">AP23</f>
        <v>1181.1000000000001</v>
      </c>
      <c r="AQ101" s="138">
        <f t="shared" si="119"/>
        <v>0</v>
      </c>
      <c r="AR101" s="138">
        <f t="shared" si="119"/>
        <v>1476.3</v>
      </c>
      <c r="AS101" s="138">
        <f t="shared" si="119"/>
        <v>806.90000000000009</v>
      </c>
      <c r="AT101" s="138">
        <f t="shared" si="119"/>
        <v>4287.3999999999996</v>
      </c>
      <c r="AU101" s="138">
        <f t="shared" si="119"/>
        <v>31.200000000000003</v>
      </c>
      <c r="AV101" s="138">
        <f t="shared" si="119"/>
        <v>486.9</v>
      </c>
      <c r="AW101" s="138">
        <f t="shared" si="119"/>
        <v>53.5</v>
      </c>
      <c r="AX101" s="138">
        <f t="shared" si="119"/>
        <v>0</v>
      </c>
      <c r="AY101" s="138">
        <f t="shared" si="119"/>
        <v>48.1</v>
      </c>
      <c r="AZ101" s="138">
        <f t="shared" si="119"/>
        <v>331.4</v>
      </c>
      <c r="BA101" s="138">
        <f t="shared" si="119"/>
        <v>0</v>
      </c>
      <c r="BB101" s="138">
        <f t="shared" si="119"/>
        <v>379.49999999999994</v>
      </c>
      <c r="BC101" s="138">
        <f t="shared" si="119"/>
        <v>5125.5</v>
      </c>
    </row>
    <row r="102" spans="40:55" x14ac:dyDescent="0.2">
      <c r="AN102" s="148" t="s">
        <v>276</v>
      </c>
      <c r="AO102" s="138">
        <f>AO37</f>
        <v>2533.8000000000002</v>
      </c>
      <c r="AP102" s="138">
        <f t="shared" ref="AP102:BC102" si="120">AP37</f>
        <v>367.1</v>
      </c>
      <c r="AQ102" s="138">
        <f t="shared" si="120"/>
        <v>22.8</v>
      </c>
      <c r="AR102" s="138">
        <f t="shared" si="120"/>
        <v>2923.7000000000003</v>
      </c>
      <c r="AS102" s="138">
        <f t="shared" si="120"/>
        <v>8483.2000000000007</v>
      </c>
      <c r="AT102" s="138">
        <f t="shared" si="120"/>
        <v>917.7</v>
      </c>
      <c r="AU102" s="138">
        <f t="shared" si="120"/>
        <v>449.6</v>
      </c>
      <c r="AV102" s="138">
        <f t="shared" si="120"/>
        <v>712.59999999999991</v>
      </c>
      <c r="AW102" s="138">
        <f t="shared" si="120"/>
        <v>0</v>
      </c>
      <c r="AX102" s="138">
        <f t="shared" si="120"/>
        <v>333.70000000000005</v>
      </c>
      <c r="AY102" s="138">
        <f t="shared" si="120"/>
        <v>234.29999999999998</v>
      </c>
      <c r="AZ102" s="138">
        <f t="shared" si="120"/>
        <v>0</v>
      </c>
      <c r="BA102" s="138">
        <f t="shared" si="120"/>
        <v>23.1</v>
      </c>
      <c r="BB102" s="138">
        <f t="shared" si="120"/>
        <v>257.40000000000003</v>
      </c>
      <c r="BC102" s="138">
        <f t="shared" si="120"/>
        <v>9850.5000000000018</v>
      </c>
    </row>
    <row r="103" spans="40:55" x14ac:dyDescent="0.2">
      <c r="AN103" s="148" t="s">
        <v>277</v>
      </c>
      <c r="AO103" s="138">
        <f>AO50</f>
        <v>2462.6</v>
      </c>
      <c r="AP103" s="138">
        <f t="shared" ref="AP103:BC103" si="121">AP50</f>
        <v>474.09999999999997</v>
      </c>
      <c r="AQ103" s="138">
        <f t="shared" si="121"/>
        <v>135.9</v>
      </c>
      <c r="AR103" s="138">
        <f t="shared" si="121"/>
        <v>3072.6000000000004</v>
      </c>
      <c r="AS103" s="138">
        <f t="shared" si="121"/>
        <v>7215</v>
      </c>
      <c r="AT103" s="138">
        <f t="shared" si="121"/>
        <v>642.69999999999993</v>
      </c>
      <c r="AU103" s="138">
        <f t="shared" si="121"/>
        <v>491.19999999999993</v>
      </c>
      <c r="AV103" s="138">
        <f t="shared" si="121"/>
        <v>810.40000000000009</v>
      </c>
      <c r="AW103" s="138">
        <f t="shared" si="121"/>
        <v>54.1</v>
      </c>
      <c r="AX103" s="138">
        <f t="shared" si="121"/>
        <v>195.6</v>
      </c>
      <c r="AY103" s="138">
        <f t="shared" si="121"/>
        <v>1001.3999999999999</v>
      </c>
      <c r="AZ103" s="138">
        <f t="shared" si="121"/>
        <v>0</v>
      </c>
      <c r="BA103" s="138">
        <f t="shared" si="121"/>
        <v>0</v>
      </c>
      <c r="BB103" s="138">
        <f t="shared" si="121"/>
        <v>1001.3999999999999</v>
      </c>
      <c r="BC103" s="138">
        <f t="shared" si="121"/>
        <v>8348.9</v>
      </c>
    </row>
    <row r="104" spans="40:55" x14ac:dyDescent="0.2">
      <c r="AN104" s="148" t="s">
        <v>278</v>
      </c>
      <c r="AO104" s="138">
        <f>AO63</f>
        <v>6446.2000000000007</v>
      </c>
      <c r="AP104" s="138">
        <f t="shared" ref="AP104:BC104" si="122">AP63</f>
        <v>686</v>
      </c>
      <c r="AQ104" s="138">
        <f t="shared" si="122"/>
        <v>55.2</v>
      </c>
      <c r="AR104" s="138">
        <f t="shared" si="122"/>
        <v>7187.4000000000005</v>
      </c>
      <c r="AS104" s="138">
        <f t="shared" si="122"/>
        <v>10929.2</v>
      </c>
      <c r="AT104" s="138">
        <f t="shared" si="122"/>
        <v>846.8</v>
      </c>
      <c r="AU104" s="138">
        <f t="shared" si="122"/>
        <v>124.1</v>
      </c>
      <c r="AV104" s="138">
        <f t="shared" si="122"/>
        <v>2840.1</v>
      </c>
      <c r="AW104" s="138">
        <f t="shared" si="122"/>
        <v>167.89999999999998</v>
      </c>
      <c r="AX104" s="138">
        <f t="shared" si="122"/>
        <v>174.7</v>
      </c>
      <c r="AY104" s="138">
        <f t="shared" si="122"/>
        <v>96.5</v>
      </c>
      <c r="AZ104" s="138">
        <f t="shared" si="122"/>
        <v>0</v>
      </c>
      <c r="BA104" s="138">
        <f t="shared" si="122"/>
        <v>0</v>
      </c>
      <c r="BB104" s="138">
        <f t="shared" si="122"/>
        <v>96.5</v>
      </c>
      <c r="BC104" s="138">
        <f t="shared" si="122"/>
        <v>11900.100000000002</v>
      </c>
    </row>
    <row r="105" spans="40:55" x14ac:dyDescent="0.2">
      <c r="AN105" s="148" t="s">
        <v>279</v>
      </c>
      <c r="AO105" s="138">
        <f>AO68</f>
        <v>111.7</v>
      </c>
      <c r="AP105" s="138">
        <f t="shared" ref="AP105:BC105" si="123">AP68</f>
        <v>33.200000000000003</v>
      </c>
      <c r="AQ105" s="138">
        <f t="shared" si="123"/>
        <v>7</v>
      </c>
      <c r="AR105" s="138">
        <f t="shared" si="123"/>
        <v>151.89999999999998</v>
      </c>
      <c r="AS105" s="138">
        <f t="shared" si="123"/>
        <v>420</v>
      </c>
      <c r="AT105" s="138">
        <f t="shared" si="123"/>
        <v>40.400000000000006</v>
      </c>
      <c r="AU105" s="138">
        <f t="shared" si="123"/>
        <v>18.400000000000002</v>
      </c>
      <c r="AV105" s="138">
        <f t="shared" si="123"/>
        <v>55.599999999999994</v>
      </c>
      <c r="AW105" s="138">
        <f t="shared" si="123"/>
        <v>0</v>
      </c>
      <c r="AX105" s="138">
        <f t="shared" si="123"/>
        <v>10.499999999999998</v>
      </c>
      <c r="AY105" s="138">
        <f t="shared" si="123"/>
        <v>11.200000000000001</v>
      </c>
      <c r="AZ105" s="138">
        <f t="shared" si="123"/>
        <v>0</v>
      </c>
      <c r="BA105" s="138">
        <f t="shared" si="123"/>
        <v>0.1</v>
      </c>
      <c r="BB105" s="138">
        <f t="shared" si="123"/>
        <v>11.3</v>
      </c>
      <c r="BC105" s="138">
        <f t="shared" si="123"/>
        <v>478.8</v>
      </c>
    </row>
    <row r="106" spans="40:55" x14ac:dyDescent="0.2">
      <c r="AN106" s="148" t="s">
        <v>280</v>
      </c>
      <c r="AO106" s="138">
        <f>AO76</f>
        <v>285.10000000000002</v>
      </c>
      <c r="AP106" s="138">
        <f t="shared" ref="AP106:BC106" si="124">AP76</f>
        <v>162.89999999999998</v>
      </c>
      <c r="AQ106" s="138">
        <f t="shared" si="124"/>
        <v>0</v>
      </c>
      <c r="AR106" s="138">
        <f t="shared" si="124"/>
        <v>448</v>
      </c>
      <c r="AS106" s="138">
        <f t="shared" si="124"/>
        <v>377.50000000000006</v>
      </c>
      <c r="AT106" s="138">
        <f t="shared" si="124"/>
        <v>272.60000000000002</v>
      </c>
      <c r="AU106" s="138">
        <f t="shared" si="124"/>
        <v>0</v>
      </c>
      <c r="AV106" s="138">
        <f t="shared" si="124"/>
        <v>150</v>
      </c>
      <c r="AW106" s="138">
        <f t="shared" si="124"/>
        <v>15.8</v>
      </c>
      <c r="AX106" s="138">
        <f t="shared" si="124"/>
        <v>0</v>
      </c>
      <c r="AY106" s="138">
        <f t="shared" si="124"/>
        <v>50.3</v>
      </c>
      <c r="AZ106" s="138">
        <f t="shared" si="124"/>
        <v>18.899999999999999</v>
      </c>
      <c r="BA106" s="138">
        <f t="shared" si="124"/>
        <v>0</v>
      </c>
      <c r="BB106" s="138">
        <f t="shared" si="124"/>
        <v>69.2</v>
      </c>
      <c r="BC106" s="138">
        <f t="shared" si="124"/>
        <v>650.10000000000014</v>
      </c>
    </row>
    <row r="107" spans="40:55" ht="13.5" thickBot="1" x14ac:dyDescent="0.25">
      <c r="AN107" s="184" t="s">
        <v>281</v>
      </c>
      <c r="AO107" s="154">
        <f>AO85</f>
        <v>49.100000000000009</v>
      </c>
      <c r="AP107" s="154">
        <f t="shared" ref="AP107:BC107" si="125">AP85</f>
        <v>411.90000000000003</v>
      </c>
      <c r="AQ107" s="154">
        <f t="shared" si="125"/>
        <v>0</v>
      </c>
      <c r="AR107" s="154">
        <f t="shared" si="125"/>
        <v>461.00000000000006</v>
      </c>
      <c r="AS107" s="154">
        <f t="shared" si="125"/>
        <v>3749.2000000000007</v>
      </c>
      <c r="AT107" s="154">
        <f t="shared" si="125"/>
        <v>648.70000000000005</v>
      </c>
      <c r="AU107" s="154">
        <f t="shared" si="125"/>
        <v>30.3</v>
      </c>
      <c r="AV107" s="154">
        <f t="shared" si="125"/>
        <v>191.99999999999997</v>
      </c>
      <c r="AW107" s="154">
        <f t="shared" si="125"/>
        <v>0</v>
      </c>
      <c r="AX107" s="154">
        <f t="shared" si="125"/>
        <v>0</v>
      </c>
      <c r="AY107" s="154">
        <f t="shared" si="125"/>
        <v>258.89999999999998</v>
      </c>
      <c r="AZ107" s="154">
        <f t="shared" si="125"/>
        <v>0</v>
      </c>
      <c r="BA107" s="154">
        <f t="shared" si="125"/>
        <v>0</v>
      </c>
      <c r="BB107" s="154">
        <f t="shared" si="125"/>
        <v>258.89999999999998</v>
      </c>
      <c r="BC107" s="154">
        <f t="shared" si="125"/>
        <v>4428.2000000000007</v>
      </c>
    </row>
    <row r="108" spans="40:55" ht="13.5" thickTop="1" x14ac:dyDescent="0.2">
      <c r="AN108" s="251" t="s">
        <v>242</v>
      </c>
      <c r="AO108" s="250">
        <f>SUM(AO98:AO107)</f>
        <v>13709.800000000003</v>
      </c>
      <c r="AP108" s="250">
        <f t="shared" ref="AP108:BC108" si="126">SUM(AP98:AP107)</f>
        <v>3751</v>
      </c>
      <c r="AQ108" s="250">
        <f t="shared" si="126"/>
        <v>224.2</v>
      </c>
      <c r="AR108" s="250">
        <f t="shared" si="126"/>
        <v>17685.000000000004</v>
      </c>
      <c r="AS108" s="250">
        <f t="shared" si="126"/>
        <v>34176.600000000006</v>
      </c>
      <c r="AT108" s="250">
        <f t="shared" si="126"/>
        <v>9352.6999999999989</v>
      </c>
      <c r="AU108" s="250">
        <f t="shared" si="126"/>
        <v>1365.6</v>
      </c>
      <c r="AV108" s="250">
        <f t="shared" si="126"/>
        <v>6006.9</v>
      </c>
      <c r="AW108" s="250">
        <f t="shared" si="126"/>
        <v>473.2</v>
      </c>
      <c r="AX108" s="250">
        <f t="shared" si="126"/>
        <v>742.90000000000009</v>
      </c>
      <c r="AY108" s="250">
        <f t="shared" si="126"/>
        <v>1742</v>
      </c>
      <c r="AZ108" s="250">
        <f t="shared" si="126"/>
        <v>354.9</v>
      </c>
      <c r="BA108" s="250">
        <f t="shared" si="126"/>
        <v>26.900000000000002</v>
      </c>
      <c r="BB108" s="250">
        <f t="shared" si="126"/>
        <v>2123.7999999999997</v>
      </c>
      <c r="BC108" s="250">
        <f t="shared" si="126"/>
        <v>44894.900000000009</v>
      </c>
    </row>
    <row r="109" spans="40:55" x14ac:dyDescent="0.2">
      <c r="AN109" s="252" t="s">
        <v>214</v>
      </c>
      <c r="AO109" s="138">
        <f>AO87</f>
        <v>13709.800000000001</v>
      </c>
      <c r="AP109" s="138">
        <f t="shared" ref="AP109:BC109" si="127">AP87</f>
        <v>3750.9999999999995</v>
      </c>
      <c r="AQ109" s="138">
        <f t="shared" si="127"/>
        <v>224.2</v>
      </c>
      <c r="AR109" s="138">
        <f t="shared" si="127"/>
        <v>17685.000000000004</v>
      </c>
      <c r="AS109" s="138">
        <f t="shared" si="127"/>
        <v>34176.599999999991</v>
      </c>
      <c r="AT109" s="138">
        <f t="shared" si="127"/>
        <v>9352.7000000000007</v>
      </c>
      <c r="AU109" s="138">
        <f t="shared" si="127"/>
        <v>1365.6</v>
      </c>
      <c r="AV109" s="138">
        <f t="shared" si="127"/>
        <v>6006.9000000000005</v>
      </c>
      <c r="AW109" s="138">
        <f t="shared" si="127"/>
        <v>473.2</v>
      </c>
      <c r="AX109" s="138">
        <f t="shared" si="127"/>
        <v>742.9</v>
      </c>
      <c r="AY109" s="138">
        <f t="shared" si="127"/>
        <v>1742.0000000000002</v>
      </c>
      <c r="AZ109" s="138">
        <f t="shared" si="127"/>
        <v>354.90000000000003</v>
      </c>
      <c r="BA109" s="138">
        <f t="shared" si="127"/>
        <v>26.9</v>
      </c>
      <c r="BB109" s="138">
        <f t="shared" si="127"/>
        <v>2123.7999999999997</v>
      </c>
      <c r="BC109" s="138">
        <f t="shared" si="127"/>
        <v>44894.899999999994</v>
      </c>
    </row>
    <row r="110" spans="40:55" x14ac:dyDescent="0.2">
      <c r="AN110" s="148" t="s">
        <v>241</v>
      </c>
      <c r="AO110" s="138">
        <f>AO93</f>
        <v>40.599999999999994</v>
      </c>
      <c r="AP110" s="138">
        <f t="shared" ref="AP110:BC110" si="128">AP93</f>
        <v>46.999999999999986</v>
      </c>
      <c r="AQ110" s="138">
        <f t="shared" si="128"/>
        <v>0</v>
      </c>
      <c r="AR110" s="138">
        <f t="shared" si="128"/>
        <v>87.6</v>
      </c>
      <c r="AS110" s="138">
        <f t="shared" si="128"/>
        <v>404.9</v>
      </c>
      <c r="AT110" s="138">
        <f t="shared" si="128"/>
        <v>193.90000000000003</v>
      </c>
      <c r="AU110" s="138">
        <f t="shared" si="128"/>
        <v>1</v>
      </c>
      <c r="AV110" s="138">
        <f t="shared" si="128"/>
        <v>92</v>
      </c>
      <c r="AW110" s="138">
        <f t="shared" si="128"/>
        <v>0</v>
      </c>
      <c r="AX110" s="138">
        <f t="shared" si="128"/>
        <v>36.20000000000001</v>
      </c>
      <c r="AY110" s="138">
        <f t="shared" si="128"/>
        <v>0.6</v>
      </c>
      <c r="AZ110" s="138">
        <f t="shared" si="128"/>
        <v>0</v>
      </c>
      <c r="BA110" s="138">
        <f t="shared" si="128"/>
        <v>0</v>
      </c>
      <c r="BB110" s="138">
        <f t="shared" si="128"/>
        <v>0.6</v>
      </c>
      <c r="BC110" s="138">
        <f t="shared" si="128"/>
        <v>599.79999999999995</v>
      </c>
    </row>
    <row r="112" spans="40:55" x14ac:dyDescent="0.2">
      <c r="AO112" s="169">
        <f>AO108/AS108</f>
        <v>0.40114581321723053</v>
      </c>
      <c r="AP112" s="169">
        <f>AP108/AT108</f>
        <v>0.40106065628107396</v>
      </c>
      <c r="AQ112" s="169">
        <f>AQ108/AU108</f>
        <v>0.16417691857059169</v>
      </c>
      <c r="AR112" s="169">
        <f>AR108/BC108</f>
        <v>0.39392002209605098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topLeftCell="AK1" workbookViewId="0">
      <pane ySplit="1530" topLeftCell="A87" activePane="bottomLeft"/>
      <selection activeCell="M1" sqref="M1:O1"/>
      <selection pane="bottomLeft" activeCell="AR112" sqref="AR112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'2005_AG_GW_Counties'!C2</f>
        <v>6.9</v>
      </c>
      <c r="D2" s="29">
        <f>'2005_Urban_GW_Counties'!C2</f>
        <v>64.5</v>
      </c>
      <c r="E2" s="29">
        <f>'2005_MW_GW_Counties'!C2</f>
        <v>0</v>
      </c>
      <c r="F2" s="29">
        <f t="shared" ref="F2" si="0">SUM(C2:E2)</f>
        <v>71.400000000000006</v>
      </c>
      <c r="G2" s="28">
        <f>'2005_AG_GW_Counties'!H2</f>
        <v>11.3</v>
      </c>
      <c r="H2" s="29">
        <f>'2005_Urban_GW_Counties'!H2</f>
        <v>302.7</v>
      </c>
      <c r="I2" s="29">
        <f>'2005_MW_GW_Counties'!H2</f>
        <v>0</v>
      </c>
      <c r="J2" s="28">
        <f>'2005_AG_GW_Counties'!D2+'2005_Urban_GW_Counties'!D2+'2005_MW_GW_Counties'!D2</f>
        <v>69.599999999999994</v>
      </c>
      <c r="K2" s="28">
        <f>'2005_AG_GW_Counties'!E2+'2005_Urban_GW_Counties'!E2+'2005_MW_GW_Counties'!E2</f>
        <v>14.3</v>
      </c>
      <c r="L2" s="28">
        <f>'2005_AG_GW_Counties'!F2+'2005_Urban_GW_Counties'!F2+'2005_MW_GW_Counties'!F2</f>
        <v>2.1</v>
      </c>
      <c r="M2" s="28">
        <f>'2005_AG_GW_Counties'!J2</f>
        <v>0</v>
      </c>
      <c r="N2" s="29">
        <f>'2005_Urban_GW_Counties'!J2</f>
        <v>0</v>
      </c>
      <c r="O2" s="29">
        <f>'2005_MW_GW_Counties'!J2</f>
        <v>0</v>
      </c>
      <c r="P2" s="28">
        <f>'2005_AG_GW_Counties'!J2+'2005_Urban_GW_Counties'!J2+'2005_MW_GW_Counties'!J2</f>
        <v>0</v>
      </c>
      <c r="Q2" s="29">
        <f>'2005_AG_GW_Counties'!H2+'2005_Urban_GW_Counties'!H2+'2005_MW_GW_Counties'!H2</f>
        <v>314</v>
      </c>
      <c r="S2" s="27">
        <v>101</v>
      </c>
      <c r="T2" s="25" t="s">
        <v>147</v>
      </c>
      <c r="U2" s="28">
        <f>'2005_AG_GW_Counties'!P2</f>
        <v>153.20000000000002</v>
      </c>
      <c r="V2" s="29">
        <f>'2005_Urban_GW_Counties'!P2</f>
        <v>7.8</v>
      </c>
      <c r="W2" s="29">
        <f>'2005_MW_GW_Counties'!P2</f>
        <v>2.7</v>
      </c>
      <c r="X2" s="29">
        <f>SUM(U2:W2)</f>
        <v>163.70000000000002</v>
      </c>
      <c r="Y2" s="28">
        <f>'2005_AG_GW_Counties'!U2</f>
        <v>452.2</v>
      </c>
      <c r="Z2" s="29">
        <f>'2005_Urban_GW_Counties'!U2</f>
        <v>11.6</v>
      </c>
      <c r="AA2" s="29">
        <f>'2005_MW_GW_Counties'!U2</f>
        <v>199.3</v>
      </c>
      <c r="AB2" s="28">
        <f>'2005_AG_GW_Counties'!Q2+'2005_Urban_GW_Counties'!Q2+'2005_MW_GW_Counties'!Q2</f>
        <v>44.8</v>
      </c>
      <c r="AC2" s="28">
        <f>'2005_AG_GW_Counties'!R2+'2005_Urban_GW_Counties'!R2+'2005_MW_GW_Counties'!R2</f>
        <v>0</v>
      </c>
      <c r="AD2" s="28">
        <f>'2005_AG_GW_Counties'!S2+'2005_Urban_GW_Counties'!S2+'2005_MW_GW_Counties'!S2</f>
        <v>17.399999999999999</v>
      </c>
      <c r="AE2" s="28">
        <f>'2005_AG_GW_Counties'!W2</f>
        <v>16.5</v>
      </c>
      <c r="AF2" s="29">
        <f>'2005_Urban_GW_Counties'!W2</f>
        <v>0</v>
      </c>
      <c r="AG2" s="29">
        <f>'2005_MW_GW_Counties'!W2</f>
        <v>13.800000000000011</v>
      </c>
      <c r="AH2" s="28">
        <f>'2005_AG_GW_Counties'!W2+'2005_Urban_GW_Counties'!W2+'2005_MW_GW_Counties'!W2</f>
        <v>30.300000000000011</v>
      </c>
      <c r="AI2" s="29">
        <f t="shared" ref="AI2:AI33" si="1">Y2+Z2+AA2</f>
        <v>663.1</v>
      </c>
      <c r="AL2" s="148" t="s">
        <v>229</v>
      </c>
      <c r="AM2" s="150">
        <v>101</v>
      </c>
      <c r="AN2" s="151" t="s">
        <v>147</v>
      </c>
      <c r="AO2" s="138">
        <f t="shared" ref="AO2:AX2" si="2">U2</f>
        <v>153.20000000000002</v>
      </c>
      <c r="AP2" s="138">
        <f t="shared" si="2"/>
        <v>7.8</v>
      </c>
      <c r="AQ2" s="138">
        <f t="shared" si="2"/>
        <v>2.7</v>
      </c>
      <c r="AR2" s="138">
        <f t="shared" si="2"/>
        <v>163.70000000000002</v>
      </c>
      <c r="AS2" s="138">
        <f t="shared" si="2"/>
        <v>452.2</v>
      </c>
      <c r="AT2" s="138">
        <f t="shared" si="2"/>
        <v>11.6</v>
      </c>
      <c r="AU2" s="138">
        <f t="shared" si="2"/>
        <v>199.3</v>
      </c>
      <c r="AV2" s="138">
        <f t="shared" si="2"/>
        <v>44.8</v>
      </c>
      <c r="AW2" s="138">
        <f t="shared" si="2"/>
        <v>0</v>
      </c>
      <c r="AX2" s="138">
        <f t="shared" si="2"/>
        <v>17.399999999999999</v>
      </c>
      <c r="AY2" s="138">
        <f t="shared" ref="AY2:BA5" si="3">AE2</f>
        <v>16.5</v>
      </c>
      <c r="AZ2" s="138">
        <f t="shared" si="3"/>
        <v>0</v>
      </c>
      <c r="BA2" s="138">
        <f t="shared" si="3"/>
        <v>13.800000000000011</v>
      </c>
      <c r="BB2" s="138">
        <f t="shared" ref="BB2:BC5" si="4">AH2</f>
        <v>30.300000000000011</v>
      </c>
      <c r="BC2" s="138">
        <f t="shared" si="4"/>
        <v>663.1</v>
      </c>
    </row>
    <row r="3" spans="1:56" x14ac:dyDescent="0.2">
      <c r="A3" s="23" t="s">
        <v>10</v>
      </c>
      <c r="B3" s="24" t="s">
        <v>11</v>
      </c>
      <c r="C3" s="28">
        <f>'2005_AG_GW_Counties'!C3</f>
        <v>0</v>
      </c>
      <c r="D3" s="29">
        <f>'2005_Urban_GW_Counties'!C3</f>
        <v>0</v>
      </c>
      <c r="E3" s="29">
        <f>'2005_MW_GW_Counties'!C3</f>
        <v>0</v>
      </c>
      <c r="F3" s="29">
        <f t="shared" ref="F3:F59" si="5">SUM(C3:E3)</f>
        <v>0</v>
      </c>
      <c r="G3" s="28">
        <f>'2005_AG_GW_Counties'!H3</f>
        <v>15</v>
      </c>
      <c r="H3" s="29">
        <f>'2005_Urban_GW_Counties'!H3</f>
        <v>0.60000000000000009</v>
      </c>
      <c r="I3" s="29">
        <f>'2005_MW_GW_Counties'!H3</f>
        <v>0</v>
      </c>
      <c r="J3" s="28">
        <f>'2005_AG_GW_Counties'!D3+'2005_Urban_GW_Counties'!D3+'2005_MW_GW_Counties'!D3</f>
        <v>1.5</v>
      </c>
      <c r="K3" s="28">
        <f>'2005_AG_GW_Counties'!E3+'2005_Urban_GW_Counties'!E3+'2005_MW_GW_Counties'!E3</f>
        <v>0</v>
      </c>
      <c r="L3" s="28">
        <f>'2005_AG_GW_Counties'!F3+'2005_Urban_GW_Counties'!F3+'2005_MW_GW_Counties'!F3</f>
        <v>0</v>
      </c>
      <c r="M3" s="28">
        <f>'2005_AG_GW_Counties'!J3</f>
        <v>6.9</v>
      </c>
      <c r="N3" s="29">
        <f>'2005_Urban_GW_Counties'!J3</f>
        <v>0</v>
      </c>
      <c r="O3" s="29">
        <f>'2005_MW_GW_Counties'!J3</f>
        <v>0</v>
      </c>
      <c r="P3" s="28">
        <f>'2005_AG_GW_Counties'!J3+'2005_Urban_GW_Counties'!J3+'2005_MW_GW_Counties'!J3</f>
        <v>6.9</v>
      </c>
      <c r="Q3" s="29">
        <f>'2005_AG_GW_Counties'!H3+'2005_Urban_GW_Counties'!H3+'2005_MW_GW_Counties'!H3</f>
        <v>15.6</v>
      </c>
      <c r="S3" s="27">
        <v>102</v>
      </c>
      <c r="T3" s="25" t="s">
        <v>148</v>
      </c>
      <c r="U3" s="28">
        <f>'2005_AG_GW_Counties'!P3</f>
        <v>9.6</v>
      </c>
      <c r="V3" s="29">
        <f>'2005_Urban_GW_Counties'!P3</f>
        <v>5.3000000000000007</v>
      </c>
      <c r="W3" s="29">
        <f>'2005_MW_GW_Counties'!P3</f>
        <v>0</v>
      </c>
      <c r="X3" s="29">
        <f t="shared" ref="X3:X57" si="6">SUM(U3:W3)</f>
        <v>14.9</v>
      </c>
      <c r="Y3" s="28">
        <f>'2005_AG_GW_Counties'!U3</f>
        <v>19.5</v>
      </c>
      <c r="Z3" s="29">
        <f>'2005_Urban_GW_Counties'!U3</f>
        <v>11.4</v>
      </c>
      <c r="AA3" s="29">
        <f>'2005_MW_GW_Counties'!U3</f>
        <v>0</v>
      </c>
      <c r="AB3" s="28">
        <f>'2005_AG_GW_Counties'!Q3+'2005_Urban_GW_Counties'!Q3+'2005_MW_GW_Counties'!Q3</f>
        <v>7.7</v>
      </c>
      <c r="AC3" s="28">
        <f>'2005_AG_GW_Counties'!R3+'2005_Urban_GW_Counties'!R3+'2005_MW_GW_Counties'!R3</f>
        <v>0</v>
      </c>
      <c r="AD3" s="28">
        <f>'2005_AG_GW_Counties'!S3+'2005_Urban_GW_Counties'!S3+'2005_MW_GW_Counties'!S3</f>
        <v>0.1</v>
      </c>
      <c r="AE3" s="28">
        <f>'2005_AG_GW_Counties'!W3</f>
        <v>0</v>
      </c>
      <c r="AF3" s="29">
        <f>'2005_Urban_GW_Counties'!W3</f>
        <v>0</v>
      </c>
      <c r="AG3" s="29">
        <f>'2005_MW_GW_Counties'!W3</f>
        <v>0</v>
      </c>
      <c r="AH3" s="28">
        <f>'2005_AG_GW_Counties'!W3+'2005_Urban_GW_Counties'!W3+'2005_MW_GW_Counties'!W3</f>
        <v>0</v>
      </c>
      <c r="AI3" s="29">
        <f t="shared" si="1"/>
        <v>30.9</v>
      </c>
      <c r="AL3" s="148"/>
      <c r="AM3" s="150">
        <v>102</v>
      </c>
      <c r="AN3" s="151" t="s">
        <v>148</v>
      </c>
      <c r="AO3" s="138">
        <f t="shared" ref="AO3:AO5" si="7">U3</f>
        <v>9.6</v>
      </c>
      <c r="AP3" s="138">
        <f t="shared" ref="AP3:AX5" si="8">V3</f>
        <v>5.3000000000000007</v>
      </c>
      <c r="AQ3" s="138">
        <f t="shared" si="8"/>
        <v>0</v>
      </c>
      <c r="AR3" s="138">
        <f t="shared" si="8"/>
        <v>14.9</v>
      </c>
      <c r="AS3" s="138">
        <f t="shared" si="8"/>
        <v>19.5</v>
      </c>
      <c r="AT3" s="138">
        <f t="shared" si="8"/>
        <v>11.4</v>
      </c>
      <c r="AU3" s="138">
        <f t="shared" si="8"/>
        <v>0</v>
      </c>
      <c r="AV3" s="138">
        <f t="shared" si="8"/>
        <v>7.7</v>
      </c>
      <c r="AW3" s="138">
        <f t="shared" si="8"/>
        <v>0</v>
      </c>
      <c r="AX3" s="138">
        <f t="shared" si="8"/>
        <v>0.1</v>
      </c>
      <c r="AY3" s="138">
        <f t="shared" si="3"/>
        <v>0</v>
      </c>
      <c r="AZ3" s="138">
        <f t="shared" si="3"/>
        <v>0</v>
      </c>
      <c r="BA3" s="138">
        <f t="shared" si="3"/>
        <v>0</v>
      </c>
      <c r="BB3" s="138">
        <f t="shared" si="4"/>
        <v>0</v>
      </c>
      <c r="BC3" s="138">
        <f t="shared" si="4"/>
        <v>30.9</v>
      </c>
    </row>
    <row r="4" spans="1:56" x14ac:dyDescent="0.2">
      <c r="A4" s="23" t="s">
        <v>12</v>
      </c>
      <c r="B4" s="24" t="s">
        <v>13</v>
      </c>
      <c r="C4" s="28">
        <f>'2005_AG_GW_Counties'!C4</f>
        <v>1.8</v>
      </c>
      <c r="D4" s="29">
        <f>'2005_Urban_GW_Counties'!C4</f>
        <v>1.6</v>
      </c>
      <c r="E4" s="29">
        <f>'2005_MW_GW_Counties'!C4</f>
        <v>0</v>
      </c>
      <c r="F4" s="29">
        <f t="shared" si="5"/>
        <v>3.4000000000000004</v>
      </c>
      <c r="G4" s="28">
        <f>'2005_AG_GW_Counties'!H4</f>
        <v>11.1</v>
      </c>
      <c r="H4" s="29">
        <f>'2005_Urban_GW_Counties'!H4</f>
        <v>8.9</v>
      </c>
      <c r="I4" s="29">
        <f>'2005_MW_GW_Counties'!H4</f>
        <v>0</v>
      </c>
      <c r="J4" s="28">
        <f>'2005_AG_GW_Counties'!D4+'2005_Urban_GW_Counties'!D4+'2005_MW_GW_Counties'!D4</f>
        <v>3.8</v>
      </c>
      <c r="K4" s="28">
        <f>'2005_AG_GW_Counties'!E4+'2005_Urban_GW_Counties'!E4+'2005_MW_GW_Counties'!E4</f>
        <v>0</v>
      </c>
      <c r="L4" s="28">
        <f>'2005_AG_GW_Counties'!F4+'2005_Urban_GW_Counties'!F4+'2005_MW_GW_Counties'!F4</f>
        <v>0.30000000000000004</v>
      </c>
      <c r="M4" s="28">
        <f>'2005_AG_GW_Counties'!J4</f>
        <v>0</v>
      </c>
      <c r="N4" s="29">
        <f>'2005_Urban_GW_Counties'!J4</f>
        <v>0.19999999999999929</v>
      </c>
      <c r="O4" s="29">
        <f>'2005_MW_GW_Counties'!J4</f>
        <v>0</v>
      </c>
      <c r="P4" s="28">
        <f>'2005_AG_GW_Counties'!J4+'2005_Urban_GW_Counties'!J4+'2005_MW_GW_Counties'!J4</f>
        <v>0.19999999999999929</v>
      </c>
      <c r="Q4" s="29">
        <f>'2005_AG_GW_Counties'!H4+'2005_Urban_GW_Counties'!H4+'2005_MW_GW_Counties'!H4</f>
        <v>20</v>
      </c>
      <c r="S4" s="27">
        <v>103</v>
      </c>
      <c r="T4" s="25" t="s">
        <v>149</v>
      </c>
      <c r="U4" s="28">
        <f>'2005_AG_GW_Counties'!P4</f>
        <v>43.800000000000004</v>
      </c>
      <c r="V4" s="29">
        <f>'2005_Urban_GW_Counties'!P4</f>
        <v>18.600000000000001</v>
      </c>
      <c r="W4" s="29">
        <f>'2005_MW_GW_Counties'!P4</f>
        <v>0</v>
      </c>
      <c r="X4" s="29">
        <f t="shared" si="6"/>
        <v>62.400000000000006</v>
      </c>
      <c r="Y4" s="28">
        <f>'2005_AG_GW_Counties'!U4</f>
        <v>56.199999999999996</v>
      </c>
      <c r="Z4" s="29">
        <f>'2005_Urban_GW_Counties'!U4</f>
        <v>47</v>
      </c>
      <c r="AA4" s="29">
        <f>'2005_MW_GW_Counties'!U4</f>
        <v>0</v>
      </c>
      <c r="AB4" s="28">
        <f>'2005_AG_GW_Counties'!Q4+'2005_Urban_GW_Counties'!Q4+'2005_MW_GW_Counties'!Q4</f>
        <v>17.999999999999996</v>
      </c>
      <c r="AC4" s="28">
        <f>'2005_AG_GW_Counties'!R4+'2005_Urban_GW_Counties'!R4+'2005_MW_GW_Counties'!R4</f>
        <v>0</v>
      </c>
      <c r="AD4" s="28">
        <f>'2005_AG_GW_Counties'!S4+'2005_Urban_GW_Counties'!S4+'2005_MW_GW_Counties'!S4</f>
        <v>0</v>
      </c>
      <c r="AE4" s="28">
        <f>'2005_AG_GW_Counties'!W4</f>
        <v>3.8999999999999986</v>
      </c>
      <c r="AF4" s="29">
        <f>'2005_Urban_GW_Counties'!W4</f>
        <v>0.10000000000000142</v>
      </c>
      <c r="AG4" s="29">
        <f>'2005_MW_GW_Counties'!W4</f>
        <v>0</v>
      </c>
      <c r="AH4" s="28">
        <f>'2005_AG_GW_Counties'!W4+'2005_Urban_GW_Counties'!W4+'2005_MW_GW_Counties'!W4</f>
        <v>4</v>
      </c>
      <c r="AI4" s="29">
        <f t="shared" si="1"/>
        <v>103.19999999999999</v>
      </c>
      <c r="AL4" s="148"/>
      <c r="AM4" s="150">
        <v>103</v>
      </c>
      <c r="AN4" s="151" t="s">
        <v>149</v>
      </c>
      <c r="AO4" s="138">
        <f t="shared" si="7"/>
        <v>43.800000000000004</v>
      </c>
      <c r="AP4" s="138">
        <f t="shared" si="8"/>
        <v>18.600000000000001</v>
      </c>
      <c r="AQ4" s="138">
        <f t="shared" si="8"/>
        <v>0</v>
      </c>
      <c r="AR4" s="138">
        <f t="shared" si="8"/>
        <v>62.400000000000006</v>
      </c>
      <c r="AS4" s="138">
        <f t="shared" si="8"/>
        <v>56.199999999999996</v>
      </c>
      <c r="AT4" s="138">
        <f t="shared" si="8"/>
        <v>47</v>
      </c>
      <c r="AU4" s="138">
        <f t="shared" si="8"/>
        <v>0</v>
      </c>
      <c r="AV4" s="138">
        <f t="shared" si="8"/>
        <v>17.999999999999996</v>
      </c>
      <c r="AW4" s="138">
        <f t="shared" si="8"/>
        <v>0</v>
      </c>
      <c r="AX4" s="138">
        <f t="shared" si="8"/>
        <v>0</v>
      </c>
      <c r="AY4" s="138">
        <f t="shared" si="3"/>
        <v>3.8999999999999986</v>
      </c>
      <c r="AZ4" s="138">
        <f t="shared" si="3"/>
        <v>0.10000000000000142</v>
      </c>
      <c r="BA4" s="138">
        <f t="shared" si="3"/>
        <v>0</v>
      </c>
      <c r="BB4" s="138">
        <f t="shared" si="4"/>
        <v>4</v>
      </c>
      <c r="BC4" s="138">
        <f t="shared" si="4"/>
        <v>103.19999999999999</v>
      </c>
    </row>
    <row r="5" spans="1:56" ht="13.5" thickBot="1" x14ac:dyDescent="0.25">
      <c r="A5" s="23" t="s">
        <v>14</v>
      </c>
      <c r="B5" s="24" t="s">
        <v>15</v>
      </c>
      <c r="C5" s="28">
        <f>'2005_AG_GW_Counties'!C5</f>
        <v>328.8</v>
      </c>
      <c r="D5" s="29">
        <f>'2005_Urban_GW_Counties'!C5</f>
        <v>44</v>
      </c>
      <c r="E5" s="29">
        <f>'2005_MW_GW_Counties'!C5</f>
        <v>9.1999999999999993</v>
      </c>
      <c r="F5" s="29">
        <f t="shared" si="5"/>
        <v>382</v>
      </c>
      <c r="G5" s="28">
        <f>'2005_AG_GW_Counties'!H5</f>
        <v>1106.0999999999999</v>
      </c>
      <c r="H5" s="29">
        <f>'2005_Urban_GW_Counties'!H5</f>
        <v>63.7</v>
      </c>
      <c r="I5" s="29">
        <f>'2005_MW_GW_Counties'!H5</f>
        <v>98.800000000000011</v>
      </c>
      <c r="J5" s="28">
        <f>'2005_AG_GW_Counties'!D5+'2005_Urban_GW_Counties'!D5+'2005_MW_GW_Counties'!D5</f>
        <v>100.3</v>
      </c>
      <c r="K5" s="28">
        <f>'2005_AG_GW_Counties'!E5+'2005_Urban_GW_Counties'!E5+'2005_MW_GW_Counties'!E5</f>
        <v>0</v>
      </c>
      <c r="L5" s="28">
        <f>'2005_AG_GW_Counties'!F5+'2005_Urban_GW_Counties'!F5+'2005_MW_GW_Counties'!F5</f>
        <v>108.7</v>
      </c>
      <c r="M5" s="28">
        <f>'2005_AG_GW_Counties'!J5</f>
        <v>23.700000000000045</v>
      </c>
      <c r="N5" s="29">
        <f>'2005_Urban_GW_Counties'!J5</f>
        <v>0</v>
      </c>
      <c r="O5" s="29">
        <f>'2005_MW_GW_Counties'!J5</f>
        <v>2.7999999999999972</v>
      </c>
      <c r="P5" s="28">
        <f>'2005_AG_GW_Counties'!J5+'2005_Urban_GW_Counties'!J5+'2005_MW_GW_Counties'!J5</f>
        <v>26.500000000000043</v>
      </c>
      <c r="Q5" s="29">
        <f>'2005_AG_GW_Counties'!H5+'2005_Urban_GW_Counties'!H5+'2005_MW_GW_Counties'!H5</f>
        <v>1268.5999999999999</v>
      </c>
      <c r="S5" s="27">
        <v>104</v>
      </c>
      <c r="T5" s="25" t="s">
        <v>150</v>
      </c>
      <c r="U5" s="28">
        <f>'2005_AG_GW_Counties'!P5</f>
        <v>24.900000000000006</v>
      </c>
      <c r="V5" s="29">
        <f>'2005_Urban_GW_Counties'!P5</f>
        <v>32.299999999999997</v>
      </c>
      <c r="W5" s="29">
        <f>'2005_MW_GW_Counties'!P5</f>
        <v>0</v>
      </c>
      <c r="X5" s="29">
        <f t="shared" si="6"/>
        <v>57.2</v>
      </c>
      <c r="Y5" s="28">
        <f>'2005_AG_GW_Counties'!U5</f>
        <v>58.4</v>
      </c>
      <c r="Z5" s="29">
        <f>'2005_Urban_GW_Counties'!U5</f>
        <v>83.100000000000009</v>
      </c>
      <c r="AA5" s="29">
        <f>'2005_MW_GW_Counties'!U5</f>
        <v>0</v>
      </c>
      <c r="AB5" s="28">
        <f>'2005_AG_GW_Counties'!Q5+'2005_Urban_GW_Counties'!Q5+'2005_MW_GW_Counties'!Q5</f>
        <v>16.8</v>
      </c>
      <c r="AC5" s="28">
        <f>'2005_AG_GW_Counties'!R5+'2005_Urban_GW_Counties'!R5+'2005_MW_GW_Counties'!R5</f>
        <v>0</v>
      </c>
      <c r="AD5" s="28">
        <f>'2005_AG_GW_Counties'!S5+'2005_Urban_GW_Counties'!S5+'2005_MW_GW_Counties'!S5</f>
        <v>0</v>
      </c>
      <c r="AE5" s="28">
        <f>'2005_AG_GW_Counties'!W5</f>
        <v>0</v>
      </c>
      <c r="AF5" s="29">
        <f>'2005_Urban_GW_Counties'!W5</f>
        <v>16.100000000000009</v>
      </c>
      <c r="AG5" s="29">
        <f>'2005_MW_GW_Counties'!W5</f>
        <v>0</v>
      </c>
      <c r="AH5" s="28">
        <f>'2005_AG_GW_Counties'!W5+'2005_Urban_GW_Counties'!W5+'2005_MW_GW_Counties'!W5</f>
        <v>16.100000000000009</v>
      </c>
      <c r="AI5" s="29">
        <f t="shared" si="1"/>
        <v>141.5</v>
      </c>
      <c r="AL5" s="148"/>
      <c r="AM5" s="152">
        <v>104</v>
      </c>
      <c r="AN5" s="153" t="s">
        <v>150</v>
      </c>
      <c r="AO5" s="154">
        <f t="shared" si="7"/>
        <v>24.900000000000006</v>
      </c>
      <c r="AP5" s="154">
        <f t="shared" si="8"/>
        <v>32.299999999999997</v>
      </c>
      <c r="AQ5" s="154">
        <f t="shared" si="8"/>
        <v>0</v>
      </c>
      <c r="AR5" s="154">
        <f t="shared" si="8"/>
        <v>57.2</v>
      </c>
      <c r="AS5" s="154">
        <f t="shared" si="8"/>
        <v>58.4</v>
      </c>
      <c r="AT5" s="154">
        <f t="shared" si="8"/>
        <v>83.100000000000009</v>
      </c>
      <c r="AU5" s="154">
        <f t="shared" si="8"/>
        <v>0</v>
      </c>
      <c r="AV5" s="154">
        <f t="shared" si="8"/>
        <v>16.8</v>
      </c>
      <c r="AW5" s="154">
        <f t="shared" si="8"/>
        <v>0</v>
      </c>
      <c r="AX5" s="154">
        <f t="shared" si="8"/>
        <v>0</v>
      </c>
      <c r="AY5" s="154">
        <f t="shared" si="3"/>
        <v>0</v>
      </c>
      <c r="AZ5" s="154">
        <f t="shared" si="3"/>
        <v>16.100000000000009</v>
      </c>
      <c r="BA5" s="154">
        <f t="shared" si="3"/>
        <v>0</v>
      </c>
      <c r="BB5" s="154">
        <f t="shared" si="4"/>
        <v>16.100000000000009</v>
      </c>
      <c r="BC5" s="154">
        <f t="shared" si="4"/>
        <v>141.5</v>
      </c>
    </row>
    <row r="6" spans="1:56" ht="13.5" thickTop="1" x14ac:dyDescent="0.2">
      <c r="A6" s="23" t="s">
        <v>16</v>
      </c>
      <c r="B6" s="24" t="s">
        <v>17</v>
      </c>
      <c r="C6" s="28">
        <f>'2005_AG_GW_Counties'!C6</f>
        <v>0.8</v>
      </c>
      <c r="D6" s="29">
        <f>'2005_Urban_GW_Counties'!C6</f>
        <v>0.4</v>
      </c>
      <c r="E6" s="29">
        <f>'2005_MW_GW_Counties'!C6</f>
        <v>0</v>
      </c>
      <c r="F6" s="29">
        <f t="shared" si="5"/>
        <v>1.2000000000000002</v>
      </c>
      <c r="G6" s="28">
        <f>'2005_AG_GW_Counties'!H6</f>
        <v>4.7</v>
      </c>
      <c r="H6" s="29">
        <f>'2005_Urban_GW_Counties'!H6</f>
        <v>9.8000000000000007</v>
      </c>
      <c r="I6" s="29">
        <f>'2005_MW_GW_Counties'!H6</f>
        <v>0</v>
      </c>
      <c r="J6" s="28">
        <f>'2005_AG_GW_Counties'!D6+'2005_Urban_GW_Counties'!D6+'2005_MW_GW_Counties'!D6</f>
        <v>4.5</v>
      </c>
      <c r="K6" s="28">
        <f>'2005_AG_GW_Counties'!E6+'2005_Urban_GW_Counties'!E6+'2005_MW_GW_Counties'!E6</f>
        <v>0</v>
      </c>
      <c r="L6" s="28">
        <f>'2005_AG_GW_Counties'!F6+'2005_Urban_GW_Counties'!F6+'2005_MW_GW_Counties'!F6</f>
        <v>0.1</v>
      </c>
      <c r="M6" s="28">
        <f>'2005_AG_GW_Counties'!J6</f>
        <v>0</v>
      </c>
      <c r="N6" s="29">
        <f>'2005_Urban_GW_Counties'!J6</f>
        <v>0</v>
      </c>
      <c r="O6" s="29">
        <f>'2005_MW_GW_Counties'!J6</f>
        <v>0</v>
      </c>
      <c r="P6" s="28">
        <f>'2005_AG_GW_Counties'!J6+'2005_Urban_GW_Counties'!J6+'2005_MW_GW_Counties'!J6</f>
        <v>0</v>
      </c>
      <c r="Q6" s="29">
        <f>'2005_AG_GW_Counties'!H6+'2005_Urban_GW_Counties'!H6+'2005_MW_GW_Counties'!H6</f>
        <v>14.5</v>
      </c>
      <c r="S6" s="27">
        <v>201</v>
      </c>
      <c r="T6" s="25" t="s">
        <v>151</v>
      </c>
      <c r="U6" s="28">
        <f>'2005_AG_GW_Counties'!P6</f>
        <v>28.099999999999998</v>
      </c>
      <c r="V6" s="29">
        <f>'2005_Urban_GW_Counties'!P6</f>
        <v>13.3</v>
      </c>
      <c r="W6" s="29">
        <f>'2005_MW_GW_Counties'!P6</f>
        <v>0</v>
      </c>
      <c r="X6" s="29">
        <f t="shared" si="6"/>
        <v>41.4</v>
      </c>
      <c r="Y6" s="28">
        <f>'2005_AG_GW_Counties'!U6</f>
        <v>63.7</v>
      </c>
      <c r="Z6" s="29">
        <f>'2005_Urban_GW_Counties'!U6</f>
        <v>152.79999999999998</v>
      </c>
      <c r="AA6" s="29">
        <f>'2005_MW_GW_Counties'!U6</f>
        <v>0.7</v>
      </c>
      <c r="AB6" s="28">
        <f>'2005_AG_GW_Counties'!Q6+'2005_Urban_GW_Counties'!Q6+'2005_MW_GW_Counties'!Q6</f>
        <v>10.6</v>
      </c>
      <c r="AC6" s="28">
        <f>'2005_AG_GW_Counties'!R6+'2005_Urban_GW_Counties'!R6+'2005_MW_GW_Counties'!R6</f>
        <v>0</v>
      </c>
      <c r="AD6" s="28">
        <f>'2005_AG_GW_Counties'!S6+'2005_Urban_GW_Counties'!S6+'2005_MW_GW_Counties'!S6</f>
        <v>2.7</v>
      </c>
      <c r="AE6" s="28">
        <f>'2005_AG_GW_Counties'!W6</f>
        <v>0</v>
      </c>
      <c r="AF6" s="29">
        <f>'2005_Urban_GW_Counties'!W6</f>
        <v>0</v>
      </c>
      <c r="AG6" s="29">
        <f>'2005_MW_GW_Counties'!W6</f>
        <v>0</v>
      </c>
      <c r="AH6" s="28">
        <f>'2005_AG_GW_Counties'!W6+'2005_Urban_GW_Counties'!W6+'2005_MW_GW_Counties'!W6</f>
        <v>0</v>
      </c>
      <c r="AI6" s="29">
        <f t="shared" si="1"/>
        <v>217.2</v>
      </c>
      <c r="AL6" s="148"/>
      <c r="AM6" s="150"/>
      <c r="AN6" s="155" t="s">
        <v>242</v>
      </c>
      <c r="AO6" s="138">
        <f>SUM(AO2:AO5)</f>
        <v>231.50000000000003</v>
      </c>
      <c r="AP6" s="138">
        <f t="shared" ref="AP6:AW6" si="9">SUM(AP2:AP5)</f>
        <v>64</v>
      </c>
      <c r="AQ6" s="138">
        <f t="shared" si="9"/>
        <v>2.7</v>
      </c>
      <c r="AR6" s="138">
        <f t="shared" si="9"/>
        <v>298.20000000000005</v>
      </c>
      <c r="AS6" s="138">
        <f t="shared" si="9"/>
        <v>586.29999999999995</v>
      </c>
      <c r="AT6" s="138">
        <f t="shared" si="9"/>
        <v>153.10000000000002</v>
      </c>
      <c r="AU6" s="138">
        <f t="shared" si="9"/>
        <v>199.3</v>
      </c>
      <c r="AV6" s="138">
        <f t="shared" si="9"/>
        <v>87.3</v>
      </c>
      <c r="AW6" s="138">
        <f t="shared" si="9"/>
        <v>0</v>
      </c>
      <c r="AX6" s="138">
        <f>SUM(AX2:AX5)</f>
        <v>17.5</v>
      </c>
      <c r="AY6" s="138">
        <f t="shared" ref="AY6:BA6" si="10">SUM(AY2:AY5)</f>
        <v>20.399999999999999</v>
      </c>
      <c r="AZ6" s="138">
        <f t="shared" si="10"/>
        <v>16.20000000000001</v>
      </c>
      <c r="BA6" s="138">
        <f t="shared" si="10"/>
        <v>13.800000000000011</v>
      </c>
      <c r="BB6" s="138">
        <f>SUM(BB2:BB5)</f>
        <v>50.40000000000002</v>
      </c>
      <c r="BC6" s="138">
        <f>SUM(BC2:BC5)</f>
        <v>938.7</v>
      </c>
      <c r="BD6" s="28">
        <f>AS6+AT6+AU6</f>
        <v>938.7</v>
      </c>
    </row>
    <row r="7" spans="1:56" x14ac:dyDescent="0.2">
      <c r="A7" s="23" t="s">
        <v>18</v>
      </c>
      <c r="B7" s="24" t="s">
        <v>19</v>
      </c>
      <c r="C7" s="28">
        <f>'2005_AG_GW_Counties'!C7</f>
        <v>158.5</v>
      </c>
      <c r="D7" s="29">
        <f>'2005_Urban_GW_Counties'!C7</f>
        <v>6.1</v>
      </c>
      <c r="E7" s="29">
        <f>'2005_MW_GW_Counties'!C7</f>
        <v>7.3</v>
      </c>
      <c r="F7" s="29">
        <f t="shared" si="5"/>
        <v>171.9</v>
      </c>
      <c r="G7" s="28">
        <f>'2005_AG_GW_Counties'!H7</f>
        <v>1154.4000000000001</v>
      </c>
      <c r="H7" s="29">
        <f>'2005_Urban_GW_Counties'!H7</f>
        <v>6.3</v>
      </c>
      <c r="I7" s="29">
        <f>'2005_MW_GW_Counties'!H7</f>
        <v>158.5</v>
      </c>
      <c r="J7" s="28">
        <f>'2005_AG_GW_Counties'!D7+'2005_Urban_GW_Counties'!D7+'2005_MW_GW_Counties'!D7</f>
        <v>39.799999999999997</v>
      </c>
      <c r="K7" s="28">
        <f>'2005_AG_GW_Counties'!E7+'2005_Urban_GW_Counties'!E7+'2005_MW_GW_Counties'!E7</f>
        <v>0</v>
      </c>
      <c r="L7" s="28">
        <f>'2005_AG_GW_Counties'!F7+'2005_Urban_GW_Counties'!F7+'2005_MW_GW_Counties'!F7</f>
        <v>35.400000000000006</v>
      </c>
      <c r="M7" s="28">
        <f>'2005_AG_GW_Counties'!J7</f>
        <v>133.89999999999998</v>
      </c>
      <c r="N7" s="29">
        <f>'2005_Urban_GW_Counties'!J7</f>
        <v>0</v>
      </c>
      <c r="O7" s="29">
        <f>'2005_MW_GW_Counties'!J7</f>
        <v>24.400000000000006</v>
      </c>
      <c r="P7" s="28">
        <f>'2005_AG_GW_Counties'!J7+'2005_Urban_GW_Counties'!J7+'2005_MW_GW_Counties'!J7</f>
        <v>158.29999999999998</v>
      </c>
      <c r="Q7" s="29">
        <f>'2005_AG_GW_Counties'!H7+'2005_Urban_GW_Counties'!H7+'2005_MW_GW_Counties'!H7</f>
        <v>1319.2</v>
      </c>
      <c r="S7" s="27">
        <v>202</v>
      </c>
      <c r="T7" s="25" t="s">
        <v>152</v>
      </c>
      <c r="U7" s="28">
        <f>'2005_AG_GW_Counties'!P7</f>
        <v>24.299999999999997</v>
      </c>
      <c r="V7" s="29">
        <f>'2005_Urban_GW_Counties'!P7</f>
        <v>185.2</v>
      </c>
      <c r="W7" s="29">
        <f>'2005_MW_GW_Counties'!P7</f>
        <v>0</v>
      </c>
      <c r="X7" s="29">
        <f t="shared" si="6"/>
        <v>209.5</v>
      </c>
      <c r="Y7" s="28">
        <f>'2005_AG_GW_Counties'!U7</f>
        <v>25.299999999999997</v>
      </c>
      <c r="Z7" s="29">
        <f>'2005_Urban_GW_Counties'!U7</f>
        <v>1072.5</v>
      </c>
      <c r="AA7" s="29">
        <f>'2005_MW_GW_Counties'!U7</f>
        <v>1</v>
      </c>
      <c r="AB7" s="28">
        <f>'2005_AG_GW_Counties'!Q7+'2005_Urban_GW_Counties'!Q7+'2005_MW_GW_Counties'!Q7</f>
        <v>207.8</v>
      </c>
      <c r="AC7" s="28">
        <f>'2005_AG_GW_Counties'!R7+'2005_Urban_GW_Counties'!R7+'2005_MW_GW_Counties'!R7</f>
        <v>108.6</v>
      </c>
      <c r="AD7" s="28">
        <f>'2005_AG_GW_Counties'!S7+'2005_Urban_GW_Counties'!S7+'2005_MW_GW_Counties'!S7</f>
        <v>2.1</v>
      </c>
      <c r="AE7" s="28">
        <f>'2005_AG_GW_Counties'!W7</f>
        <v>0</v>
      </c>
      <c r="AF7" s="29">
        <f>'2005_Urban_GW_Counties'!W7</f>
        <v>0</v>
      </c>
      <c r="AG7" s="29">
        <f>'2005_MW_GW_Counties'!W7</f>
        <v>0</v>
      </c>
      <c r="AH7" s="28">
        <f>'2005_AG_GW_Counties'!W7+'2005_Urban_GW_Counties'!W7+'2005_MW_GW_Counties'!W7</f>
        <v>0</v>
      </c>
      <c r="AI7" s="29">
        <f t="shared" si="1"/>
        <v>1098.8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'2005_AG_GW_Counties'!C8</f>
        <v>3.3000000000000003</v>
      </c>
      <c r="D8" s="29">
        <f>'2005_Urban_GW_Counties'!C8</f>
        <v>22.4</v>
      </c>
      <c r="E8" s="29">
        <f>'2005_MW_GW_Counties'!C8</f>
        <v>0</v>
      </c>
      <c r="F8" s="29">
        <f t="shared" si="5"/>
        <v>25.7</v>
      </c>
      <c r="G8" s="28">
        <f>'2005_AG_GW_Counties'!H8</f>
        <v>125.79999999999998</v>
      </c>
      <c r="H8" s="29">
        <f>'2005_Urban_GW_Counties'!H8</f>
        <v>244.2</v>
      </c>
      <c r="I8" s="29">
        <f>'2005_MW_GW_Counties'!H8</f>
        <v>1</v>
      </c>
      <c r="J8" s="28">
        <f>'2005_AG_GW_Counties'!D8+'2005_Urban_GW_Counties'!D8+'2005_MW_GW_Counties'!D8</f>
        <v>25</v>
      </c>
      <c r="K8" s="28">
        <f>'2005_AG_GW_Counties'!E8+'2005_Urban_GW_Counties'!E8+'2005_MW_GW_Counties'!E8</f>
        <v>0</v>
      </c>
      <c r="L8" s="28">
        <f>'2005_AG_GW_Counties'!F8+'2005_Urban_GW_Counties'!F8+'2005_MW_GW_Counties'!F8</f>
        <v>1.2</v>
      </c>
      <c r="M8" s="28">
        <f>'2005_AG_GW_Counties'!J8</f>
        <v>24.099999999999994</v>
      </c>
      <c r="N8" s="29">
        <f>'2005_Urban_GW_Counties'!J8</f>
        <v>0</v>
      </c>
      <c r="O8" s="29">
        <f>'2005_MW_GW_Counties'!J8</f>
        <v>0</v>
      </c>
      <c r="P8" s="28">
        <f>'2005_AG_GW_Counties'!J8+'2005_Urban_GW_Counties'!J8+'2005_MW_GW_Counties'!J8</f>
        <v>24.099999999999994</v>
      </c>
      <c r="Q8" s="29">
        <f>'2005_AG_GW_Counties'!H8+'2005_Urban_GW_Counties'!H8+'2005_MW_GW_Counties'!H8</f>
        <v>371</v>
      </c>
      <c r="S8" s="27">
        <v>301</v>
      </c>
      <c r="T8" s="25" t="s">
        <v>153</v>
      </c>
      <c r="U8" s="28">
        <f>'2005_AG_GW_Counties'!P8</f>
        <v>494.4</v>
      </c>
      <c r="V8" s="29">
        <f>'2005_Urban_GW_Counties'!P8</f>
        <v>104.70000000000002</v>
      </c>
      <c r="W8" s="29">
        <f>'2005_MW_GW_Counties'!P8</f>
        <v>0</v>
      </c>
      <c r="X8" s="29">
        <f t="shared" si="6"/>
        <v>599.1</v>
      </c>
      <c r="Y8" s="28">
        <f>'2005_AG_GW_Counties'!U8</f>
        <v>560.89999999999986</v>
      </c>
      <c r="Z8" s="29">
        <f>'2005_Urban_GW_Counties'!U8</f>
        <v>133.80000000000001</v>
      </c>
      <c r="AA8" s="29">
        <f>'2005_MW_GW_Counties'!U8</f>
        <v>0.4</v>
      </c>
      <c r="AB8" s="28">
        <f>'2005_AG_GW_Counties'!Q8+'2005_Urban_GW_Counties'!Q8+'2005_MW_GW_Counties'!Q8</f>
        <v>221.40000000000003</v>
      </c>
      <c r="AC8" s="28">
        <f>'2005_AG_GW_Counties'!R8+'2005_Urban_GW_Counties'!R8+'2005_MW_GW_Counties'!R8</f>
        <v>0</v>
      </c>
      <c r="AD8" s="28">
        <f>'2005_AG_GW_Counties'!S8+'2005_Urban_GW_Counties'!S8+'2005_MW_GW_Counties'!S8</f>
        <v>1.4</v>
      </c>
      <c r="AE8" s="28">
        <f>'2005_AG_GW_Counties'!W8</f>
        <v>14.100000000000023</v>
      </c>
      <c r="AF8" s="29">
        <f>'2005_Urban_GW_Counties'!W8</f>
        <v>0</v>
      </c>
      <c r="AG8" s="29">
        <f>'2005_MW_GW_Counties'!W8</f>
        <v>0</v>
      </c>
      <c r="AH8" s="28">
        <f>'2005_AG_GW_Counties'!W8+'2005_Urban_GW_Counties'!W8+'2005_MW_GW_Counties'!W8</f>
        <v>14.100000000000023</v>
      </c>
      <c r="AI8" s="29">
        <f t="shared" si="1"/>
        <v>695.0999999999998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'2005_AG_GW_Counties'!C9</f>
        <v>5.8999999999999995</v>
      </c>
      <c r="D9" s="29">
        <f>'2005_Urban_GW_Counties'!C9</f>
        <v>1.5</v>
      </c>
      <c r="E9" s="29">
        <f>'2005_MW_GW_Counties'!C9</f>
        <v>0</v>
      </c>
      <c r="F9" s="29">
        <f t="shared" si="5"/>
        <v>7.3999999999999995</v>
      </c>
      <c r="G9" s="28">
        <f>'2005_AG_GW_Counties'!H9</f>
        <v>5.9999999999999991</v>
      </c>
      <c r="H9" s="29">
        <f>'2005_Urban_GW_Counties'!H9</f>
        <v>4.5</v>
      </c>
      <c r="I9" s="29">
        <f>'2005_MW_GW_Counties'!H9</f>
        <v>0</v>
      </c>
      <c r="J9" s="28">
        <f>'2005_AG_GW_Counties'!D9+'2005_Urban_GW_Counties'!D9+'2005_MW_GW_Counties'!D9</f>
        <v>3.3000000000000003</v>
      </c>
      <c r="K9" s="28">
        <f>'2005_AG_GW_Counties'!E9+'2005_Urban_GW_Counties'!E9+'2005_MW_GW_Counties'!E9</f>
        <v>0</v>
      </c>
      <c r="L9" s="28">
        <f>'2005_AG_GW_Counties'!F9+'2005_Urban_GW_Counties'!F9+'2005_MW_GW_Counties'!F9</f>
        <v>0</v>
      </c>
      <c r="M9" s="28">
        <f>'2005_AG_GW_Counties'!J9</f>
        <v>0</v>
      </c>
      <c r="N9" s="29">
        <f>'2005_Urban_GW_Counties'!J9</f>
        <v>0</v>
      </c>
      <c r="O9" s="29">
        <f>'2005_MW_GW_Counties'!J9</f>
        <v>0</v>
      </c>
      <c r="P9" s="28">
        <f>'2005_AG_GW_Counties'!J9+'2005_Urban_GW_Counties'!J9+'2005_MW_GW_Counties'!J9</f>
        <v>0</v>
      </c>
      <c r="Q9" s="29">
        <f>'2005_AG_GW_Counties'!H9+'2005_Urban_GW_Counties'!H9+'2005_MW_GW_Counties'!H9</f>
        <v>10.5</v>
      </c>
      <c r="S9" s="27">
        <v>302</v>
      </c>
      <c r="T9" s="25" t="s">
        <v>154</v>
      </c>
      <c r="U9" s="28">
        <f>'2005_AG_GW_Counties'!P9</f>
        <v>303.8</v>
      </c>
      <c r="V9" s="29">
        <f>'2005_Urban_GW_Counties'!P9</f>
        <v>73.8</v>
      </c>
      <c r="W9" s="29">
        <f>'2005_MW_GW_Counties'!P9</f>
        <v>0</v>
      </c>
      <c r="X9" s="29">
        <f t="shared" si="6"/>
        <v>377.6</v>
      </c>
      <c r="Y9" s="28">
        <f>'2005_AG_GW_Counties'!U9</f>
        <v>337.5</v>
      </c>
      <c r="Z9" s="29">
        <f>'2005_Urban_GW_Counties'!U9</f>
        <v>134.6</v>
      </c>
      <c r="AA9" s="29">
        <f>'2005_MW_GW_Counties'!U9</f>
        <v>0</v>
      </c>
      <c r="AB9" s="28">
        <f>'2005_AG_GW_Counties'!Q9+'2005_Urban_GW_Counties'!Q9+'2005_MW_GW_Counties'!Q9</f>
        <v>77.8</v>
      </c>
      <c r="AC9" s="28">
        <f>'2005_AG_GW_Counties'!R9+'2005_Urban_GW_Counties'!R9+'2005_MW_GW_Counties'!R9</f>
        <v>0</v>
      </c>
      <c r="AD9" s="28">
        <f>'2005_AG_GW_Counties'!S9+'2005_Urban_GW_Counties'!S9+'2005_MW_GW_Counties'!S9</f>
        <v>0</v>
      </c>
      <c r="AE9" s="28">
        <f>'2005_AG_GW_Counties'!W9</f>
        <v>0</v>
      </c>
      <c r="AF9" s="29">
        <f>'2005_Urban_GW_Counties'!W9</f>
        <v>0</v>
      </c>
      <c r="AG9" s="29">
        <f>'2005_MW_GW_Counties'!W9</f>
        <v>0</v>
      </c>
      <c r="AH9" s="28">
        <f>'2005_AG_GW_Counties'!W9+'2005_Urban_GW_Counties'!W9+'2005_MW_GW_Counties'!W9</f>
        <v>0</v>
      </c>
      <c r="AI9" s="29">
        <f t="shared" si="1"/>
        <v>472.1</v>
      </c>
      <c r="AL9" s="148" t="s">
        <v>230</v>
      </c>
      <c r="AM9" s="150">
        <v>201</v>
      </c>
      <c r="AN9" s="151" t="s">
        <v>151</v>
      </c>
      <c r="AO9" s="138">
        <f t="shared" ref="AO9:AX10" si="11">U6</f>
        <v>28.099999999999998</v>
      </c>
      <c r="AP9" s="138">
        <f t="shared" si="11"/>
        <v>13.3</v>
      </c>
      <c r="AQ9" s="138">
        <f t="shared" si="11"/>
        <v>0</v>
      </c>
      <c r="AR9" s="138">
        <f t="shared" si="11"/>
        <v>41.4</v>
      </c>
      <c r="AS9" s="138">
        <f t="shared" si="11"/>
        <v>63.7</v>
      </c>
      <c r="AT9" s="138">
        <f t="shared" si="11"/>
        <v>152.79999999999998</v>
      </c>
      <c r="AU9" s="138">
        <f t="shared" si="11"/>
        <v>0.7</v>
      </c>
      <c r="AV9" s="138">
        <f t="shared" si="11"/>
        <v>10.6</v>
      </c>
      <c r="AW9" s="138">
        <f t="shared" si="11"/>
        <v>0</v>
      </c>
      <c r="AX9" s="138">
        <f t="shared" si="11"/>
        <v>2.7</v>
      </c>
      <c r="AY9" s="138">
        <f t="shared" ref="AY9:BA9" si="12">AE6</f>
        <v>0</v>
      </c>
      <c r="AZ9" s="138">
        <f t="shared" si="12"/>
        <v>0</v>
      </c>
      <c r="BA9" s="138">
        <f t="shared" si="12"/>
        <v>0</v>
      </c>
      <c r="BB9" s="138">
        <f>AH6</f>
        <v>0</v>
      </c>
      <c r="BC9" s="138">
        <f>AI6</f>
        <v>217.2</v>
      </c>
    </row>
    <row r="10" spans="1:56" ht="13.5" thickBot="1" x14ac:dyDescent="0.25">
      <c r="A10" s="23" t="s">
        <v>24</v>
      </c>
      <c r="B10" s="24" t="s">
        <v>25</v>
      </c>
      <c r="C10" s="28">
        <f>'2005_AG_GW_Counties'!C10</f>
        <v>0</v>
      </c>
      <c r="D10" s="29">
        <f>'2005_Urban_GW_Counties'!C10</f>
        <v>9.6</v>
      </c>
      <c r="E10" s="29">
        <f>'2005_MW_GW_Counties'!C10</f>
        <v>0</v>
      </c>
      <c r="F10" s="29">
        <f t="shared" si="5"/>
        <v>9.6</v>
      </c>
      <c r="G10" s="28">
        <f>'2005_AG_GW_Counties'!H10</f>
        <v>10.3</v>
      </c>
      <c r="H10" s="29">
        <f>'2005_Urban_GW_Counties'!H10</f>
        <v>79.2</v>
      </c>
      <c r="I10" s="29">
        <f>'2005_MW_GW_Counties'!H10</f>
        <v>0</v>
      </c>
      <c r="J10" s="28">
        <f>'2005_AG_GW_Counties'!D10+'2005_Urban_GW_Counties'!D10+'2005_MW_GW_Counties'!D10</f>
        <v>17</v>
      </c>
      <c r="K10" s="28">
        <f>'2005_AG_GW_Counties'!E10+'2005_Urban_GW_Counties'!E10+'2005_MW_GW_Counties'!E10</f>
        <v>0</v>
      </c>
      <c r="L10" s="28">
        <f>'2005_AG_GW_Counties'!F10+'2005_Urban_GW_Counties'!F10+'2005_MW_GW_Counties'!F10</f>
        <v>1.4</v>
      </c>
      <c r="M10" s="28">
        <f>'2005_AG_GW_Counties'!J10</f>
        <v>0</v>
      </c>
      <c r="N10" s="29">
        <f>'2005_Urban_GW_Counties'!J10</f>
        <v>0</v>
      </c>
      <c r="O10" s="29">
        <f>'2005_MW_GW_Counties'!J10</f>
        <v>0</v>
      </c>
      <c r="P10" s="28">
        <f>'2005_AG_GW_Counties'!J10+'2005_Urban_GW_Counties'!J10+'2005_MW_GW_Counties'!J10</f>
        <v>0</v>
      </c>
      <c r="Q10" s="29">
        <f>'2005_AG_GW_Counties'!H10+'2005_Urban_GW_Counties'!H10+'2005_MW_GW_Counties'!H10</f>
        <v>89.5</v>
      </c>
      <c r="S10" s="27">
        <v>401</v>
      </c>
      <c r="T10" s="25" t="s">
        <v>93</v>
      </c>
      <c r="U10" s="28">
        <f>'2005_AG_GW_Counties'!P10</f>
        <v>2.2000000000000002</v>
      </c>
      <c r="V10" s="29">
        <f>'2005_Urban_GW_Counties'!P10</f>
        <v>50.8</v>
      </c>
      <c r="W10" s="29">
        <f>'2005_MW_GW_Counties'!P10</f>
        <v>0</v>
      </c>
      <c r="X10" s="29">
        <f t="shared" si="6"/>
        <v>53</v>
      </c>
      <c r="Y10" s="28">
        <f>'2005_AG_GW_Counties'!U10</f>
        <v>260.39999999999998</v>
      </c>
      <c r="Z10" s="29">
        <f>'2005_Urban_GW_Counties'!U10</f>
        <v>295.10000000000002</v>
      </c>
      <c r="AA10" s="29">
        <f>'2005_MW_GW_Counties'!U10</f>
        <v>0</v>
      </c>
      <c r="AB10" s="28">
        <f>'2005_AG_GW_Counties'!Q10+'2005_Urban_GW_Counties'!Q10+'2005_MW_GW_Counties'!Q10</f>
        <v>78.099999999999994</v>
      </c>
      <c r="AC10" s="28">
        <f>'2005_AG_GW_Counties'!R10+'2005_Urban_GW_Counties'!R10+'2005_MW_GW_Counties'!R10</f>
        <v>43.599999999999994</v>
      </c>
      <c r="AD10" s="28">
        <f>'2005_AG_GW_Counties'!S10+'2005_Urban_GW_Counties'!S10+'2005_MW_GW_Counties'!S10</f>
        <v>0</v>
      </c>
      <c r="AE10" s="28">
        <f>'2005_AG_GW_Counties'!W10</f>
        <v>154.1</v>
      </c>
      <c r="AF10" s="29">
        <f>'2005_Urban_GW_Counties'!W10</f>
        <v>38.899999999999977</v>
      </c>
      <c r="AG10" s="29">
        <f>'2005_MW_GW_Counties'!W10</f>
        <v>0</v>
      </c>
      <c r="AH10" s="28">
        <f>'2005_AG_GW_Counties'!W10+'2005_Urban_GW_Counties'!W10+'2005_MW_GW_Counties'!W10</f>
        <v>192.99999999999997</v>
      </c>
      <c r="AI10" s="29">
        <f t="shared" si="1"/>
        <v>555.5</v>
      </c>
      <c r="AL10" s="148"/>
      <c r="AM10" s="152">
        <v>202</v>
      </c>
      <c r="AN10" s="153" t="s">
        <v>152</v>
      </c>
      <c r="AO10" s="154">
        <f t="shared" si="11"/>
        <v>24.299999999999997</v>
      </c>
      <c r="AP10" s="154">
        <f t="shared" si="11"/>
        <v>185.2</v>
      </c>
      <c r="AQ10" s="154">
        <f t="shared" si="11"/>
        <v>0</v>
      </c>
      <c r="AR10" s="154">
        <f t="shared" si="11"/>
        <v>209.5</v>
      </c>
      <c r="AS10" s="154">
        <f t="shared" si="11"/>
        <v>25.299999999999997</v>
      </c>
      <c r="AT10" s="154">
        <f t="shared" si="11"/>
        <v>1072.5</v>
      </c>
      <c r="AU10" s="154">
        <f t="shared" si="11"/>
        <v>1</v>
      </c>
      <c r="AV10" s="154">
        <f t="shared" si="11"/>
        <v>207.8</v>
      </c>
      <c r="AW10" s="154">
        <f t="shared" si="11"/>
        <v>108.6</v>
      </c>
      <c r="AX10" s="154">
        <f t="shared" si="11"/>
        <v>2.1</v>
      </c>
      <c r="AY10" s="154">
        <f t="shared" ref="AY10:BA10" si="13">AE7</f>
        <v>0</v>
      </c>
      <c r="AZ10" s="154">
        <f t="shared" si="13"/>
        <v>0</v>
      </c>
      <c r="BA10" s="154">
        <f t="shared" si="13"/>
        <v>0</v>
      </c>
      <c r="BB10" s="154">
        <f>AH7</f>
        <v>0</v>
      </c>
      <c r="BC10" s="154">
        <f>AI7</f>
        <v>1098.8</v>
      </c>
    </row>
    <row r="11" spans="1:56" ht="13.5" thickTop="1" x14ac:dyDescent="0.2">
      <c r="A11" s="23" t="s">
        <v>26</v>
      </c>
      <c r="B11" s="24" t="s">
        <v>27</v>
      </c>
      <c r="C11" s="28">
        <f>'2005_AG_GW_Counties'!C11</f>
        <v>762.19999999999993</v>
      </c>
      <c r="D11" s="29">
        <f>'2005_Urban_GW_Counties'!C11</f>
        <v>252.10000000000002</v>
      </c>
      <c r="E11" s="29">
        <f>'2005_MW_GW_Counties'!C11</f>
        <v>0</v>
      </c>
      <c r="F11" s="29">
        <f t="shared" si="5"/>
        <v>1014.3</v>
      </c>
      <c r="G11" s="28">
        <f>'2005_AG_GW_Counties'!H11</f>
        <v>3181.8</v>
      </c>
      <c r="H11" s="29">
        <f>'2005_Urban_GW_Counties'!H11</f>
        <v>337.10000000000008</v>
      </c>
      <c r="I11" s="29">
        <f>'2005_MW_GW_Counties'!H11</f>
        <v>34.5</v>
      </c>
      <c r="J11" s="28">
        <f>'2005_AG_GW_Counties'!D11+'2005_Urban_GW_Counties'!D11+'2005_MW_GW_Counties'!D11</f>
        <v>867.3</v>
      </c>
      <c r="K11" s="28">
        <f>'2005_AG_GW_Counties'!E11+'2005_Urban_GW_Counties'!E11+'2005_MW_GW_Counties'!E11</f>
        <v>110.19999999999999</v>
      </c>
      <c r="L11" s="28">
        <f>'2005_AG_GW_Counties'!F11+'2005_Urban_GW_Counties'!F11+'2005_MW_GW_Counties'!F11</f>
        <v>121</v>
      </c>
      <c r="M11" s="28">
        <f>'2005_AG_GW_Counties'!J11</f>
        <v>4</v>
      </c>
      <c r="N11" s="29">
        <f>'2005_Urban_GW_Counties'!J11</f>
        <v>0</v>
      </c>
      <c r="O11" s="29">
        <f>'2005_MW_GW_Counties'!J11</f>
        <v>0</v>
      </c>
      <c r="P11" s="28">
        <f>'2005_AG_GW_Counties'!J11+'2005_Urban_GW_Counties'!J11+'2005_MW_GW_Counties'!J11</f>
        <v>4</v>
      </c>
      <c r="Q11" s="29">
        <f>'2005_AG_GW_Counties'!H11+'2005_Urban_GW_Counties'!H11+'2005_MW_GW_Counties'!H11</f>
        <v>3553.4</v>
      </c>
      <c r="S11" s="27">
        <v>402</v>
      </c>
      <c r="T11" s="25" t="s">
        <v>155</v>
      </c>
      <c r="U11" s="28">
        <f>'2005_AG_GW_Counties'!P11</f>
        <v>2.8</v>
      </c>
      <c r="V11" s="29">
        <f>'2005_Urban_GW_Counties'!P11</f>
        <v>604.6</v>
      </c>
      <c r="W11" s="29">
        <f>'2005_MW_GW_Counties'!P11</f>
        <v>0</v>
      </c>
      <c r="X11" s="29">
        <f t="shared" si="6"/>
        <v>607.4</v>
      </c>
      <c r="Y11" s="28">
        <f>'2005_AG_GW_Counties'!U11</f>
        <v>4.9000000000000004</v>
      </c>
      <c r="Z11" s="29">
        <f>'2005_Urban_GW_Counties'!U11</f>
        <v>1835.5000000000002</v>
      </c>
      <c r="AA11" s="29">
        <f>'2005_MW_GW_Counties'!U11</f>
        <v>25.8</v>
      </c>
      <c r="AB11" s="28">
        <f>'2005_AG_GW_Counties'!Q11+'2005_Urban_GW_Counties'!Q11+'2005_MW_GW_Counties'!Q11</f>
        <v>71.300000000000011</v>
      </c>
      <c r="AC11" s="28">
        <f>'2005_AG_GW_Counties'!R11+'2005_Urban_GW_Counties'!R11+'2005_MW_GW_Counties'!R11</f>
        <v>41.2</v>
      </c>
      <c r="AD11" s="28">
        <f>'2005_AG_GW_Counties'!S11+'2005_Urban_GW_Counties'!S11+'2005_MW_GW_Counties'!S11</f>
        <v>0</v>
      </c>
      <c r="AE11" s="28">
        <f>'2005_AG_GW_Counties'!W11</f>
        <v>0</v>
      </c>
      <c r="AF11" s="29">
        <f>'2005_Urban_GW_Counties'!W11</f>
        <v>0</v>
      </c>
      <c r="AG11" s="29">
        <f>'2005_MW_GW_Counties'!W11</f>
        <v>0</v>
      </c>
      <c r="AH11" s="28">
        <f>'2005_AG_GW_Counties'!W11+'2005_Urban_GW_Counties'!W11+'2005_MW_GW_Counties'!W11</f>
        <v>0</v>
      </c>
      <c r="AI11" s="29">
        <f t="shared" si="1"/>
        <v>1866.2000000000003</v>
      </c>
      <c r="AL11" s="148"/>
      <c r="AM11" s="150"/>
      <c r="AN11" s="155" t="s">
        <v>242</v>
      </c>
      <c r="AO11" s="138">
        <f>SUM(AO9:AO10)</f>
        <v>52.399999999999991</v>
      </c>
      <c r="AP11" s="138">
        <f t="shared" ref="AP11:BC11" si="14">SUM(AP9:AP10)</f>
        <v>198.5</v>
      </c>
      <c r="AQ11" s="138">
        <f t="shared" si="14"/>
        <v>0</v>
      </c>
      <c r="AR11" s="138">
        <f t="shared" si="14"/>
        <v>250.9</v>
      </c>
      <c r="AS11" s="138">
        <f t="shared" si="14"/>
        <v>89</v>
      </c>
      <c r="AT11" s="138">
        <f t="shared" si="14"/>
        <v>1225.3</v>
      </c>
      <c r="AU11" s="138">
        <f t="shared" si="14"/>
        <v>1.7</v>
      </c>
      <c r="AV11" s="138">
        <f t="shared" si="14"/>
        <v>218.4</v>
      </c>
      <c r="AW11" s="138">
        <f t="shared" si="14"/>
        <v>108.6</v>
      </c>
      <c r="AX11" s="138">
        <f t="shared" si="14"/>
        <v>4.8000000000000007</v>
      </c>
      <c r="AY11" s="138">
        <f t="shared" ref="AY11:BA11" si="15">SUM(AY9:AY10)</f>
        <v>0</v>
      </c>
      <c r="AZ11" s="138">
        <f t="shared" si="15"/>
        <v>0</v>
      </c>
      <c r="BA11" s="138">
        <f t="shared" si="15"/>
        <v>0</v>
      </c>
      <c r="BB11" s="138">
        <f t="shared" si="14"/>
        <v>0</v>
      </c>
      <c r="BC11" s="138">
        <f t="shared" si="14"/>
        <v>1316</v>
      </c>
      <c r="BD11" s="28">
        <f>AS11+AT11+AU11</f>
        <v>1316</v>
      </c>
    </row>
    <row r="12" spans="1:56" x14ac:dyDescent="0.2">
      <c r="A12" s="23" t="s">
        <v>28</v>
      </c>
      <c r="B12" s="24" t="s">
        <v>29</v>
      </c>
      <c r="C12" s="28">
        <f>'2005_AG_GW_Counties'!C12</f>
        <v>251.6</v>
      </c>
      <c r="D12" s="29">
        <f>'2005_Urban_GW_Counties'!C12</f>
        <v>9.1999999999999993</v>
      </c>
      <c r="E12" s="29">
        <f>'2005_MW_GW_Counties'!C12</f>
        <v>5.6</v>
      </c>
      <c r="F12" s="29">
        <f t="shared" si="5"/>
        <v>266.40000000000003</v>
      </c>
      <c r="G12" s="28">
        <f>'2005_AG_GW_Counties'!H12</f>
        <v>940.2</v>
      </c>
      <c r="H12" s="29">
        <f>'2005_Urban_GW_Counties'!H12</f>
        <v>9.1999999999999993</v>
      </c>
      <c r="I12" s="29">
        <f>'2005_MW_GW_Counties'!H12</f>
        <v>84.6</v>
      </c>
      <c r="J12" s="28">
        <f>'2005_AG_GW_Counties'!D12+'2005_Urban_GW_Counties'!D12+'2005_MW_GW_Counties'!D12</f>
        <v>70.400000000000006</v>
      </c>
      <c r="K12" s="28">
        <f>'2005_AG_GW_Counties'!E12+'2005_Urban_GW_Counties'!E12+'2005_MW_GW_Counties'!E12</f>
        <v>0</v>
      </c>
      <c r="L12" s="28">
        <f>'2005_AG_GW_Counties'!F12+'2005_Urban_GW_Counties'!F12+'2005_MW_GW_Counties'!F12</f>
        <v>63.1</v>
      </c>
      <c r="M12" s="28">
        <f>'2005_AG_GW_Counties'!J12</f>
        <v>31</v>
      </c>
      <c r="N12" s="29">
        <f>'2005_Urban_GW_Counties'!J12</f>
        <v>0</v>
      </c>
      <c r="O12" s="29">
        <f>'2005_MW_GW_Counties'!J12</f>
        <v>5</v>
      </c>
      <c r="P12" s="28">
        <f>'2005_AG_GW_Counties'!J12+'2005_Urban_GW_Counties'!J12+'2005_MW_GW_Counties'!J12</f>
        <v>36</v>
      </c>
      <c r="Q12" s="29">
        <f>'2005_AG_GW_Counties'!H12+'2005_Urban_GW_Counties'!H12+'2005_MW_GW_Counties'!H12</f>
        <v>1034</v>
      </c>
      <c r="S12" s="27">
        <v>403</v>
      </c>
      <c r="T12" s="25" t="s">
        <v>156</v>
      </c>
      <c r="U12" s="28">
        <f>'2005_AG_GW_Counties'!P12</f>
        <v>114.89999999999999</v>
      </c>
      <c r="V12" s="29">
        <f>'2005_Urban_GW_Counties'!P12</f>
        <v>372.59999999999997</v>
      </c>
      <c r="W12" s="29">
        <f>'2005_MW_GW_Counties'!P12</f>
        <v>0</v>
      </c>
      <c r="X12" s="29">
        <f t="shared" si="6"/>
        <v>487.49999999999994</v>
      </c>
      <c r="Y12" s="28">
        <f>'2005_AG_GW_Counties'!U12</f>
        <v>124.6</v>
      </c>
      <c r="Z12" s="29">
        <f>'2005_Urban_GW_Counties'!U12</f>
        <v>1066.2</v>
      </c>
      <c r="AA12" s="29">
        <f>'2005_MW_GW_Counties'!U12</f>
        <v>5.3999999999999995</v>
      </c>
      <c r="AB12" s="28">
        <f>'2005_AG_GW_Counties'!Q12+'2005_Urban_GW_Counties'!Q12+'2005_MW_GW_Counties'!Q12</f>
        <v>271.39999999999998</v>
      </c>
      <c r="AC12" s="28">
        <f>'2005_AG_GW_Counties'!R12+'2005_Urban_GW_Counties'!R12+'2005_MW_GW_Counties'!R12</f>
        <v>0</v>
      </c>
      <c r="AD12" s="28">
        <f>'2005_AG_GW_Counties'!S12+'2005_Urban_GW_Counties'!S12+'2005_MW_GW_Counties'!S12</f>
        <v>0</v>
      </c>
      <c r="AE12" s="28">
        <f>'2005_AG_GW_Counties'!W12</f>
        <v>5.7000000000000028</v>
      </c>
      <c r="AF12" s="29">
        <f>'2005_Urban_GW_Counties'!W12</f>
        <v>215.10000000000002</v>
      </c>
      <c r="AG12" s="29">
        <f>'2005_MW_GW_Counties'!W12</f>
        <v>0</v>
      </c>
      <c r="AH12" s="28">
        <f>'2005_AG_GW_Counties'!W12+'2005_Urban_GW_Counties'!W12+'2005_MW_GW_Counties'!W12</f>
        <v>220.8</v>
      </c>
      <c r="AI12" s="29">
        <f t="shared" si="1"/>
        <v>1196.2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'2005_AG_GW_Counties'!C13</f>
        <v>38.200000000000003</v>
      </c>
      <c r="D13" s="29">
        <f>'2005_Urban_GW_Counties'!C13</f>
        <v>17.399999999999999</v>
      </c>
      <c r="E13" s="29">
        <f>'2005_MW_GW_Counties'!C13</f>
        <v>0</v>
      </c>
      <c r="F13" s="29">
        <f t="shared" si="5"/>
        <v>55.6</v>
      </c>
      <c r="G13" s="28">
        <f>'2005_AG_GW_Counties'!H13</f>
        <v>40.699999999999996</v>
      </c>
      <c r="H13" s="29">
        <f>'2005_Urban_GW_Counties'!H13</f>
        <v>42.199999999999996</v>
      </c>
      <c r="I13" s="29">
        <f>'2005_MW_GW_Counties'!H13</f>
        <v>0</v>
      </c>
      <c r="J13" s="28">
        <f>'2005_AG_GW_Counties'!D13+'2005_Urban_GW_Counties'!D13+'2005_MW_GW_Counties'!D13</f>
        <v>14.199999999999998</v>
      </c>
      <c r="K13" s="28">
        <f>'2005_AG_GW_Counties'!E13+'2005_Urban_GW_Counties'!E13+'2005_MW_GW_Counties'!E13</f>
        <v>0</v>
      </c>
      <c r="L13" s="28">
        <f>'2005_AG_GW_Counties'!F13+'2005_Urban_GW_Counties'!F13+'2005_MW_GW_Counties'!F13</f>
        <v>0</v>
      </c>
      <c r="M13" s="28">
        <f>'2005_AG_GW_Counties'!J13</f>
        <v>0</v>
      </c>
      <c r="N13" s="29">
        <f>'2005_Urban_GW_Counties'!J13</f>
        <v>0</v>
      </c>
      <c r="O13" s="29">
        <f>'2005_MW_GW_Counties'!J13</f>
        <v>0</v>
      </c>
      <c r="P13" s="28">
        <f>'2005_AG_GW_Counties'!J13+'2005_Urban_GW_Counties'!J13+'2005_MW_GW_Counties'!J13</f>
        <v>0</v>
      </c>
      <c r="Q13" s="29">
        <f>'2005_AG_GW_Counties'!H13+'2005_Urban_GW_Counties'!H13+'2005_MW_GW_Counties'!H13</f>
        <v>82.899999999999991</v>
      </c>
      <c r="S13" s="27">
        <v>404</v>
      </c>
      <c r="T13" s="25" t="s">
        <v>81</v>
      </c>
      <c r="U13" s="28">
        <f>'2005_AG_GW_Counties'!P13</f>
        <v>17.2</v>
      </c>
      <c r="V13" s="29">
        <f>'2005_Urban_GW_Counties'!P13</f>
        <v>72.5</v>
      </c>
      <c r="W13" s="29">
        <f>'2005_MW_GW_Counties'!P13</f>
        <v>0</v>
      </c>
      <c r="X13" s="29">
        <f t="shared" si="6"/>
        <v>89.7</v>
      </c>
      <c r="Y13" s="28">
        <f>'2005_AG_GW_Counties'!U13</f>
        <v>223.79999999999998</v>
      </c>
      <c r="Z13" s="29">
        <f>'2005_Urban_GW_Counties'!U13</f>
        <v>712.2</v>
      </c>
      <c r="AA13" s="29">
        <f>'2005_MW_GW_Counties'!U13</f>
        <v>1</v>
      </c>
      <c r="AB13" s="28">
        <f>'2005_AG_GW_Counties'!Q13+'2005_Urban_GW_Counties'!Q13+'2005_MW_GW_Counties'!Q13</f>
        <v>22.7</v>
      </c>
      <c r="AC13" s="28">
        <f>'2005_AG_GW_Counties'!R13+'2005_Urban_GW_Counties'!R13+'2005_MW_GW_Counties'!R13</f>
        <v>0</v>
      </c>
      <c r="AD13" s="28">
        <f>'2005_AG_GW_Counties'!S13+'2005_Urban_GW_Counties'!S13+'2005_MW_GW_Counties'!S13</f>
        <v>0</v>
      </c>
      <c r="AE13" s="28">
        <f>'2005_AG_GW_Counties'!W13</f>
        <v>0</v>
      </c>
      <c r="AF13" s="29">
        <f>'2005_Urban_GW_Counties'!W13</f>
        <v>0</v>
      </c>
      <c r="AG13" s="29">
        <f>'2005_MW_GW_Counties'!W13</f>
        <v>0</v>
      </c>
      <c r="AH13" s="28">
        <f>'2005_AG_GW_Counties'!W13+'2005_Urban_GW_Counties'!W13+'2005_MW_GW_Counties'!W13</f>
        <v>0</v>
      </c>
      <c r="AI13" s="29">
        <f t="shared" si="1"/>
        <v>937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'2005_AG_GW_Counties'!C14</f>
        <v>0</v>
      </c>
      <c r="D14" s="29">
        <f>'2005_Urban_GW_Counties'!C14</f>
        <v>0.8</v>
      </c>
      <c r="E14" s="29">
        <f>'2005_MW_GW_Counties'!C14</f>
        <v>0</v>
      </c>
      <c r="F14" s="29">
        <f t="shared" si="5"/>
        <v>0.8</v>
      </c>
      <c r="G14" s="28">
        <f>'2005_AG_GW_Counties'!H14</f>
        <v>2675.3999999999996</v>
      </c>
      <c r="H14" s="29">
        <f>'2005_Urban_GW_Counties'!H14</f>
        <v>116.89999999999998</v>
      </c>
      <c r="I14" s="29">
        <f>'2005_MW_GW_Counties'!H14</f>
        <v>30.3</v>
      </c>
      <c r="J14" s="28">
        <f>'2005_AG_GW_Counties'!D14+'2005_Urban_GW_Counties'!D14+'2005_MW_GW_Counties'!D14</f>
        <v>0.60000000000000009</v>
      </c>
      <c r="K14" s="28">
        <f>'2005_AG_GW_Counties'!E14+'2005_Urban_GW_Counties'!E14+'2005_MW_GW_Counties'!E14</f>
        <v>0</v>
      </c>
      <c r="L14" s="28">
        <f>'2005_AG_GW_Counties'!F14+'2005_Urban_GW_Counties'!F14+'2005_MW_GW_Counties'!F14</f>
        <v>0</v>
      </c>
      <c r="M14" s="28">
        <f>'2005_AG_GW_Counties'!J14</f>
        <v>190.40000000000009</v>
      </c>
      <c r="N14" s="29">
        <f>'2005_Urban_GW_Counties'!J14</f>
        <v>0</v>
      </c>
      <c r="O14" s="29">
        <f>'2005_MW_GW_Counties'!J14</f>
        <v>0</v>
      </c>
      <c r="P14" s="28">
        <f>'2005_AG_GW_Counties'!J14+'2005_Urban_GW_Counties'!J14+'2005_MW_GW_Counties'!J14</f>
        <v>190.40000000000009</v>
      </c>
      <c r="Q14" s="29">
        <f>'2005_AG_GW_Counties'!H14+'2005_Urban_GW_Counties'!H14+'2005_MW_GW_Counties'!H14</f>
        <v>2822.6</v>
      </c>
      <c r="S14" s="27">
        <v>501</v>
      </c>
      <c r="T14" s="25" t="s">
        <v>157</v>
      </c>
      <c r="U14" s="28">
        <f>'2005_AG_GW_Counties'!P14</f>
        <v>70.399999999999991</v>
      </c>
      <c r="V14" s="29">
        <f>'2005_Urban_GW_Counties'!P14</f>
        <v>11.5</v>
      </c>
      <c r="W14" s="29">
        <f>'2005_MW_GW_Counties'!P14</f>
        <v>0</v>
      </c>
      <c r="X14" s="29">
        <f t="shared" si="6"/>
        <v>81.899999999999991</v>
      </c>
      <c r="Y14" s="28">
        <f>'2005_AG_GW_Counties'!U14</f>
        <v>286.8</v>
      </c>
      <c r="Z14" s="29">
        <f>'2005_Urban_GW_Counties'!U14</f>
        <v>16.699999999999996</v>
      </c>
      <c r="AA14" s="29">
        <f>'2005_MW_GW_Counties'!U14</f>
        <v>14.1</v>
      </c>
      <c r="AB14" s="28">
        <f>'2005_AG_GW_Counties'!Q14+'2005_Urban_GW_Counties'!Q14+'2005_MW_GW_Counties'!Q14</f>
        <v>29.900000000000006</v>
      </c>
      <c r="AC14" s="28">
        <f>'2005_AG_GW_Counties'!R14+'2005_Urban_GW_Counties'!R14+'2005_MW_GW_Counties'!R14</f>
        <v>0</v>
      </c>
      <c r="AD14" s="28">
        <f>'2005_AG_GW_Counties'!S14+'2005_Urban_GW_Counties'!S14+'2005_MW_GW_Counties'!S14</f>
        <v>5.1000000000000005</v>
      </c>
      <c r="AE14" s="28">
        <f>'2005_AG_GW_Counties'!W14</f>
        <v>24.199999999999989</v>
      </c>
      <c r="AF14" s="29">
        <f>'2005_Urban_GW_Counties'!W14</f>
        <v>0</v>
      </c>
      <c r="AG14" s="29">
        <f>'2005_MW_GW_Counties'!W14</f>
        <v>0</v>
      </c>
      <c r="AH14" s="28">
        <f>'2005_AG_GW_Counties'!W14+'2005_Urban_GW_Counties'!W14+'2005_MW_GW_Counties'!W14</f>
        <v>24.199999999999989</v>
      </c>
      <c r="AI14" s="29">
        <f t="shared" si="1"/>
        <v>317.60000000000002</v>
      </c>
      <c r="AL14" s="148" t="s">
        <v>231</v>
      </c>
      <c r="AM14" s="150">
        <v>301</v>
      </c>
      <c r="AN14" s="151" t="s">
        <v>153</v>
      </c>
      <c r="AO14" s="138">
        <f t="shared" ref="AO14:AX15" si="16">U8</f>
        <v>494.4</v>
      </c>
      <c r="AP14" s="138">
        <f t="shared" si="16"/>
        <v>104.70000000000002</v>
      </c>
      <c r="AQ14" s="138">
        <f t="shared" si="16"/>
        <v>0</v>
      </c>
      <c r="AR14" s="138">
        <f t="shared" si="16"/>
        <v>599.1</v>
      </c>
      <c r="AS14" s="138">
        <f t="shared" si="16"/>
        <v>560.89999999999986</v>
      </c>
      <c r="AT14" s="138">
        <f t="shared" si="16"/>
        <v>133.80000000000001</v>
      </c>
      <c r="AU14" s="138">
        <f t="shared" si="16"/>
        <v>0.4</v>
      </c>
      <c r="AV14" s="138">
        <f t="shared" si="16"/>
        <v>221.40000000000003</v>
      </c>
      <c r="AW14" s="138">
        <f t="shared" si="16"/>
        <v>0</v>
      </c>
      <c r="AX14" s="138">
        <f t="shared" si="16"/>
        <v>1.4</v>
      </c>
      <c r="AY14" s="138">
        <f t="shared" ref="AY14:BA14" si="17">AE8</f>
        <v>14.100000000000023</v>
      </c>
      <c r="AZ14" s="138">
        <f t="shared" si="17"/>
        <v>0</v>
      </c>
      <c r="BA14" s="138">
        <f t="shared" si="17"/>
        <v>0</v>
      </c>
      <c r="BB14" s="138">
        <f>AH8</f>
        <v>14.100000000000023</v>
      </c>
      <c r="BC14" s="138">
        <f>AI8</f>
        <v>695.0999999999998</v>
      </c>
    </row>
    <row r="15" spans="1:56" ht="13.5" thickBot="1" x14ac:dyDescent="0.25">
      <c r="A15" s="23" t="s">
        <v>34</v>
      </c>
      <c r="B15" s="24" t="s">
        <v>35</v>
      </c>
      <c r="C15" s="28">
        <f>'2005_AG_GW_Counties'!C15</f>
        <v>43.6</v>
      </c>
      <c r="D15" s="29">
        <f>'2005_Urban_GW_Counties'!C15</f>
        <v>9.4999999999999982</v>
      </c>
      <c r="E15" s="29">
        <f>'2005_MW_GW_Counties'!C15</f>
        <v>0</v>
      </c>
      <c r="F15" s="29">
        <f t="shared" si="5"/>
        <v>53.1</v>
      </c>
      <c r="G15" s="28">
        <f>'2005_AG_GW_Counties'!H15</f>
        <v>71.7</v>
      </c>
      <c r="H15" s="29">
        <f>'2005_Urban_GW_Counties'!H15</f>
        <v>9.4999999999999982</v>
      </c>
      <c r="I15" s="29">
        <f>'2005_MW_GW_Counties'!H15</f>
        <v>0</v>
      </c>
      <c r="J15" s="28">
        <f>'2005_AG_GW_Counties'!D15+'2005_Urban_GW_Counties'!D15+'2005_MW_GW_Counties'!D15</f>
        <v>12.8</v>
      </c>
      <c r="K15" s="28">
        <f>'2005_AG_GW_Counties'!E15+'2005_Urban_GW_Counties'!E15+'2005_MW_GW_Counties'!E15</f>
        <v>0</v>
      </c>
      <c r="L15" s="28">
        <f>'2005_AG_GW_Counties'!F15+'2005_Urban_GW_Counties'!F15+'2005_MW_GW_Counties'!F15</f>
        <v>0</v>
      </c>
      <c r="M15" s="28">
        <f>'2005_AG_GW_Counties'!J15</f>
        <v>0</v>
      </c>
      <c r="N15" s="29">
        <f>'2005_Urban_GW_Counties'!J15</f>
        <v>0</v>
      </c>
      <c r="O15" s="29">
        <f>'2005_MW_GW_Counties'!J15</f>
        <v>0</v>
      </c>
      <c r="P15" s="28">
        <f>'2005_AG_GW_Counties'!J15+'2005_Urban_GW_Counties'!J15+'2005_MW_GW_Counties'!J15</f>
        <v>0</v>
      </c>
      <c r="Q15" s="29">
        <f>'2005_AG_GW_Counties'!H15+'2005_Urban_GW_Counties'!H15+'2005_MW_GW_Counties'!H15</f>
        <v>81.2</v>
      </c>
      <c r="S15" s="27">
        <v>502</v>
      </c>
      <c r="T15" s="25" t="s">
        <v>158</v>
      </c>
      <c r="U15" s="28">
        <f>'2005_AG_GW_Counties'!P15</f>
        <v>1.3</v>
      </c>
      <c r="V15" s="29">
        <f>'2005_Urban_GW_Counties'!P15</f>
        <v>0.4</v>
      </c>
      <c r="W15" s="29">
        <f>'2005_MW_GW_Counties'!P15</f>
        <v>0</v>
      </c>
      <c r="X15" s="29">
        <f t="shared" si="6"/>
        <v>1.7000000000000002</v>
      </c>
      <c r="Y15" s="28">
        <f>'2005_AG_GW_Counties'!U15</f>
        <v>8.5</v>
      </c>
      <c r="Z15" s="29">
        <f>'2005_Urban_GW_Counties'!U15</f>
        <v>0.6</v>
      </c>
      <c r="AA15" s="29">
        <f>'2005_MW_GW_Counties'!U15</f>
        <v>0</v>
      </c>
      <c r="AB15" s="28">
        <f>'2005_AG_GW_Counties'!Q15+'2005_Urban_GW_Counties'!Q15+'2005_MW_GW_Counties'!Q15</f>
        <v>0.60000000000000009</v>
      </c>
      <c r="AC15" s="28">
        <f>'2005_AG_GW_Counties'!R15+'2005_Urban_GW_Counties'!R15+'2005_MW_GW_Counties'!R15</f>
        <v>0</v>
      </c>
      <c r="AD15" s="28">
        <f>'2005_AG_GW_Counties'!S15+'2005_Urban_GW_Counties'!S15+'2005_MW_GW_Counties'!S15</f>
        <v>0.4</v>
      </c>
      <c r="AE15" s="28">
        <f>'2005_AG_GW_Counties'!W15</f>
        <v>0</v>
      </c>
      <c r="AF15" s="29">
        <f>'2005_Urban_GW_Counties'!W15</f>
        <v>0</v>
      </c>
      <c r="AG15" s="29">
        <f>'2005_MW_GW_Counties'!W15</f>
        <v>0</v>
      </c>
      <c r="AH15" s="28">
        <f>'2005_AG_GW_Counties'!W15+'2005_Urban_GW_Counties'!W15+'2005_MW_GW_Counties'!W15</f>
        <v>0</v>
      </c>
      <c r="AI15" s="29">
        <f t="shared" si="1"/>
        <v>9.1</v>
      </c>
      <c r="AL15" s="148"/>
      <c r="AM15" s="152">
        <v>302</v>
      </c>
      <c r="AN15" s="153" t="s">
        <v>154</v>
      </c>
      <c r="AO15" s="154">
        <f t="shared" si="16"/>
        <v>303.8</v>
      </c>
      <c r="AP15" s="154">
        <f t="shared" si="16"/>
        <v>73.8</v>
      </c>
      <c r="AQ15" s="154">
        <f t="shared" si="16"/>
        <v>0</v>
      </c>
      <c r="AR15" s="154">
        <f t="shared" si="16"/>
        <v>377.6</v>
      </c>
      <c r="AS15" s="154">
        <f t="shared" si="16"/>
        <v>337.5</v>
      </c>
      <c r="AT15" s="154">
        <f t="shared" si="16"/>
        <v>134.6</v>
      </c>
      <c r="AU15" s="154">
        <f t="shared" si="16"/>
        <v>0</v>
      </c>
      <c r="AV15" s="154">
        <f t="shared" si="16"/>
        <v>77.8</v>
      </c>
      <c r="AW15" s="154">
        <f t="shared" si="16"/>
        <v>0</v>
      </c>
      <c r="AX15" s="154">
        <f t="shared" si="16"/>
        <v>0</v>
      </c>
      <c r="AY15" s="154">
        <f t="shared" ref="AY15:BA15" si="18">AE9</f>
        <v>0</v>
      </c>
      <c r="AZ15" s="154">
        <f t="shared" si="18"/>
        <v>0</v>
      </c>
      <c r="BA15" s="154">
        <f t="shared" si="18"/>
        <v>0</v>
      </c>
      <c r="BB15" s="154">
        <f>AH9</f>
        <v>0</v>
      </c>
      <c r="BC15" s="154">
        <f>AI9</f>
        <v>472.1</v>
      </c>
    </row>
    <row r="16" spans="1:56" ht="13.5" thickTop="1" x14ac:dyDescent="0.2">
      <c r="A16" s="23" t="s">
        <v>36</v>
      </c>
      <c r="B16" s="24" t="s">
        <v>37</v>
      </c>
      <c r="C16" s="28">
        <f>'2005_AG_GW_Counties'!C16</f>
        <v>870.90000000000009</v>
      </c>
      <c r="D16" s="29">
        <f>'2005_Urban_GW_Counties'!C16</f>
        <v>161.4</v>
      </c>
      <c r="E16" s="29">
        <f>'2005_MW_GW_Counties'!C16</f>
        <v>23.1</v>
      </c>
      <c r="F16" s="29">
        <f t="shared" si="5"/>
        <v>1055.4000000000001</v>
      </c>
      <c r="G16" s="28">
        <f>'2005_AG_GW_Counties'!H16</f>
        <v>3171.4999999999995</v>
      </c>
      <c r="H16" s="29">
        <f>'2005_Urban_GW_Counties'!H16</f>
        <v>232.89999999999995</v>
      </c>
      <c r="I16" s="29">
        <f>'2005_MW_GW_Counties'!H16</f>
        <v>43</v>
      </c>
      <c r="J16" s="28">
        <f>'2005_AG_GW_Counties'!D16+'2005_Urban_GW_Counties'!D16+'2005_MW_GW_Counties'!D16</f>
        <v>620.5</v>
      </c>
      <c r="K16" s="28">
        <f>'2005_AG_GW_Counties'!E16+'2005_Urban_GW_Counties'!E16+'2005_MW_GW_Counties'!E16</f>
        <v>493.6</v>
      </c>
      <c r="L16" s="28">
        <f>'2005_AG_GW_Counties'!F16+'2005_Urban_GW_Counties'!F16+'2005_MW_GW_Counties'!F16</f>
        <v>114.9</v>
      </c>
      <c r="M16" s="28">
        <f>'2005_AG_GW_Counties'!J16</f>
        <v>5.0999999999999091</v>
      </c>
      <c r="N16" s="29">
        <f>'2005_Urban_GW_Counties'!J16</f>
        <v>7.1999999999999886</v>
      </c>
      <c r="O16" s="29">
        <f>'2005_MW_GW_Counties'!J16</f>
        <v>0</v>
      </c>
      <c r="P16" s="28">
        <f>'2005_AG_GW_Counties'!J16+'2005_Urban_GW_Counties'!J16+'2005_MW_GW_Counties'!J16</f>
        <v>12.299999999999898</v>
      </c>
      <c r="Q16" s="29">
        <f>'2005_AG_GW_Counties'!H16+'2005_Urban_GW_Counties'!H16+'2005_MW_GW_Counties'!H16</f>
        <v>3447.3999999999996</v>
      </c>
      <c r="S16" s="27">
        <v>503</v>
      </c>
      <c r="T16" s="25" t="s">
        <v>159</v>
      </c>
      <c r="U16" s="28">
        <f>'2005_AG_GW_Counties'!P16</f>
        <v>225.7</v>
      </c>
      <c r="V16" s="29">
        <f>'2005_Urban_GW_Counties'!P16</f>
        <v>44.9</v>
      </c>
      <c r="W16" s="29">
        <f>'2005_MW_GW_Counties'!P16</f>
        <v>0</v>
      </c>
      <c r="X16" s="29">
        <f t="shared" si="6"/>
        <v>270.59999999999997</v>
      </c>
      <c r="Y16" s="28">
        <f>'2005_AG_GW_Counties'!U16</f>
        <v>435.09999999999997</v>
      </c>
      <c r="Z16" s="29">
        <f>'2005_Urban_GW_Counties'!U16</f>
        <v>61.099999999999994</v>
      </c>
      <c r="AA16" s="29">
        <f>'2005_MW_GW_Counties'!U16</f>
        <v>0.2</v>
      </c>
      <c r="AB16" s="28">
        <f>'2005_AG_GW_Counties'!Q16+'2005_Urban_GW_Counties'!Q16+'2005_MW_GW_Counties'!Q16</f>
        <v>66.7</v>
      </c>
      <c r="AC16" s="28">
        <f>'2005_AG_GW_Counties'!R16+'2005_Urban_GW_Counties'!R16+'2005_MW_GW_Counties'!R16</f>
        <v>0</v>
      </c>
      <c r="AD16" s="28">
        <f>'2005_AG_GW_Counties'!S16+'2005_Urban_GW_Counties'!S16+'2005_MW_GW_Counties'!S16</f>
        <v>42.5</v>
      </c>
      <c r="AE16" s="28">
        <f>'2005_AG_GW_Counties'!W16</f>
        <v>0.80000000000001137</v>
      </c>
      <c r="AF16" s="29">
        <f>'2005_Urban_GW_Counties'!W16</f>
        <v>0</v>
      </c>
      <c r="AG16" s="29">
        <f>'2005_MW_GW_Counties'!W16</f>
        <v>0</v>
      </c>
      <c r="AH16" s="28">
        <f>'2005_AG_GW_Counties'!W16+'2005_Urban_GW_Counties'!W16+'2005_MW_GW_Counties'!W16</f>
        <v>0.80000000000001137</v>
      </c>
      <c r="AI16" s="29">
        <f t="shared" si="1"/>
        <v>496.39999999999992</v>
      </c>
      <c r="AL16" s="148"/>
      <c r="AM16" s="150"/>
      <c r="AN16" s="155" t="s">
        <v>242</v>
      </c>
      <c r="AO16" s="138">
        <f>SUM(AO14:AO15)</f>
        <v>798.2</v>
      </c>
      <c r="AP16" s="138">
        <f t="shared" ref="AP16:BC16" si="19">SUM(AP14:AP15)</f>
        <v>178.5</v>
      </c>
      <c r="AQ16" s="138">
        <f t="shared" si="19"/>
        <v>0</v>
      </c>
      <c r="AR16" s="138">
        <f t="shared" si="19"/>
        <v>976.7</v>
      </c>
      <c r="AS16" s="138">
        <f t="shared" si="19"/>
        <v>898.39999999999986</v>
      </c>
      <c r="AT16" s="138">
        <f t="shared" si="19"/>
        <v>268.39999999999998</v>
      </c>
      <c r="AU16" s="138">
        <f t="shared" si="19"/>
        <v>0.4</v>
      </c>
      <c r="AV16" s="138">
        <f t="shared" si="19"/>
        <v>299.20000000000005</v>
      </c>
      <c r="AW16" s="138">
        <f t="shared" si="19"/>
        <v>0</v>
      </c>
      <c r="AX16" s="138">
        <f t="shared" si="19"/>
        <v>1.4</v>
      </c>
      <c r="AY16" s="138">
        <f t="shared" ref="AY16:BA16" si="20">SUM(AY14:AY15)</f>
        <v>14.100000000000023</v>
      </c>
      <c r="AZ16" s="138">
        <f t="shared" si="20"/>
        <v>0</v>
      </c>
      <c r="BA16" s="138">
        <f t="shared" si="20"/>
        <v>0</v>
      </c>
      <c r="BB16" s="138">
        <f t="shared" si="19"/>
        <v>14.100000000000023</v>
      </c>
      <c r="BC16" s="138">
        <f t="shared" si="19"/>
        <v>1167.1999999999998</v>
      </c>
      <c r="BD16" s="28">
        <f>AS16+AT16+AU16</f>
        <v>1167.1999999999998</v>
      </c>
    </row>
    <row r="17" spans="1:56" x14ac:dyDescent="0.2">
      <c r="A17" s="23" t="s">
        <v>38</v>
      </c>
      <c r="B17" s="24" t="s">
        <v>39</v>
      </c>
      <c r="C17" s="28">
        <f>'2005_AG_GW_Counties'!C17</f>
        <v>570.40000000000009</v>
      </c>
      <c r="D17" s="29">
        <f>'2005_Urban_GW_Counties'!C17</f>
        <v>37.1</v>
      </c>
      <c r="E17" s="29">
        <f>'2005_MW_GW_Counties'!C17</f>
        <v>0</v>
      </c>
      <c r="F17" s="29">
        <f t="shared" si="5"/>
        <v>607.50000000000011</v>
      </c>
      <c r="G17" s="28">
        <f>'2005_AG_GW_Counties'!H17</f>
        <v>1531</v>
      </c>
      <c r="H17" s="29">
        <f>'2005_Urban_GW_Counties'!H17</f>
        <v>39.9</v>
      </c>
      <c r="I17" s="29">
        <f>'2005_MW_GW_Counties'!H17</f>
        <v>0</v>
      </c>
      <c r="J17" s="28">
        <f>'2005_AG_GW_Counties'!D17+'2005_Urban_GW_Counties'!D17+'2005_MW_GW_Counties'!D17</f>
        <v>263.2</v>
      </c>
      <c r="K17" s="28">
        <f>'2005_AG_GW_Counties'!E17+'2005_Urban_GW_Counties'!E17+'2005_MW_GW_Counties'!E17</f>
        <v>0</v>
      </c>
      <c r="L17" s="28">
        <f>'2005_AG_GW_Counties'!F17+'2005_Urban_GW_Counties'!F17+'2005_MW_GW_Counties'!F17</f>
        <v>48</v>
      </c>
      <c r="M17" s="28">
        <f>'2005_AG_GW_Counties'!J17</f>
        <v>0</v>
      </c>
      <c r="N17" s="29">
        <f>'2005_Urban_GW_Counties'!J17</f>
        <v>0</v>
      </c>
      <c r="O17" s="29">
        <f>'2005_MW_GW_Counties'!J17</f>
        <v>0</v>
      </c>
      <c r="P17" s="28">
        <f>'2005_AG_GW_Counties'!J17+'2005_Urban_GW_Counties'!J17+'2005_MW_GW_Counties'!J17</f>
        <v>0</v>
      </c>
      <c r="Q17" s="29">
        <f>'2005_AG_GW_Counties'!H17+'2005_Urban_GW_Counties'!H17+'2005_MW_GW_Counties'!H17</f>
        <v>1570.9</v>
      </c>
      <c r="S17" s="27">
        <v>504</v>
      </c>
      <c r="T17" s="25" t="s">
        <v>160</v>
      </c>
      <c r="U17" s="28">
        <f>'2005_AG_GW_Counties'!P17</f>
        <v>152.70000000000002</v>
      </c>
      <c r="V17" s="29">
        <f>'2005_Urban_GW_Counties'!P17</f>
        <v>40.300000000000004</v>
      </c>
      <c r="W17" s="29">
        <f>'2005_MW_GW_Counties'!P17</f>
        <v>0</v>
      </c>
      <c r="X17" s="29">
        <f t="shared" si="6"/>
        <v>193.00000000000003</v>
      </c>
      <c r="Y17" s="28">
        <f>'2005_AG_GW_Counties'!U17</f>
        <v>268.3</v>
      </c>
      <c r="Z17" s="29">
        <f>'2005_Urban_GW_Counties'!U17</f>
        <v>78</v>
      </c>
      <c r="AA17" s="29">
        <f>'2005_MW_GW_Counties'!U17</f>
        <v>1</v>
      </c>
      <c r="AB17" s="28">
        <f>'2005_AG_GW_Counties'!Q17+'2005_Urban_GW_Counties'!Q17+'2005_MW_GW_Counties'!Q17</f>
        <v>45.300000000000004</v>
      </c>
      <c r="AC17" s="28">
        <f>'2005_AG_GW_Counties'!R17+'2005_Urban_GW_Counties'!R17+'2005_MW_GW_Counties'!R17</f>
        <v>0</v>
      </c>
      <c r="AD17" s="28">
        <f>'2005_AG_GW_Counties'!S17+'2005_Urban_GW_Counties'!S17+'2005_MW_GW_Counties'!S17</f>
        <v>25.400000000000002</v>
      </c>
      <c r="AE17" s="28">
        <f>'2005_AG_GW_Counties'!W17</f>
        <v>0</v>
      </c>
      <c r="AF17" s="29">
        <f>'2005_Urban_GW_Counties'!W17</f>
        <v>0</v>
      </c>
      <c r="AG17" s="29">
        <f>'2005_MW_GW_Counties'!W17</f>
        <v>0</v>
      </c>
      <c r="AH17" s="28">
        <f>'2005_AG_GW_Counties'!W17+'2005_Urban_GW_Counties'!W17+'2005_MW_GW_Counties'!W17</f>
        <v>0</v>
      </c>
      <c r="AI17" s="29">
        <f t="shared" si="1"/>
        <v>347.3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'2005_AG_GW_Counties'!C18</f>
        <v>32.9</v>
      </c>
      <c r="D18" s="29">
        <f>'2005_Urban_GW_Counties'!C18</f>
        <v>5.6</v>
      </c>
      <c r="E18" s="29">
        <f>'2005_MW_GW_Counties'!C18</f>
        <v>0</v>
      </c>
      <c r="F18" s="29">
        <f t="shared" si="5"/>
        <v>38.5</v>
      </c>
      <c r="G18" s="28">
        <f>'2005_AG_GW_Counties'!H18</f>
        <v>43.2</v>
      </c>
      <c r="H18" s="29">
        <f>'2005_Urban_GW_Counties'!H18</f>
        <v>9.6</v>
      </c>
      <c r="I18" s="29">
        <f>'2005_MW_GW_Counties'!H18</f>
        <v>0</v>
      </c>
      <c r="J18" s="28">
        <f>'2005_AG_GW_Counties'!D18+'2005_Urban_GW_Counties'!D18+'2005_MW_GW_Counties'!D18</f>
        <v>8.3999999999999986</v>
      </c>
      <c r="K18" s="28">
        <f>'2005_AG_GW_Counties'!E18+'2005_Urban_GW_Counties'!E18+'2005_MW_GW_Counties'!E18</f>
        <v>0</v>
      </c>
      <c r="L18" s="28">
        <f>'2005_AG_GW_Counties'!F18+'2005_Urban_GW_Counties'!F18+'2005_MW_GW_Counties'!F18</f>
        <v>0.30000000000000004</v>
      </c>
      <c r="M18" s="28">
        <f>'2005_AG_GW_Counties'!J18</f>
        <v>0</v>
      </c>
      <c r="N18" s="29">
        <f>'2005_Urban_GW_Counties'!J18</f>
        <v>0</v>
      </c>
      <c r="O18" s="29">
        <f>'2005_MW_GW_Counties'!J18</f>
        <v>0</v>
      </c>
      <c r="P18" s="28">
        <f>'2005_AG_GW_Counties'!J18+'2005_Urban_GW_Counties'!J18+'2005_MW_GW_Counties'!J18</f>
        <v>0</v>
      </c>
      <c r="Q18" s="29">
        <f>'2005_AG_GW_Counties'!H18+'2005_Urban_GW_Counties'!H18+'2005_MW_GW_Counties'!H18</f>
        <v>52.800000000000004</v>
      </c>
      <c r="S18" s="27">
        <v>505</v>
      </c>
      <c r="T18" s="25" t="s">
        <v>161</v>
      </c>
      <c r="U18" s="28">
        <f>'2005_AG_GW_Counties'!P18</f>
        <v>35.900000000000006</v>
      </c>
      <c r="V18" s="29">
        <f>'2005_Urban_GW_Counties'!P18</f>
        <v>6</v>
      </c>
      <c r="W18" s="29">
        <f>'2005_MW_GW_Counties'!P18</f>
        <v>0</v>
      </c>
      <c r="X18" s="29">
        <f t="shared" si="6"/>
        <v>41.900000000000006</v>
      </c>
      <c r="Y18" s="28">
        <f>'2005_AG_GW_Counties'!U18</f>
        <v>47.1</v>
      </c>
      <c r="Z18" s="29">
        <f>'2005_Urban_GW_Counties'!U18</f>
        <v>10</v>
      </c>
      <c r="AA18" s="29">
        <f>'2005_MW_GW_Counties'!U18</f>
        <v>0</v>
      </c>
      <c r="AB18" s="28">
        <f>'2005_AG_GW_Counties'!Q18+'2005_Urban_GW_Counties'!Q18+'2005_MW_GW_Counties'!Q18</f>
        <v>9.1999999999999993</v>
      </c>
      <c r="AC18" s="28">
        <f>'2005_AG_GW_Counties'!R18+'2005_Urban_GW_Counties'!R18+'2005_MW_GW_Counties'!R18</f>
        <v>0</v>
      </c>
      <c r="AD18" s="28">
        <f>'2005_AG_GW_Counties'!S18+'2005_Urban_GW_Counties'!S18+'2005_MW_GW_Counties'!S18</f>
        <v>0.30000000000000004</v>
      </c>
      <c r="AE18" s="28">
        <f>'2005_AG_GW_Counties'!W18</f>
        <v>0</v>
      </c>
      <c r="AF18" s="29">
        <f>'2005_Urban_GW_Counties'!W18</f>
        <v>0</v>
      </c>
      <c r="AG18" s="29">
        <f>'2005_MW_GW_Counties'!W18</f>
        <v>0</v>
      </c>
      <c r="AH18" s="28">
        <f>'2005_AG_GW_Counties'!W18+'2005_Urban_GW_Counties'!W18+'2005_MW_GW_Counties'!W18</f>
        <v>0</v>
      </c>
      <c r="AI18" s="29">
        <f t="shared" si="1"/>
        <v>57.1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'2005_AG_GW_Counties'!C19</f>
        <v>77.300000000000011</v>
      </c>
      <c r="D19" s="29">
        <f>'2005_Urban_GW_Counties'!C19</f>
        <v>16.8</v>
      </c>
      <c r="E19" s="29">
        <f>'2005_MW_GW_Counties'!C19</f>
        <v>6.3</v>
      </c>
      <c r="F19" s="29">
        <f t="shared" si="5"/>
        <v>100.4</v>
      </c>
      <c r="G19" s="28">
        <f>'2005_AG_GW_Counties'!H19</f>
        <v>218.7</v>
      </c>
      <c r="H19" s="29">
        <f>'2005_Urban_GW_Counties'!H19</f>
        <v>20.8</v>
      </c>
      <c r="I19" s="29">
        <f>'2005_MW_GW_Counties'!H19</f>
        <v>24.599999999999998</v>
      </c>
      <c r="J19" s="28">
        <f>'2005_AG_GW_Counties'!D19+'2005_Urban_GW_Counties'!D19+'2005_MW_GW_Counties'!D19</f>
        <v>31.8</v>
      </c>
      <c r="K19" s="28">
        <f>'2005_AG_GW_Counties'!E19+'2005_Urban_GW_Counties'!E19+'2005_MW_GW_Counties'!E19</f>
        <v>0</v>
      </c>
      <c r="L19" s="28">
        <f>'2005_AG_GW_Counties'!F19+'2005_Urban_GW_Counties'!F19+'2005_MW_GW_Counties'!F19</f>
        <v>3.4</v>
      </c>
      <c r="M19" s="28">
        <f>'2005_AG_GW_Counties'!J19</f>
        <v>10.300000000000011</v>
      </c>
      <c r="N19" s="29">
        <f>'2005_Urban_GW_Counties'!J19</f>
        <v>0</v>
      </c>
      <c r="O19" s="29">
        <f>'2005_MW_GW_Counties'!J19</f>
        <v>0.5</v>
      </c>
      <c r="P19" s="28">
        <f>'2005_AG_GW_Counties'!J19+'2005_Urban_GW_Counties'!J19+'2005_MW_GW_Counties'!J19</f>
        <v>10.800000000000011</v>
      </c>
      <c r="Q19" s="29">
        <f>'2005_AG_GW_Counties'!H19+'2005_Urban_GW_Counties'!H19+'2005_MW_GW_Counties'!H19</f>
        <v>264.10000000000002</v>
      </c>
      <c r="S19" s="27">
        <v>506</v>
      </c>
      <c r="T19" s="25" t="s">
        <v>162</v>
      </c>
      <c r="U19" s="28">
        <f>'2005_AG_GW_Counties'!P19</f>
        <v>443.09999999999997</v>
      </c>
      <c r="V19" s="29">
        <f>'2005_Urban_GW_Counties'!P19</f>
        <v>12.1</v>
      </c>
      <c r="W19" s="29">
        <f>'2005_MW_GW_Counties'!P19</f>
        <v>8.7000000000000011</v>
      </c>
      <c r="X19" s="29">
        <f t="shared" si="6"/>
        <v>463.9</v>
      </c>
      <c r="Y19" s="28">
        <f>'2005_AG_GW_Counties'!U19</f>
        <v>1901.1000000000001</v>
      </c>
      <c r="Z19" s="29">
        <f>'2005_Urban_GW_Counties'!U19</f>
        <v>12.1</v>
      </c>
      <c r="AA19" s="29">
        <f>'2005_MW_GW_Counties'!U19</f>
        <v>169.9</v>
      </c>
      <c r="AB19" s="28">
        <f>'2005_AG_GW_Counties'!Q19+'2005_Urban_GW_Counties'!Q19+'2005_MW_GW_Counties'!Q19</f>
        <v>72.900000000000006</v>
      </c>
      <c r="AC19" s="28">
        <f>'2005_AG_GW_Counties'!R19+'2005_Urban_GW_Counties'!R19+'2005_MW_GW_Counties'!R19</f>
        <v>0</v>
      </c>
      <c r="AD19" s="28">
        <f>'2005_AG_GW_Counties'!S19+'2005_Urban_GW_Counties'!S19+'2005_MW_GW_Counties'!S19</f>
        <v>58.400000000000006</v>
      </c>
      <c r="AE19" s="28">
        <f>'2005_AG_GW_Counties'!W19</f>
        <v>81.799999999999955</v>
      </c>
      <c r="AF19" s="29">
        <f>'2005_Urban_GW_Counties'!W19</f>
        <v>0</v>
      </c>
      <c r="AG19" s="29">
        <f>'2005_MW_GW_Counties'!W19</f>
        <v>16.900000000000006</v>
      </c>
      <c r="AH19" s="28">
        <f>'2005_AG_GW_Counties'!W19+'2005_Urban_GW_Counties'!W19+'2005_MW_GW_Counties'!W19</f>
        <v>98.69999999999996</v>
      </c>
      <c r="AI19" s="29">
        <f t="shared" si="1"/>
        <v>2083.1</v>
      </c>
      <c r="AL19" s="148" t="s">
        <v>234</v>
      </c>
      <c r="AM19" s="150">
        <v>401</v>
      </c>
      <c r="AN19" s="151" t="s">
        <v>93</v>
      </c>
      <c r="AO19" s="138">
        <f t="shared" ref="AO19:AX22" si="21">U10</f>
        <v>2.2000000000000002</v>
      </c>
      <c r="AP19" s="138">
        <f t="shared" si="21"/>
        <v>50.8</v>
      </c>
      <c r="AQ19" s="138">
        <f t="shared" si="21"/>
        <v>0</v>
      </c>
      <c r="AR19" s="138">
        <f t="shared" si="21"/>
        <v>53</v>
      </c>
      <c r="AS19" s="138">
        <f t="shared" si="21"/>
        <v>260.39999999999998</v>
      </c>
      <c r="AT19" s="138">
        <f t="shared" si="21"/>
        <v>295.10000000000002</v>
      </c>
      <c r="AU19" s="138">
        <f t="shared" si="21"/>
        <v>0</v>
      </c>
      <c r="AV19" s="138">
        <f t="shared" si="21"/>
        <v>78.099999999999994</v>
      </c>
      <c r="AW19" s="138">
        <f t="shared" si="21"/>
        <v>43.599999999999994</v>
      </c>
      <c r="AX19" s="138">
        <f t="shared" si="21"/>
        <v>0</v>
      </c>
      <c r="AY19" s="138">
        <f t="shared" ref="AY19:BA19" si="22">AE10</f>
        <v>154.1</v>
      </c>
      <c r="AZ19" s="138">
        <f t="shared" si="22"/>
        <v>38.899999999999977</v>
      </c>
      <c r="BA19" s="138">
        <f t="shared" si="22"/>
        <v>0</v>
      </c>
      <c r="BB19" s="138">
        <f t="shared" ref="BB19:BC22" si="23">AH10</f>
        <v>192.99999999999997</v>
      </c>
      <c r="BC19" s="138">
        <f t="shared" si="23"/>
        <v>555.5</v>
      </c>
    </row>
    <row r="20" spans="1:56" x14ac:dyDescent="0.2">
      <c r="A20" s="23" t="s">
        <v>44</v>
      </c>
      <c r="B20" s="24" t="s">
        <v>45</v>
      </c>
      <c r="C20" s="28">
        <f>'2005_AG_GW_Counties'!C20</f>
        <v>57.5</v>
      </c>
      <c r="D20" s="29">
        <f>'2005_Urban_GW_Counties'!C20</f>
        <v>633.20000000000005</v>
      </c>
      <c r="E20" s="29">
        <f>'2005_MW_GW_Counties'!C20</f>
        <v>0</v>
      </c>
      <c r="F20" s="29">
        <f t="shared" si="5"/>
        <v>690.7</v>
      </c>
      <c r="G20" s="28">
        <f>'2005_AG_GW_Counties'!H20</f>
        <v>64.600000000000009</v>
      </c>
      <c r="H20" s="29">
        <f>'2005_Urban_GW_Counties'!H20</f>
        <v>2034.4</v>
      </c>
      <c r="I20" s="29">
        <f>'2005_MW_GW_Counties'!H20</f>
        <v>25.8</v>
      </c>
      <c r="J20" s="28">
        <f>'2005_AG_GW_Counties'!D20+'2005_Urban_GW_Counties'!D20+'2005_MW_GW_Counties'!D20</f>
        <v>137.69999999999999</v>
      </c>
      <c r="K20" s="28">
        <f>'2005_AG_GW_Counties'!E20+'2005_Urban_GW_Counties'!E20+'2005_MW_GW_Counties'!E20</f>
        <v>41.2</v>
      </c>
      <c r="L20" s="28">
        <f>'2005_AG_GW_Counties'!F20+'2005_Urban_GW_Counties'!F20+'2005_MW_GW_Counties'!F20</f>
        <v>0</v>
      </c>
      <c r="M20" s="28">
        <f>'2005_AG_GW_Counties'!J20</f>
        <v>3.8999999999999986</v>
      </c>
      <c r="N20" s="29">
        <f>'2005_Urban_GW_Counties'!J20</f>
        <v>3.2999999999999545</v>
      </c>
      <c r="O20" s="29">
        <f>'2005_MW_GW_Counties'!J20</f>
        <v>0</v>
      </c>
      <c r="P20" s="28">
        <f>'2005_AG_GW_Counties'!J20+'2005_Urban_GW_Counties'!J20+'2005_MW_GW_Counties'!J20</f>
        <v>7.1999999999999531</v>
      </c>
      <c r="Q20" s="29">
        <f>'2005_AG_GW_Counties'!H20+'2005_Urban_GW_Counties'!H20+'2005_MW_GW_Counties'!H20</f>
        <v>2124.8000000000002</v>
      </c>
      <c r="S20" s="27">
        <v>507</v>
      </c>
      <c r="T20" s="25" t="s">
        <v>163</v>
      </c>
      <c r="U20" s="28">
        <f>'2005_AG_GW_Counties'!P20</f>
        <v>465.70000000000005</v>
      </c>
      <c r="V20" s="29">
        <f>'2005_Urban_GW_Counties'!P20</f>
        <v>44.4</v>
      </c>
      <c r="W20" s="29">
        <f>'2005_MW_GW_Counties'!P20</f>
        <v>13.4</v>
      </c>
      <c r="X20" s="29">
        <f t="shared" si="6"/>
        <v>523.5</v>
      </c>
      <c r="Y20" s="28">
        <f>'2005_AG_GW_Counties'!U20</f>
        <v>2265</v>
      </c>
      <c r="Z20" s="29">
        <f>'2005_Urban_GW_Counties'!U20</f>
        <v>62.8</v>
      </c>
      <c r="AA20" s="29">
        <f>'2005_MW_GW_Counties'!U20</f>
        <v>183.6</v>
      </c>
      <c r="AB20" s="28">
        <f>'2005_AG_GW_Counties'!Q20+'2005_Urban_GW_Counties'!Q20+'2005_MW_GW_Counties'!Q20</f>
        <v>125.1</v>
      </c>
      <c r="AC20" s="28">
        <f>'2005_AG_GW_Counties'!R20+'2005_Urban_GW_Counties'!R20+'2005_MW_GW_Counties'!R20</f>
        <v>0</v>
      </c>
      <c r="AD20" s="28">
        <f>'2005_AG_GW_Counties'!S20+'2005_Urban_GW_Counties'!S20+'2005_MW_GW_Counties'!S20</f>
        <v>147.5</v>
      </c>
      <c r="AE20" s="28">
        <f>'2005_AG_GW_Counties'!W20</f>
        <v>116.69999999999982</v>
      </c>
      <c r="AF20" s="29">
        <f>'2005_Urban_GW_Counties'!W20</f>
        <v>0</v>
      </c>
      <c r="AG20" s="29">
        <f>'2005_MW_GW_Counties'!W20</f>
        <v>25.5</v>
      </c>
      <c r="AH20" s="28">
        <f>'2005_AG_GW_Counties'!W20+'2005_Urban_GW_Counties'!W20+'2005_MW_GW_Counties'!W20</f>
        <v>142.19999999999982</v>
      </c>
      <c r="AI20" s="29">
        <f t="shared" si="1"/>
        <v>2511.4</v>
      </c>
      <c r="AL20" s="148"/>
      <c r="AM20" s="150">
        <v>402</v>
      </c>
      <c r="AN20" s="151" t="s">
        <v>155</v>
      </c>
      <c r="AO20" s="138">
        <f t="shared" si="21"/>
        <v>2.8</v>
      </c>
      <c r="AP20" s="138">
        <f t="shared" si="21"/>
        <v>604.6</v>
      </c>
      <c r="AQ20" s="138">
        <f t="shared" si="21"/>
        <v>0</v>
      </c>
      <c r="AR20" s="138">
        <f t="shared" si="21"/>
        <v>607.4</v>
      </c>
      <c r="AS20" s="138">
        <f t="shared" si="21"/>
        <v>4.9000000000000004</v>
      </c>
      <c r="AT20" s="138">
        <f t="shared" si="21"/>
        <v>1835.5000000000002</v>
      </c>
      <c r="AU20" s="138">
        <f t="shared" si="21"/>
        <v>25.8</v>
      </c>
      <c r="AV20" s="138">
        <f t="shared" si="21"/>
        <v>71.300000000000011</v>
      </c>
      <c r="AW20" s="138">
        <f t="shared" si="21"/>
        <v>41.2</v>
      </c>
      <c r="AX20" s="138">
        <f t="shared" si="21"/>
        <v>0</v>
      </c>
      <c r="AY20" s="138">
        <f t="shared" ref="AY20:BA20" si="24">AE11</f>
        <v>0</v>
      </c>
      <c r="AZ20" s="138">
        <f t="shared" si="24"/>
        <v>0</v>
      </c>
      <c r="BA20" s="138">
        <f t="shared" si="24"/>
        <v>0</v>
      </c>
      <c r="BB20" s="138">
        <f t="shared" si="23"/>
        <v>0</v>
      </c>
      <c r="BC20" s="138">
        <f t="shared" si="23"/>
        <v>1866.2000000000003</v>
      </c>
    </row>
    <row r="21" spans="1:56" x14ac:dyDescent="0.2">
      <c r="A21" s="23" t="s">
        <v>46</v>
      </c>
      <c r="B21" s="24" t="s">
        <v>47</v>
      </c>
      <c r="C21" s="28">
        <f>'2005_AG_GW_Counties'!C21</f>
        <v>477.70000000000005</v>
      </c>
      <c r="D21" s="29">
        <f>'2005_Urban_GW_Counties'!C21</f>
        <v>41.4</v>
      </c>
      <c r="E21" s="29">
        <f>'2005_MW_GW_Counties'!C21</f>
        <v>0</v>
      </c>
      <c r="F21" s="29">
        <f t="shared" si="5"/>
        <v>519.1</v>
      </c>
      <c r="G21" s="28">
        <f>'2005_AG_GW_Counties'!H21</f>
        <v>900.4</v>
      </c>
      <c r="H21" s="29">
        <f>'2005_Urban_GW_Counties'!H21</f>
        <v>41.5</v>
      </c>
      <c r="I21" s="29">
        <f>'2005_MW_GW_Counties'!H21</f>
        <v>0</v>
      </c>
      <c r="J21" s="28">
        <f>'2005_AG_GW_Counties'!D21+'2005_Urban_GW_Counties'!D21+'2005_MW_GW_Counties'!D21</f>
        <v>267.5</v>
      </c>
      <c r="K21" s="28">
        <f>'2005_AG_GW_Counties'!E21+'2005_Urban_GW_Counties'!E21+'2005_MW_GW_Counties'!E21</f>
        <v>0</v>
      </c>
      <c r="L21" s="28">
        <f>'2005_AG_GW_Counties'!F21+'2005_Urban_GW_Counties'!F21+'2005_MW_GW_Counties'!F21</f>
        <v>21.200000000000003</v>
      </c>
      <c r="M21" s="28">
        <f>'2005_AG_GW_Counties'!J21</f>
        <v>0</v>
      </c>
      <c r="N21" s="29">
        <f>'2005_Urban_GW_Counties'!J21</f>
        <v>0</v>
      </c>
      <c r="O21" s="29">
        <f>'2005_MW_GW_Counties'!J21</f>
        <v>0</v>
      </c>
      <c r="P21" s="28">
        <f>'2005_AG_GW_Counties'!J21+'2005_Urban_GW_Counties'!J21+'2005_MW_GW_Counties'!J21</f>
        <v>0</v>
      </c>
      <c r="Q21" s="29">
        <f>'2005_AG_GW_Counties'!H21+'2005_Urban_GW_Counties'!H21+'2005_MW_GW_Counties'!H21</f>
        <v>941.9</v>
      </c>
      <c r="S21" s="27">
        <v>508</v>
      </c>
      <c r="T21" s="25" t="s">
        <v>164</v>
      </c>
      <c r="U21" s="28">
        <f>'2005_AG_GW_Counties'!P21</f>
        <v>39.899999999999991</v>
      </c>
      <c r="V21" s="29">
        <f>'2005_Urban_GW_Counties'!P21</f>
        <v>21.099999999999998</v>
      </c>
      <c r="W21" s="29">
        <f>'2005_MW_GW_Counties'!P21</f>
        <v>0</v>
      </c>
      <c r="X21" s="29">
        <f t="shared" si="6"/>
        <v>60.999999999999986</v>
      </c>
      <c r="Y21" s="28">
        <f>'2005_AG_GW_Counties'!U21</f>
        <v>318.59999999999991</v>
      </c>
      <c r="Z21" s="29">
        <f>'2005_Urban_GW_Counties'!U21</f>
        <v>122.19999999999999</v>
      </c>
      <c r="AA21" s="29">
        <f>'2005_MW_GW_Counties'!U21</f>
        <v>2</v>
      </c>
      <c r="AB21" s="28">
        <f>'2005_AG_GW_Counties'!Q21+'2005_Urban_GW_Counties'!Q21+'2005_MW_GW_Counties'!Q21</f>
        <v>59.3</v>
      </c>
      <c r="AC21" s="28">
        <f>'2005_AG_GW_Counties'!R21+'2005_Urban_GW_Counties'!R21+'2005_MW_GW_Counties'!R21</f>
        <v>0</v>
      </c>
      <c r="AD21" s="28">
        <f>'2005_AG_GW_Counties'!S21+'2005_Urban_GW_Counties'!S21+'2005_MW_GW_Counties'!S21</f>
        <v>28.799999999999997</v>
      </c>
      <c r="AE21" s="28">
        <f>'2005_AG_GW_Counties'!W21</f>
        <v>44.699999999999989</v>
      </c>
      <c r="AF21" s="29">
        <f>'2005_Urban_GW_Counties'!W21</f>
        <v>0</v>
      </c>
      <c r="AG21" s="29">
        <f>'2005_MW_GW_Counties'!W21</f>
        <v>0</v>
      </c>
      <c r="AH21" s="28">
        <f>'2005_AG_GW_Counties'!W21+'2005_Urban_GW_Counties'!W21+'2005_MW_GW_Counties'!W21</f>
        <v>44.699999999999989</v>
      </c>
      <c r="AI21" s="29">
        <f t="shared" si="1"/>
        <v>442.7999999999999</v>
      </c>
      <c r="AL21" s="148"/>
      <c r="AM21" s="150">
        <v>403</v>
      </c>
      <c r="AN21" s="151" t="s">
        <v>156</v>
      </c>
      <c r="AO21" s="138">
        <f t="shared" si="21"/>
        <v>114.89999999999999</v>
      </c>
      <c r="AP21" s="138">
        <f t="shared" si="21"/>
        <v>372.59999999999997</v>
      </c>
      <c r="AQ21" s="138">
        <f t="shared" si="21"/>
        <v>0</v>
      </c>
      <c r="AR21" s="138">
        <f t="shared" si="21"/>
        <v>487.49999999999994</v>
      </c>
      <c r="AS21" s="138">
        <f t="shared" si="21"/>
        <v>124.6</v>
      </c>
      <c r="AT21" s="138">
        <f t="shared" si="21"/>
        <v>1066.2</v>
      </c>
      <c r="AU21" s="138">
        <f t="shared" si="21"/>
        <v>5.3999999999999995</v>
      </c>
      <c r="AV21" s="138">
        <f t="shared" si="21"/>
        <v>271.39999999999998</v>
      </c>
      <c r="AW21" s="138">
        <f t="shared" si="21"/>
        <v>0</v>
      </c>
      <c r="AX21" s="138">
        <f t="shared" si="21"/>
        <v>0</v>
      </c>
      <c r="AY21" s="138">
        <f t="shared" ref="AY21:BA21" si="25">AE12</f>
        <v>5.7000000000000028</v>
      </c>
      <c r="AZ21" s="138">
        <f t="shared" si="25"/>
        <v>215.10000000000002</v>
      </c>
      <c r="BA21" s="138">
        <f t="shared" si="25"/>
        <v>0</v>
      </c>
      <c r="BB21" s="138">
        <f t="shared" si="23"/>
        <v>220.8</v>
      </c>
      <c r="BC21" s="138">
        <f t="shared" si="23"/>
        <v>1196.2</v>
      </c>
    </row>
    <row r="22" spans="1:56" ht="13.5" thickBot="1" x14ac:dyDescent="0.25">
      <c r="A22" s="23" t="s">
        <v>48</v>
      </c>
      <c r="B22" s="24" t="s">
        <v>49</v>
      </c>
      <c r="C22" s="28">
        <f>'2005_AG_GW_Counties'!C22</f>
        <v>1</v>
      </c>
      <c r="D22" s="29">
        <f>'2005_Urban_GW_Counties'!C22</f>
        <v>0.4</v>
      </c>
      <c r="E22" s="29">
        <f>'2005_MW_GW_Counties'!C22</f>
        <v>0</v>
      </c>
      <c r="F22" s="29">
        <f t="shared" si="5"/>
        <v>1.4</v>
      </c>
      <c r="G22" s="28">
        <f>'2005_AG_GW_Counties'!H22</f>
        <v>5.3999999999999995</v>
      </c>
      <c r="H22" s="29">
        <f>'2005_Urban_GW_Counties'!H22</f>
        <v>41.5</v>
      </c>
      <c r="I22" s="29">
        <f>'2005_MW_GW_Counties'!H22</f>
        <v>0</v>
      </c>
      <c r="J22" s="28">
        <f>'2005_AG_GW_Counties'!D22+'2005_Urban_GW_Counties'!D22+'2005_MW_GW_Counties'!D22</f>
        <v>0.5</v>
      </c>
      <c r="K22" s="28">
        <f>'2005_AG_GW_Counties'!E22+'2005_Urban_GW_Counties'!E22+'2005_MW_GW_Counties'!E22</f>
        <v>0</v>
      </c>
      <c r="L22" s="28">
        <f>'2005_AG_GW_Counties'!F22+'2005_Urban_GW_Counties'!F22+'2005_MW_GW_Counties'!F22</f>
        <v>0</v>
      </c>
      <c r="M22" s="28">
        <f>'2005_AG_GW_Counties'!J22</f>
        <v>0</v>
      </c>
      <c r="N22" s="29">
        <f>'2005_Urban_GW_Counties'!J22</f>
        <v>0</v>
      </c>
      <c r="O22" s="29">
        <f>'2005_MW_GW_Counties'!J22</f>
        <v>0</v>
      </c>
      <c r="P22" s="28">
        <f>'2005_AG_GW_Counties'!J22+'2005_Urban_GW_Counties'!J22+'2005_MW_GW_Counties'!J22</f>
        <v>0</v>
      </c>
      <c r="Q22" s="29">
        <f>'2005_AG_GW_Counties'!H22+'2005_Urban_GW_Counties'!H22+'2005_MW_GW_Counties'!H22</f>
        <v>46.9</v>
      </c>
      <c r="S22" s="27">
        <v>509</v>
      </c>
      <c r="T22" s="25" t="s">
        <v>165</v>
      </c>
      <c r="U22" s="28">
        <f>'2005_AG_GW_Counties'!P22</f>
        <v>406.9</v>
      </c>
      <c r="V22" s="29">
        <f>'2005_Urban_GW_Counties'!P22</f>
        <v>31.4</v>
      </c>
      <c r="W22" s="29">
        <f>'2005_MW_GW_Counties'!P22</f>
        <v>0</v>
      </c>
      <c r="X22" s="29">
        <f t="shared" si="6"/>
        <v>438.29999999999995</v>
      </c>
      <c r="Y22" s="28">
        <f>'2005_AG_GW_Counties'!U22</f>
        <v>707.1</v>
      </c>
      <c r="Z22" s="29">
        <f>'2005_Urban_GW_Counties'!U22</f>
        <v>54.2</v>
      </c>
      <c r="AA22" s="29">
        <f>'2005_MW_GW_Counties'!U22</f>
        <v>0</v>
      </c>
      <c r="AB22" s="28">
        <f>'2005_AG_GW_Counties'!Q22+'2005_Urban_GW_Counties'!Q22+'2005_MW_GW_Counties'!Q22</f>
        <v>108.39999999999999</v>
      </c>
      <c r="AC22" s="28">
        <f>'2005_AG_GW_Counties'!R22+'2005_Urban_GW_Counties'!R22+'2005_MW_GW_Counties'!R22</f>
        <v>0</v>
      </c>
      <c r="AD22" s="28">
        <f>'2005_AG_GW_Counties'!S22+'2005_Urban_GW_Counties'!S22+'2005_MW_GW_Counties'!S22</f>
        <v>14.5</v>
      </c>
      <c r="AE22" s="28">
        <f>'2005_AG_GW_Counties'!W22</f>
        <v>0.20000000000004547</v>
      </c>
      <c r="AF22" s="29">
        <f>'2005_Urban_GW_Counties'!W22</f>
        <v>0</v>
      </c>
      <c r="AG22" s="29">
        <f>'2005_MW_GW_Counties'!W22</f>
        <v>0</v>
      </c>
      <c r="AH22" s="28">
        <f>'2005_AG_GW_Counties'!W22+'2005_Urban_GW_Counties'!W22+'2005_MW_GW_Counties'!W22</f>
        <v>0.20000000000004547</v>
      </c>
      <c r="AI22" s="29">
        <f t="shared" si="1"/>
        <v>761.30000000000007</v>
      </c>
      <c r="AL22" s="148"/>
      <c r="AM22" s="152">
        <v>404</v>
      </c>
      <c r="AN22" s="153" t="s">
        <v>81</v>
      </c>
      <c r="AO22" s="154">
        <f t="shared" si="21"/>
        <v>17.2</v>
      </c>
      <c r="AP22" s="154">
        <f t="shared" si="21"/>
        <v>72.5</v>
      </c>
      <c r="AQ22" s="154">
        <f t="shared" si="21"/>
        <v>0</v>
      </c>
      <c r="AR22" s="154">
        <f t="shared" si="21"/>
        <v>89.7</v>
      </c>
      <c r="AS22" s="154">
        <f t="shared" si="21"/>
        <v>223.79999999999998</v>
      </c>
      <c r="AT22" s="154">
        <f t="shared" si="21"/>
        <v>712.2</v>
      </c>
      <c r="AU22" s="154">
        <f t="shared" si="21"/>
        <v>1</v>
      </c>
      <c r="AV22" s="154">
        <f t="shared" si="21"/>
        <v>22.7</v>
      </c>
      <c r="AW22" s="154">
        <f t="shared" si="21"/>
        <v>0</v>
      </c>
      <c r="AX22" s="154">
        <f t="shared" si="21"/>
        <v>0</v>
      </c>
      <c r="AY22" s="154">
        <f t="shared" ref="AY22:BA22" si="26">AE13</f>
        <v>0</v>
      </c>
      <c r="AZ22" s="154">
        <f t="shared" si="26"/>
        <v>0</v>
      </c>
      <c r="BA22" s="154">
        <f t="shared" si="26"/>
        <v>0</v>
      </c>
      <c r="BB22" s="154">
        <f t="shared" si="23"/>
        <v>0</v>
      </c>
      <c r="BC22" s="154">
        <f t="shared" si="23"/>
        <v>937</v>
      </c>
    </row>
    <row r="23" spans="1:56" ht="13.5" thickTop="1" x14ac:dyDescent="0.2">
      <c r="A23" s="23" t="s">
        <v>50</v>
      </c>
      <c r="B23" s="24" t="s">
        <v>51</v>
      </c>
      <c r="C23" s="28">
        <f>'2005_AG_GW_Counties'!C23</f>
        <v>2.2999999999999998</v>
      </c>
      <c r="D23" s="29">
        <f>'2005_Urban_GW_Counties'!C23</f>
        <v>4.5999999999999996</v>
      </c>
      <c r="E23" s="29">
        <f>'2005_MW_GW_Counties'!C23</f>
        <v>0</v>
      </c>
      <c r="F23" s="29">
        <f t="shared" si="5"/>
        <v>6.8999999999999995</v>
      </c>
      <c r="G23" s="28">
        <f>'2005_AG_GW_Counties'!H23</f>
        <v>2.2999999999999998</v>
      </c>
      <c r="H23" s="29">
        <f>'2005_Urban_GW_Counties'!H23</f>
        <v>4.5999999999999996</v>
      </c>
      <c r="I23" s="29">
        <f>'2005_MW_GW_Counties'!H23</f>
        <v>0</v>
      </c>
      <c r="J23" s="28">
        <f>'2005_AG_GW_Counties'!D23+'2005_Urban_GW_Counties'!D23+'2005_MW_GW_Counties'!D23</f>
        <v>2.9000000000000004</v>
      </c>
      <c r="K23" s="28">
        <f>'2005_AG_GW_Counties'!E23+'2005_Urban_GW_Counties'!E23+'2005_MW_GW_Counties'!E23</f>
        <v>0</v>
      </c>
      <c r="L23" s="28">
        <f>'2005_AG_GW_Counties'!F23+'2005_Urban_GW_Counties'!F23+'2005_MW_GW_Counties'!F23</f>
        <v>0</v>
      </c>
      <c r="M23" s="28">
        <f>'2005_AG_GW_Counties'!J23</f>
        <v>0</v>
      </c>
      <c r="N23" s="29">
        <f>'2005_Urban_GW_Counties'!J23</f>
        <v>0</v>
      </c>
      <c r="O23" s="29">
        <f>'2005_MW_GW_Counties'!J23</f>
        <v>0</v>
      </c>
      <c r="P23" s="28">
        <f>'2005_AG_GW_Counties'!J23+'2005_Urban_GW_Counties'!J23+'2005_MW_GW_Counties'!J23</f>
        <v>0</v>
      </c>
      <c r="Q23" s="29">
        <f>'2005_AG_GW_Counties'!H23+'2005_Urban_GW_Counties'!H23+'2005_MW_GW_Counties'!H23</f>
        <v>6.8999999999999995</v>
      </c>
      <c r="S23" s="27">
        <v>510</v>
      </c>
      <c r="T23" s="25" t="s">
        <v>166</v>
      </c>
      <c r="U23" s="28">
        <f>'2005_AG_GW_Counties'!P23</f>
        <v>14.1</v>
      </c>
      <c r="V23" s="29">
        <f>'2005_Urban_GW_Counties'!P23</f>
        <v>2.1</v>
      </c>
      <c r="W23" s="29">
        <f>'2005_MW_GW_Counties'!P23</f>
        <v>0</v>
      </c>
      <c r="X23" s="29">
        <f t="shared" si="6"/>
        <v>16.2</v>
      </c>
      <c r="Y23" s="28">
        <f>'2005_AG_GW_Counties'!U23</f>
        <v>417.40000000000003</v>
      </c>
      <c r="Z23" s="29">
        <f>'2005_Urban_GW_Counties'!U23</f>
        <v>20.6</v>
      </c>
      <c r="AA23" s="29">
        <f>'2005_MW_GW_Counties'!U23</f>
        <v>54.199999999999996</v>
      </c>
      <c r="AB23" s="28">
        <f>'2005_AG_GW_Counties'!Q23+'2005_Urban_GW_Counties'!Q23+'2005_MW_GW_Counties'!Q23</f>
        <v>14</v>
      </c>
      <c r="AC23" s="28">
        <f>'2005_AG_GW_Counties'!R23+'2005_Urban_GW_Counties'!R23+'2005_MW_GW_Counties'!R23</f>
        <v>0</v>
      </c>
      <c r="AD23" s="28">
        <f>'2005_AG_GW_Counties'!S23+'2005_Urban_GW_Counties'!S23+'2005_MW_GW_Counties'!S23</f>
        <v>0</v>
      </c>
      <c r="AE23" s="28">
        <f>'2005_AG_GW_Counties'!W23</f>
        <v>0</v>
      </c>
      <c r="AF23" s="29">
        <f>'2005_Urban_GW_Counties'!W23</f>
        <v>0</v>
      </c>
      <c r="AG23" s="29">
        <f>'2005_MW_GW_Counties'!W23</f>
        <v>14.899999999999999</v>
      </c>
      <c r="AH23" s="28">
        <f>'2005_AG_GW_Counties'!W23+'2005_Urban_GW_Counties'!W23+'2005_MW_GW_Counties'!W23</f>
        <v>14.899999999999999</v>
      </c>
      <c r="AI23" s="29">
        <f t="shared" si="1"/>
        <v>492.20000000000005</v>
      </c>
      <c r="AL23" s="148"/>
      <c r="AM23" s="150"/>
      <c r="AN23" s="155" t="s">
        <v>242</v>
      </c>
      <c r="AO23" s="138">
        <f>SUM(AO19:AO22)</f>
        <v>137.1</v>
      </c>
      <c r="AP23" s="138">
        <f t="shared" ref="AP23:BC23" si="27">SUM(AP19:AP22)</f>
        <v>1100.5</v>
      </c>
      <c r="AQ23" s="138">
        <f t="shared" si="27"/>
        <v>0</v>
      </c>
      <c r="AR23" s="138">
        <f t="shared" si="27"/>
        <v>1237.5999999999999</v>
      </c>
      <c r="AS23" s="138">
        <f t="shared" si="27"/>
        <v>613.69999999999993</v>
      </c>
      <c r="AT23" s="138">
        <f t="shared" si="27"/>
        <v>3909</v>
      </c>
      <c r="AU23" s="138">
        <f t="shared" si="27"/>
        <v>32.200000000000003</v>
      </c>
      <c r="AV23" s="138">
        <f t="shared" si="27"/>
        <v>443.49999999999994</v>
      </c>
      <c r="AW23" s="138">
        <f t="shared" si="27"/>
        <v>84.8</v>
      </c>
      <c r="AX23" s="138">
        <f t="shared" si="27"/>
        <v>0</v>
      </c>
      <c r="AY23" s="138">
        <f t="shared" ref="AY23:BA23" si="28">SUM(AY19:AY22)</f>
        <v>159.80000000000001</v>
      </c>
      <c r="AZ23" s="138">
        <f t="shared" si="28"/>
        <v>254</v>
      </c>
      <c r="BA23" s="138">
        <f t="shared" si="28"/>
        <v>0</v>
      </c>
      <c r="BB23" s="138">
        <f t="shared" si="27"/>
        <v>413.79999999999995</v>
      </c>
      <c r="BC23" s="138">
        <f t="shared" si="27"/>
        <v>4554.9000000000005</v>
      </c>
      <c r="BD23" s="28">
        <f>AS23+AT23+AU23</f>
        <v>4554.8999999999996</v>
      </c>
    </row>
    <row r="24" spans="1:56" x14ac:dyDescent="0.2">
      <c r="A24" s="23" t="s">
        <v>52</v>
      </c>
      <c r="B24" s="24" t="s">
        <v>53</v>
      </c>
      <c r="C24" s="28">
        <f>'2005_AG_GW_Counties'!C24</f>
        <v>13.3</v>
      </c>
      <c r="D24" s="29">
        <f>'2005_Urban_GW_Counties'!C24</f>
        <v>7.8000000000000007</v>
      </c>
      <c r="E24" s="29">
        <f>'2005_MW_GW_Counties'!C24</f>
        <v>0</v>
      </c>
      <c r="F24" s="29">
        <f t="shared" si="5"/>
        <v>21.1</v>
      </c>
      <c r="G24" s="28">
        <f>'2005_AG_GW_Counties'!H24</f>
        <v>46</v>
      </c>
      <c r="H24" s="29">
        <f>'2005_Urban_GW_Counties'!H24</f>
        <v>17.100000000000001</v>
      </c>
      <c r="I24" s="29">
        <f>'2005_MW_GW_Counties'!H24</f>
        <v>0</v>
      </c>
      <c r="J24" s="28">
        <f>'2005_AG_GW_Counties'!D24+'2005_Urban_GW_Counties'!D24+'2005_MW_GW_Counties'!D24</f>
        <v>10.4</v>
      </c>
      <c r="K24" s="28">
        <f>'2005_AG_GW_Counties'!E24+'2005_Urban_GW_Counties'!E24+'2005_MW_GW_Counties'!E24</f>
        <v>0</v>
      </c>
      <c r="L24" s="28">
        <f>'2005_AG_GW_Counties'!F24+'2005_Urban_GW_Counties'!F24+'2005_MW_GW_Counties'!F24</f>
        <v>0</v>
      </c>
      <c r="M24" s="28">
        <f>'2005_AG_GW_Counties'!J24</f>
        <v>3.8999999999999986</v>
      </c>
      <c r="N24" s="29">
        <f>'2005_Urban_GW_Counties'!J24</f>
        <v>0.10000000000000142</v>
      </c>
      <c r="O24" s="29">
        <f>'2005_MW_GW_Counties'!J24</f>
        <v>0</v>
      </c>
      <c r="P24" s="28">
        <f>'2005_AG_GW_Counties'!J24+'2005_Urban_GW_Counties'!J24+'2005_MW_GW_Counties'!J24</f>
        <v>4</v>
      </c>
      <c r="Q24" s="29">
        <f>'2005_AG_GW_Counties'!H24+'2005_Urban_GW_Counties'!H24+'2005_MW_GW_Counties'!H24</f>
        <v>63.1</v>
      </c>
      <c r="S24" s="27">
        <v>511</v>
      </c>
      <c r="T24" s="25" t="s">
        <v>167</v>
      </c>
      <c r="U24" s="28">
        <f>'2005_AG_GW_Counties'!P24</f>
        <v>187.29999999999998</v>
      </c>
      <c r="V24" s="29">
        <f>'2005_Urban_GW_Counties'!P24</f>
        <v>166.39999999999998</v>
      </c>
      <c r="W24" s="29">
        <f>'2005_MW_GW_Counties'!P24</f>
        <v>0</v>
      </c>
      <c r="X24" s="29">
        <f t="shared" si="6"/>
        <v>353.69999999999993</v>
      </c>
      <c r="Y24" s="28">
        <f>'2005_AG_GW_Counties'!U24</f>
        <v>442.70000000000005</v>
      </c>
      <c r="Z24" s="29">
        <f>'2005_Urban_GW_Counties'!U24</f>
        <v>377.6</v>
      </c>
      <c r="AA24" s="29">
        <f>'2005_MW_GW_Counties'!U24</f>
        <v>1.7</v>
      </c>
      <c r="AB24" s="28">
        <f>'2005_AG_GW_Counties'!Q24+'2005_Urban_GW_Counties'!Q24+'2005_MW_GW_Counties'!Q24</f>
        <v>152.70000000000002</v>
      </c>
      <c r="AC24" s="28">
        <f>'2005_AG_GW_Counties'!R24+'2005_Urban_GW_Counties'!R24+'2005_MW_GW_Counties'!R24</f>
        <v>0</v>
      </c>
      <c r="AD24" s="28">
        <f>'2005_AG_GW_Counties'!S24+'2005_Urban_GW_Counties'!S24+'2005_MW_GW_Counties'!S24</f>
        <v>4.0999999999999996</v>
      </c>
      <c r="AE24" s="28">
        <f>'2005_AG_GW_Counties'!W24</f>
        <v>67</v>
      </c>
      <c r="AF24" s="29">
        <f>'2005_Urban_GW_Counties'!W24</f>
        <v>0</v>
      </c>
      <c r="AG24" s="29">
        <f>'2005_MW_GW_Counties'!W24</f>
        <v>0</v>
      </c>
      <c r="AH24" s="28">
        <f>'2005_AG_GW_Counties'!W24+'2005_Urban_GW_Counties'!W24+'2005_MW_GW_Counties'!W24</f>
        <v>67</v>
      </c>
      <c r="AI24" s="29">
        <f t="shared" si="1"/>
        <v>822.00000000000011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'2005_AG_GW_Counties'!C25</f>
        <v>530.29999999999995</v>
      </c>
      <c r="D25" s="29">
        <f>'2005_Urban_GW_Counties'!C25</f>
        <v>81.2</v>
      </c>
      <c r="E25" s="29">
        <f>'2005_MW_GW_Counties'!C25</f>
        <v>186.5</v>
      </c>
      <c r="F25" s="29">
        <f t="shared" si="5"/>
        <v>798</v>
      </c>
      <c r="G25" s="28">
        <f>'2005_AG_GW_Counties'!H25</f>
        <v>1830.3999999999999</v>
      </c>
      <c r="H25" s="29">
        <f>'2005_Urban_GW_Counties'!H25</f>
        <v>83.600000000000009</v>
      </c>
      <c r="I25" s="29">
        <f>'2005_MW_GW_Counties'!H25</f>
        <v>455.2</v>
      </c>
      <c r="J25" s="28">
        <f>'2005_AG_GW_Counties'!D25+'2005_Urban_GW_Counties'!D25+'2005_MW_GW_Counties'!D25</f>
        <v>111.80000000000001</v>
      </c>
      <c r="K25" s="28">
        <f>'2005_AG_GW_Counties'!E25+'2005_Urban_GW_Counties'!E25+'2005_MW_GW_Counties'!E25</f>
        <v>102.19999999999999</v>
      </c>
      <c r="L25" s="28">
        <f>'2005_AG_GW_Counties'!F25+'2005_Urban_GW_Counties'!F25+'2005_MW_GW_Counties'!F25</f>
        <v>65.100000000000009</v>
      </c>
      <c r="M25" s="28">
        <f>'2005_AG_GW_Counties'!J25</f>
        <v>0</v>
      </c>
      <c r="N25" s="29">
        <f>'2005_Urban_GW_Counties'!J25</f>
        <v>0</v>
      </c>
      <c r="O25" s="29">
        <f>'2005_MW_GW_Counties'!J25</f>
        <v>0</v>
      </c>
      <c r="P25" s="28">
        <f>'2005_AG_GW_Counties'!J25+'2005_Urban_GW_Counties'!J25+'2005_MW_GW_Counties'!J25</f>
        <v>0</v>
      </c>
      <c r="Q25" s="29">
        <f>'2005_AG_GW_Counties'!H25+'2005_Urban_GW_Counties'!H25+'2005_MW_GW_Counties'!H25</f>
        <v>2369.1999999999998</v>
      </c>
      <c r="S25" s="27">
        <v>601</v>
      </c>
      <c r="T25" s="25" t="s">
        <v>168</v>
      </c>
      <c r="U25" s="28">
        <f>'2005_AG_GW_Counties'!P25</f>
        <v>20.3</v>
      </c>
      <c r="V25" s="29">
        <f>'2005_Urban_GW_Counties'!P25</f>
        <v>15.6</v>
      </c>
      <c r="W25" s="29">
        <f>'2005_MW_GW_Counties'!P25</f>
        <v>0</v>
      </c>
      <c r="X25" s="29">
        <f t="shared" si="6"/>
        <v>35.9</v>
      </c>
      <c r="Y25" s="28">
        <f>'2005_AG_GW_Counties'!U25</f>
        <v>26.700000000000003</v>
      </c>
      <c r="Z25" s="29">
        <f>'2005_Urban_GW_Counties'!U25</f>
        <v>47.699999999999996</v>
      </c>
      <c r="AA25" s="29">
        <f>'2005_MW_GW_Counties'!U25</f>
        <v>0</v>
      </c>
      <c r="AB25" s="28">
        <f>'2005_AG_GW_Counties'!Q25+'2005_Urban_GW_Counties'!Q25+'2005_MW_GW_Counties'!Q25</f>
        <v>4.3</v>
      </c>
      <c r="AC25" s="28">
        <f>'2005_AG_GW_Counties'!R25+'2005_Urban_GW_Counties'!R25+'2005_MW_GW_Counties'!R25</f>
        <v>0</v>
      </c>
      <c r="AD25" s="28">
        <f>'2005_AG_GW_Counties'!S25+'2005_Urban_GW_Counties'!S25+'2005_MW_GW_Counties'!S25</f>
        <v>0.1</v>
      </c>
      <c r="AE25" s="28">
        <f>'2005_AG_GW_Counties'!W25</f>
        <v>0</v>
      </c>
      <c r="AF25" s="29">
        <f>'2005_Urban_GW_Counties'!W25</f>
        <v>0</v>
      </c>
      <c r="AG25" s="29">
        <f>'2005_MW_GW_Counties'!W25</f>
        <v>0</v>
      </c>
      <c r="AH25" s="28">
        <f>'2005_AG_GW_Counties'!W25+'2005_Urban_GW_Counties'!W25+'2005_MW_GW_Counties'!W25</f>
        <v>0</v>
      </c>
      <c r="AI25" s="29">
        <f t="shared" si="1"/>
        <v>74.400000000000006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'2005_AG_GW_Counties'!C26</f>
        <v>81.2</v>
      </c>
      <c r="D26" s="29">
        <f>'2005_Urban_GW_Counties'!C26</f>
        <v>2.9</v>
      </c>
      <c r="E26" s="29">
        <f>'2005_MW_GW_Counties'!C26</f>
        <v>0</v>
      </c>
      <c r="F26" s="29">
        <f t="shared" si="5"/>
        <v>84.100000000000009</v>
      </c>
      <c r="G26" s="28">
        <f>'2005_AG_GW_Counties'!H26</f>
        <v>317.5</v>
      </c>
      <c r="H26" s="29">
        <f>'2005_Urban_GW_Counties'!H26</f>
        <v>3.3</v>
      </c>
      <c r="I26" s="29">
        <f>'2005_MW_GW_Counties'!H26</f>
        <v>77.900000000000006</v>
      </c>
      <c r="J26" s="28">
        <f>'2005_AG_GW_Counties'!D26+'2005_Urban_GW_Counties'!D26+'2005_MW_GW_Counties'!D26</f>
        <v>25.200000000000003</v>
      </c>
      <c r="K26" s="28">
        <f>'2005_AG_GW_Counties'!E26+'2005_Urban_GW_Counties'!E26+'2005_MW_GW_Counties'!E26</f>
        <v>0</v>
      </c>
      <c r="L26" s="28">
        <f>'2005_AG_GW_Counties'!F26+'2005_Urban_GW_Counties'!F26+'2005_MW_GW_Counties'!F26</f>
        <v>16</v>
      </c>
      <c r="M26" s="28">
        <f>'2005_AG_GW_Counties'!J26</f>
        <v>9.6999999999999886</v>
      </c>
      <c r="N26" s="29">
        <f>'2005_Urban_GW_Counties'!J26</f>
        <v>0</v>
      </c>
      <c r="O26" s="29">
        <f>'2005_MW_GW_Counties'!J26</f>
        <v>3.9000000000000057</v>
      </c>
      <c r="P26" s="28">
        <f>'2005_AG_GW_Counties'!J26+'2005_Urban_GW_Counties'!J26+'2005_MW_GW_Counties'!J26</f>
        <v>13.599999999999994</v>
      </c>
      <c r="Q26" s="29">
        <f>'2005_AG_GW_Counties'!H26+'2005_Urban_GW_Counties'!H26+'2005_MW_GW_Counties'!H26</f>
        <v>398.70000000000005</v>
      </c>
      <c r="S26" s="27">
        <v>602</v>
      </c>
      <c r="T26" s="25" t="s">
        <v>169</v>
      </c>
      <c r="U26" s="28">
        <f>'2005_AG_GW_Counties'!P26</f>
        <v>0</v>
      </c>
      <c r="V26" s="29">
        <f>'2005_Urban_GW_Counties'!P26</f>
        <v>33.1</v>
      </c>
      <c r="W26" s="29">
        <f>'2005_MW_GW_Counties'!P26</f>
        <v>0</v>
      </c>
      <c r="X26" s="29">
        <f t="shared" si="6"/>
        <v>33.1</v>
      </c>
      <c r="Y26" s="28">
        <f>'2005_AG_GW_Counties'!U26</f>
        <v>820</v>
      </c>
      <c r="Z26" s="29">
        <f>'2005_Urban_GW_Counties'!U26</f>
        <v>77.199999999999989</v>
      </c>
      <c r="AA26" s="29">
        <f>'2005_MW_GW_Counties'!U26</f>
        <v>1.8</v>
      </c>
      <c r="AB26" s="28">
        <f>'2005_AG_GW_Counties'!Q26+'2005_Urban_GW_Counties'!Q26+'2005_MW_GW_Counties'!Q26</f>
        <v>35.800000000000004</v>
      </c>
      <c r="AC26" s="28">
        <f>'2005_AG_GW_Counties'!R26+'2005_Urban_GW_Counties'!R26+'2005_MW_GW_Counties'!R26</f>
        <v>0</v>
      </c>
      <c r="AD26" s="28">
        <f>'2005_AG_GW_Counties'!S26+'2005_Urban_GW_Counties'!S26+'2005_MW_GW_Counties'!S26</f>
        <v>6.6</v>
      </c>
      <c r="AE26" s="28">
        <f>'2005_AG_GW_Counties'!W26</f>
        <v>710.2</v>
      </c>
      <c r="AF26" s="29">
        <f>'2005_Urban_GW_Counties'!W26</f>
        <v>0</v>
      </c>
      <c r="AG26" s="29">
        <f>'2005_MW_GW_Counties'!W26</f>
        <v>0</v>
      </c>
      <c r="AH26" s="28">
        <f>'2005_AG_GW_Counties'!W26+'2005_Urban_GW_Counties'!W26+'2005_MW_GW_Counties'!W26</f>
        <v>710.2</v>
      </c>
      <c r="AI26" s="29">
        <f t="shared" si="1"/>
        <v>899</v>
      </c>
      <c r="AL26" s="148" t="s">
        <v>235</v>
      </c>
      <c r="AM26" s="150">
        <v>501</v>
      </c>
      <c r="AN26" s="151" t="s">
        <v>157</v>
      </c>
      <c r="AO26" s="138">
        <f t="shared" ref="AO26:AO36" si="29">U14</f>
        <v>70.399999999999991</v>
      </c>
      <c r="AP26" s="138">
        <f t="shared" ref="AP26:AP36" si="30">V14</f>
        <v>11.5</v>
      </c>
      <c r="AQ26" s="138">
        <f t="shared" ref="AQ26:AQ36" si="31">W14</f>
        <v>0</v>
      </c>
      <c r="AR26" s="138">
        <f t="shared" ref="AR26:AR36" si="32">X14</f>
        <v>81.899999999999991</v>
      </c>
      <c r="AS26" s="138">
        <f t="shared" ref="AS26:AS36" si="33">Y14</f>
        <v>286.8</v>
      </c>
      <c r="AT26" s="138">
        <f t="shared" ref="AT26:AT36" si="34">Z14</f>
        <v>16.699999999999996</v>
      </c>
      <c r="AU26" s="138">
        <f t="shared" ref="AU26:AU36" si="35">AA14</f>
        <v>14.1</v>
      </c>
      <c r="AV26" s="138">
        <f t="shared" ref="AV26:AV36" si="36">AB14</f>
        <v>29.900000000000006</v>
      </c>
      <c r="AW26" s="138">
        <f t="shared" ref="AW26:AW36" si="37">AC14</f>
        <v>0</v>
      </c>
      <c r="AX26" s="138">
        <f t="shared" ref="AX26:AX36" si="38">AD14</f>
        <v>5.1000000000000005</v>
      </c>
      <c r="AY26" s="138">
        <f t="shared" ref="AY26:AY36" si="39">AE14</f>
        <v>24.199999999999989</v>
      </c>
      <c r="AZ26" s="138">
        <f t="shared" ref="AZ26:AZ36" si="40">AF14</f>
        <v>0</v>
      </c>
      <c r="BA26" s="138">
        <f t="shared" ref="BA26:BA36" si="41">AG14</f>
        <v>0</v>
      </c>
      <c r="BB26" s="138">
        <f t="shared" ref="BB26:BB36" si="42">AH14</f>
        <v>24.199999999999989</v>
      </c>
      <c r="BC26" s="138">
        <f t="shared" ref="BC26:BC36" si="43">AI14</f>
        <v>317.60000000000002</v>
      </c>
    </row>
    <row r="27" spans="1:56" x14ac:dyDescent="0.2">
      <c r="A27" s="23" t="s">
        <v>58</v>
      </c>
      <c r="B27" s="24" t="s">
        <v>59</v>
      </c>
      <c r="C27" s="28">
        <f>'2005_AG_GW_Counties'!C27</f>
        <v>63.5</v>
      </c>
      <c r="D27" s="29">
        <f>'2005_Urban_GW_Counties'!C27</f>
        <v>3.4</v>
      </c>
      <c r="E27" s="29">
        <f>'2005_MW_GW_Counties'!C27</f>
        <v>0</v>
      </c>
      <c r="F27" s="29">
        <f t="shared" si="5"/>
        <v>66.900000000000006</v>
      </c>
      <c r="G27" s="28">
        <f>'2005_AG_GW_Counties'!H27</f>
        <v>204.4</v>
      </c>
      <c r="H27" s="29">
        <f>'2005_Urban_GW_Counties'!H27</f>
        <v>5.7</v>
      </c>
      <c r="I27" s="29">
        <f>'2005_MW_GW_Counties'!H27</f>
        <v>0</v>
      </c>
      <c r="J27" s="28">
        <f>'2005_AG_GW_Counties'!D27+'2005_Urban_GW_Counties'!D27+'2005_MW_GW_Counties'!D27</f>
        <v>23.099999999999998</v>
      </c>
      <c r="K27" s="28">
        <f>'2005_AG_GW_Counties'!E27+'2005_Urban_GW_Counties'!E27+'2005_MW_GW_Counties'!E27</f>
        <v>0</v>
      </c>
      <c r="L27" s="28">
        <f>'2005_AG_GW_Counties'!F27+'2005_Urban_GW_Counties'!F27+'2005_MW_GW_Counties'!F27</f>
        <v>0</v>
      </c>
      <c r="M27" s="28">
        <f>'2005_AG_GW_Counties'!J27</f>
        <v>0</v>
      </c>
      <c r="N27" s="29">
        <f>'2005_Urban_GW_Counties'!J27</f>
        <v>0</v>
      </c>
      <c r="O27" s="29">
        <f>'2005_MW_GW_Counties'!J27</f>
        <v>0</v>
      </c>
      <c r="P27" s="28">
        <f>'2005_AG_GW_Counties'!J27+'2005_Urban_GW_Counties'!J27+'2005_MW_GW_Counties'!J27</f>
        <v>0</v>
      </c>
      <c r="Q27" s="29">
        <f>'2005_AG_GW_Counties'!H27+'2005_Urban_GW_Counties'!H27+'2005_MW_GW_Counties'!H27</f>
        <v>210.1</v>
      </c>
      <c r="S27" s="27">
        <v>603</v>
      </c>
      <c r="T27" s="25" t="s">
        <v>170</v>
      </c>
      <c r="U27" s="28">
        <f>'2005_AG_GW_Counties'!P27</f>
        <v>312.5</v>
      </c>
      <c r="V27" s="29">
        <f>'2005_Urban_GW_Counties'!P27</f>
        <v>63.4</v>
      </c>
      <c r="W27" s="29">
        <f>'2005_MW_GW_Counties'!P27</f>
        <v>0.8</v>
      </c>
      <c r="X27" s="29">
        <f t="shared" si="6"/>
        <v>376.7</v>
      </c>
      <c r="Y27" s="28">
        <f>'2005_AG_GW_Counties'!U27</f>
        <v>591.89999999999986</v>
      </c>
      <c r="Z27" s="29">
        <f>'2005_Urban_GW_Counties'!U27</f>
        <v>127.19999999999999</v>
      </c>
      <c r="AA27" s="29">
        <f>'2005_MW_GW_Counties'!U27</f>
        <v>0.8</v>
      </c>
      <c r="AB27" s="28">
        <f>'2005_AG_GW_Counties'!Q27+'2005_Urban_GW_Counties'!Q27+'2005_MW_GW_Counties'!Q27</f>
        <v>47.5</v>
      </c>
      <c r="AC27" s="28">
        <f>'2005_AG_GW_Counties'!R27+'2005_Urban_GW_Counties'!R27+'2005_MW_GW_Counties'!R27</f>
        <v>0</v>
      </c>
      <c r="AD27" s="28">
        <f>'2005_AG_GW_Counties'!S27+'2005_Urban_GW_Counties'!S27+'2005_MW_GW_Counties'!S27</f>
        <v>13</v>
      </c>
      <c r="AE27" s="28">
        <f>'2005_AG_GW_Counties'!W27</f>
        <v>32.5</v>
      </c>
      <c r="AF27" s="29">
        <f>'2005_Urban_GW_Counties'!W27</f>
        <v>0</v>
      </c>
      <c r="AG27" s="29">
        <f>'2005_MW_GW_Counties'!W27</f>
        <v>0</v>
      </c>
      <c r="AH27" s="28">
        <f>'2005_AG_GW_Counties'!W27+'2005_Urban_GW_Counties'!W27+'2005_MW_GW_Counties'!W27</f>
        <v>32.5</v>
      </c>
      <c r="AI27" s="29">
        <f t="shared" si="1"/>
        <v>719.89999999999986</v>
      </c>
      <c r="AL27" s="148"/>
      <c r="AM27" s="150">
        <v>502</v>
      </c>
      <c r="AN27" s="151" t="s">
        <v>158</v>
      </c>
      <c r="AO27" s="138">
        <f t="shared" si="29"/>
        <v>1.3</v>
      </c>
      <c r="AP27" s="138">
        <f t="shared" si="30"/>
        <v>0.4</v>
      </c>
      <c r="AQ27" s="138">
        <f t="shared" si="31"/>
        <v>0</v>
      </c>
      <c r="AR27" s="138">
        <f t="shared" si="32"/>
        <v>1.7000000000000002</v>
      </c>
      <c r="AS27" s="138">
        <f t="shared" si="33"/>
        <v>8.5</v>
      </c>
      <c r="AT27" s="138">
        <f t="shared" si="34"/>
        <v>0.6</v>
      </c>
      <c r="AU27" s="138">
        <f t="shared" si="35"/>
        <v>0</v>
      </c>
      <c r="AV27" s="138">
        <f t="shared" si="36"/>
        <v>0.60000000000000009</v>
      </c>
      <c r="AW27" s="138">
        <f t="shared" si="37"/>
        <v>0</v>
      </c>
      <c r="AX27" s="138">
        <f t="shared" si="38"/>
        <v>0.4</v>
      </c>
      <c r="AY27" s="138">
        <f t="shared" si="39"/>
        <v>0</v>
      </c>
      <c r="AZ27" s="138">
        <f t="shared" si="40"/>
        <v>0</v>
      </c>
      <c r="BA27" s="138">
        <f t="shared" si="41"/>
        <v>0</v>
      </c>
      <c r="BB27" s="138">
        <f t="shared" si="42"/>
        <v>0</v>
      </c>
      <c r="BC27" s="138">
        <f t="shared" si="43"/>
        <v>9.1</v>
      </c>
    </row>
    <row r="28" spans="1:56" x14ac:dyDescent="0.2">
      <c r="A28" s="23" t="s">
        <v>60</v>
      </c>
      <c r="B28" s="24" t="s">
        <v>61</v>
      </c>
      <c r="C28" s="28">
        <f>'2005_AG_GW_Counties'!C28</f>
        <v>440.9</v>
      </c>
      <c r="D28" s="29">
        <f>'2005_Urban_GW_Counties'!C28</f>
        <v>66.5</v>
      </c>
      <c r="E28" s="29">
        <f>'2005_MW_GW_Counties'!C28</f>
        <v>0</v>
      </c>
      <c r="F28" s="29">
        <f t="shared" si="5"/>
        <v>507.4</v>
      </c>
      <c r="G28" s="28">
        <f>'2005_AG_GW_Counties'!H28</f>
        <v>452.9</v>
      </c>
      <c r="H28" s="29">
        <f>'2005_Urban_GW_Counties'!H28</f>
        <v>66.5</v>
      </c>
      <c r="I28" s="29">
        <f>'2005_MW_GW_Counties'!H28</f>
        <v>0.4</v>
      </c>
      <c r="J28" s="28">
        <f>'2005_AG_GW_Counties'!D28+'2005_Urban_GW_Counties'!D28+'2005_MW_GW_Counties'!D28</f>
        <v>174.60000000000002</v>
      </c>
      <c r="K28" s="28">
        <f>'2005_AG_GW_Counties'!E28+'2005_Urban_GW_Counties'!E28+'2005_MW_GW_Counties'!E28</f>
        <v>0</v>
      </c>
      <c r="L28" s="28">
        <f>'2005_AG_GW_Counties'!F28+'2005_Urban_GW_Counties'!F28+'2005_MW_GW_Counties'!F28</f>
        <v>0</v>
      </c>
      <c r="M28" s="28">
        <f>'2005_AG_GW_Counties'!J28</f>
        <v>12</v>
      </c>
      <c r="N28" s="29">
        <f>'2005_Urban_GW_Counties'!J28</f>
        <v>0</v>
      </c>
      <c r="O28" s="29">
        <f>'2005_MW_GW_Counties'!J28</f>
        <v>0</v>
      </c>
      <c r="P28" s="28">
        <f>'2005_AG_GW_Counties'!J28+'2005_Urban_GW_Counties'!J28+'2005_MW_GW_Counties'!J28</f>
        <v>12</v>
      </c>
      <c r="Q28" s="29">
        <f>'2005_AG_GW_Counties'!H28+'2005_Urban_GW_Counties'!H28+'2005_MW_GW_Counties'!H28</f>
        <v>519.79999999999995</v>
      </c>
      <c r="S28" s="27">
        <v>604</v>
      </c>
      <c r="T28" s="25" t="s">
        <v>171</v>
      </c>
      <c r="U28" s="28">
        <f>'2005_AG_GW_Counties'!P28</f>
        <v>0.2</v>
      </c>
      <c r="V28" s="29">
        <f>'2005_Urban_GW_Counties'!P28</f>
        <v>1.3</v>
      </c>
      <c r="W28" s="29">
        <f>'2005_MW_GW_Counties'!P28</f>
        <v>0</v>
      </c>
      <c r="X28" s="29">
        <f t="shared" si="6"/>
        <v>1.5</v>
      </c>
      <c r="Y28" s="28">
        <f>'2005_AG_GW_Counties'!U28</f>
        <v>12.4</v>
      </c>
      <c r="Z28" s="29">
        <f>'2005_Urban_GW_Counties'!U28</f>
        <v>48.900000000000006</v>
      </c>
      <c r="AA28" s="29">
        <f>'2005_MW_GW_Counties'!U28</f>
        <v>0</v>
      </c>
      <c r="AB28" s="28">
        <f>'2005_AG_GW_Counties'!Q28+'2005_Urban_GW_Counties'!Q28+'2005_MW_GW_Counties'!Q28</f>
        <v>13.100000000000001</v>
      </c>
      <c r="AC28" s="28">
        <f>'2005_AG_GW_Counties'!R28+'2005_Urban_GW_Counties'!R28+'2005_MW_GW_Counties'!R28</f>
        <v>0</v>
      </c>
      <c r="AD28" s="28">
        <f>'2005_AG_GW_Counties'!S28+'2005_Urban_GW_Counties'!S28+'2005_MW_GW_Counties'!S28</f>
        <v>0.5</v>
      </c>
      <c r="AE28" s="28">
        <f>'2005_AG_GW_Counties'!W28</f>
        <v>0</v>
      </c>
      <c r="AF28" s="29">
        <f>'2005_Urban_GW_Counties'!W28</f>
        <v>0.20000000000000284</v>
      </c>
      <c r="AG28" s="29">
        <f>'2005_MW_GW_Counties'!W28</f>
        <v>0</v>
      </c>
      <c r="AH28" s="28">
        <f>'2005_AG_GW_Counties'!W28+'2005_Urban_GW_Counties'!W28+'2005_MW_GW_Counties'!W28</f>
        <v>0.20000000000000284</v>
      </c>
      <c r="AI28" s="29">
        <f t="shared" si="1"/>
        <v>61.300000000000004</v>
      </c>
      <c r="AL28" s="148"/>
      <c r="AM28" s="150">
        <v>503</v>
      </c>
      <c r="AN28" s="151" t="s">
        <v>159</v>
      </c>
      <c r="AO28" s="138">
        <f t="shared" si="29"/>
        <v>225.7</v>
      </c>
      <c r="AP28" s="138">
        <f t="shared" si="30"/>
        <v>44.9</v>
      </c>
      <c r="AQ28" s="138">
        <f t="shared" si="31"/>
        <v>0</v>
      </c>
      <c r="AR28" s="138">
        <f t="shared" si="32"/>
        <v>270.59999999999997</v>
      </c>
      <c r="AS28" s="138">
        <f t="shared" si="33"/>
        <v>435.09999999999997</v>
      </c>
      <c r="AT28" s="138">
        <f t="shared" si="34"/>
        <v>61.099999999999994</v>
      </c>
      <c r="AU28" s="138">
        <f t="shared" si="35"/>
        <v>0.2</v>
      </c>
      <c r="AV28" s="138">
        <f t="shared" si="36"/>
        <v>66.7</v>
      </c>
      <c r="AW28" s="138">
        <f t="shared" si="37"/>
        <v>0</v>
      </c>
      <c r="AX28" s="138">
        <f t="shared" si="38"/>
        <v>42.5</v>
      </c>
      <c r="AY28" s="138">
        <f t="shared" si="39"/>
        <v>0.80000000000001137</v>
      </c>
      <c r="AZ28" s="138">
        <f t="shared" si="40"/>
        <v>0</v>
      </c>
      <c r="BA28" s="138">
        <f t="shared" si="41"/>
        <v>0</v>
      </c>
      <c r="BB28" s="138">
        <f t="shared" si="42"/>
        <v>0.80000000000001137</v>
      </c>
      <c r="BC28" s="138">
        <f t="shared" si="43"/>
        <v>496.39999999999992</v>
      </c>
    </row>
    <row r="29" spans="1:56" x14ac:dyDescent="0.2">
      <c r="A29" s="23" t="s">
        <v>62</v>
      </c>
      <c r="B29" s="24" t="s">
        <v>63</v>
      </c>
      <c r="C29" s="28">
        <f>'2005_AG_GW_Counties'!C29</f>
        <v>20.6</v>
      </c>
      <c r="D29" s="29">
        <f>'2005_Urban_GW_Counties'!C29</f>
        <v>5.5</v>
      </c>
      <c r="E29" s="29">
        <f>'2005_MW_GW_Counties'!C29</f>
        <v>0</v>
      </c>
      <c r="F29" s="29">
        <f t="shared" si="5"/>
        <v>26.1</v>
      </c>
      <c r="G29" s="28">
        <f>'2005_AG_GW_Counties'!H29</f>
        <v>35</v>
      </c>
      <c r="H29" s="29">
        <f>'2005_Urban_GW_Counties'!H29</f>
        <v>22.7</v>
      </c>
      <c r="I29" s="29">
        <f>'2005_MW_GW_Counties'!H29</f>
        <v>0.7</v>
      </c>
      <c r="J29" s="28">
        <f>'2005_AG_GW_Counties'!D29+'2005_Urban_GW_Counties'!D29+'2005_MW_GW_Counties'!D29</f>
        <v>7.8</v>
      </c>
      <c r="K29" s="28">
        <f>'2005_AG_GW_Counties'!E29+'2005_Urban_GW_Counties'!E29+'2005_MW_GW_Counties'!E29</f>
        <v>0</v>
      </c>
      <c r="L29" s="28">
        <f>'2005_AG_GW_Counties'!F29+'2005_Urban_GW_Counties'!F29+'2005_MW_GW_Counties'!F29</f>
        <v>0.2</v>
      </c>
      <c r="M29" s="28">
        <f>'2005_AG_GW_Counties'!J29</f>
        <v>0</v>
      </c>
      <c r="N29" s="29">
        <f>'2005_Urban_GW_Counties'!J29</f>
        <v>0</v>
      </c>
      <c r="O29" s="29">
        <f>'2005_MW_GW_Counties'!J29</f>
        <v>0</v>
      </c>
      <c r="P29" s="28">
        <f>'2005_AG_GW_Counties'!J29+'2005_Urban_GW_Counties'!J29+'2005_MW_GW_Counties'!J29</f>
        <v>0</v>
      </c>
      <c r="Q29" s="29">
        <f>'2005_AG_GW_Counties'!H29+'2005_Urban_GW_Counties'!H29+'2005_MW_GW_Counties'!H29</f>
        <v>58.400000000000006</v>
      </c>
      <c r="S29" s="27">
        <v>605</v>
      </c>
      <c r="T29" s="25" t="s">
        <v>172</v>
      </c>
      <c r="U29" s="28">
        <f>'2005_AG_GW_Counties'!P29</f>
        <v>0</v>
      </c>
      <c r="V29" s="29">
        <f>'2005_Urban_GW_Counties'!P29</f>
        <v>0</v>
      </c>
      <c r="W29" s="29">
        <f>'2005_MW_GW_Counties'!P29</f>
        <v>0</v>
      </c>
      <c r="X29" s="29">
        <f t="shared" si="6"/>
        <v>0</v>
      </c>
      <c r="Y29" s="28">
        <f>'2005_AG_GW_Counties'!U29</f>
        <v>0</v>
      </c>
      <c r="Z29" s="29">
        <f>'2005_Urban_GW_Counties'!U29</f>
        <v>0</v>
      </c>
      <c r="AA29" s="29">
        <f>'2005_MW_GW_Counties'!U29</f>
        <v>0</v>
      </c>
      <c r="AB29" s="28">
        <f>'2005_AG_GW_Counties'!Q29+'2005_Urban_GW_Counties'!Q29+'2005_MW_GW_Counties'!Q29</f>
        <v>0</v>
      </c>
      <c r="AC29" s="28">
        <f>'2005_AG_GW_Counties'!R29+'2005_Urban_GW_Counties'!R29+'2005_MW_GW_Counties'!R29</f>
        <v>0</v>
      </c>
      <c r="AD29" s="28">
        <f>'2005_AG_GW_Counties'!S29+'2005_Urban_GW_Counties'!S29+'2005_MW_GW_Counties'!S29</f>
        <v>0</v>
      </c>
      <c r="AE29" s="28">
        <f>'2005_AG_GW_Counties'!W29</f>
        <v>0</v>
      </c>
      <c r="AF29" s="29">
        <f>'2005_Urban_GW_Counties'!W29</f>
        <v>0</v>
      </c>
      <c r="AG29" s="29">
        <f>'2005_MW_GW_Counties'!W29</f>
        <v>0</v>
      </c>
      <c r="AH29" s="28">
        <f>'2005_AG_GW_Counties'!W29+'2005_Urban_GW_Counties'!W29+'2005_MW_GW_Counties'!W29</f>
        <v>0</v>
      </c>
      <c r="AI29" s="29">
        <f t="shared" si="1"/>
        <v>0</v>
      </c>
      <c r="AL29" s="148"/>
      <c r="AM29" s="150">
        <v>504</v>
      </c>
      <c r="AN29" s="151" t="s">
        <v>160</v>
      </c>
      <c r="AO29" s="138">
        <f t="shared" si="29"/>
        <v>152.70000000000002</v>
      </c>
      <c r="AP29" s="138">
        <f t="shared" si="30"/>
        <v>40.300000000000004</v>
      </c>
      <c r="AQ29" s="138">
        <f t="shared" si="31"/>
        <v>0</v>
      </c>
      <c r="AR29" s="138">
        <f t="shared" si="32"/>
        <v>193.00000000000003</v>
      </c>
      <c r="AS29" s="138">
        <f t="shared" si="33"/>
        <v>268.3</v>
      </c>
      <c r="AT29" s="138">
        <f t="shared" si="34"/>
        <v>78</v>
      </c>
      <c r="AU29" s="138">
        <f t="shared" si="35"/>
        <v>1</v>
      </c>
      <c r="AV29" s="138">
        <f t="shared" si="36"/>
        <v>45.300000000000004</v>
      </c>
      <c r="AW29" s="138">
        <f t="shared" si="37"/>
        <v>0</v>
      </c>
      <c r="AX29" s="138">
        <f t="shared" si="38"/>
        <v>25.400000000000002</v>
      </c>
      <c r="AY29" s="138">
        <f t="shared" si="39"/>
        <v>0</v>
      </c>
      <c r="AZ29" s="138">
        <f t="shared" si="40"/>
        <v>0</v>
      </c>
      <c r="BA29" s="138">
        <f t="shared" si="41"/>
        <v>0</v>
      </c>
      <c r="BB29" s="138">
        <f t="shared" si="42"/>
        <v>0</v>
      </c>
      <c r="BC29" s="138">
        <f t="shared" si="43"/>
        <v>347.3</v>
      </c>
    </row>
    <row r="30" spans="1:56" x14ac:dyDescent="0.2">
      <c r="A30" s="23" t="s">
        <v>64</v>
      </c>
      <c r="B30" s="24" t="s">
        <v>65</v>
      </c>
      <c r="C30" s="28">
        <f>'2005_AG_GW_Counties'!C30</f>
        <v>0.8</v>
      </c>
      <c r="D30" s="29">
        <f>'2005_Urban_GW_Counties'!C30</f>
        <v>6</v>
      </c>
      <c r="E30" s="29">
        <f>'2005_MW_GW_Counties'!C30</f>
        <v>0</v>
      </c>
      <c r="F30" s="29">
        <f t="shared" si="5"/>
        <v>6.8</v>
      </c>
      <c r="G30" s="28">
        <f>'2005_AG_GW_Counties'!H30</f>
        <v>82</v>
      </c>
      <c r="H30" s="29">
        <f>'2005_Urban_GW_Counties'!H30</f>
        <v>26</v>
      </c>
      <c r="I30" s="29">
        <f>'2005_MW_GW_Counties'!H30</f>
        <v>0.6</v>
      </c>
      <c r="J30" s="28">
        <f>'2005_AG_GW_Counties'!D30+'2005_Urban_GW_Counties'!D30+'2005_MW_GW_Counties'!D30</f>
        <v>22.700000000000003</v>
      </c>
      <c r="K30" s="28">
        <f>'2005_AG_GW_Counties'!E30+'2005_Urban_GW_Counties'!E30+'2005_MW_GW_Counties'!E30</f>
        <v>0</v>
      </c>
      <c r="L30" s="28">
        <f>'2005_AG_GW_Counties'!F30+'2005_Urban_GW_Counties'!F30+'2005_MW_GW_Counties'!F30</f>
        <v>10.8</v>
      </c>
      <c r="M30" s="28">
        <f>'2005_AG_GW_Counties'!J30</f>
        <v>44.3</v>
      </c>
      <c r="N30" s="29">
        <f>'2005_Urban_GW_Counties'!J30</f>
        <v>1.3999999999999986</v>
      </c>
      <c r="O30" s="29">
        <f>'2005_MW_GW_Counties'!J30</f>
        <v>0</v>
      </c>
      <c r="P30" s="28">
        <f>'2005_AG_GW_Counties'!J30+'2005_Urban_GW_Counties'!J30+'2005_MW_GW_Counties'!J30</f>
        <v>45.699999999999996</v>
      </c>
      <c r="Q30" s="29">
        <f>'2005_AG_GW_Counties'!H30+'2005_Urban_GW_Counties'!H30+'2005_MW_GW_Counties'!H30</f>
        <v>108.6</v>
      </c>
      <c r="S30" s="27">
        <v>606</v>
      </c>
      <c r="T30" s="25" t="s">
        <v>173</v>
      </c>
      <c r="U30" s="28">
        <f>'2005_AG_GW_Counties'!P30</f>
        <v>269.60000000000002</v>
      </c>
      <c r="V30" s="29">
        <f>'2005_Urban_GW_Counties'!P30</f>
        <v>25.900000000000002</v>
      </c>
      <c r="W30" s="29">
        <f>'2005_MW_GW_Counties'!P30</f>
        <v>176.3</v>
      </c>
      <c r="X30" s="29">
        <f t="shared" si="6"/>
        <v>471.8</v>
      </c>
      <c r="Y30" s="28">
        <f>'2005_AG_GW_Counties'!U30</f>
        <v>1319.5</v>
      </c>
      <c r="Z30" s="29">
        <f>'2005_Urban_GW_Counties'!U30</f>
        <v>29.1</v>
      </c>
      <c r="AA30" s="29">
        <f>'2005_MW_GW_Counties'!U30</f>
        <v>408.5</v>
      </c>
      <c r="AB30" s="28">
        <f>'2005_AG_GW_Counties'!Q30+'2005_Urban_GW_Counties'!Q30+'2005_MW_GW_Counties'!Q30</f>
        <v>19.099999999999998</v>
      </c>
      <c r="AC30" s="28">
        <f>'2005_AG_GW_Counties'!R30+'2005_Urban_GW_Counties'!R30+'2005_MW_GW_Counties'!R30</f>
        <v>0</v>
      </c>
      <c r="AD30" s="28">
        <f>'2005_AG_GW_Counties'!S30+'2005_Urban_GW_Counties'!S30+'2005_MW_GW_Counties'!S30</f>
        <v>52.4</v>
      </c>
      <c r="AE30" s="28">
        <f>'2005_AG_GW_Counties'!W30</f>
        <v>0</v>
      </c>
      <c r="AF30" s="29">
        <f>'2005_Urban_GW_Counties'!W30</f>
        <v>0</v>
      </c>
      <c r="AG30" s="29">
        <f>'2005_MW_GW_Counties'!W30</f>
        <v>0</v>
      </c>
      <c r="AH30" s="28">
        <f>'2005_AG_GW_Counties'!W30+'2005_Urban_GW_Counties'!W30+'2005_MW_GW_Counties'!W30</f>
        <v>0</v>
      </c>
      <c r="AI30" s="29">
        <f t="shared" si="1"/>
        <v>1757.1</v>
      </c>
      <c r="AL30" s="148"/>
      <c r="AM30" s="150">
        <v>505</v>
      </c>
      <c r="AN30" s="151" t="s">
        <v>161</v>
      </c>
      <c r="AO30" s="138">
        <f t="shared" si="29"/>
        <v>35.900000000000006</v>
      </c>
      <c r="AP30" s="138">
        <f t="shared" si="30"/>
        <v>6</v>
      </c>
      <c r="AQ30" s="138">
        <f t="shared" si="31"/>
        <v>0</v>
      </c>
      <c r="AR30" s="138">
        <f t="shared" si="32"/>
        <v>41.900000000000006</v>
      </c>
      <c r="AS30" s="138">
        <f t="shared" si="33"/>
        <v>47.1</v>
      </c>
      <c r="AT30" s="138">
        <f t="shared" si="34"/>
        <v>10</v>
      </c>
      <c r="AU30" s="138">
        <f t="shared" si="35"/>
        <v>0</v>
      </c>
      <c r="AV30" s="138">
        <f t="shared" si="36"/>
        <v>9.1999999999999993</v>
      </c>
      <c r="AW30" s="138">
        <f t="shared" si="37"/>
        <v>0</v>
      </c>
      <c r="AX30" s="138">
        <f t="shared" si="38"/>
        <v>0.30000000000000004</v>
      </c>
      <c r="AY30" s="138">
        <f t="shared" si="39"/>
        <v>0</v>
      </c>
      <c r="AZ30" s="138">
        <f t="shared" si="40"/>
        <v>0</v>
      </c>
      <c r="BA30" s="138">
        <f t="shared" si="41"/>
        <v>0</v>
      </c>
      <c r="BB30" s="138">
        <f t="shared" si="42"/>
        <v>0</v>
      </c>
      <c r="BC30" s="138">
        <f t="shared" si="43"/>
        <v>57.1</v>
      </c>
    </row>
    <row r="31" spans="1:56" x14ac:dyDescent="0.2">
      <c r="A31" s="23" t="s">
        <v>66</v>
      </c>
      <c r="B31" s="24" t="s">
        <v>67</v>
      </c>
      <c r="C31" s="28">
        <f>'2005_AG_GW_Counties'!C31</f>
        <v>6</v>
      </c>
      <c r="D31" s="29">
        <f>'2005_Urban_GW_Counties'!C31</f>
        <v>38.299999999999997</v>
      </c>
      <c r="E31" s="29">
        <f>'2005_MW_GW_Counties'!C31</f>
        <v>0</v>
      </c>
      <c r="F31" s="29">
        <f t="shared" si="5"/>
        <v>44.3</v>
      </c>
      <c r="G31" s="28">
        <f>'2005_AG_GW_Counties'!H31</f>
        <v>14.1</v>
      </c>
      <c r="H31" s="29">
        <f>'2005_Urban_GW_Counties'!H31</f>
        <v>535</v>
      </c>
      <c r="I31" s="29">
        <f>'2005_MW_GW_Counties'!H31</f>
        <v>0</v>
      </c>
      <c r="J31" s="28">
        <f>'2005_AG_GW_Counties'!D31+'2005_Urban_GW_Counties'!D31+'2005_MW_GW_Counties'!D31</f>
        <v>15.8</v>
      </c>
      <c r="K31" s="28">
        <f>'2005_AG_GW_Counties'!E31+'2005_Urban_GW_Counties'!E31+'2005_MW_GW_Counties'!E31</f>
        <v>0</v>
      </c>
      <c r="L31" s="28">
        <f>'2005_AG_GW_Counties'!F31+'2005_Urban_GW_Counties'!F31+'2005_MW_GW_Counties'!F31</f>
        <v>0</v>
      </c>
      <c r="M31" s="28">
        <f>'2005_AG_GW_Counties'!J31</f>
        <v>5.7000000000000011</v>
      </c>
      <c r="N31" s="29">
        <f>'2005_Urban_GW_Counties'!J31</f>
        <v>215.10000000000002</v>
      </c>
      <c r="O31" s="29">
        <f>'2005_MW_GW_Counties'!J31</f>
        <v>0</v>
      </c>
      <c r="P31" s="28">
        <f>'2005_AG_GW_Counties'!J31+'2005_Urban_GW_Counties'!J31+'2005_MW_GW_Counties'!J31</f>
        <v>220.8</v>
      </c>
      <c r="Q31" s="29">
        <f>'2005_AG_GW_Counties'!H31+'2005_Urban_GW_Counties'!H31+'2005_MW_GW_Counties'!H31</f>
        <v>549.1</v>
      </c>
      <c r="S31" s="27">
        <v>607</v>
      </c>
      <c r="T31" s="25" t="s">
        <v>174</v>
      </c>
      <c r="U31" s="28">
        <f>'2005_AG_GW_Counties'!P31</f>
        <v>81.900000000000006</v>
      </c>
      <c r="V31" s="29">
        <f>'2005_Urban_GW_Counties'!P31</f>
        <v>150.1</v>
      </c>
      <c r="W31" s="29">
        <f>'2005_MW_GW_Counties'!P31</f>
        <v>0</v>
      </c>
      <c r="X31" s="29">
        <f t="shared" si="6"/>
        <v>232</v>
      </c>
      <c r="Y31" s="28">
        <f>'2005_AG_GW_Counties'!U31</f>
        <v>833.30000000000007</v>
      </c>
      <c r="Z31" s="29">
        <f>'2005_Urban_GW_Counties'!U31</f>
        <v>150.1</v>
      </c>
      <c r="AA31" s="29">
        <f>'2005_MW_GW_Counties'!U31</f>
        <v>0</v>
      </c>
      <c r="AB31" s="28">
        <f>'2005_AG_GW_Counties'!Q31+'2005_Urban_GW_Counties'!Q31+'2005_MW_GW_Counties'!Q31</f>
        <v>109.5</v>
      </c>
      <c r="AC31" s="28">
        <f>'2005_AG_GW_Counties'!R31+'2005_Urban_GW_Counties'!R31+'2005_MW_GW_Counties'!R31</f>
        <v>95.2</v>
      </c>
      <c r="AD31" s="28">
        <f>'2005_AG_GW_Counties'!S31+'2005_Urban_GW_Counties'!S31+'2005_MW_GW_Counties'!S31</f>
        <v>32.700000000000003</v>
      </c>
      <c r="AE31" s="28">
        <f>'2005_AG_GW_Counties'!W31</f>
        <v>5.6000000000000227</v>
      </c>
      <c r="AF31" s="29">
        <f>'2005_Urban_GW_Counties'!W31</f>
        <v>0</v>
      </c>
      <c r="AG31" s="29">
        <f>'2005_MW_GW_Counties'!W31</f>
        <v>0</v>
      </c>
      <c r="AH31" s="28">
        <f>'2005_AG_GW_Counties'!W31+'2005_Urban_GW_Counties'!W31+'2005_MW_GW_Counties'!W31</f>
        <v>5.6000000000000227</v>
      </c>
      <c r="AI31" s="29">
        <f t="shared" si="1"/>
        <v>983.40000000000009</v>
      </c>
      <c r="AL31" s="148"/>
      <c r="AM31" s="150">
        <v>506</v>
      </c>
      <c r="AN31" s="151" t="s">
        <v>162</v>
      </c>
      <c r="AO31" s="138">
        <f t="shared" si="29"/>
        <v>443.09999999999997</v>
      </c>
      <c r="AP31" s="138">
        <f t="shared" si="30"/>
        <v>12.1</v>
      </c>
      <c r="AQ31" s="138">
        <f t="shared" si="31"/>
        <v>8.7000000000000011</v>
      </c>
      <c r="AR31" s="138">
        <f t="shared" si="32"/>
        <v>463.9</v>
      </c>
      <c r="AS31" s="138">
        <f t="shared" si="33"/>
        <v>1901.1000000000001</v>
      </c>
      <c r="AT31" s="138">
        <f t="shared" si="34"/>
        <v>12.1</v>
      </c>
      <c r="AU31" s="138">
        <f t="shared" si="35"/>
        <v>169.9</v>
      </c>
      <c r="AV31" s="138">
        <f t="shared" si="36"/>
        <v>72.900000000000006</v>
      </c>
      <c r="AW31" s="138">
        <f t="shared" si="37"/>
        <v>0</v>
      </c>
      <c r="AX31" s="138">
        <f t="shared" si="38"/>
        <v>58.400000000000006</v>
      </c>
      <c r="AY31" s="138">
        <f t="shared" si="39"/>
        <v>81.799999999999955</v>
      </c>
      <c r="AZ31" s="138">
        <f t="shared" si="40"/>
        <v>0</v>
      </c>
      <c r="BA31" s="138">
        <f t="shared" si="41"/>
        <v>16.900000000000006</v>
      </c>
      <c r="BB31" s="138">
        <f t="shared" si="42"/>
        <v>98.69999999999996</v>
      </c>
      <c r="BC31" s="138">
        <f t="shared" si="43"/>
        <v>2083.1</v>
      </c>
    </row>
    <row r="32" spans="1:56" x14ac:dyDescent="0.2">
      <c r="A32" s="23" t="s">
        <v>68</v>
      </c>
      <c r="B32" s="24" t="s">
        <v>69</v>
      </c>
      <c r="C32" s="28">
        <f>'2005_AG_GW_Counties'!C32</f>
        <v>28.7</v>
      </c>
      <c r="D32" s="29">
        <f>'2005_Urban_GW_Counties'!C32</f>
        <v>11.299999999999999</v>
      </c>
      <c r="E32" s="29">
        <f>'2005_MW_GW_Counties'!C32</f>
        <v>0</v>
      </c>
      <c r="F32" s="29">
        <f t="shared" si="5"/>
        <v>40</v>
      </c>
      <c r="G32" s="28">
        <f>'2005_AG_GW_Counties'!H32</f>
        <v>160</v>
      </c>
      <c r="H32" s="29">
        <f>'2005_Urban_GW_Counties'!H32</f>
        <v>77.7</v>
      </c>
      <c r="I32" s="29">
        <f>'2005_MW_GW_Counties'!H32</f>
        <v>0</v>
      </c>
      <c r="J32" s="28">
        <f>'2005_AG_GW_Counties'!D32+'2005_Urban_GW_Counties'!D32+'2005_MW_GW_Counties'!D32</f>
        <v>30.1</v>
      </c>
      <c r="K32" s="28">
        <f>'2005_AG_GW_Counties'!E32+'2005_Urban_GW_Counties'!E32+'2005_MW_GW_Counties'!E32</f>
        <v>0</v>
      </c>
      <c r="L32" s="28">
        <f>'2005_AG_GW_Counties'!F32+'2005_Urban_GW_Counties'!F32+'2005_MW_GW_Counties'!F32</f>
        <v>5.5</v>
      </c>
      <c r="M32" s="28">
        <f>'2005_AG_GW_Counties'!J32</f>
        <v>0</v>
      </c>
      <c r="N32" s="29">
        <f>'2005_Urban_GW_Counties'!J32</f>
        <v>0</v>
      </c>
      <c r="O32" s="29">
        <f>'2005_MW_GW_Counties'!J32</f>
        <v>0</v>
      </c>
      <c r="P32" s="28">
        <f>'2005_AG_GW_Counties'!J32+'2005_Urban_GW_Counties'!J32+'2005_MW_GW_Counties'!J32</f>
        <v>0</v>
      </c>
      <c r="Q32" s="29">
        <f>'2005_AG_GW_Counties'!H32+'2005_Urban_GW_Counties'!H32+'2005_MW_GW_Counties'!H32</f>
        <v>237.7</v>
      </c>
      <c r="S32" s="27">
        <v>608</v>
      </c>
      <c r="T32" s="25" t="s">
        <v>175</v>
      </c>
      <c r="U32" s="28">
        <f>'2005_AG_GW_Counties'!P32</f>
        <v>138.89999999999998</v>
      </c>
      <c r="V32" s="29">
        <f>'2005_Urban_GW_Counties'!P32</f>
        <v>78.2</v>
      </c>
      <c r="W32" s="29">
        <f>'2005_MW_GW_Counties'!P32</f>
        <v>0</v>
      </c>
      <c r="X32" s="29">
        <f t="shared" si="6"/>
        <v>217.09999999999997</v>
      </c>
      <c r="Y32" s="28">
        <f>'2005_AG_GW_Counties'!U32</f>
        <v>892.5</v>
      </c>
      <c r="Z32" s="29">
        <f>'2005_Urban_GW_Counties'!U32</f>
        <v>78.2</v>
      </c>
      <c r="AA32" s="29">
        <f>'2005_MW_GW_Counties'!U32</f>
        <v>0</v>
      </c>
      <c r="AB32" s="28">
        <f>'2005_AG_GW_Counties'!Q32+'2005_Urban_GW_Counties'!Q32+'2005_MW_GW_Counties'!Q32</f>
        <v>49.1</v>
      </c>
      <c r="AC32" s="28">
        <f>'2005_AG_GW_Counties'!R32+'2005_Urban_GW_Counties'!R32+'2005_MW_GW_Counties'!R32</f>
        <v>71.900000000000006</v>
      </c>
      <c r="AD32" s="28">
        <f>'2005_AG_GW_Counties'!S32+'2005_Urban_GW_Counties'!S32+'2005_MW_GW_Counties'!S32</f>
        <v>37.700000000000003</v>
      </c>
      <c r="AE32" s="28">
        <f>'2005_AG_GW_Counties'!W32</f>
        <v>0</v>
      </c>
      <c r="AF32" s="29">
        <f>'2005_Urban_GW_Counties'!W32</f>
        <v>0</v>
      </c>
      <c r="AG32" s="29">
        <f>'2005_MW_GW_Counties'!W32</f>
        <v>0</v>
      </c>
      <c r="AH32" s="28">
        <f>'2005_AG_GW_Counties'!W32+'2005_Urban_GW_Counties'!W32+'2005_MW_GW_Counties'!W32</f>
        <v>0</v>
      </c>
      <c r="AI32" s="29">
        <f t="shared" si="1"/>
        <v>970.7</v>
      </c>
      <c r="AL32" s="148"/>
      <c r="AM32" s="150">
        <v>507</v>
      </c>
      <c r="AN32" s="151" t="s">
        <v>163</v>
      </c>
      <c r="AO32" s="138">
        <f t="shared" si="29"/>
        <v>465.70000000000005</v>
      </c>
      <c r="AP32" s="138">
        <f t="shared" si="30"/>
        <v>44.4</v>
      </c>
      <c r="AQ32" s="138">
        <f t="shared" si="31"/>
        <v>13.4</v>
      </c>
      <c r="AR32" s="138">
        <f t="shared" si="32"/>
        <v>523.5</v>
      </c>
      <c r="AS32" s="138">
        <f t="shared" si="33"/>
        <v>2265</v>
      </c>
      <c r="AT32" s="138">
        <f t="shared" si="34"/>
        <v>62.8</v>
      </c>
      <c r="AU32" s="138">
        <f t="shared" si="35"/>
        <v>183.6</v>
      </c>
      <c r="AV32" s="138">
        <f t="shared" si="36"/>
        <v>125.1</v>
      </c>
      <c r="AW32" s="138">
        <f t="shared" si="37"/>
        <v>0</v>
      </c>
      <c r="AX32" s="138">
        <f t="shared" si="38"/>
        <v>147.5</v>
      </c>
      <c r="AY32" s="138">
        <f t="shared" si="39"/>
        <v>116.69999999999982</v>
      </c>
      <c r="AZ32" s="138">
        <f t="shared" si="40"/>
        <v>0</v>
      </c>
      <c r="BA32" s="138">
        <f t="shared" si="41"/>
        <v>25.5</v>
      </c>
      <c r="BB32" s="138">
        <f t="shared" si="42"/>
        <v>142.19999999999982</v>
      </c>
      <c r="BC32" s="138">
        <f t="shared" si="43"/>
        <v>2511.4</v>
      </c>
    </row>
    <row r="33" spans="1:56" x14ac:dyDescent="0.2">
      <c r="A33" s="23" t="s">
        <v>70</v>
      </c>
      <c r="B33" s="24" t="s">
        <v>71</v>
      </c>
      <c r="C33" s="28">
        <f>'2005_AG_GW_Counties'!C33</f>
        <v>14</v>
      </c>
      <c r="D33" s="29">
        <f>'2005_Urban_GW_Counties'!C33</f>
        <v>8.4</v>
      </c>
      <c r="E33" s="29">
        <f>'2005_MW_GW_Counties'!C33</f>
        <v>0</v>
      </c>
      <c r="F33" s="29">
        <f t="shared" si="5"/>
        <v>22.4</v>
      </c>
      <c r="G33" s="28">
        <f>'2005_AG_GW_Counties'!H33</f>
        <v>72.099999999999994</v>
      </c>
      <c r="H33" s="29">
        <f>'2005_Urban_GW_Counties'!H33</f>
        <v>13.4</v>
      </c>
      <c r="I33" s="29">
        <f>'2005_MW_GW_Counties'!H33</f>
        <v>0</v>
      </c>
      <c r="J33" s="28">
        <f>'2005_AG_GW_Counties'!D33+'2005_Urban_GW_Counties'!D33+'2005_MW_GW_Counties'!D33</f>
        <v>5.8999999999999995</v>
      </c>
      <c r="K33" s="28">
        <f>'2005_AG_GW_Counties'!E33+'2005_Urban_GW_Counties'!E33+'2005_MW_GW_Counties'!E33</f>
        <v>0</v>
      </c>
      <c r="L33" s="28">
        <f>'2005_AG_GW_Counties'!F33+'2005_Urban_GW_Counties'!F33+'2005_MW_GW_Counties'!F33</f>
        <v>1.4</v>
      </c>
      <c r="M33" s="28">
        <f>'2005_AG_GW_Counties'!J33</f>
        <v>0.40000000000000568</v>
      </c>
      <c r="N33" s="29">
        <f>'2005_Urban_GW_Counties'!J33</f>
        <v>0</v>
      </c>
      <c r="O33" s="29">
        <f>'2005_MW_GW_Counties'!J33</f>
        <v>0</v>
      </c>
      <c r="P33" s="28">
        <f>'2005_AG_GW_Counties'!J33+'2005_Urban_GW_Counties'!J33+'2005_MW_GW_Counties'!J33</f>
        <v>0.40000000000000568</v>
      </c>
      <c r="Q33" s="29">
        <f>'2005_AG_GW_Counties'!H33+'2005_Urban_GW_Counties'!H33+'2005_MW_GW_Counties'!H33</f>
        <v>85.5</v>
      </c>
      <c r="S33" s="27">
        <v>609</v>
      </c>
      <c r="T33" s="25" t="s">
        <v>176</v>
      </c>
      <c r="U33" s="28">
        <f>'2005_AG_GW_Counties'!P33</f>
        <v>863.5</v>
      </c>
      <c r="V33" s="29">
        <f>'2005_Urban_GW_Counties'!P33</f>
        <v>92.1</v>
      </c>
      <c r="W33" s="29">
        <f>'2005_MW_GW_Counties'!P33</f>
        <v>10.199999999999999</v>
      </c>
      <c r="X33" s="29">
        <f t="shared" si="6"/>
        <v>965.80000000000007</v>
      </c>
      <c r="Y33" s="28">
        <f>'2005_AG_GW_Counties'!U33</f>
        <v>1847.7</v>
      </c>
      <c r="Z33" s="29">
        <f>'2005_Urban_GW_Counties'!U33</f>
        <v>92.199999999999989</v>
      </c>
      <c r="AA33" s="29">
        <f>'2005_MW_GW_Counties'!U33</f>
        <v>46.699999999999996</v>
      </c>
      <c r="AB33" s="28">
        <f>'2005_AG_GW_Counties'!Q33+'2005_Urban_GW_Counties'!Q33+'2005_MW_GW_Counties'!Q33</f>
        <v>359</v>
      </c>
      <c r="AC33" s="28">
        <f>'2005_AG_GW_Counties'!R33+'2005_Urban_GW_Counties'!R33+'2005_MW_GW_Counties'!R33</f>
        <v>80.599999999999994</v>
      </c>
      <c r="AD33" s="28">
        <f>'2005_AG_GW_Counties'!S33+'2005_Urban_GW_Counties'!S33+'2005_MW_GW_Counties'!S33</f>
        <v>49.3</v>
      </c>
      <c r="AE33" s="28">
        <f>'2005_AG_GW_Counties'!W33</f>
        <v>0</v>
      </c>
      <c r="AF33" s="29">
        <f>'2005_Urban_GW_Counties'!W33</f>
        <v>0</v>
      </c>
      <c r="AG33" s="29">
        <f>'2005_MW_GW_Counties'!W33</f>
        <v>0</v>
      </c>
      <c r="AH33" s="28">
        <f>'2005_AG_GW_Counties'!W33+'2005_Urban_GW_Counties'!W33+'2005_MW_GW_Counties'!W33</f>
        <v>0</v>
      </c>
      <c r="AI33" s="29">
        <f t="shared" si="1"/>
        <v>1986.6000000000001</v>
      </c>
      <c r="AL33" s="148"/>
      <c r="AM33" s="150">
        <v>508</v>
      </c>
      <c r="AN33" s="151" t="s">
        <v>164</v>
      </c>
      <c r="AO33" s="138">
        <f t="shared" si="29"/>
        <v>39.899999999999991</v>
      </c>
      <c r="AP33" s="138">
        <f t="shared" si="30"/>
        <v>21.099999999999998</v>
      </c>
      <c r="AQ33" s="138">
        <f t="shared" si="31"/>
        <v>0</v>
      </c>
      <c r="AR33" s="138">
        <f t="shared" si="32"/>
        <v>60.999999999999986</v>
      </c>
      <c r="AS33" s="138">
        <f t="shared" si="33"/>
        <v>318.59999999999991</v>
      </c>
      <c r="AT33" s="138">
        <f t="shared" si="34"/>
        <v>122.19999999999999</v>
      </c>
      <c r="AU33" s="138">
        <f t="shared" si="35"/>
        <v>2</v>
      </c>
      <c r="AV33" s="138">
        <f t="shared" si="36"/>
        <v>59.3</v>
      </c>
      <c r="AW33" s="138">
        <f t="shared" si="37"/>
        <v>0</v>
      </c>
      <c r="AX33" s="138">
        <f t="shared" si="38"/>
        <v>28.799999999999997</v>
      </c>
      <c r="AY33" s="138">
        <f t="shared" si="39"/>
        <v>44.699999999999989</v>
      </c>
      <c r="AZ33" s="138">
        <f t="shared" si="40"/>
        <v>0</v>
      </c>
      <c r="BA33" s="138">
        <f t="shared" si="41"/>
        <v>0</v>
      </c>
      <c r="BB33" s="138">
        <f t="shared" si="42"/>
        <v>44.699999999999989</v>
      </c>
      <c r="BC33" s="138">
        <f t="shared" si="43"/>
        <v>442.7999999999999</v>
      </c>
    </row>
    <row r="34" spans="1:56" x14ac:dyDescent="0.2">
      <c r="A34" s="23" t="s">
        <v>72</v>
      </c>
      <c r="B34" s="24" t="s">
        <v>73</v>
      </c>
      <c r="C34" s="28">
        <f>'2005_AG_GW_Counties'!C34</f>
        <v>109.4</v>
      </c>
      <c r="D34" s="29">
        <f>'2005_Urban_GW_Counties'!C34</f>
        <v>483.90000000000015</v>
      </c>
      <c r="E34" s="29">
        <f>'2005_MW_GW_Counties'!C34</f>
        <v>0</v>
      </c>
      <c r="F34" s="29">
        <f t="shared" si="5"/>
        <v>593.30000000000018</v>
      </c>
      <c r="G34" s="28">
        <f>'2005_AG_GW_Counties'!H34</f>
        <v>831.3</v>
      </c>
      <c r="H34" s="29">
        <f>'2005_Urban_GW_Counties'!H34</f>
        <v>918.1</v>
      </c>
      <c r="I34" s="29">
        <f>'2005_MW_GW_Counties'!H34</f>
        <v>5.3999999999999995</v>
      </c>
      <c r="J34" s="28">
        <f>'2005_AG_GW_Counties'!D34+'2005_Urban_GW_Counties'!D34+'2005_MW_GW_Counties'!D34</f>
        <v>266.79999999999995</v>
      </c>
      <c r="K34" s="28">
        <f>'2005_AG_GW_Counties'!E34+'2005_Urban_GW_Counties'!E34+'2005_MW_GW_Counties'!E34</f>
        <v>0</v>
      </c>
      <c r="L34" s="28">
        <f>'2005_AG_GW_Counties'!F34+'2005_Urban_GW_Counties'!F34+'2005_MW_GW_Counties'!F34</f>
        <v>0</v>
      </c>
      <c r="M34" s="28">
        <f>'2005_AG_GW_Counties'!J34</f>
        <v>6</v>
      </c>
      <c r="N34" s="29">
        <f>'2005_Urban_GW_Counties'!J34</f>
        <v>0</v>
      </c>
      <c r="O34" s="29">
        <f>'2005_MW_GW_Counties'!J34</f>
        <v>0</v>
      </c>
      <c r="P34" s="28">
        <f>'2005_AG_GW_Counties'!J34+'2005_Urban_GW_Counties'!J34+'2005_MW_GW_Counties'!J34</f>
        <v>6</v>
      </c>
      <c r="Q34" s="29">
        <f>'2005_AG_GW_Counties'!H34+'2005_Urban_GW_Counties'!H34+'2005_MW_GW_Counties'!H34</f>
        <v>1754.8000000000002</v>
      </c>
      <c r="S34" s="27">
        <v>610</v>
      </c>
      <c r="T34" s="25" t="s">
        <v>177</v>
      </c>
      <c r="U34" s="28">
        <f>'2005_AG_GW_Counties'!P34</f>
        <v>2.2999999999999998</v>
      </c>
      <c r="V34" s="29">
        <f>'2005_Urban_GW_Counties'!P34</f>
        <v>15</v>
      </c>
      <c r="W34" s="29">
        <f>'2005_MW_GW_Counties'!P34</f>
        <v>0</v>
      </c>
      <c r="X34" s="29">
        <f t="shared" si="6"/>
        <v>17.3</v>
      </c>
      <c r="Y34" s="28">
        <f>'2005_AG_GW_Counties'!U34</f>
        <v>2.2999999999999998</v>
      </c>
      <c r="Z34" s="29">
        <f>'2005_Urban_GW_Counties'!U34</f>
        <v>15</v>
      </c>
      <c r="AA34" s="29">
        <f>'2005_MW_GW_Counties'!U34</f>
        <v>0</v>
      </c>
      <c r="AB34" s="28">
        <f>'2005_AG_GW_Counties'!Q34+'2005_Urban_GW_Counties'!Q34+'2005_MW_GW_Counties'!Q34</f>
        <v>9.6999999999999993</v>
      </c>
      <c r="AC34" s="28">
        <f>'2005_AG_GW_Counties'!R34+'2005_Urban_GW_Counties'!R34+'2005_MW_GW_Counties'!R34</f>
        <v>0</v>
      </c>
      <c r="AD34" s="28">
        <f>'2005_AG_GW_Counties'!S34+'2005_Urban_GW_Counties'!S34+'2005_MW_GW_Counties'!S34</f>
        <v>0</v>
      </c>
      <c r="AE34" s="28">
        <f>'2005_AG_GW_Counties'!W34</f>
        <v>0</v>
      </c>
      <c r="AF34" s="29">
        <f>'2005_Urban_GW_Counties'!W34</f>
        <v>0</v>
      </c>
      <c r="AG34" s="29">
        <f>'2005_MW_GW_Counties'!W34</f>
        <v>0</v>
      </c>
      <c r="AH34" s="28">
        <f>'2005_AG_GW_Counties'!W34+'2005_Urban_GW_Counties'!W34+'2005_MW_GW_Counties'!W34</f>
        <v>0</v>
      </c>
      <c r="AI34" s="29">
        <f t="shared" ref="AI34:AI57" si="44">Y34+Z34+AA34</f>
        <v>17.3</v>
      </c>
      <c r="AL34" s="148"/>
      <c r="AM34" s="150">
        <v>509</v>
      </c>
      <c r="AN34" s="151" t="s">
        <v>165</v>
      </c>
      <c r="AO34" s="138">
        <f t="shared" si="29"/>
        <v>406.9</v>
      </c>
      <c r="AP34" s="138">
        <f t="shared" si="30"/>
        <v>31.4</v>
      </c>
      <c r="AQ34" s="138">
        <f t="shared" si="31"/>
        <v>0</v>
      </c>
      <c r="AR34" s="138">
        <f t="shared" si="32"/>
        <v>438.29999999999995</v>
      </c>
      <c r="AS34" s="138">
        <f t="shared" si="33"/>
        <v>707.1</v>
      </c>
      <c r="AT34" s="138">
        <f t="shared" si="34"/>
        <v>54.2</v>
      </c>
      <c r="AU34" s="138">
        <f t="shared" si="35"/>
        <v>0</v>
      </c>
      <c r="AV34" s="138">
        <f t="shared" si="36"/>
        <v>108.39999999999999</v>
      </c>
      <c r="AW34" s="138">
        <f t="shared" si="37"/>
        <v>0</v>
      </c>
      <c r="AX34" s="138">
        <f t="shared" si="38"/>
        <v>14.5</v>
      </c>
      <c r="AY34" s="138">
        <f t="shared" si="39"/>
        <v>0.20000000000004547</v>
      </c>
      <c r="AZ34" s="138">
        <f t="shared" si="40"/>
        <v>0</v>
      </c>
      <c r="BA34" s="138">
        <f t="shared" si="41"/>
        <v>0</v>
      </c>
      <c r="BB34" s="138">
        <f t="shared" si="42"/>
        <v>0.20000000000004547</v>
      </c>
      <c r="BC34" s="138">
        <f t="shared" si="43"/>
        <v>761.30000000000007</v>
      </c>
    </row>
    <row r="35" spans="1:56" x14ac:dyDescent="0.2">
      <c r="A35" s="23" t="s">
        <v>74</v>
      </c>
      <c r="B35" s="24" t="s">
        <v>75</v>
      </c>
      <c r="C35" s="28">
        <f>'2005_AG_GW_Counties'!C35</f>
        <v>152.60000000000002</v>
      </c>
      <c r="D35" s="29">
        <f>'2005_Urban_GW_Counties'!C35</f>
        <v>172</v>
      </c>
      <c r="E35" s="29">
        <f>'2005_MW_GW_Counties'!C35</f>
        <v>0.8</v>
      </c>
      <c r="F35" s="29">
        <f t="shared" si="5"/>
        <v>325.40000000000003</v>
      </c>
      <c r="G35" s="28">
        <f>'2005_AG_GW_Counties'!H35</f>
        <v>415.2</v>
      </c>
      <c r="H35" s="29">
        <f>'2005_Urban_GW_Counties'!H35</f>
        <v>369.3</v>
      </c>
      <c r="I35" s="29">
        <f>'2005_MW_GW_Counties'!H35</f>
        <v>41.8</v>
      </c>
      <c r="J35" s="28">
        <f>'2005_AG_GW_Counties'!D35+'2005_Urban_GW_Counties'!D35+'2005_MW_GW_Counties'!D35</f>
        <v>144.69999999999999</v>
      </c>
      <c r="K35" s="28">
        <f>'2005_AG_GW_Counties'!E35+'2005_Urban_GW_Counties'!E35+'2005_MW_GW_Counties'!E35</f>
        <v>0</v>
      </c>
      <c r="L35" s="28">
        <f>'2005_AG_GW_Counties'!F35+'2005_Urban_GW_Counties'!F35+'2005_MW_GW_Counties'!F35</f>
        <v>2.2000000000000002</v>
      </c>
      <c r="M35" s="28">
        <f>'2005_AG_GW_Counties'!J35</f>
        <v>0</v>
      </c>
      <c r="N35" s="29">
        <f>'2005_Urban_GW_Counties'!J35</f>
        <v>0</v>
      </c>
      <c r="O35" s="29">
        <f>'2005_MW_GW_Counties'!J35</f>
        <v>0</v>
      </c>
      <c r="P35" s="28">
        <f>'2005_AG_GW_Counties'!J35+'2005_Urban_GW_Counties'!J35+'2005_MW_GW_Counties'!J35</f>
        <v>0</v>
      </c>
      <c r="Q35" s="29">
        <f>'2005_AG_GW_Counties'!H35+'2005_Urban_GW_Counties'!H35+'2005_MW_GW_Counties'!H35</f>
        <v>826.3</v>
      </c>
      <c r="S35" s="27">
        <v>701</v>
      </c>
      <c r="T35" s="25" t="s">
        <v>178</v>
      </c>
      <c r="U35" s="28">
        <f>'2005_AG_GW_Counties'!P35</f>
        <v>0.3</v>
      </c>
      <c r="V35" s="29">
        <f>'2005_Urban_GW_Counties'!P35</f>
        <v>2</v>
      </c>
      <c r="W35" s="29">
        <f>'2005_MW_GW_Counties'!P35</f>
        <v>0</v>
      </c>
      <c r="X35" s="29">
        <f t="shared" si="6"/>
        <v>2.2999999999999998</v>
      </c>
      <c r="Y35" s="28">
        <f>'2005_AG_GW_Counties'!U35</f>
        <v>0.3</v>
      </c>
      <c r="Z35" s="29">
        <f>'2005_Urban_GW_Counties'!U35</f>
        <v>2</v>
      </c>
      <c r="AA35" s="29">
        <f>'2005_MW_GW_Counties'!U35</f>
        <v>0</v>
      </c>
      <c r="AB35" s="28">
        <f>'2005_AG_GW_Counties'!Q35+'2005_Urban_GW_Counties'!Q35+'2005_MW_GW_Counties'!Q35</f>
        <v>1.4000000000000001</v>
      </c>
      <c r="AC35" s="28">
        <f>'2005_AG_GW_Counties'!R35+'2005_Urban_GW_Counties'!R35+'2005_MW_GW_Counties'!R35</f>
        <v>0</v>
      </c>
      <c r="AD35" s="28">
        <f>'2005_AG_GW_Counties'!S35+'2005_Urban_GW_Counties'!S35+'2005_MW_GW_Counties'!S35</f>
        <v>0</v>
      </c>
      <c r="AE35" s="28">
        <f>'2005_AG_GW_Counties'!W35</f>
        <v>0</v>
      </c>
      <c r="AF35" s="29">
        <f>'2005_Urban_GW_Counties'!W35</f>
        <v>0</v>
      </c>
      <c r="AG35" s="29">
        <f>'2005_MW_GW_Counties'!W35</f>
        <v>0</v>
      </c>
      <c r="AH35" s="28">
        <f>'2005_AG_GW_Counties'!W35+'2005_Urban_GW_Counties'!W35+'2005_MW_GW_Counties'!W35</f>
        <v>0</v>
      </c>
      <c r="AI35" s="29">
        <f t="shared" si="44"/>
        <v>2.2999999999999998</v>
      </c>
      <c r="AL35" s="148"/>
      <c r="AM35" s="150">
        <v>510</v>
      </c>
      <c r="AN35" s="151" t="s">
        <v>166</v>
      </c>
      <c r="AO35" s="138">
        <f t="shared" si="29"/>
        <v>14.1</v>
      </c>
      <c r="AP35" s="138">
        <f t="shared" si="30"/>
        <v>2.1</v>
      </c>
      <c r="AQ35" s="138">
        <f t="shared" si="31"/>
        <v>0</v>
      </c>
      <c r="AR35" s="138">
        <f t="shared" si="32"/>
        <v>16.2</v>
      </c>
      <c r="AS35" s="138">
        <f t="shared" si="33"/>
        <v>417.40000000000003</v>
      </c>
      <c r="AT35" s="138">
        <f t="shared" si="34"/>
        <v>20.6</v>
      </c>
      <c r="AU35" s="138">
        <f t="shared" si="35"/>
        <v>54.199999999999996</v>
      </c>
      <c r="AV35" s="138">
        <f t="shared" si="36"/>
        <v>14</v>
      </c>
      <c r="AW35" s="138">
        <f t="shared" si="37"/>
        <v>0</v>
      </c>
      <c r="AX35" s="138">
        <f t="shared" si="38"/>
        <v>0</v>
      </c>
      <c r="AY35" s="138">
        <f t="shared" si="39"/>
        <v>0</v>
      </c>
      <c r="AZ35" s="138">
        <f t="shared" si="40"/>
        <v>0</v>
      </c>
      <c r="BA35" s="138">
        <f t="shared" si="41"/>
        <v>14.899999999999999</v>
      </c>
      <c r="BB35" s="138">
        <f t="shared" si="42"/>
        <v>14.899999999999999</v>
      </c>
      <c r="BC35" s="138">
        <f t="shared" si="43"/>
        <v>492.20000000000005</v>
      </c>
    </row>
    <row r="36" spans="1:56" ht="13.5" thickBot="1" x14ac:dyDescent="0.25">
      <c r="A36" s="23" t="s">
        <v>76</v>
      </c>
      <c r="B36" s="24" t="s">
        <v>77</v>
      </c>
      <c r="C36" s="28">
        <f>'2005_AG_GW_Counties'!C36</f>
        <v>39.199999999999996</v>
      </c>
      <c r="D36" s="29">
        <f>'2005_Urban_GW_Counties'!C36</f>
        <v>8.6</v>
      </c>
      <c r="E36" s="29">
        <f>'2005_MW_GW_Counties'!C36</f>
        <v>0</v>
      </c>
      <c r="F36" s="29">
        <f t="shared" si="5"/>
        <v>47.8</v>
      </c>
      <c r="G36" s="28">
        <f>'2005_AG_GW_Counties'!H36</f>
        <v>58.399999999999991</v>
      </c>
      <c r="H36" s="29">
        <f>'2005_Urban_GW_Counties'!H36</f>
        <v>11.5</v>
      </c>
      <c r="I36" s="29">
        <f>'2005_MW_GW_Counties'!H36</f>
        <v>0</v>
      </c>
      <c r="J36" s="28">
        <f>'2005_AG_GW_Counties'!D36+'2005_Urban_GW_Counties'!D36+'2005_MW_GW_Counties'!D36</f>
        <v>24.2</v>
      </c>
      <c r="K36" s="28">
        <f>'2005_AG_GW_Counties'!E36+'2005_Urban_GW_Counties'!E36+'2005_MW_GW_Counties'!E36</f>
        <v>0</v>
      </c>
      <c r="L36" s="28">
        <f>'2005_AG_GW_Counties'!F36+'2005_Urban_GW_Counties'!F36+'2005_MW_GW_Counties'!F36</f>
        <v>1</v>
      </c>
      <c r="M36" s="28">
        <f>'2005_AG_GW_Counties'!J36</f>
        <v>0</v>
      </c>
      <c r="N36" s="29">
        <f>'2005_Urban_GW_Counties'!J36</f>
        <v>0</v>
      </c>
      <c r="O36" s="29">
        <f>'2005_MW_GW_Counties'!J36</f>
        <v>0</v>
      </c>
      <c r="P36" s="28">
        <f>'2005_AG_GW_Counties'!J36+'2005_Urban_GW_Counties'!J36+'2005_MW_GW_Counties'!J36</f>
        <v>0</v>
      </c>
      <c r="Q36" s="29">
        <f>'2005_AG_GW_Counties'!H36+'2005_Urban_GW_Counties'!H36+'2005_MW_GW_Counties'!H36</f>
        <v>69.899999999999991</v>
      </c>
      <c r="S36" s="27">
        <v>702</v>
      </c>
      <c r="T36" s="25" t="s">
        <v>179</v>
      </c>
      <c r="U36" s="28">
        <f>'2005_AG_GW_Counties'!P36</f>
        <v>220</v>
      </c>
      <c r="V36" s="29">
        <f>'2005_Urban_GW_Counties'!P36</f>
        <v>8.5</v>
      </c>
      <c r="W36" s="29">
        <f>'2005_MW_GW_Counties'!P36</f>
        <v>0</v>
      </c>
      <c r="X36" s="29">
        <f t="shared" si="6"/>
        <v>228.5</v>
      </c>
      <c r="Y36" s="28">
        <f>'2005_AG_GW_Counties'!U36</f>
        <v>1283.5999999999997</v>
      </c>
      <c r="Z36" s="29">
        <f>'2005_Urban_GW_Counties'!U36</f>
        <v>19</v>
      </c>
      <c r="AA36" s="29">
        <f>'2005_MW_GW_Counties'!U36</f>
        <v>0</v>
      </c>
      <c r="AB36" s="28">
        <f>'2005_AG_GW_Counties'!Q36+'2005_Urban_GW_Counties'!Q36+'2005_MW_GW_Counties'!Q36</f>
        <v>291.09999999999997</v>
      </c>
      <c r="AC36" s="28">
        <f>'2005_AG_GW_Counties'!R36+'2005_Urban_GW_Counties'!R36+'2005_MW_GW_Counties'!R36</f>
        <v>1.3</v>
      </c>
      <c r="AD36" s="28">
        <f>'2005_AG_GW_Counties'!S36+'2005_Urban_GW_Counties'!S36+'2005_MW_GW_Counties'!S36</f>
        <v>53.1</v>
      </c>
      <c r="AE36" s="28">
        <f>'2005_AG_GW_Counties'!W36</f>
        <v>4</v>
      </c>
      <c r="AF36" s="29">
        <f>'2005_Urban_GW_Counties'!W36</f>
        <v>0</v>
      </c>
      <c r="AG36" s="29">
        <f>'2005_MW_GW_Counties'!W36</f>
        <v>0</v>
      </c>
      <c r="AH36" s="28">
        <f>'2005_AG_GW_Counties'!W36+'2005_Urban_GW_Counties'!W36+'2005_MW_GW_Counties'!W36</f>
        <v>4</v>
      </c>
      <c r="AI36" s="29">
        <f t="shared" si="44"/>
        <v>1302.5999999999997</v>
      </c>
      <c r="AL36" s="148"/>
      <c r="AM36" s="152">
        <v>511</v>
      </c>
      <c r="AN36" s="153" t="s">
        <v>167</v>
      </c>
      <c r="AO36" s="154">
        <f t="shared" si="29"/>
        <v>187.29999999999998</v>
      </c>
      <c r="AP36" s="154">
        <f t="shared" si="30"/>
        <v>166.39999999999998</v>
      </c>
      <c r="AQ36" s="154">
        <f t="shared" si="31"/>
        <v>0</v>
      </c>
      <c r="AR36" s="154">
        <f t="shared" si="32"/>
        <v>353.69999999999993</v>
      </c>
      <c r="AS36" s="154">
        <f t="shared" si="33"/>
        <v>442.70000000000005</v>
      </c>
      <c r="AT36" s="154">
        <f t="shared" si="34"/>
        <v>377.6</v>
      </c>
      <c r="AU36" s="154">
        <f t="shared" si="35"/>
        <v>1.7</v>
      </c>
      <c r="AV36" s="154">
        <f t="shared" si="36"/>
        <v>152.70000000000002</v>
      </c>
      <c r="AW36" s="154">
        <f t="shared" si="37"/>
        <v>0</v>
      </c>
      <c r="AX36" s="154">
        <f t="shared" si="38"/>
        <v>4.0999999999999996</v>
      </c>
      <c r="AY36" s="154">
        <f t="shared" si="39"/>
        <v>67</v>
      </c>
      <c r="AZ36" s="154">
        <f t="shared" si="40"/>
        <v>0</v>
      </c>
      <c r="BA36" s="154">
        <f t="shared" si="41"/>
        <v>0</v>
      </c>
      <c r="BB36" s="154">
        <f t="shared" si="42"/>
        <v>67</v>
      </c>
      <c r="BC36" s="154">
        <f t="shared" si="43"/>
        <v>822.00000000000011</v>
      </c>
    </row>
    <row r="37" spans="1:56" ht="13.5" thickTop="1" x14ac:dyDescent="0.2">
      <c r="A37" s="23" t="s">
        <v>78</v>
      </c>
      <c r="B37" s="24" t="s">
        <v>79</v>
      </c>
      <c r="C37" s="28">
        <f>'2005_AG_GW_Counties'!C37</f>
        <v>102.4</v>
      </c>
      <c r="D37" s="29">
        <f>'2005_Urban_GW_Counties'!C37</f>
        <v>360.20000000000016</v>
      </c>
      <c r="E37" s="29">
        <f>'2005_MW_GW_Counties'!C37</f>
        <v>0</v>
      </c>
      <c r="F37" s="29">
        <f t="shared" si="5"/>
        <v>462.60000000000014</v>
      </c>
      <c r="G37" s="28">
        <f>'2005_AG_GW_Counties'!H37</f>
        <v>151.89999999999998</v>
      </c>
      <c r="H37" s="29">
        <f>'2005_Urban_GW_Counties'!H37</f>
        <v>489.30000000000047</v>
      </c>
      <c r="I37" s="29">
        <f>'2005_MW_GW_Counties'!H37</f>
        <v>0</v>
      </c>
      <c r="J37" s="28">
        <f>'2005_AG_GW_Counties'!D37+'2005_Urban_GW_Counties'!D37+'2005_MW_GW_Counties'!D37</f>
        <v>200.09999999999994</v>
      </c>
      <c r="K37" s="28">
        <f>'2005_AG_GW_Counties'!E37+'2005_Urban_GW_Counties'!E37+'2005_MW_GW_Counties'!E37</f>
        <v>17.8</v>
      </c>
      <c r="L37" s="28">
        <f>'2005_AG_GW_Counties'!F37+'2005_Urban_GW_Counties'!F37+'2005_MW_GW_Counties'!F37</f>
        <v>0</v>
      </c>
      <c r="M37" s="28">
        <f>'2005_AG_GW_Counties'!J37</f>
        <v>31.799999999999997</v>
      </c>
      <c r="N37" s="29">
        <f>'2005_Urban_GW_Counties'!J37</f>
        <v>11.199999999999989</v>
      </c>
      <c r="O37" s="29">
        <f>'2005_MW_GW_Counties'!J37</f>
        <v>0</v>
      </c>
      <c r="P37" s="28">
        <f>'2005_AG_GW_Counties'!J37+'2005_Urban_GW_Counties'!J37+'2005_MW_GW_Counties'!J37</f>
        <v>42.999999999999986</v>
      </c>
      <c r="Q37" s="29">
        <f>'2005_AG_GW_Counties'!H37+'2005_Urban_GW_Counties'!H37+'2005_MW_GW_Counties'!H37</f>
        <v>641.2000000000005</v>
      </c>
      <c r="S37" s="27">
        <v>703</v>
      </c>
      <c r="T37" s="25" t="s">
        <v>180</v>
      </c>
      <c r="U37" s="28">
        <f>'2005_AG_GW_Counties'!P37</f>
        <v>931.80000000000007</v>
      </c>
      <c r="V37" s="29">
        <f>'2005_Urban_GW_Counties'!P37</f>
        <v>40.799999999999997</v>
      </c>
      <c r="W37" s="29">
        <f>'2005_MW_GW_Counties'!P37</f>
        <v>0</v>
      </c>
      <c r="X37" s="29">
        <f t="shared" si="6"/>
        <v>972.6</v>
      </c>
      <c r="Y37" s="28">
        <f>'2005_AG_GW_Counties'!U37</f>
        <v>1835.1000000000001</v>
      </c>
      <c r="Z37" s="29">
        <f>'2005_Urban_GW_Counties'!U37</f>
        <v>40.799999999999997</v>
      </c>
      <c r="AA37" s="29">
        <f>'2005_MW_GW_Counties'!U37</f>
        <v>34.5</v>
      </c>
      <c r="AB37" s="28">
        <f>'2005_AG_GW_Counties'!Q37+'2005_Urban_GW_Counties'!Q37+'2005_MW_GW_Counties'!Q37</f>
        <v>361.4</v>
      </c>
      <c r="AC37" s="28">
        <f>'2005_AG_GW_Counties'!R37+'2005_Urban_GW_Counties'!R37+'2005_MW_GW_Counties'!R37</f>
        <v>0</v>
      </c>
      <c r="AD37" s="28">
        <f>'2005_AG_GW_Counties'!S37+'2005_Urban_GW_Counties'!S37+'2005_MW_GW_Counties'!S37</f>
        <v>45.2</v>
      </c>
      <c r="AE37" s="28">
        <f>'2005_AG_GW_Counties'!W37</f>
        <v>0</v>
      </c>
      <c r="AF37" s="29">
        <f>'2005_Urban_GW_Counties'!W37</f>
        <v>0</v>
      </c>
      <c r="AG37" s="29">
        <f>'2005_MW_GW_Counties'!W37</f>
        <v>0</v>
      </c>
      <c r="AH37" s="28">
        <f>'2005_AG_GW_Counties'!W37+'2005_Urban_GW_Counties'!W37+'2005_MW_GW_Counties'!W37</f>
        <v>0</v>
      </c>
      <c r="AI37" s="29">
        <f t="shared" si="44"/>
        <v>1910.4</v>
      </c>
      <c r="AL37" s="148"/>
      <c r="AM37" s="150"/>
      <c r="AN37" s="155" t="s">
        <v>242</v>
      </c>
      <c r="AO37" s="138">
        <f>SUM(AO26:AO36)</f>
        <v>2042.9999999999998</v>
      </c>
      <c r="AP37" s="138">
        <f t="shared" ref="AP37:BC37" si="45">SUM(AP26:AP36)</f>
        <v>380.59999999999997</v>
      </c>
      <c r="AQ37" s="138">
        <f t="shared" si="45"/>
        <v>22.1</v>
      </c>
      <c r="AR37" s="138">
        <f t="shared" si="45"/>
        <v>2445.6999999999998</v>
      </c>
      <c r="AS37" s="138">
        <f t="shared" si="45"/>
        <v>7097.7</v>
      </c>
      <c r="AT37" s="138">
        <f t="shared" si="45"/>
        <v>815.9</v>
      </c>
      <c r="AU37" s="138">
        <f t="shared" si="45"/>
        <v>426.7</v>
      </c>
      <c r="AV37" s="138">
        <f t="shared" si="45"/>
        <v>684.10000000000014</v>
      </c>
      <c r="AW37" s="138">
        <f t="shared" si="45"/>
        <v>0</v>
      </c>
      <c r="AX37" s="138">
        <f>SUM(AX26:AX36)</f>
        <v>327.00000000000006</v>
      </c>
      <c r="AY37" s="138">
        <f t="shared" ref="AY37:BA37" si="46">SUM(AY26:AY36)</f>
        <v>335.39999999999981</v>
      </c>
      <c r="AZ37" s="138">
        <f t="shared" si="46"/>
        <v>0</v>
      </c>
      <c r="BA37" s="138">
        <f t="shared" si="46"/>
        <v>57.300000000000004</v>
      </c>
      <c r="BB37" s="138">
        <f t="shared" si="45"/>
        <v>392.69999999999976</v>
      </c>
      <c r="BC37" s="138">
        <f t="shared" si="45"/>
        <v>8340.3000000000011</v>
      </c>
      <c r="BD37" s="28">
        <f>AS37+AT37+AU37</f>
        <v>8340.2999999999993</v>
      </c>
    </row>
    <row r="38" spans="1:56" x14ac:dyDescent="0.2">
      <c r="A38" s="23" t="s">
        <v>80</v>
      </c>
      <c r="B38" s="24" t="s">
        <v>81</v>
      </c>
      <c r="C38" s="28">
        <f>'2005_AG_GW_Counties'!C38</f>
        <v>16.3</v>
      </c>
      <c r="D38" s="29">
        <f>'2005_Urban_GW_Counties'!C38</f>
        <v>40.9</v>
      </c>
      <c r="E38" s="29">
        <f>'2005_MW_GW_Counties'!C38</f>
        <v>0</v>
      </c>
      <c r="F38" s="29">
        <f t="shared" si="5"/>
        <v>57.2</v>
      </c>
      <c r="G38" s="28">
        <f>'2005_AG_GW_Counties'!H38</f>
        <v>207.5</v>
      </c>
      <c r="H38" s="29">
        <f>'2005_Urban_GW_Counties'!H38</f>
        <v>554.5</v>
      </c>
      <c r="I38" s="29">
        <f>'2005_MW_GW_Counties'!H38</f>
        <v>1</v>
      </c>
      <c r="J38" s="28">
        <f>'2005_AG_GW_Counties'!D38+'2005_Urban_GW_Counties'!D38+'2005_MW_GW_Counties'!D38</f>
        <v>26.1</v>
      </c>
      <c r="K38" s="28">
        <f>'2005_AG_GW_Counties'!E38+'2005_Urban_GW_Counties'!E38+'2005_MW_GW_Counties'!E38</f>
        <v>0</v>
      </c>
      <c r="L38" s="28">
        <f>'2005_AG_GW_Counties'!F38+'2005_Urban_GW_Counties'!F38+'2005_MW_GW_Counties'!F38</f>
        <v>0</v>
      </c>
      <c r="M38" s="28">
        <f>'2005_AG_GW_Counties'!J38</f>
        <v>0</v>
      </c>
      <c r="N38" s="29">
        <f>'2005_Urban_GW_Counties'!J38</f>
        <v>0</v>
      </c>
      <c r="O38" s="29">
        <f>'2005_MW_GW_Counties'!J38</f>
        <v>0</v>
      </c>
      <c r="P38" s="28">
        <f>'2005_AG_GW_Counties'!J38+'2005_Urban_GW_Counties'!J38+'2005_MW_GW_Counties'!J38</f>
        <v>0</v>
      </c>
      <c r="Q38" s="29">
        <f>'2005_AG_GW_Counties'!H38+'2005_Urban_GW_Counties'!H38+'2005_MW_GW_Counties'!H38</f>
        <v>763</v>
      </c>
      <c r="S38" s="27">
        <v>704</v>
      </c>
      <c r="T38" s="25" t="s">
        <v>181</v>
      </c>
      <c r="U38" s="28">
        <f>'2005_AG_GW_Counties'!P38</f>
        <v>10.3</v>
      </c>
      <c r="V38" s="29">
        <f>'2005_Urban_GW_Counties'!P38</f>
        <v>191.70000000000002</v>
      </c>
      <c r="W38" s="29">
        <f>'2005_MW_GW_Counties'!P38</f>
        <v>0</v>
      </c>
      <c r="X38" s="29">
        <f t="shared" si="6"/>
        <v>202.00000000000003</v>
      </c>
      <c r="Y38" s="28">
        <f>'2005_AG_GW_Counties'!U38</f>
        <v>505.6</v>
      </c>
      <c r="Z38" s="29">
        <f>'2005_Urban_GW_Counties'!U38</f>
        <v>267.10000000000002</v>
      </c>
      <c r="AA38" s="29">
        <f>'2005_MW_GW_Counties'!U38</f>
        <v>0</v>
      </c>
      <c r="AB38" s="28">
        <f>'2005_AG_GW_Counties'!Q38+'2005_Urban_GW_Counties'!Q38+'2005_MW_GW_Counties'!Q38</f>
        <v>271.8</v>
      </c>
      <c r="AC38" s="28">
        <f>'2005_AG_GW_Counties'!R38+'2005_Urban_GW_Counties'!R38+'2005_MW_GW_Counties'!R38</f>
        <v>91.1</v>
      </c>
      <c r="AD38" s="28">
        <f>'2005_AG_GW_Counties'!S38+'2005_Urban_GW_Counties'!S38+'2005_MW_GW_Counties'!S38</f>
        <v>24.8</v>
      </c>
      <c r="AE38" s="28">
        <f>'2005_AG_GW_Counties'!W38</f>
        <v>0</v>
      </c>
      <c r="AF38" s="29">
        <f>'2005_Urban_GW_Counties'!W38</f>
        <v>0</v>
      </c>
      <c r="AG38" s="29">
        <f>'2005_MW_GW_Counties'!W38</f>
        <v>0</v>
      </c>
      <c r="AH38" s="28">
        <f>'2005_AG_GW_Counties'!W38+'2005_Urban_GW_Counties'!W38+'2005_MW_GW_Counties'!W38</f>
        <v>0</v>
      </c>
      <c r="AI38" s="29">
        <f t="shared" si="44"/>
        <v>772.7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'2005_AG_GW_Counties'!C39</f>
        <v>0</v>
      </c>
      <c r="D39" s="29">
        <f>'2005_Urban_GW_Counties'!C39</f>
        <v>0</v>
      </c>
      <c r="E39" s="29">
        <f>'2005_MW_GW_Counties'!C39</f>
        <v>0</v>
      </c>
      <c r="F39" s="29">
        <f t="shared" si="5"/>
        <v>0</v>
      </c>
      <c r="G39" s="28">
        <f>'2005_AG_GW_Counties'!H39</f>
        <v>0</v>
      </c>
      <c r="H39" s="29">
        <f>'2005_Urban_GW_Counties'!H39</f>
        <v>84.699999999999989</v>
      </c>
      <c r="I39" s="29">
        <f>'2005_MW_GW_Counties'!H39</f>
        <v>0</v>
      </c>
      <c r="J39" s="28">
        <f>'2005_AG_GW_Counties'!D39+'2005_Urban_GW_Counties'!D39+'2005_MW_GW_Counties'!D39</f>
        <v>0</v>
      </c>
      <c r="K39" s="28">
        <f>'2005_AG_GW_Counties'!E39+'2005_Urban_GW_Counties'!E39+'2005_MW_GW_Counties'!E39</f>
        <v>0</v>
      </c>
      <c r="L39" s="28">
        <f>'2005_AG_GW_Counties'!F39+'2005_Urban_GW_Counties'!F39+'2005_MW_GW_Counties'!F39</f>
        <v>0</v>
      </c>
      <c r="M39" s="28">
        <f>'2005_AG_GW_Counties'!J39</f>
        <v>0</v>
      </c>
      <c r="N39" s="29">
        <f>'2005_Urban_GW_Counties'!J39</f>
        <v>0</v>
      </c>
      <c r="O39" s="29">
        <f>'2005_MW_GW_Counties'!J39</f>
        <v>0</v>
      </c>
      <c r="P39" s="28">
        <f>'2005_AG_GW_Counties'!J39+'2005_Urban_GW_Counties'!J39+'2005_MW_GW_Counties'!J39</f>
        <v>0</v>
      </c>
      <c r="Q39" s="29">
        <f>'2005_AG_GW_Counties'!H39+'2005_Urban_GW_Counties'!H39+'2005_MW_GW_Counties'!H39</f>
        <v>84.699999999999989</v>
      </c>
      <c r="S39" s="27">
        <v>705</v>
      </c>
      <c r="T39" s="25" t="s">
        <v>182</v>
      </c>
      <c r="U39" s="28">
        <f>'2005_AG_GW_Counties'!P39</f>
        <v>165</v>
      </c>
      <c r="V39" s="29">
        <f>'2005_Urban_GW_Counties'!P39</f>
        <v>52.999999999999993</v>
      </c>
      <c r="W39" s="29">
        <f>'2005_MW_GW_Counties'!P39</f>
        <v>0</v>
      </c>
      <c r="X39" s="29">
        <f t="shared" si="6"/>
        <v>218</v>
      </c>
      <c r="Y39" s="28">
        <f>'2005_AG_GW_Counties'!U39</f>
        <v>815.8</v>
      </c>
      <c r="Z39" s="29">
        <f>'2005_Urban_GW_Counties'!U39</f>
        <v>54.899999999999991</v>
      </c>
      <c r="AA39" s="29">
        <f>'2005_MW_GW_Counties'!U39</f>
        <v>0</v>
      </c>
      <c r="AB39" s="28">
        <f>'2005_AG_GW_Counties'!Q39+'2005_Urban_GW_Counties'!Q39+'2005_MW_GW_Counties'!Q39</f>
        <v>241.2</v>
      </c>
      <c r="AC39" s="28">
        <f>'2005_AG_GW_Counties'!R39+'2005_Urban_GW_Counties'!R39+'2005_MW_GW_Counties'!R39</f>
        <v>17.8</v>
      </c>
      <c r="AD39" s="28">
        <f>'2005_AG_GW_Counties'!S39+'2005_Urban_GW_Counties'!S39+'2005_MW_GW_Counties'!S39</f>
        <v>32.599999999999994</v>
      </c>
      <c r="AE39" s="28">
        <f>'2005_AG_GW_Counties'!W39</f>
        <v>0</v>
      </c>
      <c r="AF39" s="29">
        <f>'2005_Urban_GW_Counties'!W39</f>
        <v>0</v>
      </c>
      <c r="AG39" s="29">
        <f>'2005_MW_GW_Counties'!W39</f>
        <v>0</v>
      </c>
      <c r="AH39" s="28">
        <f>'2005_AG_GW_Counties'!W39+'2005_Urban_GW_Counties'!W39+'2005_MW_GW_Counties'!W39</f>
        <v>0</v>
      </c>
      <c r="AI39" s="29">
        <f t="shared" si="44"/>
        <v>870.69999999999993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'2005_AG_GW_Counties'!C40</f>
        <v>258</v>
      </c>
      <c r="D40" s="29">
        <f>'2005_Urban_GW_Counties'!C40</f>
        <v>116.69999999999999</v>
      </c>
      <c r="E40" s="29">
        <f>'2005_MW_GW_Counties'!C40</f>
        <v>0</v>
      </c>
      <c r="F40" s="29">
        <f t="shared" si="5"/>
        <v>374.7</v>
      </c>
      <c r="G40" s="28">
        <f>'2005_AG_GW_Counties'!H40</f>
        <v>1422.5000000000002</v>
      </c>
      <c r="H40" s="29">
        <f>'2005_Urban_GW_Counties'!H40</f>
        <v>189.29999999999995</v>
      </c>
      <c r="I40" s="29">
        <f>'2005_MW_GW_Counties'!H40</f>
        <v>1.8</v>
      </c>
      <c r="J40" s="28">
        <f>'2005_AG_GW_Counties'!D40+'2005_Urban_GW_Counties'!D40+'2005_MW_GW_Counties'!D40</f>
        <v>91.2</v>
      </c>
      <c r="K40" s="28">
        <f>'2005_AG_GW_Counties'!E40+'2005_Urban_GW_Counties'!E40+'2005_MW_GW_Counties'!E40</f>
        <v>0</v>
      </c>
      <c r="L40" s="28">
        <f>'2005_AG_GW_Counties'!F40+'2005_Urban_GW_Counties'!F40+'2005_MW_GW_Counties'!F40</f>
        <v>20.8</v>
      </c>
      <c r="M40" s="28">
        <f>'2005_AG_GW_Counties'!J40</f>
        <v>721.2</v>
      </c>
      <c r="N40" s="29">
        <f>'2005_Urban_GW_Counties'!J40</f>
        <v>0</v>
      </c>
      <c r="O40" s="29">
        <f>'2005_MW_GW_Counties'!J40</f>
        <v>0</v>
      </c>
      <c r="P40" s="28">
        <f>'2005_AG_GW_Counties'!J40+'2005_Urban_GW_Counties'!J40+'2005_MW_GW_Counties'!J40</f>
        <v>721.2</v>
      </c>
      <c r="Q40" s="29">
        <f>'2005_AG_GW_Counties'!H40+'2005_Urban_GW_Counties'!H40+'2005_MW_GW_Counties'!H40</f>
        <v>1613.6000000000001</v>
      </c>
      <c r="S40" s="27">
        <v>706</v>
      </c>
      <c r="T40" s="25" t="s">
        <v>183</v>
      </c>
      <c r="U40" s="28">
        <f>'2005_AG_GW_Counties'!P40</f>
        <v>730.1</v>
      </c>
      <c r="V40" s="29">
        <f>'2005_Urban_GW_Counties'!P40</f>
        <v>109</v>
      </c>
      <c r="W40" s="29">
        <f>'2005_MW_GW_Counties'!P40</f>
        <v>2.8</v>
      </c>
      <c r="X40" s="29">
        <f t="shared" si="6"/>
        <v>841.9</v>
      </c>
      <c r="Y40" s="28">
        <f>'2005_AG_GW_Counties'!U40</f>
        <v>2237.1999999999998</v>
      </c>
      <c r="Z40" s="29">
        <f>'2005_Urban_GW_Counties'!U40</f>
        <v>111.3</v>
      </c>
      <c r="AA40" s="29">
        <f>'2005_MW_GW_Counties'!U40</f>
        <v>2.8</v>
      </c>
      <c r="AB40" s="28">
        <f>'2005_AG_GW_Counties'!Q40+'2005_Urban_GW_Counties'!Q40+'2005_MW_GW_Counties'!Q40</f>
        <v>657.5</v>
      </c>
      <c r="AC40" s="28">
        <f>'2005_AG_GW_Counties'!R40+'2005_Urban_GW_Counties'!R40+'2005_MW_GW_Counties'!R40</f>
        <v>0</v>
      </c>
      <c r="AD40" s="28">
        <f>'2005_AG_GW_Counties'!S40+'2005_Urban_GW_Counties'!S40+'2005_MW_GW_Counties'!S40</f>
        <v>75.400000000000006</v>
      </c>
      <c r="AE40" s="28">
        <f>'2005_AG_GW_Counties'!W40</f>
        <v>0</v>
      </c>
      <c r="AF40" s="29">
        <f>'2005_Urban_GW_Counties'!W40</f>
        <v>0</v>
      </c>
      <c r="AG40" s="29">
        <f>'2005_MW_GW_Counties'!W40</f>
        <v>0</v>
      </c>
      <c r="AH40" s="28">
        <f>'2005_AG_GW_Counties'!W40+'2005_Urban_GW_Counties'!W40+'2005_MW_GW_Counties'!W40</f>
        <v>0</v>
      </c>
      <c r="AI40" s="29">
        <f t="shared" si="44"/>
        <v>2351.3000000000002</v>
      </c>
      <c r="AL40" s="148" t="s">
        <v>236</v>
      </c>
      <c r="AM40" s="150">
        <v>601</v>
      </c>
      <c r="AN40" s="151" t="s">
        <v>168</v>
      </c>
      <c r="AO40" s="138">
        <f t="shared" ref="AO40:AO49" si="47">U25</f>
        <v>20.3</v>
      </c>
      <c r="AP40" s="138">
        <f t="shared" ref="AP40:AP49" si="48">V25</f>
        <v>15.6</v>
      </c>
      <c r="AQ40" s="138">
        <f t="shared" ref="AQ40:AQ49" si="49">W25</f>
        <v>0</v>
      </c>
      <c r="AR40" s="138">
        <f t="shared" ref="AR40:AR49" si="50">X25</f>
        <v>35.9</v>
      </c>
      <c r="AS40" s="138">
        <f t="shared" ref="AS40:AS49" si="51">Y25</f>
        <v>26.700000000000003</v>
      </c>
      <c r="AT40" s="138">
        <f t="shared" ref="AT40:AT49" si="52">Z25</f>
        <v>47.699999999999996</v>
      </c>
      <c r="AU40" s="138">
        <f t="shared" ref="AU40:AU49" si="53">AA25</f>
        <v>0</v>
      </c>
      <c r="AV40" s="138">
        <f t="shared" ref="AV40:AV49" si="54">AB25</f>
        <v>4.3</v>
      </c>
      <c r="AW40" s="138">
        <f t="shared" ref="AW40:AW49" si="55">AC25</f>
        <v>0</v>
      </c>
      <c r="AX40" s="138">
        <f t="shared" ref="AX40:AX49" si="56">AD25</f>
        <v>0.1</v>
      </c>
      <c r="AY40" s="138">
        <f t="shared" ref="AY40:AY49" si="57">AE25</f>
        <v>0</v>
      </c>
      <c r="AZ40" s="138">
        <f t="shared" ref="AZ40:AZ49" si="58">AF25</f>
        <v>0</v>
      </c>
      <c r="BA40" s="138">
        <f t="shared" ref="BA40:BA49" si="59">AG25</f>
        <v>0</v>
      </c>
      <c r="BB40" s="138">
        <f t="shared" ref="BB40:BB49" si="60">AH25</f>
        <v>0</v>
      </c>
      <c r="BC40" s="138">
        <f t="shared" ref="BC40:BC49" si="61">AI25</f>
        <v>74.400000000000006</v>
      </c>
    </row>
    <row r="41" spans="1:56" x14ac:dyDescent="0.2">
      <c r="A41" s="23" t="s">
        <v>86</v>
      </c>
      <c r="B41" s="24" t="s">
        <v>87</v>
      </c>
      <c r="C41" s="28">
        <f>'2005_AG_GW_Counties'!C41</f>
        <v>131.30000000000001</v>
      </c>
      <c r="D41" s="29">
        <f>'2005_Urban_GW_Counties'!C41</f>
        <v>37.200000000000003</v>
      </c>
      <c r="E41" s="29">
        <f>'2005_MW_GW_Counties'!C41</f>
        <v>0</v>
      </c>
      <c r="F41" s="29">
        <f t="shared" si="5"/>
        <v>168.5</v>
      </c>
      <c r="G41" s="28">
        <f>'2005_AG_GW_Counties'!H41</f>
        <v>134.9</v>
      </c>
      <c r="H41" s="29">
        <f>'2005_Urban_GW_Counties'!H41</f>
        <v>50.000000000000007</v>
      </c>
      <c r="I41" s="29">
        <f>'2005_MW_GW_Counties'!H41</f>
        <v>0</v>
      </c>
      <c r="J41" s="28">
        <f>'2005_AG_GW_Counties'!D41+'2005_Urban_GW_Counties'!D41+'2005_MW_GW_Counties'!D41</f>
        <v>41.5</v>
      </c>
      <c r="K41" s="28">
        <f>'2005_AG_GW_Counties'!E41+'2005_Urban_GW_Counties'!E41+'2005_MW_GW_Counties'!E41</f>
        <v>0</v>
      </c>
      <c r="L41" s="28">
        <f>'2005_AG_GW_Counties'!F41+'2005_Urban_GW_Counties'!F41+'2005_MW_GW_Counties'!F41</f>
        <v>0</v>
      </c>
      <c r="M41" s="28">
        <f>'2005_AG_GW_Counties'!J41</f>
        <v>0</v>
      </c>
      <c r="N41" s="29">
        <f>'2005_Urban_GW_Counties'!J41</f>
        <v>0</v>
      </c>
      <c r="O41" s="29">
        <f>'2005_MW_GW_Counties'!J41</f>
        <v>0</v>
      </c>
      <c r="P41" s="28">
        <f>'2005_AG_GW_Counties'!J41+'2005_Urban_GW_Counties'!J41+'2005_MW_GW_Counties'!J41</f>
        <v>0</v>
      </c>
      <c r="Q41" s="29">
        <f>'2005_AG_GW_Counties'!H41+'2005_Urban_GW_Counties'!H41+'2005_MW_GW_Counties'!H41</f>
        <v>184.9</v>
      </c>
      <c r="S41" s="27">
        <v>707</v>
      </c>
      <c r="T41" s="25" t="s">
        <v>184</v>
      </c>
      <c r="U41" s="28">
        <f>'2005_AG_GW_Counties'!P41</f>
        <v>22.1</v>
      </c>
      <c r="V41" s="29">
        <f>'2005_Urban_GW_Counties'!P41</f>
        <v>12.6</v>
      </c>
      <c r="W41" s="29">
        <f>'2005_MW_GW_Counties'!P41</f>
        <v>0</v>
      </c>
      <c r="X41" s="29">
        <f t="shared" si="6"/>
        <v>34.700000000000003</v>
      </c>
      <c r="Y41" s="28">
        <f>'2005_AG_GW_Counties'!U41</f>
        <v>23.7</v>
      </c>
      <c r="Z41" s="29">
        <f>'2005_Urban_GW_Counties'!U41</f>
        <v>17.899999999999999</v>
      </c>
      <c r="AA41" s="29">
        <f>'2005_MW_GW_Counties'!U41</f>
        <v>0</v>
      </c>
      <c r="AB41" s="28">
        <f>'2005_AG_GW_Counties'!Q41+'2005_Urban_GW_Counties'!Q41+'2005_MW_GW_Counties'!Q41</f>
        <v>16.899999999999999</v>
      </c>
      <c r="AC41" s="28">
        <f>'2005_AG_GW_Counties'!R41+'2005_Urban_GW_Counties'!R41+'2005_MW_GW_Counties'!R41</f>
        <v>0</v>
      </c>
      <c r="AD41" s="28">
        <f>'2005_AG_GW_Counties'!S41+'2005_Urban_GW_Counties'!S41+'2005_MW_GW_Counties'!S41</f>
        <v>0.1</v>
      </c>
      <c r="AE41" s="28">
        <f>'2005_AG_GW_Counties'!W41</f>
        <v>0</v>
      </c>
      <c r="AF41" s="29">
        <f>'2005_Urban_GW_Counties'!W41</f>
        <v>0</v>
      </c>
      <c r="AG41" s="29">
        <f>'2005_MW_GW_Counties'!W41</f>
        <v>0</v>
      </c>
      <c r="AH41" s="28">
        <f>'2005_AG_GW_Counties'!W41+'2005_Urban_GW_Counties'!W41+'2005_MW_GW_Counties'!W41</f>
        <v>0</v>
      </c>
      <c r="AI41" s="29">
        <f t="shared" si="44"/>
        <v>41.599999999999994</v>
      </c>
      <c r="AL41" s="148"/>
      <c r="AM41" s="150">
        <v>602</v>
      </c>
      <c r="AN41" s="151" t="s">
        <v>169</v>
      </c>
      <c r="AO41" s="138">
        <f t="shared" si="47"/>
        <v>0</v>
      </c>
      <c r="AP41" s="138">
        <f t="shared" si="48"/>
        <v>33.1</v>
      </c>
      <c r="AQ41" s="138">
        <f t="shared" si="49"/>
        <v>0</v>
      </c>
      <c r="AR41" s="138">
        <f t="shared" si="50"/>
        <v>33.1</v>
      </c>
      <c r="AS41" s="138">
        <f t="shared" si="51"/>
        <v>820</v>
      </c>
      <c r="AT41" s="138">
        <f t="shared" si="52"/>
        <v>77.199999999999989</v>
      </c>
      <c r="AU41" s="138">
        <f t="shared" si="53"/>
        <v>1.8</v>
      </c>
      <c r="AV41" s="138">
        <f t="shared" si="54"/>
        <v>35.800000000000004</v>
      </c>
      <c r="AW41" s="138">
        <f t="shared" si="55"/>
        <v>0</v>
      </c>
      <c r="AX41" s="138">
        <f t="shared" si="56"/>
        <v>6.6</v>
      </c>
      <c r="AY41" s="138">
        <f t="shared" si="57"/>
        <v>710.2</v>
      </c>
      <c r="AZ41" s="138">
        <f t="shared" si="58"/>
        <v>0</v>
      </c>
      <c r="BA41" s="138">
        <f t="shared" si="59"/>
        <v>0</v>
      </c>
      <c r="BB41" s="138">
        <f t="shared" si="60"/>
        <v>710.2</v>
      </c>
      <c r="BC41" s="138">
        <f t="shared" si="61"/>
        <v>899</v>
      </c>
    </row>
    <row r="42" spans="1:56" x14ac:dyDescent="0.2">
      <c r="A42" s="23" t="s">
        <v>88</v>
      </c>
      <c r="B42" s="24" t="s">
        <v>89</v>
      </c>
      <c r="C42" s="28">
        <f>'2005_AG_GW_Counties'!C42</f>
        <v>1.6</v>
      </c>
      <c r="D42" s="29">
        <f>'2005_Urban_GW_Counties'!C42</f>
        <v>5.5</v>
      </c>
      <c r="E42" s="29">
        <f>'2005_MW_GW_Counties'!C42</f>
        <v>0</v>
      </c>
      <c r="F42" s="29">
        <f t="shared" si="5"/>
        <v>7.1</v>
      </c>
      <c r="G42" s="28">
        <f>'2005_AG_GW_Counties'!H42</f>
        <v>2.8</v>
      </c>
      <c r="H42" s="29">
        <f>'2005_Urban_GW_Counties'!H42</f>
        <v>105.5</v>
      </c>
      <c r="I42" s="29">
        <f>'2005_MW_GW_Counties'!H42</f>
        <v>0</v>
      </c>
      <c r="J42" s="28">
        <f>'2005_AG_GW_Counties'!D42+'2005_Urban_GW_Counties'!D42+'2005_MW_GW_Counties'!D42</f>
        <v>11.700000000000001</v>
      </c>
      <c r="K42" s="28">
        <f>'2005_AG_GW_Counties'!E42+'2005_Urban_GW_Counties'!E42+'2005_MW_GW_Counties'!E42</f>
        <v>0</v>
      </c>
      <c r="L42" s="28">
        <f>'2005_AG_GW_Counties'!F42+'2005_Urban_GW_Counties'!F42+'2005_MW_GW_Counties'!F42</f>
        <v>0</v>
      </c>
      <c r="M42" s="28">
        <f>'2005_AG_GW_Counties'!J42</f>
        <v>0</v>
      </c>
      <c r="N42" s="29">
        <f>'2005_Urban_GW_Counties'!J42</f>
        <v>0</v>
      </c>
      <c r="O42" s="29">
        <f>'2005_MW_GW_Counties'!J42</f>
        <v>0</v>
      </c>
      <c r="P42" s="28">
        <f>'2005_AG_GW_Counties'!J42+'2005_Urban_GW_Counties'!J42+'2005_MW_GW_Counties'!J42</f>
        <v>0</v>
      </c>
      <c r="Q42" s="29">
        <f>'2005_AG_GW_Counties'!H42+'2005_Urban_GW_Counties'!H42+'2005_MW_GW_Counties'!H42</f>
        <v>108.3</v>
      </c>
      <c r="S42" s="27">
        <v>708</v>
      </c>
      <c r="T42" s="25" t="s">
        <v>185</v>
      </c>
      <c r="U42" s="28">
        <f>'2005_AG_GW_Counties'!P42</f>
        <v>370.8</v>
      </c>
      <c r="V42" s="29">
        <f>'2005_Urban_GW_Counties'!P42</f>
        <v>2.5</v>
      </c>
      <c r="W42" s="29">
        <f>'2005_MW_GW_Counties'!P42</f>
        <v>23.1</v>
      </c>
      <c r="X42" s="29">
        <f t="shared" si="6"/>
        <v>396.40000000000003</v>
      </c>
      <c r="Y42" s="28">
        <f>'2005_AG_GW_Counties'!U42</f>
        <v>1040.7</v>
      </c>
      <c r="Z42" s="29">
        <f>'2005_Urban_GW_Counties'!U42</f>
        <v>8</v>
      </c>
      <c r="AA42" s="29">
        <f>'2005_MW_GW_Counties'!U42</f>
        <v>43</v>
      </c>
      <c r="AB42" s="28">
        <f>'2005_AG_GW_Counties'!Q42+'2005_Urban_GW_Counties'!Q42+'2005_MW_GW_Counties'!Q42</f>
        <v>143.60000000000002</v>
      </c>
      <c r="AC42" s="28">
        <f>'2005_AG_GW_Counties'!R42+'2005_Urban_GW_Counties'!R42+'2005_MW_GW_Counties'!R42</f>
        <v>140.20000000000002</v>
      </c>
      <c r="AD42" s="28">
        <f>'2005_AG_GW_Counties'!S42+'2005_Urban_GW_Counties'!S42+'2005_MW_GW_Counties'!S42</f>
        <v>33.5</v>
      </c>
      <c r="AE42" s="28">
        <f>'2005_AG_GW_Counties'!W42</f>
        <v>0</v>
      </c>
      <c r="AF42" s="29">
        <f>'2005_Urban_GW_Counties'!W42</f>
        <v>0</v>
      </c>
      <c r="AG42" s="29">
        <f>'2005_MW_GW_Counties'!W42</f>
        <v>0</v>
      </c>
      <c r="AH42" s="28">
        <f>'2005_AG_GW_Counties'!W42+'2005_Urban_GW_Counties'!W42+'2005_MW_GW_Counties'!W42</f>
        <v>0</v>
      </c>
      <c r="AI42" s="29">
        <f t="shared" si="44"/>
        <v>1091.7</v>
      </c>
      <c r="AL42" s="148"/>
      <c r="AM42" s="150">
        <v>603</v>
      </c>
      <c r="AN42" s="151" t="s">
        <v>170</v>
      </c>
      <c r="AO42" s="138">
        <f t="shared" si="47"/>
        <v>312.5</v>
      </c>
      <c r="AP42" s="138">
        <f t="shared" si="48"/>
        <v>63.4</v>
      </c>
      <c r="AQ42" s="138">
        <f t="shared" si="49"/>
        <v>0.8</v>
      </c>
      <c r="AR42" s="138">
        <f t="shared" si="50"/>
        <v>376.7</v>
      </c>
      <c r="AS42" s="138">
        <f t="shared" si="51"/>
        <v>591.89999999999986</v>
      </c>
      <c r="AT42" s="138">
        <f t="shared" si="52"/>
        <v>127.19999999999999</v>
      </c>
      <c r="AU42" s="138">
        <f t="shared" si="53"/>
        <v>0.8</v>
      </c>
      <c r="AV42" s="138">
        <f t="shared" si="54"/>
        <v>47.5</v>
      </c>
      <c r="AW42" s="138">
        <f t="shared" si="55"/>
        <v>0</v>
      </c>
      <c r="AX42" s="138">
        <f t="shared" si="56"/>
        <v>13</v>
      </c>
      <c r="AY42" s="138">
        <f t="shared" si="57"/>
        <v>32.5</v>
      </c>
      <c r="AZ42" s="138">
        <f t="shared" si="58"/>
        <v>0</v>
      </c>
      <c r="BA42" s="138">
        <f t="shared" si="59"/>
        <v>0</v>
      </c>
      <c r="BB42" s="138">
        <f t="shared" si="60"/>
        <v>32.5</v>
      </c>
      <c r="BC42" s="138">
        <f t="shared" si="61"/>
        <v>719.89999999999986</v>
      </c>
    </row>
    <row r="43" spans="1:56" x14ac:dyDescent="0.2">
      <c r="A43" s="23" t="s">
        <v>90</v>
      </c>
      <c r="B43" s="24" t="s">
        <v>91</v>
      </c>
      <c r="C43" s="28">
        <f>'2005_AG_GW_Counties'!C43</f>
        <v>165.29999999999998</v>
      </c>
      <c r="D43" s="29">
        <f>'2005_Urban_GW_Counties'!C43</f>
        <v>36.499999999999993</v>
      </c>
      <c r="E43" s="29">
        <f>'2005_MW_GW_Counties'!C43</f>
        <v>0</v>
      </c>
      <c r="F43" s="29">
        <f t="shared" si="5"/>
        <v>201.79999999999998</v>
      </c>
      <c r="G43" s="28">
        <f>'2005_AG_GW_Counties'!H43</f>
        <v>195.39999999999998</v>
      </c>
      <c r="H43" s="29">
        <f>'2005_Urban_GW_Counties'!H43</f>
        <v>84.5</v>
      </c>
      <c r="I43" s="29">
        <f>'2005_MW_GW_Counties'!H43</f>
        <v>0</v>
      </c>
      <c r="J43" s="28">
        <f>'2005_AG_GW_Counties'!D43+'2005_Urban_GW_Counties'!D43+'2005_MW_GW_Counties'!D43</f>
        <v>35.500000000000007</v>
      </c>
      <c r="K43" s="28">
        <f>'2005_AG_GW_Counties'!E43+'2005_Urban_GW_Counties'!E43+'2005_MW_GW_Counties'!E43</f>
        <v>0</v>
      </c>
      <c r="L43" s="28">
        <f>'2005_AG_GW_Counties'!F43+'2005_Urban_GW_Counties'!F43+'2005_MW_GW_Counties'!F43</f>
        <v>0</v>
      </c>
      <c r="M43" s="28">
        <f>'2005_AG_GW_Counties'!J43</f>
        <v>0</v>
      </c>
      <c r="N43" s="29">
        <f>'2005_Urban_GW_Counties'!J43</f>
        <v>0</v>
      </c>
      <c r="O43" s="29">
        <f>'2005_MW_GW_Counties'!J43</f>
        <v>0</v>
      </c>
      <c r="P43" s="28">
        <f>'2005_AG_GW_Counties'!J43+'2005_Urban_GW_Counties'!J43+'2005_MW_GW_Counties'!J43</f>
        <v>0</v>
      </c>
      <c r="Q43" s="29">
        <f>'2005_AG_GW_Counties'!H43+'2005_Urban_GW_Counties'!H43+'2005_MW_GW_Counties'!H43</f>
        <v>279.89999999999998</v>
      </c>
      <c r="S43" s="27">
        <v>709</v>
      </c>
      <c r="T43" s="25" t="s">
        <v>186</v>
      </c>
      <c r="U43" s="28">
        <f>'2005_AG_GW_Counties'!P43</f>
        <v>277.10000000000002</v>
      </c>
      <c r="V43" s="29">
        <f>'2005_Urban_GW_Counties'!P43</f>
        <v>29.1</v>
      </c>
      <c r="W43" s="29">
        <f>'2005_MW_GW_Counties'!P43</f>
        <v>0</v>
      </c>
      <c r="X43" s="29">
        <f t="shared" si="6"/>
        <v>306.20000000000005</v>
      </c>
      <c r="Y43" s="28">
        <f>'2005_AG_GW_Counties'!U43</f>
        <v>697</v>
      </c>
      <c r="Z43" s="29">
        <f>'2005_Urban_GW_Counties'!U43</f>
        <v>29.1</v>
      </c>
      <c r="AA43" s="29">
        <f>'2005_MW_GW_Counties'!U43</f>
        <v>0</v>
      </c>
      <c r="AB43" s="28">
        <f>'2005_AG_GW_Counties'!Q43+'2005_Urban_GW_Counties'!Q43+'2005_MW_GW_Counties'!Q43</f>
        <v>192.4</v>
      </c>
      <c r="AC43" s="28">
        <f>'2005_AG_GW_Counties'!R43+'2005_Urban_GW_Counties'!R43+'2005_MW_GW_Counties'!R43</f>
        <v>5.2</v>
      </c>
      <c r="AD43" s="28">
        <f>'2005_AG_GW_Counties'!S43+'2005_Urban_GW_Counties'!S43+'2005_MW_GW_Counties'!S43</f>
        <v>21</v>
      </c>
      <c r="AE43" s="28">
        <f>'2005_AG_GW_Counties'!W43</f>
        <v>0</v>
      </c>
      <c r="AF43" s="29">
        <f>'2005_Urban_GW_Counties'!W43</f>
        <v>0</v>
      </c>
      <c r="AG43" s="29">
        <f>'2005_MW_GW_Counties'!W43</f>
        <v>0</v>
      </c>
      <c r="AH43" s="28">
        <f>'2005_AG_GW_Counties'!W43+'2005_Urban_GW_Counties'!W43+'2005_MW_GW_Counties'!W43</f>
        <v>0</v>
      </c>
      <c r="AI43" s="29">
        <f t="shared" si="44"/>
        <v>726.1</v>
      </c>
      <c r="AL43" s="148"/>
      <c r="AM43" s="150">
        <v>604</v>
      </c>
      <c r="AN43" s="151" t="s">
        <v>171</v>
      </c>
      <c r="AO43" s="138">
        <f t="shared" si="47"/>
        <v>0.2</v>
      </c>
      <c r="AP43" s="138">
        <f t="shared" si="48"/>
        <v>1.3</v>
      </c>
      <c r="AQ43" s="138">
        <f t="shared" si="49"/>
        <v>0</v>
      </c>
      <c r="AR43" s="138">
        <f t="shared" si="50"/>
        <v>1.5</v>
      </c>
      <c r="AS43" s="138">
        <f t="shared" si="51"/>
        <v>12.4</v>
      </c>
      <c r="AT43" s="138">
        <f t="shared" si="52"/>
        <v>48.900000000000006</v>
      </c>
      <c r="AU43" s="138">
        <f t="shared" si="53"/>
        <v>0</v>
      </c>
      <c r="AV43" s="138">
        <f t="shared" si="54"/>
        <v>13.100000000000001</v>
      </c>
      <c r="AW43" s="138">
        <f t="shared" si="55"/>
        <v>0</v>
      </c>
      <c r="AX43" s="138">
        <f t="shared" si="56"/>
        <v>0.5</v>
      </c>
      <c r="AY43" s="138">
        <f t="shared" si="57"/>
        <v>0</v>
      </c>
      <c r="AZ43" s="138">
        <f t="shared" si="58"/>
        <v>0.20000000000000284</v>
      </c>
      <c r="BA43" s="138">
        <f t="shared" si="59"/>
        <v>0</v>
      </c>
      <c r="BB43" s="138">
        <f t="shared" si="60"/>
        <v>0.20000000000000284</v>
      </c>
      <c r="BC43" s="138">
        <f t="shared" si="61"/>
        <v>61.300000000000004</v>
      </c>
    </row>
    <row r="44" spans="1:56" x14ac:dyDescent="0.2">
      <c r="A44" s="23" t="s">
        <v>92</v>
      </c>
      <c r="B44" s="24" t="s">
        <v>93</v>
      </c>
      <c r="C44" s="28">
        <f>'2005_AG_GW_Counties'!C44</f>
        <v>17.7</v>
      </c>
      <c r="D44" s="29">
        <f>'2005_Urban_GW_Counties'!C44</f>
        <v>110.5</v>
      </c>
      <c r="E44" s="29">
        <f>'2005_MW_GW_Counties'!C44</f>
        <v>0</v>
      </c>
      <c r="F44" s="29">
        <f t="shared" si="5"/>
        <v>128.19999999999999</v>
      </c>
      <c r="G44" s="28">
        <f>'2005_AG_GW_Counties'!H44</f>
        <v>52.800000000000004</v>
      </c>
      <c r="H44" s="29">
        <f>'2005_Urban_GW_Counties'!H44</f>
        <v>410.70000000000005</v>
      </c>
      <c r="I44" s="29">
        <f>'2005_MW_GW_Counties'!H44</f>
        <v>0</v>
      </c>
      <c r="J44" s="28">
        <f>'2005_AG_GW_Counties'!D44+'2005_Urban_GW_Counties'!D44+'2005_MW_GW_Counties'!D44</f>
        <v>121.2</v>
      </c>
      <c r="K44" s="28">
        <f>'2005_AG_GW_Counties'!E44+'2005_Urban_GW_Counties'!E44+'2005_MW_GW_Counties'!E44</f>
        <v>94.3</v>
      </c>
      <c r="L44" s="28">
        <f>'2005_AG_GW_Counties'!F44+'2005_Urban_GW_Counties'!F44+'2005_MW_GW_Counties'!F44</f>
        <v>0.4</v>
      </c>
      <c r="M44" s="28">
        <f>'2005_AG_GW_Counties'!J44</f>
        <v>2.1000000000000014</v>
      </c>
      <c r="N44" s="29">
        <f>'2005_Urban_GW_Counties'!J44</f>
        <v>0</v>
      </c>
      <c r="O44" s="29">
        <f>'2005_MW_GW_Counties'!J44</f>
        <v>0</v>
      </c>
      <c r="P44" s="28">
        <f>'2005_AG_GW_Counties'!J44+'2005_Urban_GW_Counties'!J44+'2005_MW_GW_Counties'!J44</f>
        <v>2.1000000000000014</v>
      </c>
      <c r="Q44" s="29">
        <f>'2005_AG_GW_Counties'!H44+'2005_Urban_GW_Counties'!H44+'2005_MW_GW_Counties'!H44</f>
        <v>463.50000000000006</v>
      </c>
      <c r="S44" s="27">
        <v>710</v>
      </c>
      <c r="T44" s="25" t="s">
        <v>187</v>
      </c>
      <c r="U44" s="28">
        <f>'2005_AG_GW_Counties'!P44</f>
        <v>197.9</v>
      </c>
      <c r="V44" s="29">
        <f>'2005_Urban_GW_Counties'!P44</f>
        <v>103.10000000000001</v>
      </c>
      <c r="W44" s="29">
        <f>'2005_MW_GW_Counties'!P44</f>
        <v>0</v>
      </c>
      <c r="X44" s="29">
        <f t="shared" si="6"/>
        <v>301</v>
      </c>
      <c r="Y44" s="28">
        <f>'2005_AG_GW_Counties'!U44</f>
        <v>1428.5</v>
      </c>
      <c r="Z44" s="29">
        <f>'2005_Urban_GW_Counties'!U44</f>
        <v>156.19999999999999</v>
      </c>
      <c r="AA44" s="29">
        <f>'2005_MW_GW_Counties'!U44</f>
        <v>0</v>
      </c>
      <c r="AB44" s="28">
        <f>'2005_AG_GW_Counties'!Q44+'2005_Urban_GW_Counties'!Q44+'2005_MW_GW_Counties'!Q44</f>
        <v>267.3</v>
      </c>
      <c r="AC44" s="28">
        <f>'2005_AG_GW_Counties'!R44+'2005_Urban_GW_Counties'!R44+'2005_MW_GW_Counties'!R44</f>
        <v>349.8</v>
      </c>
      <c r="AD44" s="28">
        <f>'2005_AG_GW_Counties'!S44+'2005_Urban_GW_Counties'!S44+'2005_MW_GW_Counties'!S44</f>
        <v>61.6</v>
      </c>
      <c r="AE44" s="28">
        <f>'2005_AG_GW_Counties'!W44</f>
        <v>0</v>
      </c>
      <c r="AF44" s="29">
        <f>'2005_Urban_GW_Counties'!W44</f>
        <v>0</v>
      </c>
      <c r="AG44" s="29">
        <f>'2005_MW_GW_Counties'!W44</f>
        <v>0</v>
      </c>
      <c r="AH44" s="28">
        <f>'2005_AG_GW_Counties'!W44+'2005_Urban_GW_Counties'!W44+'2005_MW_GW_Counties'!W44</f>
        <v>0</v>
      </c>
      <c r="AI44" s="29">
        <f t="shared" si="44"/>
        <v>1584.7</v>
      </c>
      <c r="AL44" s="148"/>
      <c r="AM44" s="150">
        <v>605</v>
      </c>
      <c r="AN44" s="151" t="s">
        <v>172</v>
      </c>
      <c r="AO44" s="138">
        <f t="shared" si="47"/>
        <v>0</v>
      </c>
      <c r="AP44" s="138">
        <f t="shared" si="48"/>
        <v>0</v>
      </c>
      <c r="AQ44" s="138">
        <f t="shared" si="49"/>
        <v>0</v>
      </c>
      <c r="AR44" s="138">
        <f t="shared" si="50"/>
        <v>0</v>
      </c>
      <c r="AS44" s="138">
        <f t="shared" si="51"/>
        <v>0</v>
      </c>
      <c r="AT44" s="138">
        <f t="shared" si="52"/>
        <v>0</v>
      </c>
      <c r="AU44" s="138">
        <f t="shared" si="53"/>
        <v>0</v>
      </c>
      <c r="AV44" s="138">
        <f t="shared" si="54"/>
        <v>0</v>
      </c>
      <c r="AW44" s="138">
        <f t="shared" si="55"/>
        <v>0</v>
      </c>
      <c r="AX44" s="138">
        <f t="shared" si="56"/>
        <v>0</v>
      </c>
      <c r="AY44" s="138">
        <f t="shared" si="57"/>
        <v>0</v>
      </c>
      <c r="AZ44" s="138">
        <f t="shared" si="58"/>
        <v>0</v>
      </c>
      <c r="BA44" s="138">
        <f t="shared" si="59"/>
        <v>0</v>
      </c>
      <c r="BB44" s="138">
        <f t="shared" si="60"/>
        <v>0</v>
      </c>
      <c r="BC44" s="138">
        <f t="shared" si="61"/>
        <v>0</v>
      </c>
    </row>
    <row r="45" spans="1:56" x14ac:dyDescent="0.2">
      <c r="A45" s="23" t="s">
        <v>94</v>
      </c>
      <c r="B45" s="24" t="s">
        <v>95</v>
      </c>
      <c r="C45" s="28">
        <f>'2005_AG_GW_Counties'!C45</f>
        <v>11.8</v>
      </c>
      <c r="D45" s="29">
        <f>'2005_Urban_GW_Counties'!C45</f>
        <v>29.299999999999997</v>
      </c>
      <c r="E45" s="29">
        <f>'2005_MW_GW_Counties'!C45</f>
        <v>0</v>
      </c>
      <c r="F45" s="29">
        <f t="shared" si="5"/>
        <v>41.099999999999994</v>
      </c>
      <c r="G45" s="28">
        <f>'2005_AG_GW_Counties'!H45</f>
        <v>11.8</v>
      </c>
      <c r="H45" s="29">
        <f>'2005_Urban_GW_Counties'!H45</f>
        <v>41</v>
      </c>
      <c r="I45" s="29">
        <f>'2005_MW_GW_Counties'!H45</f>
        <v>0</v>
      </c>
      <c r="J45" s="28">
        <f>'2005_AG_GW_Counties'!D45+'2005_Urban_GW_Counties'!D45+'2005_MW_GW_Counties'!D45</f>
        <v>15.899999999999999</v>
      </c>
      <c r="K45" s="28">
        <f>'2005_AG_GW_Counties'!E45+'2005_Urban_GW_Counties'!E45+'2005_MW_GW_Counties'!E45</f>
        <v>0</v>
      </c>
      <c r="L45" s="28">
        <f>'2005_AG_GW_Counties'!F45+'2005_Urban_GW_Counties'!F45+'2005_MW_GW_Counties'!F45</f>
        <v>0</v>
      </c>
      <c r="M45" s="28">
        <f>'2005_AG_GW_Counties'!J45</f>
        <v>0</v>
      </c>
      <c r="N45" s="29">
        <f>'2005_Urban_GW_Counties'!J45</f>
        <v>0</v>
      </c>
      <c r="O45" s="29">
        <f>'2005_MW_GW_Counties'!J45</f>
        <v>0</v>
      </c>
      <c r="P45" s="28">
        <f>'2005_AG_GW_Counties'!J45+'2005_Urban_GW_Counties'!J45+'2005_MW_GW_Counties'!J45</f>
        <v>0</v>
      </c>
      <c r="Q45" s="29">
        <f>'2005_AG_GW_Counties'!H45+'2005_Urban_GW_Counties'!H45+'2005_MW_GW_Counties'!H45</f>
        <v>52.8</v>
      </c>
      <c r="S45" s="27">
        <v>801</v>
      </c>
      <c r="T45" s="25" t="s">
        <v>43</v>
      </c>
      <c r="U45" s="28">
        <f>'2005_AG_GW_Counties'!P45</f>
        <v>102.80000000000001</v>
      </c>
      <c r="V45" s="29">
        <f>'2005_Urban_GW_Counties'!P45</f>
        <v>16.899999999999999</v>
      </c>
      <c r="W45" s="29">
        <f>'2005_MW_GW_Counties'!P45</f>
        <v>6.3</v>
      </c>
      <c r="X45" s="29">
        <f t="shared" si="6"/>
        <v>126.00000000000001</v>
      </c>
      <c r="Y45" s="28">
        <f>'2005_AG_GW_Counties'!U45</f>
        <v>237.7</v>
      </c>
      <c r="Z45" s="29">
        <f>'2005_Urban_GW_Counties'!U45</f>
        <v>20</v>
      </c>
      <c r="AA45" s="29">
        <f>'2005_MW_GW_Counties'!U45</f>
        <v>16.599999999999998</v>
      </c>
      <c r="AB45" s="28">
        <f>'2005_AG_GW_Counties'!Q45+'2005_Urban_GW_Counties'!Q45+'2005_MW_GW_Counties'!Q45</f>
        <v>37.299999999999997</v>
      </c>
      <c r="AC45" s="28">
        <f>'2005_AG_GW_Counties'!R45+'2005_Urban_GW_Counties'!R45+'2005_MW_GW_Counties'!R45</f>
        <v>0</v>
      </c>
      <c r="AD45" s="28">
        <f>'2005_AG_GW_Counties'!S45+'2005_Urban_GW_Counties'!S45+'2005_MW_GW_Counties'!S45</f>
        <v>7.6999999999999993</v>
      </c>
      <c r="AE45" s="28">
        <f>'2005_AG_GW_Counties'!W45</f>
        <v>1.9000000000000057</v>
      </c>
      <c r="AF45" s="29">
        <f>'2005_Urban_GW_Counties'!W45</f>
        <v>0</v>
      </c>
      <c r="AG45" s="29">
        <f>'2005_MW_GW_Counties'!W45</f>
        <v>0.5</v>
      </c>
      <c r="AH45" s="28">
        <f>'2005_AG_GW_Counties'!W45+'2005_Urban_GW_Counties'!W45+'2005_MW_GW_Counties'!W45</f>
        <v>2.4000000000000057</v>
      </c>
      <c r="AI45" s="29">
        <f t="shared" si="44"/>
        <v>274.3</v>
      </c>
      <c r="AL45" s="148"/>
      <c r="AM45" s="150">
        <v>606</v>
      </c>
      <c r="AN45" s="151" t="s">
        <v>173</v>
      </c>
      <c r="AO45" s="138">
        <f t="shared" si="47"/>
        <v>269.60000000000002</v>
      </c>
      <c r="AP45" s="138">
        <f t="shared" si="48"/>
        <v>25.900000000000002</v>
      </c>
      <c r="AQ45" s="138">
        <f t="shared" si="49"/>
        <v>176.3</v>
      </c>
      <c r="AR45" s="138">
        <f t="shared" si="50"/>
        <v>471.8</v>
      </c>
      <c r="AS45" s="138">
        <f t="shared" si="51"/>
        <v>1319.5</v>
      </c>
      <c r="AT45" s="138">
        <f t="shared" si="52"/>
        <v>29.1</v>
      </c>
      <c r="AU45" s="138">
        <f t="shared" si="53"/>
        <v>408.5</v>
      </c>
      <c r="AV45" s="138">
        <f t="shared" si="54"/>
        <v>19.099999999999998</v>
      </c>
      <c r="AW45" s="138">
        <f t="shared" si="55"/>
        <v>0</v>
      </c>
      <c r="AX45" s="138">
        <f t="shared" si="56"/>
        <v>52.4</v>
      </c>
      <c r="AY45" s="138">
        <f t="shared" si="57"/>
        <v>0</v>
      </c>
      <c r="AZ45" s="138">
        <f t="shared" si="58"/>
        <v>0</v>
      </c>
      <c r="BA45" s="138">
        <f t="shared" si="59"/>
        <v>0</v>
      </c>
      <c r="BB45" s="138">
        <f t="shared" si="60"/>
        <v>0</v>
      </c>
      <c r="BC45" s="138">
        <f t="shared" si="61"/>
        <v>1757.1</v>
      </c>
    </row>
    <row r="46" spans="1:56" x14ac:dyDescent="0.2">
      <c r="A46" s="23" t="s">
        <v>96</v>
      </c>
      <c r="B46" s="24" t="s">
        <v>97</v>
      </c>
      <c r="C46" s="28">
        <f>'2005_AG_GW_Counties'!C46</f>
        <v>26.499999999999996</v>
      </c>
      <c r="D46" s="29">
        <f>'2005_Urban_GW_Counties'!C46</f>
        <v>38.699999999999996</v>
      </c>
      <c r="E46" s="29">
        <f>'2005_MW_GW_Counties'!C46</f>
        <v>0</v>
      </c>
      <c r="F46" s="29">
        <f t="shared" si="5"/>
        <v>65.199999999999989</v>
      </c>
      <c r="G46" s="28">
        <f>'2005_AG_GW_Counties'!H46</f>
        <v>210.00000000000003</v>
      </c>
      <c r="H46" s="29">
        <f>'2005_Urban_GW_Counties'!H46</f>
        <v>83.9</v>
      </c>
      <c r="I46" s="29">
        <f>'2005_MW_GW_Counties'!H46</f>
        <v>0</v>
      </c>
      <c r="J46" s="28">
        <f>'2005_AG_GW_Counties'!D46+'2005_Urban_GW_Counties'!D46+'2005_MW_GW_Counties'!D46</f>
        <v>20.799999999999997</v>
      </c>
      <c r="K46" s="28">
        <f>'2005_AG_GW_Counties'!E46+'2005_Urban_GW_Counties'!E46+'2005_MW_GW_Counties'!E46</f>
        <v>0</v>
      </c>
      <c r="L46" s="28">
        <f>'2005_AG_GW_Counties'!F46+'2005_Urban_GW_Counties'!F46+'2005_MW_GW_Counties'!F46</f>
        <v>24.2</v>
      </c>
      <c r="M46" s="28">
        <f>'2005_AG_GW_Counties'!J46</f>
        <v>7.4000000000000057</v>
      </c>
      <c r="N46" s="29">
        <f>'2005_Urban_GW_Counties'!J46</f>
        <v>0</v>
      </c>
      <c r="O46" s="29">
        <f>'2005_MW_GW_Counties'!J46</f>
        <v>0</v>
      </c>
      <c r="P46" s="28">
        <f>'2005_AG_GW_Counties'!J46+'2005_Urban_GW_Counties'!J46+'2005_MW_GW_Counties'!J46</f>
        <v>7.4000000000000057</v>
      </c>
      <c r="Q46" s="29">
        <f>'2005_AG_GW_Counties'!H46+'2005_Urban_GW_Counties'!H46+'2005_MW_GW_Counties'!H46</f>
        <v>293.90000000000003</v>
      </c>
      <c r="S46" s="27">
        <v>802</v>
      </c>
      <c r="T46" s="25" t="s">
        <v>11</v>
      </c>
      <c r="U46" s="28">
        <f>'2005_AG_GW_Counties'!P46</f>
        <v>0.7</v>
      </c>
      <c r="V46" s="29">
        <f>'2005_Urban_GW_Counties'!P46</f>
        <v>15.2</v>
      </c>
      <c r="W46" s="29">
        <f>'2005_MW_GW_Counties'!P46</f>
        <v>0</v>
      </c>
      <c r="X46" s="29">
        <f t="shared" si="6"/>
        <v>15.899999999999999</v>
      </c>
      <c r="Y46" s="28">
        <f>'2005_AG_GW_Counties'!U46</f>
        <v>144</v>
      </c>
      <c r="Z46" s="29">
        <f>'2005_Urban_GW_Counties'!U46</f>
        <v>20.200000000000003</v>
      </c>
      <c r="AA46" s="29">
        <f>'2005_MW_GW_Counties'!U46</f>
        <v>0</v>
      </c>
      <c r="AB46" s="28">
        <f>'2005_AG_GW_Counties'!Q46+'2005_Urban_GW_Counties'!Q46+'2005_MW_GW_Counties'!Q46</f>
        <v>14.8</v>
      </c>
      <c r="AC46" s="28">
        <f>'2005_AG_GW_Counties'!R46+'2005_Urban_GW_Counties'!R46+'2005_MW_GW_Counties'!R46</f>
        <v>0</v>
      </c>
      <c r="AD46" s="28">
        <f>'2005_AG_GW_Counties'!S46+'2005_Urban_GW_Counties'!S46+'2005_MW_GW_Counties'!S46</f>
        <v>0</v>
      </c>
      <c r="AE46" s="28">
        <f>'2005_AG_GW_Counties'!W46</f>
        <v>6.9000000000000057</v>
      </c>
      <c r="AF46" s="29">
        <f>'2005_Urban_GW_Counties'!W46</f>
        <v>1.3999999999999986</v>
      </c>
      <c r="AG46" s="29">
        <f>'2005_MW_GW_Counties'!W46</f>
        <v>0</v>
      </c>
      <c r="AH46" s="28">
        <f>'2005_AG_GW_Counties'!W46+'2005_Urban_GW_Counties'!W46+'2005_MW_GW_Counties'!W46</f>
        <v>8.3000000000000043</v>
      </c>
      <c r="AI46" s="29">
        <f t="shared" si="44"/>
        <v>164.2</v>
      </c>
      <c r="AL46" s="148"/>
      <c r="AM46" s="150">
        <v>607</v>
      </c>
      <c r="AN46" s="151" t="s">
        <v>174</v>
      </c>
      <c r="AO46" s="138">
        <f t="shared" si="47"/>
        <v>81.900000000000006</v>
      </c>
      <c r="AP46" s="138">
        <f t="shared" si="48"/>
        <v>150.1</v>
      </c>
      <c r="AQ46" s="138">
        <f t="shared" si="49"/>
        <v>0</v>
      </c>
      <c r="AR46" s="138">
        <f t="shared" si="50"/>
        <v>232</v>
      </c>
      <c r="AS46" s="138">
        <f t="shared" si="51"/>
        <v>833.30000000000007</v>
      </c>
      <c r="AT46" s="138">
        <f t="shared" si="52"/>
        <v>150.1</v>
      </c>
      <c r="AU46" s="138">
        <f t="shared" si="53"/>
        <v>0</v>
      </c>
      <c r="AV46" s="138">
        <f t="shared" si="54"/>
        <v>109.5</v>
      </c>
      <c r="AW46" s="138">
        <f t="shared" si="55"/>
        <v>95.2</v>
      </c>
      <c r="AX46" s="138">
        <f t="shared" si="56"/>
        <v>32.700000000000003</v>
      </c>
      <c r="AY46" s="138">
        <f t="shared" si="57"/>
        <v>5.6000000000000227</v>
      </c>
      <c r="AZ46" s="138">
        <f t="shared" si="58"/>
        <v>0</v>
      </c>
      <c r="BA46" s="138">
        <f t="shared" si="59"/>
        <v>0</v>
      </c>
      <c r="BB46" s="138">
        <f t="shared" si="60"/>
        <v>5.6000000000000227</v>
      </c>
      <c r="BC46" s="138">
        <f t="shared" si="61"/>
        <v>983.40000000000009</v>
      </c>
    </row>
    <row r="47" spans="1:56" x14ac:dyDescent="0.2">
      <c r="A47" s="23" t="s">
        <v>98</v>
      </c>
      <c r="B47" s="24" t="s">
        <v>99</v>
      </c>
      <c r="C47" s="28">
        <f>'2005_AG_GW_Counties'!C47</f>
        <v>20.5</v>
      </c>
      <c r="D47" s="29">
        <f>'2005_Urban_GW_Counties'!C47</f>
        <v>0.79999999999999993</v>
      </c>
      <c r="E47" s="29">
        <f>'2005_MW_GW_Counties'!C47</f>
        <v>0</v>
      </c>
      <c r="F47" s="29">
        <f t="shared" si="5"/>
        <v>21.3</v>
      </c>
      <c r="G47" s="28">
        <f>'2005_AG_GW_Counties'!H47</f>
        <v>60.2</v>
      </c>
      <c r="H47" s="29">
        <f>'2005_Urban_GW_Counties'!H47</f>
        <v>1.2</v>
      </c>
      <c r="I47" s="29">
        <f>'2005_MW_GW_Counties'!H47</f>
        <v>0</v>
      </c>
      <c r="J47" s="28">
        <f>'2005_AG_GW_Counties'!D47+'2005_Urban_GW_Counties'!D47+'2005_MW_GW_Counties'!D47</f>
        <v>1.5</v>
      </c>
      <c r="K47" s="28">
        <f>'2005_AG_GW_Counties'!E47+'2005_Urban_GW_Counties'!E47+'2005_MW_GW_Counties'!E47</f>
        <v>0</v>
      </c>
      <c r="L47" s="28">
        <f>'2005_AG_GW_Counties'!F47+'2005_Urban_GW_Counties'!F47+'2005_MW_GW_Counties'!F47</f>
        <v>0</v>
      </c>
      <c r="M47" s="28">
        <f>'2005_AG_GW_Counties'!J47</f>
        <v>0</v>
      </c>
      <c r="N47" s="29">
        <f>'2005_Urban_GW_Counties'!J47</f>
        <v>0</v>
      </c>
      <c r="O47" s="29">
        <f>'2005_MW_GW_Counties'!J47</f>
        <v>0</v>
      </c>
      <c r="P47" s="28">
        <f>'2005_AG_GW_Counties'!J47+'2005_Urban_GW_Counties'!J47+'2005_MW_GW_Counties'!J47</f>
        <v>0</v>
      </c>
      <c r="Q47" s="29">
        <f>'2005_AG_GW_Counties'!H47+'2005_Urban_GW_Counties'!H47+'2005_MW_GW_Counties'!H47</f>
        <v>61.400000000000006</v>
      </c>
      <c r="S47" s="27">
        <v>901</v>
      </c>
      <c r="T47" s="25" t="s">
        <v>188</v>
      </c>
      <c r="U47" s="28">
        <f>'2005_AG_GW_Counties'!P47</f>
        <v>102.8</v>
      </c>
      <c r="V47" s="29">
        <f>'2005_Urban_GW_Counties'!P47</f>
        <v>9.1</v>
      </c>
      <c r="W47" s="29">
        <f>'2005_MW_GW_Counties'!P47</f>
        <v>0</v>
      </c>
      <c r="X47" s="29">
        <f t="shared" si="6"/>
        <v>111.89999999999999</v>
      </c>
      <c r="Y47" s="28">
        <f>'2005_AG_GW_Counties'!U47</f>
        <v>143.5</v>
      </c>
      <c r="Z47" s="29">
        <f>'2005_Urban_GW_Counties'!U47</f>
        <v>10.6</v>
      </c>
      <c r="AA47" s="29">
        <f>'2005_MW_GW_Counties'!U47</f>
        <v>0</v>
      </c>
      <c r="AB47" s="28">
        <f>'2005_AG_GW_Counties'!Q47+'2005_Urban_GW_Counties'!Q47+'2005_MW_GW_Counties'!Q47</f>
        <v>24.8</v>
      </c>
      <c r="AC47" s="28">
        <f>'2005_AG_GW_Counties'!R47+'2005_Urban_GW_Counties'!R47+'2005_MW_GW_Counties'!R47</f>
        <v>0</v>
      </c>
      <c r="AD47" s="28">
        <f>'2005_AG_GW_Counties'!S47+'2005_Urban_GW_Counties'!S47+'2005_MW_GW_Counties'!S47</f>
        <v>0</v>
      </c>
      <c r="AE47" s="28">
        <f>'2005_AG_GW_Counties'!W47</f>
        <v>0</v>
      </c>
      <c r="AF47" s="29">
        <f>'2005_Urban_GW_Counties'!W47</f>
        <v>0</v>
      </c>
      <c r="AG47" s="29">
        <f>'2005_MW_GW_Counties'!W47</f>
        <v>0</v>
      </c>
      <c r="AH47" s="28">
        <f>'2005_AG_GW_Counties'!W47+'2005_Urban_GW_Counties'!W47+'2005_MW_GW_Counties'!W47</f>
        <v>0</v>
      </c>
      <c r="AI47" s="29">
        <f t="shared" si="44"/>
        <v>154.1</v>
      </c>
      <c r="AL47" s="148"/>
      <c r="AM47" s="150">
        <v>608</v>
      </c>
      <c r="AN47" s="151" t="s">
        <v>175</v>
      </c>
      <c r="AO47" s="138">
        <f t="shared" si="47"/>
        <v>138.89999999999998</v>
      </c>
      <c r="AP47" s="138">
        <f t="shared" si="48"/>
        <v>78.2</v>
      </c>
      <c r="AQ47" s="138">
        <f t="shared" si="49"/>
        <v>0</v>
      </c>
      <c r="AR47" s="138">
        <f t="shared" si="50"/>
        <v>217.09999999999997</v>
      </c>
      <c r="AS47" s="138">
        <f t="shared" si="51"/>
        <v>892.5</v>
      </c>
      <c r="AT47" s="138">
        <f t="shared" si="52"/>
        <v>78.2</v>
      </c>
      <c r="AU47" s="138">
        <f t="shared" si="53"/>
        <v>0</v>
      </c>
      <c r="AV47" s="138">
        <f t="shared" si="54"/>
        <v>49.1</v>
      </c>
      <c r="AW47" s="138">
        <f t="shared" si="55"/>
        <v>71.900000000000006</v>
      </c>
      <c r="AX47" s="138">
        <f t="shared" si="56"/>
        <v>37.700000000000003</v>
      </c>
      <c r="AY47" s="138">
        <f t="shared" si="57"/>
        <v>0</v>
      </c>
      <c r="AZ47" s="138">
        <f t="shared" si="58"/>
        <v>0</v>
      </c>
      <c r="BA47" s="138">
        <f t="shared" si="59"/>
        <v>0</v>
      </c>
      <c r="BB47" s="138">
        <f t="shared" si="60"/>
        <v>0</v>
      </c>
      <c r="BC47" s="138">
        <f t="shared" si="61"/>
        <v>970.7</v>
      </c>
    </row>
    <row r="48" spans="1:56" x14ac:dyDescent="0.2">
      <c r="A48" s="23" t="s">
        <v>100</v>
      </c>
      <c r="B48" s="24" t="s">
        <v>101</v>
      </c>
      <c r="C48" s="28">
        <f>'2005_AG_GW_Counties'!C48</f>
        <v>147.70000000000002</v>
      </c>
      <c r="D48" s="29">
        <f>'2005_Urban_GW_Counties'!C48</f>
        <v>11.8</v>
      </c>
      <c r="E48" s="29">
        <f>'2005_MW_GW_Counties'!C48</f>
        <v>2.7</v>
      </c>
      <c r="F48" s="29">
        <f t="shared" si="5"/>
        <v>162.20000000000002</v>
      </c>
      <c r="G48" s="28">
        <f>'2005_AG_GW_Counties'!H48</f>
        <v>376.5</v>
      </c>
      <c r="H48" s="29">
        <f>'2005_Urban_GW_Counties'!H48</f>
        <v>20.5</v>
      </c>
      <c r="I48" s="29">
        <f>'2005_MW_GW_Counties'!H48</f>
        <v>127.5</v>
      </c>
      <c r="J48" s="28">
        <f>'2005_AG_GW_Counties'!D48+'2005_Urban_GW_Counties'!D48+'2005_MW_GW_Counties'!D48</f>
        <v>47.4</v>
      </c>
      <c r="K48" s="28">
        <f>'2005_AG_GW_Counties'!E48+'2005_Urban_GW_Counties'!E48+'2005_MW_GW_Counties'!E48</f>
        <v>0</v>
      </c>
      <c r="L48" s="28">
        <f>'2005_AG_GW_Counties'!F48+'2005_Urban_GW_Counties'!F48+'2005_MW_GW_Counties'!F48</f>
        <v>9.4</v>
      </c>
      <c r="M48" s="28">
        <f>'2005_AG_GW_Counties'!J48</f>
        <v>15.199999999999989</v>
      </c>
      <c r="N48" s="29">
        <f>'2005_Urban_GW_Counties'!J48</f>
        <v>0</v>
      </c>
      <c r="O48" s="29">
        <f>'2005_MW_GW_Counties'!J48</f>
        <v>9.9000000000000057</v>
      </c>
      <c r="P48" s="28">
        <f>'2005_AG_GW_Counties'!J48+'2005_Urban_GW_Counties'!J48+'2005_MW_GW_Counties'!J48</f>
        <v>25.099999999999994</v>
      </c>
      <c r="Q48" s="29">
        <f>'2005_AG_GW_Counties'!H48+'2005_Urban_GW_Counties'!H48+'2005_MW_GW_Counties'!H48</f>
        <v>524.5</v>
      </c>
      <c r="S48" s="27">
        <v>902</v>
      </c>
      <c r="T48" s="25" t="s">
        <v>189</v>
      </c>
      <c r="U48" s="28">
        <f>'2005_AG_GW_Counties'!P48</f>
        <v>8.5</v>
      </c>
      <c r="V48" s="29">
        <f>'2005_Urban_GW_Counties'!P48</f>
        <v>18</v>
      </c>
      <c r="W48" s="29">
        <f>'2005_MW_GW_Counties'!P48</f>
        <v>0</v>
      </c>
      <c r="X48" s="29">
        <f t="shared" si="6"/>
        <v>26.5</v>
      </c>
      <c r="Y48" s="28">
        <f>'2005_AG_GW_Counties'!U48</f>
        <v>8.5</v>
      </c>
      <c r="Z48" s="29">
        <f>'2005_Urban_GW_Counties'!U48</f>
        <v>18.400000000000002</v>
      </c>
      <c r="AA48" s="29">
        <f>'2005_MW_GW_Counties'!U48</f>
        <v>0</v>
      </c>
      <c r="AB48" s="28">
        <f>'2005_AG_GW_Counties'!Q48+'2005_Urban_GW_Counties'!Q48+'2005_MW_GW_Counties'!Q48</f>
        <v>8.2999999999999989</v>
      </c>
      <c r="AC48" s="28">
        <f>'2005_AG_GW_Counties'!R48+'2005_Urban_GW_Counties'!R48+'2005_MW_GW_Counties'!R48</f>
        <v>0</v>
      </c>
      <c r="AD48" s="28">
        <f>'2005_AG_GW_Counties'!S48+'2005_Urban_GW_Counties'!S48+'2005_MW_GW_Counties'!S48</f>
        <v>0</v>
      </c>
      <c r="AE48" s="28">
        <f>'2005_AG_GW_Counties'!W48</f>
        <v>0</v>
      </c>
      <c r="AF48" s="29">
        <f>'2005_Urban_GW_Counties'!W48</f>
        <v>0</v>
      </c>
      <c r="AG48" s="29">
        <f>'2005_MW_GW_Counties'!W48</f>
        <v>0</v>
      </c>
      <c r="AH48" s="28">
        <f>'2005_AG_GW_Counties'!W48+'2005_Urban_GW_Counties'!W48+'2005_MW_GW_Counties'!W48</f>
        <v>0</v>
      </c>
      <c r="AI48" s="29">
        <f t="shared" si="44"/>
        <v>26.900000000000002</v>
      </c>
      <c r="AL48" s="148"/>
      <c r="AM48" s="150">
        <v>609</v>
      </c>
      <c r="AN48" s="151" t="s">
        <v>176</v>
      </c>
      <c r="AO48" s="138">
        <f t="shared" si="47"/>
        <v>863.5</v>
      </c>
      <c r="AP48" s="138">
        <f t="shared" si="48"/>
        <v>92.1</v>
      </c>
      <c r="AQ48" s="138">
        <f t="shared" si="49"/>
        <v>10.199999999999999</v>
      </c>
      <c r="AR48" s="138">
        <f t="shared" si="50"/>
        <v>965.80000000000007</v>
      </c>
      <c r="AS48" s="138">
        <f t="shared" si="51"/>
        <v>1847.7</v>
      </c>
      <c r="AT48" s="138">
        <f t="shared" si="52"/>
        <v>92.199999999999989</v>
      </c>
      <c r="AU48" s="138">
        <f t="shared" si="53"/>
        <v>46.699999999999996</v>
      </c>
      <c r="AV48" s="138">
        <f t="shared" si="54"/>
        <v>359</v>
      </c>
      <c r="AW48" s="138">
        <f t="shared" si="55"/>
        <v>80.599999999999994</v>
      </c>
      <c r="AX48" s="138">
        <f t="shared" si="56"/>
        <v>49.3</v>
      </c>
      <c r="AY48" s="138">
        <f t="shared" si="57"/>
        <v>0</v>
      </c>
      <c r="AZ48" s="138">
        <f t="shared" si="58"/>
        <v>0</v>
      </c>
      <c r="BA48" s="138">
        <f t="shared" si="59"/>
        <v>0</v>
      </c>
      <c r="BB48" s="138">
        <f t="shared" si="60"/>
        <v>0</v>
      </c>
      <c r="BC48" s="138">
        <f t="shared" si="61"/>
        <v>1986.6000000000001</v>
      </c>
    </row>
    <row r="49" spans="1:56" ht="13.5" thickBot="1" x14ac:dyDescent="0.25">
      <c r="A49" s="23" t="s">
        <v>102</v>
      </c>
      <c r="B49" s="24" t="s">
        <v>103</v>
      </c>
      <c r="C49" s="28">
        <f>'2005_AG_GW_Counties'!C49</f>
        <v>206.20000000000002</v>
      </c>
      <c r="D49" s="29">
        <f>'2005_Urban_GW_Counties'!C49</f>
        <v>10.6</v>
      </c>
      <c r="E49" s="29">
        <f>'2005_MW_GW_Counties'!C49</f>
        <v>0</v>
      </c>
      <c r="F49" s="29">
        <f t="shared" si="5"/>
        <v>216.8</v>
      </c>
      <c r="G49" s="28">
        <f>'2005_AG_GW_Counties'!H49</f>
        <v>455.70000000000005</v>
      </c>
      <c r="H49" s="29">
        <f>'2005_Urban_GW_Counties'!H49</f>
        <v>92.999999999999986</v>
      </c>
      <c r="I49" s="29">
        <f>'2005_MW_GW_Counties'!H49</f>
        <v>0</v>
      </c>
      <c r="J49" s="28">
        <f>'2005_AG_GW_Counties'!D49+'2005_Urban_GW_Counties'!D49+'2005_MW_GW_Counties'!D49</f>
        <v>30.800000000000004</v>
      </c>
      <c r="K49" s="28">
        <f>'2005_AG_GW_Counties'!E49+'2005_Urban_GW_Counties'!E49+'2005_MW_GW_Counties'!E49</f>
        <v>0</v>
      </c>
      <c r="L49" s="28">
        <f>'2005_AG_GW_Counties'!F49+'2005_Urban_GW_Counties'!F49+'2005_MW_GW_Counties'!F49</f>
        <v>8</v>
      </c>
      <c r="M49" s="28">
        <f>'2005_AG_GW_Counties'!J49</f>
        <v>0.19999999999998863</v>
      </c>
      <c r="N49" s="29">
        <f>'2005_Urban_GW_Counties'!J49</f>
        <v>0</v>
      </c>
      <c r="O49" s="29">
        <f>'2005_MW_GW_Counties'!J49</f>
        <v>0</v>
      </c>
      <c r="P49" s="28">
        <f>'2005_AG_GW_Counties'!J49+'2005_Urban_GW_Counties'!J49+'2005_MW_GW_Counties'!J49</f>
        <v>0.19999999999998863</v>
      </c>
      <c r="Q49" s="29">
        <f>'2005_AG_GW_Counties'!H49+'2005_Urban_GW_Counties'!H49+'2005_MW_GW_Counties'!H49</f>
        <v>548.70000000000005</v>
      </c>
      <c r="S49" s="27">
        <v>903</v>
      </c>
      <c r="T49" s="25" t="s">
        <v>190</v>
      </c>
      <c r="U49" s="28">
        <f>'2005_AG_GW_Counties'!P49</f>
        <v>9.1</v>
      </c>
      <c r="V49" s="29">
        <f>'2005_Urban_GW_Counties'!P49</f>
        <v>4.1000000000000005</v>
      </c>
      <c r="W49" s="29">
        <f>'2005_MW_GW_Counties'!P49</f>
        <v>0</v>
      </c>
      <c r="X49" s="29">
        <f t="shared" si="6"/>
        <v>13.2</v>
      </c>
      <c r="Y49" s="28">
        <f>'2005_AG_GW_Counties'!U49</f>
        <v>9.1</v>
      </c>
      <c r="Z49" s="29">
        <f>'2005_Urban_GW_Counties'!U49</f>
        <v>4.1000000000000005</v>
      </c>
      <c r="AA49" s="29">
        <f>'2005_MW_GW_Counties'!U49</f>
        <v>0</v>
      </c>
      <c r="AB49" s="28">
        <f>'2005_AG_GW_Counties'!Q49+'2005_Urban_GW_Counties'!Q49+'2005_MW_GW_Counties'!Q49</f>
        <v>1.1000000000000001</v>
      </c>
      <c r="AC49" s="28">
        <f>'2005_AG_GW_Counties'!R49+'2005_Urban_GW_Counties'!R49+'2005_MW_GW_Counties'!R49</f>
        <v>0</v>
      </c>
      <c r="AD49" s="28">
        <f>'2005_AG_GW_Counties'!S49+'2005_Urban_GW_Counties'!S49+'2005_MW_GW_Counties'!S49</f>
        <v>0</v>
      </c>
      <c r="AE49" s="28">
        <f>'2005_AG_GW_Counties'!W49</f>
        <v>0</v>
      </c>
      <c r="AF49" s="29">
        <f>'2005_Urban_GW_Counties'!W49</f>
        <v>0</v>
      </c>
      <c r="AG49" s="29">
        <f>'2005_MW_GW_Counties'!W49</f>
        <v>0</v>
      </c>
      <c r="AH49" s="28">
        <f>'2005_AG_GW_Counties'!W49+'2005_Urban_GW_Counties'!W49+'2005_MW_GW_Counties'!W49</f>
        <v>0</v>
      </c>
      <c r="AI49" s="29">
        <f t="shared" si="44"/>
        <v>13.2</v>
      </c>
      <c r="AL49" s="148"/>
      <c r="AM49" s="152">
        <v>610</v>
      </c>
      <c r="AN49" s="153" t="s">
        <v>177</v>
      </c>
      <c r="AO49" s="154">
        <f t="shared" si="47"/>
        <v>2.2999999999999998</v>
      </c>
      <c r="AP49" s="154">
        <f t="shared" si="48"/>
        <v>15</v>
      </c>
      <c r="AQ49" s="154">
        <f t="shared" si="49"/>
        <v>0</v>
      </c>
      <c r="AR49" s="154">
        <f t="shared" si="50"/>
        <v>17.3</v>
      </c>
      <c r="AS49" s="154">
        <f t="shared" si="51"/>
        <v>2.2999999999999998</v>
      </c>
      <c r="AT49" s="154">
        <f t="shared" si="52"/>
        <v>15</v>
      </c>
      <c r="AU49" s="154">
        <f t="shared" si="53"/>
        <v>0</v>
      </c>
      <c r="AV49" s="154">
        <f t="shared" si="54"/>
        <v>9.6999999999999993</v>
      </c>
      <c r="AW49" s="154">
        <f t="shared" si="55"/>
        <v>0</v>
      </c>
      <c r="AX49" s="154">
        <f t="shared" si="56"/>
        <v>0</v>
      </c>
      <c r="AY49" s="154">
        <f t="shared" si="57"/>
        <v>0</v>
      </c>
      <c r="AZ49" s="154">
        <f t="shared" si="58"/>
        <v>0</v>
      </c>
      <c r="BA49" s="154">
        <f t="shared" si="59"/>
        <v>0</v>
      </c>
      <c r="BB49" s="154">
        <f t="shared" si="60"/>
        <v>0</v>
      </c>
      <c r="BC49" s="154">
        <f t="shared" si="61"/>
        <v>17.3</v>
      </c>
    </row>
    <row r="50" spans="1:56" ht="13.5" thickTop="1" x14ac:dyDescent="0.2">
      <c r="A50" s="23" t="s">
        <v>104</v>
      </c>
      <c r="B50" s="24" t="s">
        <v>105</v>
      </c>
      <c r="C50" s="28">
        <f>'2005_AG_GW_Counties'!C50</f>
        <v>25.300000000000004</v>
      </c>
      <c r="D50" s="29">
        <f>'2005_Urban_GW_Counties'!C50</f>
        <v>33.5</v>
      </c>
      <c r="E50" s="29">
        <f>'2005_MW_GW_Counties'!C50</f>
        <v>0</v>
      </c>
      <c r="F50" s="29">
        <f t="shared" si="5"/>
        <v>58.800000000000004</v>
      </c>
      <c r="G50" s="28">
        <f>'2005_AG_GW_Counties'!H50</f>
        <v>38.5</v>
      </c>
      <c r="H50" s="29">
        <f>'2005_Urban_GW_Counties'!H50</f>
        <v>94.399999999999991</v>
      </c>
      <c r="I50" s="29">
        <f>'2005_MW_GW_Counties'!H50</f>
        <v>0</v>
      </c>
      <c r="J50" s="28">
        <f>'2005_AG_GW_Counties'!D50+'2005_Urban_GW_Counties'!D50+'2005_MW_GW_Counties'!D50</f>
        <v>14</v>
      </c>
      <c r="K50" s="28">
        <f>'2005_AG_GW_Counties'!E50+'2005_Urban_GW_Counties'!E50+'2005_MW_GW_Counties'!E50</f>
        <v>0</v>
      </c>
      <c r="L50" s="28">
        <f>'2005_AG_GW_Counties'!F50+'2005_Urban_GW_Counties'!F50+'2005_MW_GW_Counties'!F50</f>
        <v>0</v>
      </c>
      <c r="M50" s="28">
        <f>'2005_AG_GW_Counties'!J50</f>
        <v>0</v>
      </c>
      <c r="N50" s="29">
        <f>'2005_Urban_GW_Counties'!J50</f>
        <v>16.100000000000009</v>
      </c>
      <c r="O50" s="29">
        <f>'2005_MW_GW_Counties'!J50</f>
        <v>0</v>
      </c>
      <c r="P50" s="28">
        <f>'2005_AG_GW_Counties'!J50+'2005_Urban_GW_Counties'!J50+'2005_MW_GW_Counties'!J50</f>
        <v>16.100000000000009</v>
      </c>
      <c r="Q50" s="29">
        <f>'2005_AG_GW_Counties'!H50+'2005_Urban_GW_Counties'!H50+'2005_MW_GW_Counties'!H50</f>
        <v>132.89999999999998</v>
      </c>
      <c r="S50" s="27">
        <v>904</v>
      </c>
      <c r="T50" s="25" t="s">
        <v>191</v>
      </c>
      <c r="U50" s="28">
        <f>'2005_AG_GW_Counties'!P50</f>
        <v>62.099999999999994</v>
      </c>
      <c r="V50" s="29">
        <f>'2005_Urban_GW_Counties'!P50</f>
        <v>24.8</v>
      </c>
      <c r="W50" s="29">
        <f>'2005_MW_GW_Counties'!P50</f>
        <v>0</v>
      </c>
      <c r="X50" s="29">
        <f t="shared" si="6"/>
        <v>86.899999999999991</v>
      </c>
      <c r="Y50" s="28">
        <f>'2005_AG_GW_Counties'!U50</f>
        <v>72.2</v>
      </c>
      <c r="Z50" s="29">
        <f>'2005_Urban_GW_Counties'!U50</f>
        <v>116.89999999999998</v>
      </c>
      <c r="AA50" s="29">
        <f>'2005_MW_GW_Counties'!U50</f>
        <v>0</v>
      </c>
      <c r="AB50" s="28">
        <f>'2005_AG_GW_Counties'!Q50+'2005_Urban_GW_Counties'!Q50+'2005_MW_GW_Counties'!Q50</f>
        <v>60.4</v>
      </c>
      <c r="AC50" s="28">
        <f>'2005_AG_GW_Counties'!R50+'2005_Urban_GW_Counties'!R50+'2005_MW_GW_Counties'!R50</f>
        <v>0</v>
      </c>
      <c r="AD50" s="28">
        <f>'2005_AG_GW_Counties'!S50+'2005_Urban_GW_Counties'!S50+'2005_MW_GW_Counties'!S50</f>
        <v>0</v>
      </c>
      <c r="AE50" s="28">
        <f>'2005_AG_GW_Counties'!W50</f>
        <v>9</v>
      </c>
      <c r="AF50" s="29">
        <f>'2005_Urban_GW_Counties'!W50</f>
        <v>10.5</v>
      </c>
      <c r="AG50" s="29">
        <f>'2005_MW_GW_Counties'!W50</f>
        <v>0</v>
      </c>
      <c r="AH50" s="28">
        <f>'2005_AG_GW_Counties'!W50+'2005_Urban_GW_Counties'!W50+'2005_MW_GW_Counties'!W50</f>
        <v>19.5</v>
      </c>
      <c r="AI50" s="29">
        <f t="shared" si="44"/>
        <v>189.09999999999997</v>
      </c>
      <c r="AL50" s="148"/>
      <c r="AM50" s="150"/>
      <c r="AN50" s="155" t="s">
        <v>242</v>
      </c>
      <c r="AO50" s="138">
        <f>SUM(AO40:AO49)</f>
        <v>1689.2</v>
      </c>
      <c r="AP50" s="138">
        <f t="shared" ref="AP50:BC50" si="62">SUM(AP40:AP49)</f>
        <v>474.69999999999993</v>
      </c>
      <c r="AQ50" s="138">
        <f t="shared" si="62"/>
        <v>187.3</v>
      </c>
      <c r="AR50" s="138">
        <f t="shared" si="62"/>
        <v>2351.2000000000003</v>
      </c>
      <c r="AS50" s="138">
        <f t="shared" si="62"/>
        <v>6346.3</v>
      </c>
      <c r="AT50" s="138">
        <f t="shared" si="62"/>
        <v>665.60000000000014</v>
      </c>
      <c r="AU50" s="138">
        <f t="shared" si="62"/>
        <v>457.8</v>
      </c>
      <c r="AV50" s="138">
        <f t="shared" si="62"/>
        <v>647.1</v>
      </c>
      <c r="AW50" s="138">
        <f t="shared" si="62"/>
        <v>247.70000000000002</v>
      </c>
      <c r="AX50" s="138">
        <f t="shared" si="62"/>
        <v>192.3</v>
      </c>
      <c r="AY50" s="138">
        <f t="shared" ref="AY50:BA50" si="63">SUM(AY40:AY49)</f>
        <v>748.30000000000007</v>
      </c>
      <c r="AZ50" s="138">
        <f t="shared" si="63"/>
        <v>0.20000000000000284</v>
      </c>
      <c r="BA50" s="138">
        <f t="shared" si="63"/>
        <v>0</v>
      </c>
      <c r="BB50" s="138">
        <f t="shared" si="62"/>
        <v>748.50000000000011</v>
      </c>
      <c r="BC50" s="138">
        <f t="shared" si="62"/>
        <v>7469.7000000000007</v>
      </c>
      <c r="BD50" s="28">
        <f>AS50+AT50+AU50</f>
        <v>7469.7000000000007</v>
      </c>
    </row>
    <row r="51" spans="1:56" x14ac:dyDescent="0.2">
      <c r="A51" s="23" t="s">
        <v>106</v>
      </c>
      <c r="B51" s="24" t="s">
        <v>107</v>
      </c>
      <c r="C51" s="28">
        <f>'2005_AG_GW_Counties'!C51</f>
        <v>241.60000000000002</v>
      </c>
      <c r="D51" s="29">
        <f>'2005_Urban_GW_Counties'!C51</f>
        <v>195</v>
      </c>
      <c r="E51" s="29">
        <f>'2005_MW_GW_Counties'!C51</f>
        <v>0</v>
      </c>
      <c r="F51" s="29">
        <f t="shared" si="5"/>
        <v>436.6</v>
      </c>
      <c r="G51" s="28">
        <f>'2005_AG_GW_Counties'!H51</f>
        <v>1526.6000000000001</v>
      </c>
      <c r="H51" s="29">
        <f>'2005_Urban_GW_Counties'!H51</f>
        <v>195.8</v>
      </c>
      <c r="I51" s="29">
        <f>'2005_MW_GW_Counties'!H51</f>
        <v>0</v>
      </c>
      <c r="J51" s="28">
        <f>'2005_AG_GW_Counties'!D51+'2005_Urban_GW_Counties'!D51+'2005_MW_GW_Counties'!D51</f>
        <v>126.1</v>
      </c>
      <c r="K51" s="28">
        <f>'2005_AG_GW_Counties'!E51+'2005_Urban_GW_Counties'!E51+'2005_MW_GW_Counties'!E51</f>
        <v>145.5</v>
      </c>
      <c r="L51" s="28">
        <f>'2005_AG_GW_Counties'!F51+'2005_Urban_GW_Counties'!F51+'2005_MW_GW_Counties'!F51</f>
        <v>64.8</v>
      </c>
      <c r="M51" s="28">
        <f>'2005_AG_GW_Counties'!J51</f>
        <v>3</v>
      </c>
      <c r="N51" s="29">
        <f>'2005_Urban_GW_Counties'!J51</f>
        <v>0</v>
      </c>
      <c r="O51" s="29">
        <f>'2005_MW_GW_Counties'!J51</f>
        <v>0</v>
      </c>
      <c r="P51" s="28">
        <f>'2005_AG_GW_Counties'!J51+'2005_Urban_GW_Counties'!J51+'2005_MW_GW_Counties'!J51</f>
        <v>3</v>
      </c>
      <c r="Q51" s="29">
        <f>'2005_AG_GW_Counties'!H51+'2005_Urban_GW_Counties'!H51+'2005_MW_GW_Counties'!H51</f>
        <v>1722.4</v>
      </c>
      <c r="S51" s="27">
        <v>905</v>
      </c>
      <c r="T51" s="25" t="s">
        <v>192</v>
      </c>
      <c r="U51" s="28">
        <f>'2005_AG_GW_Counties'!P51</f>
        <v>51.2</v>
      </c>
      <c r="V51" s="29">
        <f>'2005_Urban_GW_Counties'!P51</f>
        <v>93.899999999999991</v>
      </c>
      <c r="W51" s="29">
        <f>'2005_MW_GW_Counties'!P51</f>
        <v>0</v>
      </c>
      <c r="X51" s="29">
        <f t="shared" si="6"/>
        <v>145.1</v>
      </c>
      <c r="Y51" s="28">
        <f>'2005_AG_GW_Counties'!U51</f>
        <v>82.999999999999986</v>
      </c>
      <c r="Z51" s="29">
        <f>'2005_Urban_GW_Counties'!U51</f>
        <v>119.99999999999997</v>
      </c>
      <c r="AA51" s="29">
        <f>'2005_MW_GW_Counties'!U51</f>
        <v>0</v>
      </c>
      <c r="AB51" s="28">
        <f>'2005_AG_GW_Counties'!Q51+'2005_Urban_GW_Counties'!Q51+'2005_MW_GW_Counties'!Q51</f>
        <v>53.300000000000011</v>
      </c>
      <c r="AC51" s="28">
        <f>'2005_AG_GW_Counties'!R51+'2005_Urban_GW_Counties'!R51+'2005_MW_GW_Counties'!R51</f>
        <v>17.8</v>
      </c>
      <c r="AD51" s="28">
        <f>'2005_AG_GW_Counties'!S51+'2005_Urban_GW_Counties'!S51+'2005_MW_GW_Counties'!S51</f>
        <v>0</v>
      </c>
      <c r="AE51" s="28">
        <f>'2005_AG_GW_Counties'!W51</f>
        <v>31.799999999999997</v>
      </c>
      <c r="AF51" s="29">
        <f>'2005_Urban_GW_Counties'!W51</f>
        <v>8.2999999999999972</v>
      </c>
      <c r="AG51" s="29">
        <f>'2005_MW_GW_Counties'!W51</f>
        <v>0</v>
      </c>
      <c r="AH51" s="28">
        <f>'2005_AG_GW_Counties'!W51+'2005_Urban_GW_Counties'!W51+'2005_MW_GW_Counties'!W51</f>
        <v>40.099999999999994</v>
      </c>
      <c r="AI51" s="29">
        <f t="shared" si="44"/>
        <v>202.99999999999994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'2005_AG_GW_Counties'!C52</f>
        <v>215.1</v>
      </c>
      <c r="D52" s="29">
        <f>'2005_Urban_GW_Counties'!C52</f>
        <v>10.299999999999999</v>
      </c>
      <c r="E52" s="29">
        <f>'2005_MW_GW_Counties'!C52</f>
        <v>0</v>
      </c>
      <c r="F52" s="29">
        <f t="shared" si="5"/>
        <v>225.4</v>
      </c>
      <c r="G52" s="28">
        <f>'2005_AG_GW_Counties'!H52</f>
        <v>874.8</v>
      </c>
      <c r="H52" s="29">
        <f>'2005_Urban_GW_Counties'!H52</f>
        <v>23.499999999999996</v>
      </c>
      <c r="I52" s="29">
        <f>'2005_MW_GW_Counties'!H52</f>
        <v>11.6</v>
      </c>
      <c r="J52" s="28">
        <f>'2005_AG_GW_Counties'!D52+'2005_Urban_GW_Counties'!D52+'2005_MW_GW_Counties'!D52</f>
        <v>16</v>
      </c>
      <c r="K52" s="28">
        <f>'2005_AG_GW_Counties'!E52+'2005_Urban_GW_Counties'!E52+'2005_MW_GW_Counties'!E52</f>
        <v>0</v>
      </c>
      <c r="L52" s="28">
        <f>'2005_AG_GW_Counties'!F52+'2005_Urban_GW_Counties'!F52+'2005_MW_GW_Counties'!F52</f>
        <v>22.7</v>
      </c>
      <c r="M52" s="28">
        <f>'2005_AG_GW_Counties'!J52</f>
        <v>77.700000000000045</v>
      </c>
      <c r="N52" s="29">
        <f>'2005_Urban_GW_Counties'!J52</f>
        <v>0</v>
      </c>
      <c r="O52" s="29">
        <f>'2005_MW_GW_Counties'!J52</f>
        <v>10.199999999999999</v>
      </c>
      <c r="P52" s="28">
        <f>'2005_AG_GW_Counties'!J52+'2005_Urban_GW_Counties'!J52+'2005_MW_GW_Counties'!J52</f>
        <v>87.900000000000048</v>
      </c>
      <c r="Q52" s="29">
        <f>'2005_AG_GW_Counties'!H52+'2005_Urban_GW_Counties'!H52+'2005_MW_GW_Counties'!H52</f>
        <v>909.9</v>
      </c>
      <c r="S52" s="27">
        <v>1001</v>
      </c>
      <c r="T52" s="25" t="s">
        <v>193</v>
      </c>
      <c r="U52" s="28">
        <f>'2005_AG_GW_Counties'!P52</f>
        <v>9.7999999999999989</v>
      </c>
      <c r="V52" s="29">
        <f>'2005_Urban_GW_Counties'!P52</f>
        <v>14.5</v>
      </c>
      <c r="W52" s="29">
        <f>'2005_MW_GW_Counties'!P52</f>
        <v>0</v>
      </c>
      <c r="X52" s="29">
        <f t="shared" si="6"/>
        <v>24.299999999999997</v>
      </c>
      <c r="Y52" s="28">
        <f>'2005_AG_GW_Counties'!U52</f>
        <v>9.7999999999999989</v>
      </c>
      <c r="Z52" s="29">
        <f>'2005_Urban_GW_Counties'!U52</f>
        <v>14.5</v>
      </c>
      <c r="AA52" s="29">
        <f>'2005_MW_GW_Counties'!U52</f>
        <v>0</v>
      </c>
      <c r="AB52" s="28">
        <f>'2005_AG_GW_Counties'!Q52+'2005_Urban_GW_Counties'!Q52+'2005_MW_GW_Counties'!Q52</f>
        <v>6.4</v>
      </c>
      <c r="AC52" s="28">
        <f>'2005_AG_GW_Counties'!R52+'2005_Urban_GW_Counties'!R52+'2005_MW_GW_Counties'!R52</f>
        <v>0</v>
      </c>
      <c r="AD52" s="28">
        <f>'2005_AG_GW_Counties'!S52+'2005_Urban_GW_Counties'!S52+'2005_MW_GW_Counties'!S52</f>
        <v>0</v>
      </c>
      <c r="AE52" s="28">
        <f>'2005_AG_GW_Counties'!W52</f>
        <v>0</v>
      </c>
      <c r="AF52" s="29">
        <f>'2005_Urban_GW_Counties'!W52</f>
        <v>0</v>
      </c>
      <c r="AG52" s="29">
        <f>'2005_MW_GW_Counties'!W52</f>
        <v>0</v>
      </c>
      <c r="AH52" s="28">
        <f>'2005_AG_GW_Counties'!W52+'2005_Urban_GW_Counties'!W52+'2005_MW_GW_Counties'!W52</f>
        <v>0</v>
      </c>
      <c r="AI52" s="29">
        <f t="shared" si="44"/>
        <v>24.299999999999997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'2005_AG_GW_Counties'!C53</f>
        <v>214.9</v>
      </c>
      <c r="D53" s="29">
        <f>'2005_Urban_GW_Counties'!C53</f>
        <v>25.500000000000004</v>
      </c>
      <c r="E53" s="29">
        <f>'2005_MW_GW_Counties'!C53</f>
        <v>0</v>
      </c>
      <c r="F53" s="29">
        <f t="shared" si="5"/>
        <v>240.4</v>
      </c>
      <c r="G53" s="28">
        <f>'2005_AG_GW_Counties'!H53</f>
        <v>320.60000000000002</v>
      </c>
      <c r="H53" s="29">
        <f>'2005_Urban_GW_Counties'!H53</f>
        <v>27.300000000000004</v>
      </c>
      <c r="I53" s="29">
        <f>'2005_MW_GW_Counties'!H53</f>
        <v>1.2</v>
      </c>
      <c r="J53" s="28">
        <f>'2005_AG_GW_Counties'!D53+'2005_Urban_GW_Counties'!D53+'2005_MW_GW_Counties'!D53</f>
        <v>45.100000000000009</v>
      </c>
      <c r="K53" s="28">
        <f>'2005_AG_GW_Counties'!E53+'2005_Urban_GW_Counties'!E53+'2005_MW_GW_Counties'!E53</f>
        <v>0</v>
      </c>
      <c r="L53" s="28">
        <f>'2005_AG_GW_Counties'!F53+'2005_Urban_GW_Counties'!F53+'2005_MW_GW_Counties'!F53</f>
        <v>18</v>
      </c>
      <c r="M53" s="28">
        <f>'2005_AG_GW_Counties'!J53</f>
        <v>0</v>
      </c>
      <c r="N53" s="29">
        <f>'2005_Urban_GW_Counties'!J53</f>
        <v>0</v>
      </c>
      <c r="O53" s="29">
        <f>'2005_MW_GW_Counties'!J53</f>
        <v>0</v>
      </c>
      <c r="P53" s="28">
        <f>'2005_AG_GW_Counties'!J53+'2005_Urban_GW_Counties'!J53+'2005_MW_GW_Counties'!J53</f>
        <v>0</v>
      </c>
      <c r="Q53" s="29">
        <f>'2005_AG_GW_Counties'!H53+'2005_Urban_GW_Counties'!H53+'2005_MW_GW_Counties'!H53</f>
        <v>349.1</v>
      </c>
      <c r="S53" s="27">
        <v>1002</v>
      </c>
      <c r="T53" s="25" t="s">
        <v>194</v>
      </c>
      <c r="U53" s="28">
        <f>'2005_AG_GW_Counties'!P53</f>
        <v>20</v>
      </c>
      <c r="V53" s="29">
        <f>'2005_Urban_GW_Counties'!P53</f>
        <v>351.2</v>
      </c>
      <c r="W53" s="29">
        <f>'2005_MW_GW_Counties'!P53</f>
        <v>0</v>
      </c>
      <c r="X53" s="29">
        <f t="shared" si="6"/>
        <v>371.2</v>
      </c>
      <c r="Y53" s="28">
        <f>'2005_AG_GW_Counties'!U53</f>
        <v>249.4</v>
      </c>
      <c r="Z53" s="29">
        <f>'2005_Urban_GW_Counties'!U53</f>
        <v>562.4</v>
      </c>
      <c r="AA53" s="29">
        <f>'2005_MW_GW_Counties'!U53</f>
        <v>0</v>
      </c>
      <c r="AB53" s="28">
        <f>'2005_AG_GW_Counties'!Q53+'2005_Urban_GW_Counties'!Q53+'2005_MW_GW_Counties'!Q53</f>
        <v>141.39999999999998</v>
      </c>
      <c r="AC53" s="28">
        <f>'2005_AG_GW_Counties'!R53+'2005_Urban_GW_Counties'!R53+'2005_MW_GW_Counties'!R53</f>
        <v>0</v>
      </c>
      <c r="AD53" s="28">
        <f>'2005_AG_GW_Counties'!S53+'2005_Urban_GW_Counties'!S53+'2005_MW_GW_Counties'!S53</f>
        <v>0</v>
      </c>
      <c r="AE53" s="28">
        <f>'2005_AG_GW_Counties'!W53</f>
        <v>0</v>
      </c>
      <c r="AF53" s="29">
        <f>'2005_Urban_GW_Counties'!W53</f>
        <v>0</v>
      </c>
      <c r="AG53" s="29">
        <f>'2005_MW_GW_Counties'!W53</f>
        <v>0</v>
      </c>
      <c r="AH53" s="28">
        <f>'2005_AG_GW_Counties'!W53+'2005_Urban_GW_Counties'!W53+'2005_MW_GW_Counties'!W53</f>
        <v>0</v>
      </c>
      <c r="AI53" s="29">
        <f t="shared" si="44"/>
        <v>811.8</v>
      </c>
      <c r="AL53" s="148" t="s">
        <v>237</v>
      </c>
      <c r="AM53" s="150">
        <v>701</v>
      </c>
      <c r="AN53" s="151" t="s">
        <v>178</v>
      </c>
      <c r="AO53" s="138">
        <f t="shared" ref="AO53:AX53" si="64">U35</f>
        <v>0.3</v>
      </c>
      <c r="AP53" s="138">
        <f t="shared" si="64"/>
        <v>2</v>
      </c>
      <c r="AQ53" s="138">
        <f t="shared" si="64"/>
        <v>0</v>
      </c>
      <c r="AR53" s="138">
        <f t="shared" si="64"/>
        <v>2.2999999999999998</v>
      </c>
      <c r="AS53" s="138">
        <f t="shared" si="64"/>
        <v>0.3</v>
      </c>
      <c r="AT53" s="138">
        <f t="shared" si="64"/>
        <v>2</v>
      </c>
      <c r="AU53" s="138">
        <f t="shared" si="64"/>
        <v>0</v>
      </c>
      <c r="AV53" s="138">
        <f t="shared" si="64"/>
        <v>1.4000000000000001</v>
      </c>
      <c r="AW53" s="138">
        <f t="shared" si="64"/>
        <v>0</v>
      </c>
      <c r="AX53" s="138">
        <f t="shared" si="64"/>
        <v>0</v>
      </c>
      <c r="AY53" s="138">
        <f t="shared" ref="AY53:BA62" si="65">AE35</f>
        <v>0</v>
      </c>
      <c r="AZ53" s="138">
        <f t="shared" si="65"/>
        <v>0</v>
      </c>
      <c r="BA53" s="138">
        <f t="shared" si="65"/>
        <v>0</v>
      </c>
      <c r="BB53" s="138">
        <f>AH35</f>
        <v>0</v>
      </c>
      <c r="BC53" s="138">
        <f>AI35</f>
        <v>2.2999999999999998</v>
      </c>
    </row>
    <row r="54" spans="1:56" x14ac:dyDescent="0.2">
      <c r="A54" s="23" t="s">
        <v>112</v>
      </c>
      <c r="B54" s="24" t="s">
        <v>113</v>
      </c>
      <c r="C54" s="28">
        <f>'2005_AG_GW_Counties'!C54</f>
        <v>3.3</v>
      </c>
      <c r="D54" s="29">
        <f>'2005_Urban_GW_Counties'!C54</f>
        <v>1.8</v>
      </c>
      <c r="E54" s="29">
        <f>'2005_MW_GW_Counties'!C54</f>
        <v>0</v>
      </c>
      <c r="F54" s="29">
        <f t="shared" si="5"/>
        <v>5.0999999999999996</v>
      </c>
      <c r="G54" s="28">
        <f>'2005_AG_GW_Counties'!H54</f>
        <v>3.5999999999999996</v>
      </c>
      <c r="H54" s="29">
        <f>'2005_Urban_GW_Counties'!H54</f>
        <v>4.3</v>
      </c>
      <c r="I54" s="29">
        <f>'2005_MW_GW_Counties'!H54</f>
        <v>0</v>
      </c>
      <c r="J54" s="28">
        <f>'2005_AG_GW_Counties'!D54+'2005_Urban_GW_Counties'!D54+'2005_MW_GW_Counties'!D54</f>
        <v>2.7</v>
      </c>
      <c r="K54" s="28">
        <f>'2005_AG_GW_Counties'!E54+'2005_Urban_GW_Counties'!E54+'2005_MW_GW_Counties'!E54</f>
        <v>0</v>
      </c>
      <c r="L54" s="28">
        <f>'2005_AG_GW_Counties'!F54+'2005_Urban_GW_Counties'!F54+'2005_MW_GW_Counties'!F54</f>
        <v>0</v>
      </c>
      <c r="M54" s="28">
        <f>'2005_AG_GW_Counties'!J54</f>
        <v>0</v>
      </c>
      <c r="N54" s="29">
        <f>'2005_Urban_GW_Counties'!J54</f>
        <v>0</v>
      </c>
      <c r="O54" s="29">
        <f>'2005_MW_GW_Counties'!J54</f>
        <v>0</v>
      </c>
      <c r="P54" s="28">
        <f>'2005_AG_GW_Counties'!J54+'2005_Urban_GW_Counties'!J54+'2005_MW_GW_Counties'!J54</f>
        <v>0</v>
      </c>
      <c r="Q54" s="29">
        <f>'2005_AG_GW_Counties'!H54+'2005_Urban_GW_Counties'!H54+'2005_MW_GW_Counties'!H54</f>
        <v>7.8999999999999995</v>
      </c>
      <c r="S54" s="27">
        <v>1003</v>
      </c>
      <c r="T54" s="25" t="s">
        <v>195</v>
      </c>
      <c r="U54" s="28">
        <f>'2005_AG_GW_Counties'!P54</f>
        <v>2.4</v>
      </c>
      <c r="V54" s="29">
        <f>'2005_Urban_GW_Counties'!P54</f>
        <v>2.2000000000000002</v>
      </c>
      <c r="W54" s="29">
        <f>'2005_MW_GW_Counties'!P54</f>
        <v>0</v>
      </c>
      <c r="X54" s="29">
        <f t="shared" si="6"/>
        <v>4.5999999999999996</v>
      </c>
      <c r="Y54" s="28">
        <f>'2005_AG_GW_Counties'!U54</f>
        <v>2.4</v>
      </c>
      <c r="Z54" s="29">
        <f>'2005_Urban_GW_Counties'!U54</f>
        <v>2.3000000000000003</v>
      </c>
      <c r="AA54" s="29">
        <f>'2005_MW_GW_Counties'!U54</f>
        <v>0</v>
      </c>
      <c r="AB54" s="28">
        <f>'2005_AG_GW_Counties'!Q54+'2005_Urban_GW_Counties'!Q54+'2005_MW_GW_Counties'!Q54</f>
        <v>1.0999999999999999</v>
      </c>
      <c r="AC54" s="28">
        <f>'2005_AG_GW_Counties'!R54+'2005_Urban_GW_Counties'!R54+'2005_MW_GW_Counties'!R54</f>
        <v>0</v>
      </c>
      <c r="AD54" s="28">
        <f>'2005_AG_GW_Counties'!S54+'2005_Urban_GW_Counties'!S54+'2005_MW_GW_Counties'!S54</f>
        <v>0</v>
      </c>
      <c r="AE54" s="28">
        <f>'2005_AG_GW_Counties'!W54</f>
        <v>0</v>
      </c>
      <c r="AF54" s="29">
        <f>'2005_Urban_GW_Counties'!W54</f>
        <v>0</v>
      </c>
      <c r="AG54" s="29">
        <f>'2005_MW_GW_Counties'!W54</f>
        <v>0</v>
      </c>
      <c r="AH54" s="28">
        <f>'2005_AG_GW_Counties'!W54+'2005_Urban_GW_Counties'!W54+'2005_MW_GW_Counties'!W54</f>
        <v>0</v>
      </c>
      <c r="AI54" s="29">
        <f t="shared" si="44"/>
        <v>4.7</v>
      </c>
      <c r="AL54" s="148"/>
      <c r="AM54" s="150">
        <v>702</v>
      </c>
      <c r="AN54" s="151" t="s">
        <v>179</v>
      </c>
      <c r="AO54" s="138">
        <f t="shared" ref="AO54:AO62" si="66">U36</f>
        <v>220</v>
      </c>
      <c r="AP54" s="138">
        <f t="shared" ref="AP54:AP62" si="67">V36</f>
        <v>8.5</v>
      </c>
      <c r="AQ54" s="138">
        <f t="shared" ref="AQ54:AQ62" si="68">W36</f>
        <v>0</v>
      </c>
      <c r="AR54" s="138">
        <f t="shared" ref="AR54:AR62" si="69">X36</f>
        <v>228.5</v>
      </c>
      <c r="AS54" s="138">
        <f t="shared" ref="AS54:AS62" si="70">Y36</f>
        <v>1283.5999999999997</v>
      </c>
      <c r="AT54" s="138">
        <f t="shared" ref="AT54:AT62" si="71">Z36</f>
        <v>19</v>
      </c>
      <c r="AU54" s="138">
        <f t="shared" ref="AU54:AU62" si="72">AA36</f>
        <v>0</v>
      </c>
      <c r="AV54" s="138">
        <f t="shared" ref="AV54:AV62" si="73">AB36</f>
        <v>291.09999999999997</v>
      </c>
      <c r="AW54" s="138">
        <f t="shared" ref="AW54:AW62" si="74">AC36</f>
        <v>1.3</v>
      </c>
      <c r="AX54" s="138">
        <f t="shared" ref="AX54:AX62" si="75">AD36</f>
        <v>53.1</v>
      </c>
      <c r="AY54" s="138">
        <f t="shared" si="65"/>
        <v>4</v>
      </c>
      <c r="AZ54" s="138">
        <f t="shared" si="65"/>
        <v>0</v>
      </c>
      <c r="BA54" s="138">
        <f t="shared" si="65"/>
        <v>0</v>
      </c>
      <c r="BB54" s="138">
        <f t="shared" ref="BB54:BB62" si="76">AH36</f>
        <v>4</v>
      </c>
      <c r="BC54" s="138">
        <f t="shared" ref="BC54:BC62" si="77">AI36</f>
        <v>1302.5999999999997</v>
      </c>
    </row>
    <row r="55" spans="1:56" x14ac:dyDescent="0.2">
      <c r="A55" s="23" t="s">
        <v>114</v>
      </c>
      <c r="B55" s="24" t="s">
        <v>115</v>
      </c>
      <c r="C55" s="28">
        <f>'2005_AG_GW_Counties'!C55</f>
        <v>817.3</v>
      </c>
      <c r="D55" s="29">
        <f>'2005_Urban_GW_Counties'!C55</f>
        <v>126.59999999999998</v>
      </c>
      <c r="E55" s="29">
        <f>'2005_MW_GW_Counties'!C55</f>
        <v>2.8</v>
      </c>
      <c r="F55" s="29">
        <f t="shared" si="5"/>
        <v>946.69999999999993</v>
      </c>
      <c r="G55" s="28">
        <f>'2005_AG_GW_Counties'!H55</f>
        <v>2406.3999999999996</v>
      </c>
      <c r="H55" s="29">
        <f>'2005_Urban_GW_Counties'!H55</f>
        <v>128.89999999999995</v>
      </c>
      <c r="I55" s="29">
        <f>'2005_MW_GW_Counties'!H55</f>
        <v>2.8</v>
      </c>
      <c r="J55" s="28">
        <f>'2005_AG_GW_Counties'!D55+'2005_Urban_GW_Counties'!D55+'2005_MW_GW_Counties'!D55</f>
        <v>710.10000000000014</v>
      </c>
      <c r="K55" s="28">
        <f>'2005_AG_GW_Counties'!E55+'2005_Urban_GW_Counties'!E55+'2005_MW_GW_Counties'!E55</f>
        <v>1.6</v>
      </c>
      <c r="L55" s="28">
        <f>'2005_AG_GW_Counties'!F55+'2005_Urban_GW_Counties'!F55+'2005_MW_GW_Counties'!F55</f>
        <v>79.5</v>
      </c>
      <c r="M55" s="28">
        <f>'2005_AG_GW_Counties'!J55</f>
        <v>0</v>
      </c>
      <c r="N55" s="29">
        <f>'2005_Urban_GW_Counties'!J55</f>
        <v>0</v>
      </c>
      <c r="O55" s="29">
        <f>'2005_MW_GW_Counties'!J55</f>
        <v>0</v>
      </c>
      <c r="P55" s="28">
        <f>'2005_AG_GW_Counties'!J55+'2005_Urban_GW_Counties'!J55+'2005_MW_GW_Counties'!J55</f>
        <v>0</v>
      </c>
      <c r="Q55" s="29">
        <f>'2005_AG_GW_Counties'!H55+'2005_Urban_GW_Counties'!H55+'2005_MW_GW_Counties'!H55</f>
        <v>2538.1</v>
      </c>
      <c r="S55" s="27">
        <v>1004</v>
      </c>
      <c r="T55" s="25" t="s">
        <v>196</v>
      </c>
      <c r="U55" s="28">
        <f>'2005_AG_GW_Counties'!P55</f>
        <v>0.2</v>
      </c>
      <c r="V55" s="29">
        <f>'2005_Urban_GW_Counties'!P55</f>
        <v>9.3000000000000007</v>
      </c>
      <c r="W55" s="29">
        <f>'2005_MW_GW_Counties'!P55</f>
        <v>0</v>
      </c>
      <c r="X55" s="29">
        <f t="shared" si="6"/>
        <v>9.5</v>
      </c>
      <c r="Y55" s="28">
        <f>'2005_AG_GW_Counties'!U55</f>
        <v>622.80000000000007</v>
      </c>
      <c r="Z55" s="29">
        <f>'2005_Urban_GW_Counties'!U55</f>
        <v>12.199999999999998</v>
      </c>
      <c r="AA55" s="29">
        <f>'2005_MW_GW_Counties'!U55</f>
        <v>0</v>
      </c>
      <c r="AB55" s="28">
        <f>'2005_AG_GW_Counties'!Q55+'2005_Urban_GW_Counties'!Q55+'2005_MW_GW_Counties'!Q55</f>
        <v>8.6999999999999993</v>
      </c>
      <c r="AC55" s="28">
        <f>'2005_AG_GW_Counties'!R55+'2005_Urban_GW_Counties'!R55+'2005_MW_GW_Counties'!R55</f>
        <v>0</v>
      </c>
      <c r="AD55" s="28">
        <f>'2005_AG_GW_Counties'!S55+'2005_Urban_GW_Counties'!S55+'2005_MW_GW_Counties'!S55</f>
        <v>0</v>
      </c>
      <c r="AE55" s="28">
        <f>'2005_AG_GW_Counties'!W55</f>
        <v>51.200000000000045</v>
      </c>
      <c r="AF55" s="29">
        <f>'2005_Urban_GW_Counties'!W55</f>
        <v>2.9000000000000004</v>
      </c>
      <c r="AG55" s="29">
        <f>'2005_MW_GW_Counties'!W55</f>
        <v>0</v>
      </c>
      <c r="AH55" s="28">
        <f>'2005_AG_GW_Counties'!W55+'2005_Urban_GW_Counties'!W55+'2005_MW_GW_Counties'!W55</f>
        <v>54.100000000000044</v>
      </c>
      <c r="AI55" s="29">
        <f t="shared" si="44"/>
        <v>635.00000000000011</v>
      </c>
      <c r="AL55" s="148"/>
      <c r="AM55" s="150">
        <v>703</v>
      </c>
      <c r="AN55" s="151" t="s">
        <v>180</v>
      </c>
      <c r="AO55" s="138">
        <f t="shared" si="66"/>
        <v>931.80000000000007</v>
      </c>
      <c r="AP55" s="138">
        <f t="shared" si="67"/>
        <v>40.799999999999997</v>
      </c>
      <c r="AQ55" s="138">
        <f t="shared" si="68"/>
        <v>0</v>
      </c>
      <c r="AR55" s="138">
        <f t="shared" si="69"/>
        <v>972.6</v>
      </c>
      <c r="AS55" s="138">
        <f t="shared" si="70"/>
        <v>1835.1000000000001</v>
      </c>
      <c r="AT55" s="138">
        <f t="shared" si="71"/>
        <v>40.799999999999997</v>
      </c>
      <c r="AU55" s="138">
        <f t="shared" si="72"/>
        <v>34.5</v>
      </c>
      <c r="AV55" s="138">
        <f t="shared" si="73"/>
        <v>361.4</v>
      </c>
      <c r="AW55" s="138">
        <f t="shared" si="74"/>
        <v>0</v>
      </c>
      <c r="AX55" s="138">
        <f t="shared" si="75"/>
        <v>45.2</v>
      </c>
      <c r="AY55" s="138">
        <f t="shared" si="65"/>
        <v>0</v>
      </c>
      <c r="AZ55" s="138">
        <f t="shared" si="65"/>
        <v>0</v>
      </c>
      <c r="BA55" s="138">
        <f t="shared" si="65"/>
        <v>0</v>
      </c>
      <c r="BB55" s="138">
        <f t="shared" si="76"/>
        <v>0</v>
      </c>
      <c r="BC55" s="138">
        <f t="shared" si="77"/>
        <v>1910.4</v>
      </c>
    </row>
    <row r="56" spans="1:56" x14ac:dyDescent="0.2">
      <c r="A56" s="23" t="s">
        <v>116</v>
      </c>
      <c r="B56" s="24" t="s">
        <v>117</v>
      </c>
      <c r="C56" s="28">
        <f>'2005_AG_GW_Counties'!C56</f>
        <v>0</v>
      </c>
      <c r="D56" s="29">
        <f>'2005_Urban_GW_Counties'!C56</f>
        <v>0.9</v>
      </c>
      <c r="E56" s="29">
        <f>'2005_MW_GW_Counties'!C56</f>
        <v>0</v>
      </c>
      <c r="F56" s="29">
        <f t="shared" si="5"/>
        <v>0.9</v>
      </c>
      <c r="G56" s="28">
        <f>'2005_AG_GW_Counties'!H56</f>
        <v>4.3999999999999995</v>
      </c>
      <c r="H56" s="29">
        <f>'2005_Urban_GW_Counties'!H56</f>
        <v>17.900000000000002</v>
      </c>
      <c r="I56" s="29">
        <f>'2005_MW_GW_Counties'!H56</f>
        <v>0</v>
      </c>
      <c r="J56" s="28">
        <f>'2005_AG_GW_Counties'!D56+'2005_Urban_GW_Counties'!D56+'2005_MW_GW_Counties'!D56</f>
        <v>5.5</v>
      </c>
      <c r="K56" s="28">
        <f>'2005_AG_GW_Counties'!E56+'2005_Urban_GW_Counties'!E56+'2005_MW_GW_Counties'!E56</f>
        <v>0</v>
      </c>
      <c r="L56" s="28">
        <f>'2005_AG_GW_Counties'!F56+'2005_Urban_GW_Counties'!F56+'2005_MW_GW_Counties'!F56</f>
        <v>0</v>
      </c>
      <c r="M56" s="28">
        <f>'2005_AG_GW_Counties'!J56</f>
        <v>0</v>
      </c>
      <c r="N56" s="29">
        <f>'2005_Urban_GW_Counties'!J56</f>
        <v>0</v>
      </c>
      <c r="O56" s="29">
        <f>'2005_MW_GW_Counties'!J56</f>
        <v>0</v>
      </c>
      <c r="P56" s="28">
        <f>'2005_AG_GW_Counties'!J56+'2005_Urban_GW_Counties'!J56+'2005_MW_GW_Counties'!J56</f>
        <v>0</v>
      </c>
      <c r="Q56" s="29">
        <f>'2005_AG_GW_Counties'!H56+'2005_Urban_GW_Counties'!H56+'2005_MW_GW_Counties'!H56</f>
        <v>22.3</v>
      </c>
      <c r="S56" s="27">
        <v>1005</v>
      </c>
      <c r="T56" s="25" t="s">
        <v>197</v>
      </c>
      <c r="U56" s="28">
        <f>'2005_AG_GW_Counties'!P56</f>
        <v>13.3</v>
      </c>
      <c r="V56" s="29">
        <f>'2005_Urban_GW_Counties'!P56</f>
        <v>6.3</v>
      </c>
      <c r="W56" s="29">
        <f>'2005_MW_GW_Counties'!P56</f>
        <v>0</v>
      </c>
      <c r="X56" s="29">
        <f t="shared" si="6"/>
        <v>19.600000000000001</v>
      </c>
      <c r="Y56" s="28">
        <f>'2005_AG_GW_Counties'!U56</f>
        <v>41</v>
      </c>
      <c r="Z56" s="29">
        <f>'2005_Urban_GW_Counties'!U56</f>
        <v>6.6999999999999993</v>
      </c>
      <c r="AA56" s="29">
        <f>'2005_MW_GW_Counties'!U56</f>
        <v>0</v>
      </c>
      <c r="AB56" s="28">
        <f>'2005_AG_GW_Counties'!Q56+'2005_Urban_GW_Counties'!Q56+'2005_MW_GW_Counties'!Q56</f>
        <v>3.7</v>
      </c>
      <c r="AC56" s="28">
        <f>'2005_AG_GW_Counties'!R56+'2005_Urban_GW_Counties'!R56+'2005_MW_GW_Counties'!R56</f>
        <v>0</v>
      </c>
      <c r="AD56" s="28">
        <f>'2005_AG_GW_Counties'!S56+'2005_Urban_GW_Counties'!S56+'2005_MW_GW_Counties'!S56</f>
        <v>0</v>
      </c>
      <c r="AE56" s="28">
        <f>'2005_AG_GW_Counties'!W56</f>
        <v>0</v>
      </c>
      <c r="AF56" s="29">
        <f>'2005_Urban_GW_Counties'!W56</f>
        <v>0</v>
      </c>
      <c r="AG56" s="29">
        <f>'2005_MW_GW_Counties'!W56</f>
        <v>0</v>
      </c>
      <c r="AH56" s="28">
        <f>'2005_AG_GW_Counties'!W56+'2005_Urban_GW_Counties'!W56+'2005_MW_GW_Counties'!W56</f>
        <v>0</v>
      </c>
      <c r="AI56" s="29">
        <f t="shared" si="44"/>
        <v>47.7</v>
      </c>
      <c r="AL56" s="148"/>
      <c r="AM56" s="150">
        <v>704</v>
      </c>
      <c r="AN56" s="151" t="s">
        <v>181</v>
      </c>
      <c r="AO56" s="138">
        <f t="shared" si="66"/>
        <v>10.3</v>
      </c>
      <c r="AP56" s="138">
        <f t="shared" si="67"/>
        <v>191.70000000000002</v>
      </c>
      <c r="AQ56" s="138">
        <f t="shared" si="68"/>
        <v>0</v>
      </c>
      <c r="AR56" s="138">
        <f t="shared" si="69"/>
        <v>202.00000000000003</v>
      </c>
      <c r="AS56" s="138">
        <f t="shared" si="70"/>
        <v>505.6</v>
      </c>
      <c r="AT56" s="138">
        <f t="shared" si="71"/>
        <v>267.10000000000002</v>
      </c>
      <c r="AU56" s="138">
        <f t="shared" si="72"/>
        <v>0</v>
      </c>
      <c r="AV56" s="138">
        <f t="shared" si="73"/>
        <v>271.8</v>
      </c>
      <c r="AW56" s="138">
        <f t="shared" si="74"/>
        <v>91.1</v>
      </c>
      <c r="AX56" s="138">
        <f t="shared" si="75"/>
        <v>24.8</v>
      </c>
      <c r="AY56" s="138">
        <f t="shared" si="65"/>
        <v>0</v>
      </c>
      <c r="AZ56" s="138">
        <f t="shared" si="65"/>
        <v>0</v>
      </c>
      <c r="BA56" s="138">
        <f t="shared" si="65"/>
        <v>0</v>
      </c>
      <c r="BB56" s="138">
        <f t="shared" si="76"/>
        <v>0</v>
      </c>
      <c r="BC56" s="138">
        <f t="shared" si="77"/>
        <v>772.7</v>
      </c>
    </row>
    <row r="57" spans="1:56" x14ac:dyDescent="0.2">
      <c r="A57" s="23" t="s">
        <v>118</v>
      </c>
      <c r="B57" s="24" t="s">
        <v>119</v>
      </c>
      <c r="C57" s="28">
        <f>'2005_AG_GW_Counties'!C57</f>
        <v>7.2</v>
      </c>
      <c r="D57" s="29">
        <f>'2005_Urban_GW_Counties'!C57</f>
        <v>45</v>
      </c>
      <c r="E57" s="29">
        <f>'2005_MW_GW_Counties'!C57</f>
        <v>0</v>
      </c>
      <c r="F57" s="29">
        <f t="shared" si="5"/>
        <v>52.2</v>
      </c>
      <c r="G57" s="28">
        <f>'2005_AG_GW_Counties'!H57</f>
        <v>265.39999999999998</v>
      </c>
      <c r="H57" s="29">
        <f>'2005_Urban_GW_Counties'!H57</f>
        <v>203.9</v>
      </c>
      <c r="I57" s="29">
        <f>'2005_MW_GW_Counties'!H57</f>
        <v>0</v>
      </c>
      <c r="J57" s="28">
        <f>'2005_AG_GW_Counties'!D57+'2005_Urban_GW_Counties'!D57+'2005_MW_GW_Counties'!D57</f>
        <v>68.400000000000006</v>
      </c>
      <c r="K57" s="28">
        <f>'2005_AG_GW_Counties'!E57+'2005_Urban_GW_Counties'!E57+'2005_MW_GW_Counties'!E57</f>
        <v>43.599999999999994</v>
      </c>
      <c r="L57" s="28">
        <f>'2005_AG_GW_Counties'!F57+'2005_Urban_GW_Counties'!F57+'2005_MW_GW_Counties'!F57</f>
        <v>0</v>
      </c>
      <c r="M57" s="28">
        <f>'2005_AG_GW_Counties'!J57</f>
        <v>154.1</v>
      </c>
      <c r="N57" s="29">
        <f>'2005_Urban_GW_Counties'!J57</f>
        <v>38.900000000000006</v>
      </c>
      <c r="O57" s="29">
        <f>'2005_MW_GW_Counties'!J57</f>
        <v>0</v>
      </c>
      <c r="P57" s="28">
        <f>'2005_AG_GW_Counties'!J57+'2005_Urban_GW_Counties'!J57+'2005_MW_GW_Counties'!J57</f>
        <v>193</v>
      </c>
      <c r="Q57" s="29">
        <f>'2005_AG_GW_Counties'!H57+'2005_Urban_GW_Counties'!H57+'2005_MW_GW_Counties'!H57</f>
        <v>469.29999999999995</v>
      </c>
      <c r="S57" s="27">
        <v>1006</v>
      </c>
      <c r="T57" s="25" t="s">
        <v>198</v>
      </c>
      <c r="U57" s="28">
        <f>'2005_AG_GW_Counties'!P57</f>
        <v>0</v>
      </c>
      <c r="V57" s="29">
        <f>'2005_Urban_GW_Counties'!P57</f>
        <v>0.1</v>
      </c>
      <c r="W57" s="29">
        <f>'2005_MW_GW_Counties'!P57</f>
        <v>0</v>
      </c>
      <c r="X57" s="29">
        <f t="shared" si="6"/>
        <v>0.1</v>
      </c>
      <c r="Y57" s="28">
        <f>'2005_AG_GW_Counties'!U57</f>
        <v>2518.2999999999997</v>
      </c>
      <c r="Z57" s="29">
        <f>'2005_Urban_GW_Counties'!U57</f>
        <v>115.79999999999998</v>
      </c>
      <c r="AA57" s="29">
        <f>'2005_MW_GW_Counties'!U57</f>
        <v>30.3</v>
      </c>
      <c r="AB57" s="28">
        <f>'2005_AG_GW_Counties'!Q57+'2005_Urban_GW_Counties'!Q57+'2005_MW_GW_Counties'!Q57</f>
        <v>0</v>
      </c>
      <c r="AC57" s="28">
        <f>'2005_AG_GW_Counties'!R57+'2005_Urban_GW_Counties'!R57+'2005_MW_GW_Counties'!R57</f>
        <v>0</v>
      </c>
      <c r="AD57" s="28">
        <f>'2005_AG_GW_Counties'!S57+'2005_Urban_GW_Counties'!S57+'2005_MW_GW_Counties'!S57</f>
        <v>0</v>
      </c>
      <c r="AE57" s="28">
        <f>'2005_AG_GW_Counties'!W57</f>
        <v>145.19999999999982</v>
      </c>
      <c r="AF57" s="29">
        <f>'2005_Urban_GW_Counties'!W57</f>
        <v>0</v>
      </c>
      <c r="AG57" s="29">
        <f>'2005_MW_GW_Counties'!W57</f>
        <v>0</v>
      </c>
      <c r="AH57" s="28">
        <f>'2005_AG_GW_Counties'!W57+'2005_Urban_GW_Counties'!W57+'2005_MW_GW_Counties'!W57</f>
        <v>145.19999999999982</v>
      </c>
      <c r="AI57" s="29">
        <f t="shared" si="44"/>
        <v>2664.4</v>
      </c>
      <c r="AL57" s="148"/>
      <c r="AM57" s="150">
        <v>705</v>
      </c>
      <c r="AN57" s="151" t="s">
        <v>182</v>
      </c>
      <c r="AO57" s="138">
        <f t="shared" si="66"/>
        <v>165</v>
      </c>
      <c r="AP57" s="138">
        <f t="shared" si="67"/>
        <v>52.999999999999993</v>
      </c>
      <c r="AQ57" s="138">
        <f t="shared" si="68"/>
        <v>0</v>
      </c>
      <c r="AR57" s="138">
        <f t="shared" si="69"/>
        <v>218</v>
      </c>
      <c r="AS57" s="138">
        <f t="shared" si="70"/>
        <v>815.8</v>
      </c>
      <c r="AT57" s="138">
        <f t="shared" si="71"/>
        <v>54.899999999999991</v>
      </c>
      <c r="AU57" s="138">
        <f t="shared" si="72"/>
        <v>0</v>
      </c>
      <c r="AV57" s="138">
        <f t="shared" si="73"/>
        <v>241.2</v>
      </c>
      <c r="AW57" s="138">
        <f t="shared" si="74"/>
        <v>17.8</v>
      </c>
      <c r="AX57" s="138">
        <f t="shared" si="75"/>
        <v>32.599999999999994</v>
      </c>
      <c r="AY57" s="138">
        <f t="shared" si="65"/>
        <v>0</v>
      </c>
      <c r="AZ57" s="138">
        <f t="shared" si="65"/>
        <v>0</v>
      </c>
      <c r="BA57" s="138">
        <f t="shared" si="65"/>
        <v>0</v>
      </c>
      <c r="BB57" s="138">
        <f t="shared" si="76"/>
        <v>0</v>
      </c>
      <c r="BC57" s="138">
        <f t="shared" si="77"/>
        <v>870.69999999999993</v>
      </c>
    </row>
    <row r="58" spans="1:56" x14ac:dyDescent="0.2">
      <c r="A58" s="23" t="s">
        <v>120</v>
      </c>
      <c r="B58" s="24" t="s">
        <v>121</v>
      </c>
      <c r="C58" s="28">
        <f>'2005_AG_GW_Counties'!C58</f>
        <v>366.6</v>
      </c>
      <c r="D58" s="29">
        <f>'2005_Urban_GW_Counties'!C58</f>
        <v>24</v>
      </c>
      <c r="E58" s="29">
        <f>'2005_MW_GW_Counties'!C58</f>
        <v>0</v>
      </c>
      <c r="F58" s="29">
        <f t="shared" si="5"/>
        <v>390.6</v>
      </c>
      <c r="G58" s="28">
        <f>'2005_AG_GW_Counties'!H58</f>
        <v>756.69999999999993</v>
      </c>
      <c r="H58" s="29">
        <f>'2005_Urban_GW_Counties'!H58</f>
        <v>35.299999999999997</v>
      </c>
      <c r="I58" s="29">
        <f>'2005_MW_GW_Counties'!H58</f>
        <v>14.9</v>
      </c>
      <c r="J58" s="28">
        <f>'2005_AG_GW_Counties'!D58+'2005_Urban_GW_Counties'!D58+'2005_MW_GW_Counties'!D58</f>
        <v>98.800000000000011</v>
      </c>
      <c r="K58" s="28">
        <f>'2005_AG_GW_Counties'!E58+'2005_Urban_GW_Counties'!E58+'2005_MW_GW_Counties'!E58</f>
        <v>0</v>
      </c>
      <c r="L58" s="28">
        <f>'2005_AG_GW_Counties'!F58+'2005_Urban_GW_Counties'!F58+'2005_MW_GW_Counties'!F58</f>
        <v>10.1</v>
      </c>
      <c r="M58" s="28">
        <f>'2005_AG_GW_Counties'!J58</f>
        <v>0</v>
      </c>
      <c r="N58" s="29">
        <f>'2005_Urban_GW_Counties'!J58</f>
        <v>0</v>
      </c>
      <c r="O58" s="29">
        <f>'2005_MW_GW_Counties'!J58</f>
        <v>14.9</v>
      </c>
      <c r="P58" s="28">
        <f>'2005_AG_GW_Counties'!J58+'2005_Urban_GW_Counties'!J58+'2005_MW_GW_Counties'!J58</f>
        <v>14.9</v>
      </c>
      <c r="Q58" s="29">
        <f>'2005_AG_GW_Counties'!H58+'2005_Urban_GW_Counties'!H58+'2005_MW_GW_Counties'!H58</f>
        <v>806.89999999999986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66"/>
        <v>730.1</v>
      </c>
      <c r="AP58" s="138">
        <f t="shared" si="67"/>
        <v>109</v>
      </c>
      <c r="AQ58" s="138">
        <f t="shared" si="68"/>
        <v>2.8</v>
      </c>
      <c r="AR58" s="138">
        <f t="shared" si="69"/>
        <v>841.9</v>
      </c>
      <c r="AS58" s="138">
        <f t="shared" si="70"/>
        <v>2237.1999999999998</v>
      </c>
      <c r="AT58" s="138">
        <f t="shared" si="71"/>
        <v>111.3</v>
      </c>
      <c r="AU58" s="138">
        <f t="shared" si="72"/>
        <v>2.8</v>
      </c>
      <c r="AV58" s="138">
        <f t="shared" si="73"/>
        <v>657.5</v>
      </c>
      <c r="AW58" s="138">
        <f t="shared" si="74"/>
        <v>0</v>
      </c>
      <c r="AX58" s="138">
        <f t="shared" si="75"/>
        <v>75.400000000000006</v>
      </c>
      <c r="AY58" s="138">
        <f t="shared" si="65"/>
        <v>0</v>
      </c>
      <c r="AZ58" s="138">
        <f t="shared" si="65"/>
        <v>0</v>
      </c>
      <c r="BA58" s="138">
        <f t="shared" si="65"/>
        <v>0</v>
      </c>
      <c r="BB58" s="138">
        <f t="shared" si="76"/>
        <v>0</v>
      </c>
      <c r="BC58" s="138">
        <f t="shared" si="77"/>
        <v>2351.3000000000002</v>
      </c>
    </row>
    <row r="59" spans="1:56" x14ac:dyDescent="0.2">
      <c r="A59" s="23" t="s">
        <v>122</v>
      </c>
      <c r="B59" s="24" t="s">
        <v>123</v>
      </c>
      <c r="C59" s="28">
        <f>'2005_AG_GW_Counties'!C59</f>
        <v>71</v>
      </c>
      <c r="D59" s="29">
        <f>'2005_Urban_GW_Counties'!C59</f>
        <v>18</v>
      </c>
      <c r="E59" s="29">
        <f>'2005_MW_GW_Counties'!C59</f>
        <v>0</v>
      </c>
      <c r="F59" s="29">
        <f t="shared" si="5"/>
        <v>89</v>
      </c>
      <c r="G59" s="28">
        <f>'2005_AG_GW_Counties'!H59</f>
        <v>350.7</v>
      </c>
      <c r="H59" s="29">
        <f>'2005_Urban_GW_Counties'!H59</f>
        <v>18.399999999999999</v>
      </c>
      <c r="I59" s="29">
        <f>'2005_MW_GW_Counties'!H59</f>
        <v>1.4</v>
      </c>
      <c r="J59" s="28">
        <f>'2005_AG_GW_Counties'!D59+'2005_Urban_GW_Counties'!D59+'2005_MW_GW_Counties'!D59</f>
        <v>29.400000000000002</v>
      </c>
      <c r="K59" s="28">
        <f>'2005_AG_GW_Counties'!E59+'2005_Urban_GW_Counties'!E59+'2005_MW_GW_Counties'!E59</f>
        <v>0</v>
      </c>
      <c r="L59" s="28">
        <f>'2005_AG_GW_Counties'!F59+'2005_Urban_GW_Counties'!F59+'2005_MW_GW_Counties'!F59</f>
        <v>16.8</v>
      </c>
      <c r="M59" s="28">
        <f>'2005_AG_GW_Counties'!J59</f>
        <v>0</v>
      </c>
      <c r="N59" s="29">
        <f>'2005_Urban_GW_Counties'!J59</f>
        <v>0</v>
      </c>
      <c r="O59" s="29">
        <f>'2005_MW_GW_Counties'!J59</f>
        <v>0</v>
      </c>
      <c r="P59" s="28">
        <f>'2005_AG_GW_Counties'!J59+'2005_Urban_GW_Counties'!J59+'2005_MW_GW_Counties'!J59</f>
        <v>0</v>
      </c>
      <c r="Q59" s="29">
        <f>'2005_AG_GW_Counties'!H59+'2005_Urban_GW_Counties'!H59+'2005_MW_GW_Counties'!H59</f>
        <v>370.49999999999994</v>
      </c>
      <c r="T59" s="40" t="s">
        <v>214</v>
      </c>
      <c r="U59" s="28">
        <f>SUM(U2:U58)</f>
        <v>8259.7000000000025</v>
      </c>
      <c r="V59" s="28">
        <f t="shared" ref="V59:AI59" si="78">SUM(V2:V58)</f>
        <v>3514.6999999999989</v>
      </c>
      <c r="W59" s="28">
        <f t="shared" si="78"/>
        <v>244.3</v>
      </c>
      <c r="X59" s="28">
        <f t="shared" si="78"/>
        <v>12018.700000000003</v>
      </c>
      <c r="Y59" s="28">
        <f t="shared" si="78"/>
        <v>29640.6</v>
      </c>
      <c r="Z59" s="28">
        <f t="shared" si="78"/>
        <v>8767.7000000000007</v>
      </c>
      <c r="AA59" s="28">
        <f t="shared" si="78"/>
        <v>1245.3</v>
      </c>
      <c r="AB59" s="28">
        <f t="shared" si="78"/>
        <v>5185.5</v>
      </c>
      <c r="AC59" s="28">
        <f t="shared" si="78"/>
        <v>1064.3</v>
      </c>
      <c r="AD59" s="28">
        <f t="shared" si="78"/>
        <v>898.00000000000011</v>
      </c>
      <c r="AE59" s="28">
        <f t="shared" ref="AE59:AG59" si="79">SUM(AE2:AE58)</f>
        <v>1528</v>
      </c>
      <c r="AF59" s="28">
        <f t="shared" si="79"/>
        <v>293.49999999999994</v>
      </c>
      <c r="AG59" s="28">
        <f t="shared" si="79"/>
        <v>71.600000000000023</v>
      </c>
      <c r="AH59" s="39">
        <f t="shared" si="78"/>
        <v>1893.1</v>
      </c>
      <c r="AI59" s="28">
        <f t="shared" si="78"/>
        <v>39653.599999999991</v>
      </c>
      <c r="AL59" s="148"/>
      <c r="AM59" s="150">
        <v>707</v>
      </c>
      <c r="AN59" s="151" t="s">
        <v>184</v>
      </c>
      <c r="AO59" s="138">
        <f t="shared" si="66"/>
        <v>22.1</v>
      </c>
      <c r="AP59" s="138">
        <f t="shared" si="67"/>
        <v>12.6</v>
      </c>
      <c r="AQ59" s="138">
        <f t="shared" si="68"/>
        <v>0</v>
      </c>
      <c r="AR59" s="138">
        <f t="shared" si="69"/>
        <v>34.700000000000003</v>
      </c>
      <c r="AS59" s="138">
        <f t="shared" si="70"/>
        <v>23.7</v>
      </c>
      <c r="AT59" s="138">
        <f t="shared" si="71"/>
        <v>17.899999999999999</v>
      </c>
      <c r="AU59" s="138">
        <f t="shared" si="72"/>
        <v>0</v>
      </c>
      <c r="AV59" s="138">
        <f t="shared" si="73"/>
        <v>16.899999999999999</v>
      </c>
      <c r="AW59" s="138">
        <f t="shared" si="74"/>
        <v>0</v>
      </c>
      <c r="AX59" s="138">
        <f t="shared" si="75"/>
        <v>0.1</v>
      </c>
      <c r="AY59" s="138">
        <f t="shared" si="65"/>
        <v>0</v>
      </c>
      <c r="AZ59" s="138">
        <f t="shared" si="65"/>
        <v>0</v>
      </c>
      <c r="BA59" s="138">
        <f t="shared" si="65"/>
        <v>0</v>
      </c>
      <c r="BB59" s="138">
        <f t="shared" si="76"/>
        <v>0</v>
      </c>
      <c r="BC59" s="138">
        <f t="shared" si="77"/>
        <v>41.599999999999994</v>
      </c>
    </row>
    <row r="60" spans="1:56" x14ac:dyDescent="0.2">
      <c r="T60" s="40" t="s">
        <v>215</v>
      </c>
      <c r="U60" s="28">
        <f t="shared" ref="U60:AD60" si="80">SUM(C2:C59)</f>
        <v>8259.7000000000007</v>
      </c>
      <c r="V60" s="28">
        <f t="shared" si="80"/>
        <v>3514.7000000000012</v>
      </c>
      <c r="W60" s="28">
        <f t="shared" si="80"/>
        <v>244.3</v>
      </c>
      <c r="X60" s="28">
        <f t="shared" si="80"/>
        <v>12018.700000000003</v>
      </c>
      <c r="Y60" s="28">
        <f t="shared" si="80"/>
        <v>29640.600000000006</v>
      </c>
      <c r="Z60" s="28">
        <f t="shared" si="80"/>
        <v>8767.6999999999953</v>
      </c>
      <c r="AA60" s="28">
        <f t="shared" si="80"/>
        <v>1245.3000000000002</v>
      </c>
      <c r="AB60" s="28">
        <f t="shared" si="80"/>
        <v>5185.5</v>
      </c>
      <c r="AC60" s="28">
        <f t="shared" si="80"/>
        <v>1064.3</v>
      </c>
      <c r="AD60" s="28">
        <f t="shared" si="80"/>
        <v>898</v>
      </c>
      <c r="AE60" s="28">
        <f t="shared" ref="AE60:AG60" si="81">SUM(M2:M59)</f>
        <v>1528</v>
      </c>
      <c r="AF60" s="28">
        <f t="shared" si="81"/>
        <v>293.5</v>
      </c>
      <c r="AG60" s="28">
        <f t="shared" si="81"/>
        <v>71.600000000000023</v>
      </c>
      <c r="AH60" s="39">
        <f>SUM(P2:P59)</f>
        <v>1893.1000000000001</v>
      </c>
      <c r="AI60" s="28">
        <f>SUM(Q2:Q59)</f>
        <v>39653.600000000013</v>
      </c>
      <c r="AL60" s="148"/>
      <c r="AM60" s="150">
        <v>708</v>
      </c>
      <c r="AN60" s="151" t="s">
        <v>185</v>
      </c>
      <c r="AO60" s="138">
        <f t="shared" si="66"/>
        <v>370.8</v>
      </c>
      <c r="AP60" s="138">
        <f t="shared" si="67"/>
        <v>2.5</v>
      </c>
      <c r="AQ60" s="138">
        <f t="shared" si="68"/>
        <v>23.1</v>
      </c>
      <c r="AR60" s="138">
        <f t="shared" si="69"/>
        <v>396.40000000000003</v>
      </c>
      <c r="AS60" s="138">
        <f t="shared" si="70"/>
        <v>1040.7</v>
      </c>
      <c r="AT60" s="138">
        <f t="shared" si="71"/>
        <v>8</v>
      </c>
      <c r="AU60" s="138">
        <f t="shared" si="72"/>
        <v>43</v>
      </c>
      <c r="AV60" s="138">
        <f t="shared" si="73"/>
        <v>143.60000000000002</v>
      </c>
      <c r="AW60" s="138">
        <f t="shared" si="74"/>
        <v>140.20000000000002</v>
      </c>
      <c r="AX60" s="138">
        <f t="shared" si="75"/>
        <v>33.5</v>
      </c>
      <c r="AY60" s="138">
        <f t="shared" si="65"/>
        <v>0</v>
      </c>
      <c r="AZ60" s="138">
        <f t="shared" si="65"/>
        <v>0</v>
      </c>
      <c r="BA60" s="138">
        <f t="shared" si="65"/>
        <v>0</v>
      </c>
      <c r="BB60" s="138">
        <f t="shared" si="76"/>
        <v>0</v>
      </c>
      <c r="BC60" s="138">
        <f t="shared" si="77"/>
        <v>1091.7</v>
      </c>
    </row>
    <row r="61" spans="1:56" x14ac:dyDescent="0.2">
      <c r="P61" s="28">
        <f>SUM(P2:P60)</f>
        <v>1893.1000000000001</v>
      </c>
      <c r="AL61" s="148"/>
      <c r="AM61" s="150">
        <v>709</v>
      </c>
      <c r="AN61" s="151" t="s">
        <v>186</v>
      </c>
      <c r="AO61" s="138">
        <f t="shared" si="66"/>
        <v>277.10000000000002</v>
      </c>
      <c r="AP61" s="138">
        <f t="shared" si="67"/>
        <v>29.1</v>
      </c>
      <c r="AQ61" s="138">
        <f t="shared" si="68"/>
        <v>0</v>
      </c>
      <c r="AR61" s="138">
        <f t="shared" si="69"/>
        <v>306.20000000000005</v>
      </c>
      <c r="AS61" s="138">
        <f t="shared" si="70"/>
        <v>697</v>
      </c>
      <c r="AT61" s="138">
        <f t="shared" si="71"/>
        <v>29.1</v>
      </c>
      <c r="AU61" s="138">
        <f t="shared" si="72"/>
        <v>0</v>
      </c>
      <c r="AV61" s="138">
        <f t="shared" si="73"/>
        <v>192.4</v>
      </c>
      <c r="AW61" s="138">
        <f t="shared" si="74"/>
        <v>5.2</v>
      </c>
      <c r="AX61" s="138">
        <f t="shared" si="75"/>
        <v>21</v>
      </c>
      <c r="AY61" s="138">
        <f t="shared" si="65"/>
        <v>0</v>
      </c>
      <c r="AZ61" s="138">
        <f t="shared" si="65"/>
        <v>0</v>
      </c>
      <c r="BA61" s="138">
        <f t="shared" si="65"/>
        <v>0</v>
      </c>
      <c r="BB61" s="138">
        <f t="shared" si="76"/>
        <v>0</v>
      </c>
      <c r="BC61" s="138">
        <f t="shared" si="77"/>
        <v>726.1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66"/>
        <v>197.9</v>
      </c>
      <c r="AP62" s="154">
        <f t="shared" si="67"/>
        <v>103.10000000000001</v>
      </c>
      <c r="AQ62" s="154">
        <f t="shared" si="68"/>
        <v>0</v>
      </c>
      <c r="AR62" s="154">
        <f t="shared" si="69"/>
        <v>301</v>
      </c>
      <c r="AS62" s="154">
        <f t="shared" si="70"/>
        <v>1428.5</v>
      </c>
      <c r="AT62" s="154">
        <f t="shared" si="71"/>
        <v>156.19999999999999</v>
      </c>
      <c r="AU62" s="154">
        <f t="shared" si="72"/>
        <v>0</v>
      </c>
      <c r="AV62" s="154">
        <f t="shared" si="73"/>
        <v>267.3</v>
      </c>
      <c r="AW62" s="154">
        <f t="shared" si="74"/>
        <v>349.8</v>
      </c>
      <c r="AX62" s="154">
        <f t="shared" si="75"/>
        <v>61.6</v>
      </c>
      <c r="AY62" s="154">
        <f t="shared" si="65"/>
        <v>0</v>
      </c>
      <c r="AZ62" s="154">
        <f t="shared" si="65"/>
        <v>0</v>
      </c>
      <c r="BA62" s="154">
        <f t="shared" si="65"/>
        <v>0</v>
      </c>
      <c r="BB62" s="154">
        <f t="shared" si="76"/>
        <v>0</v>
      </c>
      <c r="BC62" s="154">
        <f t="shared" si="77"/>
        <v>1584.7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2925.4</v>
      </c>
      <c r="AP63" s="138">
        <f t="shared" ref="AP63:BC63" si="82">SUM(AP53:AP62)</f>
        <v>552.30000000000007</v>
      </c>
      <c r="AQ63" s="138">
        <f t="shared" si="82"/>
        <v>25.900000000000002</v>
      </c>
      <c r="AR63" s="138">
        <f t="shared" si="82"/>
        <v>3503.6000000000004</v>
      </c>
      <c r="AS63" s="138">
        <f t="shared" si="82"/>
        <v>9867.5</v>
      </c>
      <c r="AT63" s="138">
        <f t="shared" si="82"/>
        <v>706.3</v>
      </c>
      <c r="AU63" s="138">
        <f t="shared" si="82"/>
        <v>80.3</v>
      </c>
      <c r="AV63" s="138">
        <f t="shared" si="82"/>
        <v>2444.6000000000004</v>
      </c>
      <c r="AW63" s="138">
        <f t="shared" si="82"/>
        <v>605.4</v>
      </c>
      <c r="AX63" s="138">
        <f t="shared" si="82"/>
        <v>347.3</v>
      </c>
      <c r="AY63" s="138">
        <f t="shared" ref="AY63:BA63" si="83">SUM(AY53:AY62)</f>
        <v>4</v>
      </c>
      <c r="AZ63" s="138">
        <f t="shared" si="83"/>
        <v>0</v>
      </c>
      <c r="BA63" s="138">
        <f t="shared" si="83"/>
        <v>0</v>
      </c>
      <c r="BB63" s="138">
        <f t="shared" si="82"/>
        <v>4</v>
      </c>
      <c r="BC63" s="138">
        <f t="shared" si="82"/>
        <v>10654.100000000002</v>
      </c>
      <c r="BD63" s="28">
        <f>AS63+AT63+AU63</f>
        <v>10654.099999999999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AX67" si="84">U45</f>
        <v>102.80000000000001</v>
      </c>
      <c r="AP66" s="138">
        <f t="shared" si="84"/>
        <v>16.899999999999999</v>
      </c>
      <c r="AQ66" s="138">
        <f t="shared" si="84"/>
        <v>6.3</v>
      </c>
      <c r="AR66" s="138">
        <f t="shared" si="84"/>
        <v>126.00000000000001</v>
      </c>
      <c r="AS66" s="138">
        <f t="shared" si="84"/>
        <v>237.7</v>
      </c>
      <c r="AT66" s="138">
        <f t="shared" si="84"/>
        <v>20</v>
      </c>
      <c r="AU66" s="138">
        <f t="shared" si="84"/>
        <v>16.599999999999998</v>
      </c>
      <c r="AV66" s="138">
        <f t="shared" si="84"/>
        <v>37.299999999999997</v>
      </c>
      <c r="AW66" s="138">
        <f t="shared" si="84"/>
        <v>0</v>
      </c>
      <c r="AX66" s="138">
        <f t="shared" si="84"/>
        <v>7.6999999999999993</v>
      </c>
      <c r="AY66" s="138">
        <f t="shared" ref="AY66:BA66" si="85">AE45</f>
        <v>1.9000000000000057</v>
      </c>
      <c r="AZ66" s="138">
        <f t="shared" si="85"/>
        <v>0</v>
      </c>
      <c r="BA66" s="138">
        <f t="shared" si="85"/>
        <v>0.5</v>
      </c>
      <c r="BB66" s="138">
        <f>AH45</f>
        <v>2.4000000000000057</v>
      </c>
      <c r="BC66" s="138">
        <f>AI45</f>
        <v>274.3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84"/>
        <v>0.7</v>
      </c>
      <c r="AP67" s="154">
        <f t="shared" si="84"/>
        <v>15.2</v>
      </c>
      <c r="AQ67" s="154">
        <f t="shared" si="84"/>
        <v>0</v>
      </c>
      <c r="AR67" s="154">
        <f t="shared" si="84"/>
        <v>15.899999999999999</v>
      </c>
      <c r="AS67" s="154">
        <f t="shared" si="84"/>
        <v>144</v>
      </c>
      <c r="AT67" s="154">
        <f t="shared" si="84"/>
        <v>20.200000000000003</v>
      </c>
      <c r="AU67" s="154">
        <f t="shared" si="84"/>
        <v>0</v>
      </c>
      <c r="AV67" s="154">
        <f t="shared" si="84"/>
        <v>14.8</v>
      </c>
      <c r="AW67" s="154">
        <f t="shared" si="84"/>
        <v>0</v>
      </c>
      <c r="AX67" s="154">
        <f t="shared" si="84"/>
        <v>0</v>
      </c>
      <c r="AY67" s="154">
        <f t="shared" ref="AY67:BA67" si="86">AE46</f>
        <v>6.9000000000000057</v>
      </c>
      <c r="AZ67" s="154">
        <f t="shared" si="86"/>
        <v>1.3999999999999986</v>
      </c>
      <c r="BA67" s="154">
        <f t="shared" si="86"/>
        <v>0</v>
      </c>
      <c r="BB67" s="154">
        <f>AH46</f>
        <v>8.3000000000000043</v>
      </c>
      <c r="BC67" s="154">
        <f>AI46</f>
        <v>164.2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103.50000000000001</v>
      </c>
      <c r="AP68" s="138">
        <f t="shared" ref="AP68:BC68" si="87">SUM(AP66:AP67)</f>
        <v>32.099999999999994</v>
      </c>
      <c r="AQ68" s="138">
        <f t="shared" si="87"/>
        <v>6.3</v>
      </c>
      <c r="AR68" s="138">
        <f t="shared" si="87"/>
        <v>141.9</v>
      </c>
      <c r="AS68" s="138">
        <f t="shared" si="87"/>
        <v>381.7</v>
      </c>
      <c r="AT68" s="138">
        <f t="shared" si="87"/>
        <v>40.200000000000003</v>
      </c>
      <c r="AU68" s="138">
        <f t="shared" si="87"/>
        <v>16.599999999999998</v>
      </c>
      <c r="AV68" s="138">
        <f t="shared" si="87"/>
        <v>52.099999999999994</v>
      </c>
      <c r="AW68" s="138">
        <f t="shared" si="87"/>
        <v>0</v>
      </c>
      <c r="AX68" s="138">
        <f t="shared" si="87"/>
        <v>7.6999999999999993</v>
      </c>
      <c r="AY68" s="138">
        <f t="shared" ref="AY68:BA68" si="88">SUM(AY66:AY67)</f>
        <v>8.8000000000000114</v>
      </c>
      <c r="AZ68" s="138">
        <f t="shared" si="88"/>
        <v>1.3999999999999986</v>
      </c>
      <c r="BA68" s="138">
        <f t="shared" si="88"/>
        <v>0.5</v>
      </c>
      <c r="BB68" s="138">
        <f t="shared" si="87"/>
        <v>10.70000000000001</v>
      </c>
      <c r="BC68" s="138">
        <f t="shared" si="87"/>
        <v>438.5</v>
      </c>
      <c r="BD68" s="28">
        <f>AS68+AT68+AU68</f>
        <v>438.5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AX75" si="89">U47</f>
        <v>102.8</v>
      </c>
      <c r="AP71" s="138">
        <f t="shared" si="89"/>
        <v>9.1</v>
      </c>
      <c r="AQ71" s="138">
        <f t="shared" si="89"/>
        <v>0</v>
      </c>
      <c r="AR71" s="138">
        <f t="shared" si="89"/>
        <v>111.89999999999999</v>
      </c>
      <c r="AS71" s="138">
        <f t="shared" si="89"/>
        <v>143.5</v>
      </c>
      <c r="AT71" s="138">
        <f t="shared" si="89"/>
        <v>10.6</v>
      </c>
      <c r="AU71" s="138">
        <f t="shared" si="89"/>
        <v>0</v>
      </c>
      <c r="AV71" s="138">
        <f t="shared" si="89"/>
        <v>24.8</v>
      </c>
      <c r="AW71" s="138">
        <f t="shared" si="89"/>
        <v>0</v>
      </c>
      <c r="AX71" s="138">
        <f t="shared" si="89"/>
        <v>0</v>
      </c>
      <c r="AY71" s="138">
        <f t="shared" ref="AY71:BA71" si="90">AE47</f>
        <v>0</v>
      </c>
      <c r="AZ71" s="138">
        <f t="shared" si="90"/>
        <v>0</v>
      </c>
      <c r="BA71" s="138">
        <f t="shared" si="90"/>
        <v>0</v>
      </c>
      <c r="BB71" s="138">
        <f t="shared" ref="BB71:BC75" si="91">AH47</f>
        <v>0</v>
      </c>
      <c r="BC71" s="138">
        <f t="shared" si="91"/>
        <v>154.1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89"/>
        <v>8.5</v>
      </c>
      <c r="AP72" s="138">
        <f t="shared" si="89"/>
        <v>18</v>
      </c>
      <c r="AQ72" s="138">
        <f t="shared" si="89"/>
        <v>0</v>
      </c>
      <c r="AR72" s="138">
        <f t="shared" si="89"/>
        <v>26.5</v>
      </c>
      <c r="AS72" s="138">
        <f t="shared" si="89"/>
        <v>8.5</v>
      </c>
      <c r="AT72" s="138">
        <f t="shared" si="89"/>
        <v>18.400000000000002</v>
      </c>
      <c r="AU72" s="138">
        <f t="shared" si="89"/>
        <v>0</v>
      </c>
      <c r="AV72" s="138">
        <f t="shared" si="89"/>
        <v>8.2999999999999989</v>
      </c>
      <c r="AW72" s="138">
        <f t="shared" si="89"/>
        <v>0</v>
      </c>
      <c r="AX72" s="138">
        <f t="shared" si="89"/>
        <v>0</v>
      </c>
      <c r="AY72" s="138">
        <f t="shared" ref="AY72:BA72" si="92">AE48</f>
        <v>0</v>
      </c>
      <c r="AZ72" s="138">
        <f t="shared" si="92"/>
        <v>0</v>
      </c>
      <c r="BA72" s="138">
        <f t="shared" si="92"/>
        <v>0</v>
      </c>
      <c r="BB72" s="138">
        <f t="shared" si="91"/>
        <v>0</v>
      </c>
      <c r="BC72" s="138">
        <f t="shared" si="91"/>
        <v>26.900000000000002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89"/>
        <v>9.1</v>
      </c>
      <c r="AP73" s="138">
        <f t="shared" si="89"/>
        <v>4.1000000000000005</v>
      </c>
      <c r="AQ73" s="138">
        <f t="shared" si="89"/>
        <v>0</v>
      </c>
      <c r="AR73" s="138">
        <f t="shared" si="89"/>
        <v>13.2</v>
      </c>
      <c r="AS73" s="138">
        <f t="shared" si="89"/>
        <v>9.1</v>
      </c>
      <c r="AT73" s="138">
        <f t="shared" si="89"/>
        <v>4.1000000000000005</v>
      </c>
      <c r="AU73" s="138">
        <f t="shared" si="89"/>
        <v>0</v>
      </c>
      <c r="AV73" s="138">
        <f t="shared" si="89"/>
        <v>1.1000000000000001</v>
      </c>
      <c r="AW73" s="138">
        <f t="shared" si="89"/>
        <v>0</v>
      </c>
      <c r="AX73" s="138">
        <f t="shared" si="89"/>
        <v>0</v>
      </c>
      <c r="AY73" s="138">
        <f t="shared" ref="AY73:BA73" si="93">AE49</f>
        <v>0</v>
      </c>
      <c r="AZ73" s="138">
        <f t="shared" si="93"/>
        <v>0</v>
      </c>
      <c r="BA73" s="138">
        <f t="shared" si="93"/>
        <v>0</v>
      </c>
      <c r="BB73" s="138">
        <f t="shared" si="91"/>
        <v>0</v>
      </c>
      <c r="BC73" s="138">
        <f t="shared" si="91"/>
        <v>13.2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89"/>
        <v>62.099999999999994</v>
      </c>
      <c r="AP74" s="138">
        <f t="shared" si="89"/>
        <v>24.8</v>
      </c>
      <c r="AQ74" s="138">
        <f t="shared" si="89"/>
        <v>0</v>
      </c>
      <c r="AR74" s="138">
        <f t="shared" si="89"/>
        <v>86.899999999999991</v>
      </c>
      <c r="AS74" s="138">
        <f t="shared" si="89"/>
        <v>72.2</v>
      </c>
      <c r="AT74" s="138">
        <f t="shared" si="89"/>
        <v>116.89999999999998</v>
      </c>
      <c r="AU74" s="138">
        <f t="shared" si="89"/>
        <v>0</v>
      </c>
      <c r="AV74" s="138">
        <f t="shared" si="89"/>
        <v>60.4</v>
      </c>
      <c r="AW74" s="138">
        <f t="shared" si="89"/>
        <v>0</v>
      </c>
      <c r="AX74" s="138">
        <f t="shared" si="89"/>
        <v>0</v>
      </c>
      <c r="AY74" s="138">
        <f t="shared" ref="AY74:BA74" si="94">AE50</f>
        <v>9</v>
      </c>
      <c r="AZ74" s="138">
        <f t="shared" si="94"/>
        <v>10.5</v>
      </c>
      <c r="BA74" s="138">
        <f t="shared" si="94"/>
        <v>0</v>
      </c>
      <c r="BB74" s="138">
        <f t="shared" si="91"/>
        <v>19.5</v>
      </c>
      <c r="BC74" s="138">
        <f t="shared" si="91"/>
        <v>189.09999999999997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89"/>
        <v>51.2</v>
      </c>
      <c r="AP75" s="154">
        <f t="shared" si="89"/>
        <v>93.899999999999991</v>
      </c>
      <c r="AQ75" s="154">
        <f t="shared" si="89"/>
        <v>0</v>
      </c>
      <c r="AR75" s="154">
        <f t="shared" si="89"/>
        <v>145.1</v>
      </c>
      <c r="AS75" s="154">
        <f t="shared" si="89"/>
        <v>82.999999999999986</v>
      </c>
      <c r="AT75" s="154">
        <f t="shared" si="89"/>
        <v>119.99999999999997</v>
      </c>
      <c r="AU75" s="154">
        <f t="shared" si="89"/>
        <v>0</v>
      </c>
      <c r="AV75" s="154">
        <f t="shared" si="89"/>
        <v>53.300000000000011</v>
      </c>
      <c r="AW75" s="154">
        <f t="shared" si="89"/>
        <v>17.8</v>
      </c>
      <c r="AX75" s="154">
        <f t="shared" si="89"/>
        <v>0</v>
      </c>
      <c r="AY75" s="154">
        <f t="shared" ref="AY75:BA75" si="95">AE51</f>
        <v>31.799999999999997</v>
      </c>
      <c r="AZ75" s="154">
        <f t="shared" si="95"/>
        <v>8.2999999999999972</v>
      </c>
      <c r="BA75" s="154">
        <f t="shared" si="95"/>
        <v>0</v>
      </c>
      <c r="BB75" s="154">
        <f t="shared" si="91"/>
        <v>40.099999999999994</v>
      </c>
      <c r="BC75" s="154">
        <f t="shared" si="91"/>
        <v>202.99999999999994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233.7</v>
      </c>
      <c r="AP76" s="138">
        <f t="shared" ref="AP76:BC76" si="96">SUM(AP71:AP75)</f>
        <v>149.89999999999998</v>
      </c>
      <c r="AQ76" s="138">
        <f t="shared" si="96"/>
        <v>0</v>
      </c>
      <c r="AR76" s="138">
        <f t="shared" si="96"/>
        <v>383.59999999999991</v>
      </c>
      <c r="AS76" s="138">
        <f t="shared" si="96"/>
        <v>316.3</v>
      </c>
      <c r="AT76" s="138">
        <f t="shared" si="96"/>
        <v>269.99999999999994</v>
      </c>
      <c r="AU76" s="138">
        <f t="shared" si="96"/>
        <v>0</v>
      </c>
      <c r="AV76" s="138">
        <f t="shared" si="96"/>
        <v>147.9</v>
      </c>
      <c r="AW76" s="138">
        <f t="shared" si="96"/>
        <v>17.8</v>
      </c>
      <c r="AX76" s="138">
        <f t="shared" si="96"/>
        <v>0</v>
      </c>
      <c r="AY76" s="138">
        <f t="shared" ref="AY76:BA76" si="97">SUM(AY71:AY75)</f>
        <v>40.799999999999997</v>
      </c>
      <c r="AZ76" s="138">
        <f t="shared" si="97"/>
        <v>18.799999999999997</v>
      </c>
      <c r="BA76" s="138">
        <f t="shared" si="97"/>
        <v>0</v>
      </c>
      <c r="BB76" s="138">
        <f t="shared" si="96"/>
        <v>59.599999999999994</v>
      </c>
      <c r="BC76" s="138">
        <f t="shared" si="96"/>
        <v>586.29999999999995</v>
      </c>
      <c r="BD76" s="28">
        <f>AS76+AT76+AU76</f>
        <v>586.29999999999995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AX84" si="98">U52</f>
        <v>9.7999999999999989</v>
      </c>
      <c r="AP79" s="138">
        <f t="shared" si="98"/>
        <v>14.5</v>
      </c>
      <c r="AQ79" s="138">
        <f t="shared" si="98"/>
        <v>0</v>
      </c>
      <c r="AR79" s="138">
        <f t="shared" si="98"/>
        <v>24.299999999999997</v>
      </c>
      <c r="AS79" s="138">
        <f t="shared" si="98"/>
        <v>9.7999999999999989</v>
      </c>
      <c r="AT79" s="138">
        <f t="shared" si="98"/>
        <v>14.5</v>
      </c>
      <c r="AU79" s="138">
        <f t="shared" si="98"/>
        <v>0</v>
      </c>
      <c r="AV79" s="138">
        <f t="shared" si="98"/>
        <v>6.4</v>
      </c>
      <c r="AW79" s="138">
        <f t="shared" si="98"/>
        <v>0</v>
      </c>
      <c r="AX79" s="138">
        <f t="shared" si="98"/>
        <v>0</v>
      </c>
      <c r="AY79" s="138">
        <f t="shared" ref="AY79:BA79" si="99">AE52</f>
        <v>0</v>
      </c>
      <c r="AZ79" s="138">
        <f t="shared" si="99"/>
        <v>0</v>
      </c>
      <c r="BA79" s="138">
        <f t="shared" si="99"/>
        <v>0</v>
      </c>
      <c r="BB79" s="138">
        <f t="shared" ref="BB79:BC84" si="100">AH52</f>
        <v>0</v>
      </c>
      <c r="BC79" s="138">
        <f t="shared" si="100"/>
        <v>24.299999999999997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98"/>
        <v>20</v>
      </c>
      <c r="AP80" s="138">
        <f t="shared" si="98"/>
        <v>351.2</v>
      </c>
      <c r="AQ80" s="138">
        <f t="shared" si="98"/>
        <v>0</v>
      </c>
      <c r="AR80" s="138">
        <f t="shared" si="98"/>
        <v>371.2</v>
      </c>
      <c r="AS80" s="138">
        <f t="shared" si="98"/>
        <v>249.4</v>
      </c>
      <c r="AT80" s="138">
        <f t="shared" si="98"/>
        <v>562.4</v>
      </c>
      <c r="AU80" s="138">
        <f t="shared" si="98"/>
        <v>0</v>
      </c>
      <c r="AV80" s="138">
        <f t="shared" si="98"/>
        <v>141.39999999999998</v>
      </c>
      <c r="AW80" s="138">
        <f t="shared" si="98"/>
        <v>0</v>
      </c>
      <c r="AX80" s="138">
        <f t="shared" si="98"/>
        <v>0</v>
      </c>
      <c r="AY80" s="138">
        <f t="shared" ref="AY80:BA80" si="101">AE53</f>
        <v>0</v>
      </c>
      <c r="AZ80" s="138">
        <f t="shared" si="101"/>
        <v>0</v>
      </c>
      <c r="BA80" s="138">
        <f t="shared" si="101"/>
        <v>0</v>
      </c>
      <c r="BB80" s="138">
        <f t="shared" si="100"/>
        <v>0</v>
      </c>
      <c r="BC80" s="138">
        <f t="shared" si="100"/>
        <v>811.8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98"/>
        <v>2.4</v>
      </c>
      <c r="AP81" s="138">
        <f t="shared" si="98"/>
        <v>2.2000000000000002</v>
      </c>
      <c r="AQ81" s="138">
        <f t="shared" si="98"/>
        <v>0</v>
      </c>
      <c r="AR81" s="138">
        <f t="shared" si="98"/>
        <v>4.5999999999999996</v>
      </c>
      <c r="AS81" s="138">
        <f t="shared" si="98"/>
        <v>2.4</v>
      </c>
      <c r="AT81" s="138">
        <f t="shared" si="98"/>
        <v>2.3000000000000003</v>
      </c>
      <c r="AU81" s="138">
        <f t="shared" si="98"/>
        <v>0</v>
      </c>
      <c r="AV81" s="138">
        <f t="shared" si="98"/>
        <v>1.0999999999999999</v>
      </c>
      <c r="AW81" s="138">
        <f t="shared" si="98"/>
        <v>0</v>
      </c>
      <c r="AX81" s="138">
        <f t="shared" si="98"/>
        <v>0</v>
      </c>
      <c r="AY81" s="138">
        <f t="shared" ref="AY81:BA81" si="102">AE54</f>
        <v>0</v>
      </c>
      <c r="AZ81" s="138">
        <f t="shared" si="102"/>
        <v>0</v>
      </c>
      <c r="BA81" s="138">
        <f t="shared" si="102"/>
        <v>0</v>
      </c>
      <c r="BB81" s="138">
        <f t="shared" si="100"/>
        <v>0</v>
      </c>
      <c r="BC81" s="138">
        <f t="shared" si="100"/>
        <v>4.7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98"/>
        <v>0.2</v>
      </c>
      <c r="AP82" s="138">
        <f t="shared" si="98"/>
        <v>9.3000000000000007</v>
      </c>
      <c r="AQ82" s="138">
        <f t="shared" si="98"/>
        <v>0</v>
      </c>
      <c r="AR82" s="138">
        <f t="shared" si="98"/>
        <v>9.5</v>
      </c>
      <c r="AS82" s="138">
        <f t="shared" si="98"/>
        <v>622.80000000000007</v>
      </c>
      <c r="AT82" s="138">
        <f t="shared" si="98"/>
        <v>12.199999999999998</v>
      </c>
      <c r="AU82" s="138">
        <f t="shared" si="98"/>
        <v>0</v>
      </c>
      <c r="AV82" s="138">
        <f t="shared" si="98"/>
        <v>8.6999999999999993</v>
      </c>
      <c r="AW82" s="138">
        <f t="shared" si="98"/>
        <v>0</v>
      </c>
      <c r="AX82" s="138">
        <f t="shared" si="98"/>
        <v>0</v>
      </c>
      <c r="AY82" s="138">
        <f t="shared" ref="AY82:BA82" si="103">AE55</f>
        <v>51.200000000000045</v>
      </c>
      <c r="AZ82" s="138">
        <f t="shared" si="103"/>
        <v>2.9000000000000004</v>
      </c>
      <c r="BA82" s="138">
        <f t="shared" si="103"/>
        <v>0</v>
      </c>
      <c r="BB82" s="138">
        <f t="shared" si="100"/>
        <v>54.100000000000044</v>
      </c>
      <c r="BC82" s="138">
        <f t="shared" si="100"/>
        <v>635.00000000000011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98"/>
        <v>13.3</v>
      </c>
      <c r="AP83" s="138">
        <f t="shared" si="98"/>
        <v>6.3</v>
      </c>
      <c r="AQ83" s="138">
        <f t="shared" si="98"/>
        <v>0</v>
      </c>
      <c r="AR83" s="138">
        <f t="shared" si="98"/>
        <v>19.600000000000001</v>
      </c>
      <c r="AS83" s="138">
        <f t="shared" si="98"/>
        <v>41</v>
      </c>
      <c r="AT83" s="138">
        <f t="shared" si="98"/>
        <v>6.6999999999999993</v>
      </c>
      <c r="AU83" s="138">
        <f t="shared" si="98"/>
        <v>0</v>
      </c>
      <c r="AV83" s="138">
        <f t="shared" si="98"/>
        <v>3.7</v>
      </c>
      <c r="AW83" s="138">
        <f t="shared" si="98"/>
        <v>0</v>
      </c>
      <c r="AX83" s="138">
        <f t="shared" si="98"/>
        <v>0</v>
      </c>
      <c r="AY83" s="138">
        <f t="shared" ref="AY83:BA83" si="104">AE56</f>
        <v>0</v>
      </c>
      <c r="AZ83" s="138">
        <f t="shared" si="104"/>
        <v>0</v>
      </c>
      <c r="BA83" s="138">
        <f t="shared" si="104"/>
        <v>0</v>
      </c>
      <c r="BB83" s="138">
        <f t="shared" si="100"/>
        <v>0</v>
      </c>
      <c r="BC83" s="138">
        <f t="shared" si="100"/>
        <v>47.7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98"/>
        <v>0</v>
      </c>
      <c r="AP84" s="154">
        <f t="shared" si="98"/>
        <v>0.1</v>
      </c>
      <c r="AQ84" s="154">
        <f t="shared" si="98"/>
        <v>0</v>
      </c>
      <c r="AR84" s="154">
        <f t="shared" si="98"/>
        <v>0.1</v>
      </c>
      <c r="AS84" s="154">
        <f t="shared" si="98"/>
        <v>2518.2999999999997</v>
      </c>
      <c r="AT84" s="154">
        <f t="shared" si="98"/>
        <v>115.79999999999998</v>
      </c>
      <c r="AU84" s="154">
        <f t="shared" si="98"/>
        <v>30.3</v>
      </c>
      <c r="AV84" s="154">
        <f t="shared" si="98"/>
        <v>0</v>
      </c>
      <c r="AW84" s="154">
        <f t="shared" si="98"/>
        <v>0</v>
      </c>
      <c r="AX84" s="154">
        <f t="shared" si="98"/>
        <v>0</v>
      </c>
      <c r="AY84" s="154">
        <f t="shared" ref="AY84:BA84" si="105">AE57</f>
        <v>145.19999999999982</v>
      </c>
      <c r="AZ84" s="154">
        <f t="shared" si="105"/>
        <v>0</v>
      </c>
      <c r="BA84" s="154">
        <f t="shared" si="105"/>
        <v>0</v>
      </c>
      <c r="BB84" s="154">
        <f t="shared" si="100"/>
        <v>145.19999999999982</v>
      </c>
      <c r="BC84" s="154">
        <f t="shared" si="100"/>
        <v>2664.4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45.7</v>
      </c>
      <c r="AP85" s="138">
        <f t="shared" ref="AP85:BC85" si="106">SUM(AP79:AP84)</f>
        <v>383.6</v>
      </c>
      <c r="AQ85" s="138">
        <f t="shared" si="106"/>
        <v>0</v>
      </c>
      <c r="AR85" s="138">
        <f t="shared" si="106"/>
        <v>429.30000000000007</v>
      </c>
      <c r="AS85" s="138">
        <f t="shared" si="106"/>
        <v>3443.7</v>
      </c>
      <c r="AT85" s="138">
        <f t="shared" si="106"/>
        <v>713.9</v>
      </c>
      <c r="AU85" s="138">
        <f t="shared" si="106"/>
        <v>30.3</v>
      </c>
      <c r="AV85" s="138">
        <f t="shared" si="106"/>
        <v>161.29999999999995</v>
      </c>
      <c r="AW85" s="138">
        <f t="shared" si="106"/>
        <v>0</v>
      </c>
      <c r="AX85" s="138">
        <f t="shared" si="106"/>
        <v>0</v>
      </c>
      <c r="AY85" s="138">
        <f t="shared" ref="AY85:BA85" si="107">SUM(AY79:AY84)</f>
        <v>196.39999999999986</v>
      </c>
      <c r="AZ85" s="138">
        <f t="shared" si="107"/>
        <v>2.9000000000000004</v>
      </c>
      <c r="BA85" s="138">
        <f t="shared" si="107"/>
        <v>0</v>
      </c>
      <c r="BB85" s="138">
        <f t="shared" si="106"/>
        <v>199.29999999999987</v>
      </c>
      <c r="BC85" s="138">
        <f t="shared" si="106"/>
        <v>4187.9000000000005</v>
      </c>
      <c r="BD85" s="28">
        <f>AS85+AT85+AU85</f>
        <v>4187.8999999999996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AX87" si="108">U59</f>
        <v>8259.7000000000025</v>
      </c>
      <c r="AP87" s="159">
        <f t="shared" si="108"/>
        <v>3514.6999999999989</v>
      </c>
      <c r="AQ87" s="159">
        <f t="shared" si="108"/>
        <v>244.3</v>
      </c>
      <c r="AR87" s="159">
        <f t="shared" si="108"/>
        <v>12018.700000000003</v>
      </c>
      <c r="AS87" s="159">
        <f t="shared" si="108"/>
        <v>29640.6</v>
      </c>
      <c r="AT87" s="159">
        <f t="shared" si="108"/>
        <v>8767.7000000000007</v>
      </c>
      <c r="AU87" s="159">
        <f t="shared" si="108"/>
        <v>1245.3</v>
      </c>
      <c r="AV87" s="159">
        <f t="shared" si="108"/>
        <v>5185.5</v>
      </c>
      <c r="AW87" s="159">
        <f t="shared" si="108"/>
        <v>1064.3</v>
      </c>
      <c r="AX87" s="159">
        <f t="shared" si="108"/>
        <v>898.00000000000011</v>
      </c>
      <c r="AY87" s="159">
        <f t="shared" ref="AY87:BA87" si="109">AE59</f>
        <v>1528</v>
      </c>
      <c r="AZ87" s="159">
        <f t="shared" si="109"/>
        <v>293.49999999999994</v>
      </c>
      <c r="BA87" s="159">
        <f t="shared" si="109"/>
        <v>71.600000000000023</v>
      </c>
      <c r="BB87" s="159">
        <f>AH59</f>
        <v>1893.1</v>
      </c>
      <c r="BC87" s="160">
        <f>AI59</f>
        <v>39653.599999999991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8259.7000000000007</v>
      </c>
      <c r="AP88" s="163">
        <f t="shared" ref="AP88:BC88" si="110">AP6+AP11+AP16+AP23+AP37+AP50+AP63+AP68+AP76+AP85</f>
        <v>3514.7</v>
      </c>
      <c r="AQ88" s="163">
        <f t="shared" si="110"/>
        <v>244.30000000000004</v>
      </c>
      <c r="AR88" s="163">
        <f t="shared" si="110"/>
        <v>12018.7</v>
      </c>
      <c r="AS88" s="163">
        <f t="shared" si="110"/>
        <v>29640.6</v>
      </c>
      <c r="AT88" s="163">
        <f t="shared" si="110"/>
        <v>8767.7000000000007</v>
      </c>
      <c r="AU88" s="163">
        <f t="shared" si="110"/>
        <v>1245.2999999999997</v>
      </c>
      <c r="AV88" s="163">
        <f t="shared" si="110"/>
        <v>5185.5000000000009</v>
      </c>
      <c r="AW88" s="163">
        <f t="shared" si="110"/>
        <v>1064.3</v>
      </c>
      <c r="AX88" s="163">
        <f>AX6+AX11+AX16+AX23+AX37+AX50+AX63+AX68+AX76+AX85</f>
        <v>898</v>
      </c>
      <c r="AY88" s="163">
        <f t="shared" ref="AY88:BA88" si="111">AY6+AY11+AY16+AY23+AY37+AY50+AY63+AY68+AY76+AY85</f>
        <v>1527.9999999999998</v>
      </c>
      <c r="AZ88" s="163">
        <f t="shared" si="111"/>
        <v>293.49999999999994</v>
      </c>
      <c r="BA88" s="163">
        <f t="shared" si="111"/>
        <v>71.600000000000023</v>
      </c>
      <c r="BB88" s="163">
        <f t="shared" si="110"/>
        <v>1893.1</v>
      </c>
      <c r="BC88" s="164">
        <f t="shared" si="110"/>
        <v>39653.600000000013</v>
      </c>
      <c r="BD88" s="28">
        <f>AS88+AT88+AU88</f>
        <v>39653.600000000006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39.899999999999991</v>
      </c>
      <c r="AP90" s="138">
        <f t="shared" ref="AP90:BC90" si="112">AP33</f>
        <v>21.099999999999998</v>
      </c>
      <c r="AQ90" s="138">
        <f t="shared" si="112"/>
        <v>0</v>
      </c>
      <c r="AR90" s="138">
        <f t="shared" si="112"/>
        <v>60.999999999999986</v>
      </c>
      <c r="AS90" s="138">
        <f t="shared" si="112"/>
        <v>318.59999999999991</v>
      </c>
      <c r="AT90" s="138">
        <f t="shared" si="112"/>
        <v>122.19999999999999</v>
      </c>
      <c r="AU90" s="138">
        <f t="shared" si="112"/>
        <v>2</v>
      </c>
      <c r="AV90" s="138">
        <f t="shared" si="112"/>
        <v>59.3</v>
      </c>
      <c r="AW90" s="138">
        <f t="shared" si="112"/>
        <v>0</v>
      </c>
      <c r="AX90" s="138">
        <f t="shared" si="112"/>
        <v>28.799999999999997</v>
      </c>
      <c r="AY90" s="138">
        <f t="shared" si="112"/>
        <v>44.699999999999989</v>
      </c>
      <c r="AZ90" s="138">
        <f t="shared" si="112"/>
        <v>0</v>
      </c>
      <c r="BA90" s="138">
        <f t="shared" si="112"/>
        <v>0</v>
      </c>
      <c r="BB90" s="138">
        <f t="shared" si="112"/>
        <v>44.699999999999989</v>
      </c>
      <c r="BC90" s="138">
        <f t="shared" si="112"/>
        <v>442.7999999999999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0.2</v>
      </c>
      <c r="AP91" s="138">
        <f t="shared" ref="AP91:BC91" si="113">AP43</f>
        <v>1.3</v>
      </c>
      <c r="AQ91" s="138">
        <f t="shared" si="113"/>
        <v>0</v>
      </c>
      <c r="AR91" s="138">
        <f t="shared" si="113"/>
        <v>1.5</v>
      </c>
      <c r="AS91" s="138">
        <f t="shared" si="113"/>
        <v>12.4</v>
      </c>
      <c r="AT91" s="138">
        <f t="shared" si="113"/>
        <v>48.900000000000006</v>
      </c>
      <c r="AU91" s="138">
        <f t="shared" si="113"/>
        <v>0</v>
      </c>
      <c r="AV91" s="138">
        <f t="shared" si="113"/>
        <v>13.100000000000001</v>
      </c>
      <c r="AW91" s="138">
        <f t="shared" si="113"/>
        <v>0</v>
      </c>
      <c r="AX91" s="138">
        <f t="shared" si="113"/>
        <v>0.5</v>
      </c>
      <c r="AY91" s="138">
        <f t="shared" si="113"/>
        <v>0</v>
      </c>
      <c r="AZ91" s="138">
        <f t="shared" si="113"/>
        <v>0.20000000000000284</v>
      </c>
      <c r="BA91" s="138">
        <f t="shared" si="113"/>
        <v>0</v>
      </c>
      <c r="BB91" s="138">
        <f t="shared" si="113"/>
        <v>0.20000000000000284</v>
      </c>
      <c r="BC91" s="138">
        <f t="shared" si="113"/>
        <v>61.300000000000004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2.2999999999999998</v>
      </c>
      <c r="AP92" s="154">
        <f t="shared" ref="AP92:BC92" si="114">AP49</f>
        <v>15</v>
      </c>
      <c r="AQ92" s="154">
        <f t="shared" si="114"/>
        <v>0</v>
      </c>
      <c r="AR92" s="154">
        <f t="shared" si="114"/>
        <v>17.3</v>
      </c>
      <c r="AS92" s="154">
        <f t="shared" si="114"/>
        <v>2.2999999999999998</v>
      </c>
      <c r="AT92" s="154">
        <f t="shared" si="114"/>
        <v>15</v>
      </c>
      <c r="AU92" s="154">
        <f t="shared" si="114"/>
        <v>0</v>
      </c>
      <c r="AV92" s="154">
        <f t="shared" si="114"/>
        <v>9.6999999999999993</v>
      </c>
      <c r="AW92" s="154">
        <f t="shared" si="114"/>
        <v>0</v>
      </c>
      <c r="AX92" s="154">
        <f t="shared" si="114"/>
        <v>0</v>
      </c>
      <c r="AY92" s="154">
        <f t="shared" si="114"/>
        <v>0</v>
      </c>
      <c r="AZ92" s="154">
        <f t="shared" si="114"/>
        <v>0</v>
      </c>
      <c r="BA92" s="154">
        <f t="shared" si="114"/>
        <v>0</v>
      </c>
      <c r="BB92" s="154">
        <f t="shared" si="114"/>
        <v>0</v>
      </c>
      <c r="BC92" s="154">
        <f t="shared" si="114"/>
        <v>17.3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42.399999999999991</v>
      </c>
      <c r="AP93" s="138">
        <f t="shared" ref="AP93:BC93" si="115">SUM(AP90:AP92)</f>
        <v>37.4</v>
      </c>
      <c r="AQ93" s="138">
        <f t="shared" si="115"/>
        <v>0</v>
      </c>
      <c r="AR93" s="138">
        <f t="shared" si="115"/>
        <v>79.799999999999983</v>
      </c>
      <c r="AS93" s="138">
        <f t="shared" si="115"/>
        <v>333.2999999999999</v>
      </c>
      <c r="AT93" s="138">
        <f t="shared" si="115"/>
        <v>186.1</v>
      </c>
      <c r="AU93" s="138">
        <f t="shared" si="115"/>
        <v>2</v>
      </c>
      <c r="AV93" s="138">
        <f t="shared" si="115"/>
        <v>82.100000000000009</v>
      </c>
      <c r="AW93" s="138">
        <f t="shared" si="115"/>
        <v>0</v>
      </c>
      <c r="AX93" s="138">
        <f t="shared" si="115"/>
        <v>29.299999999999997</v>
      </c>
      <c r="AY93" s="138">
        <f t="shared" si="115"/>
        <v>44.699999999999989</v>
      </c>
      <c r="AZ93" s="138">
        <f t="shared" si="115"/>
        <v>0.20000000000000284</v>
      </c>
      <c r="BA93" s="138">
        <f t="shared" si="115"/>
        <v>0</v>
      </c>
      <c r="BB93" s="138">
        <f t="shared" si="115"/>
        <v>44.899999999999991</v>
      </c>
      <c r="BC93" s="138">
        <f t="shared" si="115"/>
        <v>521.39999999999986</v>
      </c>
      <c r="BD93" s="28">
        <f>AS93+AT93+AU93</f>
        <v>521.39999999999986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231.50000000000003</v>
      </c>
      <c r="AP98" s="138">
        <f t="shared" ref="AP98:BC98" si="116">AP6</f>
        <v>64</v>
      </c>
      <c r="AQ98" s="138">
        <f t="shared" si="116"/>
        <v>2.7</v>
      </c>
      <c r="AR98" s="138">
        <f t="shared" si="116"/>
        <v>298.20000000000005</v>
      </c>
      <c r="AS98" s="138">
        <f t="shared" si="116"/>
        <v>586.29999999999995</v>
      </c>
      <c r="AT98" s="138">
        <f t="shared" si="116"/>
        <v>153.10000000000002</v>
      </c>
      <c r="AU98" s="138">
        <f t="shared" si="116"/>
        <v>199.3</v>
      </c>
      <c r="AV98" s="138">
        <f t="shared" si="116"/>
        <v>87.3</v>
      </c>
      <c r="AW98" s="138">
        <f t="shared" si="116"/>
        <v>0</v>
      </c>
      <c r="AX98" s="138">
        <f t="shared" si="116"/>
        <v>17.5</v>
      </c>
      <c r="AY98" s="138">
        <f t="shared" si="116"/>
        <v>20.399999999999999</v>
      </c>
      <c r="AZ98" s="138">
        <f t="shared" si="116"/>
        <v>16.20000000000001</v>
      </c>
      <c r="BA98" s="138">
        <f t="shared" si="116"/>
        <v>13.800000000000011</v>
      </c>
      <c r="BB98" s="138">
        <f t="shared" si="116"/>
        <v>50.40000000000002</v>
      </c>
      <c r="BC98" s="138">
        <f t="shared" si="116"/>
        <v>938.7</v>
      </c>
    </row>
    <row r="99" spans="40:55" x14ac:dyDescent="0.2">
      <c r="AN99" s="148" t="s">
        <v>273</v>
      </c>
      <c r="AO99" s="138">
        <f>AO11</f>
        <v>52.399999999999991</v>
      </c>
      <c r="AP99" s="138">
        <f t="shared" ref="AP99:BC99" si="117">AP11</f>
        <v>198.5</v>
      </c>
      <c r="AQ99" s="138">
        <f t="shared" si="117"/>
        <v>0</v>
      </c>
      <c r="AR99" s="138">
        <f t="shared" si="117"/>
        <v>250.9</v>
      </c>
      <c r="AS99" s="138">
        <f t="shared" si="117"/>
        <v>89</v>
      </c>
      <c r="AT99" s="138">
        <f t="shared" si="117"/>
        <v>1225.3</v>
      </c>
      <c r="AU99" s="138">
        <f t="shared" si="117"/>
        <v>1.7</v>
      </c>
      <c r="AV99" s="138">
        <f t="shared" si="117"/>
        <v>218.4</v>
      </c>
      <c r="AW99" s="138">
        <f t="shared" si="117"/>
        <v>108.6</v>
      </c>
      <c r="AX99" s="138">
        <f t="shared" si="117"/>
        <v>4.8000000000000007</v>
      </c>
      <c r="AY99" s="138">
        <f t="shared" si="117"/>
        <v>0</v>
      </c>
      <c r="AZ99" s="138">
        <f t="shared" si="117"/>
        <v>0</v>
      </c>
      <c r="BA99" s="138">
        <f t="shared" si="117"/>
        <v>0</v>
      </c>
      <c r="BB99" s="138">
        <f t="shared" si="117"/>
        <v>0</v>
      </c>
      <c r="BC99" s="138">
        <f t="shared" si="117"/>
        <v>1316</v>
      </c>
    </row>
    <row r="100" spans="40:55" x14ac:dyDescent="0.2">
      <c r="AN100" s="148" t="s">
        <v>274</v>
      </c>
      <c r="AO100" s="138">
        <f>AO16</f>
        <v>798.2</v>
      </c>
      <c r="AP100" s="138">
        <f t="shared" ref="AP100:BC100" si="118">AP16</f>
        <v>178.5</v>
      </c>
      <c r="AQ100" s="138">
        <f t="shared" si="118"/>
        <v>0</v>
      </c>
      <c r="AR100" s="138">
        <f t="shared" si="118"/>
        <v>976.7</v>
      </c>
      <c r="AS100" s="138">
        <f t="shared" si="118"/>
        <v>898.39999999999986</v>
      </c>
      <c r="AT100" s="138">
        <f t="shared" si="118"/>
        <v>268.39999999999998</v>
      </c>
      <c r="AU100" s="138">
        <f t="shared" si="118"/>
        <v>0.4</v>
      </c>
      <c r="AV100" s="138">
        <f t="shared" si="118"/>
        <v>299.20000000000005</v>
      </c>
      <c r="AW100" s="138">
        <f t="shared" si="118"/>
        <v>0</v>
      </c>
      <c r="AX100" s="138">
        <f t="shared" si="118"/>
        <v>1.4</v>
      </c>
      <c r="AY100" s="138">
        <f t="shared" si="118"/>
        <v>14.100000000000023</v>
      </c>
      <c r="AZ100" s="138">
        <f t="shared" si="118"/>
        <v>0</v>
      </c>
      <c r="BA100" s="138">
        <f t="shared" si="118"/>
        <v>0</v>
      </c>
      <c r="BB100" s="138">
        <f t="shared" si="118"/>
        <v>14.100000000000023</v>
      </c>
      <c r="BC100" s="138">
        <f t="shared" si="118"/>
        <v>1167.1999999999998</v>
      </c>
    </row>
    <row r="101" spans="40:55" x14ac:dyDescent="0.2">
      <c r="AN101" s="148" t="s">
        <v>275</v>
      </c>
      <c r="AO101" s="138">
        <f>AO23</f>
        <v>137.1</v>
      </c>
      <c r="AP101" s="138">
        <f t="shared" ref="AP101:BC101" si="119">AP23</f>
        <v>1100.5</v>
      </c>
      <c r="AQ101" s="138">
        <f t="shared" si="119"/>
        <v>0</v>
      </c>
      <c r="AR101" s="138">
        <f t="shared" si="119"/>
        <v>1237.5999999999999</v>
      </c>
      <c r="AS101" s="138">
        <f t="shared" si="119"/>
        <v>613.69999999999993</v>
      </c>
      <c r="AT101" s="138">
        <f t="shared" si="119"/>
        <v>3909</v>
      </c>
      <c r="AU101" s="138">
        <f t="shared" si="119"/>
        <v>32.200000000000003</v>
      </c>
      <c r="AV101" s="138">
        <f t="shared" si="119"/>
        <v>443.49999999999994</v>
      </c>
      <c r="AW101" s="138">
        <f t="shared" si="119"/>
        <v>84.8</v>
      </c>
      <c r="AX101" s="138">
        <f t="shared" si="119"/>
        <v>0</v>
      </c>
      <c r="AY101" s="138">
        <f t="shared" si="119"/>
        <v>159.80000000000001</v>
      </c>
      <c r="AZ101" s="138">
        <f t="shared" si="119"/>
        <v>254</v>
      </c>
      <c r="BA101" s="138">
        <f t="shared" si="119"/>
        <v>0</v>
      </c>
      <c r="BB101" s="138">
        <f t="shared" si="119"/>
        <v>413.79999999999995</v>
      </c>
      <c r="BC101" s="138">
        <f t="shared" si="119"/>
        <v>4554.9000000000005</v>
      </c>
    </row>
    <row r="102" spans="40:55" x14ac:dyDescent="0.2">
      <c r="AN102" s="148" t="s">
        <v>276</v>
      </c>
      <c r="AO102" s="138">
        <f>AO37</f>
        <v>2042.9999999999998</v>
      </c>
      <c r="AP102" s="138">
        <f t="shared" ref="AP102:BC102" si="120">AP37</f>
        <v>380.59999999999997</v>
      </c>
      <c r="AQ102" s="138">
        <f t="shared" si="120"/>
        <v>22.1</v>
      </c>
      <c r="AR102" s="138">
        <f t="shared" si="120"/>
        <v>2445.6999999999998</v>
      </c>
      <c r="AS102" s="138">
        <f t="shared" si="120"/>
        <v>7097.7</v>
      </c>
      <c r="AT102" s="138">
        <f t="shared" si="120"/>
        <v>815.9</v>
      </c>
      <c r="AU102" s="138">
        <f t="shared" si="120"/>
        <v>426.7</v>
      </c>
      <c r="AV102" s="138">
        <f t="shared" si="120"/>
        <v>684.10000000000014</v>
      </c>
      <c r="AW102" s="138">
        <f t="shared" si="120"/>
        <v>0</v>
      </c>
      <c r="AX102" s="138">
        <f t="shared" si="120"/>
        <v>327.00000000000006</v>
      </c>
      <c r="AY102" s="138">
        <f t="shared" si="120"/>
        <v>335.39999999999981</v>
      </c>
      <c r="AZ102" s="138">
        <f t="shared" si="120"/>
        <v>0</v>
      </c>
      <c r="BA102" s="138">
        <f t="shared" si="120"/>
        <v>57.300000000000004</v>
      </c>
      <c r="BB102" s="138">
        <f t="shared" si="120"/>
        <v>392.69999999999976</v>
      </c>
      <c r="BC102" s="138">
        <f t="shared" si="120"/>
        <v>8340.3000000000011</v>
      </c>
    </row>
    <row r="103" spans="40:55" x14ac:dyDescent="0.2">
      <c r="AN103" s="148" t="s">
        <v>277</v>
      </c>
      <c r="AO103" s="138">
        <f>AO50</f>
        <v>1689.2</v>
      </c>
      <c r="AP103" s="138">
        <f t="shared" ref="AP103:BC103" si="121">AP50</f>
        <v>474.69999999999993</v>
      </c>
      <c r="AQ103" s="138">
        <f t="shared" si="121"/>
        <v>187.3</v>
      </c>
      <c r="AR103" s="138">
        <f t="shared" si="121"/>
        <v>2351.2000000000003</v>
      </c>
      <c r="AS103" s="138">
        <f t="shared" si="121"/>
        <v>6346.3</v>
      </c>
      <c r="AT103" s="138">
        <f t="shared" si="121"/>
        <v>665.60000000000014</v>
      </c>
      <c r="AU103" s="138">
        <f t="shared" si="121"/>
        <v>457.8</v>
      </c>
      <c r="AV103" s="138">
        <f t="shared" si="121"/>
        <v>647.1</v>
      </c>
      <c r="AW103" s="138">
        <f t="shared" si="121"/>
        <v>247.70000000000002</v>
      </c>
      <c r="AX103" s="138">
        <f t="shared" si="121"/>
        <v>192.3</v>
      </c>
      <c r="AY103" s="138">
        <f t="shared" si="121"/>
        <v>748.30000000000007</v>
      </c>
      <c r="AZ103" s="138">
        <f t="shared" si="121"/>
        <v>0.20000000000000284</v>
      </c>
      <c r="BA103" s="138">
        <f t="shared" si="121"/>
        <v>0</v>
      </c>
      <c r="BB103" s="138">
        <f t="shared" si="121"/>
        <v>748.50000000000011</v>
      </c>
      <c r="BC103" s="138">
        <f t="shared" si="121"/>
        <v>7469.7000000000007</v>
      </c>
    </row>
    <row r="104" spans="40:55" x14ac:dyDescent="0.2">
      <c r="AN104" s="148" t="s">
        <v>278</v>
      </c>
      <c r="AO104" s="138">
        <f>AO63</f>
        <v>2925.4</v>
      </c>
      <c r="AP104" s="138">
        <f t="shared" ref="AP104:BC104" si="122">AP63</f>
        <v>552.30000000000007</v>
      </c>
      <c r="AQ104" s="138">
        <f t="shared" si="122"/>
        <v>25.900000000000002</v>
      </c>
      <c r="AR104" s="138">
        <f t="shared" si="122"/>
        <v>3503.6000000000004</v>
      </c>
      <c r="AS104" s="138">
        <f t="shared" si="122"/>
        <v>9867.5</v>
      </c>
      <c r="AT104" s="138">
        <f t="shared" si="122"/>
        <v>706.3</v>
      </c>
      <c r="AU104" s="138">
        <f t="shared" si="122"/>
        <v>80.3</v>
      </c>
      <c r="AV104" s="138">
        <f t="shared" si="122"/>
        <v>2444.6000000000004</v>
      </c>
      <c r="AW104" s="138">
        <f t="shared" si="122"/>
        <v>605.4</v>
      </c>
      <c r="AX104" s="138">
        <f t="shared" si="122"/>
        <v>347.3</v>
      </c>
      <c r="AY104" s="138">
        <f t="shared" si="122"/>
        <v>4</v>
      </c>
      <c r="AZ104" s="138">
        <f t="shared" si="122"/>
        <v>0</v>
      </c>
      <c r="BA104" s="138">
        <f t="shared" si="122"/>
        <v>0</v>
      </c>
      <c r="BB104" s="138">
        <f t="shared" si="122"/>
        <v>4</v>
      </c>
      <c r="BC104" s="138">
        <f t="shared" si="122"/>
        <v>10654.100000000002</v>
      </c>
    </row>
    <row r="105" spans="40:55" x14ac:dyDescent="0.2">
      <c r="AN105" s="148" t="s">
        <v>279</v>
      </c>
      <c r="AO105" s="138">
        <f>AO68</f>
        <v>103.50000000000001</v>
      </c>
      <c r="AP105" s="138">
        <f t="shared" ref="AP105:BC105" si="123">AP68</f>
        <v>32.099999999999994</v>
      </c>
      <c r="AQ105" s="138">
        <f t="shared" si="123"/>
        <v>6.3</v>
      </c>
      <c r="AR105" s="138">
        <f t="shared" si="123"/>
        <v>141.9</v>
      </c>
      <c r="AS105" s="138">
        <f t="shared" si="123"/>
        <v>381.7</v>
      </c>
      <c r="AT105" s="138">
        <f t="shared" si="123"/>
        <v>40.200000000000003</v>
      </c>
      <c r="AU105" s="138">
        <f t="shared" si="123"/>
        <v>16.599999999999998</v>
      </c>
      <c r="AV105" s="138">
        <f t="shared" si="123"/>
        <v>52.099999999999994</v>
      </c>
      <c r="AW105" s="138">
        <f t="shared" si="123"/>
        <v>0</v>
      </c>
      <c r="AX105" s="138">
        <f t="shared" si="123"/>
        <v>7.6999999999999993</v>
      </c>
      <c r="AY105" s="138">
        <f t="shared" si="123"/>
        <v>8.8000000000000114</v>
      </c>
      <c r="AZ105" s="138">
        <f t="shared" si="123"/>
        <v>1.3999999999999986</v>
      </c>
      <c r="BA105" s="138">
        <f t="shared" si="123"/>
        <v>0.5</v>
      </c>
      <c r="BB105" s="138">
        <f t="shared" si="123"/>
        <v>10.70000000000001</v>
      </c>
      <c r="BC105" s="138">
        <f t="shared" si="123"/>
        <v>438.5</v>
      </c>
    </row>
    <row r="106" spans="40:55" x14ac:dyDescent="0.2">
      <c r="AN106" s="148" t="s">
        <v>280</v>
      </c>
      <c r="AO106" s="138">
        <f>AO76</f>
        <v>233.7</v>
      </c>
      <c r="AP106" s="138">
        <f t="shared" ref="AP106:BC106" si="124">AP76</f>
        <v>149.89999999999998</v>
      </c>
      <c r="AQ106" s="138">
        <f t="shared" si="124"/>
        <v>0</v>
      </c>
      <c r="AR106" s="138">
        <f t="shared" si="124"/>
        <v>383.59999999999991</v>
      </c>
      <c r="AS106" s="138">
        <f t="shared" si="124"/>
        <v>316.3</v>
      </c>
      <c r="AT106" s="138">
        <f t="shared" si="124"/>
        <v>269.99999999999994</v>
      </c>
      <c r="AU106" s="138">
        <f t="shared" si="124"/>
        <v>0</v>
      </c>
      <c r="AV106" s="138">
        <f t="shared" si="124"/>
        <v>147.9</v>
      </c>
      <c r="AW106" s="138">
        <f t="shared" si="124"/>
        <v>17.8</v>
      </c>
      <c r="AX106" s="138">
        <f t="shared" si="124"/>
        <v>0</v>
      </c>
      <c r="AY106" s="138">
        <f t="shared" si="124"/>
        <v>40.799999999999997</v>
      </c>
      <c r="AZ106" s="138">
        <f t="shared" si="124"/>
        <v>18.799999999999997</v>
      </c>
      <c r="BA106" s="138">
        <f t="shared" si="124"/>
        <v>0</v>
      </c>
      <c r="BB106" s="138">
        <f t="shared" si="124"/>
        <v>59.599999999999994</v>
      </c>
      <c r="BC106" s="138">
        <f t="shared" si="124"/>
        <v>586.29999999999995</v>
      </c>
    </row>
    <row r="107" spans="40:55" ht="13.5" thickBot="1" x14ac:dyDescent="0.25">
      <c r="AN107" s="184" t="s">
        <v>281</v>
      </c>
      <c r="AO107" s="154">
        <f>AO85</f>
        <v>45.7</v>
      </c>
      <c r="AP107" s="154">
        <f t="shared" ref="AP107:BC107" si="125">AP85</f>
        <v>383.6</v>
      </c>
      <c r="AQ107" s="154">
        <f t="shared" si="125"/>
        <v>0</v>
      </c>
      <c r="AR107" s="154">
        <f t="shared" si="125"/>
        <v>429.30000000000007</v>
      </c>
      <c r="AS107" s="154">
        <f t="shared" si="125"/>
        <v>3443.7</v>
      </c>
      <c r="AT107" s="154">
        <f t="shared" si="125"/>
        <v>713.9</v>
      </c>
      <c r="AU107" s="154">
        <f t="shared" si="125"/>
        <v>30.3</v>
      </c>
      <c r="AV107" s="154">
        <f t="shared" si="125"/>
        <v>161.29999999999995</v>
      </c>
      <c r="AW107" s="154">
        <f t="shared" si="125"/>
        <v>0</v>
      </c>
      <c r="AX107" s="154">
        <f t="shared" si="125"/>
        <v>0</v>
      </c>
      <c r="AY107" s="154">
        <f t="shared" si="125"/>
        <v>196.39999999999986</v>
      </c>
      <c r="AZ107" s="154">
        <f t="shared" si="125"/>
        <v>2.9000000000000004</v>
      </c>
      <c r="BA107" s="154">
        <f t="shared" si="125"/>
        <v>0</v>
      </c>
      <c r="BB107" s="154">
        <f t="shared" si="125"/>
        <v>199.29999999999987</v>
      </c>
      <c r="BC107" s="154">
        <f t="shared" si="125"/>
        <v>4187.9000000000005</v>
      </c>
    </row>
    <row r="108" spans="40:55" ht="13.5" thickTop="1" x14ac:dyDescent="0.2">
      <c r="AN108" s="251" t="s">
        <v>242</v>
      </c>
      <c r="AO108" s="250">
        <f>SUM(AO98:AO107)</f>
        <v>8259.7000000000007</v>
      </c>
      <c r="AP108" s="250">
        <f t="shared" ref="AP108:BC108" si="126">SUM(AP98:AP107)</f>
        <v>3514.7</v>
      </c>
      <c r="AQ108" s="250">
        <f t="shared" si="126"/>
        <v>244.30000000000004</v>
      </c>
      <c r="AR108" s="250">
        <f t="shared" si="126"/>
        <v>12018.7</v>
      </c>
      <c r="AS108" s="250">
        <f t="shared" si="126"/>
        <v>29640.6</v>
      </c>
      <c r="AT108" s="250">
        <f t="shared" si="126"/>
        <v>8767.7000000000007</v>
      </c>
      <c r="AU108" s="250">
        <f t="shared" si="126"/>
        <v>1245.2999999999997</v>
      </c>
      <c r="AV108" s="250">
        <f t="shared" si="126"/>
        <v>5185.5000000000009</v>
      </c>
      <c r="AW108" s="250">
        <f t="shared" si="126"/>
        <v>1064.3</v>
      </c>
      <c r="AX108" s="250">
        <f t="shared" si="126"/>
        <v>898</v>
      </c>
      <c r="AY108" s="250">
        <f t="shared" si="126"/>
        <v>1527.9999999999998</v>
      </c>
      <c r="AZ108" s="250">
        <f t="shared" si="126"/>
        <v>293.49999999999994</v>
      </c>
      <c r="BA108" s="250">
        <f t="shared" si="126"/>
        <v>71.600000000000023</v>
      </c>
      <c r="BB108" s="250">
        <f t="shared" si="126"/>
        <v>1893.1</v>
      </c>
      <c r="BC108" s="250">
        <f t="shared" si="126"/>
        <v>39653.600000000013</v>
      </c>
    </row>
    <row r="109" spans="40:55" x14ac:dyDescent="0.2">
      <c r="AN109" s="252" t="s">
        <v>214</v>
      </c>
      <c r="AO109" s="138">
        <f>AO87</f>
        <v>8259.7000000000025</v>
      </c>
      <c r="AP109" s="138">
        <f t="shared" ref="AP109:BC109" si="127">AP87</f>
        <v>3514.6999999999989</v>
      </c>
      <c r="AQ109" s="138">
        <f t="shared" si="127"/>
        <v>244.3</v>
      </c>
      <c r="AR109" s="138">
        <f t="shared" si="127"/>
        <v>12018.700000000003</v>
      </c>
      <c r="AS109" s="138">
        <f t="shared" si="127"/>
        <v>29640.6</v>
      </c>
      <c r="AT109" s="138">
        <f t="shared" si="127"/>
        <v>8767.7000000000007</v>
      </c>
      <c r="AU109" s="138">
        <f t="shared" si="127"/>
        <v>1245.3</v>
      </c>
      <c r="AV109" s="138">
        <f t="shared" si="127"/>
        <v>5185.5</v>
      </c>
      <c r="AW109" s="138">
        <f t="shared" si="127"/>
        <v>1064.3</v>
      </c>
      <c r="AX109" s="138">
        <f t="shared" si="127"/>
        <v>898.00000000000011</v>
      </c>
      <c r="AY109" s="138">
        <f t="shared" si="127"/>
        <v>1528</v>
      </c>
      <c r="AZ109" s="138">
        <f t="shared" si="127"/>
        <v>293.49999999999994</v>
      </c>
      <c r="BA109" s="138">
        <f t="shared" si="127"/>
        <v>71.600000000000023</v>
      </c>
      <c r="BB109" s="138">
        <f t="shared" si="127"/>
        <v>1893.1</v>
      </c>
      <c r="BC109" s="138">
        <f t="shared" si="127"/>
        <v>39653.599999999991</v>
      </c>
    </row>
    <row r="110" spans="40:55" x14ac:dyDescent="0.2">
      <c r="AN110" s="148" t="s">
        <v>241</v>
      </c>
      <c r="AO110" s="138">
        <f>AO93</f>
        <v>42.399999999999991</v>
      </c>
      <c r="AP110" s="138">
        <f t="shared" ref="AP110:BC110" si="128">AP93</f>
        <v>37.4</v>
      </c>
      <c r="AQ110" s="138">
        <f t="shared" si="128"/>
        <v>0</v>
      </c>
      <c r="AR110" s="138">
        <f t="shared" si="128"/>
        <v>79.799999999999983</v>
      </c>
      <c r="AS110" s="138">
        <f t="shared" si="128"/>
        <v>333.2999999999999</v>
      </c>
      <c r="AT110" s="138">
        <f t="shared" si="128"/>
        <v>186.1</v>
      </c>
      <c r="AU110" s="138">
        <f t="shared" si="128"/>
        <v>2</v>
      </c>
      <c r="AV110" s="138">
        <f t="shared" si="128"/>
        <v>82.100000000000009</v>
      </c>
      <c r="AW110" s="138">
        <f t="shared" si="128"/>
        <v>0</v>
      </c>
      <c r="AX110" s="138">
        <f t="shared" si="128"/>
        <v>29.299999999999997</v>
      </c>
      <c r="AY110" s="138">
        <f t="shared" si="128"/>
        <v>44.699999999999989</v>
      </c>
      <c r="AZ110" s="138">
        <f t="shared" si="128"/>
        <v>0.20000000000000284</v>
      </c>
      <c r="BA110" s="138">
        <f t="shared" si="128"/>
        <v>0</v>
      </c>
      <c r="BB110" s="138">
        <f t="shared" si="128"/>
        <v>44.899999999999991</v>
      </c>
      <c r="BC110" s="138">
        <f t="shared" si="128"/>
        <v>521.39999999999986</v>
      </c>
    </row>
    <row r="112" spans="40:55" x14ac:dyDescent="0.2">
      <c r="AO112" s="169">
        <f>AO108/AS108</f>
        <v>0.27866170050538791</v>
      </c>
      <c r="AP112" s="169">
        <f>AP108/AT108</f>
        <v>0.40086909907957613</v>
      </c>
      <c r="AQ112" s="169">
        <f>AQ108/AU108</f>
        <v>0.19617762788083201</v>
      </c>
      <c r="AR112" s="169">
        <f>AR108/BC108</f>
        <v>0.30309227913732917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topLeftCell="AK1" workbookViewId="0">
      <pane ySplit="1530" topLeftCell="A88" activePane="bottomLeft"/>
      <selection activeCell="M1" sqref="M1:O1"/>
      <selection pane="bottomLeft" activeCell="U53" sqref="U53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'2006_AG_GW_Counties'!C2</f>
        <v>6.3999999999999995</v>
      </c>
      <c r="D2" s="29">
        <f>'2006_Urban_GW_Counties'!C2</f>
        <v>34.700000000000003</v>
      </c>
      <c r="E2" s="29">
        <f>'2006_MW_GW_Counties'!C2</f>
        <v>0</v>
      </c>
      <c r="F2" s="29">
        <f t="shared" ref="F2" si="0">SUM(C2:E2)</f>
        <v>41.1</v>
      </c>
      <c r="G2" s="28">
        <f>'2006_AG_GW_Counties'!H2</f>
        <v>12.999999999999998</v>
      </c>
      <c r="H2" s="29">
        <f>'2006_Urban_GW_Counties'!H2</f>
        <v>235.29999999999998</v>
      </c>
      <c r="I2" s="29">
        <f>'2006_MW_GW_Counties'!H2</f>
        <v>0</v>
      </c>
      <c r="J2" s="28">
        <f>'2006_AG_GW_Counties'!D2+'2006_Urban_GW_Counties'!D2+'2006_MW_GW_Counties'!D2</f>
        <v>31.5</v>
      </c>
      <c r="K2" s="28">
        <f>'2006_AG_GW_Counties'!E2+'2006_Urban_GW_Counties'!E2+'2006_MW_GW_Counties'!E2</f>
        <v>14.1</v>
      </c>
      <c r="L2" s="28">
        <f>'2006_AG_GW_Counties'!F2+'2006_Urban_GW_Counties'!F2+'2006_MW_GW_Counties'!F2</f>
        <v>0.2</v>
      </c>
      <c r="M2" s="28">
        <f>'2006_AG_GW_Counties'!J2</f>
        <v>0.5</v>
      </c>
      <c r="N2" s="29">
        <f>'2006_Urban_GW_Counties'!J2</f>
        <v>16.3</v>
      </c>
      <c r="O2" s="29">
        <f>'2006_MW_GW_Counties'!J2</f>
        <v>0</v>
      </c>
      <c r="P2" s="28">
        <f>'2006_AG_GW_Counties'!J2+'2006_Urban_GW_Counties'!J2+'2006_MW_GW_Counties'!J2</f>
        <v>16.8</v>
      </c>
      <c r="Q2" s="29">
        <f>'2006_AG_GW_Counties'!H2+'2006_Urban_GW_Counties'!H2+'2006_MW_GW_Counties'!H2</f>
        <v>248.29999999999998</v>
      </c>
      <c r="S2" s="27">
        <v>101</v>
      </c>
      <c r="T2" s="25" t="s">
        <v>147</v>
      </c>
      <c r="U2" s="28">
        <f>'2006_AG_GW_Counties'!P2</f>
        <v>197.7</v>
      </c>
      <c r="V2" s="29">
        <f>'2006_Urban_GW_Counties'!P2</f>
        <v>7.4</v>
      </c>
      <c r="W2" s="29">
        <f>'2006_MW_GW_Counties'!P2</f>
        <v>2.4</v>
      </c>
      <c r="X2" s="29">
        <f>SUM(U2:W2)</f>
        <v>207.5</v>
      </c>
      <c r="Y2" s="28">
        <f>'2006_AG_GW_Counties'!U2</f>
        <v>588.1</v>
      </c>
      <c r="Z2" s="29">
        <f>'2006_Urban_GW_Counties'!U2</f>
        <v>11.3</v>
      </c>
      <c r="AA2" s="29">
        <f>'2006_MW_GW_Counties'!U2</f>
        <v>329.9</v>
      </c>
      <c r="AB2" s="28">
        <f>'2006_AG_GW_Counties'!Q2+'2006_Urban_GW_Counties'!Q2+'2006_MW_GW_Counties'!Q2</f>
        <v>55.800000000000004</v>
      </c>
      <c r="AC2" s="28">
        <f>'2006_AG_GW_Counties'!R2+'2006_Urban_GW_Counties'!R2+'2006_MW_GW_Counties'!R2</f>
        <v>0</v>
      </c>
      <c r="AD2" s="28">
        <f>'2006_AG_GW_Counties'!S2+'2006_Urban_GW_Counties'!S2+'2006_MW_GW_Counties'!S2</f>
        <v>20.800000000000004</v>
      </c>
      <c r="AE2" s="28">
        <f>'2006_AG_GW_Counties'!W2</f>
        <v>56.5</v>
      </c>
      <c r="AF2" s="29">
        <f>'2006_Urban_GW_Counties'!W2</f>
        <v>0</v>
      </c>
      <c r="AG2" s="29">
        <f>'2006_MW_GW_Counties'!W2</f>
        <v>50.699999999999989</v>
      </c>
      <c r="AH2" s="28">
        <f>'2006_AG_GW_Counties'!W2+'2006_Urban_GW_Counties'!W2+'2006_MW_GW_Counties'!W2</f>
        <v>107.19999999999999</v>
      </c>
      <c r="AI2" s="29">
        <f t="shared" ref="AI2:AI33" si="1">Y2+Z2+AA2</f>
        <v>929.3</v>
      </c>
      <c r="AL2" s="148" t="s">
        <v>229</v>
      </c>
      <c r="AM2" s="150">
        <v>101</v>
      </c>
      <c r="AN2" s="151" t="s">
        <v>147</v>
      </c>
      <c r="AO2" s="138">
        <f t="shared" ref="AO2:AX2" si="2">U2</f>
        <v>197.7</v>
      </c>
      <c r="AP2" s="138">
        <f t="shared" si="2"/>
        <v>7.4</v>
      </c>
      <c r="AQ2" s="138">
        <f t="shared" si="2"/>
        <v>2.4</v>
      </c>
      <c r="AR2" s="138">
        <f t="shared" si="2"/>
        <v>207.5</v>
      </c>
      <c r="AS2" s="138">
        <f t="shared" si="2"/>
        <v>588.1</v>
      </c>
      <c r="AT2" s="138">
        <f t="shared" si="2"/>
        <v>11.3</v>
      </c>
      <c r="AU2" s="138">
        <f t="shared" si="2"/>
        <v>329.9</v>
      </c>
      <c r="AV2" s="138">
        <f t="shared" si="2"/>
        <v>55.800000000000004</v>
      </c>
      <c r="AW2" s="138">
        <f t="shared" si="2"/>
        <v>0</v>
      </c>
      <c r="AX2" s="138">
        <f t="shared" si="2"/>
        <v>20.800000000000004</v>
      </c>
      <c r="AY2" s="138">
        <f t="shared" ref="AY2:BA5" si="3">AE2</f>
        <v>56.5</v>
      </c>
      <c r="AZ2" s="138">
        <f t="shared" si="3"/>
        <v>0</v>
      </c>
      <c r="BA2" s="138">
        <f t="shared" si="3"/>
        <v>50.699999999999989</v>
      </c>
      <c r="BB2" s="138">
        <f t="shared" ref="BB2:BC5" si="4">AH2</f>
        <v>107.19999999999999</v>
      </c>
      <c r="BC2" s="138">
        <f t="shared" si="4"/>
        <v>929.3</v>
      </c>
    </row>
    <row r="3" spans="1:56" x14ac:dyDescent="0.2">
      <c r="A3" s="23" t="s">
        <v>10</v>
      </c>
      <c r="B3" s="24" t="s">
        <v>11</v>
      </c>
      <c r="C3" s="28">
        <f>'2006_AG_GW_Counties'!C3</f>
        <v>0</v>
      </c>
      <c r="D3" s="29">
        <f>'2006_Urban_GW_Counties'!C3</f>
        <v>0</v>
      </c>
      <c r="E3" s="29">
        <f>'2006_MW_GW_Counties'!C3</f>
        <v>0</v>
      </c>
      <c r="F3" s="29">
        <f t="shared" ref="F3:F59" si="5">SUM(C3:E3)</f>
        <v>0</v>
      </c>
      <c r="G3" s="28">
        <f>'2006_AG_GW_Counties'!H3</f>
        <v>14.7</v>
      </c>
      <c r="H3" s="29">
        <f>'2006_Urban_GW_Counties'!H3</f>
        <v>0.3</v>
      </c>
      <c r="I3" s="29">
        <f>'2006_MW_GW_Counties'!H3</f>
        <v>0</v>
      </c>
      <c r="J3" s="28">
        <f>'2006_AG_GW_Counties'!D3+'2006_Urban_GW_Counties'!D3+'2006_MW_GW_Counties'!D3</f>
        <v>1.5</v>
      </c>
      <c r="K3" s="28">
        <f>'2006_AG_GW_Counties'!E3+'2006_Urban_GW_Counties'!E3+'2006_MW_GW_Counties'!E3</f>
        <v>0</v>
      </c>
      <c r="L3" s="28">
        <f>'2006_AG_GW_Counties'!F3+'2006_Urban_GW_Counties'!F3+'2006_MW_GW_Counties'!F3</f>
        <v>0</v>
      </c>
      <c r="M3" s="28">
        <f>'2006_AG_GW_Counties'!J3</f>
        <v>8.6999999999999993</v>
      </c>
      <c r="N3" s="29">
        <f>'2006_Urban_GW_Counties'!J3</f>
        <v>0</v>
      </c>
      <c r="O3" s="29">
        <f>'2006_MW_GW_Counties'!J3</f>
        <v>0</v>
      </c>
      <c r="P3" s="28">
        <f>'2006_AG_GW_Counties'!J3+'2006_Urban_GW_Counties'!J3+'2006_MW_GW_Counties'!J3</f>
        <v>8.6999999999999993</v>
      </c>
      <c r="Q3" s="29">
        <f>'2006_AG_GW_Counties'!H3+'2006_Urban_GW_Counties'!H3+'2006_MW_GW_Counties'!H3</f>
        <v>15</v>
      </c>
      <c r="S3" s="27">
        <v>102</v>
      </c>
      <c r="T3" s="25" t="s">
        <v>148</v>
      </c>
      <c r="U3" s="28">
        <f>'2006_AG_GW_Counties'!P3</f>
        <v>7.6999999999999993</v>
      </c>
      <c r="V3" s="29">
        <f>'2006_Urban_GW_Counties'!P3</f>
        <v>6.0000000000000009</v>
      </c>
      <c r="W3" s="29">
        <f>'2006_MW_GW_Counties'!P3</f>
        <v>0</v>
      </c>
      <c r="X3" s="29">
        <f t="shared" ref="X3:X57" si="6">SUM(U3:W3)</f>
        <v>13.7</v>
      </c>
      <c r="Y3" s="28">
        <f>'2006_AG_GW_Counties'!U3</f>
        <v>28.4</v>
      </c>
      <c r="Z3" s="29">
        <f>'2006_Urban_GW_Counties'!U3</f>
        <v>12.600000000000001</v>
      </c>
      <c r="AA3" s="29">
        <f>'2006_MW_GW_Counties'!U3</f>
        <v>0</v>
      </c>
      <c r="AB3" s="28">
        <f>'2006_AG_GW_Counties'!Q3+'2006_Urban_GW_Counties'!Q3+'2006_MW_GW_Counties'!Q3</f>
        <v>9.3000000000000007</v>
      </c>
      <c r="AC3" s="28">
        <f>'2006_AG_GW_Counties'!R3+'2006_Urban_GW_Counties'!R3+'2006_MW_GW_Counties'!R3</f>
        <v>0</v>
      </c>
      <c r="AD3" s="28">
        <f>'2006_AG_GW_Counties'!S3+'2006_Urban_GW_Counties'!S3+'2006_MW_GW_Counties'!S3</f>
        <v>0.2</v>
      </c>
      <c r="AE3" s="28">
        <f>'2006_AG_GW_Counties'!W3</f>
        <v>0</v>
      </c>
      <c r="AF3" s="29">
        <f>'2006_Urban_GW_Counties'!W3</f>
        <v>0</v>
      </c>
      <c r="AG3" s="29">
        <f>'2006_MW_GW_Counties'!W3</f>
        <v>0</v>
      </c>
      <c r="AH3" s="28">
        <f>'2006_AG_GW_Counties'!W3+'2006_Urban_GW_Counties'!W3+'2006_MW_GW_Counties'!W3</f>
        <v>0</v>
      </c>
      <c r="AI3" s="29">
        <f t="shared" si="1"/>
        <v>41</v>
      </c>
      <c r="AL3" s="148"/>
      <c r="AM3" s="150">
        <v>102</v>
      </c>
      <c r="AN3" s="151" t="s">
        <v>148</v>
      </c>
      <c r="AO3" s="138">
        <f t="shared" ref="AO3:AO5" si="7">U3</f>
        <v>7.6999999999999993</v>
      </c>
      <c r="AP3" s="138">
        <f t="shared" ref="AP3:AX5" si="8">V3</f>
        <v>6.0000000000000009</v>
      </c>
      <c r="AQ3" s="138">
        <f t="shared" si="8"/>
        <v>0</v>
      </c>
      <c r="AR3" s="138">
        <f t="shared" si="8"/>
        <v>13.7</v>
      </c>
      <c r="AS3" s="138">
        <f t="shared" si="8"/>
        <v>28.4</v>
      </c>
      <c r="AT3" s="138">
        <f t="shared" si="8"/>
        <v>12.600000000000001</v>
      </c>
      <c r="AU3" s="138">
        <f t="shared" si="8"/>
        <v>0</v>
      </c>
      <c r="AV3" s="138">
        <f t="shared" si="8"/>
        <v>9.3000000000000007</v>
      </c>
      <c r="AW3" s="138">
        <f t="shared" si="8"/>
        <v>0</v>
      </c>
      <c r="AX3" s="138">
        <f t="shared" si="8"/>
        <v>0.2</v>
      </c>
      <c r="AY3" s="138">
        <f t="shared" si="3"/>
        <v>0</v>
      </c>
      <c r="AZ3" s="138">
        <f t="shared" si="3"/>
        <v>0</v>
      </c>
      <c r="BA3" s="138">
        <f t="shared" si="3"/>
        <v>0</v>
      </c>
      <c r="BB3" s="138">
        <f t="shared" si="4"/>
        <v>0</v>
      </c>
      <c r="BC3" s="138">
        <f t="shared" si="4"/>
        <v>41</v>
      </c>
    </row>
    <row r="4" spans="1:56" x14ac:dyDescent="0.2">
      <c r="A4" s="23" t="s">
        <v>12</v>
      </c>
      <c r="B4" s="24" t="s">
        <v>13</v>
      </c>
      <c r="C4" s="28">
        <f>'2006_AG_GW_Counties'!C4</f>
        <v>1.2</v>
      </c>
      <c r="D4" s="29">
        <f>'2006_Urban_GW_Counties'!C4</f>
        <v>1.1000000000000001</v>
      </c>
      <c r="E4" s="29">
        <f>'2006_MW_GW_Counties'!C4</f>
        <v>0</v>
      </c>
      <c r="F4" s="29">
        <f t="shared" si="5"/>
        <v>2.2999999999999998</v>
      </c>
      <c r="G4" s="28">
        <f>'2006_AG_GW_Counties'!H4</f>
        <v>14.700000000000001</v>
      </c>
      <c r="H4" s="29">
        <f>'2006_Urban_GW_Counties'!H4</f>
        <v>8.6999999999999993</v>
      </c>
      <c r="I4" s="29">
        <f>'2006_MW_GW_Counties'!H4</f>
        <v>0</v>
      </c>
      <c r="J4" s="28">
        <f>'2006_AG_GW_Counties'!D4+'2006_Urban_GW_Counties'!D4+'2006_MW_GW_Counties'!D4</f>
        <v>3.5</v>
      </c>
      <c r="K4" s="28">
        <f>'2006_AG_GW_Counties'!E4+'2006_Urban_GW_Counties'!E4+'2006_MW_GW_Counties'!E4</f>
        <v>0</v>
      </c>
      <c r="L4" s="28">
        <f>'2006_AG_GW_Counties'!F4+'2006_Urban_GW_Counties'!F4+'2006_MW_GW_Counties'!F4</f>
        <v>0.4</v>
      </c>
      <c r="M4" s="28">
        <f>'2006_AG_GW_Counties'!J4</f>
        <v>0</v>
      </c>
      <c r="N4" s="29">
        <f>'2006_Urban_GW_Counties'!J4</f>
        <v>0</v>
      </c>
      <c r="O4" s="29">
        <f>'2006_MW_GW_Counties'!J4</f>
        <v>0</v>
      </c>
      <c r="P4" s="28">
        <f>'2006_AG_GW_Counties'!J4+'2006_Urban_GW_Counties'!J4+'2006_MW_GW_Counties'!J4</f>
        <v>0</v>
      </c>
      <c r="Q4" s="29">
        <f>'2006_AG_GW_Counties'!H4+'2006_Urban_GW_Counties'!H4+'2006_MW_GW_Counties'!H4</f>
        <v>23.4</v>
      </c>
      <c r="S4" s="27">
        <v>103</v>
      </c>
      <c r="T4" s="25" t="s">
        <v>149</v>
      </c>
      <c r="U4" s="28">
        <f>'2006_AG_GW_Counties'!P4</f>
        <v>74.900000000000006</v>
      </c>
      <c r="V4" s="29">
        <f>'2006_Urban_GW_Counties'!P4</f>
        <v>18.200000000000003</v>
      </c>
      <c r="W4" s="29">
        <f>'2006_MW_GW_Counties'!P4</f>
        <v>0</v>
      </c>
      <c r="X4" s="29">
        <f t="shared" si="6"/>
        <v>93.100000000000009</v>
      </c>
      <c r="Y4" s="28">
        <f>'2006_AG_GW_Counties'!U4</f>
        <v>96.899999999999991</v>
      </c>
      <c r="Z4" s="29">
        <f>'2006_Urban_GW_Counties'!U4</f>
        <v>48.800000000000004</v>
      </c>
      <c r="AA4" s="29">
        <f>'2006_MW_GW_Counties'!U4</f>
        <v>0</v>
      </c>
      <c r="AB4" s="28">
        <f>'2006_AG_GW_Counties'!Q4+'2006_Urban_GW_Counties'!Q4+'2006_MW_GW_Counties'!Q4</f>
        <v>24.199999999999996</v>
      </c>
      <c r="AC4" s="28">
        <f>'2006_AG_GW_Counties'!R4+'2006_Urban_GW_Counties'!R4+'2006_MW_GW_Counties'!R4</f>
        <v>0</v>
      </c>
      <c r="AD4" s="28">
        <f>'2006_AG_GW_Counties'!S4+'2006_Urban_GW_Counties'!S4+'2006_MW_GW_Counties'!S4</f>
        <v>0</v>
      </c>
      <c r="AE4" s="28">
        <f>'2006_AG_GW_Counties'!W4</f>
        <v>0</v>
      </c>
      <c r="AF4" s="29">
        <f>'2006_Urban_GW_Counties'!W4</f>
        <v>0</v>
      </c>
      <c r="AG4" s="29">
        <f>'2006_MW_GW_Counties'!W4</f>
        <v>0</v>
      </c>
      <c r="AH4" s="28">
        <f>'2006_AG_GW_Counties'!W4+'2006_Urban_GW_Counties'!W4+'2006_MW_GW_Counties'!W4</f>
        <v>0</v>
      </c>
      <c r="AI4" s="29">
        <f t="shared" si="1"/>
        <v>145.69999999999999</v>
      </c>
      <c r="AL4" s="148"/>
      <c r="AM4" s="150">
        <v>103</v>
      </c>
      <c r="AN4" s="151" t="s">
        <v>149</v>
      </c>
      <c r="AO4" s="138">
        <f t="shared" si="7"/>
        <v>74.900000000000006</v>
      </c>
      <c r="AP4" s="138">
        <f t="shared" si="8"/>
        <v>18.200000000000003</v>
      </c>
      <c r="AQ4" s="138">
        <f t="shared" si="8"/>
        <v>0</v>
      </c>
      <c r="AR4" s="138">
        <f t="shared" si="8"/>
        <v>93.100000000000009</v>
      </c>
      <c r="AS4" s="138">
        <f t="shared" si="8"/>
        <v>96.899999999999991</v>
      </c>
      <c r="AT4" s="138">
        <f t="shared" si="8"/>
        <v>48.800000000000004</v>
      </c>
      <c r="AU4" s="138">
        <f t="shared" si="8"/>
        <v>0</v>
      </c>
      <c r="AV4" s="138">
        <f t="shared" si="8"/>
        <v>24.199999999999996</v>
      </c>
      <c r="AW4" s="138">
        <f t="shared" si="8"/>
        <v>0</v>
      </c>
      <c r="AX4" s="138">
        <f t="shared" si="8"/>
        <v>0</v>
      </c>
      <c r="AY4" s="138">
        <f t="shared" si="3"/>
        <v>0</v>
      </c>
      <c r="AZ4" s="138">
        <f t="shared" si="3"/>
        <v>0</v>
      </c>
      <c r="BA4" s="138">
        <f t="shared" si="3"/>
        <v>0</v>
      </c>
      <c r="BB4" s="138">
        <f t="shared" si="4"/>
        <v>0</v>
      </c>
      <c r="BC4" s="138">
        <f t="shared" si="4"/>
        <v>145.69999999999999</v>
      </c>
    </row>
    <row r="5" spans="1:56" ht="13.5" thickBot="1" x14ac:dyDescent="0.25">
      <c r="A5" s="23" t="s">
        <v>14</v>
      </c>
      <c r="B5" s="24" t="s">
        <v>15</v>
      </c>
      <c r="C5" s="28">
        <f>'2006_AG_GW_Counties'!C5</f>
        <v>366.4</v>
      </c>
      <c r="D5" s="29">
        <f>'2006_Urban_GW_Counties'!C5</f>
        <v>53.699999999999996</v>
      </c>
      <c r="E5" s="29">
        <f>'2006_MW_GW_Counties'!C5</f>
        <v>9.6999999999999993</v>
      </c>
      <c r="F5" s="29">
        <f t="shared" si="5"/>
        <v>429.79999999999995</v>
      </c>
      <c r="G5" s="28">
        <f>'2006_AG_GW_Counties'!H5</f>
        <v>1164.1999999999998</v>
      </c>
      <c r="H5" s="29">
        <f>'2006_Urban_GW_Counties'!H5</f>
        <v>73.900000000000006</v>
      </c>
      <c r="I5" s="29">
        <f>'2006_MW_GW_Counties'!H5</f>
        <v>104.10000000000001</v>
      </c>
      <c r="J5" s="28">
        <f>'2006_AG_GW_Counties'!D5+'2006_Urban_GW_Counties'!D5+'2006_MW_GW_Counties'!D5</f>
        <v>113.60000000000001</v>
      </c>
      <c r="K5" s="28">
        <f>'2006_AG_GW_Counties'!E5+'2006_Urban_GW_Counties'!E5+'2006_MW_GW_Counties'!E5</f>
        <v>0</v>
      </c>
      <c r="L5" s="28">
        <f>'2006_AG_GW_Counties'!F5+'2006_Urban_GW_Counties'!F5+'2006_MW_GW_Counties'!F5</f>
        <v>111.7</v>
      </c>
      <c r="M5" s="28">
        <f>'2006_AG_GW_Counties'!J5</f>
        <v>28.7</v>
      </c>
      <c r="N5" s="29">
        <f>'2006_Urban_GW_Counties'!J5</f>
        <v>0</v>
      </c>
      <c r="O5" s="29">
        <f>'2006_MW_GW_Counties'!J5</f>
        <v>3.4000000000000057</v>
      </c>
      <c r="P5" s="28">
        <f>'2006_AG_GW_Counties'!J5+'2006_Urban_GW_Counties'!J5+'2006_MW_GW_Counties'!J5</f>
        <v>32.100000000000009</v>
      </c>
      <c r="Q5" s="29">
        <f>'2006_AG_GW_Counties'!H5+'2006_Urban_GW_Counties'!H5+'2006_MW_GW_Counties'!H5</f>
        <v>1342.1999999999998</v>
      </c>
      <c r="S5" s="27">
        <v>104</v>
      </c>
      <c r="T5" s="25" t="s">
        <v>150</v>
      </c>
      <c r="U5" s="28">
        <f>'2006_AG_GW_Counties'!P5</f>
        <v>50.599999999999994</v>
      </c>
      <c r="V5" s="29">
        <f>'2006_Urban_GW_Counties'!P5</f>
        <v>23</v>
      </c>
      <c r="W5" s="29">
        <f>'2006_MW_GW_Counties'!P5</f>
        <v>0</v>
      </c>
      <c r="X5" s="29">
        <f t="shared" si="6"/>
        <v>73.599999999999994</v>
      </c>
      <c r="Y5" s="28">
        <f>'2006_AG_GW_Counties'!U5</f>
        <v>77.300000000000011</v>
      </c>
      <c r="Z5" s="29">
        <f>'2006_Urban_GW_Counties'!U5</f>
        <v>68.3</v>
      </c>
      <c r="AA5" s="29">
        <f>'2006_MW_GW_Counties'!U5</f>
        <v>0</v>
      </c>
      <c r="AB5" s="28">
        <f>'2006_AG_GW_Counties'!Q5+'2006_Urban_GW_Counties'!Q5+'2006_MW_GW_Counties'!Q5</f>
        <v>22</v>
      </c>
      <c r="AC5" s="28">
        <f>'2006_AG_GW_Counties'!R5+'2006_Urban_GW_Counties'!R5+'2006_MW_GW_Counties'!R5</f>
        <v>0</v>
      </c>
      <c r="AD5" s="28">
        <f>'2006_AG_GW_Counties'!S5+'2006_Urban_GW_Counties'!S5+'2006_MW_GW_Counties'!S5</f>
        <v>0</v>
      </c>
      <c r="AE5" s="28">
        <f>'2006_AG_GW_Counties'!W5</f>
        <v>2</v>
      </c>
      <c r="AF5" s="29">
        <f>'2006_Urban_GW_Counties'!W5</f>
        <v>0</v>
      </c>
      <c r="AG5" s="29">
        <f>'2006_MW_GW_Counties'!W5</f>
        <v>0</v>
      </c>
      <c r="AH5" s="28">
        <f>'2006_AG_GW_Counties'!W5+'2006_Urban_GW_Counties'!W5+'2006_MW_GW_Counties'!W5</f>
        <v>2</v>
      </c>
      <c r="AI5" s="29">
        <f t="shared" si="1"/>
        <v>145.60000000000002</v>
      </c>
      <c r="AL5" s="148"/>
      <c r="AM5" s="152">
        <v>104</v>
      </c>
      <c r="AN5" s="153" t="s">
        <v>150</v>
      </c>
      <c r="AO5" s="154">
        <f t="shared" si="7"/>
        <v>50.599999999999994</v>
      </c>
      <c r="AP5" s="154">
        <f t="shared" si="8"/>
        <v>23</v>
      </c>
      <c r="AQ5" s="154">
        <f t="shared" si="8"/>
        <v>0</v>
      </c>
      <c r="AR5" s="154">
        <f t="shared" si="8"/>
        <v>73.599999999999994</v>
      </c>
      <c r="AS5" s="154">
        <f t="shared" si="8"/>
        <v>77.300000000000011</v>
      </c>
      <c r="AT5" s="154">
        <f t="shared" si="8"/>
        <v>68.3</v>
      </c>
      <c r="AU5" s="154">
        <f t="shared" si="8"/>
        <v>0</v>
      </c>
      <c r="AV5" s="154">
        <f t="shared" si="8"/>
        <v>22</v>
      </c>
      <c r="AW5" s="154">
        <f t="shared" si="8"/>
        <v>0</v>
      </c>
      <c r="AX5" s="154">
        <f t="shared" si="8"/>
        <v>0</v>
      </c>
      <c r="AY5" s="154">
        <f t="shared" si="3"/>
        <v>2</v>
      </c>
      <c r="AZ5" s="154">
        <f t="shared" si="3"/>
        <v>0</v>
      </c>
      <c r="BA5" s="154">
        <f t="shared" si="3"/>
        <v>0</v>
      </c>
      <c r="BB5" s="154">
        <f t="shared" si="4"/>
        <v>2</v>
      </c>
      <c r="BC5" s="154">
        <f t="shared" si="4"/>
        <v>145.60000000000002</v>
      </c>
    </row>
    <row r="6" spans="1:56" ht="13.5" thickTop="1" x14ac:dyDescent="0.2">
      <c r="A6" s="23" t="s">
        <v>16</v>
      </c>
      <c r="B6" s="24" t="s">
        <v>17</v>
      </c>
      <c r="C6" s="28">
        <f>'2006_AG_GW_Counties'!C6</f>
        <v>1.3</v>
      </c>
      <c r="D6" s="29">
        <f>'2006_Urban_GW_Counties'!C6</f>
        <v>2</v>
      </c>
      <c r="E6" s="29">
        <f>'2006_MW_GW_Counties'!C6</f>
        <v>0</v>
      </c>
      <c r="F6" s="29">
        <f t="shared" si="5"/>
        <v>3.3</v>
      </c>
      <c r="G6" s="28">
        <f>'2006_AG_GW_Counties'!H6</f>
        <v>5.0999999999999996</v>
      </c>
      <c r="H6" s="29">
        <f>'2006_Urban_GW_Counties'!H6</f>
        <v>11.2</v>
      </c>
      <c r="I6" s="29">
        <f>'2006_MW_GW_Counties'!H6</f>
        <v>0</v>
      </c>
      <c r="J6" s="28">
        <f>'2006_AG_GW_Counties'!D6+'2006_Urban_GW_Counties'!D6+'2006_MW_GW_Counties'!D6</f>
        <v>3.9</v>
      </c>
      <c r="K6" s="28">
        <f>'2006_AG_GW_Counties'!E6+'2006_Urban_GW_Counties'!E6+'2006_MW_GW_Counties'!E6</f>
        <v>0</v>
      </c>
      <c r="L6" s="28">
        <f>'2006_AG_GW_Counties'!F6+'2006_Urban_GW_Counties'!F6+'2006_MW_GW_Counties'!F6</f>
        <v>0.4</v>
      </c>
      <c r="M6" s="28">
        <f>'2006_AG_GW_Counties'!J6</f>
        <v>0</v>
      </c>
      <c r="N6" s="29">
        <f>'2006_Urban_GW_Counties'!J6</f>
        <v>0</v>
      </c>
      <c r="O6" s="29">
        <f>'2006_MW_GW_Counties'!J6</f>
        <v>0</v>
      </c>
      <c r="P6" s="28">
        <f>'2006_AG_GW_Counties'!J6+'2006_Urban_GW_Counties'!J6+'2006_MW_GW_Counties'!J6</f>
        <v>0</v>
      </c>
      <c r="Q6" s="29">
        <f>'2006_AG_GW_Counties'!H6+'2006_Urban_GW_Counties'!H6+'2006_MW_GW_Counties'!H6</f>
        <v>16.299999999999997</v>
      </c>
      <c r="S6" s="27">
        <v>201</v>
      </c>
      <c r="T6" s="25" t="s">
        <v>151</v>
      </c>
      <c r="U6" s="28">
        <f>'2006_AG_GW_Counties'!P6</f>
        <v>57.600000000000009</v>
      </c>
      <c r="V6" s="29">
        <f>'2006_Urban_GW_Counties'!P6</f>
        <v>16.7</v>
      </c>
      <c r="W6" s="29">
        <f>'2006_MW_GW_Counties'!P6</f>
        <v>0</v>
      </c>
      <c r="X6" s="29">
        <f t="shared" si="6"/>
        <v>74.300000000000011</v>
      </c>
      <c r="Y6" s="28">
        <f>'2006_AG_GW_Counties'!U6</f>
        <v>80</v>
      </c>
      <c r="Z6" s="29">
        <f>'2006_Urban_GW_Counties'!U6</f>
        <v>146.6</v>
      </c>
      <c r="AA6" s="29">
        <f>'2006_MW_GW_Counties'!U6</f>
        <v>0.7</v>
      </c>
      <c r="AB6" s="28">
        <f>'2006_AG_GW_Counties'!Q6+'2006_Urban_GW_Counties'!Q6+'2006_MW_GW_Counties'!Q6</f>
        <v>20</v>
      </c>
      <c r="AC6" s="28">
        <f>'2006_AG_GW_Counties'!R6+'2006_Urban_GW_Counties'!R6+'2006_MW_GW_Counties'!R6</f>
        <v>0</v>
      </c>
      <c r="AD6" s="28">
        <f>'2006_AG_GW_Counties'!S6+'2006_Urban_GW_Counties'!S6+'2006_MW_GW_Counties'!S6</f>
        <v>0.2</v>
      </c>
      <c r="AE6" s="28">
        <f>'2006_AG_GW_Counties'!W6</f>
        <v>0</v>
      </c>
      <c r="AF6" s="29">
        <f>'2006_Urban_GW_Counties'!W6</f>
        <v>0</v>
      </c>
      <c r="AG6" s="29">
        <f>'2006_MW_GW_Counties'!W6</f>
        <v>0</v>
      </c>
      <c r="AH6" s="28">
        <f>'2006_AG_GW_Counties'!W6+'2006_Urban_GW_Counties'!W6+'2006_MW_GW_Counties'!W6</f>
        <v>0</v>
      </c>
      <c r="AI6" s="29">
        <f t="shared" si="1"/>
        <v>227.29999999999998</v>
      </c>
      <c r="AL6" s="148"/>
      <c r="AM6" s="150"/>
      <c r="AN6" s="155" t="s">
        <v>242</v>
      </c>
      <c r="AO6" s="138">
        <f>SUM(AO2:AO5)</f>
        <v>330.9</v>
      </c>
      <c r="AP6" s="138">
        <f t="shared" ref="AP6:AW6" si="9">SUM(AP2:AP5)</f>
        <v>54.600000000000009</v>
      </c>
      <c r="AQ6" s="138">
        <f t="shared" si="9"/>
        <v>2.4</v>
      </c>
      <c r="AR6" s="138">
        <f t="shared" si="9"/>
        <v>387.9</v>
      </c>
      <c r="AS6" s="138">
        <f t="shared" si="9"/>
        <v>790.7</v>
      </c>
      <c r="AT6" s="138">
        <f t="shared" si="9"/>
        <v>141</v>
      </c>
      <c r="AU6" s="138">
        <f t="shared" si="9"/>
        <v>329.9</v>
      </c>
      <c r="AV6" s="138">
        <f t="shared" si="9"/>
        <v>111.30000000000001</v>
      </c>
      <c r="AW6" s="138">
        <f t="shared" si="9"/>
        <v>0</v>
      </c>
      <c r="AX6" s="138">
        <f>SUM(AX2:AX5)</f>
        <v>21.000000000000004</v>
      </c>
      <c r="AY6" s="138">
        <f t="shared" ref="AY6:BA6" si="10">SUM(AY2:AY5)</f>
        <v>58.5</v>
      </c>
      <c r="AZ6" s="138">
        <f t="shared" si="10"/>
        <v>0</v>
      </c>
      <c r="BA6" s="138">
        <f t="shared" si="10"/>
        <v>50.699999999999989</v>
      </c>
      <c r="BB6" s="138">
        <f>SUM(BB2:BB5)</f>
        <v>109.19999999999999</v>
      </c>
      <c r="BC6" s="138">
        <f>SUM(BC2:BC5)</f>
        <v>1261.5999999999999</v>
      </c>
      <c r="BD6" s="28">
        <f>AS6+AT6+AU6</f>
        <v>1261.5999999999999</v>
      </c>
    </row>
    <row r="7" spans="1:56" x14ac:dyDescent="0.2">
      <c r="A7" s="23" t="s">
        <v>18</v>
      </c>
      <c r="B7" s="24" t="s">
        <v>19</v>
      </c>
      <c r="C7" s="28">
        <f>'2006_AG_GW_Counties'!C7</f>
        <v>161.70000000000002</v>
      </c>
      <c r="D7" s="29">
        <f>'2006_Urban_GW_Counties'!C7</f>
        <v>7.6999999999999993</v>
      </c>
      <c r="E7" s="29">
        <f>'2006_MW_GW_Counties'!C7</f>
        <v>7.4</v>
      </c>
      <c r="F7" s="29">
        <f t="shared" si="5"/>
        <v>176.8</v>
      </c>
      <c r="G7" s="28">
        <f>'2006_AG_GW_Counties'!H7</f>
        <v>1198.7999999999997</v>
      </c>
      <c r="H7" s="29">
        <f>'2006_Urban_GW_Counties'!H7</f>
        <v>7.9</v>
      </c>
      <c r="I7" s="29">
        <f>'2006_MW_GW_Counties'!H7</f>
        <v>156.19999999999999</v>
      </c>
      <c r="J7" s="28">
        <f>'2006_AG_GW_Counties'!D7+'2006_Urban_GW_Counties'!D7+'2006_MW_GW_Counties'!D7</f>
        <v>41.2</v>
      </c>
      <c r="K7" s="28">
        <f>'2006_AG_GW_Counties'!E7+'2006_Urban_GW_Counties'!E7+'2006_MW_GW_Counties'!E7</f>
        <v>0</v>
      </c>
      <c r="L7" s="28">
        <f>'2006_AG_GW_Counties'!F7+'2006_Urban_GW_Counties'!F7+'2006_MW_GW_Counties'!F7</f>
        <v>36.4</v>
      </c>
      <c r="M7" s="28">
        <f>'2006_AG_GW_Counties'!J7</f>
        <v>114.30000000000001</v>
      </c>
      <c r="N7" s="29">
        <f>'2006_Urban_GW_Counties'!J7</f>
        <v>0</v>
      </c>
      <c r="O7" s="29">
        <f>'2006_MW_GW_Counties'!J7</f>
        <v>26.400000000000006</v>
      </c>
      <c r="P7" s="28">
        <f>'2006_AG_GW_Counties'!J7+'2006_Urban_GW_Counties'!J7+'2006_MW_GW_Counties'!J7</f>
        <v>140.70000000000002</v>
      </c>
      <c r="Q7" s="29">
        <f>'2006_AG_GW_Counties'!H7+'2006_Urban_GW_Counties'!H7+'2006_MW_GW_Counties'!H7</f>
        <v>1362.8999999999999</v>
      </c>
      <c r="S7" s="27">
        <v>202</v>
      </c>
      <c r="T7" s="25" t="s">
        <v>152</v>
      </c>
      <c r="U7" s="28">
        <f>'2006_AG_GW_Counties'!P7</f>
        <v>20.900000000000006</v>
      </c>
      <c r="V7" s="29">
        <f>'2006_Urban_GW_Counties'!P7</f>
        <v>151.89999999999998</v>
      </c>
      <c r="W7" s="29">
        <f>'2006_MW_GW_Counties'!P7</f>
        <v>0</v>
      </c>
      <c r="X7" s="29">
        <f t="shared" si="6"/>
        <v>172.79999999999998</v>
      </c>
      <c r="Y7" s="28">
        <f>'2006_AG_GW_Counties'!U7</f>
        <v>26.100000000000005</v>
      </c>
      <c r="Z7" s="29">
        <f>'2006_Urban_GW_Counties'!U7</f>
        <v>985.49999999999989</v>
      </c>
      <c r="AA7" s="29">
        <f>'2006_MW_GW_Counties'!U7</f>
        <v>0</v>
      </c>
      <c r="AB7" s="28">
        <f>'2006_AG_GW_Counties'!Q7+'2006_Urban_GW_Counties'!Q7+'2006_MW_GW_Counties'!Q7</f>
        <v>77.3</v>
      </c>
      <c r="AC7" s="28">
        <f>'2006_AG_GW_Counties'!R7+'2006_Urban_GW_Counties'!R7+'2006_MW_GW_Counties'!R7</f>
        <v>91.699999999999989</v>
      </c>
      <c r="AD7" s="28">
        <f>'2006_AG_GW_Counties'!S7+'2006_Urban_GW_Counties'!S7+'2006_MW_GW_Counties'!S7</f>
        <v>1.3</v>
      </c>
      <c r="AE7" s="28">
        <f>'2006_AG_GW_Counties'!W7</f>
        <v>0.5</v>
      </c>
      <c r="AF7" s="29">
        <f>'2006_Urban_GW_Counties'!W7</f>
        <v>21.6</v>
      </c>
      <c r="AG7" s="29">
        <f>'2006_MW_GW_Counties'!W7</f>
        <v>0</v>
      </c>
      <c r="AH7" s="28">
        <f>'2006_AG_GW_Counties'!W7+'2006_Urban_GW_Counties'!W7+'2006_MW_GW_Counties'!W7</f>
        <v>22.1</v>
      </c>
      <c r="AI7" s="29">
        <f t="shared" si="1"/>
        <v>1011.5999999999999</v>
      </c>
      <c r="AL7" s="148"/>
      <c r="AM7" s="27"/>
    </row>
    <row r="8" spans="1:56" x14ac:dyDescent="0.2">
      <c r="A8" s="23" t="s">
        <v>20</v>
      </c>
      <c r="B8" s="24" t="s">
        <v>21</v>
      </c>
      <c r="C8" s="28">
        <f>'2006_AG_GW_Counties'!C8</f>
        <v>0.30000000000000004</v>
      </c>
      <c r="D8" s="29">
        <f>'2006_Urban_GW_Counties'!C8</f>
        <v>13.700000000000001</v>
      </c>
      <c r="E8" s="29">
        <f>'2006_MW_GW_Counties'!C8</f>
        <v>0</v>
      </c>
      <c r="F8" s="29">
        <f t="shared" si="5"/>
        <v>14.000000000000002</v>
      </c>
      <c r="G8" s="28">
        <f>'2006_AG_GW_Counties'!H8</f>
        <v>118.39999999999999</v>
      </c>
      <c r="H8" s="29">
        <f>'2006_Urban_GW_Counties'!H8</f>
        <v>272.09999999999997</v>
      </c>
      <c r="I8" s="29">
        <f>'2006_MW_GW_Counties'!H8</f>
        <v>0</v>
      </c>
      <c r="J8" s="28">
        <f>'2006_AG_GW_Counties'!D8+'2006_Urban_GW_Counties'!D8+'2006_MW_GW_Counties'!D8</f>
        <v>51</v>
      </c>
      <c r="K8" s="28">
        <f>'2006_AG_GW_Counties'!E8+'2006_Urban_GW_Counties'!E8+'2006_MW_GW_Counties'!E8</f>
        <v>0</v>
      </c>
      <c r="L8" s="28">
        <f>'2006_AG_GW_Counties'!F8+'2006_Urban_GW_Counties'!F8+'2006_MW_GW_Counties'!F8</f>
        <v>0.5</v>
      </c>
      <c r="M8" s="28">
        <f>'2006_AG_GW_Counties'!J8</f>
        <v>0</v>
      </c>
      <c r="N8" s="29">
        <f>'2006_Urban_GW_Counties'!J8</f>
        <v>5.0999999999999996</v>
      </c>
      <c r="O8" s="29">
        <f>'2006_MW_GW_Counties'!J8</f>
        <v>0</v>
      </c>
      <c r="P8" s="28">
        <f>'2006_AG_GW_Counties'!J8+'2006_Urban_GW_Counties'!J8+'2006_MW_GW_Counties'!J8</f>
        <v>5.0999999999999996</v>
      </c>
      <c r="Q8" s="29">
        <f>'2006_AG_GW_Counties'!H8+'2006_Urban_GW_Counties'!H8+'2006_MW_GW_Counties'!H8</f>
        <v>390.49999999999994</v>
      </c>
      <c r="S8" s="27">
        <v>301</v>
      </c>
      <c r="T8" s="25" t="s">
        <v>153</v>
      </c>
      <c r="U8" s="28">
        <f>'2006_AG_GW_Counties'!P8</f>
        <v>455.79999999999995</v>
      </c>
      <c r="V8" s="29">
        <f>'2006_Urban_GW_Counties'!P8</f>
        <v>153.5</v>
      </c>
      <c r="W8" s="29">
        <f>'2006_MW_GW_Counties'!P8</f>
        <v>0</v>
      </c>
      <c r="X8" s="29">
        <f t="shared" si="6"/>
        <v>609.29999999999995</v>
      </c>
      <c r="Y8" s="28">
        <f>'2006_AG_GW_Counties'!U8</f>
        <v>500.4</v>
      </c>
      <c r="Z8" s="29">
        <f>'2006_Urban_GW_Counties'!U8</f>
        <v>182.9</v>
      </c>
      <c r="AA8" s="29">
        <f>'2006_MW_GW_Counties'!U8</f>
        <v>0.4</v>
      </c>
      <c r="AB8" s="28">
        <f>'2006_AG_GW_Counties'!Q8+'2006_Urban_GW_Counties'!Q8+'2006_MW_GW_Counties'!Q8</f>
        <v>220.2</v>
      </c>
      <c r="AC8" s="28">
        <f>'2006_AG_GW_Counties'!R8+'2006_Urban_GW_Counties'!R8+'2006_MW_GW_Counties'!R8</f>
        <v>2</v>
      </c>
      <c r="AD8" s="28">
        <f>'2006_AG_GW_Counties'!S8+'2006_Urban_GW_Counties'!S8+'2006_MW_GW_Counties'!S8</f>
        <v>3.6</v>
      </c>
      <c r="AE8" s="28">
        <f>'2006_AG_GW_Counties'!W8</f>
        <v>2.8</v>
      </c>
      <c r="AF8" s="29">
        <f>'2006_Urban_GW_Counties'!W8</f>
        <v>8.8999999999999986</v>
      </c>
      <c r="AG8" s="29">
        <f>'2006_MW_GW_Counties'!W8</f>
        <v>0</v>
      </c>
      <c r="AH8" s="28">
        <f>'2006_AG_GW_Counties'!W8+'2006_Urban_GW_Counties'!W8+'2006_MW_GW_Counties'!W8</f>
        <v>11.7</v>
      </c>
      <c r="AI8" s="29">
        <f t="shared" si="1"/>
        <v>683.69999999999993</v>
      </c>
      <c r="AL8" s="148"/>
      <c r="AM8" s="27"/>
    </row>
    <row r="9" spans="1:56" x14ac:dyDescent="0.2">
      <c r="A9" s="23" t="s">
        <v>22</v>
      </c>
      <c r="B9" s="24" t="s">
        <v>23</v>
      </c>
      <c r="C9" s="28">
        <f>'2006_AG_GW_Counties'!C9</f>
        <v>4.5999999999999996</v>
      </c>
      <c r="D9" s="29">
        <f>'2006_Urban_GW_Counties'!C9</f>
        <v>1.4</v>
      </c>
      <c r="E9" s="29">
        <f>'2006_MW_GW_Counties'!C9</f>
        <v>0</v>
      </c>
      <c r="F9" s="29">
        <f t="shared" si="5"/>
        <v>6</v>
      </c>
      <c r="G9" s="28">
        <f>'2006_AG_GW_Counties'!H9</f>
        <v>10.7</v>
      </c>
      <c r="H9" s="29">
        <f>'2006_Urban_GW_Counties'!H9</f>
        <v>4.9000000000000004</v>
      </c>
      <c r="I9" s="29">
        <f>'2006_MW_GW_Counties'!H9</f>
        <v>0</v>
      </c>
      <c r="J9" s="28">
        <f>'2006_AG_GW_Counties'!D9+'2006_Urban_GW_Counties'!D9+'2006_MW_GW_Counties'!D9</f>
        <v>4.4000000000000004</v>
      </c>
      <c r="K9" s="28">
        <f>'2006_AG_GW_Counties'!E9+'2006_Urban_GW_Counties'!E9+'2006_MW_GW_Counties'!E9</f>
        <v>0</v>
      </c>
      <c r="L9" s="28">
        <f>'2006_AG_GW_Counties'!F9+'2006_Urban_GW_Counties'!F9+'2006_MW_GW_Counties'!F9</f>
        <v>0</v>
      </c>
      <c r="M9" s="28">
        <f>'2006_AG_GW_Counties'!J9</f>
        <v>0</v>
      </c>
      <c r="N9" s="29">
        <f>'2006_Urban_GW_Counties'!J9</f>
        <v>0</v>
      </c>
      <c r="O9" s="29">
        <f>'2006_MW_GW_Counties'!J9</f>
        <v>0</v>
      </c>
      <c r="P9" s="28">
        <f>'2006_AG_GW_Counties'!J9+'2006_Urban_GW_Counties'!J9+'2006_MW_GW_Counties'!J9</f>
        <v>0</v>
      </c>
      <c r="Q9" s="29">
        <f>'2006_AG_GW_Counties'!H9+'2006_Urban_GW_Counties'!H9+'2006_MW_GW_Counties'!H9</f>
        <v>15.6</v>
      </c>
      <c r="S9" s="27">
        <v>302</v>
      </c>
      <c r="T9" s="25" t="s">
        <v>154</v>
      </c>
      <c r="U9" s="28">
        <f>'2006_AG_GW_Counties'!P9</f>
        <v>249.4</v>
      </c>
      <c r="V9" s="29">
        <f>'2006_Urban_GW_Counties'!P9</f>
        <v>72.3</v>
      </c>
      <c r="W9" s="29">
        <f>'2006_MW_GW_Counties'!P9</f>
        <v>0</v>
      </c>
      <c r="X9" s="29">
        <f t="shared" si="6"/>
        <v>321.7</v>
      </c>
      <c r="Y9" s="28">
        <f>'2006_AG_GW_Counties'!U9</f>
        <v>278.40000000000003</v>
      </c>
      <c r="Z9" s="29">
        <f>'2006_Urban_GW_Counties'!U9</f>
        <v>131.89999999999998</v>
      </c>
      <c r="AA9" s="29">
        <f>'2006_MW_GW_Counties'!U9</f>
        <v>0</v>
      </c>
      <c r="AB9" s="28">
        <f>'2006_AG_GW_Counties'!Q9+'2006_Urban_GW_Counties'!Q9+'2006_MW_GW_Counties'!Q9</f>
        <v>69.2</v>
      </c>
      <c r="AC9" s="28">
        <f>'2006_AG_GW_Counties'!R9+'2006_Urban_GW_Counties'!R9+'2006_MW_GW_Counties'!R9</f>
        <v>0</v>
      </c>
      <c r="AD9" s="28">
        <f>'2006_AG_GW_Counties'!S9+'2006_Urban_GW_Counties'!S9+'2006_MW_GW_Counties'!S9</f>
        <v>0</v>
      </c>
      <c r="AE9" s="28">
        <f>'2006_AG_GW_Counties'!W9</f>
        <v>0</v>
      </c>
      <c r="AF9" s="29">
        <f>'2006_Urban_GW_Counties'!W9</f>
        <v>0</v>
      </c>
      <c r="AG9" s="29">
        <f>'2006_MW_GW_Counties'!W9</f>
        <v>0</v>
      </c>
      <c r="AH9" s="28">
        <f>'2006_AG_GW_Counties'!W9+'2006_Urban_GW_Counties'!W9+'2006_MW_GW_Counties'!W9</f>
        <v>0</v>
      </c>
      <c r="AI9" s="29">
        <f t="shared" si="1"/>
        <v>410.3</v>
      </c>
      <c r="AL9" s="148" t="s">
        <v>230</v>
      </c>
      <c r="AM9" s="150">
        <v>201</v>
      </c>
      <c r="AN9" s="151" t="s">
        <v>151</v>
      </c>
      <c r="AO9" s="138">
        <f t="shared" ref="AO9:AX10" si="11">U6</f>
        <v>57.600000000000009</v>
      </c>
      <c r="AP9" s="138">
        <f t="shared" si="11"/>
        <v>16.7</v>
      </c>
      <c r="AQ9" s="138">
        <f t="shared" si="11"/>
        <v>0</v>
      </c>
      <c r="AR9" s="138">
        <f t="shared" si="11"/>
        <v>74.300000000000011</v>
      </c>
      <c r="AS9" s="138">
        <f t="shared" si="11"/>
        <v>80</v>
      </c>
      <c r="AT9" s="138">
        <f t="shared" si="11"/>
        <v>146.6</v>
      </c>
      <c r="AU9" s="138">
        <f t="shared" si="11"/>
        <v>0.7</v>
      </c>
      <c r="AV9" s="138">
        <f t="shared" si="11"/>
        <v>20</v>
      </c>
      <c r="AW9" s="138">
        <f t="shared" si="11"/>
        <v>0</v>
      </c>
      <c r="AX9" s="138">
        <f t="shared" si="11"/>
        <v>0.2</v>
      </c>
      <c r="AY9" s="138">
        <f t="shared" ref="AY9:BA9" si="12">AE6</f>
        <v>0</v>
      </c>
      <c r="AZ9" s="138">
        <f t="shared" si="12"/>
        <v>0</v>
      </c>
      <c r="BA9" s="138">
        <f t="shared" si="12"/>
        <v>0</v>
      </c>
      <c r="BB9" s="138">
        <f>AH6</f>
        <v>0</v>
      </c>
      <c r="BC9" s="138">
        <f>AI6</f>
        <v>227.29999999999998</v>
      </c>
    </row>
    <row r="10" spans="1:56" ht="13.5" thickBot="1" x14ac:dyDescent="0.25">
      <c r="A10" s="23" t="s">
        <v>24</v>
      </c>
      <c r="B10" s="24" t="s">
        <v>25</v>
      </c>
      <c r="C10" s="28">
        <f>'2006_AG_GW_Counties'!C10</f>
        <v>0.4</v>
      </c>
      <c r="D10" s="29">
        <f>'2006_Urban_GW_Counties'!C10</f>
        <v>9.2999999999999989</v>
      </c>
      <c r="E10" s="29">
        <f>'2006_MW_GW_Counties'!C10</f>
        <v>0</v>
      </c>
      <c r="F10" s="29">
        <f t="shared" si="5"/>
        <v>9.6999999999999993</v>
      </c>
      <c r="G10" s="28">
        <f>'2006_AG_GW_Counties'!H10</f>
        <v>16.5</v>
      </c>
      <c r="H10" s="29">
        <f>'2006_Urban_GW_Counties'!H10</f>
        <v>61.3</v>
      </c>
      <c r="I10" s="29">
        <f>'2006_MW_GW_Counties'!H10</f>
        <v>0</v>
      </c>
      <c r="J10" s="28">
        <f>'2006_AG_GW_Counties'!D10+'2006_Urban_GW_Counties'!D10+'2006_MW_GW_Counties'!D10</f>
        <v>11.3</v>
      </c>
      <c r="K10" s="28">
        <f>'2006_AG_GW_Counties'!E10+'2006_Urban_GW_Counties'!E10+'2006_MW_GW_Counties'!E10</f>
        <v>0</v>
      </c>
      <c r="L10" s="28">
        <f>'2006_AG_GW_Counties'!F10+'2006_Urban_GW_Counties'!F10+'2006_MW_GW_Counties'!F10</f>
        <v>0.8</v>
      </c>
      <c r="M10" s="28">
        <f>'2006_AG_GW_Counties'!J10</f>
        <v>1.2</v>
      </c>
      <c r="N10" s="29">
        <f>'2006_Urban_GW_Counties'!J10</f>
        <v>2.9</v>
      </c>
      <c r="O10" s="29">
        <f>'2006_MW_GW_Counties'!J10</f>
        <v>0</v>
      </c>
      <c r="P10" s="28">
        <f>'2006_AG_GW_Counties'!J10+'2006_Urban_GW_Counties'!J10+'2006_MW_GW_Counties'!J10</f>
        <v>4.0999999999999996</v>
      </c>
      <c r="Q10" s="29">
        <f>'2006_AG_GW_Counties'!H10+'2006_Urban_GW_Counties'!H10+'2006_MW_GW_Counties'!H10</f>
        <v>77.8</v>
      </c>
      <c r="S10" s="27">
        <v>401</v>
      </c>
      <c r="T10" s="25" t="s">
        <v>93</v>
      </c>
      <c r="U10" s="28">
        <f>'2006_AG_GW_Counties'!P10</f>
        <v>193.00000000000003</v>
      </c>
      <c r="V10" s="29">
        <f>'2006_Urban_GW_Counties'!P10</f>
        <v>38.6</v>
      </c>
      <c r="W10" s="29">
        <f>'2006_MW_GW_Counties'!P10</f>
        <v>0</v>
      </c>
      <c r="X10" s="29">
        <f t="shared" si="6"/>
        <v>231.60000000000002</v>
      </c>
      <c r="Y10" s="28">
        <f>'2006_AG_GW_Counties'!U10</f>
        <v>243.60000000000002</v>
      </c>
      <c r="Z10" s="29">
        <f>'2006_Urban_GW_Counties'!U10</f>
        <v>247.2</v>
      </c>
      <c r="AA10" s="29">
        <f>'2006_MW_GW_Counties'!U10</f>
        <v>0</v>
      </c>
      <c r="AB10" s="28">
        <f>'2006_AG_GW_Counties'!Q10+'2006_Urban_GW_Counties'!Q10+'2006_MW_GW_Counties'!Q10</f>
        <v>65.900000000000006</v>
      </c>
      <c r="AC10" s="28">
        <f>'2006_AG_GW_Counties'!R10+'2006_Urban_GW_Counties'!R10+'2006_MW_GW_Counties'!R10</f>
        <v>52.4</v>
      </c>
      <c r="AD10" s="28">
        <f>'2006_AG_GW_Counties'!S10+'2006_Urban_GW_Counties'!S10+'2006_MW_GW_Counties'!S10</f>
        <v>0</v>
      </c>
      <c r="AE10" s="28">
        <f>'2006_AG_GW_Counties'!W10</f>
        <v>0</v>
      </c>
      <c r="AF10" s="29">
        <f>'2006_Urban_GW_Counties'!W10</f>
        <v>0</v>
      </c>
      <c r="AG10" s="29">
        <f>'2006_MW_GW_Counties'!W10</f>
        <v>0</v>
      </c>
      <c r="AH10" s="28">
        <f>'2006_AG_GW_Counties'!W10+'2006_Urban_GW_Counties'!W10+'2006_MW_GW_Counties'!W10</f>
        <v>0</v>
      </c>
      <c r="AI10" s="29">
        <f t="shared" si="1"/>
        <v>490.8</v>
      </c>
      <c r="AL10" s="148"/>
      <c r="AM10" s="152">
        <v>202</v>
      </c>
      <c r="AN10" s="153" t="s">
        <v>152</v>
      </c>
      <c r="AO10" s="154">
        <f t="shared" si="11"/>
        <v>20.900000000000006</v>
      </c>
      <c r="AP10" s="154">
        <f t="shared" si="11"/>
        <v>151.89999999999998</v>
      </c>
      <c r="AQ10" s="154">
        <f t="shared" si="11"/>
        <v>0</v>
      </c>
      <c r="AR10" s="154">
        <f t="shared" si="11"/>
        <v>172.79999999999998</v>
      </c>
      <c r="AS10" s="154">
        <f t="shared" si="11"/>
        <v>26.100000000000005</v>
      </c>
      <c r="AT10" s="154">
        <f t="shared" si="11"/>
        <v>985.49999999999989</v>
      </c>
      <c r="AU10" s="154">
        <f t="shared" si="11"/>
        <v>0</v>
      </c>
      <c r="AV10" s="154">
        <f t="shared" si="11"/>
        <v>77.3</v>
      </c>
      <c r="AW10" s="154">
        <f t="shared" si="11"/>
        <v>91.699999999999989</v>
      </c>
      <c r="AX10" s="154">
        <f t="shared" si="11"/>
        <v>1.3</v>
      </c>
      <c r="AY10" s="154">
        <f t="shared" ref="AY10:BA10" si="13">AE7</f>
        <v>0.5</v>
      </c>
      <c r="AZ10" s="154">
        <f t="shared" si="13"/>
        <v>21.6</v>
      </c>
      <c r="BA10" s="154">
        <f t="shared" si="13"/>
        <v>0</v>
      </c>
      <c r="BB10" s="154">
        <f>AH7</f>
        <v>22.1</v>
      </c>
      <c r="BC10" s="154">
        <f>AI7</f>
        <v>1011.5999999999999</v>
      </c>
    </row>
    <row r="11" spans="1:56" ht="13.5" thickTop="1" x14ac:dyDescent="0.2">
      <c r="A11" s="23" t="s">
        <v>26</v>
      </c>
      <c r="B11" s="24" t="s">
        <v>27</v>
      </c>
      <c r="C11" s="28">
        <f>'2006_AG_GW_Counties'!C11</f>
        <v>897.9</v>
      </c>
      <c r="D11" s="29">
        <f>'2006_Urban_GW_Counties'!C11</f>
        <v>266.10000000000002</v>
      </c>
      <c r="E11" s="29">
        <f>'2006_MW_GW_Counties'!C11</f>
        <v>3.6</v>
      </c>
      <c r="F11" s="29">
        <f t="shared" si="5"/>
        <v>1167.5999999999999</v>
      </c>
      <c r="G11" s="28">
        <f>'2006_AG_GW_Counties'!H11</f>
        <v>3541.5</v>
      </c>
      <c r="H11" s="29">
        <f>'2006_Urban_GW_Counties'!H11</f>
        <v>349.7</v>
      </c>
      <c r="I11" s="29">
        <f>'2006_MW_GW_Counties'!H11</f>
        <v>29.1</v>
      </c>
      <c r="J11" s="28">
        <f>'2006_AG_GW_Counties'!D11+'2006_Urban_GW_Counties'!D11+'2006_MW_GW_Counties'!D11</f>
        <v>853.3</v>
      </c>
      <c r="K11" s="28">
        <f>'2006_AG_GW_Counties'!E11+'2006_Urban_GW_Counties'!E11+'2006_MW_GW_Counties'!E11</f>
        <v>97.2</v>
      </c>
      <c r="L11" s="28">
        <f>'2006_AG_GW_Counties'!F11+'2006_Urban_GW_Counties'!F11+'2006_MW_GW_Counties'!F11</f>
        <v>82.2</v>
      </c>
      <c r="M11" s="28">
        <f>'2006_AG_GW_Counties'!J11</f>
        <v>0</v>
      </c>
      <c r="N11" s="29">
        <f>'2006_Urban_GW_Counties'!J11</f>
        <v>0</v>
      </c>
      <c r="O11" s="29">
        <f>'2006_MW_GW_Counties'!J11</f>
        <v>0</v>
      </c>
      <c r="P11" s="28">
        <f>'2006_AG_GW_Counties'!J11+'2006_Urban_GW_Counties'!J11+'2006_MW_GW_Counties'!J11</f>
        <v>0</v>
      </c>
      <c r="Q11" s="29">
        <f>'2006_AG_GW_Counties'!H11+'2006_Urban_GW_Counties'!H11+'2006_MW_GW_Counties'!H11</f>
        <v>3920.2999999999997</v>
      </c>
      <c r="S11" s="27">
        <v>402</v>
      </c>
      <c r="T11" s="25" t="s">
        <v>155</v>
      </c>
      <c r="U11" s="28">
        <f>'2006_AG_GW_Counties'!P11</f>
        <v>2.2000000000000002</v>
      </c>
      <c r="V11" s="29">
        <f>'2006_Urban_GW_Counties'!P11</f>
        <v>679.9</v>
      </c>
      <c r="W11" s="29">
        <f>'2006_MW_GW_Counties'!P11</f>
        <v>0</v>
      </c>
      <c r="X11" s="29">
        <f t="shared" si="6"/>
        <v>682.1</v>
      </c>
      <c r="Y11" s="28">
        <f>'2006_AG_GW_Counties'!U11</f>
        <v>4.2</v>
      </c>
      <c r="Z11" s="29">
        <f>'2006_Urban_GW_Counties'!U11</f>
        <v>1822.4999999999998</v>
      </c>
      <c r="AA11" s="29">
        <f>'2006_MW_GW_Counties'!U11</f>
        <v>26.999999999999996</v>
      </c>
      <c r="AB11" s="28">
        <f>'2006_AG_GW_Counties'!Q11+'2006_Urban_GW_Counties'!Q11+'2006_MW_GW_Counties'!Q11</f>
        <v>67.400000000000006</v>
      </c>
      <c r="AC11" s="28">
        <f>'2006_AG_GW_Counties'!R11+'2006_Urban_GW_Counties'!R11+'2006_MW_GW_Counties'!R11</f>
        <v>120.8</v>
      </c>
      <c r="AD11" s="28">
        <f>'2006_AG_GW_Counties'!S11+'2006_Urban_GW_Counties'!S11+'2006_MW_GW_Counties'!S11</f>
        <v>0</v>
      </c>
      <c r="AE11" s="28">
        <f>'2006_AG_GW_Counties'!W11</f>
        <v>0</v>
      </c>
      <c r="AF11" s="29">
        <f>'2006_Urban_GW_Counties'!W11</f>
        <v>0</v>
      </c>
      <c r="AG11" s="29">
        <f>'2006_MW_GW_Counties'!W11</f>
        <v>0</v>
      </c>
      <c r="AH11" s="28">
        <f>'2006_AG_GW_Counties'!W11+'2006_Urban_GW_Counties'!W11+'2006_MW_GW_Counties'!W11</f>
        <v>0</v>
      </c>
      <c r="AI11" s="29">
        <f t="shared" si="1"/>
        <v>1853.6999999999998</v>
      </c>
      <c r="AL11" s="148"/>
      <c r="AM11" s="150"/>
      <c r="AN11" s="155" t="s">
        <v>242</v>
      </c>
      <c r="AO11" s="138">
        <f>SUM(AO9:AO10)</f>
        <v>78.500000000000014</v>
      </c>
      <c r="AP11" s="138">
        <f t="shared" ref="AP11:BC11" si="14">SUM(AP9:AP10)</f>
        <v>168.59999999999997</v>
      </c>
      <c r="AQ11" s="138">
        <f t="shared" si="14"/>
        <v>0</v>
      </c>
      <c r="AR11" s="138">
        <f t="shared" si="14"/>
        <v>247.1</v>
      </c>
      <c r="AS11" s="138">
        <f t="shared" si="14"/>
        <v>106.10000000000001</v>
      </c>
      <c r="AT11" s="138">
        <f t="shared" si="14"/>
        <v>1132.0999999999999</v>
      </c>
      <c r="AU11" s="138">
        <f t="shared" si="14"/>
        <v>0.7</v>
      </c>
      <c r="AV11" s="138">
        <f t="shared" si="14"/>
        <v>97.3</v>
      </c>
      <c r="AW11" s="138">
        <f t="shared" si="14"/>
        <v>91.699999999999989</v>
      </c>
      <c r="AX11" s="138">
        <f t="shared" si="14"/>
        <v>1.5</v>
      </c>
      <c r="AY11" s="138">
        <f t="shared" ref="AY11:BA11" si="15">SUM(AY9:AY10)</f>
        <v>0.5</v>
      </c>
      <c r="AZ11" s="138">
        <f t="shared" si="15"/>
        <v>21.6</v>
      </c>
      <c r="BA11" s="138">
        <f t="shared" si="15"/>
        <v>0</v>
      </c>
      <c r="BB11" s="138">
        <f t="shared" si="14"/>
        <v>22.1</v>
      </c>
      <c r="BC11" s="138">
        <f t="shared" si="14"/>
        <v>1238.8999999999999</v>
      </c>
      <c r="BD11" s="28">
        <f>AS11+AT11+AU11</f>
        <v>1238.8999999999999</v>
      </c>
    </row>
    <row r="12" spans="1:56" x14ac:dyDescent="0.2">
      <c r="A12" s="23" t="s">
        <v>28</v>
      </c>
      <c r="B12" s="24" t="s">
        <v>29</v>
      </c>
      <c r="C12" s="28">
        <f>'2006_AG_GW_Counties'!C12</f>
        <v>227</v>
      </c>
      <c r="D12" s="29">
        <f>'2006_Urban_GW_Counties'!C12</f>
        <v>8.6</v>
      </c>
      <c r="E12" s="29">
        <f>'2006_MW_GW_Counties'!C12</f>
        <v>2.7</v>
      </c>
      <c r="F12" s="29">
        <f t="shared" si="5"/>
        <v>238.29999999999998</v>
      </c>
      <c r="G12" s="28">
        <f>'2006_AG_GW_Counties'!H12</f>
        <v>935.40000000000009</v>
      </c>
      <c r="H12" s="29">
        <f>'2006_Urban_GW_Counties'!H12</f>
        <v>8.6</v>
      </c>
      <c r="I12" s="29">
        <f>'2006_MW_GW_Counties'!H12</f>
        <v>88.1</v>
      </c>
      <c r="J12" s="28">
        <f>'2006_AG_GW_Counties'!D12+'2006_Urban_GW_Counties'!D12+'2006_MW_GW_Counties'!D12</f>
        <v>56.099999999999994</v>
      </c>
      <c r="K12" s="28">
        <f>'2006_AG_GW_Counties'!E12+'2006_Urban_GW_Counties'!E12+'2006_MW_GW_Counties'!E12</f>
        <v>0</v>
      </c>
      <c r="L12" s="28">
        <f>'2006_AG_GW_Counties'!F12+'2006_Urban_GW_Counties'!F12+'2006_MW_GW_Counties'!F12</f>
        <v>84.7</v>
      </c>
      <c r="M12" s="28">
        <f>'2006_AG_GW_Counties'!J12</f>
        <v>60.3</v>
      </c>
      <c r="N12" s="29">
        <f>'2006_Urban_GW_Counties'!J12</f>
        <v>0</v>
      </c>
      <c r="O12" s="29">
        <f>'2006_MW_GW_Counties'!J12</f>
        <v>19.299999999999997</v>
      </c>
      <c r="P12" s="28">
        <f>'2006_AG_GW_Counties'!J12+'2006_Urban_GW_Counties'!J12+'2006_MW_GW_Counties'!J12</f>
        <v>79.599999999999994</v>
      </c>
      <c r="Q12" s="29">
        <f>'2006_AG_GW_Counties'!H12+'2006_Urban_GW_Counties'!H12+'2006_MW_GW_Counties'!H12</f>
        <v>1032.1000000000001</v>
      </c>
      <c r="S12" s="27">
        <v>403</v>
      </c>
      <c r="T12" s="25" t="s">
        <v>156</v>
      </c>
      <c r="U12" s="28">
        <f>'2006_AG_GW_Counties'!P12</f>
        <v>130.30000000000001</v>
      </c>
      <c r="V12" s="29">
        <f>'2006_Urban_GW_Counties'!P12</f>
        <v>626.10000000000014</v>
      </c>
      <c r="W12" s="29">
        <f>'2006_MW_GW_Counties'!P12</f>
        <v>0</v>
      </c>
      <c r="X12" s="29">
        <f t="shared" si="6"/>
        <v>756.40000000000009</v>
      </c>
      <c r="Y12" s="28">
        <f>'2006_AG_GW_Counties'!U12</f>
        <v>158.20000000000002</v>
      </c>
      <c r="Z12" s="29">
        <f>'2006_Urban_GW_Counties'!U12</f>
        <v>1399.0000000000002</v>
      </c>
      <c r="AA12" s="29">
        <f>'2006_MW_GW_Counties'!U12</f>
        <v>4.0999999999999996</v>
      </c>
      <c r="AB12" s="28">
        <f>'2006_AG_GW_Counties'!Q12+'2006_Urban_GW_Counties'!Q12+'2006_MW_GW_Counties'!Q12</f>
        <v>354</v>
      </c>
      <c r="AC12" s="28">
        <f>'2006_AG_GW_Counties'!R12+'2006_Urban_GW_Counties'!R12+'2006_MW_GW_Counties'!R12</f>
        <v>68.800000000000011</v>
      </c>
      <c r="AD12" s="28">
        <f>'2006_AG_GW_Counties'!S12+'2006_Urban_GW_Counties'!S12+'2006_MW_GW_Counties'!S12</f>
        <v>0</v>
      </c>
      <c r="AE12" s="28">
        <f>'2006_AG_GW_Counties'!W12</f>
        <v>7.4</v>
      </c>
      <c r="AF12" s="29">
        <f>'2006_Urban_GW_Counties'!W12</f>
        <v>350</v>
      </c>
      <c r="AG12" s="29">
        <f>'2006_MW_GW_Counties'!W12</f>
        <v>0</v>
      </c>
      <c r="AH12" s="28">
        <f>'2006_AG_GW_Counties'!W12+'2006_Urban_GW_Counties'!W12+'2006_MW_GW_Counties'!W12</f>
        <v>357.4</v>
      </c>
      <c r="AI12" s="29">
        <f t="shared" si="1"/>
        <v>1561.3000000000002</v>
      </c>
      <c r="AL12" s="148"/>
      <c r="AM12" s="27"/>
    </row>
    <row r="13" spans="1:56" x14ac:dyDescent="0.2">
      <c r="A13" s="23" t="s">
        <v>30</v>
      </c>
      <c r="B13" s="24" t="s">
        <v>31</v>
      </c>
      <c r="C13" s="28">
        <f>'2006_AG_GW_Counties'!C13</f>
        <v>68.800000000000011</v>
      </c>
      <c r="D13" s="29">
        <f>'2006_Urban_GW_Counties'!C13</f>
        <v>18.399999999999999</v>
      </c>
      <c r="E13" s="29">
        <f>'2006_MW_GW_Counties'!C13</f>
        <v>0</v>
      </c>
      <c r="F13" s="29">
        <f t="shared" si="5"/>
        <v>87.200000000000017</v>
      </c>
      <c r="G13" s="28">
        <f>'2006_AG_GW_Counties'!H13</f>
        <v>74.100000000000009</v>
      </c>
      <c r="H13" s="29">
        <f>'2006_Urban_GW_Counties'!H13</f>
        <v>43.2</v>
      </c>
      <c r="I13" s="29">
        <f>'2006_MW_GW_Counties'!H13</f>
        <v>0</v>
      </c>
      <c r="J13" s="28">
        <f>'2006_AG_GW_Counties'!D13+'2006_Urban_GW_Counties'!D13+'2006_MW_GW_Counties'!D13</f>
        <v>21.3</v>
      </c>
      <c r="K13" s="28">
        <f>'2006_AG_GW_Counties'!E13+'2006_Urban_GW_Counties'!E13+'2006_MW_GW_Counties'!E13</f>
        <v>0</v>
      </c>
      <c r="L13" s="28">
        <f>'2006_AG_GW_Counties'!F13+'2006_Urban_GW_Counties'!F13+'2006_MW_GW_Counties'!F13</f>
        <v>0</v>
      </c>
      <c r="M13" s="28">
        <f>'2006_AG_GW_Counties'!J13</f>
        <v>0</v>
      </c>
      <c r="N13" s="29">
        <f>'2006_Urban_GW_Counties'!J13</f>
        <v>0</v>
      </c>
      <c r="O13" s="29">
        <f>'2006_MW_GW_Counties'!J13</f>
        <v>0</v>
      </c>
      <c r="P13" s="28">
        <f>'2006_AG_GW_Counties'!J13+'2006_Urban_GW_Counties'!J13+'2006_MW_GW_Counties'!J13</f>
        <v>0</v>
      </c>
      <c r="Q13" s="29">
        <f>'2006_AG_GW_Counties'!H13+'2006_Urban_GW_Counties'!H13+'2006_MW_GW_Counties'!H13</f>
        <v>117.30000000000001</v>
      </c>
      <c r="S13" s="27">
        <v>404</v>
      </c>
      <c r="T13" s="25" t="s">
        <v>81</v>
      </c>
      <c r="U13" s="28">
        <f>'2006_AG_GW_Counties'!P13</f>
        <v>38.300000000000004</v>
      </c>
      <c r="V13" s="29">
        <f>'2006_Urban_GW_Counties'!P13</f>
        <v>31.5</v>
      </c>
      <c r="W13" s="29">
        <f>'2006_MW_GW_Counties'!P13</f>
        <v>0</v>
      </c>
      <c r="X13" s="29">
        <f t="shared" si="6"/>
        <v>69.800000000000011</v>
      </c>
      <c r="Y13" s="28">
        <f>'2006_AG_GW_Counties'!U13</f>
        <v>271.2</v>
      </c>
      <c r="Z13" s="29">
        <f>'2006_Urban_GW_Counties'!U13</f>
        <v>825.30000000000007</v>
      </c>
      <c r="AA13" s="29">
        <f>'2006_MW_GW_Counties'!U13</f>
        <v>0</v>
      </c>
      <c r="AB13" s="28">
        <f>'2006_AG_GW_Counties'!Q13+'2006_Urban_GW_Counties'!Q13+'2006_MW_GW_Counties'!Q13</f>
        <v>26.5</v>
      </c>
      <c r="AC13" s="28">
        <f>'2006_AG_GW_Counties'!R13+'2006_Urban_GW_Counties'!R13+'2006_MW_GW_Counties'!R13</f>
        <v>18.8</v>
      </c>
      <c r="AD13" s="28">
        <f>'2006_AG_GW_Counties'!S13+'2006_Urban_GW_Counties'!S13+'2006_MW_GW_Counties'!S13</f>
        <v>0</v>
      </c>
      <c r="AE13" s="28">
        <f>'2006_AG_GW_Counties'!W13</f>
        <v>0</v>
      </c>
      <c r="AF13" s="29">
        <f>'2006_Urban_GW_Counties'!W13</f>
        <v>0</v>
      </c>
      <c r="AG13" s="29">
        <f>'2006_MW_GW_Counties'!W13</f>
        <v>0</v>
      </c>
      <c r="AH13" s="28">
        <f>'2006_AG_GW_Counties'!W13+'2006_Urban_GW_Counties'!W13+'2006_MW_GW_Counties'!W13</f>
        <v>0</v>
      </c>
      <c r="AI13" s="29">
        <f t="shared" si="1"/>
        <v>1096.5</v>
      </c>
      <c r="AL13" s="148"/>
      <c r="AM13" s="27"/>
    </row>
    <row r="14" spans="1:56" x14ac:dyDescent="0.2">
      <c r="A14" s="23" t="s">
        <v>32</v>
      </c>
      <c r="B14" s="24" t="s">
        <v>33</v>
      </c>
      <c r="C14" s="28">
        <f>'2006_AG_GW_Counties'!C14</f>
        <v>0</v>
      </c>
      <c r="D14" s="29">
        <f>'2006_Urban_GW_Counties'!C14</f>
        <v>0.9</v>
      </c>
      <c r="E14" s="29">
        <f>'2006_MW_GW_Counties'!C14</f>
        <v>0</v>
      </c>
      <c r="F14" s="29">
        <f t="shared" si="5"/>
        <v>0.9</v>
      </c>
      <c r="G14" s="28">
        <f>'2006_AG_GW_Counties'!H14</f>
        <v>2973</v>
      </c>
      <c r="H14" s="29">
        <f>'2006_Urban_GW_Counties'!H14</f>
        <v>87.899999999999991</v>
      </c>
      <c r="I14" s="29">
        <f>'2006_MW_GW_Counties'!H14</f>
        <v>30.3</v>
      </c>
      <c r="J14" s="28">
        <f>'2006_AG_GW_Counties'!D14+'2006_Urban_GW_Counties'!D14+'2006_MW_GW_Counties'!D14</f>
        <v>0.4</v>
      </c>
      <c r="K14" s="28">
        <f>'2006_AG_GW_Counties'!E14+'2006_Urban_GW_Counties'!E14+'2006_MW_GW_Counties'!E14</f>
        <v>0</v>
      </c>
      <c r="L14" s="28">
        <f>'2006_AG_GW_Counties'!F14+'2006_Urban_GW_Counties'!F14+'2006_MW_GW_Counties'!F14</f>
        <v>0</v>
      </c>
      <c r="M14" s="28">
        <f>'2006_AG_GW_Counties'!J14</f>
        <v>225.9</v>
      </c>
      <c r="N14" s="29">
        <f>'2006_Urban_GW_Counties'!J14</f>
        <v>0</v>
      </c>
      <c r="O14" s="29">
        <f>'2006_MW_GW_Counties'!J14</f>
        <v>0</v>
      </c>
      <c r="P14" s="28">
        <f>'2006_AG_GW_Counties'!J14+'2006_Urban_GW_Counties'!J14+'2006_MW_GW_Counties'!J14</f>
        <v>225.9</v>
      </c>
      <c r="Q14" s="29">
        <f>'2006_AG_GW_Counties'!H14+'2006_Urban_GW_Counties'!H14+'2006_MW_GW_Counties'!H14</f>
        <v>3091.2000000000003</v>
      </c>
      <c r="S14" s="27">
        <v>501</v>
      </c>
      <c r="T14" s="25" t="s">
        <v>157</v>
      </c>
      <c r="U14" s="28">
        <f>'2006_AG_GW_Counties'!P14</f>
        <v>84.1</v>
      </c>
      <c r="V14" s="29">
        <f>'2006_Urban_GW_Counties'!P14</f>
        <v>11.5</v>
      </c>
      <c r="W14" s="29">
        <f>'2006_MW_GW_Counties'!P14</f>
        <v>0</v>
      </c>
      <c r="X14" s="29">
        <f t="shared" si="6"/>
        <v>95.6</v>
      </c>
      <c r="Y14" s="28">
        <f>'2006_AG_GW_Counties'!U14</f>
        <v>338.3</v>
      </c>
      <c r="Z14" s="29">
        <f>'2006_Urban_GW_Counties'!U14</f>
        <v>17.299999999999997</v>
      </c>
      <c r="AA14" s="29">
        <f>'2006_MW_GW_Counties'!U14</f>
        <v>7.8</v>
      </c>
      <c r="AB14" s="28">
        <f>'2006_AG_GW_Counties'!Q14+'2006_Urban_GW_Counties'!Q14+'2006_MW_GW_Counties'!Q14</f>
        <v>33.9</v>
      </c>
      <c r="AC14" s="28">
        <f>'2006_AG_GW_Counties'!R14+'2006_Urban_GW_Counties'!R14+'2006_MW_GW_Counties'!R14</f>
        <v>0</v>
      </c>
      <c r="AD14" s="28">
        <f>'2006_AG_GW_Counties'!S14+'2006_Urban_GW_Counties'!S14+'2006_MW_GW_Counties'!S14</f>
        <v>6.2</v>
      </c>
      <c r="AE14" s="28">
        <f>'2006_AG_GW_Counties'!W14</f>
        <v>48.3</v>
      </c>
      <c r="AF14" s="29">
        <f>'2006_Urban_GW_Counties'!W14</f>
        <v>0</v>
      </c>
      <c r="AG14" s="29">
        <f>'2006_MW_GW_Counties'!W14</f>
        <v>0</v>
      </c>
      <c r="AH14" s="28">
        <f>'2006_AG_GW_Counties'!W14+'2006_Urban_GW_Counties'!W14+'2006_MW_GW_Counties'!W14</f>
        <v>48.3</v>
      </c>
      <c r="AI14" s="29">
        <f t="shared" si="1"/>
        <v>363.40000000000003</v>
      </c>
      <c r="AL14" s="148" t="s">
        <v>231</v>
      </c>
      <c r="AM14" s="150">
        <v>301</v>
      </c>
      <c r="AN14" s="151" t="s">
        <v>153</v>
      </c>
      <c r="AO14" s="138">
        <f t="shared" ref="AO14:AX15" si="16">U8</f>
        <v>455.79999999999995</v>
      </c>
      <c r="AP14" s="138">
        <f t="shared" si="16"/>
        <v>153.5</v>
      </c>
      <c r="AQ14" s="138">
        <f t="shared" si="16"/>
        <v>0</v>
      </c>
      <c r="AR14" s="138">
        <f t="shared" si="16"/>
        <v>609.29999999999995</v>
      </c>
      <c r="AS14" s="138">
        <f t="shared" si="16"/>
        <v>500.4</v>
      </c>
      <c r="AT14" s="138">
        <f t="shared" si="16"/>
        <v>182.9</v>
      </c>
      <c r="AU14" s="138">
        <f t="shared" si="16"/>
        <v>0.4</v>
      </c>
      <c r="AV14" s="138">
        <f t="shared" si="16"/>
        <v>220.2</v>
      </c>
      <c r="AW14" s="138">
        <f t="shared" si="16"/>
        <v>2</v>
      </c>
      <c r="AX14" s="138">
        <f t="shared" si="16"/>
        <v>3.6</v>
      </c>
      <c r="AY14" s="138">
        <f t="shared" ref="AY14:BA14" si="17">AE8</f>
        <v>2.8</v>
      </c>
      <c r="AZ14" s="138">
        <f t="shared" si="17"/>
        <v>8.8999999999999986</v>
      </c>
      <c r="BA14" s="138">
        <f t="shared" si="17"/>
        <v>0</v>
      </c>
      <c r="BB14" s="138">
        <f>AH8</f>
        <v>11.7</v>
      </c>
      <c r="BC14" s="138">
        <f>AI8</f>
        <v>683.69999999999993</v>
      </c>
    </row>
    <row r="15" spans="1:56" ht="13.5" thickBot="1" x14ac:dyDescent="0.25">
      <c r="A15" s="23" t="s">
        <v>34</v>
      </c>
      <c r="B15" s="24" t="s">
        <v>35</v>
      </c>
      <c r="C15" s="28">
        <f>'2006_AG_GW_Counties'!C15</f>
        <v>49.6</v>
      </c>
      <c r="D15" s="29">
        <f>'2006_Urban_GW_Counties'!C15</f>
        <v>11.499999999999996</v>
      </c>
      <c r="E15" s="29">
        <f>'2006_MW_GW_Counties'!C15</f>
        <v>0</v>
      </c>
      <c r="F15" s="29">
        <f t="shared" si="5"/>
        <v>61.099999999999994</v>
      </c>
      <c r="G15" s="28">
        <f>'2006_AG_GW_Counties'!H15</f>
        <v>86.8</v>
      </c>
      <c r="H15" s="29">
        <f>'2006_Urban_GW_Counties'!H15</f>
        <v>11.499999999999996</v>
      </c>
      <c r="I15" s="29">
        <f>'2006_MW_GW_Counties'!H15</f>
        <v>0</v>
      </c>
      <c r="J15" s="28">
        <f>'2006_AG_GW_Counties'!D15+'2006_Urban_GW_Counties'!D15+'2006_MW_GW_Counties'!D15</f>
        <v>15.900000000000002</v>
      </c>
      <c r="K15" s="28">
        <f>'2006_AG_GW_Counties'!E15+'2006_Urban_GW_Counties'!E15+'2006_MW_GW_Counties'!E15</f>
        <v>0</v>
      </c>
      <c r="L15" s="28">
        <f>'2006_AG_GW_Counties'!F15+'2006_Urban_GW_Counties'!F15+'2006_MW_GW_Counties'!F15</f>
        <v>0</v>
      </c>
      <c r="M15" s="28">
        <f>'2006_AG_GW_Counties'!J15</f>
        <v>0</v>
      </c>
      <c r="N15" s="29">
        <f>'2006_Urban_GW_Counties'!J15</f>
        <v>0</v>
      </c>
      <c r="O15" s="29">
        <f>'2006_MW_GW_Counties'!J15</f>
        <v>0</v>
      </c>
      <c r="P15" s="28">
        <f>'2006_AG_GW_Counties'!J15+'2006_Urban_GW_Counties'!J15+'2006_MW_GW_Counties'!J15</f>
        <v>0</v>
      </c>
      <c r="Q15" s="29">
        <f>'2006_AG_GW_Counties'!H15+'2006_Urban_GW_Counties'!H15+'2006_MW_GW_Counties'!H15</f>
        <v>98.3</v>
      </c>
      <c r="S15" s="27">
        <v>502</v>
      </c>
      <c r="T15" s="25" t="s">
        <v>158</v>
      </c>
      <c r="U15" s="28">
        <f>'2006_AG_GW_Counties'!P15</f>
        <v>1.3</v>
      </c>
      <c r="V15" s="29">
        <f>'2006_Urban_GW_Counties'!P15</f>
        <v>0.4</v>
      </c>
      <c r="W15" s="29">
        <f>'2006_MW_GW_Counties'!P15</f>
        <v>0</v>
      </c>
      <c r="X15" s="29">
        <f t="shared" si="6"/>
        <v>1.7000000000000002</v>
      </c>
      <c r="Y15" s="28">
        <f>'2006_AG_GW_Counties'!U15</f>
        <v>6</v>
      </c>
      <c r="Z15" s="29">
        <f>'2006_Urban_GW_Counties'!U15</f>
        <v>0.6</v>
      </c>
      <c r="AA15" s="29">
        <f>'2006_MW_GW_Counties'!U15</f>
        <v>0</v>
      </c>
      <c r="AB15" s="28">
        <f>'2006_AG_GW_Counties'!Q15+'2006_Urban_GW_Counties'!Q15+'2006_MW_GW_Counties'!Q15</f>
        <v>0.4</v>
      </c>
      <c r="AC15" s="28">
        <f>'2006_AG_GW_Counties'!R15+'2006_Urban_GW_Counties'!R15+'2006_MW_GW_Counties'!R15</f>
        <v>0</v>
      </c>
      <c r="AD15" s="28">
        <f>'2006_AG_GW_Counties'!S15+'2006_Urban_GW_Counties'!S15+'2006_MW_GW_Counties'!S15</f>
        <v>0.2</v>
      </c>
      <c r="AE15" s="28">
        <f>'2006_AG_GW_Counties'!W15</f>
        <v>0</v>
      </c>
      <c r="AF15" s="29">
        <f>'2006_Urban_GW_Counties'!W15</f>
        <v>0</v>
      </c>
      <c r="AG15" s="29">
        <f>'2006_MW_GW_Counties'!W15</f>
        <v>0</v>
      </c>
      <c r="AH15" s="28">
        <f>'2006_AG_GW_Counties'!W15+'2006_Urban_GW_Counties'!W15+'2006_MW_GW_Counties'!W15</f>
        <v>0</v>
      </c>
      <c r="AI15" s="29">
        <f t="shared" si="1"/>
        <v>6.6</v>
      </c>
      <c r="AL15" s="148"/>
      <c r="AM15" s="152">
        <v>302</v>
      </c>
      <c r="AN15" s="153" t="s">
        <v>154</v>
      </c>
      <c r="AO15" s="154">
        <f t="shared" si="16"/>
        <v>249.4</v>
      </c>
      <c r="AP15" s="154">
        <f t="shared" si="16"/>
        <v>72.3</v>
      </c>
      <c r="AQ15" s="154">
        <f t="shared" si="16"/>
        <v>0</v>
      </c>
      <c r="AR15" s="154">
        <f t="shared" si="16"/>
        <v>321.7</v>
      </c>
      <c r="AS15" s="154">
        <f t="shared" si="16"/>
        <v>278.40000000000003</v>
      </c>
      <c r="AT15" s="154">
        <f t="shared" si="16"/>
        <v>131.89999999999998</v>
      </c>
      <c r="AU15" s="154">
        <f t="shared" si="16"/>
        <v>0</v>
      </c>
      <c r="AV15" s="154">
        <f t="shared" si="16"/>
        <v>69.2</v>
      </c>
      <c r="AW15" s="154">
        <f t="shared" si="16"/>
        <v>0</v>
      </c>
      <c r="AX15" s="154">
        <f t="shared" si="16"/>
        <v>0</v>
      </c>
      <c r="AY15" s="154">
        <f t="shared" ref="AY15:BA15" si="18">AE9</f>
        <v>0</v>
      </c>
      <c r="AZ15" s="154">
        <f t="shared" si="18"/>
        <v>0</v>
      </c>
      <c r="BA15" s="154">
        <f t="shared" si="18"/>
        <v>0</v>
      </c>
      <c r="BB15" s="154">
        <f>AH9</f>
        <v>0</v>
      </c>
      <c r="BC15" s="154">
        <f>AI9</f>
        <v>410.3</v>
      </c>
    </row>
    <row r="16" spans="1:56" ht="13.5" thickTop="1" x14ac:dyDescent="0.2">
      <c r="A16" s="23" t="s">
        <v>36</v>
      </c>
      <c r="B16" s="24" t="s">
        <v>37</v>
      </c>
      <c r="C16" s="28">
        <f>'2006_AG_GW_Counties'!C16</f>
        <v>717.4</v>
      </c>
      <c r="D16" s="29">
        <f>'2006_Urban_GW_Counties'!C16</f>
        <v>161.39999999999998</v>
      </c>
      <c r="E16" s="29">
        <f>'2006_MW_GW_Counties'!C16</f>
        <v>22.2</v>
      </c>
      <c r="F16" s="29">
        <f t="shared" si="5"/>
        <v>901</v>
      </c>
      <c r="G16" s="28">
        <f>'2006_AG_GW_Counties'!H16</f>
        <v>3423.6000000000004</v>
      </c>
      <c r="H16" s="29">
        <f>'2006_Urban_GW_Counties'!H16</f>
        <v>244.89999999999998</v>
      </c>
      <c r="I16" s="29">
        <f>'2006_MW_GW_Counties'!H16</f>
        <v>44</v>
      </c>
      <c r="J16" s="28">
        <f>'2006_AG_GW_Counties'!D16+'2006_Urban_GW_Counties'!D16+'2006_MW_GW_Counties'!D16</f>
        <v>659.19999999999982</v>
      </c>
      <c r="K16" s="28">
        <f>'2006_AG_GW_Counties'!E16+'2006_Urban_GW_Counties'!E16+'2006_MW_GW_Counties'!E16</f>
        <v>543.20000000000005</v>
      </c>
      <c r="L16" s="28">
        <f>'2006_AG_GW_Counties'!F16+'2006_Urban_GW_Counties'!F16+'2006_MW_GW_Counties'!F16</f>
        <v>134.69999999999999</v>
      </c>
      <c r="M16" s="28">
        <f>'2006_AG_GW_Counties'!J16</f>
        <v>12.4</v>
      </c>
      <c r="N16" s="29">
        <f>'2006_Urban_GW_Counties'!J16</f>
        <v>5.8</v>
      </c>
      <c r="O16" s="29">
        <f>'2006_MW_GW_Counties'!J16</f>
        <v>0</v>
      </c>
      <c r="P16" s="28">
        <f>'2006_AG_GW_Counties'!J16+'2006_Urban_GW_Counties'!J16+'2006_MW_GW_Counties'!J16</f>
        <v>18.2</v>
      </c>
      <c r="Q16" s="29">
        <f>'2006_AG_GW_Counties'!H16+'2006_Urban_GW_Counties'!H16+'2006_MW_GW_Counties'!H16</f>
        <v>3712.5000000000005</v>
      </c>
      <c r="S16" s="27">
        <v>503</v>
      </c>
      <c r="T16" s="25" t="s">
        <v>159</v>
      </c>
      <c r="U16" s="28">
        <f>'2006_AG_GW_Counties'!P16</f>
        <v>208.5</v>
      </c>
      <c r="V16" s="29">
        <f>'2006_Urban_GW_Counties'!P16</f>
        <v>45.099999999999994</v>
      </c>
      <c r="W16" s="29">
        <f>'2006_MW_GW_Counties'!P16</f>
        <v>0</v>
      </c>
      <c r="X16" s="29">
        <f t="shared" si="6"/>
        <v>253.6</v>
      </c>
      <c r="Y16" s="28">
        <f>'2006_AG_GW_Counties'!U16</f>
        <v>424.79999999999995</v>
      </c>
      <c r="Z16" s="29">
        <f>'2006_Urban_GW_Counties'!U16</f>
        <v>57.7</v>
      </c>
      <c r="AA16" s="29">
        <f>'2006_MW_GW_Counties'!U16</f>
        <v>0.1</v>
      </c>
      <c r="AB16" s="28">
        <f>'2006_AG_GW_Counties'!Q16+'2006_Urban_GW_Counties'!Q16+'2006_MW_GW_Counties'!Q16</f>
        <v>52.099999999999994</v>
      </c>
      <c r="AC16" s="28">
        <f>'2006_AG_GW_Counties'!R16+'2006_Urban_GW_Counties'!R16+'2006_MW_GW_Counties'!R16</f>
        <v>0</v>
      </c>
      <c r="AD16" s="28">
        <f>'2006_AG_GW_Counties'!S16+'2006_Urban_GW_Counties'!S16+'2006_MW_GW_Counties'!S16</f>
        <v>61</v>
      </c>
      <c r="AE16" s="28">
        <f>'2006_AG_GW_Counties'!W16</f>
        <v>6.9</v>
      </c>
      <c r="AF16" s="29">
        <f>'2006_Urban_GW_Counties'!W16</f>
        <v>2.2999999999999998</v>
      </c>
      <c r="AG16" s="29">
        <f>'2006_MW_GW_Counties'!W16</f>
        <v>0</v>
      </c>
      <c r="AH16" s="28">
        <f>'2006_AG_GW_Counties'!W16+'2006_Urban_GW_Counties'!W16+'2006_MW_GW_Counties'!W16</f>
        <v>9.1999999999999993</v>
      </c>
      <c r="AI16" s="29">
        <f t="shared" si="1"/>
        <v>482.59999999999997</v>
      </c>
      <c r="AL16" s="148"/>
      <c r="AM16" s="150"/>
      <c r="AN16" s="155" t="s">
        <v>242</v>
      </c>
      <c r="AO16" s="138">
        <f>SUM(AO14:AO15)</f>
        <v>705.19999999999993</v>
      </c>
      <c r="AP16" s="138">
        <f t="shared" ref="AP16:BC16" si="19">SUM(AP14:AP15)</f>
        <v>225.8</v>
      </c>
      <c r="AQ16" s="138">
        <f t="shared" si="19"/>
        <v>0</v>
      </c>
      <c r="AR16" s="138">
        <f t="shared" si="19"/>
        <v>931</v>
      </c>
      <c r="AS16" s="138">
        <f t="shared" si="19"/>
        <v>778.8</v>
      </c>
      <c r="AT16" s="138">
        <f t="shared" si="19"/>
        <v>314.79999999999995</v>
      </c>
      <c r="AU16" s="138">
        <f t="shared" si="19"/>
        <v>0.4</v>
      </c>
      <c r="AV16" s="138">
        <f t="shared" si="19"/>
        <v>289.39999999999998</v>
      </c>
      <c r="AW16" s="138">
        <f t="shared" si="19"/>
        <v>2</v>
      </c>
      <c r="AX16" s="138">
        <f t="shared" si="19"/>
        <v>3.6</v>
      </c>
      <c r="AY16" s="138">
        <f t="shared" ref="AY16:BA16" si="20">SUM(AY14:AY15)</f>
        <v>2.8</v>
      </c>
      <c r="AZ16" s="138">
        <f t="shared" si="20"/>
        <v>8.8999999999999986</v>
      </c>
      <c r="BA16" s="138">
        <f t="shared" si="20"/>
        <v>0</v>
      </c>
      <c r="BB16" s="138">
        <f t="shared" si="19"/>
        <v>11.7</v>
      </c>
      <c r="BC16" s="138">
        <f t="shared" si="19"/>
        <v>1094</v>
      </c>
      <c r="BD16" s="28">
        <f>AS16+AT16+AU16</f>
        <v>1094</v>
      </c>
    </row>
    <row r="17" spans="1:56" x14ac:dyDescent="0.2">
      <c r="A17" s="23" t="s">
        <v>38</v>
      </c>
      <c r="B17" s="24" t="s">
        <v>39</v>
      </c>
      <c r="C17" s="28">
        <f>'2006_AG_GW_Counties'!C17</f>
        <v>594.4</v>
      </c>
      <c r="D17" s="29">
        <f>'2006_Urban_GW_Counties'!C17</f>
        <v>38.199999999999996</v>
      </c>
      <c r="E17" s="29">
        <f>'2006_MW_GW_Counties'!C17</f>
        <v>0</v>
      </c>
      <c r="F17" s="29">
        <f t="shared" si="5"/>
        <v>632.6</v>
      </c>
      <c r="G17" s="28">
        <f>'2006_AG_GW_Counties'!H17</f>
        <v>1620.1999999999998</v>
      </c>
      <c r="H17" s="29">
        <f>'2006_Urban_GW_Counties'!H17</f>
        <v>41</v>
      </c>
      <c r="I17" s="29">
        <f>'2006_MW_GW_Counties'!H17</f>
        <v>0</v>
      </c>
      <c r="J17" s="28">
        <f>'2006_AG_GW_Counties'!D17+'2006_Urban_GW_Counties'!D17+'2006_MW_GW_Counties'!D17</f>
        <v>270.8</v>
      </c>
      <c r="K17" s="28">
        <f>'2006_AG_GW_Counties'!E17+'2006_Urban_GW_Counties'!E17+'2006_MW_GW_Counties'!E17</f>
        <v>0</v>
      </c>
      <c r="L17" s="28">
        <f>'2006_AG_GW_Counties'!F17+'2006_Urban_GW_Counties'!F17+'2006_MW_GW_Counties'!F17</f>
        <v>44.4</v>
      </c>
      <c r="M17" s="28">
        <f>'2006_AG_GW_Counties'!J17</f>
        <v>0</v>
      </c>
      <c r="N17" s="29">
        <f>'2006_Urban_GW_Counties'!J17</f>
        <v>0</v>
      </c>
      <c r="O17" s="29">
        <f>'2006_MW_GW_Counties'!J17</f>
        <v>0</v>
      </c>
      <c r="P17" s="28">
        <f>'2006_AG_GW_Counties'!J17+'2006_Urban_GW_Counties'!J17+'2006_MW_GW_Counties'!J17</f>
        <v>0</v>
      </c>
      <c r="Q17" s="29">
        <f>'2006_AG_GW_Counties'!H17+'2006_Urban_GW_Counties'!H17+'2006_MW_GW_Counties'!H17</f>
        <v>1661.1999999999998</v>
      </c>
      <c r="S17" s="27">
        <v>504</v>
      </c>
      <c r="T17" s="25" t="s">
        <v>160</v>
      </c>
      <c r="U17" s="28">
        <f>'2006_AG_GW_Counties'!P17</f>
        <v>170.6</v>
      </c>
      <c r="V17" s="29">
        <f>'2006_Urban_GW_Counties'!P17</f>
        <v>42.1</v>
      </c>
      <c r="W17" s="29">
        <f>'2006_MW_GW_Counties'!P17</f>
        <v>0</v>
      </c>
      <c r="X17" s="29">
        <f t="shared" si="6"/>
        <v>212.7</v>
      </c>
      <c r="Y17" s="28">
        <f>'2006_AG_GW_Counties'!U17</f>
        <v>300.79999999999995</v>
      </c>
      <c r="Z17" s="29">
        <f>'2006_Urban_GW_Counties'!U17</f>
        <v>81.499999999999986</v>
      </c>
      <c r="AA17" s="29">
        <f>'2006_MW_GW_Counties'!U17</f>
        <v>1</v>
      </c>
      <c r="AB17" s="28">
        <f>'2006_AG_GW_Counties'!Q17+'2006_Urban_GW_Counties'!Q17+'2006_MW_GW_Counties'!Q17</f>
        <v>49.500000000000007</v>
      </c>
      <c r="AC17" s="28">
        <f>'2006_AG_GW_Counties'!R17+'2006_Urban_GW_Counties'!R17+'2006_MW_GW_Counties'!R17</f>
        <v>0</v>
      </c>
      <c r="AD17" s="28">
        <f>'2006_AG_GW_Counties'!S17+'2006_Urban_GW_Counties'!S17+'2006_MW_GW_Counties'!S17</f>
        <v>26.6</v>
      </c>
      <c r="AE17" s="28">
        <f>'2006_AG_GW_Counties'!W17</f>
        <v>7.5</v>
      </c>
      <c r="AF17" s="29">
        <f>'2006_Urban_GW_Counties'!W17</f>
        <v>0</v>
      </c>
      <c r="AG17" s="29">
        <f>'2006_MW_GW_Counties'!W17</f>
        <v>0</v>
      </c>
      <c r="AH17" s="28">
        <f>'2006_AG_GW_Counties'!W17+'2006_Urban_GW_Counties'!W17+'2006_MW_GW_Counties'!W17</f>
        <v>7.5</v>
      </c>
      <c r="AI17" s="29">
        <f t="shared" si="1"/>
        <v>383.29999999999995</v>
      </c>
      <c r="AL17" s="148"/>
      <c r="AM17" s="27"/>
    </row>
    <row r="18" spans="1:56" x14ac:dyDescent="0.2">
      <c r="A18" s="23" t="s">
        <v>40</v>
      </c>
      <c r="B18" s="24" t="s">
        <v>41</v>
      </c>
      <c r="C18" s="28">
        <f>'2006_AG_GW_Counties'!C18</f>
        <v>34.5</v>
      </c>
      <c r="D18" s="29">
        <f>'2006_Urban_GW_Counties'!C18</f>
        <v>4.5</v>
      </c>
      <c r="E18" s="29">
        <f>'2006_MW_GW_Counties'!C18</f>
        <v>0</v>
      </c>
      <c r="F18" s="29">
        <f t="shared" si="5"/>
        <v>39</v>
      </c>
      <c r="G18" s="28">
        <f>'2006_AG_GW_Counties'!H18</f>
        <v>43.4</v>
      </c>
      <c r="H18" s="29">
        <f>'2006_Urban_GW_Counties'!H18</f>
        <v>7.8</v>
      </c>
      <c r="I18" s="29">
        <f>'2006_MW_GW_Counties'!H18</f>
        <v>0</v>
      </c>
      <c r="J18" s="28">
        <f>'2006_AG_GW_Counties'!D18+'2006_Urban_GW_Counties'!D18+'2006_MW_GW_Counties'!D18</f>
        <v>8.1999999999999993</v>
      </c>
      <c r="K18" s="28">
        <f>'2006_AG_GW_Counties'!E18+'2006_Urban_GW_Counties'!E18+'2006_MW_GW_Counties'!E18</f>
        <v>0</v>
      </c>
      <c r="L18" s="28">
        <f>'2006_AG_GW_Counties'!F18+'2006_Urban_GW_Counties'!F18+'2006_MW_GW_Counties'!F18</f>
        <v>0.2</v>
      </c>
      <c r="M18" s="28">
        <f>'2006_AG_GW_Counties'!J18</f>
        <v>0</v>
      </c>
      <c r="N18" s="29">
        <f>'2006_Urban_GW_Counties'!J18</f>
        <v>0</v>
      </c>
      <c r="O18" s="29">
        <f>'2006_MW_GW_Counties'!J18</f>
        <v>0</v>
      </c>
      <c r="P18" s="28">
        <f>'2006_AG_GW_Counties'!J18+'2006_Urban_GW_Counties'!J18+'2006_MW_GW_Counties'!J18</f>
        <v>0</v>
      </c>
      <c r="Q18" s="29">
        <f>'2006_AG_GW_Counties'!H18+'2006_Urban_GW_Counties'!H18+'2006_MW_GW_Counties'!H18</f>
        <v>51.199999999999996</v>
      </c>
      <c r="S18" s="27">
        <v>505</v>
      </c>
      <c r="T18" s="25" t="s">
        <v>161</v>
      </c>
      <c r="U18" s="28">
        <f>'2006_AG_GW_Counties'!P18</f>
        <v>39.6</v>
      </c>
      <c r="V18" s="29">
        <f>'2006_Urban_GW_Counties'!P18</f>
        <v>5.0999999999999996</v>
      </c>
      <c r="W18" s="29">
        <f>'2006_MW_GW_Counties'!P18</f>
        <v>0</v>
      </c>
      <c r="X18" s="29">
        <f t="shared" si="6"/>
        <v>44.7</v>
      </c>
      <c r="Y18" s="28">
        <f>'2006_AG_GW_Counties'!U18</f>
        <v>49.3</v>
      </c>
      <c r="Z18" s="29">
        <f>'2006_Urban_GW_Counties'!U18</f>
        <v>8.4</v>
      </c>
      <c r="AA18" s="29">
        <f>'2006_MW_GW_Counties'!U18</f>
        <v>0</v>
      </c>
      <c r="AB18" s="28">
        <f>'2006_AG_GW_Counties'!Q18+'2006_Urban_GW_Counties'!Q18+'2006_MW_GW_Counties'!Q18</f>
        <v>9.1999999999999993</v>
      </c>
      <c r="AC18" s="28">
        <f>'2006_AG_GW_Counties'!R18+'2006_Urban_GW_Counties'!R18+'2006_MW_GW_Counties'!R18</f>
        <v>0</v>
      </c>
      <c r="AD18" s="28">
        <f>'2006_AG_GW_Counties'!S18+'2006_Urban_GW_Counties'!S18+'2006_MW_GW_Counties'!S18</f>
        <v>0.2</v>
      </c>
      <c r="AE18" s="28">
        <f>'2006_AG_GW_Counties'!W18</f>
        <v>0.6</v>
      </c>
      <c r="AF18" s="29">
        <f>'2006_Urban_GW_Counties'!W18</f>
        <v>0</v>
      </c>
      <c r="AG18" s="29">
        <f>'2006_MW_GW_Counties'!W18</f>
        <v>0</v>
      </c>
      <c r="AH18" s="28">
        <f>'2006_AG_GW_Counties'!W18+'2006_Urban_GW_Counties'!W18+'2006_MW_GW_Counties'!W18</f>
        <v>0.6</v>
      </c>
      <c r="AI18" s="29">
        <f t="shared" si="1"/>
        <v>57.699999999999996</v>
      </c>
      <c r="AL18" s="148"/>
      <c r="AM18" s="27"/>
    </row>
    <row r="19" spans="1:56" x14ac:dyDescent="0.2">
      <c r="A19" s="23" t="s">
        <v>42</v>
      </c>
      <c r="B19" s="24" t="s">
        <v>43</v>
      </c>
      <c r="C19" s="28">
        <f>'2006_AG_GW_Counties'!C19</f>
        <v>97.699999999999989</v>
      </c>
      <c r="D19" s="29">
        <f>'2006_Urban_GW_Counties'!C19</f>
        <v>19.100000000000001</v>
      </c>
      <c r="E19" s="29">
        <f>'2006_MW_GW_Counties'!C19</f>
        <v>11.6</v>
      </c>
      <c r="F19" s="29">
        <f t="shared" si="5"/>
        <v>128.39999999999998</v>
      </c>
      <c r="G19" s="28">
        <f>'2006_AG_GW_Counties'!H19</f>
        <v>307.09999999999997</v>
      </c>
      <c r="H19" s="29">
        <f>'2006_Urban_GW_Counties'!H19</f>
        <v>23.9</v>
      </c>
      <c r="I19" s="29">
        <f>'2006_MW_GW_Counties'!H19</f>
        <v>25.5</v>
      </c>
      <c r="J19" s="28">
        <f>'2006_AG_GW_Counties'!D19+'2006_Urban_GW_Counties'!D19+'2006_MW_GW_Counties'!D19</f>
        <v>39</v>
      </c>
      <c r="K19" s="28">
        <f>'2006_AG_GW_Counties'!E19+'2006_Urban_GW_Counties'!E19+'2006_MW_GW_Counties'!E19</f>
        <v>0</v>
      </c>
      <c r="L19" s="28">
        <f>'2006_AG_GW_Counties'!F19+'2006_Urban_GW_Counties'!F19+'2006_MW_GW_Counties'!F19</f>
        <v>5.2</v>
      </c>
      <c r="M19" s="28">
        <f>'2006_AG_GW_Counties'!J19</f>
        <v>11.899999999999999</v>
      </c>
      <c r="N19" s="29">
        <f>'2006_Urban_GW_Counties'!J19</f>
        <v>0</v>
      </c>
      <c r="O19" s="29">
        <f>'2006_MW_GW_Counties'!J19</f>
        <v>0.39999999999999858</v>
      </c>
      <c r="P19" s="28">
        <f>'2006_AG_GW_Counties'!J19+'2006_Urban_GW_Counties'!J19+'2006_MW_GW_Counties'!J19</f>
        <v>12.299999999999997</v>
      </c>
      <c r="Q19" s="29">
        <f>'2006_AG_GW_Counties'!H19+'2006_Urban_GW_Counties'!H19+'2006_MW_GW_Counties'!H19</f>
        <v>356.49999999999994</v>
      </c>
      <c r="S19" s="27">
        <v>506</v>
      </c>
      <c r="T19" s="25" t="s">
        <v>162</v>
      </c>
      <c r="U19" s="28">
        <f>'2006_AG_GW_Counties'!P19</f>
        <v>392.7</v>
      </c>
      <c r="V19" s="29">
        <f>'2006_Urban_GW_Counties'!P19</f>
        <v>13.400000000000002</v>
      </c>
      <c r="W19" s="29">
        <f>'2006_MW_GW_Counties'!P19</f>
        <v>8.8000000000000007</v>
      </c>
      <c r="X19" s="29">
        <f t="shared" si="6"/>
        <v>414.9</v>
      </c>
      <c r="Y19" s="28">
        <f>'2006_AG_GW_Counties'!U19</f>
        <v>1942.1999999999996</v>
      </c>
      <c r="Z19" s="29">
        <f>'2006_Urban_GW_Counties'!U19</f>
        <v>13.500000000000002</v>
      </c>
      <c r="AA19" s="29">
        <f>'2006_MW_GW_Counties'!U19</f>
        <v>156.4</v>
      </c>
      <c r="AB19" s="28">
        <f>'2006_AG_GW_Counties'!Q19+'2006_Urban_GW_Counties'!Q19+'2006_MW_GW_Counties'!Q19</f>
        <v>72.100000000000009</v>
      </c>
      <c r="AC19" s="28">
        <f>'2006_AG_GW_Counties'!R19+'2006_Urban_GW_Counties'!R19+'2006_MW_GW_Counties'!R19</f>
        <v>0</v>
      </c>
      <c r="AD19" s="28">
        <f>'2006_AG_GW_Counties'!S19+'2006_Urban_GW_Counties'!S19+'2006_MW_GW_Counties'!S19</f>
        <v>61.699999999999996</v>
      </c>
      <c r="AE19" s="28">
        <f>'2006_AG_GW_Counties'!W19</f>
        <v>119.19999999999999</v>
      </c>
      <c r="AF19" s="29">
        <f>'2006_Urban_GW_Counties'!W19</f>
        <v>0</v>
      </c>
      <c r="AG19" s="29">
        <f>'2006_MW_GW_Counties'!W19</f>
        <v>14.400000000000006</v>
      </c>
      <c r="AH19" s="28">
        <f>'2006_AG_GW_Counties'!W19+'2006_Urban_GW_Counties'!W19+'2006_MW_GW_Counties'!W19</f>
        <v>133.6</v>
      </c>
      <c r="AI19" s="29">
        <f t="shared" si="1"/>
        <v>2112.0999999999995</v>
      </c>
      <c r="AL19" s="148" t="s">
        <v>234</v>
      </c>
      <c r="AM19" s="150">
        <v>401</v>
      </c>
      <c r="AN19" s="151" t="s">
        <v>93</v>
      </c>
      <c r="AO19" s="138">
        <f t="shared" ref="AO19:AX22" si="21">U10</f>
        <v>193.00000000000003</v>
      </c>
      <c r="AP19" s="138">
        <f t="shared" si="21"/>
        <v>38.6</v>
      </c>
      <c r="AQ19" s="138">
        <f t="shared" si="21"/>
        <v>0</v>
      </c>
      <c r="AR19" s="138">
        <f t="shared" si="21"/>
        <v>231.60000000000002</v>
      </c>
      <c r="AS19" s="138">
        <f t="shared" si="21"/>
        <v>243.60000000000002</v>
      </c>
      <c r="AT19" s="138">
        <f t="shared" si="21"/>
        <v>247.2</v>
      </c>
      <c r="AU19" s="138">
        <f t="shared" si="21"/>
        <v>0</v>
      </c>
      <c r="AV19" s="138">
        <f t="shared" si="21"/>
        <v>65.900000000000006</v>
      </c>
      <c r="AW19" s="138">
        <f t="shared" si="21"/>
        <v>52.4</v>
      </c>
      <c r="AX19" s="138">
        <f t="shared" si="21"/>
        <v>0</v>
      </c>
      <c r="AY19" s="138">
        <f t="shared" ref="AY19:BA19" si="22">AE10</f>
        <v>0</v>
      </c>
      <c r="AZ19" s="138">
        <f t="shared" si="22"/>
        <v>0</v>
      </c>
      <c r="BA19" s="138">
        <f t="shared" si="22"/>
        <v>0</v>
      </c>
      <c r="BB19" s="138">
        <f t="shared" ref="BB19:BC22" si="23">AH10</f>
        <v>0</v>
      </c>
      <c r="BC19" s="138">
        <f t="shared" si="23"/>
        <v>490.8</v>
      </c>
    </row>
    <row r="20" spans="1:56" x14ac:dyDescent="0.2">
      <c r="A20" s="23" t="s">
        <v>44</v>
      </c>
      <c r="B20" s="24" t="s">
        <v>45</v>
      </c>
      <c r="C20" s="28">
        <f>'2006_AG_GW_Counties'!C20</f>
        <v>42.5</v>
      </c>
      <c r="D20" s="29">
        <f>'2006_Urban_GW_Counties'!C20</f>
        <v>740.79999999999984</v>
      </c>
      <c r="E20" s="29">
        <f>'2006_MW_GW_Counties'!C20</f>
        <v>0</v>
      </c>
      <c r="F20" s="29">
        <f t="shared" si="5"/>
        <v>783.29999999999984</v>
      </c>
      <c r="G20" s="28">
        <f>'2006_AG_GW_Counties'!H20</f>
        <v>74.5</v>
      </c>
      <c r="H20" s="29">
        <f>'2006_Urban_GW_Counties'!H20</f>
        <v>2031.2</v>
      </c>
      <c r="I20" s="29">
        <f>'2006_MW_GW_Counties'!H20</f>
        <v>26.999999999999996</v>
      </c>
      <c r="J20" s="28">
        <f>'2006_AG_GW_Counties'!D20+'2006_Urban_GW_Counties'!D20+'2006_MW_GW_Counties'!D20</f>
        <v>134</v>
      </c>
      <c r="K20" s="28">
        <f>'2006_AG_GW_Counties'!E20+'2006_Urban_GW_Counties'!E20+'2006_MW_GW_Counties'!E20</f>
        <v>120.8</v>
      </c>
      <c r="L20" s="28">
        <f>'2006_AG_GW_Counties'!F20+'2006_Urban_GW_Counties'!F20+'2006_MW_GW_Counties'!F20</f>
        <v>0</v>
      </c>
      <c r="M20" s="28">
        <f>'2006_AG_GW_Counties'!J20</f>
        <v>7.8000000000000007</v>
      </c>
      <c r="N20" s="29">
        <f>'2006_Urban_GW_Counties'!J20</f>
        <v>5.9999999999999991</v>
      </c>
      <c r="O20" s="29">
        <f>'2006_MW_GW_Counties'!J20</f>
        <v>0</v>
      </c>
      <c r="P20" s="28">
        <f>'2006_AG_GW_Counties'!J20+'2006_Urban_GW_Counties'!J20+'2006_MW_GW_Counties'!J20</f>
        <v>13.8</v>
      </c>
      <c r="Q20" s="29">
        <f>'2006_AG_GW_Counties'!H20+'2006_Urban_GW_Counties'!H20+'2006_MW_GW_Counties'!H20</f>
        <v>2132.6999999999998</v>
      </c>
      <c r="S20" s="27">
        <v>507</v>
      </c>
      <c r="T20" s="25" t="s">
        <v>163</v>
      </c>
      <c r="U20" s="28">
        <f>'2006_AG_GW_Counties'!P20</f>
        <v>455.69999999999993</v>
      </c>
      <c r="V20" s="29">
        <f>'2006_Urban_GW_Counties'!P20</f>
        <v>49.8</v>
      </c>
      <c r="W20" s="29">
        <f>'2006_MW_GW_Counties'!P20</f>
        <v>11</v>
      </c>
      <c r="X20" s="29">
        <f t="shared" si="6"/>
        <v>516.5</v>
      </c>
      <c r="Y20" s="28">
        <f>'2006_AG_GW_Counties'!U20</f>
        <v>2290.3000000000002</v>
      </c>
      <c r="Z20" s="29">
        <f>'2006_Urban_GW_Counties'!U20</f>
        <v>70.3</v>
      </c>
      <c r="AA20" s="29">
        <f>'2006_MW_GW_Counties'!U20</f>
        <v>284</v>
      </c>
      <c r="AB20" s="28">
        <f>'2006_AG_GW_Counties'!Q20+'2006_Urban_GW_Counties'!Q20+'2006_MW_GW_Counties'!Q20</f>
        <v>137.19999999999999</v>
      </c>
      <c r="AC20" s="28">
        <f>'2006_AG_GW_Counties'!R20+'2006_Urban_GW_Counties'!R20+'2006_MW_GW_Counties'!R20</f>
        <v>0</v>
      </c>
      <c r="AD20" s="28">
        <f>'2006_AG_GW_Counties'!S20+'2006_Urban_GW_Counties'!S20+'2006_MW_GW_Counties'!S20</f>
        <v>132.6</v>
      </c>
      <c r="AE20" s="28">
        <f>'2006_AG_GW_Counties'!W20</f>
        <v>318.10000000000002</v>
      </c>
      <c r="AF20" s="29">
        <f>'2006_Urban_GW_Counties'!W20</f>
        <v>0</v>
      </c>
      <c r="AG20" s="29">
        <f>'2006_MW_GW_Counties'!W20</f>
        <v>114.80000000000001</v>
      </c>
      <c r="AH20" s="28">
        <f>'2006_AG_GW_Counties'!W20+'2006_Urban_GW_Counties'!W20+'2006_MW_GW_Counties'!W20</f>
        <v>432.90000000000003</v>
      </c>
      <c r="AI20" s="29">
        <f t="shared" si="1"/>
        <v>2644.6000000000004</v>
      </c>
      <c r="AL20" s="148"/>
      <c r="AM20" s="150">
        <v>402</v>
      </c>
      <c r="AN20" s="151" t="s">
        <v>155</v>
      </c>
      <c r="AO20" s="138">
        <f t="shared" si="21"/>
        <v>2.2000000000000002</v>
      </c>
      <c r="AP20" s="138">
        <f t="shared" si="21"/>
        <v>679.9</v>
      </c>
      <c r="AQ20" s="138">
        <f t="shared" si="21"/>
        <v>0</v>
      </c>
      <c r="AR20" s="138">
        <f t="shared" si="21"/>
        <v>682.1</v>
      </c>
      <c r="AS20" s="138">
        <f t="shared" si="21"/>
        <v>4.2</v>
      </c>
      <c r="AT20" s="138">
        <f t="shared" si="21"/>
        <v>1822.4999999999998</v>
      </c>
      <c r="AU20" s="138">
        <f t="shared" si="21"/>
        <v>26.999999999999996</v>
      </c>
      <c r="AV20" s="138">
        <f t="shared" si="21"/>
        <v>67.400000000000006</v>
      </c>
      <c r="AW20" s="138">
        <f t="shared" si="21"/>
        <v>120.8</v>
      </c>
      <c r="AX20" s="138">
        <f t="shared" si="21"/>
        <v>0</v>
      </c>
      <c r="AY20" s="138">
        <f t="shared" ref="AY20:BA20" si="24">AE11</f>
        <v>0</v>
      </c>
      <c r="AZ20" s="138">
        <f t="shared" si="24"/>
        <v>0</v>
      </c>
      <c r="BA20" s="138">
        <f t="shared" si="24"/>
        <v>0</v>
      </c>
      <c r="BB20" s="138">
        <f t="shared" si="23"/>
        <v>0</v>
      </c>
      <c r="BC20" s="138">
        <f t="shared" si="23"/>
        <v>1853.6999999999998</v>
      </c>
    </row>
    <row r="21" spans="1:56" x14ac:dyDescent="0.2">
      <c r="A21" s="23" t="s">
        <v>46</v>
      </c>
      <c r="B21" s="24" t="s">
        <v>47</v>
      </c>
      <c r="C21" s="28">
        <f>'2006_AG_GW_Counties'!C21</f>
        <v>496.9</v>
      </c>
      <c r="D21" s="29">
        <f>'2006_Urban_GW_Counties'!C21</f>
        <v>40.299999999999997</v>
      </c>
      <c r="E21" s="29">
        <f>'2006_MW_GW_Counties'!C21</f>
        <v>0</v>
      </c>
      <c r="F21" s="29">
        <f t="shared" si="5"/>
        <v>537.19999999999993</v>
      </c>
      <c r="G21" s="28">
        <f>'2006_AG_GW_Counties'!H21</f>
        <v>982.40000000000009</v>
      </c>
      <c r="H21" s="29">
        <f>'2006_Urban_GW_Counties'!H21</f>
        <v>40.4</v>
      </c>
      <c r="I21" s="29">
        <f>'2006_MW_GW_Counties'!H21</f>
        <v>0</v>
      </c>
      <c r="J21" s="28">
        <f>'2006_AG_GW_Counties'!D21+'2006_Urban_GW_Counties'!D21+'2006_MW_GW_Counties'!D21</f>
        <v>198.4</v>
      </c>
      <c r="K21" s="28">
        <f>'2006_AG_GW_Counties'!E21+'2006_Urban_GW_Counties'!E21+'2006_MW_GW_Counties'!E21</f>
        <v>0</v>
      </c>
      <c r="L21" s="28">
        <f>'2006_AG_GW_Counties'!F21+'2006_Urban_GW_Counties'!F21+'2006_MW_GW_Counties'!F21</f>
        <v>24.400000000000002</v>
      </c>
      <c r="M21" s="28">
        <f>'2006_AG_GW_Counties'!J21</f>
        <v>0</v>
      </c>
      <c r="N21" s="29">
        <f>'2006_Urban_GW_Counties'!J21</f>
        <v>0</v>
      </c>
      <c r="O21" s="29">
        <f>'2006_MW_GW_Counties'!J21</f>
        <v>0</v>
      </c>
      <c r="P21" s="28">
        <f>'2006_AG_GW_Counties'!J21+'2006_Urban_GW_Counties'!J21+'2006_MW_GW_Counties'!J21</f>
        <v>0</v>
      </c>
      <c r="Q21" s="29">
        <f>'2006_AG_GW_Counties'!H21+'2006_Urban_GW_Counties'!H21+'2006_MW_GW_Counties'!H21</f>
        <v>1022.8000000000001</v>
      </c>
      <c r="S21" s="27">
        <v>508</v>
      </c>
      <c r="T21" s="25" t="s">
        <v>164</v>
      </c>
      <c r="U21" s="28">
        <f>'2006_AG_GW_Counties'!P21</f>
        <v>42.8</v>
      </c>
      <c r="V21" s="29">
        <f>'2006_Urban_GW_Counties'!P21</f>
        <v>23.799999999999997</v>
      </c>
      <c r="W21" s="29">
        <f>'2006_MW_GW_Counties'!P21</f>
        <v>0</v>
      </c>
      <c r="X21" s="29">
        <f t="shared" si="6"/>
        <v>66.599999999999994</v>
      </c>
      <c r="Y21" s="28">
        <f>'2006_AG_GW_Counties'!U21</f>
        <v>318.19999999999993</v>
      </c>
      <c r="Z21" s="29">
        <f>'2006_Urban_GW_Counties'!U21</f>
        <v>130.49999999999997</v>
      </c>
      <c r="AA21" s="29">
        <f>'2006_MW_GW_Counties'!U21</f>
        <v>15.8</v>
      </c>
      <c r="AB21" s="28">
        <f>'2006_AG_GW_Counties'!Q21+'2006_Urban_GW_Counties'!Q21+'2006_MW_GW_Counties'!Q21</f>
        <v>45.3</v>
      </c>
      <c r="AC21" s="28">
        <f>'2006_AG_GW_Counties'!R21+'2006_Urban_GW_Counties'!R21+'2006_MW_GW_Counties'!R21</f>
        <v>0</v>
      </c>
      <c r="AD21" s="28">
        <f>'2006_AG_GW_Counties'!S21+'2006_Urban_GW_Counties'!S21+'2006_MW_GW_Counties'!S21</f>
        <v>23.4</v>
      </c>
      <c r="AE21" s="28">
        <f>'2006_AG_GW_Counties'!W21</f>
        <v>23.900000000000002</v>
      </c>
      <c r="AF21" s="29">
        <f>'2006_Urban_GW_Counties'!W21</f>
        <v>25.7</v>
      </c>
      <c r="AG21" s="29">
        <f>'2006_MW_GW_Counties'!W21</f>
        <v>0</v>
      </c>
      <c r="AH21" s="28">
        <f>'2006_AG_GW_Counties'!W21+'2006_Urban_GW_Counties'!W21+'2006_MW_GW_Counties'!W21</f>
        <v>49.6</v>
      </c>
      <c r="AI21" s="29">
        <f t="shared" si="1"/>
        <v>464.49999999999994</v>
      </c>
      <c r="AL21" s="148"/>
      <c r="AM21" s="150">
        <v>403</v>
      </c>
      <c r="AN21" s="151" t="s">
        <v>156</v>
      </c>
      <c r="AO21" s="138">
        <f t="shared" si="21"/>
        <v>130.30000000000001</v>
      </c>
      <c r="AP21" s="138">
        <f t="shared" si="21"/>
        <v>626.10000000000014</v>
      </c>
      <c r="AQ21" s="138">
        <f t="shared" si="21"/>
        <v>0</v>
      </c>
      <c r="AR21" s="138">
        <f t="shared" si="21"/>
        <v>756.40000000000009</v>
      </c>
      <c r="AS21" s="138">
        <f t="shared" si="21"/>
        <v>158.20000000000002</v>
      </c>
      <c r="AT21" s="138">
        <f t="shared" si="21"/>
        <v>1399.0000000000002</v>
      </c>
      <c r="AU21" s="138">
        <f t="shared" si="21"/>
        <v>4.0999999999999996</v>
      </c>
      <c r="AV21" s="138">
        <f t="shared" si="21"/>
        <v>354</v>
      </c>
      <c r="AW21" s="138">
        <f t="shared" si="21"/>
        <v>68.800000000000011</v>
      </c>
      <c r="AX21" s="138">
        <f t="shared" si="21"/>
        <v>0</v>
      </c>
      <c r="AY21" s="138">
        <f t="shared" ref="AY21:BA21" si="25">AE12</f>
        <v>7.4</v>
      </c>
      <c r="AZ21" s="138">
        <f t="shared" si="25"/>
        <v>350</v>
      </c>
      <c r="BA21" s="138">
        <f t="shared" si="25"/>
        <v>0</v>
      </c>
      <c r="BB21" s="138">
        <f t="shared" si="23"/>
        <v>357.4</v>
      </c>
      <c r="BC21" s="138">
        <f t="shared" si="23"/>
        <v>1561.3000000000002</v>
      </c>
    </row>
    <row r="22" spans="1:56" ht="13.5" thickBot="1" x14ac:dyDescent="0.25">
      <c r="A22" s="23" t="s">
        <v>48</v>
      </c>
      <c r="B22" s="24" t="s">
        <v>49</v>
      </c>
      <c r="C22" s="28">
        <f>'2006_AG_GW_Counties'!C22</f>
        <v>3</v>
      </c>
      <c r="D22" s="29">
        <f>'2006_Urban_GW_Counties'!C22</f>
        <v>1.1000000000000001</v>
      </c>
      <c r="E22" s="29">
        <f>'2006_MW_GW_Counties'!C22</f>
        <v>0</v>
      </c>
      <c r="F22" s="29">
        <f t="shared" si="5"/>
        <v>4.0999999999999996</v>
      </c>
      <c r="G22" s="28">
        <f>'2006_AG_GW_Counties'!H22</f>
        <v>4.1999999999999993</v>
      </c>
      <c r="H22" s="29">
        <f>'2006_Urban_GW_Counties'!H22</f>
        <v>38.1</v>
      </c>
      <c r="I22" s="29">
        <f>'2006_MW_GW_Counties'!H22</f>
        <v>0</v>
      </c>
      <c r="J22" s="28">
        <f>'2006_AG_GW_Counties'!D22+'2006_Urban_GW_Counties'!D22+'2006_MW_GW_Counties'!D22</f>
        <v>5.0999999999999996</v>
      </c>
      <c r="K22" s="28">
        <f>'2006_AG_GW_Counties'!E22+'2006_Urban_GW_Counties'!E22+'2006_MW_GW_Counties'!E22</f>
        <v>0</v>
      </c>
      <c r="L22" s="28">
        <f>'2006_AG_GW_Counties'!F22+'2006_Urban_GW_Counties'!F22+'2006_MW_GW_Counties'!F22</f>
        <v>0</v>
      </c>
      <c r="M22" s="28">
        <f>'2006_AG_GW_Counties'!J22</f>
        <v>0</v>
      </c>
      <c r="N22" s="29">
        <f>'2006_Urban_GW_Counties'!J22</f>
        <v>0</v>
      </c>
      <c r="O22" s="29">
        <f>'2006_MW_GW_Counties'!J22</f>
        <v>0</v>
      </c>
      <c r="P22" s="28">
        <f>'2006_AG_GW_Counties'!J22+'2006_Urban_GW_Counties'!J22+'2006_MW_GW_Counties'!J22</f>
        <v>0</v>
      </c>
      <c r="Q22" s="29">
        <f>'2006_AG_GW_Counties'!H22+'2006_Urban_GW_Counties'!H22+'2006_MW_GW_Counties'!H22</f>
        <v>42.3</v>
      </c>
      <c r="S22" s="27">
        <v>509</v>
      </c>
      <c r="T22" s="25" t="s">
        <v>165</v>
      </c>
      <c r="U22" s="28">
        <f>'2006_AG_GW_Counties'!P22</f>
        <v>434.40000000000003</v>
      </c>
      <c r="V22" s="29">
        <f>'2006_Urban_GW_Counties'!P22</f>
        <v>53</v>
      </c>
      <c r="W22" s="29">
        <f>'2006_MW_GW_Counties'!P22</f>
        <v>0</v>
      </c>
      <c r="X22" s="29">
        <f t="shared" si="6"/>
        <v>487.40000000000003</v>
      </c>
      <c r="Y22" s="28">
        <f>'2006_AG_GW_Counties'!U22</f>
        <v>765.59999999999991</v>
      </c>
      <c r="Z22" s="29">
        <f>'2006_Urban_GW_Counties'!U22</f>
        <v>78.500000000000014</v>
      </c>
      <c r="AA22" s="29">
        <f>'2006_MW_GW_Counties'!U22</f>
        <v>0</v>
      </c>
      <c r="AB22" s="28">
        <f>'2006_AG_GW_Counties'!Q22+'2006_Urban_GW_Counties'!Q22+'2006_MW_GW_Counties'!Q22</f>
        <v>97.6</v>
      </c>
      <c r="AC22" s="28">
        <f>'2006_AG_GW_Counties'!R22+'2006_Urban_GW_Counties'!R22+'2006_MW_GW_Counties'!R22</f>
        <v>0</v>
      </c>
      <c r="AD22" s="28">
        <f>'2006_AG_GW_Counties'!S22+'2006_Urban_GW_Counties'!S22+'2006_MW_GW_Counties'!S22</f>
        <v>19.5</v>
      </c>
      <c r="AE22" s="28">
        <f>'2006_AG_GW_Counties'!W22</f>
        <v>207</v>
      </c>
      <c r="AF22" s="29">
        <f>'2006_Urban_GW_Counties'!W22</f>
        <v>0</v>
      </c>
      <c r="AG22" s="29">
        <f>'2006_MW_GW_Counties'!W22</f>
        <v>0</v>
      </c>
      <c r="AH22" s="28">
        <f>'2006_AG_GW_Counties'!W22+'2006_Urban_GW_Counties'!W22+'2006_MW_GW_Counties'!W22</f>
        <v>207</v>
      </c>
      <c r="AI22" s="29">
        <f t="shared" si="1"/>
        <v>844.09999999999991</v>
      </c>
      <c r="AL22" s="148"/>
      <c r="AM22" s="152">
        <v>404</v>
      </c>
      <c r="AN22" s="153" t="s">
        <v>81</v>
      </c>
      <c r="AO22" s="154">
        <f t="shared" si="21"/>
        <v>38.300000000000004</v>
      </c>
      <c r="AP22" s="154">
        <f t="shared" si="21"/>
        <v>31.5</v>
      </c>
      <c r="AQ22" s="154">
        <f t="shared" si="21"/>
        <v>0</v>
      </c>
      <c r="AR22" s="154">
        <f t="shared" si="21"/>
        <v>69.800000000000011</v>
      </c>
      <c r="AS22" s="154">
        <f t="shared" si="21"/>
        <v>271.2</v>
      </c>
      <c r="AT22" s="154">
        <f t="shared" si="21"/>
        <v>825.30000000000007</v>
      </c>
      <c r="AU22" s="154">
        <f t="shared" si="21"/>
        <v>0</v>
      </c>
      <c r="AV22" s="154">
        <f t="shared" si="21"/>
        <v>26.5</v>
      </c>
      <c r="AW22" s="154">
        <f t="shared" si="21"/>
        <v>18.8</v>
      </c>
      <c r="AX22" s="154">
        <f t="shared" si="21"/>
        <v>0</v>
      </c>
      <c r="AY22" s="154">
        <f t="shared" ref="AY22:BA22" si="26">AE13</f>
        <v>0</v>
      </c>
      <c r="AZ22" s="154">
        <f t="shared" si="26"/>
        <v>0</v>
      </c>
      <c r="BA22" s="154">
        <f t="shared" si="26"/>
        <v>0</v>
      </c>
      <c r="BB22" s="154">
        <f t="shared" si="23"/>
        <v>0</v>
      </c>
      <c r="BC22" s="154">
        <f t="shared" si="23"/>
        <v>1096.5</v>
      </c>
    </row>
    <row r="23" spans="1:56" ht="13.5" thickTop="1" x14ac:dyDescent="0.2">
      <c r="A23" s="23" t="s">
        <v>50</v>
      </c>
      <c r="B23" s="24" t="s">
        <v>51</v>
      </c>
      <c r="C23" s="28">
        <f>'2006_AG_GW_Counties'!C23</f>
        <v>3.3</v>
      </c>
      <c r="D23" s="29">
        <f>'2006_Urban_GW_Counties'!C23</f>
        <v>4.4000000000000004</v>
      </c>
      <c r="E23" s="29">
        <f>'2006_MW_GW_Counties'!C23</f>
        <v>0</v>
      </c>
      <c r="F23" s="29">
        <f t="shared" si="5"/>
        <v>7.7</v>
      </c>
      <c r="G23" s="28">
        <f>'2006_AG_GW_Counties'!H23</f>
        <v>3.3</v>
      </c>
      <c r="H23" s="29">
        <f>'2006_Urban_GW_Counties'!H23</f>
        <v>4.4000000000000004</v>
      </c>
      <c r="I23" s="29">
        <f>'2006_MW_GW_Counties'!H23</f>
        <v>0</v>
      </c>
      <c r="J23" s="28">
        <f>'2006_AG_GW_Counties'!D23+'2006_Urban_GW_Counties'!D23+'2006_MW_GW_Counties'!D23</f>
        <v>2.9000000000000004</v>
      </c>
      <c r="K23" s="28">
        <f>'2006_AG_GW_Counties'!E23+'2006_Urban_GW_Counties'!E23+'2006_MW_GW_Counties'!E23</f>
        <v>0</v>
      </c>
      <c r="L23" s="28">
        <f>'2006_AG_GW_Counties'!F23+'2006_Urban_GW_Counties'!F23+'2006_MW_GW_Counties'!F23</f>
        <v>0</v>
      </c>
      <c r="M23" s="28">
        <f>'2006_AG_GW_Counties'!J23</f>
        <v>0</v>
      </c>
      <c r="N23" s="29">
        <f>'2006_Urban_GW_Counties'!J23</f>
        <v>0</v>
      </c>
      <c r="O23" s="29">
        <f>'2006_MW_GW_Counties'!J23</f>
        <v>0</v>
      </c>
      <c r="P23" s="28">
        <f>'2006_AG_GW_Counties'!J23+'2006_Urban_GW_Counties'!J23+'2006_MW_GW_Counties'!J23</f>
        <v>0</v>
      </c>
      <c r="Q23" s="29">
        <f>'2006_AG_GW_Counties'!H23+'2006_Urban_GW_Counties'!H23+'2006_MW_GW_Counties'!H23</f>
        <v>7.7</v>
      </c>
      <c r="S23" s="27">
        <v>510</v>
      </c>
      <c r="T23" s="25" t="s">
        <v>166</v>
      </c>
      <c r="U23" s="28">
        <f>'2006_AG_GW_Counties'!P23</f>
        <v>18.100000000000001</v>
      </c>
      <c r="V23" s="29">
        <f>'2006_Urban_GW_Counties'!P23</f>
        <v>1.5</v>
      </c>
      <c r="W23" s="29">
        <f>'2006_MW_GW_Counties'!P23</f>
        <v>0</v>
      </c>
      <c r="X23" s="29">
        <f t="shared" si="6"/>
        <v>19.600000000000001</v>
      </c>
      <c r="Y23" s="28">
        <f>'2006_AG_GW_Counties'!U23</f>
        <v>452</v>
      </c>
      <c r="Z23" s="29">
        <f>'2006_Urban_GW_Counties'!U23</f>
        <v>25.599999999999994</v>
      </c>
      <c r="AA23" s="29">
        <f>'2006_MW_GW_Counties'!U23</f>
        <v>14.8</v>
      </c>
      <c r="AB23" s="28">
        <f>'2006_AG_GW_Counties'!Q23+'2006_Urban_GW_Counties'!Q23+'2006_MW_GW_Counties'!Q23</f>
        <v>2.4</v>
      </c>
      <c r="AC23" s="28">
        <f>'2006_AG_GW_Counties'!R23+'2006_Urban_GW_Counties'!R23+'2006_MW_GW_Counties'!R23</f>
        <v>0</v>
      </c>
      <c r="AD23" s="28">
        <f>'2006_AG_GW_Counties'!S23+'2006_Urban_GW_Counties'!S23+'2006_MW_GW_Counties'!S23</f>
        <v>0</v>
      </c>
      <c r="AE23" s="28">
        <f>'2006_AG_GW_Counties'!W23</f>
        <v>205.8</v>
      </c>
      <c r="AF23" s="29">
        <f>'2006_Urban_GW_Counties'!W23</f>
        <v>0</v>
      </c>
      <c r="AG23" s="29">
        <f>'2006_MW_GW_Counties'!W23</f>
        <v>0</v>
      </c>
      <c r="AH23" s="28">
        <f>'2006_AG_GW_Counties'!W23+'2006_Urban_GW_Counties'!W23+'2006_MW_GW_Counties'!W23</f>
        <v>205.8</v>
      </c>
      <c r="AI23" s="29">
        <f t="shared" si="1"/>
        <v>492.40000000000003</v>
      </c>
      <c r="AL23" s="148"/>
      <c r="AM23" s="150"/>
      <c r="AN23" s="155" t="s">
        <v>242</v>
      </c>
      <c r="AO23" s="138">
        <f>SUM(AO19:AO22)</f>
        <v>363.8</v>
      </c>
      <c r="AP23" s="138">
        <f t="shared" ref="AP23:BC23" si="27">SUM(AP19:AP22)</f>
        <v>1376.1000000000001</v>
      </c>
      <c r="AQ23" s="138">
        <f t="shared" si="27"/>
        <v>0</v>
      </c>
      <c r="AR23" s="138">
        <f t="shared" si="27"/>
        <v>1739.9</v>
      </c>
      <c r="AS23" s="138">
        <f t="shared" si="27"/>
        <v>677.2</v>
      </c>
      <c r="AT23" s="138">
        <f t="shared" si="27"/>
        <v>4294</v>
      </c>
      <c r="AU23" s="138">
        <f t="shared" si="27"/>
        <v>31.099999999999994</v>
      </c>
      <c r="AV23" s="138">
        <f t="shared" si="27"/>
        <v>513.79999999999995</v>
      </c>
      <c r="AW23" s="138">
        <f t="shared" si="27"/>
        <v>260.8</v>
      </c>
      <c r="AX23" s="138">
        <f t="shared" si="27"/>
        <v>0</v>
      </c>
      <c r="AY23" s="138">
        <f t="shared" ref="AY23:BA23" si="28">SUM(AY19:AY22)</f>
        <v>7.4</v>
      </c>
      <c r="AZ23" s="138">
        <f t="shared" si="28"/>
        <v>350</v>
      </c>
      <c r="BA23" s="138">
        <f t="shared" si="28"/>
        <v>0</v>
      </c>
      <c r="BB23" s="138">
        <f t="shared" si="27"/>
        <v>357.4</v>
      </c>
      <c r="BC23" s="138">
        <f t="shared" si="27"/>
        <v>5002.3</v>
      </c>
      <c r="BD23" s="28">
        <f>AS23+AT23+AU23</f>
        <v>5002.3</v>
      </c>
    </row>
    <row r="24" spans="1:56" x14ac:dyDescent="0.2">
      <c r="A24" s="23" t="s">
        <v>52</v>
      </c>
      <c r="B24" s="24" t="s">
        <v>53</v>
      </c>
      <c r="C24" s="28">
        <f>'2006_AG_GW_Counties'!C24</f>
        <v>25.099999999999998</v>
      </c>
      <c r="D24" s="29">
        <f>'2006_Urban_GW_Counties'!C24</f>
        <v>7.2999999999999989</v>
      </c>
      <c r="E24" s="29">
        <f>'2006_MW_GW_Counties'!C24</f>
        <v>0</v>
      </c>
      <c r="F24" s="29">
        <f t="shared" si="5"/>
        <v>32.4</v>
      </c>
      <c r="G24" s="28">
        <f>'2006_AG_GW_Counties'!H24</f>
        <v>51</v>
      </c>
      <c r="H24" s="29">
        <f>'2006_Urban_GW_Counties'!H24</f>
        <v>17.7</v>
      </c>
      <c r="I24" s="29">
        <f>'2006_MW_GW_Counties'!H24</f>
        <v>0</v>
      </c>
      <c r="J24" s="28">
        <f>'2006_AG_GW_Counties'!D24+'2006_Urban_GW_Counties'!D24+'2006_MW_GW_Counties'!D24</f>
        <v>8.9</v>
      </c>
      <c r="K24" s="28">
        <f>'2006_AG_GW_Counties'!E24+'2006_Urban_GW_Counties'!E24+'2006_MW_GW_Counties'!E24</f>
        <v>0</v>
      </c>
      <c r="L24" s="28">
        <f>'2006_AG_GW_Counties'!F24+'2006_Urban_GW_Counties'!F24+'2006_MW_GW_Counties'!F24</f>
        <v>0</v>
      </c>
      <c r="M24" s="28">
        <f>'2006_AG_GW_Counties'!J24</f>
        <v>2</v>
      </c>
      <c r="N24" s="29">
        <f>'2006_Urban_GW_Counties'!J24</f>
        <v>0</v>
      </c>
      <c r="O24" s="29">
        <f>'2006_MW_GW_Counties'!J24</f>
        <v>0</v>
      </c>
      <c r="P24" s="28">
        <f>'2006_AG_GW_Counties'!J24+'2006_Urban_GW_Counties'!J24+'2006_MW_GW_Counties'!J24</f>
        <v>2</v>
      </c>
      <c r="Q24" s="29">
        <f>'2006_AG_GW_Counties'!H24+'2006_Urban_GW_Counties'!H24+'2006_MW_GW_Counties'!H24</f>
        <v>68.7</v>
      </c>
      <c r="S24" s="27">
        <v>511</v>
      </c>
      <c r="T24" s="25" t="s">
        <v>167</v>
      </c>
      <c r="U24" s="28">
        <f>'2006_AG_GW_Counties'!P24</f>
        <v>188.8</v>
      </c>
      <c r="V24" s="29">
        <f>'2006_Urban_GW_Counties'!P24</f>
        <v>175.5</v>
      </c>
      <c r="W24" s="29">
        <f>'2006_MW_GW_Counties'!P24</f>
        <v>0</v>
      </c>
      <c r="X24" s="29">
        <f t="shared" si="6"/>
        <v>364.3</v>
      </c>
      <c r="Y24" s="28">
        <f>'2006_AG_GW_Counties'!U24</f>
        <v>385.5</v>
      </c>
      <c r="Z24" s="29">
        <f>'2006_Urban_GW_Counties'!U24</f>
        <v>470.09999999999997</v>
      </c>
      <c r="AA24" s="29">
        <f>'2006_MW_GW_Counties'!U24</f>
        <v>0</v>
      </c>
      <c r="AB24" s="28">
        <f>'2006_AG_GW_Counties'!Q24+'2006_Urban_GW_Counties'!Q24+'2006_MW_GW_Counties'!Q24</f>
        <v>65</v>
      </c>
      <c r="AC24" s="28">
        <f>'2006_AG_GW_Counties'!R24+'2006_Urban_GW_Counties'!R24+'2006_MW_GW_Counties'!R24</f>
        <v>0</v>
      </c>
      <c r="AD24" s="28">
        <f>'2006_AG_GW_Counties'!S24+'2006_Urban_GW_Counties'!S24+'2006_MW_GW_Counties'!S24</f>
        <v>5.9</v>
      </c>
      <c r="AE24" s="28">
        <f>'2006_AG_GW_Counties'!W24</f>
        <v>29.9</v>
      </c>
      <c r="AF24" s="29">
        <f>'2006_Urban_GW_Counties'!W24</f>
        <v>135.9</v>
      </c>
      <c r="AG24" s="29">
        <f>'2006_MW_GW_Counties'!W24</f>
        <v>0</v>
      </c>
      <c r="AH24" s="28">
        <f>'2006_AG_GW_Counties'!W24+'2006_Urban_GW_Counties'!W24+'2006_MW_GW_Counties'!W24</f>
        <v>165.8</v>
      </c>
      <c r="AI24" s="29">
        <f t="shared" si="1"/>
        <v>855.59999999999991</v>
      </c>
      <c r="AL24" s="148"/>
      <c r="AM24" s="27"/>
    </row>
    <row r="25" spans="1:56" x14ac:dyDescent="0.2">
      <c r="A25" s="23" t="s">
        <v>54</v>
      </c>
      <c r="B25" s="24" t="s">
        <v>55</v>
      </c>
      <c r="C25" s="28">
        <f>'2006_AG_GW_Counties'!C25</f>
        <v>682.59999999999991</v>
      </c>
      <c r="D25" s="29">
        <f>'2006_Urban_GW_Counties'!C25</f>
        <v>82.4</v>
      </c>
      <c r="E25" s="29">
        <f>'2006_MW_GW_Counties'!C25</f>
        <v>145.1</v>
      </c>
      <c r="F25" s="29">
        <f t="shared" si="5"/>
        <v>910.09999999999991</v>
      </c>
      <c r="G25" s="28">
        <f>'2006_AG_GW_Counties'!H25</f>
        <v>1985.5</v>
      </c>
      <c r="H25" s="29">
        <f>'2006_Urban_GW_Counties'!H25</f>
        <v>85.5</v>
      </c>
      <c r="I25" s="29">
        <f>'2006_MW_GW_Counties'!H25</f>
        <v>468.3</v>
      </c>
      <c r="J25" s="28">
        <f>'2006_AG_GW_Counties'!D25+'2006_Urban_GW_Counties'!D25+'2006_MW_GW_Counties'!D25</f>
        <v>141.69999999999999</v>
      </c>
      <c r="K25" s="28">
        <f>'2006_AG_GW_Counties'!E25+'2006_Urban_GW_Counties'!E25+'2006_MW_GW_Counties'!E25</f>
        <v>104.7</v>
      </c>
      <c r="L25" s="28">
        <f>'2006_AG_GW_Counties'!F25+'2006_Urban_GW_Counties'!F25+'2006_MW_GW_Counties'!F25</f>
        <v>65.3</v>
      </c>
      <c r="M25" s="28">
        <f>'2006_AG_GW_Counties'!J25</f>
        <v>598.80000000000007</v>
      </c>
      <c r="N25" s="29">
        <f>'2006_Urban_GW_Counties'!J25</f>
        <v>0</v>
      </c>
      <c r="O25" s="29">
        <f>'2006_MW_GW_Counties'!J25</f>
        <v>0</v>
      </c>
      <c r="P25" s="28">
        <f>'2006_AG_GW_Counties'!J25+'2006_Urban_GW_Counties'!J25+'2006_MW_GW_Counties'!J25</f>
        <v>598.80000000000007</v>
      </c>
      <c r="Q25" s="29">
        <f>'2006_AG_GW_Counties'!H25+'2006_Urban_GW_Counties'!H25+'2006_MW_GW_Counties'!H25</f>
        <v>2539.3000000000002</v>
      </c>
      <c r="S25" s="27">
        <v>601</v>
      </c>
      <c r="T25" s="25" t="s">
        <v>168</v>
      </c>
      <c r="U25" s="28">
        <f>'2006_AG_GW_Counties'!P25</f>
        <v>3.1</v>
      </c>
      <c r="V25" s="29">
        <f>'2006_Urban_GW_Counties'!P25</f>
        <v>1.6</v>
      </c>
      <c r="W25" s="29">
        <f>'2006_MW_GW_Counties'!P25</f>
        <v>0</v>
      </c>
      <c r="X25" s="29">
        <f t="shared" si="6"/>
        <v>4.7</v>
      </c>
      <c r="Y25" s="28">
        <f>'2006_AG_GW_Counties'!U25</f>
        <v>27.1</v>
      </c>
      <c r="Z25" s="29">
        <f>'2006_Urban_GW_Counties'!U25</f>
        <v>63.3</v>
      </c>
      <c r="AA25" s="29">
        <f>'2006_MW_GW_Counties'!U25</f>
        <v>0</v>
      </c>
      <c r="AB25" s="28">
        <f>'2006_AG_GW_Counties'!Q25+'2006_Urban_GW_Counties'!Q25+'2006_MW_GW_Counties'!Q25</f>
        <v>21.7</v>
      </c>
      <c r="AC25" s="28">
        <f>'2006_AG_GW_Counties'!R25+'2006_Urban_GW_Counties'!R25+'2006_MW_GW_Counties'!R25</f>
        <v>0</v>
      </c>
      <c r="AD25" s="28">
        <f>'2006_AG_GW_Counties'!S25+'2006_Urban_GW_Counties'!S25+'2006_MW_GW_Counties'!S25</f>
        <v>0.5</v>
      </c>
      <c r="AE25" s="28">
        <f>'2006_AG_GW_Counties'!W25</f>
        <v>0</v>
      </c>
      <c r="AF25" s="29">
        <f>'2006_Urban_GW_Counties'!W25</f>
        <v>0</v>
      </c>
      <c r="AG25" s="29">
        <f>'2006_MW_GW_Counties'!W25</f>
        <v>0</v>
      </c>
      <c r="AH25" s="28">
        <f>'2006_AG_GW_Counties'!W25+'2006_Urban_GW_Counties'!W25+'2006_MW_GW_Counties'!W25</f>
        <v>0</v>
      </c>
      <c r="AI25" s="29">
        <f t="shared" si="1"/>
        <v>90.4</v>
      </c>
      <c r="AL25" s="148"/>
      <c r="AM25" s="27"/>
    </row>
    <row r="26" spans="1:56" x14ac:dyDescent="0.2">
      <c r="A26" s="23" t="s">
        <v>56</v>
      </c>
      <c r="B26" s="25" t="s">
        <v>57</v>
      </c>
      <c r="C26" s="28">
        <f>'2006_AG_GW_Counties'!C26</f>
        <v>91</v>
      </c>
      <c r="D26" s="29">
        <f>'2006_Urban_GW_Counties'!C26</f>
        <v>3.0999999999999996</v>
      </c>
      <c r="E26" s="29">
        <f>'2006_MW_GW_Counties'!C26</f>
        <v>0</v>
      </c>
      <c r="F26" s="29">
        <f t="shared" si="5"/>
        <v>94.1</v>
      </c>
      <c r="G26" s="28">
        <f>'2006_AG_GW_Counties'!H26</f>
        <v>368.59999999999997</v>
      </c>
      <c r="H26" s="29">
        <f>'2006_Urban_GW_Counties'!H26</f>
        <v>3.4000000000000004</v>
      </c>
      <c r="I26" s="29">
        <f>'2006_MW_GW_Counties'!H26</f>
        <v>117.7</v>
      </c>
      <c r="J26" s="28">
        <f>'2006_AG_GW_Counties'!D26+'2006_Urban_GW_Counties'!D26+'2006_MW_GW_Counties'!D26</f>
        <v>28.2</v>
      </c>
      <c r="K26" s="28">
        <f>'2006_AG_GW_Counties'!E26+'2006_Urban_GW_Counties'!E26+'2006_MW_GW_Counties'!E26</f>
        <v>0</v>
      </c>
      <c r="L26" s="28">
        <f>'2006_AG_GW_Counties'!F26+'2006_Urban_GW_Counties'!F26+'2006_MW_GW_Counties'!F26</f>
        <v>16.300000000000004</v>
      </c>
      <c r="M26" s="28">
        <f>'2006_AG_GW_Counties'!J26</f>
        <v>63</v>
      </c>
      <c r="N26" s="29">
        <f>'2006_Urban_GW_Counties'!J26</f>
        <v>0</v>
      </c>
      <c r="O26" s="29">
        <f>'2006_MW_GW_Counties'!J26</f>
        <v>5.4000000000000057</v>
      </c>
      <c r="P26" s="28">
        <f>'2006_AG_GW_Counties'!J26+'2006_Urban_GW_Counties'!J26+'2006_MW_GW_Counties'!J26</f>
        <v>68.400000000000006</v>
      </c>
      <c r="Q26" s="29">
        <f>'2006_AG_GW_Counties'!H26+'2006_Urban_GW_Counties'!H26+'2006_MW_GW_Counties'!H26</f>
        <v>489.69999999999993</v>
      </c>
      <c r="S26" s="27">
        <v>602</v>
      </c>
      <c r="T26" s="25" t="s">
        <v>169</v>
      </c>
      <c r="U26" s="28">
        <f>'2006_AG_GW_Counties'!P26</f>
        <v>0.7</v>
      </c>
      <c r="V26" s="29">
        <f>'2006_Urban_GW_Counties'!P26</f>
        <v>41.900000000000006</v>
      </c>
      <c r="W26" s="29">
        <f>'2006_MW_GW_Counties'!P26</f>
        <v>0</v>
      </c>
      <c r="X26" s="29">
        <f t="shared" si="6"/>
        <v>42.600000000000009</v>
      </c>
      <c r="Y26" s="28">
        <f>'2006_AG_GW_Counties'!U26</f>
        <v>666.39999999999986</v>
      </c>
      <c r="Z26" s="29">
        <f>'2006_Urban_GW_Counties'!U26</f>
        <v>87.100000000000009</v>
      </c>
      <c r="AA26" s="29">
        <f>'2006_MW_GW_Counties'!U26</f>
        <v>1.7</v>
      </c>
      <c r="AB26" s="28">
        <f>'2006_AG_GW_Counties'!Q26+'2006_Urban_GW_Counties'!Q26+'2006_MW_GW_Counties'!Q26</f>
        <v>11.6</v>
      </c>
      <c r="AC26" s="28">
        <f>'2006_AG_GW_Counties'!R26+'2006_Urban_GW_Counties'!R26+'2006_MW_GW_Counties'!R26</f>
        <v>0</v>
      </c>
      <c r="AD26" s="28">
        <f>'2006_AG_GW_Counties'!S26+'2006_Urban_GW_Counties'!S26+'2006_MW_GW_Counties'!S26</f>
        <v>5.5</v>
      </c>
      <c r="AE26" s="28">
        <f>'2006_AG_GW_Counties'!W26</f>
        <v>222.1</v>
      </c>
      <c r="AF26" s="29">
        <f>'2006_Urban_GW_Counties'!W26</f>
        <v>0</v>
      </c>
      <c r="AG26" s="29">
        <f>'2006_MW_GW_Counties'!W26</f>
        <v>0</v>
      </c>
      <c r="AH26" s="28">
        <f>'2006_AG_GW_Counties'!W26+'2006_Urban_GW_Counties'!W26+'2006_MW_GW_Counties'!W26</f>
        <v>222.1</v>
      </c>
      <c r="AI26" s="29">
        <f t="shared" si="1"/>
        <v>755.19999999999993</v>
      </c>
      <c r="AL26" s="148" t="s">
        <v>235</v>
      </c>
      <c r="AM26" s="150">
        <v>501</v>
      </c>
      <c r="AN26" s="151" t="s">
        <v>157</v>
      </c>
      <c r="AO26" s="138">
        <f t="shared" ref="AO26:AO36" si="29">U14</f>
        <v>84.1</v>
      </c>
      <c r="AP26" s="138">
        <f t="shared" ref="AP26:AP36" si="30">V14</f>
        <v>11.5</v>
      </c>
      <c r="AQ26" s="138">
        <f t="shared" ref="AQ26:AQ36" si="31">W14</f>
        <v>0</v>
      </c>
      <c r="AR26" s="138">
        <f t="shared" ref="AR26:AR36" si="32">X14</f>
        <v>95.6</v>
      </c>
      <c r="AS26" s="138">
        <f t="shared" ref="AS26:AS36" si="33">Y14</f>
        <v>338.3</v>
      </c>
      <c r="AT26" s="138">
        <f t="shared" ref="AT26:AT36" si="34">Z14</f>
        <v>17.299999999999997</v>
      </c>
      <c r="AU26" s="138">
        <f t="shared" ref="AU26:AU36" si="35">AA14</f>
        <v>7.8</v>
      </c>
      <c r="AV26" s="138">
        <f t="shared" ref="AV26:AV36" si="36">AB14</f>
        <v>33.9</v>
      </c>
      <c r="AW26" s="138">
        <f t="shared" ref="AW26:AW36" si="37">AC14</f>
        <v>0</v>
      </c>
      <c r="AX26" s="138">
        <f t="shared" ref="AX26:AX36" si="38">AD14</f>
        <v>6.2</v>
      </c>
      <c r="AY26" s="138">
        <f t="shared" ref="AY26:AY36" si="39">AE14</f>
        <v>48.3</v>
      </c>
      <c r="AZ26" s="138">
        <f t="shared" ref="AZ26:AZ36" si="40">AF14</f>
        <v>0</v>
      </c>
      <c r="BA26" s="138">
        <f t="shared" ref="BA26:BA36" si="41">AG14</f>
        <v>0</v>
      </c>
      <c r="BB26" s="138">
        <f t="shared" ref="BB26:BB36" si="42">AH14</f>
        <v>48.3</v>
      </c>
      <c r="BC26" s="138">
        <f t="shared" ref="BC26:BC36" si="43">AI14</f>
        <v>363.40000000000003</v>
      </c>
    </row>
    <row r="27" spans="1:56" x14ac:dyDescent="0.2">
      <c r="A27" s="23" t="s">
        <v>58</v>
      </c>
      <c r="B27" s="24" t="s">
        <v>59</v>
      </c>
      <c r="C27" s="28">
        <f>'2006_AG_GW_Counties'!C27</f>
        <v>80.400000000000006</v>
      </c>
      <c r="D27" s="29">
        <f>'2006_Urban_GW_Counties'!C27</f>
        <v>3.5</v>
      </c>
      <c r="E27" s="29">
        <f>'2006_MW_GW_Counties'!C27</f>
        <v>0</v>
      </c>
      <c r="F27" s="29">
        <f t="shared" si="5"/>
        <v>83.9</v>
      </c>
      <c r="G27" s="28">
        <f>'2006_AG_GW_Counties'!H27</f>
        <v>221.60000000000002</v>
      </c>
      <c r="H27" s="29">
        <f>'2006_Urban_GW_Counties'!H27</f>
        <v>5.1999999999999993</v>
      </c>
      <c r="I27" s="29">
        <f>'2006_MW_GW_Counties'!H27</f>
        <v>0</v>
      </c>
      <c r="J27" s="28">
        <f>'2006_AG_GW_Counties'!D27+'2006_Urban_GW_Counties'!D27+'2006_MW_GW_Counties'!D27</f>
        <v>25.2</v>
      </c>
      <c r="K27" s="28">
        <f>'2006_AG_GW_Counties'!E27+'2006_Urban_GW_Counties'!E27+'2006_MW_GW_Counties'!E27</f>
        <v>0</v>
      </c>
      <c r="L27" s="28">
        <f>'2006_AG_GW_Counties'!F27+'2006_Urban_GW_Counties'!F27+'2006_MW_GW_Counties'!F27</f>
        <v>0</v>
      </c>
      <c r="M27" s="28">
        <f>'2006_AG_GW_Counties'!J27</f>
        <v>0</v>
      </c>
      <c r="N27" s="29">
        <f>'2006_Urban_GW_Counties'!J27</f>
        <v>0</v>
      </c>
      <c r="O27" s="29">
        <f>'2006_MW_GW_Counties'!J27</f>
        <v>0</v>
      </c>
      <c r="P27" s="28">
        <f>'2006_AG_GW_Counties'!J27+'2006_Urban_GW_Counties'!J27+'2006_MW_GW_Counties'!J27</f>
        <v>0</v>
      </c>
      <c r="Q27" s="29">
        <f>'2006_AG_GW_Counties'!H27+'2006_Urban_GW_Counties'!H27+'2006_MW_GW_Counties'!H27</f>
        <v>226.8</v>
      </c>
      <c r="S27" s="27">
        <v>603</v>
      </c>
      <c r="T27" s="25" t="s">
        <v>170</v>
      </c>
      <c r="U27" s="28">
        <f>'2006_AG_GW_Counties'!P27</f>
        <v>560.19999999999993</v>
      </c>
      <c r="V27" s="29">
        <f>'2006_Urban_GW_Counties'!P27</f>
        <v>60.2</v>
      </c>
      <c r="W27" s="29">
        <f>'2006_MW_GW_Counties'!P27</f>
        <v>0</v>
      </c>
      <c r="X27" s="29">
        <f t="shared" si="6"/>
        <v>620.4</v>
      </c>
      <c r="Y27" s="28">
        <f>'2006_AG_GW_Counties'!U27</f>
        <v>691.99999999999989</v>
      </c>
      <c r="Z27" s="29">
        <f>'2006_Urban_GW_Counties'!U27</f>
        <v>119.1</v>
      </c>
      <c r="AA27" s="29">
        <f>'2006_MW_GW_Counties'!U27</f>
        <v>0.8</v>
      </c>
      <c r="AB27" s="28">
        <f>'2006_AG_GW_Counties'!Q27+'2006_Urban_GW_Counties'!Q27+'2006_MW_GW_Counties'!Q27</f>
        <v>72.599999999999994</v>
      </c>
      <c r="AC27" s="28">
        <f>'2006_AG_GW_Counties'!R27+'2006_Urban_GW_Counties'!R27+'2006_MW_GW_Counties'!R27</f>
        <v>0</v>
      </c>
      <c r="AD27" s="28">
        <f>'2006_AG_GW_Counties'!S27+'2006_Urban_GW_Counties'!S27+'2006_MW_GW_Counties'!S27</f>
        <v>12.3</v>
      </c>
      <c r="AE27" s="28">
        <f>'2006_AG_GW_Counties'!W27</f>
        <v>0</v>
      </c>
      <c r="AF27" s="29">
        <f>'2006_Urban_GW_Counties'!W27</f>
        <v>0</v>
      </c>
      <c r="AG27" s="29">
        <f>'2006_MW_GW_Counties'!W27</f>
        <v>0</v>
      </c>
      <c r="AH27" s="28">
        <f>'2006_AG_GW_Counties'!W27+'2006_Urban_GW_Counties'!W27+'2006_MW_GW_Counties'!W27</f>
        <v>0</v>
      </c>
      <c r="AI27" s="29">
        <f t="shared" si="1"/>
        <v>811.89999999999986</v>
      </c>
      <c r="AL27" s="148"/>
      <c r="AM27" s="150">
        <v>502</v>
      </c>
      <c r="AN27" s="151" t="s">
        <v>158</v>
      </c>
      <c r="AO27" s="138">
        <f t="shared" si="29"/>
        <v>1.3</v>
      </c>
      <c r="AP27" s="138">
        <f t="shared" si="30"/>
        <v>0.4</v>
      </c>
      <c r="AQ27" s="138">
        <f t="shared" si="31"/>
        <v>0</v>
      </c>
      <c r="AR27" s="138">
        <f t="shared" si="32"/>
        <v>1.7000000000000002</v>
      </c>
      <c r="AS27" s="138">
        <f t="shared" si="33"/>
        <v>6</v>
      </c>
      <c r="AT27" s="138">
        <f t="shared" si="34"/>
        <v>0.6</v>
      </c>
      <c r="AU27" s="138">
        <f t="shared" si="35"/>
        <v>0</v>
      </c>
      <c r="AV27" s="138">
        <f t="shared" si="36"/>
        <v>0.4</v>
      </c>
      <c r="AW27" s="138">
        <f t="shared" si="37"/>
        <v>0</v>
      </c>
      <c r="AX27" s="138">
        <f t="shared" si="38"/>
        <v>0.2</v>
      </c>
      <c r="AY27" s="138">
        <f t="shared" si="39"/>
        <v>0</v>
      </c>
      <c r="AZ27" s="138">
        <f t="shared" si="40"/>
        <v>0</v>
      </c>
      <c r="BA27" s="138">
        <f t="shared" si="41"/>
        <v>0</v>
      </c>
      <c r="BB27" s="138">
        <f t="shared" si="42"/>
        <v>0</v>
      </c>
      <c r="BC27" s="138">
        <f t="shared" si="43"/>
        <v>6.6</v>
      </c>
    </row>
    <row r="28" spans="1:56" x14ac:dyDescent="0.2">
      <c r="A28" s="23" t="s">
        <v>60</v>
      </c>
      <c r="B28" s="24" t="s">
        <v>61</v>
      </c>
      <c r="C28" s="28">
        <f>'2006_AG_GW_Counties'!C28</f>
        <v>383.9</v>
      </c>
      <c r="D28" s="29">
        <f>'2006_Urban_GW_Counties'!C28</f>
        <v>68.900000000000006</v>
      </c>
      <c r="E28" s="29">
        <f>'2006_MW_GW_Counties'!C28</f>
        <v>0</v>
      </c>
      <c r="F28" s="29">
        <f t="shared" si="5"/>
        <v>452.79999999999995</v>
      </c>
      <c r="G28" s="28">
        <f>'2006_AG_GW_Counties'!H28</f>
        <v>396.2</v>
      </c>
      <c r="H28" s="29">
        <f>'2006_Urban_GW_Counties'!H28</f>
        <v>68.900000000000006</v>
      </c>
      <c r="I28" s="29">
        <f>'2006_MW_GW_Counties'!H28</f>
        <v>0.4</v>
      </c>
      <c r="J28" s="28">
        <f>'2006_AG_GW_Counties'!D28+'2006_Urban_GW_Counties'!D28+'2006_MW_GW_Counties'!D28</f>
        <v>150.20000000000002</v>
      </c>
      <c r="K28" s="28">
        <f>'2006_AG_GW_Counties'!E28+'2006_Urban_GW_Counties'!E28+'2006_MW_GW_Counties'!E28</f>
        <v>2</v>
      </c>
      <c r="L28" s="28">
        <f>'2006_AG_GW_Counties'!F28+'2006_Urban_GW_Counties'!F28+'2006_MW_GW_Counties'!F28</f>
        <v>0</v>
      </c>
      <c r="M28" s="28">
        <f>'2006_AG_GW_Counties'!J28</f>
        <v>0</v>
      </c>
      <c r="N28" s="29">
        <f>'2006_Urban_GW_Counties'!J28</f>
        <v>0</v>
      </c>
      <c r="O28" s="29">
        <f>'2006_MW_GW_Counties'!J28</f>
        <v>0</v>
      </c>
      <c r="P28" s="28">
        <f>'2006_AG_GW_Counties'!J28+'2006_Urban_GW_Counties'!J28+'2006_MW_GW_Counties'!J28</f>
        <v>0</v>
      </c>
      <c r="Q28" s="29">
        <f>'2006_AG_GW_Counties'!H28+'2006_Urban_GW_Counties'!H28+'2006_MW_GW_Counties'!H28</f>
        <v>465.5</v>
      </c>
      <c r="S28" s="27">
        <v>604</v>
      </c>
      <c r="T28" s="25" t="s">
        <v>171</v>
      </c>
      <c r="U28" s="28">
        <f>'2006_AG_GW_Counties'!P28</f>
        <v>1.4000000000000001</v>
      </c>
      <c r="V28" s="29">
        <f>'2006_Urban_GW_Counties'!P28</f>
        <v>2.8</v>
      </c>
      <c r="W28" s="29">
        <f>'2006_MW_GW_Counties'!P28</f>
        <v>0</v>
      </c>
      <c r="X28" s="29">
        <f t="shared" si="6"/>
        <v>4.2</v>
      </c>
      <c r="Y28" s="28">
        <f>'2006_AG_GW_Counties'!U28</f>
        <v>16.200000000000003</v>
      </c>
      <c r="Z28" s="29">
        <f>'2006_Urban_GW_Counties'!U28</f>
        <v>39.199999999999996</v>
      </c>
      <c r="AA28" s="29">
        <f>'2006_MW_GW_Counties'!U28</f>
        <v>0</v>
      </c>
      <c r="AB28" s="28">
        <f>'2006_AG_GW_Counties'!Q28+'2006_Urban_GW_Counties'!Q28+'2006_MW_GW_Counties'!Q28</f>
        <v>13.9</v>
      </c>
      <c r="AC28" s="28">
        <f>'2006_AG_GW_Counties'!R28+'2006_Urban_GW_Counties'!R28+'2006_MW_GW_Counties'!R28</f>
        <v>0</v>
      </c>
      <c r="AD28" s="28">
        <f>'2006_AG_GW_Counties'!S28+'2006_Urban_GW_Counties'!S28+'2006_MW_GW_Counties'!S28</f>
        <v>0.79999999999999993</v>
      </c>
      <c r="AE28" s="28">
        <f>'2006_AG_GW_Counties'!W28</f>
        <v>0</v>
      </c>
      <c r="AF28" s="29">
        <f>'2006_Urban_GW_Counties'!W28</f>
        <v>0</v>
      </c>
      <c r="AG28" s="29">
        <f>'2006_MW_GW_Counties'!W28</f>
        <v>0</v>
      </c>
      <c r="AH28" s="28">
        <f>'2006_AG_GW_Counties'!W28+'2006_Urban_GW_Counties'!W28+'2006_MW_GW_Counties'!W28</f>
        <v>0</v>
      </c>
      <c r="AI28" s="29">
        <f t="shared" si="1"/>
        <v>55.4</v>
      </c>
      <c r="AL28" s="148"/>
      <c r="AM28" s="150">
        <v>503</v>
      </c>
      <c r="AN28" s="151" t="s">
        <v>159</v>
      </c>
      <c r="AO28" s="138">
        <f t="shared" si="29"/>
        <v>208.5</v>
      </c>
      <c r="AP28" s="138">
        <f t="shared" si="30"/>
        <v>45.099999999999994</v>
      </c>
      <c r="AQ28" s="138">
        <f t="shared" si="31"/>
        <v>0</v>
      </c>
      <c r="AR28" s="138">
        <f t="shared" si="32"/>
        <v>253.6</v>
      </c>
      <c r="AS28" s="138">
        <f t="shared" si="33"/>
        <v>424.79999999999995</v>
      </c>
      <c r="AT28" s="138">
        <f t="shared" si="34"/>
        <v>57.7</v>
      </c>
      <c r="AU28" s="138">
        <f t="shared" si="35"/>
        <v>0.1</v>
      </c>
      <c r="AV28" s="138">
        <f t="shared" si="36"/>
        <v>52.099999999999994</v>
      </c>
      <c r="AW28" s="138">
        <f t="shared" si="37"/>
        <v>0</v>
      </c>
      <c r="AX28" s="138">
        <f t="shared" si="38"/>
        <v>61</v>
      </c>
      <c r="AY28" s="138">
        <f t="shared" si="39"/>
        <v>6.9</v>
      </c>
      <c r="AZ28" s="138">
        <f t="shared" si="40"/>
        <v>2.2999999999999998</v>
      </c>
      <c r="BA28" s="138">
        <f t="shared" si="41"/>
        <v>0</v>
      </c>
      <c r="BB28" s="138">
        <f t="shared" si="42"/>
        <v>9.1999999999999993</v>
      </c>
      <c r="BC28" s="138">
        <f t="shared" si="43"/>
        <v>482.59999999999997</v>
      </c>
    </row>
    <row r="29" spans="1:56" x14ac:dyDescent="0.2">
      <c r="A29" s="23" t="s">
        <v>62</v>
      </c>
      <c r="B29" s="24" t="s">
        <v>63</v>
      </c>
      <c r="C29" s="28">
        <f>'2006_AG_GW_Counties'!C29</f>
        <v>38.6</v>
      </c>
      <c r="D29" s="29">
        <f>'2006_Urban_GW_Counties'!C29</f>
        <v>4.6999999999999993</v>
      </c>
      <c r="E29" s="29">
        <f>'2006_MW_GW_Counties'!C29</f>
        <v>0</v>
      </c>
      <c r="F29" s="29">
        <f t="shared" si="5"/>
        <v>43.3</v>
      </c>
      <c r="G29" s="28">
        <f>'2006_AG_GW_Counties'!H29</f>
        <v>52.1</v>
      </c>
      <c r="H29" s="29">
        <f>'2006_Urban_GW_Counties'!H29</f>
        <v>23.800000000000004</v>
      </c>
      <c r="I29" s="29">
        <f>'2006_MW_GW_Counties'!H29</f>
        <v>0.7</v>
      </c>
      <c r="J29" s="28">
        <f>'2006_AG_GW_Counties'!D29+'2006_Urban_GW_Counties'!D29+'2006_MW_GW_Counties'!D29</f>
        <v>4.5</v>
      </c>
      <c r="K29" s="28">
        <f>'2006_AG_GW_Counties'!E29+'2006_Urban_GW_Counties'!E29+'2006_MW_GW_Counties'!E29</f>
        <v>0</v>
      </c>
      <c r="L29" s="28">
        <f>'2006_AG_GW_Counties'!F29+'2006_Urban_GW_Counties'!F29+'2006_MW_GW_Counties'!F29</f>
        <v>0</v>
      </c>
      <c r="M29" s="28">
        <f>'2006_AG_GW_Counties'!J29</f>
        <v>0.6</v>
      </c>
      <c r="N29" s="29">
        <f>'2006_Urban_GW_Counties'!J29</f>
        <v>0</v>
      </c>
      <c r="O29" s="29">
        <f>'2006_MW_GW_Counties'!J29</f>
        <v>0</v>
      </c>
      <c r="P29" s="28">
        <f>'2006_AG_GW_Counties'!J29+'2006_Urban_GW_Counties'!J29+'2006_MW_GW_Counties'!J29</f>
        <v>0.6</v>
      </c>
      <c r="Q29" s="29">
        <f>'2006_AG_GW_Counties'!H29+'2006_Urban_GW_Counties'!H29+'2006_MW_GW_Counties'!H29</f>
        <v>76.600000000000009</v>
      </c>
      <c r="S29" s="27">
        <v>605</v>
      </c>
      <c r="T29" s="25" t="s">
        <v>172</v>
      </c>
      <c r="U29" s="28">
        <f>'2006_AG_GW_Counties'!P29</f>
        <v>0</v>
      </c>
      <c r="V29" s="29">
        <f>'2006_Urban_GW_Counties'!P29</f>
        <v>0</v>
      </c>
      <c r="W29" s="29">
        <f>'2006_MW_GW_Counties'!P29</f>
        <v>0</v>
      </c>
      <c r="X29" s="29">
        <f t="shared" si="6"/>
        <v>0</v>
      </c>
      <c r="Y29" s="28">
        <f>'2006_AG_GW_Counties'!U29</f>
        <v>0</v>
      </c>
      <c r="Z29" s="29">
        <f>'2006_Urban_GW_Counties'!U29</f>
        <v>0</v>
      </c>
      <c r="AA29" s="29">
        <f>'2006_MW_GW_Counties'!U29</f>
        <v>0</v>
      </c>
      <c r="AB29" s="28">
        <f>'2006_AG_GW_Counties'!Q29+'2006_Urban_GW_Counties'!Q29+'2006_MW_GW_Counties'!Q29</f>
        <v>0</v>
      </c>
      <c r="AC29" s="28">
        <f>'2006_AG_GW_Counties'!R29+'2006_Urban_GW_Counties'!R29+'2006_MW_GW_Counties'!R29</f>
        <v>0</v>
      </c>
      <c r="AD29" s="28">
        <f>'2006_AG_GW_Counties'!S29+'2006_Urban_GW_Counties'!S29+'2006_MW_GW_Counties'!S29</f>
        <v>0</v>
      </c>
      <c r="AE29" s="28">
        <f>'2006_AG_GW_Counties'!W29</f>
        <v>0</v>
      </c>
      <c r="AF29" s="29">
        <f>'2006_Urban_GW_Counties'!W29</f>
        <v>0</v>
      </c>
      <c r="AG29" s="29">
        <f>'2006_MW_GW_Counties'!W29</f>
        <v>0</v>
      </c>
      <c r="AH29" s="28">
        <f>'2006_AG_GW_Counties'!W29+'2006_Urban_GW_Counties'!W29+'2006_MW_GW_Counties'!W29</f>
        <v>0</v>
      </c>
      <c r="AI29" s="29">
        <f t="shared" si="1"/>
        <v>0</v>
      </c>
      <c r="AL29" s="148"/>
      <c r="AM29" s="150">
        <v>504</v>
      </c>
      <c r="AN29" s="151" t="s">
        <v>160</v>
      </c>
      <c r="AO29" s="138">
        <f t="shared" si="29"/>
        <v>170.6</v>
      </c>
      <c r="AP29" s="138">
        <f t="shared" si="30"/>
        <v>42.1</v>
      </c>
      <c r="AQ29" s="138">
        <f t="shared" si="31"/>
        <v>0</v>
      </c>
      <c r="AR29" s="138">
        <f t="shared" si="32"/>
        <v>212.7</v>
      </c>
      <c r="AS29" s="138">
        <f t="shared" si="33"/>
        <v>300.79999999999995</v>
      </c>
      <c r="AT29" s="138">
        <f t="shared" si="34"/>
        <v>81.499999999999986</v>
      </c>
      <c r="AU29" s="138">
        <f t="shared" si="35"/>
        <v>1</v>
      </c>
      <c r="AV29" s="138">
        <f t="shared" si="36"/>
        <v>49.500000000000007</v>
      </c>
      <c r="AW29" s="138">
        <f t="shared" si="37"/>
        <v>0</v>
      </c>
      <c r="AX29" s="138">
        <f t="shared" si="38"/>
        <v>26.6</v>
      </c>
      <c r="AY29" s="138">
        <f t="shared" si="39"/>
        <v>7.5</v>
      </c>
      <c r="AZ29" s="138">
        <f t="shared" si="40"/>
        <v>0</v>
      </c>
      <c r="BA29" s="138">
        <f t="shared" si="41"/>
        <v>0</v>
      </c>
      <c r="BB29" s="138">
        <f t="shared" si="42"/>
        <v>7.5</v>
      </c>
      <c r="BC29" s="138">
        <f t="shared" si="43"/>
        <v>383.29999999999995</v>
      </c>
    </row>
    <row r="30" spans="1:56" x14ac:dyDescent="0.2">
      <c r="A30" s="23" t="s">
        <v>64</v>
      </c>
      <c r="B30" s="24" t="s">
        <v>65</v>
      </c>
      <c r="C30" s="28">
        <f>'2006_AG_GW_Counties'!C30</f>
        <v>1.1000000000000001</v>
      </c>
      <c r="D30" s="29">
        <f>'2006_Urban_GW_Counties'!C30</f>
        <v>9.1999999999999993</v>
      </c>
      <c r="E30" s="29">
        <f>'2006_MW_GW_Counties'!C30</f>
        <v>0</v>
      </c>
      <c r="F30" s="29">
        <f t="shared" si="5"/>
        <v>10.299999999999999</v>
      </c>
      <c r="G30" s="28">
        <f>'2006_AG_GW_Counties'!H30</f>
        <v>29.2</v>
      </c>
      <c r="H30" s="29">
        <f>'2006_Urban_GW_Counties'!H30</f>
        <v>31.799999999999997</v>
      </c>
      <c r="I30" s="29">
        <f>'2006_MW_GW_Counties'!H30</f>
        <v>1</v>
      </c>
      <c r="J30" s="28">
        <f>'2006_AG_GW_Counties'!D30+'2006_Urban_GW_Counties'!D30+'2006_MW_GW_Counties'!D30</f>
        <v>17</v>
      </c>
      <c r="K30" s="28">
        <f>'2006_AG_GW_Counties'!E30+'2006_Urban_GW_Counties'!E30+'2006_MW_GW_Counties'!E30</f>
        <v>0</v>
      </c>
      <c r="L30" s="28">
        <f>'2006_AG_GW_Counties'!F30+'2006_Urban_GW_Counties'!F30+'2006_MW_GW_Counties'!F30</f>
        <v>3.7</v>
      </c>
      <c r="M30" s="28">
        <f>'2006_AG_GW_Counties'!J30</f>
        <v>0.1</v>
      </c>
      <c r="N30" s="29">
        <f>'2006_Urban_GW_Counties'!J30</f>
        <v>0</v>
      </c>
      <c r="O30" s="29">
        <f>'2006_MW_GW_Counties'!J30</f>
        <v>0</v>
      </c>
      <c r="P30" s="28">
        <f>'2006_AG_GW_Counties'!J30+'2006_Urban_GW_Counties'!J30+'2006_MW_GW_Counties'!J30</f>
        <v>0.1</v>
      </c>
      <c r="Q30" s="29">
        <f>'2006_AG_GW_Counties'!H30+'2006_Urban_GW_Counties'!H30+'2006_MW_GW_Counties'!H30</f>
        <v>62</v>
      </c>
      <c r="S30" s="27">
        <v>606</v>
      </c>
      <c r="T30" s="25" t="s">
        <v>173</v>
      </c>
      <c r="U30" s="28">
        <f>'2006_AG_GW_Counties'!P30</f>
        <v>441.6</v>
      </c>
      <c r="V30" s="29">
        <f>'2006_Urban_GW_Counties'!P30</f>
        <v>27.5</v>
      </c>
      <c r="W30" s="29">
        <f>'2006_MW_GW_Counties'!P30</f>
        <v>136.69999999999999</v>
      </c>
      <c r="X30" s="29">
        <f t="shared" si="6"/>
        <v>605.79999999999995</v>
      </c>
      <c r="Y30" s="28">
        <f>'2006_AG_GW_Counties'!U30</f>
        <v>1512.9</v>
      </c>
      <c r="Z30" s="29">
        <f>'2006_Urban_GW_Counties'!U30</f>
        <v>31.900000000000002</v>
      </c>
      <c r="AA30" s="29">
        <f>'2006_MW_GW_Counties'!U30</f>
        <v>426.1</v>
      </c>
      <c r="AB30" s="28">
        <f>'2006_AG_GW_Counties'!Q30+'2006_Urban_GW_Counties'!Q30+'2006_MW_GW_Counties'!Q30</f>
        <v>19.399999999999999</v>
      </c>
      <c r="AC30" s="28">
        <f>'2006_AG_GW_Counties'!R30+'2006_Urban_GW_Counties'!R30+'2006_MW_GW_Counties'!R30</f>
        <v>0</v>
      </c>
      <c r="AD30" s="28">
        <f>'2006_AG_GW_Counties'!S30+'2006_Urban_GW_Counties'!S30+'2006_MW_GW_Counties'!S30</f>
        <v>52.7</v>
      </c>
      <c r="AE30" s="28">
        <f>'2006_AG_GW_Counties'!W30</f>
        <v>39.5</v>
      </c>
      <c r="AF30" s="29">
        <f>'2006_Urban_GW_Counties'!W30</f>
        <v>0</v>
      </c>
      <c r="AG30" s="29">
        <f>'2006_MW_GW_Counties'!W30</f>
        <v>0</v>
      </c>
      <c r="AH30" s="28">
        <f>'2006_AG_GW_Counties'!W30+'2006_Urban_GW_Counties'!W30+'2006_MW_GW_Counties'!W30</f>
        <v>39.5</v>
      </c>
      <c r="AI30" s="29">
        <f t="shared" si="1"/>
        <v>1970.9</v>
      </c>
      <c r="AL30" s="148"/>
      <c r="AM30" s="150">
        <v>505</v>
      </c>
      <c r="AN30" s="151" t="s">
        <v>161</v>
      </c>
      <c r="AO30" s="138">
        <f t="shared" si="29"/>
        <v>39.6</v>
      </c>
      <c r="AP30" s="138">
        <f t="shared" si="30"/>
        <v>5.0999999999999996</v>
      </c>
      <c r="AQ30" s="138">
        <f t="shared" si="31"/>
        <v>0</v>
      </c>
      <c r="AR30" s="138">
        <f t="shared" si="32"/>
        <v>44.7</v>
      </c>
      <c r="AS30" s="138">
        <f t="shared" si="33"/>
        <v>49.3</v>
      </c>
      <c r="AT30" s="138">
        <f t="shared" si="34"/>
        <v>8.4</v>
      </c>
      <c r="AU30" s="138">
        <f t="shared" si="35"/>
        <v>0</v>
      </c>
      <c r="AV30" s="138">
        <f t="shared" si="36"/>
        <v>9.1999999999999993</v>
      </c>
      <c r="AW30" s="138">
        <f t="shared" si="37"/>
        <v>0</v>
      </c>
      <c r="AX30" s="138">
        <f t="shared" si="38"/>
        <v>0.2</v>
      </c>
      <c r="AY30" s="138">
        <f t="shared" si="39"/>
        <v>0.6</v>
      </c>
      <c r="AZ30" s="138">
        <f t="shared" si="40"/>
        <v>0</v>
      </c>
      <c r="BA30" s="138">
        <f t="shared" si="41"/>
        <v>0</v>
      </c>
      <c r="BB30" s="138">
        <f t="shared" si="42"/>
        <v>0.6</v>
      </c>
      <c r="BC30" s="138">
        <f t="shared" si="43"/>
        <v>57.699999999999996</v>
      </c>
    </row>
    <row r="31" spans="1:56" x14ac:dyDescent="0.2">
      <c r="A31" s="23" t="s">
        <v>66</v>
      </c>
      <c r="B31" s="24" t="s">
        <v>67</v>
      </c>
      <c r="C31" s="28">
        <f>'2006_AG_GW_Counties'!C31</f>
        <v>1</v>
      </c>
      <c r="D31" s="29">
        <f>'2006_Urban_GW_Counties'!C31</f>
        <v>4.5999999999999996</v>
      </c>
      <c r="E31" s="29">
        <f>'2006_MW_GW_Counties'!C31</f>
        <v>0</v>
      </c>
      <c r="F31" s="29">
        <f t="shared" si="5"/>
        <v>5.6</v>
      </c>
      <c r="G31" s="28">
        <f>'2006_AG_GW_Counties'!H31</f>
        <v>11.6</v>
      </c>
      <c r="H31" s="29">
        <f>'2006_Urban_GW_Counties'!H31</f>
        <v>509.3</v>
      </c>
      <c r="I31" s="29">
        <f>'2006_MW_GW_Counties'!H31</f>
        <v>0</v>
      </c>
      <c r="J31" s="28">
        <f>'2006_AG_GW_Counties'!D31+'2006_Urban_GW_Counties'!D31+'2006_MW_GW_Counties'!D31</f>
        <v>14.6</v>
      </c>
      <c r="K31" s="28">
        <f>'2006_AG_GW_Counties'!E31+'2006_Urban_GW_Counties'!E31+'2006_MW_GW_Counties'!E31</f>
        <v>13</v>
      </c>
      <c r="L31" s="28">
        <f>'2006_AG_GW_Counties'!F31+'2006_Urban_GW_Counties'!F31+'2006_MW_GW_Counties'!F31</f>
        <v>0</v>
      </c>
      <c r="M31" s="28">
        <f>'2006_AG_GW_Counties'!J31</f>
        <v>7.4</v>
      </c>
      <c r="N31" s="29">
        <f>'2006_Urban_GW_Counties'!J31</f>
        <v>350</v>
      </c>
      <c r="O31" s="29">
        <f>'2006_MW_GW_Counties'!J31</f>
        <v>0</v>
      </c>
      <c r="P31" s="28">
        <f>'2006_AG_GW_Counties'!J31+'2006_Urban_GW_Counties'!J31+'2006_MW_GW_Counties'!J31</f>
        <v>357.4</v>
      </c>
      <c r="Q31" s="29">
        <f>'2006_AG_GW_Counties'!H31+'2006_Urban_GW_Counties'!H31+'2006_MW_GW_Counties'!H31</f>
        <v>520.9</v>
      </c>
      <c r="S31" s="27">
        <v>607</v>
      </c>
      <c r="T31" s="25" t="s">
        <v>174</v>
      </c>
      <c r="U31" s="28">
        <f>'2006_AG_GW_Counties'!P31</f>
        <v>112</v>
      </c>
      <c r="V31" s="29">
        <f>'2006_Urban_GW_Counties'!P31</f>
        <v>94.899999999999991</v>
      </c>
      <c r="W31" s="29">
        <f>'2006_MW_GW_Counties'!P31</f>
        <v>0</v>
      </c>
      <c r="X31" s="29">
        <f t="shared" si="6"/>
        <v>206.89999999999998</v>
      </c>
      <c r="Y31" s="28">
        <f>'2006_AG_GW_Counties'!U31</f>
        <v>868.7</v>
      </c>
      <c r="Z31" s="29">
        <f>'2006_Urban_GW_Counties'!U31</f>
        <v>148.39999999999998</v>
      </c>
      <c r="AA31" s="29">
        <f>'2006_MW_GW_Counties'!U31</f>
        <v>13</v>
      </c>
      <c r="AB31" s="28">
        <f>'2006_AG_GW_Counties'!Q31+'2006_Urban_GW_Counties'!Q31+'2006_MW_GW_Counties'!Q31</f>
        <v>71.800000000000011</v>
      </c>
      <c r="AC31" s="28">
        <f>'2006_AG_GW_Counties'!R31+'2006_Urban_GW_Counties'!R31+'2006_MW_GW_Counties'!R31</f>
        <v>30.5</v>
      </c>
      <c r="AD31" s="28">
        <f>'2006_AG_GW_Counties'!S31+'2006_Urban_GW_Counties'!S31+'2006_MW_GW_Counties'!S31</f>
        <v>32.200000000000003</v>
      </c>
      <c r="AE31" s="28">
        <f>'2006_AG_GW_Counties'!W31</f>
        <v>0</v>
      </c>
      <c r="AF31" s="29">
        <f>'2006_Urban_GW_Counties'!W31</f>
        <v>0</v>
      </c>
      <c r="AG31" s="29">
        <f>'2006_MW_GW_Counties'!W31</f>
        <v>0</v>
      </c>
      <c r="AH31" s="28">
        <f>'2006_AG_GW_Counties'!W31+'2006_Urban_GW_Counties'!W31+'2006_MW_GW_Counties'!W31</f>
        <v>0</v>
      </c>
      <c r="AI31" s="29">
        <f t="shared" si="1"/>
        <v>1030.0999999999999</v>
      </c>
      <c r="AL31" s="148"/>
      <c r="AM31" s="150">
        <v>506</v>
      </c>
      <c r="AN31" s="151" t="s">
        <v>162</v>
      </c>
      <c r="AO31" s="138">
        <f t="shared" si="29"/>
        <v>392.7</v>
      </c>
      <c r="AP31" s="138">
        <f t="shared" si="30"/>
        <v>13.400000000000002</v>
      </c>
      <c r="AQ31" s="138">
        <f t="shared" si="31"/>
        <v>8.8000000000000007</v>
      </c>
      <c r="AR31" s="138">
        <f t="shared" si="32"/>
        <v>414.9</v>
      </c>
      <c r="AS31" s="138">
        <f t="shared" si="33"/>
        <v>1942.1999999999996</v>
      </c>
      <c r="AT31" s="138">
        <f t="shared" si="34"/>
        <v>13.500000000000002</v>
      </c>
      <c r="AU31" s="138">
        <f t="shared" si="35"/>
        <v>156.4</v>
      </c>
      <c r="AV31" s="138">
        <f t="shared" si="36"/>
        <v>72.100000000000009</v>
      </c>
      <c r="AW31" s="138">
        <f t="shared" si="37"/>
        <v>0</v>
      </c>
      <c r="AX31" s="138">
        <f t="shared" si="38"/>
        <v>61.699999999999996</v>
      </c>
      <c r="AY31" s="138">
        <f t="shared" si="39"/>
        <v>119.19999999999999</v>
      </c>
      <c r="AZ31" s="138">
        <f t="shared" si="40"/>
        <v>0</v>
      </c>
      <c r="BA31" s="138">
        <f t="shared" si="41"/>
        <v>14.400000000000006</v>
      </c>
      <c r="BB31" s="138">
        <f t="shared" si="42"/>
        <v>133.6</v>
      </c>
      <c r="BC31" s="138">
        <f t="shared" si="43"/>
        <v>2112.0999999999995</v>
      </c>
    </row>
    <row r="32" spans="1:56" x14ac:dyDescent="0.2">
      <c r="A32" s="23" t="s">
        <v>68</v>
      </c>
      <c r="B32" s="24" t="s">
        <v>69</v>
      </c>
      <c r="C32" s="28">
        <f>'2006_AG_GW_Counties'!C32</f>
        <v>33.1</v>
      </c>
      <c r="D32" s="29">
        <f>'2006_Urban_GW_Counties'!C32</f>
        <v>17.5</v>
      </c>
      <c r="E32" s="29">
        <f>'2006_MW_GW_Counties'!C32</f>
        <v>0</v>
      </c>
      <c r="F32" s="29">
        <f t="shared" si="5"/>
        <v>50.6</v>
      </c>
      <c r="G32" s="28">
        <f>'2006_AG_GW_Counties'!H32</f>
        <v>179.8</v>
      </c>
      <c r="H32" s="29">
        <f>'2006_Urban_GW_Counties'!H32</f>
        <v>119.5</v>
      </c>
      <c r="I32" s="29">
        <f>'2006_MW_GW_Counties'!H32</f>
        <v>0</v>
      </c>
      <c r="J32" s="28">
        <f>'2006_AG_GW_Counties'!D32+'2006_Urban_GW_Counties'!D32+'2006_MW_GW_Counties'!D32</f>
        <v>23.999999999999996</v>
      </c>
      <c r="K32" s="28">
        <f>'2006_AG_GW_Counties'!E32+'2006_Urban_GW_Counties'!E32+'2006_MW_GW_Counties'!E32</f>
        <v>0</v>
      </c>
      <c r="L32" s="28">
        <f>'2006_AG_GW_Counties'!F32+'2006_Urban_GW_Counties'!F32+'2006_MW_GW_Counties'!F32</f>
        <v>9.6000000000000014</v>
      </c>
      <c r="M32" s="28">
        <f>'2006_AG_GW_Counties'!J32</f>
        <v>3.7</v>
      </c>
      <c r="N32" s="29">
        <f>'2006_Urban_GW_Counties'!J32</f>
        <v>22.8</v>
      </c>
      <c r="O32" s="29">
        <f>'2006_MW_GW_Counties'!J32</f>
        <v>0</v>
      </c>
      <c r="P32" s="28">
        <f>'2006_AG_GW_Counties'!J32+'2006_Urban_GW_Counties'!J32+'2006_MW_GW_Counties'!J32</f>
        <v>26.5</v>
      </c>
      <c r="Q32" s="29">
        <f>'2006_AG_GW_Counties'!H32+'2006_Urban_GW_Counties'!H32+'2006_MW_GW_Counties'!H32</f>
        <v>299.3</v>
      </c>
      <c r="S32" s="27">
        <v>608</v>
      </c>
      <c r="T32" s="25" t="s">
        <v>175</v>
      </c>
      <c r="U32" s="28">
        <f>'2006_AG_GW_Counties'!P32</f>
        <v>213.7</v>
      </c>
      <c r="V32" s="29">
        <f>'2006_Urban_GW_Counties'!P32</f>
        <v>77.899999999999991</v>
      </c>
      <c r="W32" s="29">
        <f>'2006_MW_GW_Counties'!P32</f>
        <v>0</v>
      </c>
      <c r="X32" s="29">
        <f t="shared" si="6"/>
        <v>291.59999999999997</v>
      </c>
      <c r="Y32" s="28">
        <f>'2006_AG_GW_Counties'!U32</f>
        <v>919.80000000000007</v>
      </c>
      <c r="Z32" s="29">
        <f>'2006_Urban_GW_Counties'!U32</f>
        <v>77.899999999999991</v>
      </c>
      <c r="AA32" s="29">
        <f>'2006_MW_GW_Counties'!U32</f>
        <v>0</v>
      </c>
      <c r="AB32" s="28">
        <f>'2006_AG_GW_Counties'!Q32+'2006_Urban_GW_Counties'!Q32+'2006_MW_GW_Counties'!Q32</f>
        <v>1.5999999999999999</v>
      </c>
      <c r="AC32" s="28">
        <f>'2006_AG_GW_Counties'!R32+'2006_Urban_GW_Counties'!R32+'2006_MW_GW_Counties'!R32</f>
        <v>0</v>
      </c>
      <c r="AD32" s="28">
        <f>'2006_AG_GW_Counties'!S32+'2006_Urban_GW_Counties'!S32+'2006_MW_GW_Counties'!S32</f>
        <v>35.400000000000006</v>
      </c>
      <c r="AE32" s="28">
        <f>'2006_AG_GW_Counties'!W32</f>
        <v>14</v>
      </c>
      <c r="AF32" s="29">
        <f>'2006_Urban_GW_Counties'!W32</f>
        <v>0</v>
      </c>
      <c r="AG32" s="29">
        <f>'2006_MW_GW_Counties'!W32</f>
        <v>0</v>
      </c>
      <c r="AH32" s="28">
        <f>'2006_AG_GW_Counties'!W32+'2006_Urban_GW_Counties'!W32+'2006_MW_GW_Counties'!W32</f>
        <v>14</v>
      </c>
      <c r="AI32" s="29">
        <f t="shared" si="1"/>
        <v>997.7</v>
      </c>
      <c r="AL32" s="148"/>
      <c r="AM32" s="150">
        <v>507</v>
      </c>
      <c r="AN32" s="151" t="s">
        <v>163</v>
      </c>
      <c r="AO32" s="138">
        <f t="shared" si="29"/>
        <v>455.69999999999993</v>
      </c>
      <c r="AP32" s="138">
        <f t="shared" si="30"/>
        <v>49.8</v>
      </c>
      <c r="AQ32" s="138">
        <f t="shared" si="31"/>
        <v>11</v>
      </c>
      <c r="AR32" s="138">
        <f t="shared" si="32"/>
        <v>516.5</v>
      </c>
      <c r="AS32" s="138">
        <f t="shared" si="33"/>
        <v>2290.3000000000002</v>
      </c>
      <c r="AT32" s="138">
        <f t="shared" si="34"/>
        <v>70.3</v>
      </c>
      <c r="AU32" s="138">
        <f t="shared" si="35"/>
        <v>284</v>
      </c>
      <c r="AV32" s="138">
        <f t="shared" si="36"/>
        <v>137.19999999999999</v>
      </c>
      <c r="AW32" s="138">
        <f t="shared" si="37"/>
        <v>0</v>
      </c>
      <c r="AX32" s="138">
        <f t="shared" si="38"/>
        <v>132.6</v>
      </c>
      <c r="AY32" s="138">
        <f t="shared" si="39"/>
        <v>318.10000000000002</v>
      </c>
      <c r="AZ32" s="138">
        <f t="shared" si="40"/>
        <v>0</v>
      </c>
      <c r="BA32" s="138">
        <f t="shared" si="41"/>
        <v>114.80000000000001</v>
      </c>
      <c r="BB32" s="138">
        <f t="shared" si="42"/>
        <v>432.90000000000003</v>
      </c>
      <c r="BC32" s="138">
        <f t="shared" si="43"/>
        <v>2644.6000000000004</v>
      </c>
    </row>
    <row r="33" spans="1:56" x14ac:dyDescent="0.2">
      <c r="A33" s="23" t="s">
        <v>70</v>
      </c>
      <c r="B33" s="24" t="s">
        <v>71</v>
      </c>
      <c r="C33" s="28">
        <f>'2006_AG_GW_Counties'!C33</f>
        <v>16.899999999999999</v>
      </c>
      <c r="D33" s="29">
        <f>'2006_Urban_GW_Counties'!C33</f>
        <v>9.1</v>
      </c>
      <c r="E33" s="29">
        <f>'2006_MW_GW_Counties'!C33</f>
        <v>0</v>
      </c>
      <c r="F33" s="29">
        <f t="shared" si="5"/>
        <v>26</v>
      </c>
      <c r="G33" s="28">
        <f>'2006_AG_GW_Counties'!H33</f>
        <v>81.5</v>
      </c>
      <c r="H33" s="29">
        <f>'2006_Urban_GW_Counties'!H33</f>
        <v>14.1</v>
      </c>
      <c r="I33" s="29">
        <f>'2006_MW_GW_Counties'!H33</f>
        <v>0</v>
      </c>
      <c r="J33" s="28">
        <f>'2006_AG_GW_Counties'!D33+'2006_Urban_GW_Counties'!D33+'2006_MW_GW_Counties'!D33</f>
        <v>6.7</v>
      </c>
      <c r="K33" s="28">
        <f>'2006_AG_GW_Counties'!E33+'2006_Urban_GW_Counties'!E33+'2006_MW_GW_Counties'!E33</f>
        <v>0</v>
      </c>
      <c r="L33" s="28">
        <f>'2006_AG_GW_Counties'!F33+'2006_Urban_GW_Counties'!F33+'2006_MW_GW_Counties'!F33</f>
        <v>1.3</v>
      </c>
      <c r="M33" s="28">
        <f>'2006_AG_GW_Counties'!J33</f>
        <v>18.899999999999999</v>
      </c>
      <c r="N33" s="29">
        <f>'2006_Urban_GW_Counties'!J33</f>
        <v>0</v>
      </c>
      <c r="O33" s="29">
        <f>'2006_MW_GW_Counties'!J33</f>
        <v>0</v>
      </c>
      <c r="P33" s="28">
        <f>'2006_AG_GW_Counties'!J33+'2006_Urban_GW_Counties'!J33+'2006_MW_GW_Counties'!J33</f>
        <v>18.899999999999999</v>
      </c>
      <c r="Q33" s="29">
        <f>'2006_AG_GW_Counties'!H33+'2006_Urban_GW_Counties'!H33+'2006_MW_GW_Counties'!H33</f>
        <v>95.6</v>
      </c>
      <c r="S33" s="27">
        <v>609</v>
      </c>
      <c r="T33" s="25" t="s">
        <v>176</v>
      </c>
      <c r="U33" s="28">
        <f>'2006_AG_GW_Counties'!P33</f>
        <v>919.8</v>
      </c>
      <c r="V33" s="29">
        <f>'2006_Urban_GW_Counties'!P33</f>
        <v>92.699999999999989</v>
      </c>
      <c r="W33" s="29">
        <f>'2006_MW_GW_Counties'!P33</f>
        <v>8.4</v>
      </c>
      <c r="X33" s="29">
        <f t="shared" si="6"/>
        <v>1020.9</v>
      </c>
      <c r="Y33" s="28">
        <f>'2006_AG_GW_Counties'!U33</f>
        <v>2008.5</v>
      </c>
      <c r="Z33" s="29">
        <f>'2006_Urban_GW_Counties'!U33</f>
        <v>93</v>
      </c>
      <c r="AA33" s="29">
        <f>'2006_MW_GW_Counties'!U33</f>
        <v>42.199999999999996</v>
      </c>
      <c r="AB33" s="28">
        <f>'2006_AG_GW_Counties'!Q33+'2006_Urban_GW_Counties'!Q33+'2006_MW_GW_Counties'!Q33</f>
        <v>324.70000000000005</v>
      </c>
      <c r="AC33" s="28">
        <f>'2006_AG_GW_Counties'!R33+'2006_Urban_GW_Counties'!R33+'2006_MW_GW_Counties'!R33</f>
        <v>104.7</v>
      </c>
      <c r="AD33" s="28">
        <f>'2006_AG_GW_Counties'!S33+'2006_Urban_GW_Counties'!S33+'2006_MW_GW_Counties'!S33</f>
        <v>54.599999999999994</v>
      </c>
      <c r="AE33" s="28">
        <f>'2006_AG_GW_Counties'!W33</f>
        <v>559.29999999999995</v>
      </c>
      <c r="AF33" s="29">
        <f>'2006_Urban_GW_Counties'!W33</f>
        <v>0</v>
      </c>
      <c r="AG33" s="29">
        <f>'2006_MW_GW_Counties'!W33</f>
        <v>0</v>
      </c>
      <c r="AH33" s="28">
        <f>'2006_AG_GW_Counties'!W33+'2006_Urban_GW_Counties'!W33+'2006_MW_GW_Counties'!W33</f>
        <v>559.29999999999995</v>
      </c>
      <c r="AI33" s="29">
        <f t="shared" si="1"/>
        <v>2143.6999999999998</v>
      </c>
      <c r="AL33" s="148"/>
      <c r="AM33" s="150">
        <v>508</v>
      </c>
      <c r="AN33" s="151" t="s">
        <v>164</v>
      </c>
      <c r="AO33" s="138">
        <f t="shared" si="29"/>
        <v>42.8</v>
      </c>
      <c r="AP33" s="138">
        <f t="shared" si="30"/>
        <v>23.799999999999997</v>
      </c>
      <c r="AQ33" s="138">
        <f t="shared" si="31"/>
        <v>0</v>
      </c>
      <c r="AR33" s="138">
        <f t="shared" si="32"/>
        <v>66.599999999999994</v>
      </c>
      <c r="AS33" s="138">
        <f t="shared" si="33"/>
        <v>318.19999999999993</v>
      </c>
      <c r="AT33" s="138">
        <f t="shared" si="34"/>
        <v>130.49999999999997</v>
      </c>
      <c r="AU33" s="138">
        <f t="shared" si="35"/>
        <v>15.8</v>
      </c>
      <c r="AV33" s="138">
        <f t="shared" si="36"/>
        <v>45.3</v>
      </c>
      <c r="AW33" s="138">
        <f t="shared" si="37"/>
        <v>0</v>
      </c>
      <c r="AX33" s="138">
        <f t="shared" si="38"/>
        <v>23.4</v>
      </c>
      <c r="AY33" s="138">
        <f t="shared" si="39"/>
        <v>23.900000000000002</v>
      </c>
      <c r="AZ33" s="138">
        <f t="shared" si="40"/>
        <v>25.7</v>
      </c>
      <c r="BA33" s="138">
        <f t="shared" si="41"/>
        <v>0</v>
      </c>
      <c r="BB33" s="138">
        <f t="shared" si="42"/>
        <v>49.6</v>
      </c>
      <c r="BC33" s="138">
        <f t="shared" si="43"/>
        <v>464.49999999999994</v>
      </c>
    </row>
    <row r="34" spans="1:56" x14ac:dyDescent="0.2">
      <c r="A34" s="23" t="s">
        <v>72</v>
      </c>
      <c r="B34" s="24" t="s">
        <v>73</v>
      </c>
      <c r="C34" s="28">
        <f>'2006_AG_GW_Counties'!C34</f>
        <v>138</v>
      </c>
      <c r="D34" s="29">
        <f>'2006_Urban_GW_Counties'!C34</f>
        <v>519.20000000000016</v>
      </c>
      <c r="E34" s="29">
        <f>'2006_MW_GW_Counties'!C34</f>
        <v>0</v>
      </c>
      <c r="F34" s="29">
        <f t="shared" si="5"/>
        <v>657.20000000000016</v>
      </c>
      <c r="G34" s="28">
        <f>'2006_AG_GW_Counties'!H34</f>
        <v>963.2</v>
      </c>
      <c r="H34" s="29">
        <f>'2006_Urban_GW_Counties'!H34</f>
        <v>997.00000000000011</v>
      </c>
      <c r="I34" s="29">
        <f>'2006_MW_GW_Counties'!H34</f>
        <v>4.0999999999999996</v>
      </c>
      <c r="J34" s="28">
        <f>'2006_AG_GW_Counties'!D34+'2006_Urban_GW_Counties'!D34+'2006_MW_GW_Counties'!D34</f>
        <v>326.10000000000002</v>
      </c>
      <c r="K34" s="28">
        <f>'2006_AG_GW_Counties'!E34+'2006_Urban_GW_Counties'!E34+'2006_MW_GW_Counties'!E34</f>
        <v>28.4</v>
      </c>
      <c r="L34" s="28">
        <f>'2006_AG_GW_Counties'!F34+'2006_Urban_GW_Counties'!F34+'2006_MW_GW_Counties'!F34</f>
        <v>0</v>
      </c>
      <c r="M34" s="28">
        <f>'2006_AG_GW_Counties'!J34</f>
        <v>5.0999999999999996</v>
      </c>
      <c r="N34" s="29">
        <f>'2006_Urban_GW_Counties'!J34</f>
        <v>0</v>
      </c>
      <c r="O34" s="29">
        <f>'2006_MW_GW_Counties'!J34</f>
        <v>0</v>
      </c>
      <c r="P34" s="28">
        <f>'2006_AG_GW_Counties'!J34+'2006_Urban_GW_Counties'!J34+'2006_MW_GW_Counties'!J34</f>
        <v>5.0999999999999996</v>
      </c>
      <c r="Q34" s="29">
        <f>'2006_AG_GW_Counties'!H34+'2006_Urban_GW_Counties'!H34+'2006_MW_GW_Counties'!H34</f>
        <v>1964.3000000000002</v>
      </c>
      <c r="S34" s="27">
        <v>610</v>
      </c>
      <c r="T34" s="25" t="s">
        <v>177</v>
      </c>
      <c r="U34" s="28">
        <f>'2006_AG_GW_Counties'!P34</f>
        <v>3.3</v>
      </c>
      <c r="V34" s="29">
        <f>'2006_Urban_GW_Counties'!P34</f>
        <v>14.4</v>
      </c>
      <c r="W34" s="29">
        <f>'2006_MW_GW_Counties'!P34</f>
        <v>0</v>
      </c>
      <c r="X34" s="29">
        <f t="shared" si="6"/>
        <v>17.7</v>
      </c>
      <c r="Y34" s="28">
        <f>'2006_AG_GW_Counties'!U34</f>
        <v>3.3</v>
      </c>
      <c r="Z34" s="29">
        <f>'2006_Urban_GW_Counties'!U34</f>
        <v>14.8</v>
      </c>
      <c r="AA34" s="29">
        <f>'2006_MW_GW_Counties'!U34</f>
        <v>0</v>
      </c>
      <c r="AB34" s="28">
        <f>'2006_AG_GW_Counties'!Q34+'2006_Urban_GW_Counties'!Q34+'2006_MW_GW_Counties'!Q34</f>
        <v>9.7000000000000011</v>
      </c>
      <c r="AC34" s="28">
        <f>'2006_AG_GW_Counties'!R34+'2006_Urban_GW_Counties'!R34+'2006_MW_GW_Counties'!R34</f>
        <v>0</v>
      </c>
      <c r="AD34" s="28">
        <f>'2006_AG_GW_Counties'!S34+'2006_Urban_GW_Counties'!S34+'2006_MW_GW_Counties'!S34</f>
        <v>0</v>
      </c>
      <c r="AE34" s="28">
        <f>'2006_AG_GW_Counties'!W34</f>
        <v>0</v>
      </c>
      <c r="AF34" s="29">
        <f>'2006_Urban_GW_Counties'!W34</f>
        <v>0</v>
      </c>
      <c r="AG34" s="29">
        <f>'2006_MW_GW_Counties'!W34</f>
        <v>0</v>
      </c>
      <c r="AH34" s="28">
        <f>'2006_AG_GW_Counties'!W34+'2006_Urban_GW_Counties'!W34+'2006_MW_GW_Counties'!W34</f>
        <v>0</v>
      </c>
      <c r="AI34" s="29">
        <f t="shared" ref="AI34:AI57" si="44">Y34+Z34+AA34</f>
        <v>18.100000000000001</v>
      </c>
      <c r="AL34" s="148"/>
      <c r="AM34" s="150">
        <v>509</v>
      </c>
      <c r="AN34" s="151" t="s">
        <v>165</v>
      </c>
      <c r="AO34" s="138">
        <f t="shared" si="29"/>
        <v>434.40000000000003</v>
      </c>
      <c r="AP34" s="138">
        <f t="shared" si="30"/>
        <v>53</v>
      </c>
      <c r="AQ34" s="138">
        <f t="shared" si="31"/>
        <v>0</v>
      </c>
      <c r="AR34" s="138">
        <f t="shared" si="32"/>
        <v>487.40000000000003</v>
      </c>
      <c r="AS34" s="138">
        <f t="shared" si="33"/>
        <v>765.59999999999991</v>
      </c>
      <c r="AT34" s="138">
        <f t="shared" si="34"/>
        <v>78.500000000000014</v>
      </c>
      <c r="AU34" s="138">
        <f t="shared" si="35"/>
        <v>0</v>
      </c>
      <c r="AV34" s="138">
        <f t="shared" si="36"/>
        <v>97.6</v>
      </c>
      <c r="AW34" s="138">
        <f t="shared" si="37"/>
        <v>0</v>
      </c>
      <c r="AX34" s="138">
        <f t="shared" si="38"/>
        <v>19.5</v>
      </c>
      <c r="AY34" s="138">
        <f t="shared" si="39"/>
        <v>207</v>
      </c>
      <c r="AZ34" s="138">
        <f t="shared" si="40"/>
        <v>0</v>
      </c>
      <c r="BA34" s="138">
        <f t="shared" si="41"/>
        <v>0</v>
      </c>
      <c r="BB34" s="138">
        <f t="shared" si="42"/>
        <v>207</v>
      </c>
      <c r="BC34" s="138">
        <f t="shared" si="43"/>
        <v>844.09999999999991</v>
      </c>
    </row>
    <row r="35" spans="1:56" x14ac:dyDescent="0.2">
      <c r="A35" s="23" t="s">
        <v>74</v>
      </c>
      <c r="B35" s="24" t="s">
        <v>75</v>
      </c>
      <c r="C35" s="28">
        <f>'2006_AG_GW_Counties'!C35</f>
        <v>170.6</v>
      </c>
      <c r="D35" s="29">
        <f>'2006_Urban_GW_Counties'!C35</f>
        <v>185.5</v>
      </c>
      <c r="E35" s="29">
        <f>'2006_MW_GW_Counties'!C35</f>
        <v>0</v>
      </c>
      <c r="F35" s="29">
        <f t="shared" si="5"/>
        <v>356.1</v>
      </c>
      <c r="G35" s="28">
        <f>'2006_AG_GW_Counties'!H35</f>
        <v>393.29999999999995</v>
      </c>
      <c r="H35" s="29">
        <f>'2006_Urban_GW_Counties'!H35</f>
        <v>453.79999999999995</v>
      </c>
      <c r="I35" s="29">
        <f>'2006_MW_GW_Counties'!H35</f>
        <v>0.8</v>
      </c>
      <c r="J35" s="28">
        <f>'2006_AG_GW_Counties'!D35+'2006_Urban_GW_Counties'!D35+'2006_MW_GW_Counties'!D35</f>
        <v>71.599999999999994</v>
      </c>
      <c r="K35" s="28">
        <f>'2006_AG_GW_Counties'!E35+'2006_Urban_GW_Counties'!E35+'2006_MW_GW_Counties'!E35</f>
        <v>0</v>
      </c>
      <c r="L35" s="28">
        <f>'2006_AG_GW_Counties'!F35+'2006_Urban_GW_Counties'!F35+'2006_MW_GW_Counties'!F35</f>
        <v>3.1</v>
      </c>
      <c r="M35" s="28">
        <f>'2006_AG_GW_Counties'!J35</f>
        <v>137.6</v>
      </c>
      <c r="N35" s="29">
        <f>'2006_Urban_GW_Counties'!J35</f>
        <v>135.9</v>
      </c>
      <c r="O35" s="29">
        <f>'2006_MW_GW_Counties'!J35</f>
        <v>0</v>
      </c>
      <c r="P35" s="28">
        <f>'2006_AG_GW_Counties'!J35+'2006_Urban_GW_Counties'!J35+'2006_MW_GW_Counties'!J35</f>
        <v>273.5</v>
      </c>
      <c r="Q35" s="29">
        <f>'2006_AG_GW_Counties'!H35+'2006_Urban_GW_Counties'!H35+'2006_MW_GW_Counties'!H35</f>
        <v>847.89999999999986</v>
      </c>
      <c r="S35" s="27">
        <v>701</v>
      </c>
      <c r="T35" s="25" t="s">
        <v>178</v>
      </c>
      <c r="U35" s="28">
        <f>'2006_AG_GW_Counties'!P35</f>
        <v>0.3</v>
      </c>
      <c r="V35" s="29">
        <f>'2006_Urban_GW_Counties'!P35</f>
        <v>1.9000000000000001</v>
      </c>
      <c r="W35" s="29">
        <f>'2006_MW_GW_Counties'!P35</f>
        <v>0</v>
      </c>
      <c r="X35" s="29">
        <f t="shared" si="6"/>
        <v>2.2000000000000002</v>
      </c>
      <c r="Y35" s="28">
        <f>'2006_AG_GW_Counties'!U35</f>
        <v>0.3</v>
      </c>
      <c r="Z35" s="29">
        <f>'2006_Urban_GW_Counties'!U35</f>
        <v>1.9000000000000001</v>
      </c>
      <c r="AA35" s="29">
        <f>'2006_MW_GW_Counties'!U35</f>
        <v>0</v>
      </c>
      <c r="AB35" s="28">
        <f>'2006_AG_GW_Counties'!Q35+'2006_Urban_GW_Counties'!Q35+'2006_MW_GW_Counties'!Q35</f>
        <v>1.4000000000000001</v>
      </c>
      <c r="AC35" s="28">
        <f>'2006_AG_GW_Counties'!R35+'2006_Urban_GW_Counties'!R35+'2006_MW_GW_Counties'!R35</f>
        <v>0</v>
      </c>
      <c r="AD35" s="28">
        <f>'2006_AG_GW_Counties'!S35+'2006_Urban_GW_Counties'!S35+'2006_MW_GW_Counties'!S35</f>
        <v>0</v>
      </c>
      <c r="AE35" s="28">
        <f>'2006_AG_GW_Counties'!W35</f>
        <v>0</v>
      </c>
      <c r="AF35" s="29">
        <f>'2006_Urban_GW_Counties'!W35</f>
        <v>0</v>
      </c>
      <c r="AG35" s="29">
        <f>'2006_MW_GW_Counties'!W35</f>
        <v>0</v>
      </c>
      <c r="AH35" s="28">
        <f>'2006_AG_GW_Counties'!W35+'2006_Urban_GW_Counties'!W35+'2006_MW_GW_Counties'!W35</f>
        <v>0</v>
      </c>
      <c r="AI35" s="29">
        <f t="shared" si="44"/>
        <v>2.2000000000000002</v>
      </c>
      <c r="AL35" s="148"/>
      <c r="AM35" s="150">
        <v>510</v>
      </c>
      <c r="AN35" s="151" t="s">
        <v>166</v>
      </c>
      <c r="AO35" s="138">
        <f t="shared" si="29"/>
        <v>18.100000000000001</v>
      </c>
      <c r="AP35" s="138">
        <f t="shared" si="30"/>
        <v>1.5</v>
      </c>
      <c r="AQ35" s="138">
        <f t="shared" si="31"/>
        <v>0</v>
      </c>
      <c r="AR35" s="138">
        <f t="shared" si="32"/>
        <v>19.600000000000001</v>
      </c>
      <c r="AS35" s="138">
        <f t="shared" si="33"/>
        <v>452</v>
      </c>
      <c r="AT35" s="138">
        <f t="shared" si="34"/>
        <v>25.599999999999994</v>
      </c>
      <c r="AU35" s="138">
        <f t="shared" si="35"/>
        <v>14.8</v>
      </c>
      <c r="AV35" s="138">
        <f t="shared" si="36"/>
        <v>2.4</v>
      </c>
      <c r="AW35" s="138">
        <f t="shared" si="37"/>
        <v>0</v>
      </c>
      <c r="AX35" s="138">
        <f t="shared" si="38"/>
        <v>0</v>
      </c>
      <c r="AY35" s="138">
        <f t="shared" si="39"/>
        <v>205.8</v>
      </c>
      <c r="AZ35" s="138">
        <f t="shared" si="40"/>
        <v>0</v>
      </c>
      <c r="BA35" s="138">
        <f t="shared" si="41"/>
        <v>0</v>
      </c>
      <c r="BB35" s="138">
        <f t="shared" si="42"/>
        <v>205.8</v>
      </c>
      <c r="BC35" s="138">
        <f t="shared" si="43"/>
        <v>492.40000000000003</v>
      </c>
    </row>
    <row r="36" spans="1:56" ht="13.5" thickBot="1" x14ac:dyDescent="0.25">
      <c r="A36" s="23" t="s">
        <v>76</v>
      </c>
      <c r="B36" s="24" t="s">
        <v>77</v>
      </c>
      <c r="C36" s="28">
        <f>'2006_AG_GW_Counties'!C36</f>
        <v>37.699999999999996</v>
      </c>
      <c r="D36" s="29">
        <f>'2006_Urban_GW_Counties'!C36</f>
        <v>8.3000000000000007</v>
      </c>
      <c r="E36" s="29">
        <f>'2006_MW_GW_Counties'!C36</f>
        <v>0</v>
      </c>
      <c r="F36" s="29">
        <f t="shared" si="5"/>
        <v>46</v>
      </c>
      <c r="G36" s="28">
        <f>'2006_AG_GW_Counties'!H36</f>
        <v>61.199999999999996</v>
      </c>
      <c r="H36" s="29">
        <f>'2006_Urban_GW_Counties'!H36</f>
        <v>11.5</v>
      </c>
      <c r="I36" s="29">
        <f>'2006_MW_GW_Counties'!H36</f>
        <v>0</v>
      </c>
      <c r="J36" s="28">
        <f>'2006_AG_GW_Counties'!D36+'2006_Urban_GW_Counties'!D36+'2006_MW_GW_Counties'!D36</f>
        <v>24.8</v>
      </c>
      <c r="K36" s="28">
        <f>'2006_AG_GW_Counties'!E36+'2006_Urban_GW_Counties'!E36+'2006_MW_GW_Counties'!E36</f>
        <v>0</v>
      </c>
      <c r="L36" s="28">
        <f>'2006_AG_GW_Counties'!F36+'2006_Urban_GW_Counties'!F36+'2006_MW_GW_Counties'!F36</f>
        <v>1.2</v>
      </c>
      <c r="M36" s="28">
        <f>'2006_AG_GW_Counties'!J36</f>
        <v>0</v>
      </c>
      <c r="N36" s="29">
        <f>'2006_Urban_GW_Counties'!J36</f>
        <v>0</v>
      </c>
      <c r="O36" s="29">
        <f>'2006_MW_GW_Counties'!J36</f>
        <v>0</v>
      </c>
      <c r="P36" s="28">
        <f>'2006_AG_GW_Counties'!J36+'2006_Urban_GW_Counties'!J36+'2006_MW_GW_Counties'!J36</f>
        <v>0</v>
      </c>
      <c r="Q36" s="29">
        <f>'2006_AG_GW_Counties'!H36+'2006_Urban_GW_Counties'!H36+'2006_MW_GW_Counties'!H36</f>
        <v>72.699999999999989</v>
      </c>
      <c r="S36" s="27">
        <v>702</v>
      </c>
      <c r="T36" s="25" t="s">
        <v>179</v>
      </c>
      <c r="U36" s="28">
        <f>'2006_AG_GW_Counties'!P36</f>
        <v>283.60000000000002</v>
      </c>
      <c r="V36" s="29">
        <f>'2006_Urban_GW_Counties'!P36</f>
        <v>9.3000000000000007</v>
      </c>
      <c r="W36" s="29">
        <f>'2006_MW_GW_Counties'!P36</f>
        <v>0</v>
      </c>
      <c r="X36" s="29">
        <f t="shared" si="6"/>
        <v>292.90000000000003</v>
      </c>
      <c r="Y36" s="28">
        <f>'2006_AG_GW_Counties'!U36</f>
        <v>1485.6000000000001</v>
      </c>
      <c r="Z36" s="29">
        <f>'2006_Urban_GW_Counties'!U36</f>
        <v>20.7</v>
      </c>
      <c r="AA36" s="29">
        <f>'2006_MW_GW_Counties'!U36</f>
        <v>0</v>
      </c>
      <c r="AB36" s="28">
        <f>'2006_AG_GW_Counties'!Q36+'2006_Urban_GW_Counties'!Q36+'2006_MW_GW_Counties'!Q36</f>
        <v>204.4</v>
      </c>
      <c r="AC36" s="28">
        <f>'2006_AG_GW_Counties'!R36+'2006_Urban_GW_Counties'!R36+'2006_MW_GW_Counties'!R36</f>
        <v>1</v>
      </c>
      <c r="AD36" s="28">
        <f>'2006_AG_GW_Counties'!S36+'2006_Urban_GW_Counties'!S36+'2006_MW_GW_Counties'!S36</f>
        <v>3.1</v>
      </c>
      <c r="AE36" s="28">
        <f>'2006_AG_GW_Counties'!W36</f>
        <v>0</v>
      </c>
      <c r="AF36" s="29">
        <f>'2006_Urban_GW_Counties'!W36</f>
        <v>0</v>
      </c>
      <c r="AG36" s="29">
        <f>'2006_MW_GW_Counties'!W36</f>
        <v>0</v>
      </c>
      <c r="AH36" s="28">
        <f>'2006_AG_GW_Counties'!W36+'2006_Urban_GW_Counties'!W36+'2006_MW_GW_Counties'!W36</f>
        <v>0</v>
      </c>
      <c r="AI36" s="29">
        <f t="shared" si="44"/>
        <v>1506.3000000000002</v>
      </c>
      <c r="AL36" s="148"/>
      <c r="AM36" s="152">
        <v>511</v>
      </c>
      <c r="AN36" s="153" t="s">
        <v>167</v>
      </c>
      <c r="AO36" s="154">
        <f t="shared" si="29"/>
        <v>188.8</v>
      </c>
      <c r="AP36" s="154">
        <f t="shared" si="30"/>
        <v>175.5</v>
      </c>
      <c r="AQ36" s="154">
        <f t="shared" si="31"/>
        <v>0</v>
      </c>
      <c r="AR36" s="154">
        <f t="shared" si="32"/>
        <v>364.3</v>
      </c>
      <c r="AS36" s="154">
        <f t="shared" si="33"/>
        <v>385.5</v>
      </c>
      <c r="AT36" s="154">
        <f t="shared" si="34"/>
        <v>470.09999999999997</v>
      </c>
      <c r="AU36" s="154">
        <f t="shared" si="35"/>
        <v>0</v>
      </c>
      <c r="AV36" s="154">
        <f t="shared" si="36"/>
        <v>65</v>
      </c>
      <c r="AW36" s="154">
        <f t="shared" si="37"/>
        <v>0</v>
      </c>
      <c r="AX36" s="154">
        <f t="shared" si="38"/>
        <v>5.9</v>
      </c>
      <c r="AY36" s="154">
        <f t="shared" si="39"/>
        <v>29.9</v>
      </c>
      <c r="AZ36" s="154">
        <f t="shared" si="40"/>
        <v>135.9</v>
      </c>
      <c r="BA36" s="154">
        <f t="shared" si="41"/>
        <v>0</v>
      </c>
      <c r="BB36" s="154">
        <f t="shared" si="42"/>
        <v>165.8</v>
      </c>
      <c r="BC36" s="154">
        <f t="shared" si="43"/>
        <v>855.59999999999991</v>
      </c>
    </row>
    <row r="37" spans="1:56" ht="13.5" thickTop="1" x14ac:dyDescent="0.2">
      <c r="A37" s="23" t="s">
        <v>78</v>
      </c>
      <c r="B37" s="24" t="s">
        <v>79</v>
      </c>
      <c r="C37" s="28">
        <f>'2006_AG_GW_Counties'!C37</f>
        <v>117.89999999999999</v>
      </c>
      <c r="D37" s="29">
        <f>'2006_Urban_GW_Counties'!C37</f>
        <v>526.40000000000043</v>
      </c>
      <c r="E37" s="29">
        <f>'2006_MW_GW_Counties'!C37</f>
        <v>0</v>
      </c>
      <c r="F37" s="29">
        <f t="shared" si="5"/>
        <v>644.30000000000041</v>
      </c>
      <c r="G37" s="28">
        <f>'2006_AG_GW_Counties'!H37</f>
        <v>188.6</v>
      </c>
      <c r="H37" s="29">
        <f>'2006_Urban_GW_Counties'!H37</f>
        <v>754.60000000000059</v>
      </c>
      <c r="I37" s="29">
        <f>'2006_MW_GW_Counties'!H37</f>
        <v>0</v>
      </c>
      <c r="J37" s="28">
        <f>'2006_AG_GW_Counties'!D37+'2006_Urban_GW_Counties'!D37+'2006_MW_GW_Counties'!D37</f>
        <v>246.99999999999997</v>
      </c>
      <c r="K37" s="28">
        <f>'2006_AG_GW_Counties'!E37+'2006_Urban_GW_Counties'!E37+'2006_MW_GW_Counties'!E37</f>
        <v>80.3</v>
      </c>
      <c r="L37" s="28">
        <f>'2006_AG_GW_Counties'!F37+'2006_Urban_GW_Counties'!F37+'2006_MW_GW_Counties'!F37</f>
        <v>0</v>
      </c>
      <c r="M37" s="28">
        <f>'2006_AG_GW_Counties'!J37</f>
        <v>49.699999999999996</v>
      </c>
      <c r="N37" s="29">
        <f>'2006_Urban_GW_Counties'!J37</f>
        <v>11.1</v>
      </c>
      <c r="O37" s="29">
        <f>'2006_MW_GW_Counties'!J37</f>
        <v>0</v>
      </c>
      <c r="P37" s="28">
        <f>'2006_AG_GW_Counties'!J37+'2006_Urban_GW_Counties'!J37+'2006_MW_GW_Counties'!J37</f>
        <v>60.8</v>
      </c>
      <c r="Q37" s="29">
        <f>'2006_AG_GW_Counties'!H37+'2006_Urban_GW_Counties'!H37+'2006_MW_GW_Counties'!H37</f>
        <v>943.20000000000061</v>
      </c>
      <c r="S37" s="27">
        <v>703</v>
      </c>
      <c r="T37" s="25" t="s">
        <v>180</v>
      </c>
      <c r="U37" s="28">
        <f>'2006_AG_GW_Counties'!P37</f>
        <v>947.1</v>
      </c>
      <c r="V37" s="29">
        <f>'2006_Urban_GW_Counties'!P37</f>
        <v>41.4</v>
      </c>
      <c r="W37" s="29">
        <f>'2006_MW_GW_Counties'!P37</f>
        <v>3.6</v>
      </c>
      <c r="X37" s="29">
        <f t="shared" si="6"/>
        <v>992.1</v>
      </c>
      <c r="Y37" s="28">
        <f>'2006_AG_GW_Counties'!U37</f>
        <v>1954.3</v>
      </c>
      <c r="Z37" s="29">
        <f>'2006_Urban_GW_Counties'!U37</f>
        <v>41.499999999999993</v>
      </c>
      <c r="AA37" s="29">
        <f>'2006_MW_GW_Counties'!U37</f>
        <v>29.1</v>
      </c>
      <c r="AB37" s="28">
        <f>'2006_AG_GW_Counties'!Q37+'2006_Urban_GW_Counties'!Q37+'2006_MW_GW_Counties'!Q37</f>
        <v>421.99999999999994</v>
      </c>
      <c r="AC37" s="28">
        <f>'2006_AG_GW_Counties'!R37+'2006_Urban_GW_Counties'!R37+'2006_MW_GW_Counties'!R37</f>
        <v>0</v>
      </c>
      <c r="AD37" s="28">
        <f>'2006_AG_GW_Counties'!S37+'2006_Urban_GW_Counties'!S37+'2006_MW_GW_Counties'!S37</f>
        <v>50.3</v>
      </c>
      <c r="AE37" s="28">
        <f>'2006_AG_GW_Counties'!W37</f>
        <v>0</v>
      </c>
      <c r="AF37" s="29">
        <f>'2006_Urban_GW_Counties'!W37</f>
        <v>0</v>
      </c>
      <c r="AG37" s="29">
        <f>'2006_MW_GW_Counties'!W37</f>
        <v>0</v>
      </c>
      <c r="AH37" s="28">
        <f>'2006_AG_GW_Counties'!W37+'2006_Urban_GW_Counties'!W37+'2006_MW_GW_Counties'!W37</f>
        <v>0</v>
      </c>
      <c r="AI37" s="29">
        <f t="shared" si="44"/>
        <v>2024.8999999999999</v>
      </c>
      <c r="AL37" s="148"/>
      <c r="AM37" s="150"/>
      <c r="AN37" s="155" t="s">
        <v>242</v>
      </c>
      <c r="AO37" s="138">
        <f>SUM(AO26:AO36)</f>
        <v>2036.6</v>
      </c>
      <c r="AP37" s="138">
        <f t="shared" ref="AP37:BC37" si="45">SUM(AP26:AP36)</f>
        <v>421.2</v>
      </c>
      <c r="AQ37" s="138">
        <f t="shared" si="45"/>
        <v>19.8</v>
      </c>
      <c r="AR37" s="138">
        <f t="shared" si="45"/>
        <v>2477.6</v>
      </c>
      <c r="AS37" s="138">
        <f t="shared" si="45"/>
        <v>7273</v>
      </c>
      <c r="AT37" s="138">
        <f t="shared" si="45"/>
        <v>954</v>
      </c>
      <c r="AU37" s="138">
        <f t="shared" si="45"/>
        <v>479.90000000000003</v>
      </c>
      <c r="AV37" s="138">
        <f t="shared" si="45"/>
        <v>564.69999999999993</v>
      </c>
      <c r="AW37" s="138">
        <f t="shared" si="45"/>
        <v>0</v>
      </c>
      <c r="AX37" s="138">
        <f>SUM(AX26:AX36)</f>
        <v>337.29999999999995</v>
      </c>
      <c r="AY37" s="138">
        <f t="shared" ref="AY37:BA37" si="46">SUM(AY26:AY36)</f>
        <v>967.19999999999993</v>
      </c>
      <c r="AZ37" s="138">
        <f t="shared" si="46"/>
        <v>163.9</v>
      </c>
      <c r="BA37" s="138">
        <f t="shared" si="46"/>
        <v>129.20000000000002</v>
      </c>
      <c r="BB37" s="138">
        <f t="shared" si="45"/>
        <v>1260.3</v>
      </c>
      <c r="BC37" s="138">
        <f t="shared" si="45"/>
        <v>8706.9</v>
      </c>
      <c r="BD37" s="28">
        <f>AS37+AT37+AU37</f>
        <v>8706.9</v>
      </c>
    </row>
    <row r="38" spans="1:56" x14ac:dyDescent="0.2">
      <c r="A38" s="23" t="s">
        <v>80</v>
      </c>
      <c r="B38" s="24" t="s">
        <v>81</v>
      </c>
      <c r="C38" s="28">
        <f>'2006_AG_GW_Counties'!C38</f>
        <v>19.200000000000003</v>
      </c>
      <c r="D38" s="29">
        <f>'2006_Urban_GW_Counties'!C38</f>
        <v>24.7</v>
      </c>
      <c r="E38" s="29">
        <f>'2006_MW_GW_Counties'!C38</f>
        <v>0</v>
      </c>
      <c r="F38" s="29">
        <f t="shared" si="5"/>
        <v>43.900000000000006</v>
      </c>
      <c r="G38" s="28">
        <f>'2006_AG_GW_Counties'!H38</f>
        <v>242.79999999999998</v>
      </c>
      <c r="H38" s="29">
        <f>'2006_Urban_GW_Counties'!H38</f>
        <v>676.1</v>
      </c>
      <c r="I38" s="29">
        <f>'2006_MW_GW_Counties'!H38</f>
        <v>0</v>
      </c>
      <c r="J38" s="28">
        <f>'2006_AG_GW_Counties'!D38+'2006_Urban_GW_Counties'!D38+'2006_MW_GW_Counties'!D38</f>
        <v>30.5</v>
      </c>
      <c r="K38" s="28">
        <f>'2006_AG_GW_Counties'!E38+'2006_Urban_GW_Counties'!E38+'2006_MW_GW_Counties'!E38</f>
        <v>0</v>
      </c>
      <c r="L38" s="28">
        <f>'2006_AG_GW_Counties'!F38+'2006_Urban_GW_Counties'!F38+'2006_MW_GW_Counties'!F38</f>
        <v>0</v>
      </c>
      <c r="M38" s="28">
        <f>'2006_AG_GW_Counties'!J38</f>
        <v>0</v>
      </c>
      <c r="N38" s="29">
        <f>'2006_Urban_GW_Counties'!J38</f>
        <v>0</v>
      </c>
      <c r="O38" s="29">
        <f>'2006_MW_GW_Counties'!J38</f>
        <v>0</v>
      </c>
      <c r="P38" s="28">
        <f>'2006_AG_GW_Counties'!J38+'2006_Urban_GW_Counties'!J38+'2006_MW_GW_Counties'!J38</f>
        <v>0</v>
      </c>
      <c r="Q38" s="29">
        <f>'2006_AG_GW_Counties'!H38+'2006_Urban_GW_Counties'!H38+'2006_MW_GW_Counties'!H38</f>
        <v>918.9</v>
      </c>
      <c r="S38" s="27">
        <v>704</v>
      </c>
      <c r="T38" s="25" t="s">
        <v>181</v>
      </c>
      <c r="U38" s="28">
        <f>'2006_AG_GW_Counties'!P38</f>
        <v>11.9</v>
      </c>
      <c r="V38" s="29">
        <f>'2006_Urban_GW_Counties'!P38</f>
        <v>200.8</v>
      </c>
      <c r="W38" s="29">
        <f>'2006_MW_GW_Counties'!P38</f>
        <v>0</v>
      </c>
      <c r="X38" s="29">
        <f t="shared" si="6"/>
        <v>212.70000000000002</v>
      </c>
      <c r="Y38" s="28">
        <f>'2006_AG_GW_Counties'!U38</f>
        <v>499.1</v>
      </c>
      <c r="Z38" s="29">
        <f>'2006_Urban_GW_Counties'!U38</f>
        <v>273.40000000000003</v>
      </c>
      <c r="AA38" s="29">
        <f>'2006_MW_GW_Counties'!U38</f>
        <v>0</v>
      </c>
      <c r="AB38" s="28">
        <f>'2006_AG_GW_Counties'!Q38+'2006_Urban_GW_Counties'!Q38+'2006_MW_GW_Counties'!Q38</f>
        <v>284.5</v>
      </c>
      <c r="AC38" s="28">
        <f>'2006_AG_GW_Counties'!R38+'2006_Urban_GW_Counties'!R38+'2006_MW_GW_Counties'!R38</f>
        <v>54.5</v>
      </c>
      <c r="AD38" s="28">
        <f>'2006_AG_GW_Counties'!S38+'2006_Urban_GW_Counties'!S38+'2006_MW_GW_Counties'!S38</f>
        <v>24.4</v>
      </c>
      <c r="AE38" s="28">
        <f>'2006_AG_GW_Counties'!W38</f>
        <v>0</v>
      </c>
      <c r="AF38" s="29">
        <f>'2006_Urban_GW_Counties'!W38</f>
        <v>0</v>
      </c>
      <c r="AG38" s="29">
        <f>'2006_MW_GW_Counties'!W38</f>
        <v>0</v>
      </c>
      <c r="AH38" s="28">
        <f>'2006_AG_GW_Counties'!W38+'2006_Urban_GW_Counties'!W38+'2006_MW_GW_Counties'!W38</f>
        <v>0</v>
      </c>
      <c r="AI38" s="29">
        <f t="shared" si="44"/>
        <v>772.5</v>
      </c>
      <c r="AL38" s="148"/>
      <c r="AM38" s="27"/>
    </row>
    <row r="39" spans="1:56" x14ac:dyDescent="0.2">
      <c r="A39" s="23" t="s">
        <v>82</v>
      </c>
      <c r="B39" s="24" t="s">
        <v>83</v>
      </c>
      <c r="C39" s="28">
        <f>'2006_AG_GW_Counties'!C39</f>
        <v>0</v>
      </c>
      <c r="D39" s="29">
        <f>'2006_Urban_GW_Counties'!C39</f>
        <v>0.2</v>
      </c>
      <c r="E39" s="29">
        <f>'2006_MW_GW_Counties'!C39</f>
        <v>0</v>
      </c>
      <c r="F39" s="29">
        <f t="shared" si="5"/>
        <v>0.2</v>
      </c>
      <c r="G39" s="28">
        <f>'2006_AG_GW_Counties'!H39</f>
        <v>0</v>
      </c>
      <c r="H39" s="29">
        <f>'2006_Urban_GW_Counties'!H39</f>
        <v>84.2</v>
      </c>
      <c r="I39" s="29">
        <f>'2006_MW_GW_Counties'!H39</f>
        <v>0</v>
      </c>
      <c r="J39" s="28">
        <f>'2006_AG_GW_Counties'!D39+'2006_Urban_GW_Counties'!D39+'2006_MW_GW_Counties'!D39</f>
        <v>1.3</v>
      </c>
      <c r="K39" s="28">
        <f>'2006_AG_GW_Counties'!E39+'2006_Urban_GW_Counties'!E39+'2006_MW_GW_Counties'!E39</f>
        <v>0</v>
      </c>
      <c r="L39" s="28">
        <f>'2006_AG_GW_Counties'!F39+'2006_Urban_GW_Counties'!F39+'2006_MW_GW_Counties'!F39</f>
        <v>0</v>
      </c>
      <c r="M39" s="28">
        <f>'2006_AG_GW_Counties'!J39</f>
        <v>0</v>
      </c>
      <c r="N39" s="29">
        <f>'2006_Urban_GW_Counties'!J39</f>
        <v>0</v>
      </c>
      <c r="O39" s="29">
        <f>'2006_MW_GW_Counties'!J39</f>
        <v>0</v>
      </c>
      <c r="P39" s="28">
        <f>'2006_AG_GW_Counties'!J39+'2006_Urban_GW_Counties'!J39+'2006_MW_GW_Counties'!J39</f>
        <v>0</v>
      </c>
      <c r="Q39" s="29">
        <f>'2006_AG_GW_Counties'!H39+'2006_Urban_GW_Counties'!H39+'2006_MW_GW_Counties'!H39</f>
        <v>84.2</v>
      </c>
      <c r="S39" s="27">
        <v>705</v>
      </c>
      <c r="T39" s="25" t="s">
        <v>182</v>
      </c>
      <c r="U39" s="28">
        <f>'2006_AG_GW_Counties'!P39</f>
        <v>158.89999999999998</v>
      </c>
      <c r="V39" s="29">
        <f>'2006_Urban_GW_Counties'!P39</f>
        <v>57.8</v>
      </c>
      <c r="W39" s="29">
        <f>'2006_MW_GW_Counties'!P39</f>
        <v>0</v>
      </c>
      <c r="X39" s="29">
        <f t="shared" si="6"/>
        <v>216.7</v>
      </c>
      <c r="Y39" s="28">
        <f>'2006_AG_GW_Counties'!U39</f>
        <v>859.8</v>
      </c>
      <c r="Z39" s="29">
        <f>'2006_Urban_GW_Counties'!U39</f>
        <v>59.5</v>
      </c>
      <c r="AA39" s="29">
        <f>'2006_MW_GW_Counties'!U39</f>
        <v>0</v>
      </c>
      <c r="AB39" s="28">
        <f>'2006_AG_GW_Counties'!Q39+'2006_Urban_GW_Counties'!Q39+'2006_MW_GW_Counties'!Q39</f>
        <v>246.09999999999997</v>
      </c>
      <c r="AC39" s="28">
        <f>'2006_AG_GW_Counties'!R39+'2006_Urban_GW_Counties'!R39+'2006_MW_GW_Counties'!R39</f>
        <v>42.900000000000006</v>
      </c>
      <c r="AD39" s="28">
        <f>'2006_AG_GW_Counties'!S39+'2006_Urban_GW_Counties'!S39+'2006_MW_GW_Counties'!S39</f>
        <v>35.1</v>
      </c>
      <c r="AE39" s="28">
        <f>'2006_AG_GW_Counties'!W39</f>
        <v>0</v>
      </c>
      <c r="AF39" s="29">
        <f>'2006_Urban_GW_Counties'!W39</f>
        <v>0</v>
      </c>
      <c r="AG39" s="29">
        <f>'2006_MW_GW_Counties'!W39</f>
        <v>0</v>
      </c>
      <c r="AH39" s="28">
        <f>'2006_AG_GW_Counties'!W39+'2006_Urban_GW_Counties'!W39+'2006_MW_GW_Counties'!W39</f>
        <v>0</v>
      </c>
      <c r="AI39" s="29">
        <f t="shared" si="44"/>
        <v>919.3</v>
      </c>
      <c r="AL39" s="148"/>
      <c r="AM39" s="27"/>
    </row>
    <row r="40" spans="1:56" x14ac:dyDescent="0.2">
      <c r="A40" s="23" t="s">
        <v>84</v>
      </c>
      <c r="B40" s="24" t="s">
        <v>85</v>
      </c>
      <c r="C40" s="28">
        <f>'2006_AG_GW_Counties'!C40</f>
        <v>484.80000000000007</v>
      </c>
      <c r="D40" s="29">
        <f>'2006_Urban_GW_Counties'!C40</f>
        <v>85.3</v>
      </c>
      <c r="E40" s="29">
        <f>'2006_MW_GW_Counties'!C40</f>
        <v>0</v>
      </c>
      <c r="F40" s="29">
        <f t="shared" si="5"/>
        <v>570.1</v>
      </c>
      <c r="G40" s="28">
        <f>'2006_AG_GW_Counties'!H40</f>
        <v>1382.9</v>
      </c>
      <c r="H40" s="29">
        <f>'2006_Urban_GW_Counties'!H40</f>
        <v>175.29999999999998</v>
      </c>
      <c r="I40" s="29">
        <f>'2006_MW_GW_Counties'!H40</f>
        <v>1.7</v>
      </c>
      <c r="J40" s="28">
        <f>'2006_AG_GW_Counties'!D40+'2006_Urban_GW_Counties'!D40+'2006_MW_GW_Counties'!D40</f>
        <v>64.7</v>
      </c>
      <c r="K40" s="28">
        <f>'2006_AG_GW_Counties'!E40+'2006_Urban_GW_Counties'!E40+'2006_MW_GW_Counties'!E40</f>
        <v>0</v>
      </c>
      <c r="L40" s="28">
        <f>'2006_AG_GW_Counties'!F40+'2006_Urban_GW_Counties'!F40+'2006_MW_GW_Counties'!F40</f>
        <v>20.100000000000001</v>
      </c>
      <c r="M40" s="28">
        <f>'2006_AG_GW_Counties'!J40</f>
        <v>222.1</v>
      </c>
      <c r="N40" s="29">
        <f>'2006_Urban_GW_Counties'!J40</f>
        <v>0</v>
      </c>
      <c r="O40" s="29">
        <f>'2006_MW_GW_Counties'!J40</f>
        <v>0</v>
      </c>
      <c r="P40" s="28">
        <f>'2006_AG_GW_Counties'!J40+'2006_Urban_GW_Counties'!J40+'2006_MW_GW_Counties'!J40</f>
        <v>222.1</v>
      </c>
      <c r="Q40" s="29">
        <f>'2006_AG_GW_Counties'!H40+'2006_Urban_GW_Counties'!H40+'2006_MW_GW_Counties'!H40</f>
        <v>1559.9</v>
      </c>
      <c r="S40" s="27">
        <v>706</v>
      </c>
      <c r="T40" s="25" t="s">
        <v>183</v>
      </c>
      <c r="U40" s="28">
        <f>'2006_AG_GW_Counties'!P40</f>
        <v>849</v>
      </c>
      <c r="V40" s="29">
        <f>'2006_Urban_GW_Counties'!P40</f>
        <v>114.2</v>
      </c>
      <c r="W40" s="29">
        <f>'2006_MW_GW_Counties'!P40</f>
        <v>3.3</v>
      </c>
      <c r="X40" s="29">
        <f t="shared" si="6"/>
        <v>966.5</v>
      </c>
      <c r="Y40" s="28">
        <f>'2006_AG_GW_Counties'!U40</f>
        <v>2213.2000000000003</v>
      </c>
      <c r="Z40" s="29">
        <f>'2006_Urban_GW_Counties'!U40</f>
        <v>115.8</v>
      </c>
      <c r="AA40" s="29">
        <f>'2006_MW_GW_Counties'!U40</f>
        <v>3.3</v>
      </c>
      <c r="AB40" s="28">
        <f>'2006_AG_GW_Counties'!Q40+'2006_Urban_GW_Counties'!Q40+'2006_MW_GW_Counties'!Q40</f>
        <v>648.30000000000007</v>
      </c>
      <c r="AC40" s="28">
        <f>'2006_AG_GW_Counties'!R40+'2006_Urban_GW_Counties'!R40+'2006_MW_GW_Counties'!R40</f>
        <v>0</v>
      </c>
      <c r="AD40" s="28">
        <f>'2006_AG_GW_Counties'!S40+'2006_Urban_GW_Counties'!S40+'2006_MW_GW_Counties'!S40</f>
        <v>68.199999999999989</v>
      </c>
      <c r="AE40" s="28">
        <f>'2006_AG_GW_Counties'!W40</f>
        <v>0</v>
      </c>
      <c r="AF40" s="29">
        <f>'2006_Urban_GW_Counties'!W40</f>
        <v>0</v>
      </c>
      <c r="AG40" s="29">
        <f>'2006_MW_GW_Counties'!W40</f>
        <v>0</v>
      </c>
      <c r="AH40" s="28">
        <f>'2006_AG_GW_Counties'!W40+'2006_Urban_GW_Counties'!W40+'2006_MW_GW_Counties'!W40</f>
        <v>0</v>
      </c>
      <c r="AI40" s="29">
        <f t="shared" si="44"/>
        <v>2332.3000000000006</v>
      </c>
      <c r="AL40" s="148" t="s">
        <v>236</v>
      </c>
      <c r="AM40" s="150">
        <v>601</v>
      </c>
      <c r="AN40" s="151" t="s">
        <v>168</v>
      </c>
      <c r="AO40" s="138">
        <f t="shared" ref="AO40:AO49" si="47">U25</f>
        <v>3.1</v>
      </c>
      <c r="AP40" s="138">
        <f t="shared" ref="AP40:AP49" si="48">V25</f>
        <v>1.6</v>
      </c>
      <c r="AQ40" s="138">
        <f t="shared" ref="AQ40:AQ49" si="49">W25</f>
        <v>0</v>
      </c>
      <c r="AR40" s="138">
        <f t="shared" ref="AR40:AR49" si="50">X25</f>
        <v>4.7</v>
      </c>
      <c r="AS40" s="138">
        <f t="shared" ref="AS40:AS49" si="51">Y25</f>
        <v>27.1</v>
      </c>
      <c r="AT40" s="138">
        <f t="shared" ref="AT40:AT49" si="52">Z25</f>
        <v>63.3</v>
      </c>
      <c r="AU40" s="138">
        <f t="shared" ref="AU40:AU49" si="53">AA25</f>
        <v>0</v>
      </c>
      <c r="AV40" s="138">
        <f t="shared" ref="AV40:AV49" si="54">AB25</f>
        <v>21.7</v>
      </c>
      <c r="AW40" s="138">
        <f t="shared" ref="AW40:AW49" si="55">AC25</f>
        <v>0</v>
      </c>
      <c r="AX40" s="138">
        <f t="shared" ref="AX40:AX49" si="56">AD25</f>
        <v>0.5</v>
      </c>
      <c r="AY40" s="138">
        <f t="shared" ref="AY40:AY49" si="57">AE25</f>
        <v>0</v>
      </c>
      <c r="AZ40" s="138">
        <f t="shared" ref="AZ40:AZ49" si="58">AF25</f>
        <v>0</v>
      </c>
      <c r="BA40" s="138">
        <f t="shared" ref="BA40:BA49" si="59">AG25</f>
        <v>0</v>
      </c>
      <c r="BB40" s="138">
        <f t="shared" ref="BB40:BB49" si="60">AH25</f>
        <v>0</v>
      </c>
      <c r="BC40" s="138">
        <f t="shared" ref="BC40:BC49" si="61">AI25</f>
        <v>90.4</v>
      </c>
    </row>
    <row r="41" spans="1:56" x14ac:dyDescent="0.2">
      <c r="A41" s="23" t="s">
        <v>86</v>
      </c>
      <c r="B41" s="24" t="s">
        <v>87</v>
      </c>
      <c r="C41" s="28">
        <f>'2006_AG_GW_Counties'!C41</f>
        <v>130.9</v>
      </c>
      <c r="D41" s="29">
        <f>'2006_Urban_GW_Counties'!C41</f>
        <v>39.800000000000011</v>
      </c>
      <c r="E41" s="29">
        <f>'2006_MW_GW_Counties'!C41</f>
        <v>0</v>
      </c>
      <c r="F41" s="29">
        <f t="shared" si="5"/>
        <v>170.70000000000002</v>
      </c>
      <c r="G41" s="28">
        <f>'2006_AG_GW_Counties'!H41</f>
        <v>134.60000000000002</v>
      </c>
      <c r="H41" s="29">
        <f>'2006_Urban_GW_Counties'!H41</f>
        <v>52.300000000000011</v>
      </c>
      <c r="I41" s="29">
        <f>'2006_MW_GW_Counties'!H41</f>
        <v>0</v>
      </c>
      <c r="J41" s="28">
        <f>'2006_AG_GW_Counties'!D41+'2006_Urban_GW_Counties'!D41+'2006_MW_GW_Counties'!D41</f>
        <v>39.1</v>
      </c>
      <c r="K41" s="28">
        <f>'2006_AG_GW_Counties'!E41+'2006_Urban_GW_Counties'!E41+'2006_MW_GW_Counties'!E41</f>
        <v>0</v>
      </c>
      <c r="L41" s="28">
        <f>'2006_AG_GW_Counties'!F41+'2006_Urban_GW_Counties'!F41+'2006_MW_GW_Counties'!F41</f>
        <v>0</v>
      </c>
      <c r="M41" s="28">
        <f>'2006_AG_GW_Counties'!J41</f>
        <v>0</v>
      </c>
      <c r="N41" s="29">
        <f>'2006_Urban_GW_Counties'!J41</f>
        <v>0</v>
      </c>
      <c r="O41" s="29">
        <f>'2006_MW_GW_Counties'!J41</f>
        <v>0</v>
      </c>
      <c r="P41" s="28">
        <f>'2006_AG_GW_Counties'!J41+'2006_Urban_GW_Counties'!J41+'2006_MW_GW_Counties'!J41</f>
        <v>0</v>
      </c>
      <c r="Q41" s="29">
        <f>'2006_AG_GW_Counties'!H41+'2006_Urban_GW_Counties'!H41+'2006_MW_GW_Counties'!H41</f>
        <v>186.90000000000003</v>
      </c>
      <c r="S41" s="27">
        <v>707</v>
      </c>
      <c r="T41" s="25" t="s">
        <v>184</v>
      </c>
      <c r="U41" s="28">
        <f>'2006_AG_GW_Counties'!P41</f>
        <v>28.1</v>
      </c>
      <c r="V41" s="29">
        <f>'2006_Urban_GW_Counties'!P41</f>
        <v>14.8</v>
      </c>
      <c r="W41" s="29">
        <f>'2006_MW_GW_Counties'!P41</f>
        <v>0</v>
      </c>
      <c r="X41" s="29">
        <f t="shared" si="6"/>
        <v>42.900000000000006</v>
      </c>
      <c r="Y41" s="28">
        <f>'2006_AG_GW_Counties'!U41</f>
        <v>29.6</v>
      </c>
      <c r="Z41" s="29">
        <f>'2006_Urban_GW_Counties'!U41</f>
        <v>19</v>
      </c>
      <c r="AA41" s="29">
        <f>'2006_MW_GW_Counties'!U41</f>
        <v>0</v>
      </c>
      <c r="AB41" s="28">
        <f>'2006_AG_GW_Counties'!Q41+'2006_Urban_GW_Counties'!Q41+'2006_MW_GW_Counties'!Q41</f>
        <v>17.399999999999999</v>
      </c>
      <c r="AC41" s="28">
        <f>'2006_AG_GW_Counties'!R41+'2006_Urban_GW_Counties'!R41+'2006_MW_GW_Counties'!R41</f>
        <v>0</v>
      </c>
      <c r="AD41" s="28">
        <f>'2006_AG_GW_Counties'!S41+'2006_Urban_GW_Counties'!S41+'2006_MW_GW_Counties'!S41</f>
        <v>0.1</v>
      </c>
      <c r="AE41" s="28">
        <f>'2006_AG_GW_Counties'!W41</f>
        <v>0</v>
      </c>
      <c r="AF41" s="29">
        <f>'2006_Urban_GW_Counties'!W41</f>
        <v>0</v>
      </c>
      <c r="AG41" s="29">
        <f>'2006_MW_GW_Counties'!W41</f>
        <v>0</v>
      </c>
      <c r="AH41" s="28">
        <f>'2006_AG_GW_Counties'!W41+'2006_Urban_GW_Counties'!W41+'2006_MW_GW_Counties'!W41</f>
        <v>0</v>
      </c>
      <c r="AI41" s="29">
        <f t="shared" si="44"/>
        <v>48.6</v>
      </c>
      <c r="AL41" s="148"/>
      <c r="AM41" s="150">
        <v>602</v>
      </c>
      <c r="AN41" s="151" t="s">
        <v>169</v>
      </c>
      <c r="AO41" s="138">
        <f t="shared" si="47"/>
        <v>0.7</v>
      </c>
      <c r="AP41" s="138">
        <f t="shared" si="48"/>
        <v>41.900000000000006</v>
      </c>
      <c r="AQ41" s="138">
        <f t="shared" si="49"/>
        <v>0</v>
      </c>
      <c r="AR41" s="138">
        <f t="shared" si="50"/>
        <v>42.600000000000009</v>
      </c>
      <c r="AS41" s="138">
        <f t="shared" si="51"/>
        <v>666.39999999999986</v>
      </c>
      <c r="AT41" s="138">
        <f t="shared" si="52"/>
        <v>87.100000000000009</v>
      </c>
      <c r="AU41" s="138">
        <f t="shared" si="53"/>
        <v>1.7</v>
      </c>
      <c r="AV41" s="138">
        <f t="shared" si="54"/>
        <v>11.6</v>
      </c>
      <c r="AW41" s="138">
        <f t="shared" si="55"/>
        <v>0</v>
      </c>
      <c r="AX41" s="138">
        <f t="shared" si="56"/>
        <v>5.5</v>
      </c>
      <c r="AY41" s="138">
        <f t="shared" si="57"/>
        <v>222.1</v>
      </c>
      <c r="AZ41" s="138">
        <f t="shared" si="58"/>
        <v>0</v>
      </c>
      <c r="BA41" s="138">
        <f t="shared" si="59"/>
        <v>0</v>
      </c>
      <c r="BB41" s="138">
        <f t="shared" si="60"/>
        <v>222.1</v>
      </c>
      <c r="BC41" s="138">
        <f t="shared" si="61"/>
        <v>755.19999999999993</v>
      </c>
    </row>
    <row r="42" spans="1:56" x14ac:dyDescent="0.2">
      <c r="A42" s="23" t="s">
        <v>88</v>
      </c>
      <c r="B42" s="24" t="s">
        <v>89</v>
      </c>
      <c r="C42" s="28">
        <f>'2006_AG_GW_Counties'!C42</f>
        <v>1.7000000000000002</v>
      </c>
      <c r="D42" s="29">
        <f>'2006_Urban_GW_Counties'!C42</f>
        <v>6.6</v>
      </c>
      <c r="E42" s="29">
        <f>'2006_MW_GW_Counties'!C42</f>
        <v>0</v>
      </c>
      <c r="F42" s="29">
        <f t="shared" si="5"/>
        <v>8.3000000000000007</v>
      </c>
      <c r="G42" s="28">
        <f>'2006_AG_GW_Counties'!H42</f>
        <v>2.6</v>
      </c>
      <c r="H42" s="29">
        <f>'2006_Urban_GW_Counties'!H42</f>
        <v>104.89999999999999</v>
      </c>
      <c r="I42" s="29">
        <f>'2006_MW_GW_Counties'!H42</f>
        <v>0</v>
      </c>
      <c r="J42" s="28">
        <f>'2006_AG_GW_Counties'!D42+'2006_Urban_GW_Counties'!D42+'2006_MW_GW_Counties'!D42</f>
        <v>7.3</v>
      </c>
      <c r="K42" s="28">
        <f>'2006_AG_GW_Counties'!E42+'2006_Urban_GW_Counties'!E42+'2006_MW_GW_Counties'!E42</f>
        <v>0</v>
      </c>
      <c r="L42" s="28">
        <f>'2006_AG_GW_Counties'!F42+'2006_Urban_GW_Counties'!F42+'2006_MW_GW_Counties'!F42</f>
        <v>0</v>
      </c>
      <c r="M42" s="28">
        <f>'2006_AG_GW_Counties'!J42</f>
        <v>0</v>
      </c>
      <c r="N42" s="29">
        <f>'2006_Urban_GW_Counties'!J42</f>
        <v>0</v>
      </c>
      <c r="O42" s="29">
        <f>'2006_MW_GW_Counties'!J42</f>
        <v>0</v>
      </c>
      <c r="P42" s="28">
        <f>'2006_AG_GW_Counties'!J42+'2006_Urban_GW_Counties'!J42+'2006_MW_GW_Counties'!J42</f>
        <v>0</v>
      </c>
      <c r="Q42" s="29">
        <f>'2006_AG_GW_Counties'!H42+'2006_Urban_GW_Counties'!H42+'2006_MW_GW_Counties'!H42</f>
        <v>107.49999999999999</v>
      </c>
      <c r="S42" s="27">
        <v>708</v>
      </c>
      <c r="T42" s="25" t="s">
        <v>185</v>
      </c>
      <c r="U42" s="28">
        <f>'2006_AG_GW_Counties'!P42</f>
        <v>335.3</v>
      </c>
      <c r="V42" s="29">
        <f>'2006_Urban_GW_Counties'!P42</f>
        <v>22.3</v>
      </c>
      <c r="W42" s="29">
        <f>'2006_MW_GW_Counties'!P42</f>
        <v>22.2</v>
      </c>
      <c r="X42" s="29">
        <f t="shared" si="6"/>
        <v>379.8</v>
      </c>
      <c r="Y42" s="28">
        <f>'2006_AG_GW_Counties'!U42</f>
        <v>1190.6000000000001</v>
      </c>
      <c r="Z42" s="29">
        <f>'2006_Urban_GW_Counties'!U42</f>
        <v>26.1</v>
      </c>
      <c r="AA42" s="29">
        <f>'2006_MW_GW_Counties'!U42</f>
        <v>44</v>
      </c>
      <c r="AB42" s="28">
        <f>'2006_AG_GW_Counties'!Q42+'2006_Urban_GW_Counties'!Q42+'2006_MW_GW_Counties'!Q42</f>
        <v>173.6</v>
      </c>
      <c r="AC42" s="28">
        <f>'2006_AG_GW_Counties'!R42+'2006_Urban_GW_Counties'!R42+'2006_MW_GW_Counties'!R42</f>
        <v>218.7</v>
      </c>
      <c r="AD42" s="28">
        <f>'2006_AG_GW_Counties'!S42+'2006_Urban_GW_Counties'!S42+'2006_MW_GW_Counties'!S42</f>
        <v>42.8</v>
      </c>
      <c r="AE42" s="28">
        <f>'2006_AG_GW_Counties'!W42</f>
        <v>0</v>
      </c>
      <c r="AF42" s="29">
        <f>'2006_Urban_GW_Counties'!W42</f>
        <v>0</v>
      </c>
      <c r="AG42" s="29">
        <f>'2006_MW_GW_Counties'!W42</f>
        <v>0</v>
      </c>
      <c r="AH42" s="28">
        <f>'2006_AG_GW_Counties'!W42+'2006_Urban_GW_Counties'!W42+'2006_MW_GW_Counties'!W42</f>
        <v>0</v>
      </c>
      <c r="AI42" s="29">
        <f t="shared" si="44"/>
        <v>1260.7</v>
      </c>
      <c r="AL42" s="148"/>
      <c r="AM42" s="150">
        <v>603</v>
      </c>
      <c r="AN42" s="151" t="s">
        <v>170</v>
      </c>
      <c r="AO42" s="138">
        <f t="shared" si="47"/>
        <v>560.19999999999993</v>
      </c>
      <c r="AP42" s="138">
        <f t="shared" si="48"/>
        <v>60.2</v>
      </c>
      <c r="AQ42" s="138">
        <f t="shared" si="49"/>
        <v>0</v>
      </c>
      <c r="AR42" s="138">
        <f t="shared" si="50"/>
        <v>620.4</v>
      </c>
      <c r="AS42" s="138">
        <f t="shared" si="51"/>
        <v>691.99999999999989</v>
      </c>
      <c r="AT42" s="138">
        <f t="shared" si="52"/>
        <v>119.1</v>
      </c>
      <c r="AU42" s="138">
        <f t="shared" si="53"/>
        <v>0.8</v>
      </c>
      <c r="AV42" s="138">
        <f t="shared" si="54"/>
        <v>72.599999999999994</v>
      </c>
      <c r="AW42" s="138">
        <f t="shared" si="55"/>
        <v>0</v>
      </c>
      <c r="AX42" s="138">
        <f t="shared" si="56"/>
        <v>12.3</v>
      </c>
      <c r="AY42" s="138">
        <f t="shared" si="57"/>
        <v>0</v>
      </c>
      <c r="AZ42" s="138">
        <f t="shared" si="58"/>
        <v>0</v>
      </c>
      <c r="BA42" s="138">
        <f t="shared" si="59"/>
        <v>0</v>
      </c>
      <c r="BB42" s="138">
        <f t="shared" si="60"/>
        <v>0</v>
      </c>
      <c r="BC42" s="138">
        <f t="shared" si="61"/>
        <v>811.89999999999986</v>
      </c>
    </row>
    <row r="43" spans="1:56" x14ac:dyDescent="0.2">
      <c r="A43" s="23" t="s">
        <v>90</v>
      </c>
      <c r="B43" s="24" t="s">
        <v>91</v>
      </c>
      <c r="C43" s="28">
        <f>'2006_AG_GW_Counties'!C43</f>
        <v>111.19999999999999</v>
      </c>
      <c r="D43" s="29">
        <f>'2006_Urban_GW_Counties'!C43</f>
        <v>32.299999999999997</v>
      </c>
      <c r="E43" s="29">
        <f>'2006_MW_GW_Counties'!C43</f>
        <v>0</v>
      </c>
      <c r="F43" s="29">
        <f t="shared" si="5"/>
        <v>143.5</v>
      </c>
      <c r="G43" s="28">
        <f>'2006_AG_GW_Counties'!H43</f>
        <v>136.5</v>
      </c>
      <c r="H43" s="29">
        <f>'2006_Urban_GW_Counties'!H43</f>
        <v>79.400000000000006</v>
      </c>
      <c r="I43" s="29">
        <f>'2006_MW_GW_Counties'!H43</f>
        <v>0</v>
      </c>
      <c r="J43" s="28">
        <f>'2006_AG_GW_Counties'!D43+'2006_Urban_GW_Counties'!D43+'2006_MW_GW_Counties'!D43</f>
        <v>29.299999999999997</v>
      </c>
      <c r="K43" s="28">
        <f>'2006_AG_GW_Counties'!E43+'2006_Urban_GW_Counties'!E43+'2006_MW_GW_Counties'!E43</f>
        <v>0</v>
      </c>
      <c r="L43" s="28">
        <f>'2006_AG_GW_Counties'!F43+'2006_Urban_GW_Counties'!F43+'2006_MW_GW_Counties'!F43</f>
        <v>0</v>
      </c>
      <c r="M43" s="28">
        <f>'2006_AG_GW_Counties'!J43</f>
        <v>0</v>
      </c>
      <c r="N43" s="29">
        <f>'2006_Urban_GW_Counties'!J43</f>
        <v>0</v>
      </c>
      <c r="O43" s="29">
        <f>'2006_MW_GW_Counties'!J43</f>
        <v>0</v>
      </c>
      <c r="P43" s="28">
        <f>'2006_AG_GW_Counties'!J43+'2006_Urban_GW_Counties'!J43+'2006_MW_GW_Counties'!J43</f>
        <v>0</v>
      </c>
      <c r="Q43" s="29">
        <f>'2006_AG_GW_Counties'!H43+'2006_Urban_GW_Counties'!H43+'2006_MW_GW_Counties'!H43</f>
        <v>215.9</v>
      </c>
      <c r="S43" s="27">
        <v>709</v>
      </c>
      <c r="T43" s="25" t="s">
        <v>186</v>
      </c>
      <c r="U43" s="28">
        <f>'2006_AG_GW_Counties'!P43</f>
        <v>52.2</v>
      </c>
      <c r="V43" s="29">
        <f>'2006_Urban_GW_Counties'!P43</f>
        <v>33.300000000000004</v>
      </c>
      <c r="W43" s="29">
        <f>'2006_MW_GW_Counties'!P43</f>
        <v>0</v>
      </c>
      <c r="X43" s="29">
        <f t="shared" si="6"/>
        <v>85.5</v>
      </c>
      <c r="Y43" s="28">
        <f>'2006_AG_GW_Counties'!U43</f>
        <v>759.5</v>
      </c>
      <c r="Z43" s="29">
        <f>'2006_Urban_GW_Counties'!U43</f>
        <v>33.300000000000004</v>
      </c>
      <c r="AA43" s="29">
        <f>'2006_MW_GW_Counties'!U43</f>
        <v>0</v>
      </c>
      <c r="AB43" s="28">
        <f>'2006_AG_GW_Counties'!Q43+'2006_Urban_GW_Counties'!Q43+'2006_MW_GW_Counties'!Q43</f>
        <v>184</v>
      </c>
      <c r="AC43" s="28">
        <f>'2006_AG_GW_Counties'!R43+'2006_Urban_GW_Counties'!R43+'2006_MW_GW_Counties'!R43</f>
        <v>41.7</v>
      </c>
      <c r="AD43" s="28">
        <f>'2006_AG_GW_Counties'!S43+'2006_Urban_GW_Counties'!S43+'2006_MW_GW_Counties'!S43</f>
        <v>35.4</v>
      </c>
      <c r="AE43" s="28">
        <f>'2006_AG_GW_Counties'!W43</f>
        <v>0</v>
      </c>
      <c r="AF43" s="29">
        <f>'2006_Urban_GW_Counties'!W43</f>
        <v>0</v>
      </c>
      <c r="AG43" s="29">
        <f>'2006_MW_GW_Counties'!W43</f>
        <v>0</v>
      </c>
      <c r="AH43" s="28">
        <f>'2006_AG_GW_Counties'!W43+'2006_Urban_GW_Counties'!W43+'2006_MW_GW_Counties'!W43</f>
        <v>0</v>
      </c>
      <c r="AI43" s="29">
        <f t="shared" si="44"/>
        <v>792.8</v>
      </c>
      <c r="AL43" s="148"/>
      <c r="AM43" s="150">
        <v>604</v>
      </c>
      <c r="AN43" s="151" t="s">
        <v>171</v>
      </c>
      <c r="AO43" s="138">
        <f t="shared" si="47"/>
        <v>1.4000000000000001</v>
      </c>
      <c r="AP43" s="138">
        <f t="shared" si="48"/>
        <v>2.8</v>
      </c>
      <c r="AQ43" s="138">
        <f t="shared" si="49"/>
        <v>0</v>
      </c>
      <c r="AR43" s="138">
        <f t="shared" si="50"/>
        <v>4.2</v>
      </c>
      <c r="AS43" s="138">
        <f t="shared" si="51"/>
        <v>16.200000000000003</v>
      </c>
      <c r="AT43" s="138">
        <f t="shared" si="52"/>
        <v>39.199999999999996</v>
      </c>
      <c r="AU43" s="138">
        <f t="shared" si="53"/>
        <v>0</v>
      </c>
      <c r="AV43" s="138">
        <f t="shared" si="54"/>
        <v>13.9</v>
      </c>
      <c r="AW43" s="138">
        <f t="shared" si="55"/>
        <v>0</v>
      </c>
      <c r="AX43" s="138">
        <f t="shared" si="56"/>
        <v>0.79999999999999993</v>
      </c>
      <c r="AY43" s="138">
        <f t="shared" si="57"/>
        <v>0</v>
      </c>
      <c r="AZ43" s="138">
        <f t="shared" si="58"/>
        <v>0</v>
      </c>
      <c r="BA43" s="138">
        <f t="shared" si="59"/>
        <v>0</v>
      </c>
      <c r="BB43" s="138">
        <f t="shared" si="60"/>
        <v>0</v>
      </c>
      <c r="BC43" s="138">
        <f t="shared" si="61"/>
        <v>55.4</v>
      </c>
    </row>
    <row r="44" spans="1:56" x14ac:dyDescent="0.2">
      <c r="A44" s="23" t="s">
        <v>92</v>
      </c>
      <c r="B44" s="24" t="s">
        <v>93</v>
      </c>
      <c r="C44" s="28">
        <f>'2006_AG_GW_Counties'!C44</f>
        <v>36.900000000000006</v>
      </c>
      <c r="D44" s="29">
        <f>'2006_Urban_GW_Counties'!C44</f>
        <v>157.80000000000001</v>
      </c>
      <c r="E44" s="29">
        <f>'2006_MW_GW_Counties'!C44</f>
        <v>0</v>
      </c>
      <c r="F44" s="29">
        <f t="shared" si="5"/>
        <v>194.70000000000002</v>
      </c>
      <c r="G44" s="28">
        <f>'2006_AG_GW_Counties'!H44</f>
        <v>44.2</v>
      </c>
      <c r="H44" s="29">
        <f>'2006_Urban_GW_Counties'!H44</f>
        <v>424.79999999999995</v>
      </c>
      <c r="I44" s="29">
        <f>'2006_MW_GW_Counties'!H44</f>
        <v>0</v>
      </c>
      <c r="J44" s="28">
        <f>'2006_AG_GW_Counties'!D44+'2006_Urban_GW_Counties'!D44+'2006_MW_GW_Counties'!D44</f>
        <v>45.9</v>
      </c>
      <c r="K44" s="28">
        <f>'2006_AG_GW_Counties'!E44+'2006_Urban_GW_Counties'!E44+'2006_MW_GW_Counties'!E44</f>
        <v>77.599999999999994</v>
      </c>
      <c r="L44" s="28">
        <f>'2006_AG_GW_Counties'!F44+'2006_Urban_GW_Counties'!F44+'2006_MW_GW_Counties'!F44</f>
        <v>3.1</v>
      </c>
      <c r="M44" s="28">
        <f>'2006_AG_GW_Counties'!J44</f>
        <v>1.3000000000000003</v>
      </c>
      <c r="N44" s="29">
        <f>'2006_Urban_GW_Counties'!J44</f>
        <v>5</v>
      </c>
      <c r="O44" s="29">
        <f>'2006_MW_GW_Counties'!J44</f>
        <v>0</v>
      </c>
      <c r="P44" s="28">
        <f>'2006_AG_GW_Counties'!J44+'2006_Urban_GW_Counties'!J44+'2006_MW_GW_Counties'!J44</f>
        <v>6.3000000000000007</v>
      </c>
      <c r="Q44" s="29">
        <f>'2006_AG_GW_Counties'!H44+'2006_Urban_GW_Counties'!H44+'2006_MW_GW_Counties'!H44</f>
        <v>468.99999999999994</v>
      </c>
      <c r="S44" s="27">
        <v>710</v>
      </c>
      <c r="T44" s="25" t="s">
        <v>187</v>
      </c>
      <c r="U44" s="28">
        <f>'2006_AG_GW_Counties'!P44</f>
        <v>317.8</v>
      </c>
      <c r="V44" s="29">
        <f>'2006_Urban_GW_Counties'!P44</f>
        <v>79.3</v>
      </c>
      <c r="W44" s="29">
        <f>'2006_MW_GW_Counties'!P44</f>
        <v>0</v>
      </c>
      <c r="X44" s="29">
        <f t="shared" si="6"/>
        <v>397.1</v>
      </c>
      <c r="Y44" s="28">
        <f>'2006_AG_GW_Counties'!U44</f>
        <v>1457.4</v>
      </c>
      <c r="Z44" s="29">
        <f>'2006_Urban_GW_Counties'!U44</f>
        <v>148.6</v>
      </c>
      <c r="AA44" s="29">
        <f>'2006_MW_GW_Counties'!U44</f>
        <v>0</v>
      </c>
      <c r="AB44" s="28">
        <f>'2006_AG_GW_Counties'!Q44+'2006_Urban_GW_Counties'!Q44+'2006_MW_GW_Counties'!Q44</f>
        <v>286.10000000000002</v>
      </c>
      <c r="AC44" s="28">
        <f>'2006_AG_GW_Counties'!R44+'2006_Urban_GW_Counties'!R44+'2006_MW_GW_Counties'!R44</f>
        <v>282.79999999999995</v>
      </c>
      <c r="AD44" s="28">
        <f>'2006_AG_GW_Counties'!S44+'2006_Urban_GW_Counties'!S44+'2006_MW_GW_Counties'!S44</f>
        <v>56.900000000000006</v>
      </c>
      <c r="AE44" s="28">
        <f>'2006_AG_GW_Counties'!W44</f>
        <v>0</v>
      </c>
      <c r="AF44" s="29">
        <f>'2006_Urban_GW_Counties'!W44</f>
        <v>0</v>
      </c>
      <c r="AG44" s="29">
        <f>'2006_MW_GW_Counties'!W44</f>
        <v>0</v>
      </c>
      <c r="AH44" s="28">
        <f>'2006_AG_GW_Counties'!W44+'2006_Urban_GW_Counties'!W44+'2006_MW_GW_Counties'!W44</f>
        <v>0</v>
      </c>
      <c r="AI44" s="29">
        <f t="shared" si="44"/>
        <v>1606</v>
      </c>
      <c r="AL44" s="148"/>
      <c r="AM44" s="150">
        <v>605</v>
      </c>
      <c r="AN44" s="151" t="s">
        <v>172</v>
      </c>
      <c r="AO44" s="138">
        <f t="shared" si="47"/>
        <v>0</v>
      </c>
      <c r="AP44" s="138">
        <f t="shared" si="48"/>
        <v>0</v>
      </c>
      <c r="AQ44" s="138">
        <f t="shared" si="49"/>
        <v>0</v>
      </c>
      <c r="AR44" s="138">
        <f t="shared" si="50"/>
        <v>0</v>
      </c>
      <c r="AS44" s="138">
        <f t="shared" si="51"/>
        <v>0</v>
      </c>
      <c r="AT44" s="138">
        <f t="shared" si="52"/>
        <v>0</v>
      </c>
      <c r="AU44" s="138">
        <f t="shared" si="53"/>
        <v>0</v>
      </c>
      <c r="AV44" s="138">
        <f t="shared" si="54"/>
        <v>0</v>
      </c>
      <c r="AW44" s="138">
        <f t="shared" si="55"/>
        <v>0</v>
      </c>
      <c r="AX44" s="138">
        <f t="shared" si="56"/>
        <v>0</v>
      </c>
      <c r="AY44" s="138">
        <f t="shared" si="57"/>
        <v>0</v>
      </c>
      <c r="AZ44" s="138">
        <f t="shared" si="58"/>
        <v>0</v>
      </c>
      <c r="BA44" s="138">
        <f t="shared" si="59"/>
        <v>0</v>
      </c>
      <c r="BB44" s="138">
        <f t="shared" si="60"/>
        <v>0</v>
      </c>
      <c r="BC44" s="138">
        <f t="shared" si="61"/>
        <v>0</v>
      </c>
    </row>
    <row r="45" spans="1:56" x14ac:dyDescent="0.2">
      <c r="A45" s="23" t="s">
        <v>94</v>
      </c>
      <c r="B45" s="24" t="s">
        <v>95</v>
      </c>
      <c r="C45" s="28">
        <f>'2006_AG_GW_Counties'!C45</f>
        <v>10.5</v>
      </c>
      <c r="D45" s="29">
        <f>'2006_Urban_GW_Counties'!C45</f>
        <v>25.5</v>
      </c>
      <c r="E45" s="29">
        <f>'2006_MW_GW_Counties'!C45</f>
        <v>0</v>
      </c>
      <c r="F45" s="29">
        <f t="shared" si="5"/>
        <v>36</v>
      </c>
      <c r="G45" s="28">
        <f>'2006_AG_GW_Counties'!H45</f>
        <v>12</v>
      </c>
      <c r="H45" s="29">
        <f>'2006_Urban_GW_Counties'!H45</f>
        <v>41.8</v>
      </c>
      <c r="I45" s="29">
        <f>'2006_MW_GW_Counties'!H45</f>
        <v>0</v>
      </c>
      <c r="J45" s="28">
        <f>'2006_AG_GW_Counties'!D45+'2006_Urban_GW_Counties'!D45+'2006_MW_GW_Counties'!D45</f>
        <v>16.100000000000001</v>
      </c>
      <c r="K45" s="28">
        <f>'2006_AG_GW_Counties'!E45+'2006_Urban_GW_Counties'!E45+'2006_MW_GW_Counties'!E45</f>
        <v>0</v>
      </c>
      <c r="L45" s="28">
        <f>'2006_AG_GW_Counties'!F45+'2006_Urban_GW_Counties'!F45+'2006_MW_GW_Counties'!F45</f>
        <v>0</v>
      </c>
      <c r="M45" s="28">
        <f>'2006_AG_GW_Counties'!J45</f>
        <v>1.5</v>
      </c>
      <c r="N45" s="29">
        <f>'2006_Urban_GW_Counties'!J45</f>
        <v>4.0999999999999996</v>
      </c>
      <c r="O45" s="29">
        <f>'2006_MW_GW_Counties'!J45</f>
        <v>0</v>
      </c>
      <c r="P45" s="28">
        <f>'2006_AG_GW_Counties'!J45+'2006_Urban_GW_Counties'!J45+'2006_MW_GW_Counties'!J45</f>
        <v>5.6</v>
      </c>
      <c r="Q45" s="29">
        <f>'2006_AG_GW_Counties'!H45+'2006_Urban_GW_Counties'!H45+'2006_MW_GW_Counties'!H45</f>
        <v>53.8</v>
      </c>
      <c r="S45" s="27">
        <v>801</v>
      </c>
      <c r="T45" s="25" t="s">
        <v>43</v>
      </c>
      <c r="U45" s="28">
        <f>'2006_AG_GW_Counties'!P45</f>
        <v>115.49999999999999</v>
      </c>
      <c r="V45" s="29">
        <f>'2006_Urban_GW_Counties'!P45</f>
        <v>19.3</v>
      </c>
      <c r="W45" s="29">
        <f>'2006_MW_GW_Counties'!P45</f>
        <v>11.6</v>
      </c>
      <c r="X45" s="29">
        <f t="shared" si="6"/>
        <v>146.39999999999998</v>
      </c>
      <c r="Y45" s="28">
        <f>'2006_AG_GW_Counties'!U45</f>
        <v>293.60000000000002</v>
      </c>
      <c r="Z45" s="29">
        <f>'2006_Urban_GW_Counties'!U45</f>
        <v>22.7</v>
      </c>
      <c r="AA45" s="29">
        <f>'2006_MW_GW_Counties'!U45</f>
        <v>23.2</v>
      </c>
      <c r="AB45" s="28">
        <f>'2006_AG_GW_Counties'!Q45+'2006_Urban_GW_Counties'!Q45+'2006_MW_GW_Counties'!Q45</f>
        <v>41.9</v>
      </c>
      <c r="AC45" s="28">
        <f>'2006_AG_GW_Counties'!R45+'2006_Urban_GW_Counties'!R45+'2006_MW_GW_Counties'!R45</f>
        <v>0</v>
      </c>
      <c r="AD45" s="28">
        <f>'2006_AG_GW_Counties'!S45+'2006_Urban_GW_Counties'!S45+'2006_MW_GW_Counties'!S45</f>
        <v>8.7000000000000011</v>
      </c>
      <c r="AE45" s="28">
        <f>'2006_AG_GW_Counties'!W45</f>
        <v>3.8</v>
      </c>
      <c r="AF45" s="29">
        <f>'2006_Urban_GW_Counties'!W45</f>
        <v>0</v>
      </c>
      <c r="AG45" s="29">
        <f>'2006_MW_GW_Counties'!W45</f>
        <v>0.39999999999999858</v>
      </c>
      <c r="AH45" s="28">
        <f>'2006_AG_GW_Counties'!W45+'2006_Urban_GW_Counties'!W45+'2006_MW_GW_Counties'!W45</f>
        <v>4.1999999999999984</v>
      </c>
      <c r="AI45" s="29">
        <f t="shared" si="44"/>
        <v>339.5</v>
      </c>
      <c r="AL45" s="148"/>
      <c r="AM45" s="150">
        <v>606</v>
      </c>
      <c r="AN45" s="151" t="s">
        <v>173</v>
      </c>
      <c r="AO45" s="138">
        <f t="shared" si="47"/>
        <v>441.6</v>
      </c>
      <c r="AP45" s="138">
        <f t="shared" si="48"/>
        <v>27.5</v>
      </c>
      <c r="AQ45" s="138">
        <f t="shared" si="49"/>
        <v>136.69999999999999</v>
      </c>
      <c r="AR45" s="138">
        <f t="shared" si="50"/>
        <v>605.79999999999995</v>
      </c>
      <c r="AS45" s="138">
        <f t="shared" si="51"/>
        <v>1512.9</v>
      </c>
      <c r="AT45" s="138">
        <f t="shared" si="52"/>
        <v>31.900000000000002</v>
      </c>
      <c r="AU45" s="138">
        <f t="shared" si="53"/>
        <v>426.1</v>
      </c>
      <c r="AV45" s="138">
        <f t="shared" si="54"/>
        <v>19.399999999999999</v>
      </c>
      <c r="AW45" s="138">
        <f t="shared" si="55"/>
        <v>0</v>
      </c>
      <c r="AX45" s="138">
        <f t="shared" si="56"/>
        <v>52.7</v>
      </c>
      <c r="AY45" s="138">
        <f t="shared" si="57"/>
        <v>39.5</v>
      </c>
      <c r="AZ45" s="138">
        <f t="shared" si="58"/>
        <v>0</v>
      </c>
      <c r="BA45" s="138">
        <f t="shared" si="59"/>
        <v>0</v>
      </c>
      <c r="BB45" s="138">
        <f t="shared" si="60"/>
        <v>39.5</v>
      </c>
      <c r="BC45" s="138">
        <f t="shared" si="61"/>
        <v>1970.9</v>
      </c>
    </row>
    <row r="46" spans="1:56" x14ac:dyDescent="0.2">
      <c r="A46" s="23" t="s">
        <v>96</v>
      </c>
      <c r="B46" s="24" t="s">
        <v>97</v>
      </c>
      <c r="C46" s="28">
        <f>'2006_AG_GW_Counties'!C46</f>
        <v>23.9</v>
      </c>
      <c r="D46" s="29">
        <f>'2006_Urban_GW_Counties'!C46</f>
        <v>39.5</v>
      </c>
      <c r="E46" s="29">
        <f>'2006_MW_GW_Counties'!C46</f>
        <v>0</v>
      </c>
      <c r="F46" s="29">
        <f t="shared" si="5"/>
        <v>63.4</v>
      </c>
      <c r="G46" s="28">
        <f>'2006_AG_GW_Counties'!H46</f>
        <v>218.2</v>
      </c>
      <c r="H46" s="29">
        <f>'2006_Urban_GW_Counties'!H46</f>
        <v>84.5</v>
      </c>
      <c r="I46" s="29">
        <f>'2006_MW_GW_Counties'!H46</f>
        <v>0</v>
      </c>
      <c r="J46" s="28">
        <f>'2006_AG_GW_Counties'!D46+'2006_Urban_GW_Counties'!D46+'2006_MW_GW_Counties'!D46</f>
        <v>21</v>
      </c>
      <c r="K46" s="28">
        <f>'2006_AG_GW_Counties'!E46+'2006_Urban_GW_Counties'!E46+'2006_MW_GW_Counties'!E46</f>
        <v>0</v>
      </c>
      <c r="L46" s="28">
        <f>'2006_AG_GW_Counties'!F46+'2006_Urban_GW_Counties'!F46+'2006_MW_GW_Counties'!F46</f>
        <v>25.3</v>
      </c>
      <c r="M46" s="28">
        <f>'2006_AG_GW_Counties'!J46</f>
        <v>15.3</v>
      </c>
      <c r="N46" s="29">
        <f>'2006_Urban_GW_Counties'!J46</f>
        <v>2.2999999999999998</v>
      </c>
      <c r="O46" s="29">
        <f>'2006_MW_GW_Counties'!J46</f>
        <v>0</v>
      </c>
      <c r="P46" s="28">
        <f>'2006_AG_GW_Counties'!J46+'2006_Urban_GW_Counties'!J46+'2006_MW_GW_Counties'!J46</f>
        <v>17.600000000000001</v>
      </c>
      <c r="Q46" s="29">
        <f>'2006_AG_GW_Counties'!H46+'2006_Urban_GW_Counties'!H46+'2006_MW_GW_Counties'!H46</f>
        <v>302.7</v>
      </c>
      <c r="S46" s="27">
        <v>802</v>
      </c>
      <c r="T46" s="25" t="s">
        <v>11</v>
      </c>
      <c r="U46" s="28">
        <f>'2006_AG_GW_Counties'!P46</f>
        <v>0.5</v>
      </c>
      <c r="V46" s="29">
        <f>'2006_Urban_GW_Counties'!P46</f>
        <v>18.5</v>
      </c>
      <c r="W46" s="29">
        <f>'2006_MW_GW_Counties'!P46</f>
        <v>0</v>
      </c>
      <c r="X46" s="29">
        <f t="shared" si="6"/>
        <v>19</v>
      </c>
      <c r="Y46" s="28">
        <f>'2006_AG_GW_Counties'!U46</f>
        <v>143.19999999999999</v>
      </c>
      <c r="Z46" s="29">
        <f>'2006_Urban_GW_Counties'!U46</f>
        <v>21.900000000000002</v>
      </c>
      <c r="AA46" s="29">
        <f>'2006_MW_GW_Counties'!U46</f>
        <v>0</v>
      </c>
      <c r="AB46" s="28">
        <f>'2006_AG_GW_Counties'!Q46+'2006_Urban_GW_Counties'!Q46+'2006_MW_GW_Counties'!Q46</f>
        <v>19.3</v>
      </c>
      <c r="AC46" s="28">
        <f>'2006_AG_GW_Counties'!R46+'2006_Urban_GW_Counties'!R46+'2006_MW_GW_Counties'!R46</f>
        <v>0</v>
      </c>
      <c r="AD46" s="28">
        <f>'2006_AG_GW_Counties'!S46+'2006_Urban_GW_Counties'!S46+'2006_MW_GW_Counties'!S46</f>
        <v>0</v>
      </c>
      <c r="AE46" s="28">
        <f>'2006_AG_GW_Counties'!W46</f>
        <v>8.6999999999999993</v>
      </c>
      <c r="AF46" s="29">
        <f>'2006_Urban_GW_Counties'!W46</f>
        <v>0</v>
      </c>
      <c r="AG46" s="29">
        <f>'2006_MW_GW_Counties'!W46</f>
        <v>0</v>
      </c>
      <c r="AH46" s="28">
        <f>'2006_AG_GW_Counties'!W46+'2006_Urban_GW_Counties'!W46+'2006_MW_GW_Counties'!W46</f>
        <v>8.6999999999999993</v>
      </c>
      <c r="AI46" s="29">
        <f t="shared" si="44"/>
        <v>165.1</v>
      </c>
      <c r="AL46" s="148"/>
      <c r="AM46" s="150">
        <v>607</v>
      </c>
      <c r="AN46" s="151" t="s">
        <v>174</v>
      </c>
      <c r="AO46" s="138">
        <f t="shared" si="47"/>
        <v>112</v>
      </c>
      <c r="AP46" s="138">
        <f t="shared" si="48"/>
        <v>94.899999999999991</v>
      </c>
      <c r="AQ46" s="138">
        <f t="shared" si="49"/>
        <v>0</v>
      </c>
      <c r="AR46" s="138">
        <f t="shared" si="50"/>
        <v>206.89999999999998</v>
      </c>
      <c r="AS46" s="138">
        <f t="shared" si="51"/>
        <v>868.7</v>
      </c>
      <c r="AT46" s="138">
        <f t="shared" si="52"/>
        <v>148.39999999999998</v>
      </c>
      <c r="AU46" s="138">
        <f t="shared" si="53"/>
        <v>13</v>
      </c>
      <c r="AV46" s="138">
        <f t="shared" si="54"/>
        <v>71.800000000000011</v>
      </c>
      <c r="AW46" s="138">
        <f t="shared" si="55"/>
        <v>30.5</v>
      </c>
      <c r="AX46" s="138">
        <f t="shared" si="56"/>
        <v>32.200000000000003</v>
      </c>
      <c r="AY46" s="138">
        <f t="shared" si="57"/>
        <v>0</v>
      </c>
      <c r="AZ46" s="138">
        <f t="shared" si="58"/>
        <v>0</v>
      </c>
      <c r="BA46" s="138">
        <f t="shared" si="59"/>
        <v>0</v>
      </c>
      <c r="BB46" s="138">
        <f t="shared" si="60"/>
        <v>0</v>
      </c>
      <c r="BC46" s="138">
        <f t="shared" si="61"/>
        <v>1030.0999999999999</v>
      </c>
    </row>
    <row r="47" spans="1:56" x14ac:dyDescent="0.2">
      <c r="A47" s="23" t="s">
        <v>98</v>
      </c>
      <c r="B47" s="24" t="s">
        <v>99</v>
      </c>
      <c r="C47" s="28">
        <f>'2006_AG_GW_Counties'!C47</f>
        <v>20.5</v>
      </c>
      <c r="D47" s="29">
        <f>'2006_Urban_GW_Counties'!C47</f>
        <v>0.89999999999999991</v>
      </c>
      <c r="E47" s="29">
        <f>'2006_MW_GW_Counties'!C47</f>
        <v>0</v>
      </c>
      <c r="F47" s="29">
        <f t="shared" si="5"/>
        <v>21.4</v>
      </c>
      <c r="G47" s="28">
        <f>'2006_AG_GW_Counties'!H47</f>
        <v>70.399999999999991</v>
      </c>
      <c r="H47" s="29">
        <f>'2006_Urban_GW_Counties'!H47</f>
        <v>1.3</v>
      </c>
      <c r="I47" s="29">
        <f>'2006_MW_GW_Counties'!H47</f>
        <v>0</v>
      </c>
      <c r="J47" s="28">
        <f>'2006_AG_GW_Counties'!D47+'2006_Urban_GW_Counties'!D47+'2006_MW_GW_Counties'!D47</f>
        <v>1.2999999999999998</v>
      </c>
      <c r="K47" s="28">
        <f>'2006_AG_GW_Counties'!E47+'2006_Urban_GW_Counties'!E47+'2006_MW_GW_Counties'!E47</f>
        <v>0</v>
      </c>
      <c r="L47" s="28">
        <f>'2006_AG_GW_Counties'!F47+'2006_Urban_GW_Counties'!F47+'2006_MW_GW_Counties'!F47</f>
        <v>0.79999999999999993</v>
      </c>
      <c r="M47" s="28">
        <f>'2006_AG_GW_Counties'!J47</f>
        <v>0</v>
      </c>
      <c r="N47" s="29">
        <f>'2006_Urban_GW_Counties'!J47</f>
        <v>0</v>
      </c>
      <c r="O47" s="29">
        <f>'2006_MW_GW_Counties'!J47</f>
        <v>0</v>
      </c>
      <c r="P47" s="28">
        <f>'2006_AG_GW_Counties'!J47+'2006_Urban_GW_Counties'!J47+'2006_MW_GW_Counties'!J47</f>
        <v>0</v>
      </c>
      <c r="Q47" s="29">
        <f>'2006_AG_GW_Counties'!H47+'2006_Urban_GW_Counties'!H47+'2006_MW_GW_Counties'!H47</f>
        <v>71.699999999999989</v>
      </c>
      <c r="S47" s="27">
        <v>901</v>
      </c>
      <c r="T47" s="25" t="s">
        <v>188</v>
      </c>
      <c r="U47" s="28">
        <f>'2006_AG_GW_Counties'!P47</f>
        <v>124.60000000000001</v>
      </c>
      <c r="V47" s="29">
        <f>'2006_Urban_GW_Counties'!P47</f>
        <v>11</v>
      </c>
      <c r="W47" s="29">
        <f>'2006_MW_GW_Counties'!P47</f>
        <v>0</v>
      </c>
      <c r="X47" s="29">
        <f t="shared" si="6"/>
        <v>135.60000000000002</v>
      </c>
      <c r="Y47" s="28">
        <f>'2006_AG_GW_Counties'!U47</f>
        <v>175</v>
      </c>
      <c r="Z47" s="29">
        <f>'2006_Urban_GW_Counties'!U47</f>
        <v>12.2</v>
      </c>
      <c r="AA47" s="29">
        <f>'2006_MW_GW_Counties'!U47</f>
        <v>0</v>
      </c>
      <c r="AB47" s="28">
        <f>'2006_AG_GW_Counties'!Q47+'2006_Urban_GW_Counties'!Q47+'2006_MW_GW_Counties'!Q47</f>
        <v>30.400000000000002</v>
      </c>
      <c r="AC47" s="28">
        <f>'2006_AG_GW_Counties'!R47+'2006_Urban_GW_Counties'!R47+'2006_MW_GW_Counties'!R47</f>
        <v>0</v>
      </c>
      <c r="AD47" s="28">
        <f>'2006_AG_GW_Counties'!S47+'2006_Urban_GW_Counties'!S47+'2006_MW_GW_Counties'!S47</f>
        <v>0</v>
      </c>
      <c r="AE47" s="28">
        <f>'2006_AG_GW_Counties'!W47</f>
        <v>0</v>
      </c>
      <c r="AF47" s="29">
        <f>'2006_Urban_GW_Counties'!W47</f>
        <v>0</v>
      </c>
      <c r="AG47" s="29">
        <f>'2006_MW_GW_Counties'!W47</f>
        <v>0</v>
      </c>
      <c r="AH47" s="28">
        <f>'2006_AG_GW_Counties'!W47+'2006_Urban_GW_Counties'!W47+'2006_MW_GW_Counties'!W47</f>
        <v>0</v>
      </c>
      <c r="AI47" s="29">
        <f t="shared" si="44"/>
        <v>187.2</v>
      </c>
      <c r="AL47" s="148"/>
      <c r="AM47" s="150">
        <v>608</v>
      </c>
      <c r="AN47" s="151" t="s">
        <v>175</v>
      </c>
      <c r="AO47" s="138">
        <f t="shared" si="47"/>
        <v>213.7</v>
      </c>
      <c r="AP47" s="138">
        <f t="shared" si="48"/>
        <v>77.899999999999991</v>
      </c>
      <c r="AQ47" s="138">
        <f t="shared" si="49"/>
        <v>0</v>
      </c>
      <c r="AR47" s="138">
        <f t="shared" si="50"/>
        <v>291.59999999999997</v>
      </c>
      <c r="AS47" s="138">
        <f t="shared" si="51"/>
        <v>919.80000000000007</v>
      </c>
      <c r="AT47" s="138">
        <f t="shared" si="52"/>
        <v>77.899999999999991</v>
      </c>
      <c r="AU47" s="138">
        <f t="shared" si="53"/>
        <v>0</v>
      </c>
      <c r="AV47" s="138">
        <f t="shared" si="54"/>
        <v>1.5999999999999999</v>
      </c>
      <c r="AW47" s="138">
        <f t="shared" si="55"/>
        <v>0</v>
      </c>
      <c r="AX47" s="138">
        <f t="shared" si="56"/>
        <v>35.400000000000006</v>
      </c>
      <c r="AY47" s="138">
        <f t="shared" si="57"/>
        <v>14</v>
      </c>
      <c r="AZ47" s="138">
        <f t="shared" si="58"/>
        <v>0</v>
      </c>
      <c r="BA47" s="138">
        <f t="shared" si="59"/>
        <v>0</v>
      </c>
      <c r="BB47" s="138">
        <f t="shared" si="60"/>
        <v>14</v>
      </c>
      <c r="BC47" s="138">
        <f t="shared" si="61"/>
        <v>997.7</v>
      </c>
    </row>
    <row r="48" spans="1:56" x14ac:dyDescent="0.2">
      <c r="A48" s="23" t="s">
        <v>100</v>
      </c>
      <c r="B48" s="24" t="s">
        <v>101</v>
      </c>
      <c r="C48" s="28">
        <f>'2006_AG_GW_Counties'!C48</f>
        <v>189.79999999999998</v>
      </c>
      <c r="D48" s="29">
        <f>'2006_Urban_GW_Counties'!C48</f>
        <v>11.7</v>
      </c>
      <c r="E48" s="29">
        <f>'2006_MW_GW_Counties'!C48</f>
        <v>2.4</v>
      </c>
      <c r="F48" s="29">
        <f t="shared" si="5"/>
        <v>203.89999999999998</v>
      </c>
      <c r="G48" s="28">
        <f>'2006_AG_GW_Counties'!H48</f>
        <v>481.7</v>
      </c>
      <c r="H48" s="29">
        <f>'2006_Urban_GW_Counties'!H48</f>
        <v>20.9</v>
      </c>
      <c r="I48" s="29">
        <f>'2006_MW_GW_Counties'!H48</f>
        <v>217.7</v>
      </c>
      <c r="J48" s="28">
        <f>'2006_AG_GW_Counties'!D48+'2006_Urban_GW_Counties'!D48+'2006_MW_GW_Counties'!D48</f>
        <v>57.500000000000007</v>
      </c>
      <c r="K48" s="28">
        <f>'2006_AG_GW_Counties'!E48+'2006_Urban_GW_Counties'!E48+'2006_MW_GW_Counties'!E48</f>
        <v>0</v>
      </c>
      <c r="L48" s="28">
        <f>'2006_AG_GW_Counties'!F48+'2006_Urban_GW_Counties'!F48+'2006_MW_GW_Counties'!F48</f>
        <v>12.6</v>
      </c>
      <c r="M48" s="28">
        <f>'2006_AG_GW_Counties'!J48</f>
        <v>26.200000000000003</v>
      </c>
      <c r="N48" s="29">
        <f>'2006_Urban_GW_Counties'!J48</f>
        <v>0</v>
      </c>
      <c r="O48" s="29">
        <f>'2006_MW_GW_Counties'!J48</f>
        <v>45.300000000000011</v>
      </c>
      <c r="P48" s="28">
        <f>'2006_AG_GW_Counties'!J48+'2006_Urban_GW_Counties'!J48+'2006_MW_GW_Counties'!J48</f>
        <v>71.500000000000014</v>
      </c>
      <c r="Q48" s="29">
        <f>'2006_AG_GW_Counties'!H48+'2006_Urban_GW_Counties'!H48+'2006_MW_GW_Counties'!H48</f>
        <v>720.3</v>
      </c>
      <c r="S48" s="27">
        <v>902</v>
      </c>
      <c r="T48" s="25" t="s">
        <v>189</v>
      </c>
      <c r="U48" s="28">
        <f>'2006_AG_GW_Counties'!P48</f>
        <v>9.9</v>
      </c>
      <c r="V48" s="29">
        <f>'2006_Urban_GW_Counties'!P48</f>
        <v>19.3</v>
      </c>
      <c r="W48" s="29">
        <f>'2006_MW_GW_Counties'!P48</f>
        <v>0</v>
      </c>
      <c r="X48" s="29">
        <f t="shared" si="6"/>
        <v>29.200000000000003</v>
      </c>
      <c r="Y48" s="28">
        <f>'2006_AG_GW_Counties'!U48</f>
        <v>9.9</v>
      </c>
      <c r="Z48" s="29">
        <f>'2006_Urban_GW_Counties'!U48</f>
        <v>19.700000000000003</v>
      </c>
      <c r="AA48" s="29">
        <f>'2006_MW_GW_Counties'!U48</f>
        <v>0</v>
      </c>
      <c r="AB48" s="28">
        <f>'2006_AG_GW_Counties'!Q48+'2006_Urban_GW_Counties'!Q48+'2006_MW_GW_Counties'!Q48</f>
        <v>7.6</v>
      </c>
      <c r="AC48" s="28">
        <f>'2006_AG_GW_Counties'!R48+'2006_Urban_GW_Counties'!R48+'2006_MW_GW_Counties'!R48</f>
        <v>0</v>
      </c>
      <c r="AD48" s="28">
        <f>'2006_AG_GW_Counties'!S48+'2006_Urban_GW_Counties'!S48+'2006_MW_GW_Counties'!S48</f>
        <v>0</v>
      </c>
      <c r="AE48" s="28">
        <f>'2006_AG_GW_Counties'!W48</f>
        <v>0</v>
      </c>
      <c r="AF48" s="29">
        <f>'2006_Urban_GW_Counties'!W48</f>
        <v>0</v>
      </c>
      <c r="AG48" s="29">
        <f>'2006_MW_GW_Counties'!W48</f>
        <v>0</v>
      </c>
      <c r="AH48" s="28">
        <f>'2006_AG_GW_Counties'!W48+'2006_Urban_GW_Counties'!W48+'2006_MW_GW_Counties'!W48</f>
        <v>0</v>
      </c>
      <c r="AI48" s="29">
        <f t="shared" si="44"/>
        <v>29.6</v>
      </c>
      <c r="AL48" s="148"/>
      <c r="AM48" s="150">
        <v>609</v>
      </c>
      <c r="AN48" s="151" t="s">
        <v>176</v>
      </c>
      <c r="AO48" s="138">
        <f t="shared" si="47"/>
        <v>919.8</v>
      </c>
      <c r="AP48" s="138">
        <f t="shared" si="48"/>
        <v>92.699999999999989</v>
      </c>
      <c r="AQ48" s="138">
        <f t="shared" si="49"/>
        <v>8.4</v>
      </c>
      <c r="AR48" s="138">
        <f t="shared" si="50"/>
        <v>1020.9</v>
      </c>
      <c r="AS48" s="138">
        <f t="shared" si="51"/>
        <v>2008.5</v>
      </c>
      <c r="AT48" s="138">
        <f t="shared" si="52"/>
        <v>93</v>
      </c>
      <c r="AU48" s="138">
        <f t="shared" si="53"/>
        <v>42.199999999999996</v>
      </c>
      <c r="AV48" s="138">
        <f t="shared" si="54"/>
        <v>324.70000000000005</v>
      </c>
      <c r="AW48" s="138">
        <f t="shared" si="55"/>
        <v>104.7</v>
      </c>
      <c r="AX48" s="138">
        <f t="shared" si="56"/>
        <v>54.599999999999994</v>
      </c>
      <c r="AY48" s="138">
        <f t="shared" si="57"/>
        <v>559.29999999999995</v>
      </c>
      <c r="AZ48" s="138">
        <f t="shared" si="58"/>
        <v>0</v>
      </c>
      <c r="BA48" s="138">
        <f t="shared" si="59"/>
        <v>0</v>
      </c>
      <c r="BB48" s="138">
        <f t="shared" si="60"/>
        <v>559.29999999999995</v>
      </c>
      <c r="BC48" s="138">
        <f t="shared" si="61"/>
        <v>2143.6999999999998</v>
      </c>
    </row>
    <row r="49" spans="1:56" ht="13.5" thickBot="1" x14ac:dyDescent="0.25">
      <c r="A49" s="23" t="s">
        <v>102</v>
      </c>
      <c r="B49" s="24" t="s">
        <v>103</v>
      </c>
      <c r="C49" s="28">
        <f>'2006_AG_GW_Counties'!C49</f>
        <v>234.2</v>
      </c>
      <c r="D49" s="29">
        <f>'2006_Urban_GW_Counties'!C49</f>
        <v>19.2</v>
      </c>
      <c r="E49" s="29">
        <f>'2006_MW_GW_Counties'!C49</f>
        <v>0</v>
      </c>
      <c r="F49" s="29">
        <f t="shared" si="5"/>
        <v>253.39999999999998</v>
      </c>
      <c r="G49" s="28">
        <f>'2006_AG_GW_Counties'!H49</f>
        <v>534</v>
      </c>
      <c r="H49" s="29">
        <f>'2006_Urban_GW_Counties'!H49</f>
        <v>94</v>
      </c>
      <c r="I49" s="29">
        <f>'2006_MW_GW_Counties'!H49</f>
        <v>0</v>
      </c>
      <c r="J49" s="28">
        <f>'2006_AG_GW_Counties'!D49+'2006_Urban_GW_Counties'!D49+'2006_MW_GW_Counties'!D49</f>
        <v>28.900000000000002</v>
      </c>
      <c r="K49" s="28">
        <f>'2006_AG_GW_Counties'!E49+'2006_Urban_GW_Counties'!E49+'2006_MW_GW_Counties'!E49</f>
        <v>0</v>
      </c>
      <c r="L49" s="28">
        <f>'2006_AG_GW_Counties'!F49+'2006_Urban_GW_Counties'!F49+'2006_MW_GW_Counties'!F49</f>
        <v>7.8</v>
      </c>
      <c r="M49" s="28">
        <f>'2006_AG_GW_Counties'!J49</f>
        <v>10.6</v>
      </c>
      <c r="N49" s="29">
        <f>'2006_Urban_GW_Counties'!J49</f>
        <v>0</v>
      </c>
      <c r="O49" s="29">
        <f>'2006_MW_GW_Counties'!J49</f>
        <v>0</v>
      </c>
      <c r="P49" s="28">
        <f>'2006_AG_GW_Counties'!J49+'2006_Urban_GW_Counties'!J49+'2006_MW_GW_Counties'!J49</f>
        <v>10.6</v>
      </c>
      <c r="Q49" s="29">
        <f>'2006_AG_GW_Counties'!H49+'2006_Urban_GW_Counties'!H49+'2006_MW_GW_Counties'!H49</f>
        <v>628</v>
      </c>
      <c r="S49" s="27">
        <v>903</v>
      </c>
      <c r="T49" s="25" t="s">
        <v>190</v>
      </c>
      <c r="U49" s="28">
        <f>'2006_AG_GW_Counties'!P49</f>
        <v>11.4</v>
      </c>
      <c r="V49" s="29">
        <f>'2006_Urban_GW_Counties'!P49</f>
        <v>4.2</v>
      </c>
      <c r="W49" s="29">
        <f>'2006_MW_GW_Counties'!P49</f>
        <v>0</v>
      </c>
      <c r="X49" s="29">
        <f t="shared" si="6"/>
        <v>15.600000000000001</v>
      </c>
      <c r="Y49" s="28">
        <f>'2006_AG_GW_Counties'!U49</f>
        <v>11.4</v>
      </c>
      <c r="Z49" s="29">
        <f>'2006_Urban_GW_Counties'!U49</f>
        <v>4.2</v>
      </c>
      <c r="AA49" s="29">
        <f>'2006_MW_GW_Counties'!U49</f>
        <v>0</v>
      </c>
      <c r="AB49" s="28">
        <f>'2006_AG_GW_Counties'!Q49+'2006_Urban_GW_Counties'!Q49+'2006_MW_GW_Counties'!Q49</f>
        <v>1.3</v>
      </c>
      <c r="AC49" s="28">
        <f>'2006_AG_GW_Counties'!R49+'2006_Urban_GW_Counties'!R49+'2006_MW_GW_Counties'!R49</f>
        <v>0</v>
      </c>
      <c r="AD49" s="28">
        <f>'2006_AG_GW_Counties'!S49+'2006_Urban_GW_Counties'!S49+'2006_MW_GW_Counties'!S49</f>
        <v>0</v>
      </c>
      <c r="AE49" s="28">
        <f>'2006_AG_GW_Counties'!W49</f>
        <v>0</v>
      </c>
      <c r="AF49" s="29">
        <f>'2006_Urban_GW_Counties'!W49</f>
        <v>0</v>
      </c>
      <c r="AG49" s="29">
        <f>'2006_MW_GW_Counties'!W49</f>
        <v>0</v>
      </c>
      <c r="AH49" s="28">
        <f>'2006_AG_GW_Counties'!W49+'2006_Urban_GW_Counties'!W49+'2006_MW_GW_Counties'!W49</f>
        <v>0</v>
      </c>
      <c r="AI49" s="29">
        <f t="shared" si="44"/>
        <v>15.600000000000001</v>
      </c>
      <c r="AL49" s="148"/>
      <c r="AM49" s="152">
        <v>610</v>
      </c>
      <c r="AN49" s="153" t="s">
        <v>177</v>
      </c>
      <c r="AO49" s="154">
        <f t="shared" si="47"/>
        <v>3.3</v>
      </c>
      <c r="AP49" s="154">
        <f t="shared" si="48"/>
        <v>14.4</v>
      </c>
      <c r="AQ49" s="154">
        <f t="shared" si="49"/>
        <v>0</v>
      </c>
      <c r="AR49" s="154">
        <f t="shared" si="50"/>
        <v>17.7</v>
      </c>
      <c r="AS49" s="154">
        <f t="shared" si="51"/>
        <v>3.3</v>
      </c>
      <c r="AT49" s="154">
        <f t="shared" si="52"/>
        <v>14.8</v>
      </c>
      <c r="AU49" s="154">
        <f t="shared" si="53"/>
        <v>0</v>
      </c>
      <c r="AV49" s="154">
        <f t="shared" si="54"/>
        <v>9.7000000000000011</v>
      </c>
      <c r="AW49" s="154">
        <f t="shared" si="55"/>
        <v>0</v>
      </c>
      <c r="AX49" s="154">
        <f t="shared" si="56"/>
        <v>0</v>
      </c>
      <c r="AY49" s="154">
        <f t="shared" si="57"/>
        <v>0</v>
      </c>
      <c r="AZ49" s="154">
        <f t="shared" si="58"/>
        <v>0</v>
      </c>
      <c r="BA49" s="154">
        <f t="shared" si="59"/>
        <v>0</v>
      </c>
      <c r="BB49" s="154">
        <f t="shared" si="60"/>
        <v>0</v>
      </c>
      <c r="BC49" s="154">
        <f t="shared" si="61"/>
        <v>18.100000000000001</v>
      </c>
    </row>
    <row r="50" spans="1:56" ht="13.5" thickTop="1" x14ac:dyDescent="0.2">
      <c r="A50" s="23" t="s">
        <v>104</v>
      </c>
      <c r="B50" s="24" t="s">
        <v>105</v>
      </c>
      <c r="C50" s="28">
        <f>'2006_AG_GW_Counties'!C50</f>
        <v>48.3</v>
      </c>
      <c r="D50" s="29">
        <f>'2006_Urban_GW_Counties'!C50</f>
        <v>21.800000000000004</v>
      </c>
      <c r="E50" s="29">
        <f>'2006_MW_GW_Counties'!C50</f>
        <v>0</v>
      </c>
      <c r="F50" s="29">
        <f t="shared" si="5"/>
        <v>70.099999999999994</v>
      </c>
      <c r="G50" s="28">
        <f>'2006_AG_GW_Counties'!H50</f>
        <v>64.400000000000006</v>
      </c>
      <c r="H50" s="29">
        <f>'2006_Urban_GW_Counties'!H50</f>
        <v>78.3</v>
      </c>
      <c r="I50" s="29">
        <f>'2006_MW_GW_Counties'!H50</f>
        <v>0</v>
      </c>
      <c r="J50" s="28">
        <f>'2006_AG_GW_Counties'!D50+'2006_Urban_GW_Counties'!D50+'2006_MW_GW_Counties'!D50</f>
        <v>21.200000000000003</v>
      </c>
      <c r="K50" s="28">
        <f>'2006_AG_GW_Counties'!E50+'2006_Urban_GW_Counties'!E50+'2006_MW_GW_Counties'!E50</f>
        <v>0</v>
      </c>
      <c r="L50" s="28">
        <f>'2006_AG_GW_Counties'!F50+'2006_Urban_GW_Counties'!F50+'2006_MW_GW_Counties'!F50</f>
        <v>0</v>
      </c>
      <c r="M50" s="28">
        <f>'2006_AG_GW_Counties'!J50</f>
        <v>0</v>
      </c>
      <c r="N50" s="29">
        <f>'2006_Urban_GW_Counties'!J50</f>
        <v>0</v>
      </c>
      <c r="O50" s="29">
        <f>'2006_MW_GW_Counties'!J50</f>
        <v>0</v>
      </c>
      <c r="P50" s="28">
        <f>'2006_AG_GW_Counties'!J50+'2006_Urban_GW_Counties'!J50+'2006_MW_GW_Counties'!J50</f>
        <v>0</v>
      </c>
      <c r="Q50" s="29">
        <f>'2006_AG_GW_Counties'!H50+'2006_Urban_GW_Counties'!H50+'2006_MW_GW_Counties'!H50</f>
        <v>142.69999999999999</v>
      </c>
      <c r="S50" s="27">
        <v>904</v>
      </c>
      <c r="T50" s="25" t="s">
        <v>191</v>
      </c>
      <c r="U50" s="28">
        <f>'2006_AG_GW_Counties'!P50</f>
        <v>44.5</v>
      </c>
      <c r="V50" s="29">
        <f>'2006_Urban_GW_Counties'!P50</f>
        <v>36.6</v>
      </c>
      <c r="W50" s="29">
        <f>'2006_MW_GW_Counties'!P50</f>
        <v>0</v>
      </c>
      <c r="X50" s="29">
        <f t="shared" si="6"/>
        <v>81.099999999999994</v>
      </c>
      <c r="Y50" s="28">
        <f>'2006_AG_GW_Counties'!U50</f>
        <v>86.9</v>
      </c>
      <c r="Z50" s="29">
        <f>'2006_Urban_GW_Counties'!U50</f>
        <v>125.29999999999998</v>
      </c>
      <c r="AA50" s="29">
        <f>'2006_MW_GW_Counties'!U50</f>
        <v>0</v>
      </c>
      <c r="AB50" s="28">
        <f>'2006_AG_GW_Counties'!Q50+'2006_Urban_GW_Counties'!Q50+'2006_MW_GW_Counties'!Q50</f>
        <v>59.5</v>
      </c>
      <c r="AC50" s="28">
        <f>'2006_AG_GW_Counties'!R50+'2006_Urban_GW_Counties'!R50+'2006_MW_GW_Counties'!R50</f>
        <v>0</v>
      </c>
      <c r="AD50" s="28">
        <f>'2006_AG_GW_Counties'!S50+'2006_Urban_GW_Counties'!S50+'2006_MW_GW_Counties'!S50</f>
        <v>0</v>
      </c>
      <c r="AE50" s="28">
        <f>'2006_AG_GW_Counties'!W50</f>
        <v>20.200000000000003</v>
      </c>
      <c r="AF50" s="29">
        <f>'2006_Urban_GW_Counties'!W50</f>
        <v>11.799999999999999</v>
      </c>
      <c r="AG50" s="29">
        <f>'2006_MW_GW_Counties'!W50</f>
        <v>0</v>
      </c>
      <c r="AH50" s="28">
        <f>'2006_AG_GW_Counties'!W50+'2006_Urban_GW_Counties'!W50+'2006_MW_GW_Counties'!W50</f>
        <v>32</v>
      </c>
      <c r="AI50" s="29">
        <f t="shared" si="44"/>
        <v>212.2</v>
      </c>
      <c r="AL50" s="148"/>
      <c r="AM50" s="150"/>
      <c r="AN50" s="155" t="s">
        <v>242</v>
      </c>
      <c r="AO50" s="138">
        <f>SUM(AO40:AO49)</f>
        <v>2255.8000000000002</v>
      </c>
      <c r="AP50" s="138">
        <f t="shared" ref="AP50:BC50" si="62">SUM(AP40:AP49)</f>
        <v>413.89999999999992</v>
      </c>
      <c r="AQ50" s="138">
        <f t="shared" si="62"/>
        <v>145.1</v>
      </c>
      <c r="AR50" s="138">
        <f t="shared" si="62"/>
        <v>2814.7999999999997</v>
      </c>
      <c r="AS50" s="138">
        <f t="shared" si="62"/>
        <v>6714.9000000000005</v>
      </c>
      <c r="AT50" s="138">
        <f t="shared" si="62"/>
        <v>674.69999999999993</v>
      </c>
      <c r="AU50" s="138">
        <f t="shared" si="62"/>
        <v>483.8</v>
      </c>
      <c r="AV50" s="138">
        <f t="shared" si="62"/>
        <v>547.00000000000011</v>
      </c>
      <c r="AW50" s="138">
        <f t="shared" si="62"/>
        <v>135.19999999999999</v>
      </c>
      <c r="AX50" s="138">
        <f t="shared" si="62"/>
        <v>194.00000000000003</v>
      </c>
      <c r="AY50" s="138">
        <f t="shared" ref="AY50:BA50" si="63">SUM(AY40:AY49)</f>
        <v>834.9</v>
      </c>
      <c r="AZ50" s="138">
        <f t="shared" si="63"/>
        <v>0</v>
      </c>
      <c r="BA50" s="138">
        <f t="shared" si="63"/>
        <v>0</v>
      </c>
      <c r="BB50" s="138">
        <f t="shared" si="62"/>
        <v>834.9</v>
      </c>
      <c r="BC50" s="138">
        <f t="shared" si="62"/>
        <v>7873.4</v>
      </c>
      <c r="BD50" s="28">
        <f>AS50+AT50+AU50</f>
        <v>7873.4000000000005</v>
      </c>
    </row>
    <row r="51" spans="1:56" x14ac:dyDescent="0.2">
      <c r="A51" s="23" t="s">
        <v>106</v>
      </c>
      <c r="B51" s="24" t="s">
        <v>107</v>
      </c>
      <c r="C51" s="28">
        <f>'2006_AG_GW_Counties'!C51</f>
        <v>352.6</v>
      </c>
      <c r="D51" s="29">
        <f>'2006_Urban_GW_Counties'!C51</f>
        <v>162.80000000000001</v>
      </c>
      <c r="E51" s="29">
        <f>'2006_MW_GW_Counties'!C51</f>
        <v>0</v>
      </c>
      <c r="F51" s="29">
        <f t="shared" si="5"/>
        <v>515.40000000000009</v>
      </c>
      <c r="G51" s="28">
        <f>'2006_AG_GW_Counties'!H51</f>
        <v>1608.6999999999998</v>
      </c>
      <c r="H51" s="29">
        <f>'2006_Urban_GW_Counties'!H51</f>
        <v>198.1</v>
      </c>
      <c r="I51" s="29">
        <f>'2006_MW_GW_Counties'!H51</f>
        <v>13</v>
      </c>
      <c r="J51" s="28">
        <f>'2006_AG_GW_Counties'!D51+'2006_Urban_GW_Counties'!D51+'2006_MW_GW_Counties'!D51</f>
        <v>59.2</v>
      </c>
      <c r="K51" s="28">
        <f>'2006_AG_GW_Counties'!E51+'2006_Urban_GW_Counties'!E51+'2006_MW_GW_Counties'!E51</f>
        <v>30.5</v>
      </c>
      <c r="L51" s="28">
        <f>'2006_AG_GW_Counties'!F51+'2006_Urban_GW_Counties'!F51+'2006_MW_GW_Counties'!F51</f>
        <v>62.900000000000006</v>
      </c>
      <c r="M51" s="28">
        <f>'2006_AG_GW_Counties'!J51</f>
        <v>14</v>
      </c>
      <c r="N51" s="29">
        <f>'2006_Urban_GW_Counties'!J51</f>
        <v>0</v>
      </c>
      <c r="O51" s="29">
        <f>'2006_MW_GW_Counties'!J51</f>
        <v>0</v>
      </c>
      <c r="P51" s="28">
        <f>'2006_AG_GW_Counties'!J51+'2006_Urban_GW_Counties'!J51+'2006_MW_GW_Counties'!J51</f>
        <v>14</v>
      </c>
      <c r="Q51" s="29">
        <f>'2006_AG_GW_Counties'!H51+'2006_Urban_GW_Counties'!H51+'2006_MW_GW_Counties'!H51</f>
        <v>1819.7999999999997</v>
      </c>
      <c r="S51" s="27">
        <v>905</v>
      </c>
      <c r="T51" s="25" t="s">
        <v>192</v>
      </c>
      <c r="U51" s="28">
        <f>'2006_AG_GW_Counties'!P51</f>
        <v>52.500000000000007</v>
      </c>
      <c r="V51" s="29">
        <f>'2006_Urban_GW_Counties'!P51</f>
        <v>97.09999999999998</v>
      </c>
      <c r="W51" s="29">
        <f>'2006_MW_GW_Counties'!P51</f>
        <v>0</v>
      </c>
      <c r="X51" s="29">
        <f t="shared" si="6"/>
        <v>149.6</v>
      </c>
      <c r="Y51" s="28">
        <f>'2006_AG_GW_Counties'!U51</f>
        <v>102.2</v>
      </c>
      <c r="Z51" s="29">
        <f>'2006_Urban_GW_Counties'!U51</f>
        <v>136.5</v>
      </c>
      <c r="AA51" s="29">
        <f>'2006_MW_GW_Counties'!U51</f>
        <v>0</v>
      </c>
      <c r="AB51" s="28">
        <f>'2006_AG_GW_Counties'!Q51+'2006_Urban_GW_Counties'!Q51+'2006_MW_GW_Counties'!Q51</f>
        <v>47.100000000000009</v>
      </c>
      <c r="AC51" s="28">
        <f>'2006_AG_GW_Counties'!R51+'2006_Urban_GW_Counties'!R51+'2006_MW_GW_Counties'!R51</f>
        <v>29.4</v>
      </c>
      <c r="AD51" s="28">
        <f>'2006_AG_GW_Counties'!S51+'2006_Urban_GW_Counties'!S51+'2006_MW_GW_Counties'!S51</f>
        <v>0</v>
      </c>
      <c r="AE51" s="28">
        <f>'2006_AG_GW_Counties'!W51</f>
        <v>49.699999999999996</v>
      </c>
      <c r="AF51" s="29">
        <f>'2006_Urban_GW_Counties'!W51</f>
        <v>8.1</v>
      </c>
      <c r="AG51" s="29">
        <f>'2006_MW_GW_Counties'!W51</f>
        <v>0</v>
      </c>
      <c r="AH51" s="28">
        <f>'2006_AG_GW_Counties'!W51+'2006_Urban_GW_Counties'!W51+'2006_MW_GW_Counties'!W51</f>
        <v>57.8</v>
      </c>
      <c r="AI51" s="29">
        <f t="shared" si="44"/>
        <v>238.7</v>
      </c>
      <c r="AL51" s="148"/>
      <c r="AM51" s="27"/>
    </row>
    <row r="52" spans="1:56" x14ac:dyDescent="0.2">
      <c r="A52" s="23" t="s">
        <v>108</v>
      </c>
      <c r="B52" s="24" t="s">
        <v>109</v>
      </c>
      <c r="C52" s="28">
        <f>'2006_AG_GW_Counties'!C52</f>
        <v>184.4</v>
      </c>
      <c r="D52" s="29">
        <f>'2006_Urban_GW_Counties'!C52</f>
        <v>10.700000000000001</v>
      </c>
      <c r="E52" s="29">
        <f>'2006_MW_GW_Counties'!C52</f>
        <v>0</v>
      </c>
      <c r="F52" s="29">
        <f t="shared" si="5"/>
        <v>195.1</v>
      </c>
      <c r="G52" s="28">
        <f>'2006_AG_GW_Counties'!H52</f>
        <v>829.7</v>
      </c>
      <c r="H52" s="29">
        <f>'2006_Urban_GW_Counties'!H52</f>
        <v>26</v>
      </c>
      <c r="I52" s="29">
        <f>'2006_MW_GW_Counties'!H52</f>
        <v>92</v>
      </c>
      <c r="J52" s="28">
        <f>'2006_AG_GW_Counties'!D52+'2006_Urban_GW_Counties'!D52+'2006_MW_GW_Counties'!D52</f>
        <v>31.8</v>
      </c>
      <c r="K52" s="28">
        <f>'2006_AG_GW_Counties'!E52+'2006_Urban_GW_Counties'!E52+'2006_MW_GW_Counties'!E52</f>
        <v>0</v>
      </c>
      <c r="L52" s="28">
        <f>'2006_AG_GW_Counties'!F52+'2006_Urban_GW_Counties'!F52+'2006_MW_GW_Counties'!F52</f>
        <v>5.1999999999999993</v>
      </c>
      <c r="M52" s="28">
        <f>'2006_AG_GW_Counties'!J52</f>
        <v>216.6</v>
      </c>
      <c r="N52" s="29">
        <f>'2006_Urban_GW_Counties'!J52</f>
        <v>0</v>
      </c>
      <c r="O52" s="29">
        <f>'2006_MW_GW_Counties'!J52</f>
        <v>80.099999999999994</v>
      </c>
      <c r="P52" s="28">
        <f>'2006_AG_GW_Counties'!J52+'2006_Urban_GW_Counties'!J52+'2006_MW_GW_Counties'!J52</f>
        <v>296.7</v>
      </c>
      <c r="Q52" s="29">
        <f>'2006_AG_GW_Counties'!H52+'2006_Urban_GW_Counties'!H52+'2006_MW_GW_Counties'!H52</f>
        <v>947.7</v>
      </c>
      <c r="S52" s="27">
        <v>1001</v>
      </c>
      <c r="T52" s="25" t="s">
        <v>193</v>
      </c>
      <c r="U52" s="28">
        <f>'2006_AG_GW_Counties'!P52</f>
        <v>11.399999999999999</v>
      </c>
      <c r="V52" s="29">
        <f>'2006_Urban_GW_Counties'!P52</f>
        <v>15</v>
      </c>
      <c r="W52" s="29">
        <f>'2006_MW_GW_Counties'!P52</f>
        <v>0</v>
      </c>
      <c r="X52" s="29">
        <f t="shared" si="6"/>
        <v>26.4</v>
      </c>
      <c r="Y52" s="28">
        <f>'2006_AG_GW_Counties'!U52</f>
        <v>11.399999999999999</v>
      </c>
      <c r="Z52" s="29">
        <f>'2006_Urban_GW_Counties'!U52</f>
        <v>19.900000000000006</v>
      </c>
      <c r="AA52" s="29">
        <f>'2006_MW_GW_Counties'!U52</f>
        <v>0</v>
      </c>
      <c r="AB52" s="28">
        <f>'2006_AG_GW_Counties'!Q52+'2006_Urban_GW_Counties'!Q52+'2006_MW_GW_Counties'!Q52</f>
        <v>7.1999999999999993</v>
      </c>
      <c r="AC52" s="28">
        <f>'2006_AG_GW_Counties'!R52+'2006_Urban_GW_Counties'!R52+'2006_MW_GW_Counties'!R52</f>
        <v>4.7</v>
      </c>
      <c r="AD52" s="28">
        <f>'2006_AG_GW_Counties'!S52+'2006_Urban_GW_Counties'!S52+'2006_MW_GW_Counties'!S52</f>
        <v>0</v>
      </c>
      <c r="AE52" s="28">
        <f>'2006_AG_GW_Counties'!W52</f>
        <v>0</v>
      </c>
      <c r="AF52" s="29">
        <f>'2006_Urban_GW_Counties'!W52</f>
        <v>0</v>
      </c>
      <c r="AG52" s="29">
        <f>'2006_MW_GW_Counties'!W52</f>
        <v>0</v>
      </c>
      <c r="AH52" s="28">
        <f>'2006_AG_GW_Counties'!W52+'2006_Urban_GW_Counties'!W52+'2006_MW_GW_Counties'!W52</f>
        <v>0</v>
      </c>
      <c r="AI52" s="29">
        <f t="shared" si="44"/>
        <v>31.300000000000004</v>
      </c>
      <c r="AL52" s="148"/>
      <c r="AM52" s="27"/>
    </row>
    <row r="53" spans="1:56" x14ac:dyDescent="0.2">
      <c r="A53" s="23" t="s">
        <v>110</v>
      </c>
      <c r="B53" s="24" t="s">
        <v>111</v>
      </c>
      <c r="C53" s="28">
        <f>'2006_AG_GW_Counties'!C53</f>
        <v>206.29999999999998</v>
      </c>
      <c r="D53" s="29">
        <f>'2006_Urban_GW_Counties'!C53</f>
        <v>20.000000000000004</v>
      </c>
      <c r="E53" s="29">
        <f>'2006_MW_GW_Counties'!C53</f>
        <v>0</v>
      </c>
      <c r="F53" s="29">
        <f t="shared" si="5"/>
        <v>226.29999999999998</v>
      </c>
      <c r="G53" s="28">
        <f>'2006_AG_GW_Counties'!H53</f>
        <v>318.59999999999997</v>
      </c>
      <c r="H53" s="29">
        <f>'2006_Urban_GW_Counties'!H53</f>
        <v>21.800000000000004</v>
      </c>
      <c r="I53" s="29">
        <f>'2006_MW_GW_Counties'!H53</f>
        <v>1.1000000000000001</v>
      </c>
      <c r="J53" s="28">
        <f>'2006_AG_GW_Counties'!D53+'2006_Urban_GW_Counties'!D53+'2006_MW_GW_Counties'!D53</f>
        <v>40.799999999999997</v>
      </c>
      <c r="K53" s="28">
        <f>'2006_AG_GW_Counties'!E53+'2006_Urban_GW_Counties'!E53+'2006_MW_GW_Counties'!E53</f>
        <v>0</v>
      </c>
      <c r="L53" s="28">
        <f>'2006_AG_GW_Counties'!F53+'2006_Urban_GW_Counties'!F53+'2006_MW_GW_Counties'!F53</f>
        <v>18.800000000000004</v>
      </c>
      <c r="M53" s="28">
        <f>'2006_AG_GW_Counties'!J53</f>
        <v>4.7</v>
      </c>
      <c r="N53" s="29">
        <f>'2006_Urban_GW_Counties'!J53</f>
        <v>0</v>
      </c>
      <c r="O53" s="29">
        <f>'2006_MW_GW_Counties'!J53</f>
        <v>0</v>
      </c>
      <c r="P53" s="28">
        <f>'2006_AG_GW_Counties'!J53+'2006_Urban_GW_Counties'!J53+'2006_MW_GW_Counties'!J53</f>
        <v>4.7</v>
      </c>
      <c r="Q53" s="29">
        <f>'2006_AG_GW_Counties'!H53+'2006_Urban_GW_Counties'!H53+'2006_MW_GW_Counties'!H53</f>
        <v>341.5</v>
      </c>
      <c r="S53" s="27">
        <v>1002</v>
      </c>
      <c r="T53" s="25" t="s">
        <v>194</v>
      </c>
      <c r="U53" s="28">
        <f>'2006_AG_GW_Counties'!P53</f>
        <v>17.899999999999999</v>
      </c>
      <c r="V53" s="29">
        <f>'2006_Urban_GW_Counties'!P53</f>
        <v>280.10000000000002</v>
      </c>
      <c r="W53" s="29">
        <f>'2006_MW_GW_Counties'!P53</f>
        <v>0</v>
      </c>
      <c r="X53" s="29">
        <f t="shared" si="6"/>
        <v>298</v>
      </c>
      <c r="Y53" s="28">
        <f>'2006_AG_GW_Counties'!U53</f>
        <v>267.2</v>
      </c>
      <c r="Z53" s="29">
        <f>'2006_Urban_GW_Counties'!U53</f>
        <v>528.1</v>
      </c>
      <c r="AA53" s="29">
        <f>'2006_MW_GW_Counties'!U53</f>
        <v>0</v>
      </c>
      <c r="AB53" s="28">
        <f>'2006_AG_GW_Counties'!Q53+'2006_Urban_GW_Counties'!Q53+'2006_MW_GW_Counties'!Q53</f>
        <v>164.6</v>
      </c>
      <c r="AC53" s="28">
        <f>'2006_AG_GW_Counties'!R53+'2006_Urban_GW_Counties'!R53+'2006_MW_GW_Counties'!R53</f>
        <v>0</v>
      </c>
      <c r="AD53" s="28">
        <f>'2006_AG_GW_Counties'!S53+'2006_Urban_GW_Counties'!S53+'2006_MW_GW_Counties'!S53</f>
        <v>0</v>
      </c>
      <c r="AE53" s="28">
        <f>'2006_AG_GW_Counties'!W53</f>
        <v>0</v>
      </c>
      <c r="AF53" s="29">
        <f>'2006_Urban_GW_Counties'!W53</f>
        <v>0</v>
      </c>
      <c r="AG53" s="29">
        <f>'2006_MW_GW_Counties'!W53</f>
        <v>0</v>
      </c>
      <c r="AH53" s="28">
        <f>'2006_AG_GW_Counties'!W53+'2006_Urban_GW_Counties'!W53+'2006_MW_GW_Counties'!W53</f>
        <v>0</v>
      </c>
      <c r="AI53" s="29">
        <f t="shared" si="44"/>
        <v>795.3</v>
      </c>
      <c r="AL53" s="148" t="s">
        <v>237</v>
      </c>
      <c r="AM53" s="150">
        <v>701</v>
      </c>
      <c r="AN53" s="151" t="s">
        <v>178</v>
      </c>
      <c r="AO53" s="138">
        <f t="shared" ref="AO53:AX53" si="64">U35</f>
        <v>0.3</v>
      </c>
      <c r="AP53" s="138">
        <f t="shared" si="64"/>
        <v>1.9000000000000001</v>
      </c>
      <c r="AQ53" s="138">
        <f t="shared" si="64"/>
        <v>0</v>
      </c>
      <c r="AR53" s="138">
        <f t="shared" si="64"/>
        <v>2.2000000000000002</v>
      </c>
      <c r="AS53" s="138">
        <f t="shared" si="64"/>
        <v>0.3</v>
      </c>
      <c r="AT53" s="138">
        <f t="shared" si="64"/>
        <v>1.9000000000000001</v>
      </c>
      <c r="AU53" s="138">
        <f t="shared" si="64"/>
        <v>0</v>
      </c>
      <c r="AV53" s="138">
        <f t="shared" si="64"/>
        <v>1.4000000000000001</v>
      </c>
      <c r="AW53" s="138">
        <f t="shared" si="64"/>
        <v>0</v>
      </c>
      <c r="AX53" s="138">
        <f t="shared" si="64"/>
        <v>0</v>
      </c>
      <c r="AY53" s="138">
        <f t="shared" ref="AY53:BA62" si="65">AE35</f>
        <v>0</v>
      </c>
      <c r="AZ53" s="138">
        <f t="shared" si="65"/>
        <v>0</v>
      </c>
      <c r="BA53" s="138">
        <f t="shared" si="65"/>
        <v>0</v>
      </c>
      <c r="BB53" s="138">
        <f>AH35</f>
        <v>0</v>
      </c>
      <c r="BC53" s="138">
        <f>AI35</f>
        <v>2.2000000000000002</v>
      </c>
    </row>
    <row r="54" spans="1:56" x14ac:dyDescent="0.2">
      <c r="A54" s="23" t="s">
        <v>112</v>
      </c>
      <c r="B54" s="24" t="s">
        <v>113</v>
      </c>
      <c r="C54" s="28">
        <f>'2006_AG_GW_Counties'!C54</f>
        <v>3.1</v>
      </c>
      <c r="D54" s="29">
        <f>'2006_Urban_GW_Counties'!C54</f>
        <v>1.8</v>
      </c>
      <c r="E54" s="29">
        <f>'2006_MW_GW_Counties'!C54</f>
        <v>0</v>
      </c>
      <c r="F54" s="29">
        <f t="shared" si="5"/>
        <v>4.9000000000000004</v>
      </c>
      <c r="G54" s="28">
        <f>'2006_AG_GW_Counties'!H54</f>
        <v>10.199999999999999</v>
      </c>
      <c r="H54" s="29">
        <f>'2006_Urban_GW_Counties'!H54</f>
        <v>4.3</v>
      </c>
      <c r="I54" s="29">
        <f>'2006_MW_GW_Counties'!H54</f>
        <v>0</v>
      </c>
      <c r="J54" s="28">
        <f>'2006_AG_GW_Counties'!D54+'2006_Urban_GW_Counties'!D54+'2006_MW_GW_Counties'!D54</f>
        <v>2.7</v>
      </c>
      <c r="K54" s="28">
        <f>'2006_AG_GW_Counties'!E54+'2006_Urban_GW_Counties'!E54+'2006_MW_GW_Counties'!E54</f>
        <v>0</v>
      </c>
      <c r="L54" s="28">
        <f>'2006_AG_GW_Counties'!F54+'2006_Urban_GW_Counties'!F54+'2006_MW_GW_Counties'!F54</f>
        <v>0</v>
      </c>
      <c r="M54" s="28">
        <f>'2006_AG_GW_Counties'!J54</f>
        <v>0</v>
      </c>
      <c r="N54" s="29">
        <f>'2006_Urban_GW_Counties'!J54</f>
        <v>0</v>
      </c>
      <c r="O54" s="29">
        <f>'2006_MW_GW_Counties'!J54</f>
        <v>0</v>
      </c>
      <c r="P54" s="28">
        <f>'2006_AG_GW_Counties'!J54+'2006_Urban_GW_Counties'!J54+'2006_MW_GW_Counties'!J54</f>
        <v>0</v>
      </c>
      <c r="Q54" s="29">
        <f>'2006_AG_GW_Counties'!H54+'2006_Urban_GW_Counties'!H54+'2006_MW_GW_Counties'!H54</f>
        <v>14.5</v>
      </c>
      <c r="S54" s="27">
        <v>1003</v>
      </c>
      <c r="T54" s="25" t="s">
        <v>195</v>
      </c>
      <c r="U54" s="28">
        <f>'2006_AG_GW_Counties'!P54</f>
        <v>2.7</v>
      </c>
      <c r="V54" s="29">
        <f>'2006_Urban_GW_Counties'!P54</f>
        <v>2.2000000000000002</v>
      </c>
      <c r="W54" s="29">
        <f>'2006_MW_GW_Counties'!P54</f>
        <v>0</v>
      </c>
      <c r="X54" s="29">
        <f t="shared" si="6"/>
        <v>4.9000000000000004</v>
      </c>
      <c r="Y54" s="28">
        <f>'2006_AG_GW_Counties'!U54</f>
        <v>2.7</v>
      </c>
      <c r="Z54" s="29">
        <f>'2006_Urban_GW_Counties'!U54</f>
        <v>2.3000000000000003</v>
      </c>
      <c r="AA54" s="29">
        <f>'2006_MW_GW_Counties'!U54</f>
        <v>0</v>
      </c>
      <c r="AB54" s="28">
        <f>'2006_AG_GW_Counties'!Q54+'2006_Urban_GW_Counties'!Q54+'2006_MW_GW_Counties'!Q54</f>
        <v>1.2</v>
      </c>
      <c r="AC54" s="28">
        <f>'2006_AG_GW_Counties'!R54+'2006_Urban_GW_Counties'!R54+'2006_MW_GW_Counties'!R54</f>
        <v>0</v>
      </c>
      <c r="AD54" s="28">
        <f>'2006_AG_GW_Counties'!S54+'2006_Urban_GW_Counties'!S54+'2006_MW_GW_Counties'!S54</f>
        <v>0</v>
      </c>
      <c r="AE54" s="28">
        <f>'2006_AG_GW_Counties'!W54</f>
        <v>0</v>
      </c>
      <c r="AF54" s="29">
        <f>'2006_Urban_GW_Counties'!W54</f>
        <v>0</v>
      </c>
      <c r="AG54" s="29">
        <f>'2006_MW_GW_Counties'!W54</f>
        <v>0</v>
      </c>
      <c r="AH54" s="28">
        <f>'2006_AG_GW_Counties'!W54+'2006_Urban_GW_Counties'!W54+'2006_MW_GW_Counties'!W54</f>
        <v>0</v>
      </c>
      <c r="AI54" s="29">
        <f t="shared" si="44"/>
        <v>5</v>
      </c>
      <c r="AL54" s="148"/>
      <c r="AM54" s="150">
        <v>702</v>
      </c>
      <c r="AN54" s="151" t="s">
        <v>179</v>
      </c>
      <c r="AO54" s="138">
        <f t="shared" ref="AO54:AO62" si="66">U36</f>
        <v>283.60000000000002</v>
      </c>
      <c r="AP54" s="138">
        <f t="shared" ref="AP54:AP62" si="67">V36</f>
        <v>9.3000000000000007</v>
      </c>
      <c r="AQ54" s="138">
        <f t="shared" ref="AQ54:AQ62" si="68">W36</f>
        <v>0</v>
      </c>
      <c r="AR54" s="138">
        <f t="shared" ref="AR54:AR62" si="69">X36</f>
        <v>292.90000000000003</v>
      </c>
      <c r="AS54" s="138">
        <f t="shared" ref="AS54:AS62" si="70">Y36</f>
        <v>1485.6000000000001</v>
      </c>
      <c r="AT54" s="138">
        <f t="shared" ref="AT54:AT62" si="71">Z36</f>
        <v>20.7</v>
      </c>
      <c r="AU54" s="138">
        <f t="shared" ref="AU54:AU62" si="72">AA36</f>
        <v>0</v>
      </c>
      <c r="AV54" s="138">
        <f t="shared" ref="AV54:AV62" si="73">AB36</f>
        <v>204.4</v>
      </c>
      <c r="AW54" s="138">
        <f t="shared" ref="AW54:AW62" si="74">AC36</f>
        <v>1</v>
      </c>
      <c r="AX54" s="138">
        <f t="shared" ref="AX54:AX62" si="75">AD36</f>
        <v>3.1</v>
      </c>
      <c r="AY54" s="138">
        <f t="shared" si="65"/>
        <v>0</v>
      </c>
      <c r="AZ54" s="138">
        <f t="shared" si="65"/>
        <v>0</v>
      </c>
      <c r="BA54" s="138">
        <f t="shared" si="65"/>
        <v>0</v>
      </c>
      <c r="BB54" s="138">
        <f t="shared" ref="BB54:BB62" si="76">AH36</f>
        <v>0</v>
      </c>
      <c r="BC54" s="138">
        <f t="shared" ref="BC54:BC62" si="77">AI36</f>
        <v>1506.3000000000002</v>
      </c>
    </row>
    <row r="55" spans="1:56" x14ac:dyDescent="0.2">
      <c r="A55" s="23" t="s">
        <v>114</v>
      </c>
      <c r="B55" s="24" t="s">
        <v>115</v>
      </c>
      <c r="C55" s="28">
        <f>'2006_AG_GW_Counties'!C55</f>
        <v>900.59999999999991</v>
      </c>
      <c r="D55" s="29">
        <f>'2006_Urban_GW_Counties'!C55</f>
        <v>132.89999999999995</v>
      </c>
      <c r="E55" s="29">
        <f>'2006_MW_GW_Counties'!C55</f>
        <v>3.3</v>
      </c>
      <c r="F55" s="29">
        <f t="shared" si="5"/>
        <v>1036.7999999999997</v>
      </c>
      <c r="G55" s="28">
        <f>'2006_AG_GW_Counties'!H55</f>
        <v>2342.0000000000005</v>
      </c>
      <c r="H55" s="29">
        <f>'2006_Urban_GW_Counties'!H55</f>
        <v>134.49999999999994</v>
      </c>
      <c r="I55" s="29">
        <f>'2006_MW_GW_Counties'!H55</f>
        <v>3.3</v>
      </c>
      <c r="J55" s="28">
        <f>'2006_AG_GW_Counties'!D55+'2006_Urban_GW_Counties'!D55+'2006_MW_GW_Counties'!D55</f>
        <v>700.10000000000014</v>
      </c>
      <c r="K55" s="28">
        <f>'2006_AG_GW_Counties'!E55+'2006_Urban_GW_Counties'!E55+'2006_MW_GW_Counties'!E55</f>
        <v>1.2</v>
      </c>
      <c r="L55" s="28">
        <f>'2006_AG_GW_Counties'!F55+'2006_Urban_GW_Counties'!F55+'2006_MW_GW_Counties'!F55</f>
        <v>72</v>
      </c>
      <c r="M55" s="28">
        <f>'2006_AG_GW_Counties'!J55</f>
        <v>0</v>
      </c>
      <c r="N55" s="29">
        <f>'2006_Urban_GW_Counties'!J55</f>
        <v>0</v>
      </c>
      <c r="O55" s="29">
        <f>'2006_MW_GW_Counties'!J55</f>
        <v>0</v>
      </c>
      <c r="P55" s="28">
        <f>'2006_AG_GW_Counties'!J55+'2006_Urban_GW_Counties'!J55+'2006_MW_GW_Counties'!J55</f>
        <v>0</v>
      </c>
      <c r="Q55" s="29">
        <f>'2006_AG_GW_Counties'!H55+'2006_Urban_GW_Counties'!H55+'2006_MW_GW_Counties'!H55</f>
        <v>2479.8000000000006</v>
      </c>
      <c r="S55" s="27">
        <v>1004</v>
      </c>
      <c r="T55" s="25" t="s">
        <v>196</v>
      </c>
      <c r="U55" s="28">
        <f>'2006_AG_GW_Counties'!P55</f>
        <v>0.5</v>
      </c>
      <c r="V55" s="29">
        <f>'2006_Urban_GW_Counties'!P55</f>
        <v>10.5</v>
      </c>
      <c r="W55" s="29">
        <f>'2006_MW_GW_Counties'!P55</f>
        <v>0</v>
      </c>
      <c r="X55" s="29">
        <f t="shared" si="6"/>
        <v>11</v>
      </c>
      <c r="Y55" s="28">
        <f>'2006_AG_GW_Counties'!U55</f>
        <v>721.30000000000007</v>
      </c>
      <c r="Z55" s="29">
        <f>'2006_Urban_GW_Counties'!U55</f>
        <v>13.5</v>
      </c>
      <c r="AA55" s="29">
        <f>'2006_MW_GW_Counties'!U55</f>
        <v>0</v>
      </c>
      <c r="AB55" s="28">
        <f>'2006_AG_GW_Counties'!Q55+'2006_Urban_GW_Counties'!Q55+'2006_MW_GW_Counties'!Q55</f>
        <v>12.9</v>
      </c>
      <c r="AC55" s="28">
        <f>'2006_AG_GW_Counties'!R55+'2006_Urban_GW_Counties'!R55+'2006_MW_GW_Counties'!R55</f>
        <v>0</v>
      </c>
      <c r="AD55" s="28">
        <f>'2006_AG_GW_Counties'!S55+'2006_Urban_GW_Counties'!S55+'2006_MW_GW_Counties'!S55</f>
        <v>0</v>
      </c>
      <c r="AE55" s="28">
        <f>'2006_AG_GW_Counties'!W55</f>
        <v>65</v>
      </c>
      <c r="AF55" s="29">
        <f>'2006_Urban_GW_Counties'!W55</f>
        <v>3</v>
      </c>
      <c r="AG55" s="29">
        <f>'2006_MW_GW_Counties'!W55</f>
        <v>0</v>
      </c>
      <c r="AH55" s="28">
        <f>'2006_AG_GW_Counties'!W55+'2006_Urban_GW_Counties'!W55+'2006_MW_GW_Counties'!W55</f>
        <v>68</v>
      </c>
      <c r="AI55" s="29">
        <f t="shared" si="44"/>
        <v>734.80000000000007</v>
      </c>
      <c r="AL55" s="148"/>
      <c r="AM55" s="150">
        <v>703</v>
      </c>
      <c r="AN55" s="151" t="s">
        <v>180</v>
      </c>
      <c r="AO55" s="138">
        <f t="shared" si="66"/>
        <v>947.1</v>
      </c>
      <c r="AP55" s="138">
        <f t="shared" si="67"/>
        <v>41.4</v>
      </c>
      <c r="AQ55" s="138">
        <f t="shared" si="68"/>
        <v>3.6</v>
      </c>
      <c r="AR55" s="138">
        <f t="shared" si="69"/>
        <v>992.1</v>
      </c>
      <c r="AS55" s="138">
        <f t="shared" si="70"/>
        <v>1954.3</v>
      </c>
      <c r="AT55" s="138">
        <f t="shared" si="71"/>
        <v>41.499999999999993</v>
      </c>
      <c r="AU55" s="138">
        <f t="shared" si="72"/>
        <v>29.1</v>
      </c>
      <c r="AV55" s="138">
        <f t="shared" si="73"/>
        <v>421.99999999999994</v>
      </c>
      <c r="AW55" s="138">
        <f t="shared" si="74"/>
        <v>0</v>
      </c>
      <c r="AX55" s="138">
        <f t="shared" si="75"/>
        <v>50.3</v>
      </c>
      <c r="AY55" s="138">
        <f t="shared" si="65"/>
        <v>0</v>
      </c>
      <c r="AZ55" s="138">
        <f t="shared" si="65"/>
        <v>0</v>
      </c>
      <c r="BA55" s="138">
        <f t="shared" si="65"/>
        <v>0</v>
      </c>
      <c r="BB55" s="138">
        <f t="shared" si="76"/>
        <v>0</v>
      </c>
      <c r="BC55" s="138">
        <f t="shared" si="77"/>
        <v>2024.8999999999999</v>
      </c>
    </row>
    <row r="56" spans="1:56" x14ac:dyDescent="0.2">
      <c r="A56" s="23" t="s">
        <v>116</v>
      </c>
      <c r="B56" s="24" t="s">
        <v>117</v>
      </c>
      <c r="C56" s="28">
        <f>'2006_AG_GW_Counties'!C56</f>
        <v>0.30000000000000004</v>
      </c>
      <c r="D56" s="29">
        <f>'2006_Urban_GW_Counties'!C56</f>
        <v>1.1000000000000001</v>
      </c>
      <c r="E56" s="29">
        <f>'2006_MW_GW_Counties'!C56</f>
        <v>0</v>
      </c>
      <c r="F56" s="29">
        <f t="shared" si="5"/>
        <v>1.4000000000000001</v>
      </c>
      <c r="G56" s="28">
        <f>'2006_AG_GW_Counties'!H56</f>
        <v>3.9000000000000004</v>
      </c>
      <c r="H56" s="29">
        <f>'2006_Urban_GW_Counties'!H56</f>
        <v>10.899999999999999</v>
      </c>
      <c r="I56" s="29">
        <f>'2006_MW_GW_Counties'!H56</f>
        <v>0</v>
      </c>
      <c r="J56" s="28">
        <f>'2006_AG_GW_Counties'!D56+'2006_Urban_GW_Counties'!D56+'2006_MW_GW_Counties'!D56</f>
        <v>4.2</v>
      </c>
      <c r="K56" s="28">
        <f>'2006_AG_GW_Counties'!E56+'2006_Urban_GW_Counties'!E56+'2006_MW_GW_Counties'!E56</f>
        <v>0</v>
      </c>
      <c r="L56" s="28">
        <f>'2006_AG_GW_Counties'!F56+'2006_Urban_GW_Counties'!F56+'2006_MW_GW_Counties'!F56</f>
        <v>0.30000000000000004</v>
      </c>
      <c r="M56" s="28">
        <f>'2006_AG_GW_Counties'!J56</f>
        <v>0</v>
      </c>
      <c r="N56" s="29">
        <f>'2006_Urban_GW_Counties'!J56</f>
        <v>0</v>
      </c>
      <c r="O56" s="29">
        <f>'2006_MW_GW_Counties'!J56</f>
        <v>0</v>
      </c>
      <c r="P56" s="28">
        <f>'2006_AG_GW_Counties'!J56+'2006_Urban_GW_Counties'!J56+'2006_MW_GW_Counties'!J56</f>
        <v>0</v>
      </c>
      <c r="Q56" s="29">
        <f>'2006_AG_GW_Counties'!H56+'2006_Urban_GW_Counties'!H56+'2006_MW_GW_Counties'!H56</f>
        <v>14.799999999999999</v>
      </c>
      <c r="S56" s="27">
        <v>1005</v>
      </c>
      <c r="T56" s="25" t="s">
        <v>197</v>
      </c>
      <c r="U56" s="28">
        <f>'2006_AG_GW_Counties'!P56</f>
        <v>16.100000000000001</v>
      </c>
      <c r="V56" s="29">
        <f>'2006_Urban_GW_Counties'!P56</f>
        <v>7.3</v>
      </c>
      <c r="W56" s="29">
        <f>'2006_MW_GW_Counties'!P56</f>
        <v>0</v>
      </c>
      <c r="X56" s="29">
        <f t="shared" si="6"/>
        <v>23.400000000000002</v>
      </c>
      <c r="Y56" s="28">
        <f>'2006_AG_GW_Counties'!U56</f>
        <v>45.6</v>
      </c>
      <c r="Z56" s="29">
        <f>'2006_Urban_GW_Counties'!U56</f>
        <v>8</v>
      </c>
      <c r="AA56" s="29">
        <f>'2006_MW_GW_Counties'!U56</f>
        <v>0</v>
      </c>
      <c r="AB56" s="28">
        <f>'2006_AG_GW_Counties'!Q56+'2006_Urban_GW_Counties'!Q56+'2006_MW_GW_Counties'!Q56</f>
        <v>4.3</v>
      </c>
      <c r="AC56" s="28">
        <f>'2006_AG_GW_Counties'!R56+'2006_Urban_GW_Counties'!R56+'2006_MW_GW_Counties'!R56</f>
        <v>0</v>
      </c>
      <c r="AD56" s="28">
        <f>'2006_AG_GW_Counties'!S56+'2006_Urban_GW_Counties'!S56+'2006_MW_GW_Counties'!S56</f>
        <v>0</v>
      </c>
      <c r="AE56" s="28">
        <f>'2006_AG_GW_Counties'!W56</f>
        <v>0</v>
      </c>
      <c r="AF56" s="29">
        <f>'2006_Urban_GW_Counties'!W56</f>
        <v>0</v>
      </c>
      <c r="AG56" s="29">
        <f>'2006_MW_GW_Counties'!W56</f>
        <v>0</v>
      </c>
      <c r="AH56" s="28">
        <f>'2006_AG_GW_Counties'!W56+'2006_Urban_GW_Counties'!W56+'2006_MW_GW_Counties'!W56</f>
        <v>0</v>
      </c>
      <c r="AI56" s="29">
        <f t="shared" si="44"/>
        <v>53.6</v>
      </c>
      <c r="AL56" s="148"/>
      <c r="AM56" s="150">
        <v>704</v>
      </c>
      <c r="AN56" s="151" t="s">
        <v>181</v>
      </c>
      <c r="AO56" s="138">
        <f t="shared" si="66"/>
        <v>11.9</v>
      </c>
      <c r="AP56" s="138">
        <f t="shared" si="67"/>
        <v>200.8</v>
      </c>
      <c r="AQ56" s="138">
        <f t="shared" si="68"/>
        <v>0</v>
      </c>
      <c r="AR56" s="138">
        <f t="shared" si="69"/>
        <v>212.70000000000002</v>
      </c>
      <c r="AS56" s="138">
        <f t="shared" si="70"/>
        <v>499.1</v>
      </c>
      <c r="AT56" s="138">
        <f t="shared" si="71"/>
        <v>273.40000000000003</v>
      </c>
      <c r="AU56" s="138">
        <f t="shared" si="72"/>
        <v>0</v>
      </c>
      <c r="AV56" s="138">
        <f t="shared" si="73"/>
        <v>284.5</v>
      </c>
      <c r="AW56" s="138">
        <f t="shared" si="74"/>
        <v>54.5</v>
      </c>
      <c r="AX56" s="138">
        <f t="shared" si="75"/>
        <v>24.4</v>
      </c>
      <c r="AY56" s="138">
        <f t="shared" si="65"/>
        <v>0</v>
      </c>
      <c r="AZ56" s="138">
        <f t="shared" si="65"/>
        <v>0</v>
      </c>
      <c r="BA56" s="138">
        <f t="shared" si="65"/>
        <v>0</v>
      </c>
      <c r="BB56" s="138">
        <f t="shared" si="76"/>
        <v>0</v>
      </c>
      <c r="BC56" s="138">
        <f t="shared" si="77"/>
        <v>772.5</v>
      </c>
    </row>
    <row r="57" spans="1:56" x14ac:dyDescent="0.2">
      <c r="A57" s="23" t="s">
        <v>118</v>
      </c>
      <c r="B57" s="24" t="s">
        <v>119</v>
      </c>
      <c r="C57" s="28">
        <f>'2006_AG_GW_Counties'!C57</f>
        <v>198.90000000000003</v>
      </c>
      <c r="D57" s="29">
        <f>'2006_Urban_GW_Counties'!C57</f>
        <v>11.1</v>
      </c>
      <c r="E57" s="29">
        <f>'2006_MW_GW_Counties'!C57</f>
        <v>0</v>
      </c>
      <c r="F57" s="29">
        <f t="shared" si="5"/>
        <v>210.00000000000003</v>
      </c>
      <c r="G57" s="28">
        <f>'2006_AG_GW_Counties'!H57</f>
        <v>249.50000000000003</v>
      </c>
      <c r="H57" s="29">
        <f>'2006_Urban_GW_Counties'!H57</f>
        <v>154.79999999999998</v>
      </c>
      <c r="I57" s="29">
        <f>'2006_MW_GW_Counties'!H57</f>
        <v>0</v>
      </c>
      <c r="J57" s="28">
        <f>'2006_AG_GW_Counties'!D57+'2006_Urban_GW_Counties'!D57+'2006_MW_GW_Counties'!D57</f>
        <v>55.9</v>
      </c>
      <c r="K57" s="28">
        <f>'2006_AG_GW_Counties'!E57+'2006_Urban_GW_Counties'!E57+'2006_MW_GW_Counties'!E57</f>
        <v>52.4</v>
      </c>
      <c r="L57" s="28">
        <f>'2006_AG_GW_Counties'!F57+'2006_Urban_GW_Counties'!F57+'2006_MW_GW_Counties'!F57</f>
        <v>0</v>
      </c>
      <c r="M57" s="28">
        <f>'2006_AG_GW_Counties'!J57</f>
        <v>0</v>
      </c>
      <c r="N57" s="29">
        <f>'2006_Urban_GW_Counties'!J57</f>
        <v>0</v>
      </c>
      <c r="O57" s="29">
        <f>'2006_MW_GW_Counties'!J57</f>
        <v>0</v>
      </c>
      <c r="P57" s="28">
        <f>'2006_AG_GW_Counties'!J57+'2006_Urban_GW_Counties'!J57+'2006_MW_GW_Counties'!J57</f>
        <v>0</v>
      </c>
      <c r="Q57" s="29">
        <f>'2006_AG_GW_Counties'!H57+'2006_Urban_GW_Counties'!H57+'2006_MW_GW_Counties'!H57</f>
        <v>404.3</v>
      </c>
      <c r="S57" s="27">
        <v>1006</v>
      </c>
      <c r="T57" s="25" t="s">
        <v>198</v>
      </c>
      <c r="U57" s="28">
        <f>'2006_AG_GW_Counties'!P57</f>
        <v>0</v>
      </c>
      <c r="V57" s="29">
        <f>'2006_Urban_GW_Counties'!P57</f>
        <v>0.1</v>
      </c>
      <c r="W57" s="29">
        <f>'2006_MW_GW_Counties'!P57</f>
        <v>0</v>
      </c>
      <c r="X57" s="29">
        <f t="shared" si="6"/>
        <v>0.1</v>
      </c>
      <c r="Y57" s="28">
        <f>'2006_AG_GW_Counties'!U57</f>
        <v>2793</v>
      </c>
      <c r="Z57" s="29">
        <f>'2006_Urban_GW_Counties'!U57</f>
        <v>86.399999999999991</v>
      </c>
      <c r="AA57" s="29">
        <f>'2006_MW_GW_Counties'!U57</f>
        <v>30.3</v>
      </c>
      <c r="AB57" s="28">
        <f>'2006_AG_GW_Counties'!Q57+'2006_Urban_GW_Counties'!Q57+'2006_MW_GW_Counties'!Q57</f>
        <v>0</v>
      </c>
      <c r="AC57" s="28">
        <f>'2006_AG_GW_Counties'!R57+'2006_Urban_GW_Counties'!R57+'2006_MW_GW_Counties'!R57</f>
        <v>0</v>
      </c>
      <c r="AD57" s="28">
        <f>'2006_AG_GW_Counties'!S57+'2006_Urban_GW_Counties'!S57+'2006_MW_GW_Counties'!S57</f>
        <v>0</v>
      </c>
      <c r="AE57" s="28">
        <f>'2006_AG_GW_Counties'!W57</f>
        <v>166</v>
      </c>
      <c r="AF57" s="29">
        <f>'2006_Urban_GW_Counties'!W57</f>
        <v>0</v>
      </c>
      <c r="AG57" s="29">
        <f>'2006_MW_GW_Counties'!W57</f>
        <v>0</v>
      </c>
      <c r="AH57" s="28">
        <f>'2006_AG_GW_Counties'!W57+'2006_Urban_GW_Counties'!W57+'2006_MW_GW_Counties'!W57</f>
        <v>166</v>
      </c>
      <c r="AI57" s="29">
        <f t="shared" si="44"/>
        <v>2909.7000000000003</v>
      </c>
      <c r="AL57" s="148"/>
      <c r="AM57" s="150">
        <v>705</v>
      </c>
      <c r="AN57" s="151" t="s">
        <v>182</v>
      </c>
      <c r="AO57" s="138">
        <f t="shared" si="66"/>
        <v>158.89999999999998</v>
      </c>
      <c r="AP57" s="138">
        <f t="shared" si="67"/>
        <v>57.8</v>
      </c>
      <c r="AQ57" s="138">
        <f t="shared" si="68"/>
        <v>0</v>
      </c>
      <c r="AR57" s="138">
        <f t="shared" si="69"/>
        <v>216.7</v>
      </c>
      <c r="AS57" s="138">
        <f t="shared" si="70"/>
        <v>859.8</v>
      </c>
      <c r="AT57" s="138">
        <f t="shared" si="71"/>
        <v>59.5</v>
      </c>
      <c r="AU57" s="138">
        <f t="shared" si="72"/>
        <v>0</v>
      </c>
      <c r="AV57" s="138">
        <f t="shared" si="73"/>
        <v>246.09999999999997</v>
      </c>
      <c r="AW57" s="138">
        <f t="shared" si="74"/>
        <v>42.900000000000006</v>
      </c>
      <c r="AX57" s="138">
        <f t="shared" si="75"/>
        <v>35.1</v>
      </c>
      <c r="AY57" s="138">
        <f t="shared" si="65"/>
        <v>0</v>
      </c>
      <c r="AZ57" s="138">
        <f t="shared" si="65"/>
        <v>0</v>
      </c>
      <c r="BA57" s="138">
        <f t="shared" si="65"/>
        <v>0</v>
      </c>
      <c r="BB57" s="138">
        <f t="shared" si="76"/>
        <v>0</v>
      </c>
      <c r="BC57" s="138">
        <f t="shared" si="77"/>
        <v>919.3</v>
      </c>
    </row>
    <row r="58" spans="1:56" x14ac:dyDescent="0.2">
      <c r="A58" s="23" t="s">
        <v>120</v>
      </c>
      <c r="B58" s="24" t="s">
        <v>121</v>
      </c>
      <c r="C58" s="28">
        <f>'2006_AG_GW_Counties'!C58</f>
        <v>338.40000000000003</v>
      </c>
      <c r="D58" s="29">
        <f>'2006_Urban_GW_Counties'!C58</f>
        <v>43.000000000000007</v>
      </c>
      <c r="E58" s="29">
        <f>'2006_MW_GW_Counties'!C58</f>
        <v>0</v>
      </c>
      <c r="F58" s="29">
        <f t="shared" si="5"/>
        <v>381.40000000000003</v>
      </c>
      <c r="G58" s="28">
        <f>'2006_AG_GW_Counties'!H58</f>
        <v>795.8</v>
      </c>
      <c r="H58" s="29">
        <f>'2006_Urban_GW_Counties'!H58</f>
        <v>59.000000000000007</v>
      </c>
      <c r="I58" s="29">
        <f>'2006_MW_GW_Counties'!H58</f>
        <v>14.8</v>
      </c>
      <c r="J58" s="28">
        <f>'2006_AG_GW_Counties'!D58+'2006_Urban_GW_Counties'!D58+'2006_MW_GW_Counties'!D58</f>
        <v>89.9</v>
      </c>
      <c r="K58" s="28">
        <f>'2006_AG_GW_Counties'!E58+'2006_Urban_GW_Counties'!E58+'2006_MW_GW_Counties'!E58</f>
        <v>0</v>
      </c>
      <c r="L58" s="28">
        <f>'2006_AG_GW_Counties'!F58+'2006_Urban_GW_Counties'!F58+'2006_MW_GW_Counties'!F58</f>
        <v>12.9</v>
      </c>
      <c r="M58" s="28">
        <f>'2006_AG_GW_Counties'!J58</f>
        <v>313.8</v>
      </c>
      <c r="N58" s="29">
        <f>'2006_Urban_GW_Counties'!J58</f>
        <v>0</v>
      </c>
      <c r="O58" s="29">
        <f>'2006_MW_GW_Counties'!J58</f>
        <v>0</v>
      </c>
      <c r="P58" s="28">
        <f>'2006_AG_GW_Counties'!J58+'2006_Urban_GW_Counties'!J58+'2006_MW_GW_Counties'!J58</f>
        <v>313.8</v>
      </c>
      <c r="Q58" s="29">
        <f>'2006_AG_GW_Counties'!H58+'2006_Urban_GW_Counties'!H58+'2006_MW_GW_Counties'!H58</f>
        <v>869.59999999999991</v>
      </c>
      <c r="V58" s="29"/>
      <c r="W58" s="29"/>
      <c r="X58" s="29"/>
      <c r="Z58" s="29"/>
      <c r="AA58" s="29"/>
      <c r="AI58" s="29"/>
      <c r="AL58" s="148"/>
      <c r="AM58" s="150">
        <v>706</v>
      </c>
      <c r="AN58" s="151" t="s">
        <v>183</v>
      </c>
      <c r="AO58" s="138">
        <f t="shared" si="66"/>
        <v>849</v>
      </c>
      <c r="AP58" s="138">
        <f t="shared" si="67"/>
        <v>114.2</v>
      </c>
      <c r="AQ58" s="138">
        <f t="shared" si="68"/>
        <v>3.3</v>
      </c>
      <c r="AR58" s="138">
        <f t="shared" si="69"/>
        <v>966.5</v>
      </c>
      <c r="AS58" s="138">
        <f t="shared" si="70"/>
        <v>2213.2000000000003</v>
      </c>
      <c r="AT58" s="138">
        <f t="shared" si="71"/>
        <v>115.8</v>
      </c>
      <c r="AU58" s="138">
        <f t="shared" si="72"/>
        <v>3.3</v>
      </c>
      <c r="AV58" s="138">
        <f t="shared" si="73"/>
        <v>648.30000000000007</v>
      </c>
      <c r="AW58" s="138">
        <f t="shared" si="74"/>
        <v>0</v>
      </c>
      <c r="AX58" s="138">
        <f t="shared" si="75"/>
        <v>68.199999999999989</v>
      </c>
      <c r="AY58" s="138">
        <f t="shared" si="65"/>
        <v>0</v>
      </c>
      <c r="AZ58" s="138">
        <f t="shared" si="65"/>
        <v>0</v>
      </c>
      <c r="BA58" s="138">
        <f t="shared" si="65"/>
        <v>0</v>
      </c>
      <c r="BB58" s="138">
        <f t="shared" si="76"/>
        <v>0</v>
      </c>
      <c r="BC58" s="138">
        <f t="shared" si="77"/>
        <v>2332.3000000000006</v>
      </c>
    </row>
    <row r="59" spans="1:56" x14ac:dyDescent="0.2">
      <c r="A59" s="23" t="s">
        <v>122</v>
      </c>
      <c r="B59" s="24" t="s">
        <v>123</v>
      </c>
      <c r="C59" s="28">
        <f>'2006_AG_GW_Counties'!C59</f>
        <v>72.800000000000011</v>
      </c>
      <c r="D59" s="29">
        <f>'2006_Urban_GW_Counties'!C59</f>
        <v>19.200000000000003</v>
      </c>
      <c r="E59" s="29">
        <f>'2006_MW_GW_Counties'!C59</f>
        <v>0</v>
      </c>
      <c r="F59" s="29">
        <f t="shared" si="5"/>
        <v>92.000000000000014</v>
      </c>
      <c r="G59" s="28">
        <f>'2006_AG_GW_Counties'!H59</f>
        <v>361.8</v>
      </c>
      <c r="H59" s="29">
        <f>'2006_Urban_GW_Counties'!H59</f>
        <v>19.600000000000001</v>
      </c>
      <c r="I59" s="29">
        <f>'2006_MW_GW_Counties'!H59</f>
        <v>14.8</v>
      </c>
      <c r="J59" s="28">
        <f>'2006_AG_GW_Counties'!D59+'2006_Urban_GW_Counties'!D59+'2006_MW_GW_Counties'!D59</f>
        <v>22.9</v>
      </c>
      <c r="K59" s="28">
        <f>'2006_AG_GW_Counties'!E59+'2006_Urban_GW_Counties'!E59+'2006_MW_GW_Counties'!E59</f>
        <v>0</v>
      </c>
      <c r="L59" s="28">
        <f>'2006_AG_GW_Counties'!F59+'2006_Urban_GW_Counties'!F59+'2006_MW_GW_Counties'!F59</f>
        <v>13.899999999999999</v>
      </c>
      <c r="M59" s="28">
        <f>'2006_AG_GW_Counties'!J59</f>
        <v>0</v>
      </c>
      <c r="N59" s="29">
        <f>'2006_Urban_GW_Counties'!J59</f>
        <v>0</v>
      </c>
      <c r="O59" s="29">
        <f>'2006_MW_GW_Counties'!J59</f>
        <v>0</v>
      </c>
      <c r="P59" s="28">
        <f>'2006_AG_GW_Counties'!J59+'2006_Urban_GW_Counties'!J59+'2006_MW_GW_Counties'!J59</f>
        <v>0</v>
      </c>
      <c r="Q59" s="29">
        <f>'2006_AG_GW_Counties'!H59+'2006_Urban_GW_Counties'!H59+'2006_MW_GW_Counties'!H59</f>
        <v>396.20000000000005</v>
      </c>
      <c r="T59" s="40" t="s">
        <v>214</v>
      </c>
      <c r="U59" s="28">
        <f>SUM(U2:U58)</f>
        <v>9162.5</v>
      </c>
      <c r="V59" s="28">
        <f t="shared" ref="V59:AI59" si="78">SUM(V2:V58)</f>
        <v>3756.5000000000014</v>
      </c>
      <c r="W59" s="28">
        <f t="shared" si="78"/>
        <v>207.99999999999997</v>
      </c>
      <c r="X59" s="28">
        <f t="shared" si="78"/>
        <v>13127.000000000004</v>
      </c>
      <c r="Y59" s="28">
        <f t="shared" si="78"/>
        <v>31453.5</v>
      </c>
      <c r="Z59" s="28">
        <f t="shared" si="78"/>
        <v>9251.1000000000022</v>
      </c>
      <c r="AA59" s="28">
        <f t="shared" si="78"/>
        <v>1455.6999999999998</v>
      </c>
      <c r="AB59" s="28">
        <f t="shared" si="78"/>
        <v>4988.6000000000013</v>
      </c>
      <c r="AC59" s="28">
        <f t="shared" si="78"/>
        <v>1165.4000000000001</v>
      </c>
      <c r="AD59" s="28">
        <f t="shared" si="78"/>
        <v>882.4</v>
      </c>
      <c r="AE59" s="28">
        <f t="shared" ref="AE59:AG59" si="79">SUM(AE2:AE58)</f>
        <v>2184.6999999999998</v>
      </c>
      <c r="AF59" s="28">
        <f t="shared" si="79"/>
        <v>567.29999999999995</v>
      </c>
      <c r="AG59" s="28">
        <f t="shared" si="79"/>
        <v>180.3</v>
      </c>
      <c r="AH59" s="39">
        <f t="shared" si="78"/>
        <v>2932.2999999999993</v>
      </c>
      <c r="AI59" s="28">
        <f t="shared" si="78"/>
        <v>42160.299999999996</v>
      </c>
      <c r="AL59" s="148"/>
      <c r="AM59" s="150">
        <v>707</v>
      </c>
      <c r="AN59" s="151" t="s">
        <v>184</v>
      </c>
      <c r="AO59" s="138">
        <f t="shared" si="66"/>
        <v>28.1</v>
      </c>
      <c r="AP59" s="138">
        <f t="shared" si="67"/>
        <v>14.8</v>
      </c>
      <c r="AQ59" s="138">
        <f t="shared" si="68"/>
        <v>0</v>
      </c>
      <c r="AR59" s="138">
        <f t="shared" si="69"/>
        <v>42.900000000000006</v>
      </c>
      <c r="AS59" s="138">
        <f t="shared" si="70"/>
        <v>29.6</v>
      </c>
      <c r="AT59" s="138">
        <f t="shared" si="71"/>
        <v>19</v>
      </c>
      <c r="AU59" s="138">
        <f t="shared" si="72"/>
        <v>0</v>
      </c>
      <c r="AV59" s="138">
        <f t="shared" si="73"/>
        <v>17.399999999999999</v>
      </c>
      <c r="AW59" s="138">
        <f t="shared" si="74"/>
        <v>0</v>
      </c>
      <c r="AX59" s="138">
        <f t="shared" si="75"/>
        <v>0.1</v>
      </c>
      <c r="AY59" s="138">
        <f t="shared" si="65"/>
        <v>0</v>
      </c>
      <c r="AZ59" s="138">
        <f t="shared" si="65"/>
        <v>0</v>
      </c>
      <c r="BA59" s="138">
        <f t="shared" si="65"/>
        <v>0</v>
      </c>
      <c r="BB59" s="138">
        <f t="shared" si="76"/>
        <v>0</v>
      </c>
      <c r="BC59" s="138">
        <f t="shared" si="77"/>
        <v>48.6</v>
      </c>
    </row>
    <row r="60" spans="1:56" x14ac:dyDescent="0.2">
      <c r="T60" s="40" t="s">
        <v>215</v>
      </c>
      <c r="U60" s="28">
        <f t="shared" ref="U60:AD60" si="80">SUM(C2:C59)</f>
        <v>9162.4999999999964</v>
      </c>
      <c r="V60" s="28">
        <f t="shared" si="80"/>
        <v>3756.5000000000009</v>
      </c>
      <c r="W60" s="28">
        <f t="shared" si="80"/>
        <v>208.00000000000003</v>
      </c>
      <c r="X60" s="28">
        <f t="shared" si="80"/>
        <v>13127</v>
      </c>
      <c r="Y60" s="28">
        <f t="shared" si="80"/>
        <v>31453.5</v>
      </c>
      <c r="Z60" s="28">
        <f t="shared" si="80"/>
        <v>9251.0999999999967</v>
      </c>
      <c r="AA60" s="28">
        <f t="shared" si="80"/>
        <v>1455.6999999999998</v>
      </c>
      <c r="AB60" s="28">
        <f t="shared" si="80"/>
        <v>4988.5999999999985</v>
      </c>
      <c r="AC60" s="28">
        <f t="shared" si="80"/>
        <v>1165.4000000000001</v>
      </c>
      <c r="AD60" s="28">
        <f t="shared" si="80"/>
        <v>882.39999999999975</v>
      </c>
      <c r="AE60" s="28">
        <f t="shared" ref="AE60:AG60" si="81">SUM(M2:M59)</f>
        <v>2184.6999999999998</v>
      </c>
      <c r="AF60" s="28">
        <f t="shared" si="81"/>
        <v>567.30000000000007</v>
      </c>
      <c r="AG60" s="28">
        <f t="shared" si="81"/>
        <v>180.3</v>
      </c>
      <c r="AH60" s="39">
        <f>SUM(P2:P59)</f>
        <v>2932.2999999999997</v>
      </c>
      <c r="AI60" s="28">
        <f>SUM(Q2:Q59)</f>
        <v>42160.3</v>
      </c>
      <c r="AL60" s="148"/>
      <c r="AM60" s="150">
        <v>708</v>
      </c>
      <c r="AN60" s="151" t="s">
        <v>185</v>
      </c>
      <c r="AO60" s="138">
        <f t="shared" si="66"/>
        <v>335.3</v>
      </c>
      <c r="AP60" s="138">
        <f t="shared" si="67"/>
        <v>22.3</v>
      </c>
      <c r="AQ60" s="138">
        <f t="shared" si="68"/>
        <v>22.2</v>
      </c>
      <c r="AR60" s="138">
        <f t="shared" si="69"/>
        <v>379.8</v>
      </c>
      <c r="AS60" s="138">
        <f t="shared" si="70"/>
        <v>1190.6000000000001</v>
      </c>
      <c r="AT60" s="138">
        <f t="shared" si="71"/>
        <v>26.1</v>
      </c>
      <c r="AU60" s="138">
        <f t="shared" si="72"/>
        <v>44</v>
      </c>
      <c r="AV60" s="138">
        <f t="shared" si="73"/>
        <v>173.6</v>
      </c>
      <c r="AW60" s="138">
        <f t="shared" si="74"/>
        <v>218.7</v>
      </c>
      <c r="AX60" s="138">
        <f t="shared" si="75"/>
        <v>42.8</v>
      </c>
      <c r="AY60" s="138">
        <f t="shared" si="65"/>
        <v>0</v>
      </c>
      <c r="AZ60" s="138">
        <f t="shared" si="65"/>
        <v>0</v>
      </c>
      <c r="BA60" s="138">
        <f t="shared" si="65"/>
        <v>0</v>
      </c>
      <c r="BB60" s="138">
        <f t="shared" si="76"/>
        <v>0</v>
      </c>
      <c r="BC60" s="138">
        <f t="shared" si="77"/>
        <v>1260.7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66"/>
        <v>52.2</v>
      </c>
      <c r="AP61" s="138">
        <f t="shared" si="67"/>
        <v>33.300000000000004</v>
      </c>
      <c r="AQ61" s="138">
        <f t="shared" si="68"/>
        <v>0</v>
      </c>
      <c r="AR61" s="138">
        <f t="shared" si="69"/>
        <v>85.5</v>
      </c>
      <c r="AS61" s="138">
        <f t="shared" si="70"/>
        <v>759.5</v>
      </c>
      <c r="AT61" s="138">
        <f t="shared" si="71"/>
        <v>33.300000000000004</v>
      </c>
      <c r="AU61" s="138">
        <f t="shared" si="72"/>
        <v>0</v>
      </c>
      <c r="AV61" s="138">
        <f t="shared" si="73"/>
        <v>184</v>
      </c>
      <c r="AW61" s="138">
        <f t="shared" si="74"/>
        <v>41.7</v>
      </c>
      <c r="AX61" s="138">
        <f t="shared" si="75"/>
        <v>35.4</v>
      </c>
      <c r="AY61" s="138">
        <f t="shared" si="65"/>
        <v>0</v>
      </c>
      <c r="AZ61" s="138">
        <f t="shared" si="65"/>
        <v>0</v>
      </c>
      <c r="BA61" s="138">
        <f t="shared" si="65"/>
        <v>0</v>
      </c>
      <c r="BB61" s="138">
        <f t="shared" si="76"/>
        <v>0</v>
      </c>
      <c r="BC61" s="138">
        <f t="shared" si="77"/>
        <v>792.8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66"/>
        <v>317.8</v>
      </c>
      <c r="AP62" s="154">
        <f t="shared" si="67"/>
        <v>79.3</v>
      </c>
      <c r="AQ62" s="154">
        <f t="shared" si="68"/>
        <v>0</v>
      </c>
      <c r="AR62" s="154">
        <f t="shared" si="69"/>
        <v>397.1</v>
      </c>
      <c r="AS62" s="154">
        <f t="shared" si="70"/>
        <v>1457.4</v>
      </c>
      <c r="AT62" s="154">
        <f t="shared" si="71"/>
        <v>148.6</v>
      </c>
      <c r="AU62" s="154">
        <f t="shared" si="72"/>
        <v>0</v>
      </c>
      <c r="AV62" s="154">
        <f t="shared" si="73"/>
        <v>286.10000000000002</v>
      </c>
      <c r="AW62" s="154">
        <f t="shared" si="74"/>
        <v>282.79999999999995</v>
      </c>
      <c r="AX62" s="154">
        <f t="shared" si="75"/>
        <v>56.900000000000006</v>
      </c>
      <c r="AY62" s="154">
        <f t="shared" si="65"/>
        <v>0</v>
      </c>
      <c r="AZ62" s="154">
        <f t="shared" si="65"/>
        <v>0</v>
      </c>
      <c r="BA62" s="154">
        <f t="shared" si="65"/>
        <v>0</v>
      </c>
      <c r="BB62" s="154">
        <f t="shared" si="76"/>
        <v>0</v>
      </c>
      <c r="BC62" s="154">
        <f t="shared" si="77"/>
        <v>1606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2984.2000000000003</v>
      </c>
      <c r="AP63" s="138">
        <f t="shared" ref="AP63:BC63" si="82">SUM(AP53:AP62)</f>
        <v>575.1</v>
      </c>
      <c r="AQ63" s="138">
        <f t="shared" si="82"/>
        <v>29.1</v>
      </c>
      <c r="AR63" s="138">
        <f t="shared" si="82"/>
        <v>3588.4000000000005</v>
      </c>
      <c r="AS63" s="138">
        <f t="shared" si="82"/>
        <v>10449.4</v>
      </c>
      <c r="AT63" s="138">
        <f t="shared" si="82"/>
        <v>739.8</v>
      </c>
      <c r="AU63" s="138">
        <f t="shared" si="82"/>
        <v>76.400000000000006</v>
      </c>
      <c r="AV63" s="138">
        <f t="shared" si="82"/>
        <v>2467.7999999999997</v>
      </c>
      <c r="AW63" s="138">
        <f t="shared" si="82"/>
        <v>641.59999999999991</v>
      </c>
      <c r="AX63" s="138">
        <f t="shared" si="82"/>
        <v>316.29999999999995</v>
      </c>
      <c r="AY63" s="138">
        <f t="shared" ref="AY63:BA63" si="83">SUM(AY53:AY62)</f>
        <v>0</v>
      </c>
      <c r="AZ63" s="138">
        <f t="shared" si="83"/>
        <v>0</v>
      </c>
      <c r="BA63" s="138">
        <f t="shared" si="83"/>
        <v>0</v>
      </c>
      <c r="BB63" s="138">
        <f t="shared" si="82"/>
        <v>0</v>
      </c>
      <c r="BC63" s="138">
        <f t="shared" si="82"/>
        <v>11265.6</v>
      </c>
      <c r="BD63" s="28">
        <f>AS63+AT63+AU63</f>
        <v>11265.599999999999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AX67" si="84">U45</f>
        <v>115.49999999999999</v>
      </c>
      <c r="AP66" s="138">
        <f t="shared" si="84"/>
        <v>19.3</v>
      </c>
      <c r="AQ66" s="138">
        <f t="shared" si="84"/>
        <v>11.6</v>
      </c>
      <c r="AR66" s="138">
        <f t="shared" si="84"/>
        <v>146.39999999999998</v>
      </c>
      <c r="AS66" s="138">
        <f t="shared" si="84"/>
        <v>293.60000000000002</v>
      </c>
      <c r="AT66" s="138">
        <f t="shared" si="84"/>
        <v>22.7</v>
      </c>
      <c r="AU66" s="138">
        <f t="shared" si="84"/>
        <v>23.2</v>
      </c>
      <c r="AV66" s="138">
        <f t="shared" si="84"/>
        <v>41.9</v>
      </c>
      <c r="AW66" s="138">
        <f t="shared" si="84"/>
        <v>0</v>
      </c>
      <c r="AX66" s="138">
        <f t="shared" si="84"/>
        <v>8.7000000000000011</v>
      </c>
      <c r="AY66" s="138">
        <f t="shared" ref="AY66:BA66" si="85">AE45</f>
        <v>3.8</v>
      </c>
      <c r="AZ66" s="138">
        <f t="shared" si="85"/>
        <v>0</v>
      </c>
      <c r="BA66" s="138">
        <f t="shared" si="85"/>
        <v>0.39999999999999858</v>
      </c>
      <c r="BB66" s="138">
        <f>AH45</f>
        <v>4.1999999999999984</v>
      </c>
      <c r="BC66" s="138">
        <f>AI45</f>
        <v>339.5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84"/>
        <v>0.5</v>
      </c>
      <c r="AP67" s="154">
        <f t="shared" si="84"/>
        <v>18.5</v>
      </c>
      <c r="AQ67" s="154">
        <f t="shared" si="84"/>
        <v>0</v>
      </c>
      <c r="AR67" s="154">
        <f t="shared" si="84"/>
        <v>19</v>
      </c>
      <c r="AS67" s="154">
        <f t="shared" si="84"/>
        <v>143.19999999999999</v>
      </c>
      <c r="AT67" s="154">
        <f t="shared" si="84"/>
        <v>21.900000000000002</v>
      </c>
      <c r="AU67" s="154">
        <f t="shared" si="84"/>
        <v>0</v>
      </c>
      <c r="AV67" s="154">
        <f t="shared" si="84"/>
        <v>19.3</v>
      </c>
      <c r="AW67" s="154">
        <f t="shared" si="84"/>
        <v>0</v>
      </c>
      <c r="AX67" s="154">
        <f t="shared" si="84"/>
        <v>0</v>
      </c>
      <c r="AY67" s="154">
        <f t="shared" ref="AY67:BA67" si="86">AE46</f>
        <v>8.6999999999999993</v>
      </c>
      <c r="AZ67" s="154">
        <f t="shared" si="86"/>
        <v>0</v>
      </c>
      <c r="BA67" s="154">
        <f t="shared" si="86"/>
        <v>0</v>
      </c>
      <c r="BB67" s="154">
        <f>AH46</f>
        <v>8.6999999999999993</v>
      </c>
      <c r="BC67" s="154">
        <f>AI46</f>
        <v>165.1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115.99999999999999</v>
      </c>
      <c r="AP68" s="138">
        <f t="shared" ref="AP68:BC68" si="87">SUM(AP66:AP67)</f>
        <v>37.799999999999997</v>
      </c>
      <c r="AQ68" s="138">
        <f t="shared" si="87"/>
        <v>11.6</v>
      </c>
      <c r="AR68" s="138">
        <f t="shared" si="87"/>
        <v>165.39999999999998</v>
      </c>
      <c r="AS68" s="138">
        <f t="shared" si="87"/>
        <v>436.8</v>
      </c>
      <c r="AT68" s="138">
        <f t="shared" si="87"/>
        <v>44.6</v>
      </c>
      <c r="AU68" s="138">
        <f t="shared" si="87"/>
        <v>23.2</v>
      </c>
      <c r="AV68" s="138">
        <f t="shared" si="87"/>
        <v>61.2</v>
      </c>
      <c r="AW68" s="138">
        <f t="shared" si="87"/>
        <v>0</v>
      </c>
      <c r="AX68" s="138">
        <f t="shared" si="87"/>
        <v>8.7000000000000011</v>
      </c>
      <c r="AY68" s="138">
        <f t="shared" ref="AY68:BA68" si="88">SUM(AY66:AY67)</f>
        <v>12.5</v>
      </c>
      <c r="AZ68" s="138">
        <f t="shared" si="88"/>
        <v>0</v>
      </c>
      <c r="BA68" s="138">
        <f t="shared" si="88"/>
        <v>0.39999999999999858</v>
      </c>
      <c r="BB68" s="138">
        <f t="shared" si="87"/>
        <v>12.899999999999999</v>
      </c>
      <c r="BC68" s="138">
        <f t="shared" si="87"/>
        <v>504.6</v>
      </c>
      <c r="BD68" s="28">
        <f>AS68+AT68+AU68</f>
        <v>504.6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AX75" si="89">U47</f>
        <v>124.60000000000001</v>
      </c>
      <c r="AP71" s="138">
        <f t="shared" si="89"/>
        <v>11</v>
      </c>
      <c r="AQ71" s="138">
        <f t="shared" si="89"/>
        <v>0</v>
      </c>
      <c r="AR71" s="138">
        <f t="shared" si="89"/>
        <v>135.60000000000002</v>
      </c>
      <c r="AS71" s="138">
        <f t="shared" si="89"/>
        <v>175</v>
      </c>
      <c r="AT71" s="138">
        <f t="shared" si="89"/>
        <v>12.2</v>
      </c>
      <c r="AU71" s="138">
        <f t="shared" si="89"/>
        <v>0</v>
      </c>
      <c r="AV71" s="138">
        <f t="shared" si="89"/>
        <v>30.400000000000002</v>
      </c>
      <c r="AW71" s="138">
        <f t="shared" si="89"/>
        <v>0</v>
      </c>
      <c r="AX71" s="138">
        <f t="shared" si="89"/>
        <v>0</v>
      </c>
      <c r="AY71" s="138">
        <f t="shared" ref="AY71:BA71" si="90">AE47</f>
        <v>0</v>
      </c>
      <c r="AZ71" s="138">
        <f t="shared" si="90"/>
        <v>0</v>
      </c>
      <c r="BA71" s="138">
        <f t="shared" si="90"/>
        <v>0</v>
      </c>
      <c r="BB71" s="138">
        <f t="shared" ref="BB71:BC75" si="91">AH47</f>
        <v>0</v>
      </c>
      <c r="BC71" s="138">
        <f t="shared" si="91"/>
        <v>187.2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89"/>
        <v>9.9</v>
      </c>
      <c r="AP72" s="138">
        <f t="shared" si="89"/>
        <v>19.3</v>
      </c>
      <c r="AQ72" s="138">
        <f t="shared" si="89"/>
        <v>0</v>
      </c>
      <c r="AR72" s="138">
        <f t="shared" si="89"/>
        <v>29.200000000000003</v>
      </c>
      <c r="AS72" s="138">
        <f t="shared" si="89"/>
        <v>9.9</v>
      </c>
      <c r="AT72" s="138">
        <f t="shared" si="89"/>
        <v>19.700000000000003</v>
      </c>
      <c r="AU72" s="138">
        <f t="shared" si="89"/>
        <v>0</v>
      </c>
      <c r="AV72" s="138">
        <f t="shared" si="89"/>
        <v>7.6</v>
      </c>
      <c r="AW72" s="138">
        <f t="shared" si="89"/>
        <v>0</v>
      </c>
      <c r="AX72" s="138">
        <f t="shared" si="89"/>
        <v>0</v>
      </c>
      <c r="AY72" s="138">
        <f t="shared" ref="AY72:BA72" si="92">AE48</f>
        <v>0</v>
      </c>
      <c r="AZ72" s="138">
        <f t="shared" si="92"/>
        <v>0</v>
      </c>
      <c r="BA72" s="138">
        <f t="shared" si="92"/>
        <v>0</v>
      </c>
      <c r="BB72" s="138">
        <f t="shared" si="91"/>
        <v>0</v>
      </c>
      <c r="BC72" s="138">
        <f t="shared" si="91"/>
        <v>29.6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89"/>
        <v>11.4</v>
      </c>
      <c r="AP73" s="138">
        <f t="shared" si="89"/>
        <v>4.2</v>
      </c>
      <c r="AQ73" s="138">
        <f t="shared" si="89"/>
        <v>0</v>
      </c>
      <c r="AR73" s="138">
        <f t="shared" si="89"/>
        <v>15.600000000000001</v>
      </c>
      <c r="AS73" s="138">
        <f t="shared" si="89"/>
        <v>11.4</v>
      </c>
      <c r="AT73" s="138">
        <f t="shared" si="89"/>
        <v>4.2</v>
      </c>
      <c r="AU73" s="138">
        <f t="shared" si="89"/>
        <v>0</v>
      </c>
      <c r="AV73" s="138">
        <f t="shared" si="89"/>
        <v>1.3</v>
      </c>
      <c r="AW73" s="138">
        <f t="shared" si="89"/>
        <v>0</v>
      </c>
      <c r="AX73" s="138">
        <f t="shared" si="89"/>
        <v>0</v>
      </c>
      <c r="AY73" s="138">
        <f t="shared" ref="AY73:BA73" si="93">AE49</f>
        <v>0</v>
      </c>
      <c r="AZ73" s="138">
        <f t="shared" si="93"/>
        <v>0</v>
      </c>
      <c r="BA73" s="138">
        <f t="shared" si="93"/>
        <v>0</v>
      </c>
      <c r="BB73" s="138">
        <f t="shared" si="91"/>
        <v>0</v>
      </c>
      <c r="BC73" s="138">
        <f t="shared" si="91"/>
        <v>15.600000000000001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89"/>
        <v>44.5</v>
      </c>
      <c r="AP74" s="138">
        <f t="shared" si="89"/>
        <v>36.6</v>
      </c>
      <c r="AQ74" s="138">
        <f t="shared" si="89"/>
        <v>0</v>
      </c>
      <c r="AR74" s="138">
        <f t="shared" si="89"/>
        <v>81.099999999999994</v>
      </c>
      <c r="AS74" s="138">
        <f t="shared" si="89"/>
        <v>86.9</v>
      </c>
      <c r="AT74" s="138">
        <f t="shared" si="89"/>
        <v>125.29999999999998</v>
      </c>
      <c r="AU74" s="138">
        <f t="shared" si="89"/>
        <v>0</v>
      </c>
      <c r="AV74" s="138">
        <f t="shared" si="89"/>
        <v>59.5</v>
      </c>
      <c r="AW74" s="138">
        <f t="shared" si="89"/>
        <v>0</v>
      </c>
      <c r="AX74" s="138">
        <f t="shared" si="89"/>
        <v>0</v>
      </c>
      <c r="AY74" s="138">
        <f t="shared" ref="AY74:BA74" si="94">AE50</f>
        <v>20.200000000000003</v>
      </c>
      <c r="AZ74" s="138">
        <f t="shared" si="94"/>
        <v>11.799999999999999</v>
      </c>
      <c r="BA74" s="138">
        <f t="shared" si="94"/>
        <v>0</v>
      </c>
      <c r="BB74" s="138">
        <f t="shared" si="91"/>
        <v>32</v>
      </c>
      <c r="BC74" s="138">
        <f t="shared" si="91"/>
        <v>212.2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89"/>
        <v>52.500000000000007</v>
      </c>
      <c r="AP75" s="154">
        <f t="shared" si="89"/>
        <v>97.09999999999998</v>
      </c>
      <c r="AQ75" s="154">
        <f t="shared" si="89"/>
        <v>0</v>
      </c>
      <c r="AR75" s="154">
        <f t="shared" si="89"/>
        <v>149.6</v>
      </c>
      <c r="AS75" s="154">
        <f t="shared" si="89"/>
        <v>102.2</v>
      </c>
      <c r="AT75" s="154">
        <f t="shared" si="89"/>
        <v>136.5</v>
      </c>
      <c r="AU75" s="154">
        <f t="shared" si="89"/>
        <v>0</v>
      </c>
      <c r="AV75" s="154">
        <f t="shared" si="89"/>
        <v>47.100000000000009</v>
      </c>
      <c r="AW75" s="154">
        <f t="shared" si="89"/>
        <v>29.4</v>
      </c>
      <c r="AX75" s="154">
        <f t="shared" si="89"/>
        <v>0</v>
      </c>
      <c r="AY75" s="154">
        <f t="shared" ref="AY75:BA75" si="95">AE51</f>
        <v>49.699999999999996</v>
      </c>
      <c r="AZ75" s="154">
        <f t="shared" si="95"/>
        <v>8.1</v>
      </c>
      <c r="BA75" s="154">
        <f t="shared" si="95"/>
        <v>0</v>
      </c>
      <c r="BB75" s="154">
        <f t="shared" si="91"/>
        <v>57.8</v>
      </c>
      <c r="BC75" s="154">
        <f t="shared" si="91"/>
        <v>238.7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242.9</v>
      </c>
      <c r="AP76" s="138">
        <f t="shared" ref="AP76:BC76" si="96">SUM(AP71:AP75)</f>
        <v>168.2</v>
      </c>
      <c r="AQ76" s="138">
        <f t="shared" si="96"/>
        <v>0</v>
      </c>
      <c r="AR76" s="138">
        <f t="shared" si="96"/>
        <v>411.1</v>
      </c>
      <c r="AS76" s="138">
        <f t="shared" si="96"/>
        <v>385.40000000000003</v>
      </c>
      <c r="AT76" s="138">
        <f t="shared" si="96"/>
        <v>297.89999999999998</v>
      </c>
      <c r="AU76" s="138">
        <f t="shared" si="96"/>
        <v>0</v>
      </c>
      <c r="AV76" s="138">
        <f t="shared" si="96"/>
        <v>145.9</v>
      </c>
      <c r="AW76" s="138">
        <f t="shared" si="96"/>
        <v>29.4</v>
      </c>
      <c r="AX76" s="138">
        <f t="shared" si="96"/>
        <v>0</v>
      </c>
      <c r="AY76" s="138">
        <f t="shared" ref="AY76:BA76" si="97">SUM(AY71:AY75)</f>
        <v>69.900000000000006</v>
      </c>
      <c r="AZ76" s="138">
        <f t="shared" si="97"/>
        <v>19.899999999999999</v>
      </c>
      <c r="BA76" s="138">
        <f t="shared" si="97"/>
        <v>0</v>
      </c>
      <c r="BB76" s="138">
        <f t="shared" si="96"/>
        <v>89.8</v>
      </c>
      <c r="BC76" s="138">
        <f t="shared" si="96"/>
        <v>683.3</v>
      </c>
      <c r="BD76" s="28">
        <f>AS76+AT76+AU76</f>
        <v>683.3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AX84" si="98">U52</f>
        <v>11.399999999999999</v>
      </c>
      <c r="AP79" s="138">
        <f t="shared" si="98"/>
        <v>15</v>
      </c>
      <c r="AQ79" s="138">
        <f t="shared" si="98"/>
        <v>0</v>
      </c>
      <c r="AR79" s="138">
        <f t="shared" si="98"/>
        <v>26.4</v>
      </c>
      <c r="AS79" s="138">
        <f t="shared" si="98"/>
        <v>11.399999999999999</v>
      </c>
      <c r="AT79" s="138">
        <f t="shared" si="98"/>
        <v>19.900000000000006</v>
      </c>
      <c r="AU79" s="138">
        <f t="shared" si="98"/>
        <v>0</v>
      </c>
      <c r="AV79" s="138">
        <f t="shared" si="98"/>
        <v>7.1999999999999993</v>
      </c>
      <c r="AW79" s="138">
        <f t="shared" si="98"/>
        <v>4.7</v>
      </c>
      <c r="AX79" s="138">
        <f t="shared" si="98"/>
        <v>0</v>
      </c>
      <c r="AY79" s="138">
        <f t="shared" ref="AY79:BA79" si="99">AE52</f>
        <v>0</v>
      </c>
      <c r="AZ79" s="138">
        <f t="shared" si="99"/>
        <v>0</v>
      </c>
      <c r="BA79" s="138">
        <f t="shared" si="99"/>
        <v>0</v>
      </c>
      <c r="BB79" s="138">
        <f t="shared" ref="BB79:BC84" si="100">AH52</f>
        <v>0</v>
      </c>
      <c r="BC79" s="138">
        <f t="shared" si="100"/>
        <v>31.300000000000004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98"/>
        <v>17.899999999999999</v>
      </c>
      <c r="AP80" s="138">
        <f t="shared" si="98"/>
        <v>280.10000000000002</v>
      </c>
      <c r="AQ80" s="138">
        <f t="shared" si="98"/>
        <v>0</v>
      </c>
      <c r="AR80" s="138">
        <f t="shared" si="98"/>
        <v>298</v>
      </c>
      <c r="AS80" s="138">
        <f t="shared" si="98"/>
        <v>267.2</v>
      </c>
      <c r="AT80" s="138">
        <f t="shared" si="98"/>
        <v>528.1</v>
      </c>
      <c r="AU80" s="138">
        <f t="shared" si="98"/>
        <v>0</v>
      </c>
      <c r="AV80" s="138">
        <f t="shared" si="98"/>
        <v>164.6</v>
      </c>
      <c r="AW80" s="138">
        <f t="shared" si="98"/>
        <v>0</v>
      </c>
      <c r="AX80" s="138">
        <f t="shared" si="98"/>
        <v>0</v>
      </c>
      <c r="AY80" s="138">
        <f t="shared" ref="AY80:BA80" si="101">AE53</f>
        <v>0</v>
      </c>
      <c r="AZ80" s="138">
        <f t="shared" si="101"/>
        <v>0</v>
      </c>
      <c r="BA80" s="138">
        <f t="shared" si="101"/>
        <v>0</v>
      </c>
      <c r="BB80" s="138">
        <f t="shared" si="100"/>
        <v>0</v>
      </c>
      <c r="BC80" s="138">
        <f t="shared" si="100"/>
        <v>795.3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98"/>
        <v>2.7</v>
      </c>
      <c r="AP81" s="138">
        <f t="shared" si="98"/>
        <v>2.2000000000000002</v>
      </c>
      <c r="AQ81" s="138">
        <f t="shared" si="98"/>
        <v>0</v>
      </c>
      <c r="AR81" s="138">
        <f t="shared" si="98"/>
        <v>4.9000000000000004</v>
      </c>
      <c r="AS81" s="138">
        <f t="shared" si="98"/>
        <v>2.7</v>
      </c>
      <c r="AT81" s="138">
        <f t="shared" si="98"/>
        <v>2.3000000000000003</v>
      </c>
      <c r="AU81" s="138">
        <f t="shared" si="98"/>
        <v>0</v>
      </c>
      <c r="AV81" s="138">
        <f t="shared" si="98"/>
        <v>1.2</v>
      </c>
      <c r="AW81" s="138">
        <f t="shared" si="98"/>
        <v>0</v>
      </c>
      <c r="AX81" s="138">
        <f t="shared" si="98"/>
        <v>0</v>
      </c>
      <c r="AY81" s="138">
        <f t="shared" ref="AY81:BA81" si="102">AE54</f>
        <v>0</v>
      </c>
      <c r="AZ81" s="138">
        <f t="shared" si="102"/>
        <v>0</v>
      </c>
      <c r="BA81" s="138">
        <f t="shared" si="102"/>
        <v>0</v>
      </c>
      <c r="BB81" s="138">
        <f t="shared" si="100"/>
        <v>0</v>
      </c>
      <c r="BC81" s="138">
        <f t="shared" si="100"/>
        <v>5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98"/>
        <v>0.5</v>
      </c>
      <c r="AP82" s="138">
        <f t="shared" si="98"/>
        <v>10.5</v>
      </c>
      <c r="AQ82" s="138">
        <f t="shared" si="98"/>
        <v>0</v>
      </c>
      <c r="AR82" s="138">
        <f t="shared" si="98"/>
        <v>11</v>
      </c>
      <c r="AS82" s="138">
        <f t="shared" si="98"/>
        <v>721.30000000000007</v>
      </c>
      <c r="AT82" s="138">
        <f t="shared" si="98"/>
        <v>13.5</v>
      </c>
      <c r="AU82" s="138">
        <f t="shared" si="98"/>
        <v>0</v>
      </c>
      <c r="AV82" s="138">
        <f t="shared" si="98"/>
        <v>12.9</v>
      </c>
      <c r="AW82" s="138">
        <f t="shared" si="98"/>
        <v>0</v>
      </c>
      <c r="AX82" s="138">
        <f t="shared" si="98"/>
        <v>0</v>
      </c>
      <c r="AY82" s="138">
        <f t="shared" ref="AY82:BA82" si="103">AE55</f>
        <v>65</v>
      </c>
      <c r="AZ82" s="138">
        <f t="shared" si="103"/>
        <v>3</v>
      </c>
      <c r="BA82" s="138">
        <f t="shared" si="103"/>
        <v>0</v>
      </c>
      <c r="BB82" s="138">
        <f t="shared" si="100"/>
        <v>68</v>
      </c>
      <c r="BC82" s="138">
        <f t="shared" si="100"/>
        <v>734.80000000000007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98"/>
        <v>16.100000000000001</v>
      </c>
      <c r="AP83" s="138">
        <f t="shared" si="98"/>
        <v>7.3</v>
      </c>
      <c r="AQ83" s="138">
        <f t="shared" si="98"/>
        <v>0</v>
      </c>
      <c r="AR83" s="138">
        <f t="shared" si="98"/>
        <v>23.400000000000002</v>
      </c>
      <c r="AS83" s="138">
        <f t="shared" si="98"/>
        <v>45.6</v>
      </c>
      <c r="AT83" s="138">
        <f t="shared" si="98"/>
        <v>8</v>
      </c>
      <c r="AU83" s="138">
        <f t="shared" si="98"/>
        <v>0</v>
      </c>
      <c r="AV83" s="138">
        <f t="shared" si="98"/>
        <v>4.3</v>
      </c>
      <c r="AW83" s="138">
        <f t="shared" si="98"/>
        <v>0</v>
      </c>
      <c r="AX83" s="138">
        <f t="shared" si="98"/>
        <v>0</v>
      </c>
      <c r="AY83" s="138">
        <f t="shared" ref="AY83:BA83" si="104">AE56</f>
        <v>0</v>
      </c>
      <c r="AZ83" s="138">
        <f t="shared" si="104"/>
        <v>0</v>
      </c>
      <c r="BA83" s="138">
        <f t="shared" si="104"/>
        <v>0</v>
      </c>
      <c r="BB83" s="138">
        <f t="shared" si="100"/>
        <v>0</v>
      </c>
      <c r="BC83" s="138">
        <f t="shared" si="100"/>
        <v>53.6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98"/>
        <v>0</v>
      </c>
      <c r="AP84" s="154">
        <f t="shared" si="98"/>
        <v>0.1</v>
      </c>
      <c r="AQ84" s="154">
        <f t="shared" si="98"/>
        <v>0</v>
      </c>
      <c r="AR84" s="154">
        <f t="shared" si="98"/>
        <v>0.1</v>
      </c>
      <c r="AS84" s="154">
        <f t="shared" si="98"/>
        <v>2793</v>
      </c>
      <c r="AT84" s="154">
        <f t="shared" si="98"/>
        <v>86.399999999999991</v>
      </c>
      <c r="AU84" s="154">
        <f t="shared" si="98"/>
        <v>30.3</v>
      </c>
      <c r="AV84" s="154">
        <f t="shared" si="98"/>
        <v>0</v>
      </c>
      <c r="AW84" s="154">
        <f t="shared" si="98"/>
        <v>0</v>
      </c>
      <c r="AX84" s="154">
        <f t="shared" si="98"/>
        <v>0</v>
      </c>
      <c r="AY84" s="154">
        <f t="shared" ref="AY84:BA84" si="105">AE57</f>
        <v>166</v>
      </c>
      <c r="AZ84" s="154">
        <f t="shared" si="105"/>
        <v>0</v>
      </c>
      <c r="BA84" s="154">
        <f t="shared" si="105"/>
        <v>0</v>
      </c>
      <c r="BB84" s="154">
        <f t="shared" si="100"/>
        <v>166</v>
      </c>
      <c r="BC84" s="154">
        <f t="shared" si="100"/>
        <v>2909.7000000000003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48.6</v>
      </c>
      <c r="AP85" s="138">
        <f t="shared" ref="AP85:BC85" si="106">SUM(AP79:AP84)</f>
        <v>315.20000000000005</v>
      </c>
      <c r="AQ85" s="138">
        <f t="shared" si="106"/>
        <v>0</v>
      </c>
      <c r="AR85" s="138">
        <f t="shared" si="106"/>
        <v>363.79999999999995</v>
      </c>
      <c r="AS85" s="138">
        <f t="shared" si="106"/>
        <v>3841.2</v>
      </c>
      <c r="AT85" s="138">
        <f t="shared" si="106"/>
        <v>658.19999999999993</v>
      </c>
      <c r="AU85" s="138">
        <f t="shared" si="106"/>
        <v>30.3</v>
      </c>
      <c r="AV85" s="138">
        <f t="shared" si="106"/>
        <v>190.2</v>
      </c>
      <c r="AW85" s="138">
        <f t="shared" si="106"/>
        <v>4.7</v>
      </c>
      <c r="AX85" s="138">
        <f t="shared" si="106"/>
        <v>0</v>
      </c>
      <c r="AY85" s="138">
        <f t="shared" ref="AY85:BA85" si="107">SUM(AY79:AY84)</f>
        <v>231</v>
      </c>
      <c r="AZ85" s="138">
        <f t="shared" si="107"/>
        <v>3</v>
      </c>
      <c r="BA85" s="138">
        <f t="shared" si="107"/>
        <v>0</v>
      </c>
      <c r="BB85" s="138">
        <f t="shared" si="106"/>
        <v>234</v>
      </c>
      <c r="BC85" s="138">
        <f t="shared" si="106"/>
        <v>4529.7000000000007</v>
      </c>
      <c r="BD85" s="28">
        <f>AS85+AT85+AU85</f>
        <v>4529.7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AX87" si="108">U59</f>
        <v>9162.5</v>
      </c>
      <c r="AP87" s="159">
        <f t="shared" si="108"/>
        <v>3756.5000000000014</v>
      </c>
      <c r="AQ87" s="159">
        <f t="shared" si="108"/>
        <v>207.99999999999997</v>
      </c>
      <c r="AR87" s="159">
        <f t="shared" si="108"/>
        <v>13127.000000000004</v>
      </c>
      <c r="AS87" s="159">
        <f t="shared" si="108"/>
        <v>31453.5</v>
      </c>
      <c r="AT87" s="159">
        <f t="shared" si="108"/>
        <v>9251.1000000000022</v>
      </c>
      <c r="AU87" s="159">
        <f t="shared" si="108"/>
        <v>1455.6999999999998</v>
      </c>
      <c r="AV87" s="159">
        <f t="shared" si="108"/>
        <v>4988.6000000000013</v>
      </c>
      <c r="AW87" s="159">
        <f t="shared" si="108"/>
        <v>1165.4000000000001</v>
      </c>
      <c r="AX87" s="159">
        <f t="shared" si="108"/>
        <v>882.4</v>
      </c>
      <c r="AY87" s="159">
        <f t="shared" ref="AY87:BA87" si="109">AE59</f>
        <v>2184.6999999999998</v>
      </c>
      <c r="AZ87" s="159">
        <f t="shared" si="109"/>
        <v>567.29999999999995</v>
      </c>
      <c r="BA87" s="159">
        <f t="shared" si="109"/>
        <v>180.3</v>
      </c>
      <c r="BB87" s="159">
        <f>AH59</f>
        <v>2932.2999999999993</v>
      </c>
      <c r="BC87" s="160">
        <f>AI59</f>
        <v>42160.299999999996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9162.5</v>
      </c>
      <c r="AP88" s="163">
        <f t="shared" ref="AP88:BC88" si="110">AP6+AP11+AP16+AP23+AP37+AP50+AP63+AP68+AP76+AP85</f>
        <v>3756.5</v>
      </c>
      <c r="AQ88" s="163">
        <f t="shared" si="110"/>
        <v>207.99999999999997</v>
      </c>
      <c r="AR88" s="163">
        <f t="shared" si="110"/>
        <v>13127</v>
      </c>
      <c r="AS88" s="163">
        <f t="shared" si="110"/>
        <v>31453.5</v>
      </c>
      <c r="AT88" s="163">
        <f t="shared" si="110"/>
        <v>9251.1</v>
      </c>
      <c r="AU88" s="163">
        <f t="shared" si="110"/>
        <v>1455.7</v>
      </c>
      <c r="AV88" s="163">
        <f t="shared" si="110"/>
        <v>4988.5999999999985</v>
      </c>
      <c r="AW88" s="163">
        <f t="shared" si="110"/>
        <v>1165.4000000000001</v>
      </c>
      <c r="AX88" s="163">
        <f>AX6+AX11+AX16+AX23+AX37+AX50+AX63+AX68+AX76+AX85</f>
        <v>882.4</v>
      </c>
      <c r="AY88" s="163">
        <f t="shared" ref="AY88:BA88" si="111">AY6+AY11+AY16+AY23+AY37+AY50+AY63+AY68+AY76+AY85</f>
        <v>2184.6999999999998</v>
      </c>
      <c r="AZ88" s="163">
        <f t="shared" si="111"/>
        <v>567.29999999999995</v>
      </c>
      <c r="BA88" s="163">
        <f t="shared" si="111"/>
        <v>180.3</v>
      </c>
      <c r="BB88" s="163">
        <f t="shared" si="110"/>
        <v>2932.3</v>
      </c>
      <c r="BC88" s="164">
        <f t="shared" si="110"/>
        <v>42160.3</v>
      </c>
      <c r="BD88" s="28">
        <f>AS88+AT88+AU88</f>
        <v>42160.299999999996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42.8</v>
      </c>
      <c r="AP90" s="138">
        <f t="shared" ref="AP90:BC90" si="112">AP33</f>
        <v>23.799999999999997</v>
      </c>
      <c r="AQ90" s="138">
        <f t="shared" si="112"/>
        <v>0</v>
      </c>
      <c r="AR90" s="138">
        <f t="shared" si="112"/>
        <v>66.599999999999994</v>
      </c>
      <c r="AS90" s="138">
        <f t="shared" si="112"/>
        <v>318.19999999999993</v>
      </c>
      <c r="AT90" s="138">
        <f t="shared" si="112"/>
        <v>130.49999999999997</v>
      </c>
      <c r="AU90" s="138">
        <f t="shared" si="112"/>
        <v>15.8</v>
      </c>
      <c r="AV90" s="138">
        <f t="shared" si="112"/>
        <v>45.3</v>
      </c>
      <c r="AW90" s="138">
        <f t="shared" si="112"/>
        <v>0</v>
      </c>
      <c r="AX90" s="138">
        <f t="shared" si="112"/>
        <v>23.4</v>
      </c>
      <c r="AY90" s="138">
        <f t="shared" si="112"/>
        <v>23.900000000000002</v>
      </c>
      <c r="AZ90" s="138">
        <f t="shared" si="112"/>
        <v>25.7</v>
      </c>
      <c r="BA90" s="138">
        <f t="shared" si="112"/>
        <v>0</v>
      </c>
      <c r="BB90" s="138">
        <f t="shared" si="112"/>
        <v>49.6</v>
      </c>
      <c r="BC90" s="138">
        <f t="shared" si="112"/>
        <v>464.49999999999994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1.4000000000000001</v>
      </c>
      <c r="AP91" s="138">
        <f t="shared" ref="AP91:BC91" si="113">AP43</f>
        <v>2.8</v>
      </c>
      <c r="AQ91" s="138">
        <f t="shared" si="113"/>
        <v>0</v>
      </c>
      <c r="AR91" s="138">
        <f t="shared" si="113"/>
        <v>4.2</v>
      </c>
      <c r="AS91" s="138">
        <f t="shared" si="113"/>
        <v>16.200000000000003</v>
      </c>
      <c r="AT91" s="138">
        <f t="shared" si="113"/>
        <v>39.199999999999996</v>
      </c>
      <c r="AU91" s="138">
        <f t="shared" si="113"/>
        <v>0</v>
      </c>
      <c r="AV91" s="138">
        <f t="shared" si="113"/>
        <v>13.9</v>
      </c>
      <c r="AW91" s="138">
        <f t="shared" si="113"/>
        <v>0</v>
      </c>
      <c r="AX91" s="138">
        <f t="shared" si="113"/>
        <v>0.79999999999999993</v>
      </c>
      <c r="AY91" s="138">
        <f t="shared" si="113"/>
        <v>0</v>
      </c>
      <c r="AZ91" s="138">
        <f t="shared" si="113"/>
        <v>0</v>
      </c>
      <c r="BA91" s="138">
        <f t="shared" si="113"/>
        <v>0</v>
      </c>
      <c r="BB91" s="138">
        <f t="shared" si="113"/>
        <v>0</v>
      </c>
      <c r="BC91" s="138">
        <f t="shared" si="113"/>
        <v>55.4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3.3</v>
      </c>
      <c r="AP92" s="154">
        <f t="shared" ref="AP92:BC92" si="114">AP49</f>
        <v>14.4</v>
      </c>
      <c r="AQ92" s="154">
        <f t="shared" si="114"/>
        <v>0</v>
      </c>
      <c r="AR92" s="154">
        <f t="shared" si="114"/>
        <v>17.7</v>
      </c>
      <c r="AS92" s="154">
        <f t="shared" si="114"/>
        <v>3.3</v>
      </c>
      <c r="AT92" s="154">
        <f t="shared" si="114"/>
        <v>14.8</v>
      </c>
      <c r="AU92" s="154">
        <f t="shared" si="114"/>
        <v>0</v>
      </c>
      <c r="AV92" s="154">
        <f t="shared" si="114"/>
        <v>9.7000000000000011</v>
      </c>
      <c r="AW92" s="154">
        <f t="shared" si="114"/>
        <v>0</v>
      </c>
      <c r="AX92" s="154">
        <f t="shared" si="114"/>
        <v>0</v>
      </c>
      <c r="AY92" s="154">
        <f t="shared" si="114"/>
        <v>0</v>
      </c>
      <c r="AZ92" s="154">
        <f t="shared" si="114"/>
        <v>0</v>
      </c>
      <c r="BA92" s="154">
        <f t="shared" si="114"/>
        <v>0</v>
      </c>
      <c r="BB92" s="154">
        <f t="shared" si="114"/>
        <v>0</v>
      </c>
      <c r="BC92" s="154">
        <f t="shared" si="114"/>
        <v>18.100000000000001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47.499999999999993</v>
      </c>
      <c r="AP93" s="138">
        <f t="shared" ref="AP93:BC93" si="115">SUM(AP90:AP92)</f>
        <v>41</v>
      </c>
      <c r="AQ93" s="138">
        <f t="shared" si="115"/>
        <v>0</v>
      </c>
      <c r="AR93" s="138">
        <f t="shared" si="115"/>
        <v>88.5</v>
      </c>
      <c r="AS93" s="138">
        <f t="shared" si="115"/>
        <v>337.69999999999993</v>
      </c>
      <c r="AT93" s="138">
        <f t="shared" si="115"/>
        <v>184.49999999999997</v>
      </c>
      <c r="AU93" s="138">
        <f t="shared" si="115"/>
        <v>15.8</v>
      </c>
      <c r="AV93" s="138">
        <f t="shared" si="115"/>
        <v>68.899999999999991</v>
      </c>
      <c r="AW93" s="138">
        <f t="shared" si="115"/>
        <v>0</v>
      </c>
      <c r="AX93" s="138">
        <f t="shared" si="115"/>
        <v>24.2</v>
      </c>
      <c r="AY93" s="138">
        <f t="shared" si="115"/>
        <v>23.900000000000002</v>
      </c>
      <c r="AZ93" s="138">
        <f t="shared" si="115"/>
        <v>25.7</v>
      </c>
      <c r="BA93" s="138">
        <f t="shared" si="115"/>
        <v>0</v>
      </c>
      <c r="BB93" s="138">
        <f t="shared" si="115"/>
        <v>49.6</v>
      </c>
      <c r="BC93" s="138">
        <f t="shared" si="115"/>
        <v>538</v>
      </c>
      <c r="BD93" s="28">
        <f>AS93+AT93+AU93</f>
        <v>537.99999999999989</v>
      </c>
    </row>
    <row r="94" spans="38:56" x14ac:dyDescent="0.2">
      <c r="AL94" s="148"/>
    </row>
    <row r="97" spans="40:55" x14ac:dyDescent="0.2">
      <c r="AN97" s="85" t="s">
        <v>282</v>
      </c>
      <c r="AY97" s="25"/>
      <c r="AZ97" s="25"/>
      <c r="BA97" s="25"/>
    </row>
    <row r="98" spans="40:55" x14ac:dyDescent="0.2">
      <c r="AN98" s="148" t="s">
        <v>272</v>
      </c>
      <c r="AO98" s="138">
        <f>AO6</f>
        <v>330.9</v>
      </c>
      <c r="AP98" s="138">
        <f t="shared" ref="AP98:BC98" si="116">AP6</f>
        <v>54.600000000000009</v>
      </c>
      <c r="AQ98" s="138">
        <f t="shared" si="116"/>
        <v>2.4</v>
      </c>
      <c r="AR98" s="138">
        <f t="shared" si="116"/>
        <v>387.9</v>
      </c>
      <c r="AS98" s="138">
        <f t="shared" si="116"/>
        <v>790.7</v>
      </c>
      <c r="AT98" s="138">
        <f t="shared" si="116"/>
        <v>141</v>
      </c>
      <c r="AU98" s="138">
        <f t="shared" si="116"/>
        <v>329.9</v>
      </c>
      <c r="AV98" s="138">
        <f t="shared" si="116"/>
        <v>111.30000000000001</v>
      </c>
      <c r="AW98" s="138">
        <f t="shared" si="116"/>
        <v>0</v>
      </c>
      <c r="AX98" s="138">
        <f t="shared" si="116"/>
        <v>21.000000000000004</v>
      </c>
      <c r="AY98" s="138">
        <f t="shared" si="116"/>
        <v>58.5</v>
      </c>
      <c r="AZ98" s="138">
        <f t="shared" si="116"/>
        <v>0</v>
      </c>
      <c r="BA98" s="138">
        <f t="shared" si="116"/>
        <v>50.699999999999989</v>
      </c>
      <c r="BB98" s="138">
        <f t="shared" si="116"/>
        <v>109.19999999999999</v>
      </c>
      <c r="BC98" s="138">
        <f t="shared" si="116"/>
        <v>1261.5999999999999</v>
      </c>
    </row>
    <row r="99" spans="40:55" x14ac:dyDescent="0.2">
      <c r="AN99" s="148" t="s">
        <v>273</v>
      </c>
      <c r="AO99" s="138">
        <f>AO11</f>
        <v>78.500000000000014</v>
      </c>
      <c r="AP99" s="138">
        <f t="shared" ref="AP99:BC99" si="117">AP11</f>
        <v>168.59999999999997</v>
      </c>
      <c r="AQ99" s="138">
        <f t="shared" si="117"/>
        <v>0</v>
      </c>
      <c r="AR99" s="138">
        <f t="shared" si="117"/>
        <v>247.1</v>
      </c>
      <c r="AS99" s="138">
        <f t="shared" si="117"/>
        <v>106.10000000000001</v>
      </c>
      <c r="AT99" s="138">
        <f t="shared" si="117"/>
        <v>1132.0999999999999</v>
      </c>
      <c r="AU99" s="138">
        <f t="shared" si="117"/>
        <v>0.7</v>
      </c>
      <c r="AV99" s="138">
        <f t="shared" si="117"/>
        <v>97.3</v>
      </c>
      <c r="AW99" s="138">
        <f t="shared" si="117"/>
        <v>91.699999999999989</v>
      </c>
      <c r="AX99" s="138">
        <f t="shared" si="117"/>
        <v>1.5</v>
      </c>
      <c r="AY99" s="138">
        <f t="shared" si="117"/>
        <v>0.5</v>
      </c>
      <c r="AZ99" s="138">
        <f t="shared" si="117"/>
        <v>21.6</v>
      </c>
      <c r="BA99" s="138">
        <f t="shared" si="117"/>
        <v>0</v>
      </c>
      <c r="BB99" s="138">
        <f t="shared" si="117"/>
        <v>22.1</v>
      </c>
      <c r="BC99" s="138">
        <f t="shared" si="117"/>
        <v>1238.8999999999999</v>
      </c>
    </row>
    <row r="100" spans="40:55" x14ac:dyDescent="0.2">
      <c r="AN100" s="148" t="s">
        <v>274</v>
      </c>
      <c r="AO100" s="138">
        <f>AO16</f>
        <v>705.19999999999993</v>
      </c>
      <c r="AP100" s="138">
        <f t="shared" ref="AP100:BC100" si="118">AP16</f>
        <v>225.8</v>
      </c>
      <c r="AQ100" s="138">
        <f t="shared" si="118"/>
        <v>0</v>
      </c>
      <c r="AR100" s="138">
        <f t="shared" si="118"/>
        <v>931</v>
      </c>
      <c r="AS100" s="138">
        <f t="shared" si="118"/>
        <v>778.8</v>
      </c>
      <c r="AT100" s="138">
        <f t="shared" si="118"/>
        <v>314.79999999999995</v>
      </c>
      <c r="AU100" s="138">
        <f t="shared" si="118"/>
        <v>0.4</v>
      </c>
      <c r="AV100" s="138">
        <f t="shared" si="118"/>
        <v>289.39999999999998</v>
      </c>
      <c r="AW100" s="138">
        <f t="shared" si="118"/>
        <v>2</v>
      </c>
      <c r="AX100" s="138">
        <f t="shared" si="118"/>
        <v>3.6</v>
      </c>
      <c r="AY100" s="138">
        <f t="shared" si="118"/>
        <v>2.8</v>
      </c>
      <c r="AZ100" s="138">
        <f t="shared" si="118"/>
        <v>8.8999999999999986</v>
      </c>
      <c r="BA100" s="138">
        <f t="shared" si="118"/>
        <v>0</v>
      </c>
      <c r="BB100" s="138">
        <f t="shared" si="118"/>
        <v>11.7</v>
      </c>
      <c r="BC100" s="138">
        <f t="shared" si="118"/>
        <v>1094</v>
      </c>
    </row>
    <row r="101" spans="40:55" x14ac:dyDescent="0.2">
      <c r="AN101" s="148" t="s">
        <v>275</v>
      </c>
      <c r="AO101" s="138">
        <f>AO23</f>
        <v>363.8</v>
      </c>
      <c r="AP101" s="138">
        <f t="shared" ref="AP101:BC101" si="119">AP23</f>
        <v>1376.1000000000001</v>
      </c>
      <c r="AQ101" s="138">
        <f t="shared" si="119"/>
        <v>0</v>
      </c>
      <c r="AR101" s="138">
        <f t="shared" si="119"/>
        <v>1739.9</v>
      </c>
      <c r="AS101" s="138">
        <f t="shared" si="119"/>
        <v>677.2</v>
      </c>
      <c r="AT101" s="138">
        <f t="shared" si="119"/>
        <v>4294</v>
      </c>
      <c r="AU101" s="138">
        <f t="shared" si="119"/>
        <v>31.099999999999994</v>
      </c>
      <c r="AV101" s="138">
        <f t="shared" si="119"/>
        <v>513.79999999999995</v>
      </c>
      <c r="AW101" s="138">
        <f t="shared" si="119"/>
        <v>260.8</v>
      </c>
      <c r="AX101" s="138">
        <f t="shared" si="119"/>
        <v>0</v>
      </c>
      <c r="AY101" s="138">
        <f t="shared" si="119"/>
        <v>7.4</v>
      </c>
      <c r="AZ101" s="138">
        <f t="shared" si="119"/>
        <v>350</v>
      </c>
      <c r="BA101" s="138">
        <f t="shared" si="119"/>
        <v>0</v>
      </c>
      <c r="BB101" s="138">
        <f t="shared" si="119"/>
        <v>357.4</v>
      </c>
      <c r="BC101" s="138">
        <f t="shared" si="119"/>
        <v>5002.3</v>
      </c>
    </row>
    <row r="102" spans="40:55" x14ac:dyDescent="0.2">
      <c r="AN102" s="148" t="s">
        <v>276</v>
      </c>
      <c r="AO102" s="138">
        <f>AO37</f>
        <v>2036.6</v>
      </c>
      <c r="AP102" s="138">
        <f t="shared" ref="AP102:BC102" si="120">AP37</f>
        <v>421.2</v>
      </c>
      <c r="AQ102" s="138">
        <f t="shared" si="120"/>
        <v>19.8</v>
      </c>
      <c r="AR102" s="138">
        <f t="shared" si="120"/>
        <v>2477.6</v>
      </c>
      <c r="AS102" s="138">
        <f t="shared" si="120"/>
        <v>7273</v>
      </c>
      <c r="AT102" s="138">
        <f t="shared" si="120"/>
        <v>954</v>
      </c>
      <c r="AU102" s="138">
        <f t="shared" si="120"/>
        <v>479.90000000000003</v>
      </c>
      <c r="AV102" s="138">
        <f t="shared" si="120"/>
        <v>564.69999999999993</v>
      </c>
      <c r="AW102" s="138">
        <f t="shared" si="120"/>
        <v>0</v>
      </c>
      <c r="AX102" s="138">
        <f t="shared" si="120"/>
        <v>337.29999999999995</v>
      </c>
      <c r="AY102" s="138">
        <f t="shared" si="120"/>
        <v>967.19999999999993</v>
      </c>
      <c r="AZ102" s="138">
        <f t="shared" si="120"/>
        <v>163.9</v>
      </c>
      <c r="BA102" s="138">
        <f t="shared" si="120"/>
        <v>129.20000000000002</v>
      </c>
      <c r="BB102" s="138">
        <f t="shared" si="120"/>
        <v>1260.3</v>
      </c>
      <c r="BC102" s="138">
        <f t="shared" si="120"/>
        <v>8706.9</v>
      </c>
    </row>
    <row r="103" spans="40:55" x14ac:dyDescent="0.2">
      <c r="AN103" s="148" t="s">
        <v>277</v>
      </c>
      <c r="AO103" s="138">
        <f>AO50</f>
        <v>2255.8000000000002</v>
      </c>
      <c r="AP103" s="138">
        <f t="shared" ref="AP103:BC103" si="121">AP50</f>
        <v>413.89999999999992</v>
      </c>
      <c r="AQ103" s="138">
        <f t="shared" si="121"/>
        <v>145.1</v>
      </c>
      <c r="AR103" s="138">
        <f t="shared" si="121"/>
        <v>2814.7999999999997</v>
      </c>
      <c r="AS103" s="138">
        <f t="shared" si="121"/>
        <v>6714.9000000000005</v>
      </c>
      <c r="AT103" s="138">
        <f t="shared" si="121"/>
        <v>674.69999999999993</v>
      </c>
      <c r="AU103" s="138">
        <f t="shared" si="121"/>
        <v>483.8</v>
      </c>
      <c r="AV103" s="138">
        <f t="shared" si="121"/>
        <v>547.00000000000011</v>
      </c>
      <c r="AW103" s="138">
        <f t="shared" si="121"/>
        <v>135.19999999999999</v>
      </c>
      <c r="AX103" s="138">
        <f t="shared" si="121"/>
        <v>194.00000000000003</v>
      </c>
      <c r="AY103" s="138">
        <f t="shared" si="121"/>
        <v>834.9</v>
      </c>
      <c r="AZ103" s="138">
        <f t="shared" si="121"/>
        <v>0</v>
      </c>
      <c r="BA103" s="138">
        <f t="shared" si="121"/>
        <v>0</v>
      </c>
      <c r="BB103" s="138">
        <f t="shared" si="121"/>
        <v>834.9</v>
      </c>
      <c r="BC103" s="138">
        <f t="shared" si="121"/>
        <v>7873.4</v>
      </c>
    </row>
    <row r="104" spans="40:55" x14ac:dyDescent="0.2">
      <c r="AN104" s="148" t="s">
        <v>278</v>
      </c>
      <c r="AO104" s="138">
        <f>AO63</f>
        <v>2984.2000000000003</v>
      </c>
      <c r="AP104" s="138">
        <f t="shared" ref="AP104:BC104" si="122">AP63</f>
        <v>575.1</v>
      </c>
      <c r="AQ104" s="138">
        <f t="shared" si="122"/>
        <v>29.1</v>
      </c>
      <c r="AR104" s="138">
        <f t="shared" si="122"/>
        <v>3588.4000000000005</v>
      </c>
      <c r="AS104" s="138">
        <f t="shared" si="122"/>
        <v>10449.4</v>
      </c>
      <c r="AT104" s="138">
        <f t="shared" si="122"/>
        <v>739.8</v>
      </c>
      <c r="AU104" s="138">
        <f t="shared" si="122"/>
        <v>76.400000000000006</v>
      </c>
      <c r="AV104" s="138">
        <f t="shared" si="122"/>
        <v>2467.7999999999997</v>
      </c>
      <c r="AW104" s="138">
        <f t="shared" si="122"/>
        <v>641.59999999999991</v>
      </c>
      <c r="AX104" s="138">
        <f t="shared" si="122"/>
        <v>316.29999999999995</v>
      </c>
      <c r="AY104" s="138">
        <f t="shared" si="122"/>
        <v>0</v>
      </c>
      <c r="AZ104" s="138">
        <f t="shared" si="122"/>
        <v>0</v>
      </c>
      <c r="BA104" s="138">
        <f t="shared" si="122"/>
        <v>0</v>
      </c>
      <c r="BB104" s="138">
        <f t="shared" si="122"/>
        <v>0</v>
      </c>
      <c r="BC104" s="138">
        <f t="shared" si="122"/>
        <v>11265.6</v>
      </c>
    </row>
    <row r="105" spans="40:55" x14ac:dyDescent="0.2">
      <c r="AN105" s="148" t="s">
        <v>279</v>
      </c>
      <c r="AO105" s="138">
        <f>AO68</f>
        <v>115.99999999999999</v>
      </c>
      <c r="AP105" s="138">
        <f t="shared" ref="AP105:BC105" si="123">AP68</f>
        <v>37.799999999999997</v>
      </c>
      <c r="AQ105" s="138">
        <f t="shared" si="123"/>
        <v>11.6</v>
      </c>
      <c r="AR105" s="138">
        <f t="shared" si="123"/>
        <v>165.39999999999998</v>
      </c>
      <c r="AS105" s="138">
        <f t="shared" si="123"/>
        <v>436.8</v>
      </c>
      <c r="AT105" s="138">
        <f t="shared" si="123"/>
        <v>44.6</v>
      </c>
      <c r="AU105" s="138">
        <f t="shared" si="123"/>
        <v>23.2</v>
      </c>
      <c r="AV105" s="138">
        <f t="shared" si="123"/>
        <v>61.2</v>
      </c>
      <c r="AW105" s="138">
        <f t="shared" si="123"/>
        <v>0</v>
      </c>
      <c r="AX105" s="138">
        <f t="shared" si="123"/>
        <v>8.7000000000000011</v>
      </c>
      <c r="AY105" s="138">
        <f t="shared" si="123"/>
        <v>12.5</v>
      </c>
      <c r="AZ105" s="138">
        <f t="shared" si="123"/>
        <v>0</v>
      </c>
      <c r="BA105" s="138">
        <f t="shared" si="123"/>
        <v>0.39999999999999858</v>
      </c>
      <c r="BB105" s="138">
        <f t="shared" si="123"/>
        <v>12.899999999999999</v>
      </c>
      <c r="BC105" s="138">
        <f t="shared" si="123"/>
        <v>504.6</v>
      </c>
    </row>
    <row r="106" spans="40:55" x14ac:dyDescent="0.2">
      <c r="AN106" s="148" t="s">
        <v>280</v>
      </c>
      <c r="AO106" s="138">
        <f>AO76</f>
        <v>242.9</v>
      </c>
      <c r="AP106" s="138">
        <f t="shared" ref="AP106:BC106" si="124">AP76</f>
        <v>168.2</v>
      </c>
      <c r="AQ106" s="138">
        <f t="shared" si="124"/>
        <v>0</v>
      </c>
      <c r="AR106" s="138">
        <f t="shared" si="124"/>
        <v>411.1</v>
      </c>
      <c r="AS106" s="138">
        <f t="shared" si="124"/>
        <v>385.40000000000003</v>
      </c>
      <c r="AT106" s="138">
        <f t="shared" si="124"/>
        <v>297.89999999999998</v>
      </c>
      <c r="AU106" s="138">
        <f t="shared" si="124"/>
        <v>0</v>
      </c>
      <c r="AV106" s="138">
        <f t="shared" si="124"/>
        <v>145.9</v>
      </c>
      <c r="AW106" s="138">
        <f t="shared" si="124"/>
        <v>29.4</v>
      </c>
      <c r="AX106" s="138">
        <f t="shared" si="124"/>
        <v>0</v>
      </c>
      <c r="AY106" s="138">
        <f t="shared" si="124"/>
        <v>69.900000000000006</v>
      </c>
      <c r="AZ106" s="138">
        <f t="shared" si="124"/>
        <v>19.899999999999999</v>
      </c>
      <c r="BA106" s="138">
        <f t="shared" si="124"/>
        <v>0</v>
      </c>
      <c r="BB106" s="138">
        <f t="shared" si="124"/>
        <v>89.8</v>
      </c>
      <c r="BC106" s="138">
        <f t="shared" si="124"/>
        <v>683.3</v>
      </c>
    </row>
    <row r="107" spans="40:55" ht="13.5" thickBot="1" x14ac:dyDescent="0.25">
      <c r="AN107" s="184" t="s">
        <v>281</v>
      </c>
      <c r="AO107" s="154">
        <f>AO85</f>
        <v>48.6</v>
      </c>
      <c r="AP107" s="154">
        <f t="shared" ref="AP107:BC107" si="125">AP85</f>
        <v>315.20000000000005</v>
      </c>
      <c r="AQ107" s="154">
        <f t="shared" si="125"/>
        <v>0</v>
      </c>
      <c r="AR107" s="154">
        <f t="shared" si="125"/>
        <v>363.79999999999995</v>
      </c>
      <c r="AS107" s="154">
        <f t="shared" si="125"/>
        <v>3841.2</v>
      </c>
      <c r="AT107" s="154">
        <f t="shared" si="125"/>
        <v>658.19999999999993</v>
      </c>
      <c r="AU107" s="154">
        <f t="shared" si="125"/>
        <v>30.3</v>
      </c>
      <c r="AV107" s="154">
        <f t="shared" si="125"/>
        <v>190.2</v>
      </c>
      <c r="AW107" s="154">
        <f t="shared" si="125"/>
        <v>4.7</v>
      </c>
      <c r="AX107" s="154">
        <f t="shared" si="125"/>
        <v>0</v>
      </c>
      <c r="AY107" s="154">
        <f t="shared" si="125"/>
        <v>231</v>
      </c>
      <c r="AZ107" s="154">
        <f t="shared" si="125"/>
        <v>3</v>
      </c>
      <c r="BA107" s="154">
        <f t="shared" si="125"/>
        <v>0</v>
      </c>
      <c r="BB107" s="154">
        <f t="shared" si="125"/>
        <v>234</v>
      </c>
      <c r="BC107" s="154">
        <f t="shared" si="125"/>
        <v>4529.7000000000007</v>
      </c>
    </row>
    <row r="108" spans="40:55" ht="13.5" thickTop="1" x14ac:dyDescent="0.2">
      <c r="AN108" s="251" t="s">
        <v>242</v>
      </c>
      <c r="AO108" s="250">
        <f>SUM(AO98:AO107)</f>
        <v>9162.5</v>
      </c>
      <c r="AP108" s="250">
        <f t="shared" ref="AP108:BC108" si="126">SUM(AP98:AP107)</f>
        <v>3756.5</v>
      </c>
      <c r="AQ108" s="250">
        <f t="shared" si="126"/>
        <v>207.99999999999997</v>
      </c>
      <c r="AR108" s="250">
        <f t="shared" si="126"/>
        <v>13127</v>
      </c>
      <c r="AS108" s="250">
        <f t="shared" si="126"/>
        <v>31453.5</v>
      </c>
      <c r="AT108" s="250">
        <f t="shared" si="126"/>
        <v>9251.1</v>
      </c>
      <c r="AU108" s="250">
        <f t="shared" si="126"/>
        <v>1455.7</v>
      </c>
      <c r="AV108" s="250">
        <f t="shared" si="126"/>
        <v>4988.5999999999985</v>
      </c>
      <c r="AW108" s="250">
        <f t="shared" si="126"/>
        <v>1165.4000000000001</v>
      </c>
      <c r="AX108" s="250">
        <f t="shared" si="126"/>
        <v>882.4</v>
      </c>
      <c r="AY108" s="250">
        <f t="shared" si="126"/>
        <v>2184.6999999999998</v>
      </c>
      <c r="AZ108" s="250">
        <f t="shared" si="126"/>
        <v>567.29999999999995</v>
      </c>
      <c r="BA108" s="250">
        <f t="shared" si="126"/>
        <v>180.3</v>
      </c>
      <c r="BB108" s="250">
        <f t="shared" si="126"/>
        <v>2932.3</v>
      </c>
      <c r="BC108" s="250">
        <f t="shared" si="126"/>
        <v>42160.3</v>
      </c>
    </row>
    <row r="109" spans="40:55" x14ac:dyDescent="0.2">
      <c r="AN109" s="252" t="s">
        <v>214</v>
      </c>
      <c r="AO109" s="138">
        <f>AO87</f>
        <v>9162.5</v>
      </c>
      <c r="AP109" s="138">
        <f t="shared" ref="AP109:BC109" si="127">AP87</f>
        <v>3756.5000000000014</v>
      </c>
      <c r="AQ109" s="138">
        <f t="shared" si="127"/>
        <v>207.99999999999997</v>
      </c>
      <c r="AR109" s="138">
        <f t="shared" si="127"/>
        <v>13127.000000000004</v>
      </c>
      <c r="AS109" s="138">
        <f t="shared" si="127"/>
        <v>31453.5</v>
      </c>
      <c r="AT109" s="138">
        <f t="shared" si="127"/>
        <v>9251.1000000000022</v>
      </c>
      <c r="AU109" s="138">
        <f t="shared" si="127"/>
        <v>1455.6999999999998</v>
      </c>
      <c r="AV109" s="138">
        <f t="shared" si="127"/>
        <v>4988.6000000000013</v>
      </c>
      <c r="AW109" s="138">
        <f t="shared" si="127"/>
        <v>1165.4000000000001</v>
      </c>
      <c r="AX109" s="138">
        <f t="shared" si="127"/>
        <v>882.4</v>
      </c>
      <c r="AY109" s="138">
        <f t="shared" si="127"/>
        <v>2184.6999999999998</v>
      </c>
      <c r="AZ109" s="138">
        <f t="shared" si="127"/>
        <v>567.29999999999995</v>
      </c>
      <c r="BA109" s="138">
        <f t="shared" si="127"/>
        <v>180.3</v>
      </c>
      <c r="BB109" s="138">
        <f t="shared" si="127"/>
        <v>2932.2999999999993</v>
      </c>
      <c r="BC109" s="138">
        <f t="shared" si="127"/>
        <v>42160.299999999996</v>
      </c>
    </row>
    <row r="110" spans="40:55" x14ac:dyDescent="0.2">
      <c r="AN110" s="148" t="s">
        <v>241</v>
      </c>
      <c r="AO110" s="138">
        <f>AO93</f>
        <v>47.499999999999993</v>
      </c>
      <c r="AP110" s="138">
        <f t="shared" ref="AP110:BC110" si="128">AP93</f>
        <v>41</v>
      </c>
      <c r="AQ110" s="138">
        <f t="shared" si="128"/>
        <v>0</v>
      </c>
      <c r="AR110" s="138">
        <f t="shared" si="128"/>
        <v>88.5</v>
      </c>
      <c r="AS110" s="138">
        <f t="shared" si="128"/>
        <v>337.69999999999993</v>
      </c>
      <c r="AT110" s="138">
        <f t="shared" si="128"/>
        <v>184.49999999999997</v>
      </c>
      <c r="AU110" s="138">
        <f t="shared" si="128"/>
        <v>15.8</v>
      </c>
      <c r="AV110" s="138">
        <f t="shared" si="128"/>
        <v>68.899999999999991</v>
      </c>
      <c r="AW110" s="138">
        <f t="shared" si="128"/>
        <v>0</v>
      </c>
      <c r="AX110" s="138">
        <f t="shared" si="128"/>
        <v>24.2</v>
      </c>
      <c r="AY110" s="138">
        <f t="shared" si="128"/>
        <v>23.900000000000002</v>
      </c>
      <c r="AZ110" s="138">
        <f t="shared" si="128"/>
        <v>25.7</v>
      </c>
      <c r="BA110" s="138">
        <f t="shared" si="128"/>
        <v>0</v>
      </c>
      <c r="BB110" s="138">
        <f t="shared" si="128"/>
        <v>49.6</v>
      </c>
      <c r="BC110" s="138">
        <f t="shared" si="128"/>
        <v>538</v>
      </c>
    </row>
    <row r="112" spans="40:55" x14ac:dyDescent="0.2">
      <c r="AO112" s="169">
        <f>AO108/AS108</f>
        <v>0.29130303463843449</v>
      </c>
      <c r="AP112" s="169">
        <f>AP108/AT108</f>
        <v>0.40605981991330758</v>
      </c>
      <c r="AQ112" s="169">
        <f>AQ108/AU108</f>
        <v>0.14288658377412927</v>
      </c>
      <c r="AR112" s="169">
        <f>AR108/BC108</f>
        <v>0.31135926452136248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topLeftCell="AI1" workbookViewId="0">
      <pane ySplit="1530" topLeftCell="A90" activePane="bottomLeft"/>
      <selection activeCell="M1" sqref="M1:O1"/>
      <selection pane="bottomLeft" activeCell="AR112" sqref="AR112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'2007_AG_GW_Counties'!C2</f>
        <v>6.6</v>
      </c>
      <c r="D2" s="29">
        <f>'2007_Urban_GW_Counties'!C2</f>
        <v>32.299999999999997</v>
      </c>
      <c r="E2" s="29">
        <f>'2007_MW_GW_Counties '!C2</f>
        <v>0</v>
      </c>
      <c r="F2" s="29">
        <f t="shared" ref="F2" si="0">SUM(C2:E2)</f>
        <v>38.9</v>
      </c>
      <c r="G2" s="28">
        <f>'2007_AG_GW_Counties'!H2</f>
        <v>14.299999999999997</v>
      </c>
      <c r="H2" s="29">
        <f>'2007_Urban_GW_Counties'!H2</f>
        <v>239.10000000000002</v>
      </c>
      <c r="I2" s="29">
        <f>'2007_MW_GW_Counties '!H2</f>
        <v>0</v>
      </c>
      <c r="J2" s="28">
        <f>'2007_AG_GW_Counties'!D2+'2007_Urban_GW_Counties'!D2+'2007_MW_GW_Counties '!D2</f>
        <v>32.200000000000003</v>
      </c>
      <c r="K2" s="28">
        <f>'2007_AG_GW_Counties'!E2+'2007_Urban_GW_Counties'!E2+'2007_MW_GW_Counties '!E2</f>
        <v>9.6</v>
      </c>
      <c r="L2" s="28">
        <f>'2007_AG_GW_Counties'!F2+'2007_Urban_GW_Counties'!F2+'2007_MW_GW_Counties '!F2</f>
        <v>0.2</v>
      </c>
      <c r="M2" s="28">
        <f>'2007_AG_GW_Counties'!J2</f>
        <v>0.5</v>
      </c>
      <c r="N2" s="29">
        <f>'2007_Urban_GW_Counties'!J2</f>
        <v>18.899999999999999</v>
      </c>
      <c r="O2" s="29">
        <f>'2007_MW_GW_Counties '!J2</f>
        <v>0</v>
      </c>
      <c r="P2" s="28">
        <f>'2007_AG_GW_Counties'!J2+'2007_Urban_GW_Counties'!J2+'2007_MW_GW_Counties '!J2</f>
        <v>19.399999999999999</v>
      </c>
      <c r="Q2" s="29">
        <f>'2007_AG_GW_Counties'!H2+'2007_Urban_GW_Counties'!H2+'2007_MW_GW_Counties '!H2</f>
        <v>253.40000000000003</v>
      </c>
      <c r="S2" s="27">
        <v>101</v>
      </c>
      <c r="T2" s="25" t="s">
        <v>147</v>
      </c>
      <c r="U2" s="28">
        <f>'2007_AG_GW_Counties'!P2</f>
        <v>196.9</v>
      </c>
      <c r="V2" s="29">
        <f>'2007_Urban_GW_Counties'!P2</f>
        <v>7.7</v>
      </c>
      <c r="W2" s="29">
        <f>'2007_MW_GW_Counties '!P2</f>
        <v>2.5</v>
      </c>
      <c r="X2" s="29">
        <f>SUM(U2:W2)</f>
        <v>207.1</v>
      </c>
      <c r="Y2" s="28">
        <f>'2007_AG_GW_Counties'!U2</f>
        <v>586.20000000000005</v>
      </c>
      <c r="Z2" s="29">
        <f>'2007_Urban_GW_Counties'!U2</f>
        <v>11.7</v>
      </c>
      <c r="AA2" s="29">
        <f>'2007_MW_GW_Counties '!U2</f>
        <v>294</v>
      </c>
      <c r="AB2" s="28">
        <f>'2007_AG_GW_Counties'!Q2+'2007_Urban_GW_Counties'!Q2+'2007_MW_GW_Counties '!Q2</f>
        <v>57.100000000000009</v>
      </c>
      <c r="AC2" s="28">
        <f>'2007_AG_GW_Counties'!R2+'2007_Urban_GW_Counties'!R2+'2007_MW_GW_Counties '!R2</f>
        <v>0</v>
      </c>
      <c r="AD2" s="28">
        <f>'2007_AG_GW_Counties'!S2+'2007_Urban_GW_Counties'!S2+'2007_MW_GW_Counties '!S2</f>
        <v>21.7</v>
      </c>
      <c r="AE2" s="28">
        <f>'2007_AG_GW_Counties'!W2</f>
        <v>43.8</v>
      </c>
      <c r="AF2" s="29">
        <f>'2007_Urban_GW_Counties'!W2</f>
        <v>0</v>
      </c>
      <c r="AG2" s="29">
        <f>'2007_MW_GW_Counties '!W2</f>
        <v>34.899999999999977</v>
      </c>
      <c r="AH2" s="28">
        <f>'2007_AG_GW_Counties'!W2+'2007_Urban_GW_Counties'!W2+'2007_MW_GW_Counties '!W2</f>
        <v>78.699999999999974</v>
      </c>
      <c r="AI2" s="29">
        <f t="shared" ref="AI2:AI33" si="1">Y2+Z2+AA2</f>
        <v>891.90000000000009</v>
      </c>
      <c r="AL2" s="148" t="s">
        <v>229</v>
      </c>
      <c r="AM2" s="150">
        <v>101</v>
      </c>
      <c r="AN2" s="151" t="s">
        <v>147</v>
      </c>
      <c r="AO2" s="138">
        <f t="shared" ref="AO2:AX2" si="2">U2</f>
        <v>196.9</v>
      </c>
      <c r="AP2" s="138">
        <f t="shared" si="2"/>
        <v>7.7</v>
      </c>
      <c r="AQ2" s="138">
        <f t="shared" si="2"/>
        <v>2.5</v>
      </c>
      <c r="AR2" s="138">
        <f t="shared" si="2"/>
        <v>207.1</v>
      </c>
      <c r="AS2" s="138">
        <f t="shared" si="2"/>
        <v>586.20000000000005</v>
      </c>
      <c r="AT2" s="138">
        <f t="shared" si="2"/>
        <v>11.7</v>
      </c>
      <c r="AU2" s="138">
        <f t="shared" si="2"/>
        <v>294</v>
      </c>
      <c r="AV2" s="138">
        <f t="shared" si="2"/>
        <v>57.100000000000009</v>
      </c>
      <c r="AW2" s="138">
        <f t="shared" si="2"/>
        <v>0</v>
      </c>
      <c r="AX2" s="138">
        <f t="shared" si="2"/>
        <v>21.7</v>
      </c>
      <c r="AY2" s="138">
        <f t="shared" ref="AY2:BA5" si="3">AE2</f>
        <v>43.8</v>
      </c>
      <c r="AZ2" s="138">
        <f t="shared" si="3"/>
        <v>0</v>
      </c>
      <c r="BA2" s="138">
        <f t="shared" si="3"/>
        <v>34.899999999999977</v>
      </c>
      <c r="BB2" s="138">
        <f t="shared" ref="BB2:BC5" si="4">AH2</f>
        <v>78.699999999999974</v>
      </c>
      <c r="BC2" s="138">
        <f t="shared" si="4"/>
        <v>891.90000000000009</v>
      </c>
    </row>
    <row r="3" spans="1:56" x14ac:dyDescent="0.2">
      <c r="A3" s="23" t="s">
        <v>10</v>
      </c>
      <c r="B3" s="24" t="s">
        <v>11</v>
      </c>
      <c r="C3" s="28">
        <f>'2007_AG_GW_Counties'!C3</f>
        <v>0</v>
      </c>
      <c r="D3" s="29">
        <f>'2007_Urban_GW_Counties'!C3</f>
        <v>0</v>
      </c>
      <c r="E3" s="29">
        <f>'2007_MW_GW_Counties '!C3</f>
        <v>0</v>
      </c>
      <c r="F3" s="29">
        <f t="shared" ref="F3:F59" si="5">SUM(C3:E3)</f>
        <v>0</v>
      </c>
      <c r="G3" s="28">
        <f>'2007_AG_GW_Counties'!H3</f>
        <v>16.899999999999999</v>
      </c>
      <c r="H3" s="29">
        <f>'2007_Urban_GW_Counties'!H3</f>
        <v>0.3</v>
      </c>
      <c r="I3" s="29">
        <f>'2007_MW_GW_Counties '!H3</f>
        <v>0</v>
      </c>
      <c r="J3" s="28">
        <f>'2007_AG_GW_Counties'!D3+'2007_Urban_GW_Counties'!D3+'2007_MW_GW_Counties '!D3</f>
        <v>1.7</v>
      </c>
      <c r="K3" s="28">
        <f>'2007_AG_GW_Counties'!E3+'2007_Urban_GW_Counties'!E3+'2007_MW_GW_Counties '!E3</f>
        <v>0</v>
      </c>
      <c r="L3" s="28">
        <f>'2007_AG_GW_Counties'!F3+'2007_Urban_GW_Counties'!F3+'2007_MW_GW_Counties '!F3</f>
        <v>0</v>
      </c>
      <c r="M3" s="28">
        <f>'2007_AG_GW_Counties'!J3</f>
        <v>7.9</v>
      </c>
      <c r="N3" s="29">
        <f>'2007_Urban_GW_Counties'!J3</f>
        <v>0</v>
      </c>
      <c r="O3" s="29">
        <f>'2007_MW_GW_Counties '!J3</f>
        <v>0</v>
      </c>
      <c r="P3" s="28">
        <f>'2007_AG_GW_Counties'!J3+'2007_Urban_GW_Counties'!J3+'2007_MW_GW_Counties '!J3</f>
        <v>7.9</v>
      </c>
      <c r="Q3" s="29">
        <f>'2007_AG_GW_Counties'!H3+'2007_Urban_GW_Counties'!H3+'2007_MW_GW_Counties '!H3</f>
        <v>17.2</v>
      </c>
      <c r="S3" s="27">
        <v>102</v>
      </c>
      <c r="T3" s="25" t="s">
        <v>148</v>
      </c>
      <c r="U3" s="28">
        <f>'2007_AG_GW_Counties'!P3</f>
        <v>8.9</v>
      </c>
      <c r="V3" s="29">
        <f>'2007_Urban_GW_Counties'!P3</f>
        <v>5.6000000000000005</v>
      </c>
      <c r="W3" s="29">
        <f>'2007_MW_GW_Counties '!P3</f>
        <v>0</v>
      </c>
      <c r="X3" s="29">
        <f t="shared" ref="X3:X57" si="6">SUM(U3:W3)</f>
        <v>14.5</v>
      </c>
      <c r="Y3" s="28">
        <f>'2007_AG_GW_Counties'!U3</f>
        <v>33.299999999999997</v>
      </c>
      <c r="Z3" s="29">
        <f>'2007_Urban_GW_Counties'!U3</f>
        <v>11.400000000000002</v>
      </c>
      <c r="AA3" s="29">
        <f>'2007_MW_GW_Counties '!U3</f>
        <v>0</v>
      </c>
      <c r="AB3" s="28">
        <f>'2007_AG_GW_Counties'!Q3+'2007_Urban_GW_Counties'!Q3+'2007_MW_GW_Counties '!Q3</f>
        <v>8</v>
      </c>
      <c r="AC3" s="28">
        <f>'2007_AG_GW_Counties'!R3+'2007_Urban_GW_Counties'!R3+'2007_MW_GW_Counties '!R3</f>
        <v>0</v>
      </c>
      <c r="AD3" s="28">
        <f>'2007_AG_GW_Counties'!S3+'2007_Urban_GW_Counties'!S3+'2007_MW_GW_Counties '!S3</f>
        <v>0.2</v>
      </c>
      <c r="AE3" s="28">
        <f>'2007_AG_GW_Counties'!W3</f>
        <v>0</v>
      </c>
      <c r="AF3" s="29">
        <f>'2007_Urban_GW_Counties'!W3</f>
        <v>0</v>
      </c>
      <c r="AG3" s="29">
        <f>'2007_MW_GW_Counties '!W3</f>
        <v>0</v>
      </c>
      <c r="AH3" s="28">
        <f>'2007_AG_GW_Counties'!W3+'2007_Urban_GW_Counties'!W3+'2007_MW_GW_Counties '!W3</f>
        <v>0</v>
      </c>
      <c r="AI3" s="29">
        <f t="shared" si="1"/>
        <v>44.7</v>
      </c>
      <c r="AL3" s="148"/>
      <c r="AM3" s="150">
        <v>102</v>
      </c>
      <c r="AN3" s="151" t="s">
        <v>148</v>
      </c>
      <c r="AO3" s="138">
        <f t="shared" ref="AO3:AO5" si="7">U3</f>
        <v>8.9</v>
      </c>
      <c r="AP3" s="138">
        <f t="shared" ref="AP3:AX5" si="8">V3</f>
        <v>5.6000000000000005</v>
      </c>
      <c r="AQ3" s="138">
        <f t="shared" si="8"/>
        <v>0</v>
      </c>
      <c r="AR3" s="138">
        <f t="shared" si="8"/>
        <v>14.5</v>
      </c>
      <c r="AS3" s="138">
        <f t="shared" si="8"/>
        <v>33.299999999999997</v>
      </c>
      <c r="AT3" s="138">
        <f t="shared" si="8"/>
        <v>11.400000000000002</v>
      </c>
      <c r="AU3" s="138">
        <f t="shared" si="8"/>
        <v>0</v>
      </c>
      <c r="AV3" s="138">
        <f t="shared" si="8"/>
        <v>8</v>
      </c>
      <c r="AW3" s="138">
        <f t="shared" si="8"/>
        <v>0</v>
      </c>
      <c r="AX3" s="138">
        <f t="shared" si="8"/>
        <v>0.2</v>
      </c>
      <c r="AY3" s="138">
        <f t="shared" si="3"/>
        <v>0</v>
      </c>
      <c r="AZ3" s="138">
        <f t="shared" si="3"/>
        <v>0</v>
      </c>
      <c r="BA3" s="138">
        <f t="shared" si="3"/>
        <v>0</v>
      </c>
      <c r="BB3" s="138">
        <f t="shared" si="4"/>
        <v>0</v>
      </c>
      <c r="BC3" s="138">
        <f t="shared" si="4"/>
        <v>44.7</v>
      </c>
    </row>
    <row r="4" spans="1:56" x14ac:dyDescent="0.2">
      <c r="A4" s="23" t="s">
        <v>12</v>
      </c>
      <c r="B4" s="24" t="s">
        <v>13</v>
      </c>
      <c r="C4" s="28">
        <f>'2007_AG_GW_Counties'!C4</f>
        <v>0.7</v>
      </c>
      <c r="D4" s="29">
        <f>'2007_Urban_GW_Counties'!C4</f>
        <v>1.1000000000000001</v>
      </c>
      <c r="E4" s="29">
        <f>'2007_MW_GW_Counties '!C4</f>
        <v>0</v>
      </c>
      <c r="F4" s="29">
        <f t="shared" si="5"/>
        <v>1.8</v>
      </c>
      <c r="G4" s="28">
        <f>'2007_AG_GW_Counties'!H4</f>
        <v>16.3</v>
      </c>
      <c r="H4" s="29">
        <f>'2007_Urban_GW_Counties'!H4</f>
        <v>10.7</v>
      </c>
      <c r="I4" s="29">
        <f>'2007_MW_GW_Counties '!H4</f>
        <v>0</v>
      </c>
      <c r="J4" s="28">
        <f>'2007_AG_GW_Counties'!D4+'2007_Urban_GW_Counties'!D4+'2007_MW_GW_Counties '!D4</f>
        <v>4.3</v>
      </c>
      <c r="K4" s="28">
        <f>'2007_AG_GW_Counties'!E4+'2007_Urban_GW_Counties'!E4+'2007_MW_GW_Counties '!E4</f>
        <v>0</v>
      </c>
      <c r="L4" s="28">
        <f>'2007_AG_GW_Counties'!F4+'2007_Urban_GW_Counties'!F4+'2007_MW_GW_Counties '!F4</f>
        <v>0.60000000000000009</v>
      </c>
      <c r="M4" s="28">
        <f>'2007_AG_GW_Counties'!J4</f>
        <v>0</v>
      </c>
      <c r="N4" s="29">
        <f>'2007_Urban_GW_Counties'!J4</f>
        <v>3.3</v>
      </c>
      <c r="O4" s="29">
        <f>'2007_MW_GW_Counties '!J4</f>
        <v>0</v>
      </c>
      <c r="P4" s="28">
        <f>'2007_AG_GW_Counties'!J4+'2007_Urban_GW_Counties'!J4+'2007_MW_GW_Counties '!J4</f>
        <v>3.3</v>
      </c>
      <c r="Q4" s="29">
        <f>'2007_AG_GW_Counties'!H4+'2007_Urban_GW_Counties'!H4+'2007_MW_GW_Counties '!H4</f>
        <v>27</v>
      </c>
      <c r="S4" s="27">
        <v>103</v>
      </c>
      <c r="T4" s="25" t="s">
        <v>149</v>
      </c>
      <c r="U4" s="28">
        <f>'2007_AG_GW_Counties'!P4</f>
        <v>76.59999999999998</v>
      </c>
      <c r="V4" s="29">
        <f>'2007_Urban_GW_Counties'!P4</f>
        <v>19.400000000000002</v>
      </c>
      <c r="W4" s="29">
        <f>'2007_MW_GW_Counties '!P4</f>
        <v>0</v>
      </c>
      <c r="X4" s="29">
        <f t="shared" si="6"/>
        <v>95.999999999999986</v>
      </c>
      <c r="Y4" s="28">
        <f>'2007_AG_GW_Counties'!U4</f>
        <v>99.6</v>
      </c>
      <c r="Z4" s="29">
        <f>'2007_Urban_GW_Counties'!U4</f>
        <v>50.800000000000004</v>
      </c>
      <c r="AA4" s="29">
        <f>'2007_MW_GW_Counties '!U4</f>
        <v>0</v>
      </c>
      <c r="AB4" s="28">
        <f>'2007_AG_GW_Counties'!Q4+'2007_Urban_GW_Counties'!Q4+'2007_MW_GW_Counties '!Q4</f>
        <v>25.299999999999997</v>
      </c>
      <c r="AC4" s="28">
        <f>'2007_AG_GW_Counties'!R4+'2007_Urban_GW_Counties'!R4+'2007_MW_GW_Counties '!R4</f>
        <v>0</v>
      </c>
      <c r="AD4" s="28">
        <f>'2007_AG_GW_Counties'!S4+'2007_Urban_GW_Counties'!S4+'2007_MW_GW_Counties '!S4</f>
        <v>0</v>
      </c>
      <c r="AE4" s="28">
        <f>'2007_AG_GW_Counties'!W4</f>
        <v>0</v>
      </c>
      <c r="AF4" s="29">
        <f>'2007_Urban_GW_Counties'!W4</f>
        <v>0</v>
      </c>
      <c r="AG4" s="29">
        <f>'2007_MW_GW_Counties '!W4</f>
        <v>0</v>
      </c>
      <c r="AH4" s="28">
        <f>'2007_AG_GW_Counties'!W4+'2007_Urban_GW_Counties'!W4+'2007_MW_GW_Counties '!W4</f>
        <v>0</v>
      </c>
      <c r="AI4" s="29">
        <f t="shared" si="1"/>
        <v>150.4</v>
      </c>
      <c r="AL4" s="148"/>
      <c r="AM4" s="150">
        <v>103</v>
      </c>
      <c r="AN4" s="151" t="s">
        <v>149</v>
      </c>
      <c r="AO4" s="138">
        <f t="shared" si="7"/>
        <v>76.59999999999998</v>
      </c>
      <c r="AP4" s="138">
        <f t="shared" si="8"/>
        <v>19.400000000000002</v>
      </c>
      <c r="AQ4" s="138">
        <f t="shared" si="8"/>
        <v>0</v>
      </c>
      <c r="AR4" s="138">
        <f t="shared" si="8"/>
        <v>95.999999999999986</v>
      </c>
      <c r="AS4" s="138">
        <f t="shared" si="8"/>
        <v>99.6</v>
      </c>
      <c r="AT4" s="138">
        <f t="shared" si="8"/>
        <v>50.800000000000004</v>
      </c>
      <c r="AU4" s="138">
        <f t="shared" si="8"/>
        <v>0</v>
      </c>
      <c r="AV4" s="138">
        <f t="shared" si="8"/>
        <v>25.299999999999997</v>
      </c>
      <c r="AW4" s="138">
        <f t="shared" si="8"/>
        <v>0</v>
      </c>
      <c r="AX4" s="138">
        <f t="shared" si="8"/>
        <v>0</v>
      </c>
      <c r="AY4" s="138">
        <f t="shared" si="3"/>
        <v>0</v>
      </c>
      <c r="AZ4" s="138">
        <f t="shared" si="3"/>
        <v>0</v>
      </c>
      <c r="BA4" s="138">
        <f t="shared" si="3"/>
        <v>0</v>
      </c>
      <c r="BB4" s="138">
        <f t="shared" si="4"/>
        <v>0</v>
      </c>
      <c r="BC4" s="138">
        <f t="shared" si="4"/>
        <v>150.4</v>
      </c>
    </row>
    <row r="5" spans="1:56" ht="13.5" thickBot="1" x14ac:dyDescent="0.25">
      <c r="A5" s="23" t="s">
        <v>14</v>
      </c>
      <c r="B5" s="24" t="s">
        <v>15</v>
      </c>
      <c r="C5" s="28">
        <f>'2007_AG_GW_Counties'!C5</f>
        <v>416.20000000000005</v>
      </c>
      <c r="D5" s="29">
        <f>'2007_Urban_GW_Counties'!C5</f>
        <v>54.300000000000004</v>
      </c>
      <c r="E5" s="29">
        <f>'2007_MW_GW_Counties '!C5</f>
        <v>8.6999999999999993</v>
      </c>
      <c r="F5" s="29">
        <f t="shared" si="5"/>
        <v>479.20000000000005</v>
      </c>
      <c r="G5" s="28">
        <f>'2007_AG_GW_Counties'!H5</f>
        <v>1255.5</v>
      </c>
      <c r="H5" s="29">
        <f>'2007_Urban_GW_Counties'!H5</f>
        <v>74.3</v>
      </c>
      <c r="I5" s="29">
        <f>'2007_MW_GW_Counties '!H5</f>
        <v>100.7</v>
      </c>
      <c r="J5" s="28">
        <f>'2007_AG_GW_Counties'!D5+'2007_Urban_GW_Counties'!D5+'2007_MW_GW_Counties '!D5</f>
        <v>123.70000000000002</v>
      </c>
      <c r="K5" s="28">
        <f>'2007_AG_GW_Counties'!E5+'2007_Urban_GW_Counties'!E5+'2007_MW_GW_Counties '!E5</f>
        <v>0</v>
      </c>
      <c r="L5" s="28">
        <f>'2007_AG_GW_Counties'!F5+'2007_Urban_GW_Counties'!F5+'2007_MW_GW_Counties '!F5</f>
        <v>119.30000000000001</v>
      </c>
      <c r="M5" s="28">
        <f>'2007_AG_GW_Counties'!J5</f>
        <v>30.299999999999997</v>
      </c>
      <c r="N5" s="29">
        <f>'2007_Urban_GW_Counties'!J5</f>
        <v>0</v>
      </c>
      <c r="O5" s="29">
        <f>'2007_MW_GW_Counties '!J5</f>
        <v>2.0999999999999943</v>
      </c>
      <c r="P5" s="28">
        <f>'2007_AG_GW_Counties'!J5+'2007_Urban_GW_Counties'!J5+'2007_MW_GW_Counties '!J5</f>
        <v>32.399999999999991</v>
      </c>
      <c r="Q5" s="29">
        <f>'2007_AG_GW_Counties'!H5+'2007_Urban_GW_Counties'!H5+'2007_MW_GW_Counties '!H5</f>
        <v>1430.5</v>
      </c>
      <c r="S5" s="27">
        <v>104</v>
      </c>
      <c r="T5" s="25" t="s">
        <v>150</v>
      </c>
      <c r="U5" s="28">
        <f>'2007_AG_GW_Counties'!P5</f>
        <v>55.349999999999994</v>
      </c>
      <c r="V5" s="29">
        <f>'2007_Urban_GW_Counties'!P5</f>
        <v>24.599999999999998</v>
      </c>
      <c r="W5" s="29">
        <f>'2007_MW_GW_Counties '!P5</f>
        <v>0</v>
      </c>
      <c r="X5" s="29">
        <f t="shared" si="6"/>
        <v>79.949999999999989</v>
      </c>
      <c r="Y5" s="28">
        <f>'2007_AG_GW_Counties'!U5</f>
        <v>87.7</v>
      </c>
      <c r="Z5" s="29">
        <f>'2007_Urban_GW_Counties'!U5</f>
        <v>69.5</v>
      </c>
      <c r="AA5" s="29">
        <f>'2007_MW_GW_Counties '!U5</f>
        <v>0</v>
      </c>
      <c r="AB5" s="28">
        <f>'2007_AG_GW_Counties'!Q5+'2007_Urban_GW_Counties'!Q5+'2007_MW_GW_Counties '!Q5</f>
        <v>22.1</v>
      </c>
      <c r="AC5" s="28">
        <f>'2007_AG_GW_Counties'!R5+'2007_Urban_GW_Counties'!R5+'2007_MW_GW_Counties '!R5</f>
        <v>0</v>
      </c>
      <c r="AD5" s="28">
        <f>'2007_AG_GW_Counties'!S5+'2007_Urban_GW_Counties'!S5+'2007_MW_GW_Counties '!S5</f>
        <v>0</v>
      </c>
      <c r="AE5" s="28">
        <f>'2007_AG_GW_Counties'!W5</f>
        <v>0</v>
      </c>
      <c r="AF5" s="29">
        <f>'2007_Urban_GW_Counties'!W5</f>
        <v>0</v>
      </c>
      <c r="AG5" s="29">
        <f>'2007_MW_GW_Counties '!W5</f>
        <v>0</v>
      </c>
      <c r="AH5" s="28">
        <f>'2007_AG_GW_Counties'!W5+'2007_Urban_GW_Counties'!W5+'2007_MW_GW_Counties '!W5</f>
        <v>0</v>
      </c>
      <c r="AI5" s="29">
        <f t="shared" si="1"/>
        <v>157.19999999999999</v>
      </c>
      <c r="AL5" s="148"/>
      <c r="AM5" s="152">
        <v>104</v>
      </c>
      <c r="AN5" s="153" t="s">
        <v>150</v>
      </c>
      <c r="AO5" s="154">
        <f t="shared" si="7"/>
        <v>55.349999999999994</v>
      </c>
      <c r="AP5" s="154">
        <f t="shared" si="8"/>
        <v>24.599999999999998</v>
      </c>
      <c r="AQ5" s="154">
        <f t="shared" si="8"/>
        <v>0</v>
      </c>
      <c r="AR5" s="154">
        <f t="shared" si="8"/>
        <v>79.949999999999989</v>
      </c>
      <c r="AS5" s="154">
        <f t="shared" si="8"/>
        <v>87.7</v>
      </c>
      <c r="AT5" s="154">
        <f t="shared" si="8"/>
        <v>69.5</v>
      </c>
      <c r="AU5" s="154">
        <f t="shared" si="8"/>
        <v>0</v>
      </c>
      <c r="AV5" s="154">
        <f t="shared" si="8"/>
        <v>22.1</v>
      </c>
      <c r="AW5" s="154">
        <f t="shared" si="8"/>
        <v>0</v>
      </c>
      <c r="AX5" s="154">
        <f t="shared" si="8"/>
        <v>0</v>
      </c>
      <c r="AY5" s="154">
        <f t="shared" si="3"/>
        <v>0</v>
      </c>
      <c r="AZ5" s="154">
        <f t="shared" si="3"/>
        <v>0</v>
      </c>
      <c r="BA5" s="154">
        <f t="shared" si="3"/>
        <v>0</v>
      </c>
      <c r="BB5" s="154">
        <f t="shared" si="4"/>
        <v>0</v>
      </c>
      <c r="BC5" s="154">
        <f t="shared" si="4"/>
        <v>157.19999999999999</v>
      </c>
    </row>
    <row r="6" spans="1:56" ht="13.5" thickTop="1" x14ac:dyDescent="0.2">
      <c r="A6" s="23" t="s">
        <v>16</v>
      </c>
      <c r="B6" s="24" t="s">
        <v>17</v>
      </c>
      <c r="C6" s="28">
        <f>'2007_AG_GW_Counties'!C6</f>
        <v>1.8</v>
      </c>
      <c r="D6" s="29">
        <f>'2007_Urban_GW_Counties'!C6</f>
        <v>2</v>
      </c>
      <c r="E6" s="29">
        <f>'2007_MW_GW_Counties '!C6</f>
        <v>0</v>
      </c>
      <c r="F6" s="29">
        <f t="shared" si="5"/>
        <v>3.8</v>
      </c>
      <c r="G6" s="28">
        <f>'2007_AG_GW_Counties'!H6</f>
        <v>6.4</v>
      </c>
      <c r="H6" s="29">
        <f>'2007_Urban_GW_Counties'!H6</f>
        <v>11.6</v>
      </c>
      <c r="I6" s="29">
        <f>'2007_MW_GW_Counties '!H6</f>
        <v>0</v>
      </c>
      <c r="J6" s="28">
        <f>'2007_AG_GW_Counties'!D6+'2007_Urban_GW_Counties'!D6+'2007_MW_GW_Counties '!D6</f>
        <v>4.5999999999999996</v>
      </c>
      <c r="K6" s="28">
        <f>'2007_AG_GW_Counties'!E6+'2007_Urban_GW_Counties'!E6+'2007_MW_GW_Counties '!E6</f>
        <v>0</v>
      </c>
      <c r="L6" s="28">
        <f>'2007_AG_GW_Counties'!F6+'2007_Urban_GW_Counties'!F6+'2007_MW_GW_Counties '!F6</f>
        <v>0.4</v>
      </c>
      <c r="M6" s="28">
        <f>'2007_AG_GW_Counties'!J6</f>
        <v>0</v>
      </c>
      <c r="N6" s="29">
        <f>'2007_Urban_GW_Counties'!J6</f>
        <v>1.8</v>
      </c>
      <c r="O6" s="29">
        <f>'2007_MW_GW_Counties '!J6</f>
        <v>0</v>
      </c>
      <c r="P6" s="28">
        <f>'2007_AG_GW_Counties'!J6+'2007_Urban_GW_Counties'!J6+'2007_MW_GW_Counties '!J6</f>
        <v>1.8</v>
      </c>
      <c r="Q6" s="29">
        <f>'2007_AG_GW_Counties'!H6+'2007_Urban_GW_Counties'!H6+'2007_MW_GW_Counties '!H6</f>
        <v>18</v>
      </c>
      <c r="S6" s="27">
        <v>201</v>
      </c>
      <c r="T6" s="25" t="s">
        <v>151</v>
      </c>
      <c r="U6" s="28">
        <f>'2007_AG_GW_Counties'!P6</f>
        <v>69.600000000000009</v>
      </c>
      <c r="V6" s="29">
        <f>'2007_Urban_GW_Counties'!P6</f>
        <v>27.5</v>
      </c>
      <c r="W6" s="29">
        <f>'2007_MW_GW_Counties '!P6</f>
        <v>0</v>
      </c>
      <c r="X6" s="29">
        <f t="shared" si="6"/>
        <v>97.100000000000009</v>
      </c>
      <c r="Y6" s="28">
        <f>'2007_AG_GW_Counties'!U6</f>
        <v>90.699999999999989</v>
      </c>
      <c r="Z6" s="29">
        <f>'2007_Urban_GW_Counties'!U6</f>
        <v>157</v>
      </c>
      <c r="AA6" s="29">
        <f>'2007_MW_GW_Counties '!U6</f>
        <v>1</v>
      </c>
      <c r="AB6" s="28">
        <f>'2007_AG_GW_Counties'!Q6+'2007_Urban_GW_Counties'!Q6+'2007_MW_GW_Counties '!Q6</f>
        <v>19.600000000000001</v>
      </c>
      <c r="AC6" s="28">
        <f>'2007_AG_GW_Counties'!R6+'2007_Urban_GW_Counties'!R6+'2007_MW_GW_Counties '!R6</f>
        <v>0</v>
      </c>
      <c r="AD6" s="28">
        <f>'2007_AG_GW_Counties'!S6+'2007_Urban_GW_Counties'!S6+'2007_MW_GW_Counties '!S6</f>
        <v>0.30000000000000004</v>
      </c>
      <c r="AE6" s="28">
        <f>'2007_AG_GW_Counties'!W6</f>
        <v>0</v>
      </c>
      <c r="AF6" s="29">
        <f>'2007_Urban_GW_Counties'!W6</f>
        <v>0</v>
      </c>
      <c r="AG6" s="29">
        <f>'2007_MW_GW_Counties '!W6</f>
        <v>0</v>
      </c>
      <c r="AH6" s="28">
        <f>'2007_AG_GW_Counties'!W6+'2007_Urban_GW_Counties'!W6+'2007_MW_GW_Counties '!W6</f>
        <v>0</v>
      </c>
      <c r="AI6" s="29">
        <f t="shared" si="1"/>
        <v>248.7</v>
      </c>
      <c r="AL6" s="148"/>
      <c r="AM6" s="150"/>
      <c r="AN6" s="155" t="s">
        <v>242</v>
      </c>
      <c r="AO6" s="138">
        <f>SUM(AO2:AO5)</f>
        <v>337.75</v>
      </c>
      <c r="AP6" s="138">
        <f t="shared" ref="AP6:AW6" si="9">SUM(AP2:AP5)</f>
        <v>57.3</v>
      </c>
      <c r="AQ6" s="138">
        <f t="shared" si="9"/>
        <v>2.5</v>
      </c>
      <c r="AR6" s="138">
        <f t="shared" si="9"/>
        <v>397.54999999999995</v>
      </c>
      <c r="AS6" s="138">
        <f t="shared" si="9"/>
        <v>806.80000000000007</v>
      </c>
      <c r="AT6" s="138">
        <f t="shared" si="9"/>
        <v>143.4</v>
      </c>
      <c r="AU6" s="138">
        <f t="shared" si="9"/>
        <v>294</v>
      </c>
      <c r="AV6" s="138">
        <f t="shared" si="9"/>
        <v>112.5</v>
      </c>
      <c r="AW6" s="138">
        <f t="shared" si="9"/>
        <v>0</v>
      </c>
      <c r="AX6" s="138">
        <f>SUM(AX2:AX5)</f>
        <v>21.9</v>
      </c>
      <c r="AY6" s="138">
        <f t="shared" ref="AY6:BA6" si="10">SUM(AY2:AY5)</f>
        <v>43.8</v>
      </c>
      <c r="AZ6" s="138">
        <f t="shared" si="10"/>
        <v>0</v>
      </c>
      <c r="BA6" s="138">
        <f t="shared" si="10"/>
        <v>34.899999999999977</v>
      </c>
      <c r="BB6" s="138">
        <f>SUM(BB2:BB5)</f>
        <v>78.699999999999974</v>
      </c>
      <c r="BC6" s="138">
        <f>SUM(BC2:BC5)</f>
        <v>1244.2000000000003</v>
      </c>
      <c r="BD6" s="28">
        <f>AS6+AT6+AU6</f>
        <v>1244.2</v>
      </c>
    </row>
    <row r="7" spans="1:56" x14ac:dyDescent="0.2">
      <c r="A7" s="23" t="s">
        <v>18</v>
      </c>
      <c r="B7" s="24" t="s">
        <v>19</v>
      </c>
      <c r="C7" s="28">
        <f>'2007_AG_GW_Counties'!C7</f>
        <v>216.8</v>
      </c>
      <c r="D7" s="29">
        <f>'2007_Urban_GW_Counties'!C7</f>
        <v>8.6999999999999993</v>
      </c>
      <c r="E7" s="29">
        <f>'2007_MW_GW_Counties '!C7</f>
        <v>7.9</v>
      </c>
      <c r="F7" s="29">
        <f t="shared" si="5"/>
        <v>233.4</v>
      </c>
      <c r="G7" s="28">
        <f>'2007_AG_GW_Counties'!H7</f>
        <v>1263.9000000000001</v>
      </c>
      <c r="H7" s="29">
        <f>'2007_Urban_GW_Counties'!H7</f>
        <v>8.9</v>
      </c>
      <c r="I7" s="29">
        <f>'2007_MW_GW_Counties '!H7</f>
        <v>163.19999999999999</v>
      </c>
      <c r="J7" s="28">
        <f>'2007_AG_GW_Counties'!D7+'2007_Urban_GW_Counties'!D7+'2007_MW_GW_Counties '!D7</f>
        <v>51.8</v>
      </c>
      <c r="K7" s="28">
        <f>'2007_AG_GW_Counties'!E7+'2007_Urban_GW_Counties'!E7+'2007_MW_GW_Counties '!E7</f>
        <v>0</v>
      </c>
      <c r="L7" s="28">
        <f>'2007_AG_GW_Counties'!F7+'2007_Urban_GW_Counties'!F7+'2007_MW_GW_Counties '!F7</f>
        <v>36.9</v>
      </c>
      <c r="M7" s="28">
        <f>'2007_AG_GW_Counties'!J7</f>
        <v>117.4</v>
      </c>
      <c r="N7" s="29">
        <f>'2007_Urban_GW_Counties'!J7</f>
        <v>0</v>
      </c>
      <c r="O7" s="29">
        <f>'2007_MW_GW_Counties '!J7</f>
        <v>23</v>
      </c>
      <c r="P7" s="28">
        <f>'2007_AG_GW_Counties'!J7+'2007_Urban_GW_Counties'!J7+'2007_MW_GW_Counties '!J7</f>
        <v>140.4</v>
      </c>
      <c r="Q7" s="29">
        <f>'2007_AG_GW_Counties'!H7+'2007_Urban_GW_Counties'!H7+'2007_MW_GW_Counties '!H7</f>
        <v>1436.0000000000002</v>
      </c>
      <c r="S7" s="27">
        <v>202</v>
      </c>
      <c r="T7" s="25" t="s">
        <v>152</v>
      </c>
      <c r="U7" s="28">
        <f>'2007_AG_GW_Counties'!P7</f>
        <v>21.900000000000002</v>
      </c>
      <c r="V7" s="29">
        <f>'2007_Urban_GW_Counties'!P7</f>
        <v>148.5</v>
      </c>
      <c r="W7" s="29">
        <f>'2007_MW_GW_Counties '!P7</f>
        <v>0</v>
      </c>
      <c r="X7" s="29">
        <f t="shared" si="6"/>
        <v>170.4</v>
      </c>
      <c r="Y7" s="28">
        <f>'2007_AG_GW_Counties'!U7</f>
        <v>27.4</v>
      </c>
      <c r="Z7" s="29">
        <f>'2007_Urban_GW_Counties'!U7</f>
        <v>1009.7</v>
      </c>
      <c r="AA7" s="29">
        <f>'2007_MW_GW_Counties '!U7</f>
        <v>0</v>
      </c>
      <c r="AB7" s="28">
        <f>'2007_AG_GW_Counties'!Q7+'2007_Urban_GW_Counties'!Q7+'2007_MW_GW_Counties '!Q7</f>
        <v>74.800000000000011</v>
      </c>
      <c r="AC7" s="28">
        <f>'2007_AG_GW_Counties'!R7+'2007_Urban_GW_Counties'!R7+'2007_MW_GW_Counties '!R7</f>
        <v>90.1</v>
      </c>
      <c r="AD7" s="28">
        <f>'2007_AG_GW_Counties'!S7+'2007_Urban_GW_Counties'!S7+'2007_MW_GW_Counties '!S7</f>
        <v>5.3000000000000007</v>
      </c>
      <c r="AE7" s="28">
        <f>'2007_AG_GW_Counties'!W7</f>
        <v>0.5</v>
      </c>
      <c r="AF7" s="29">
        <f>'2007_Urban_GW_Counties'!W7</f>
        <v>19.099999999999998</v>
      </c>
      <c r="AG7" s="29">
        <f>'2007_MW_GW_Counties '!W7</f>
        <v>0</v>
      </c>
      <c r="AH7" s="28">
        <f>'2007_AG_GW_Counties'!W7+'2007_Urban_GW_Counties'!W7+'2007_MW_GW_Counties '!W7</f>
        <v>19.599999999999998</v>
      </c>
      <c r="AI7" s="29">
        <f t="shared" si="1"/>
        <v>1037.1000000000001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'2007_AG_GW_Counties'!C8</f>
        <v>0.5</v>
      </c>
      <c r="D8" s="29">
        <f>'2007_Urban_GW_Counties'!C8</f>
        <v>18.299999999999997</v>
      </c>
      <c r="E8" s="29">
        <f>'2007_MW_GW_Counties '!C8</f>
        <v>0</v>
      </c>
      <c r="F8" s="29">
        <f t="shared" si="5"/>
        <v>18.799999999999997</v>
      </c>
      <c r="G8" s="28">
        <f>'2007_AG_GW_Counties'!H8</f>
        <v>159.99999999999997</v>
      </c>
      <c r="H8" s="29">
        <f>'2007_Urban_GW_Counties'!H8</f>
        <v>278.80000000000007</v>
      </c>
      <c r="I8" s="29">
        <f>'2007_MW_GW_Counties '!H8</f>
        <v>0</v>
      </c>
      <c r="J8" s="28">
        <f>'2007_AG_GW_Counties'!D8+'2007_Urban_GW_Counties'!D8+'2007_MW_GW_Counties '!D8</f>
        <v>49.7</v>
      </c>
      <c r="K8" s="28">
        <f>'2007_AG_GW_Counties'!E8+'2007_Urban_GW_Counties'!E8+'2007_MW_GW_Counties '!E8</f>
        <v>0</v>
      </c>
      <c r="L8" s="28">
        <f>'2007_AG_GW_Counties'!F8+'2007_Urban_GW_Counties'!F8+'2007_MW_GW_Counties '!F8</f>
        <v>5.3999999999999995</v>
      </c>
      <c r="M8" s="28">
        <f>'2007_AG_GW_Counties'!J8</f>
        <v>0</v>
      </c>
      <c r="N8" s="29">
        <f>'2007_Urban_GW_Counties'!J8</f>
        <v>0</v>
      </c>
      <c r="O8" s="29">
        <f>'2007_MW_GW_Counties '!J8</f>
        <v>0</v>
      </c>
      <c r="P8" s="28">
        <f>'2007_AG_GW_Counties'!J8+'2007_Urban_GW_Counties'!J8+'2007_MW_GW_Counties '!J8</f>
        <v>0</v>
      </c>
      <c r="Q8" s="29">
        <f>'2007_AG_GW_Counties'!H8+'2007_Urban_GW_Counties'!H8+'2007_MW_GW_Counties '!H8</f>
        <v>438.80000000000007</v>
      </c>
      <c r="S8" s="27">
        <v>301</v>
      </c>
      <c r="T8" s="25" t="s">
        <v>153</v>
      </c>
      <c r="U8" s="28">
        <f>'2007_AG_GW_Counties'!P8</f>
        <v>660.59999999999991</v>
      </c>
      <c r="V8" s="29">
        <f>'2007_Urban_GW_Counties'!P8</f>
        <v>160.1</v>
      </c>
      <c r="W8" s="29">
        <f>'2007_MW_GW_Counties '!P8</f>
        <v>0</v>
      </c>
      <c r="X8" s="29">
        <f t="shared" si="6"/>
        <v>820.69999999999993</v>
      </c>
      <c r="Y8" s="28">
        <f>'2007_AG_GW_Counties'!U8</f>
        <v>688.3</v>
      </c>
      <c r="Z8" s="29">
        <f>'2007_Urban_GW_Counties'!U8</f>
        <v>184.2</v>
      </c>
      <c r="AA8" s="29">
        <f>'2007_MW_GW_Counties '!U8</f>
        <v>0.5</v>
      </c>
      <c r="AB8" s="28">
        <f>'2007_AG_GW_Counties'!Q8+'2007_Urban_GW_Counties'!Q8+'2007_MW_GW_Counties '!Q8</f>
        <v>279.60000000000002</v>
      </c>
      <c r="AC8" s="28">
        <f>'2007_AG_GW_Counties'!R8+'2007_Urban_GW_Counties'!R8+'2007_MW_GW_Counties '!R8</f>
        <v>0</v>
      </c>
      <c r="AD8" s="28">
        <f>'2007_AG_GW_Counties'!S8+'2007_Urban_GW_Counties'!S8+'2007_MW_GW_Counties '!S8</f>
        <v>3.6000000000000005</v>
      </c>
      <c r="AE8" s="28">
        <f>'2007_AG_GW_Counties'!W8</f>
        <v>4.0999999999999996</v>
      </c>
      <c r="AF8" s="29">
        <f>'2007_Urban_GW_Counties'!W8</f>
        <v>8</v>
      </c>
      <c r="AG8" s="29">
        <f>'2007_MW_GW_Counties '!W8</f>
        <v>0</v>
      </c>
      <c r="AH8" s="28">
        <f>'2007_AG_GW_Counties'!W8+'2007_Urban_GW_Counties'!W8+'2007_MW_GW_Counties '!W8</f>
        <v>12.1</v>
      </c>
      <c r="AI8" s="29">
        <f t="shared" si="1"/>
        <v>873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'2007_AG_GW_Counties'!C9</f>
        <v>4.9000000000000004</v>
      </c>
      <c r="D9" s="29">
        <f>'2007_Urban_GW_Counties'!C9</f>
        <v>1.2</v>
      </c>
      <c r="E9" s="29">
        <f>'2007_MW_GW_Counties '!C9</f>
        <v>0</v>
      </c>
      <c r="F9" s="29">
        <f t="shared" si="5"/>
        <v>6.1000000000000005</v>
      </c>
      <c r="G9" s="28">
        <f>'2007_AG_GW_Counties'!H9</f>
        <v>11.4</v>
      </c>
      <c r="H9" s="29">
        <f>'2007_Urban_GW_Counties'!H9</f>
        <v>3.9000000000000004</v>
      </c>
      <c r="I9" s="29">
        <f>'2007_MW_GW_Counties '!H9</f>
        <v>0</v>
      </c>
      <c r="J9" s="28">
        <f>'2007_AG_GW_Counties'!D9+'2007_Urban_GW_Counties'!D9+'2007_MW_GW_Counties '!D9</f>
        <v>3.1999999999999997</v>
      </c>
      <c r="K9" s="28">
        <f>'2007_AG_GW_Counties'!E9+'2007_Urban_GW_Counties'!E9+'2007_MW_GW_Counties '!E9</f>
        <v>0</v>
      </c>
      <c r="L9" s="28">
        <f>'2007_AG_GW_Counties'!F9+'2007_Urban_GW_Counties'!F9+'2007_MW_GW_Counties '!F9</f>
        <v>0</v>
      </c>
      <c r="M9" s="28">
        <f>'2007_AG_GW_Counties'!J9</f>
        <v>0</v>
      </c>
      <c r="N9" s="29">
        <f>'2007_Urban_GW_Counties'!J9</f>
        <v>0</v>
      </c>
      <c r="O9" s="29">
        <f>'2007_MW_GW_Counties '!J9</f>
        <v>0</v>
      </c>
      <c r="P9" s="28">
        <f>'2007_AG_GW_Counties'!J9+'2007_Urban_GW_Counties'!J9+'2007_MW_GW_Counties '!J9</f>
        <v>0</v>
      </c>
      <c r="Q9" s="29">
        <f>'2007_AG_GW_Counties'!H9+'2007_Urban_GW_Counties'!H9+'2007_MW_GW_Counties '!H9</f>
        <v>15.3</v>
      </c>
      <c r="S9" s="27">
        <v>302</v>
      </c>
      <c r="T9" s="25" t="s">
        <v>154</v>
      </c>
      <c r="U9" s="28">
        <f>'2007_AG_GW_Counties'!P9</f>
        <v>464.59999999999997</v>
      </c>
      <c r="V9" s="29">
        <f>'2007_Urban_GW_Counties'!P9</f>
        <v>87.699999999999989</v>
      </c>
      <c r="W9" s="29">
        <f>'2007_MW_GW_Counties '!P9</f>
        <v>0</v>
      </c>
      <c r="X9" s="29">
        <f t="shared" si="6"/>
        <v>552.29999999999995</v>
      </c>
      <c r="Y9" s="28">
        <f>'2007_AG_GW_Counties'!U9</f>
        <v>501.59999999999997</v>
      </c>
      <c r="Z9" s="29">
        <f>'2007_Urban_GW_Counties'!U9</f>
        <v>147.19999999999999</v>
      </c>
      <c r="AA9" s="29">
        <f>'2007_MW_GW_Counties '!U9</f>
        <v>0</v>
      </c>
      <c r="AB9" s="28">
        <f>'2007_AG_GW_Counties'!Q9+'2007_Urban_GW_Counties'!Q9+'2007_MW_GW_Counties '!Q9</f>
        <v>104.8</v>
      </c>
      <c r="AC9" s="28">
        <f>'2007_AG_GW_Counties'!R9+'2007_Urban_GW_Counties'!R9+'2007_MW_GW_Counties '!R9</f>
        <v>0</v>
      </c>
      <c r="AD9" s="28">
        <f>'2007_AG_GW_Counties'!S9+'2007_Urban_GW_Counties'!S9+'2007_MW_GW_Counties '!S9</f>
        <v>0</v>
      </c>
      <c r="AE9" s="28">
        <f>'2007_AG_GW_Counties'!W9</f>
        <v>0</v>
      </c>
      <c r="AF9" s="29">
        <f>'2007_Urban_GW_Counties'!W9</f>
        <v>0</v>
      </c>
      <c r="AG9" s="29">
        <f>'2007_MW_GW_Counties '!W9</f>
        <v>0</v>
      </c>
      <c r="AH9" s="28">
        <f>'2007_AG_GW_Counties'!W9+'2007_Urban_GW_Counties'!W9+'2007_MW_GW_Counties '!W9</f>
        <v>0</v>
      </c>
      <c r="AI9" s="29">
        <f t="shared" si="1"/>
        <v>648.79999999999995</v>
      </c>
      <c r="AL9" s="148" t="s">
        <v>230</v>
      </c>
      <c r="AM9" s="150">
        <v>201</v>
      </c>
      <c r="AN9" s="151" t="s">
        <v>151</v>
      </c>
      <c r="AO9" s="138">
        <f t="shared" ref="AO9:AX10" si="11">U6</f>
        <v>69.600000000000009</v>
      </c>
      <c r="AP9" s="138">
        <f t="shared" si="11"/>
        <v>27.5</v>
      </c>
      <c r="AQ9" s="138">
        <f t="shared" si="11"/>
        <v>0</v>
      </c>
      <c r="AR9" s="138">
        <f t="shared" si="11"/>
        <v>97.100000000000009</v>
      </c>
      <c r="AS9" s="138">
        <f t="shared" si="11"/>
        <v>90.699999999999989</v>
      </c>
      <c r="AT9" s="138">
        <f t="shared" si="11"/>
        <v>157</v>
      </c>
      <c r="AU9" s="138">
        <f t="shared" si="11"/>
        <v>1</v>
      </c>
      <c r="AV9" s="138">
        <f t="shared" si="11"/>
        <v>19.600000000000001</v>
      </c>
      <c r="AW9" s="138">
        <f t="shared" si="11"/>
        <v>0</v>
      </c>
      <c r="AX9" s="138">
        <f t="shared" si="11"/>
        <v>0.30000000000000004</v>
      </c>
      <c r="AY9" s="138">
        <f t="shared" ref="AY9:BA9" si="12">AE6</f>
        <v>0</v>
      </c>
      <c r="AZ9" s="138">
        <f t="shared" si="12"/>
        <v>0</v>
      </c>
      <c r="BA9" s="138">
        <f t="shared" si="12"/>
        <v>0</v>
      </c>
      <c r="BB9" s="138">
        <f>AH6</f>
        <v>0</v>
      </c>
      <c r="BC9" s="138">
        <f>AI6</f>
        <v>248.7</v>
      </c>
    </row>
    <row r="10" spans="1:56" ht="13.5" thickBot="1" x14ac:dyDescent="0.25">
      <c r="A10" s="23" t="s">
        <v>24</v>
      </c>
      <c r="B10" s="24" t="s">
        <v>25</v>
      </c>
      <c r="C10" s="28">
        <f>'2007_AG_GW_Counties'!C10</f>
        <v>0.4</v>
      </c>
      <c r="D10" s="29">
        <f>'2007_Urban_GW_Counties'!C10</f>
        <v>9</v>
      </c>
      <c r="E10" s="29">
        <f>'2007_MW_GW_Counties '!C10</f>
        <v>0</v>
      </c>
      <c r="F10" s="29">
        <f t="shared" si="5"/>
        <v>9.4</v>
      </c>
      <c r="G10" s="28">
        <f>'2007_AG_GW_Counties'!H10</f>
        <v>18.399999999999999</v>
      </c>
      <c r="H10" s="29">
        <f>'2007_Urban_GW_Counties'!H10</f>
        <v>43.599999999999994</v>
      </c>
      <c r="I10" s="29">
        <f>'2007_MW_GW_Counties '!H10</f>
        <v>0</v>
      </c>
      <c r="J10" s="28">
        <f>'2007_AG_GW_Counties'!D10+'2007_Urban_GW_Counties'!D10+'2007_MW_GW_Counties '!D10</f>
        <v>10.500000000000002</v>
      </c>
      <c r="K10" s="28">
        <f>'2007_AG_GW_Counties'!E10+'2007_Urban_GW_Counties'!E10+'2007_MW_GW_Counties '!E10</f>
        <v>0</v>
      </c>
      <c r="L10" s="28">
        <f>'2007_AG_GW_Counties'!F10+'2007_Urban_GW_Counties'!F10+'2007_MW_GW_Counties '!F10</f>
        <v>0.7</v>
      </c>
      <c r="M10" s="28">
        <f>'2007_AG_GW_Counties'!J10</f>
        <v>0</v>
      </c>
      <c r="N10" s="29">
        <f>'2007_Urban_GW_Counties'!J10</f>
        <v>4.2</v>
      </c>
      <c r="O10" s="29">
        <f>'2007_MW_GW_Counties '!J10</f>
        <v>0</v>
      </c>
      <c r="P10" s="28">
        <f>'2007_AG_GW_Counties'!J10+'2007_Urban_GW_Counties'!J10+'2007_MW_GW_Counties '!J10</f>
        <v>4.2</v>
      </c>
      <c r="Q10" s="29">
        <f>'2007_AG_GW_Counties'!H10+'2007_Urban_GW_Counties'!H10+'2007_MW_GW_Counties '!H10</f>
        <v>61.999999999999993</v>
      </c>
      <c r="S10" s="27">
        <v>401</v>
      </c>
      <c r="T10" s="25" t="s">
        <v>93</v>
      </c>
      <c r="U10" s="28">
        <f>'2007_AG_GW_Counties'!P10</f>
        <v>266.89999999999998</v>
      </c>
      <c r="V10" s="29">
        <f>'2007_Urban_GW_Counties'!P10</f>
        <v>48.4</v>
      </c>
      <c r="W10" s="29">
        <f>'2007_MW_GW_Counties '!P10</f>
        <v>0</v>
      </c>
      <c r="X10" s="29">
        <f t="shared" si="6"/>
        <v>315.29999999999995</v>
      </c>
      <c r="Y10" s="28">
        <f>'2007_AG_GW_Counties'!U10</f>
        <v>335.49999999999994</v>
      </c>
      <c r="Z10" s="29">
        <f>'2007_Urban_GW_Counties'!U10</f>
        <v>232.7</v>
      </c>
      <c r="AA10" s="29">
        <f>'2007_MW_GW_Counties '!U10</f>
        <v>0</v>
      </c>
      <c r="AB10" s="28">
        <f>'2007_AG_GW_Counties'!Q10+'2007_Urban_GW_Counties'!Q10+'2007_MW_GW_Counties '!Q10</f>
        <v>79.5</v>
      </c>
      <c r="AC10" s="28">
        <f>'2007_AG_GW_Counties'!R10+'2007_Urban_GW_Counties'!R10+'2007_MW_GW_Counties '!R10</f>
        <v>43.1</v>
      </c>
      <c r="AD10" s="28">
        <f>'2007_AG_GW_Counties'!S10+'2007_Urban_GW_Counties'!S10+'2007_MW_GW_Counties '!S10</f>
        <v>0</v>
      </c>
      <c r="AE10" s="28">
        <f>'2007_AG_GW_Counties'!W10</f>
        <v>10.1</v>
      </c>
      <c r="AF10" s="29">
        <f>'2007_Urban_GW_Counties'!W10</f>
        <v>0</v>
      </c>
      <c r="AG10" s="29">
        <f>'2007_MW_GW_Counties '!W10</f>
        <v>0</v>
      </c>
      <c r="AH10" s="28">
        <f>'2007_AG_GW_Counties'!W10+'2007_Urban_GW_Counties'!W10+'2007_MW_GW_Counties '!W10</f>
        <v>10.1</v>
      </c>
      <c r="AI10" s="29">
        <f t="shared" si="1"/>
        <v>568.19999999999993</v>
      </c>
      <c r="AL10" s="148"/>
      <c r="AM10" s="152">
        <v>202</v>
      </c>
      <c r="AN10" s="153" t="s">
        <v>152</v>
      </c>
      <c r="AO10" s="154">
        <f t="shared" si="11"/>
        <v>21.900000000000002</v>
      </c>
      <c r="AP10" s="154">
        <f t="shared" si="11"/>
        <v>148.5</v>
      </c>
      <c r="AQ10" s="154">
        <f t="shared" si="11"/>
        <v>0</v>
      </c>
      <c r="AR10" s="154">
        <f t="shared" si="11"/>
        <v>170.4</v>
      </c>
      <c r="AS10" s="154">
        <f t="shared" si="11"/>
        <v>27.4</v>
      </c>
      <c r="AT10" s="154">
        <f t="shared" si="11"/>
        <v>1009.7</v>
      </c>
      <c r="AU10" s="154">
        <f t="shared" si="11"/>
        <v>0</v>
      </c>
      <c r="AV10" s="154">
        <f t="shared" si="11"/>
        <v>74.800000000000011</v>
      </c>
      <c r="AW10" s="154">
        <f t="shared" si="11"/>
        <v>90.1</v>
      </c>
      <c r="AX10" s="154">
        <f t="shared" si="11"/>
        <v>5.3000000000000007</v>
      </c>
      <c r="AY10" s="154">
        <f t="shared" ref="AY10:BA10" si="13">AE7</f>
        <v>0.5</v>
      </c>
      <c r="AZ10" s="154">
        <f t="shared" si="13"/>
        <v>19.099999999999998</v>
      </c>
      <c r="BA10" s="154">
        <f t="shared" si="13"/>
        <v>0</v>
      </c>
      <c r="BB10" s="154">
        <f>AH7</f>
        <v>19.599999999999998</v>
      </c>
      <c r="BC10" s="154">
        <f>AI7</f>
        <v>1037.1000000000001</v>
      </c>
    </row>
    <row r="11" spans="1:56" ht="13.5" thickTop="1" x14ac:dyDescent="0.2">
      <c r="A11" s="23" t="s">
        <v>26</v>
      </c>
      <c r="B11" s="24" t="s">
        <v>27</v>
      </c>
      <c r="C11" s="28">
        <f>'2007_AG_GW_Counties'!C11</f>
        <v>2070.2000000000003</v>
      </c>
      <c r="D11" s="29">
        <f>'2007_Urban_GW_Counties'!C11</f>
        <v>308.29999999999995</v>
      </c>
      <c r="E11" s="29">
        <f>'2007_MW_GW_Counties '!C11</f>
        <v>0</v>
      </c>
      <c r="F11" s="29">
        <f t="shared" si="5"/>
        <v>2378.5</v>
      </c>
      <c r="G11" s="28">
        <f>'2007_AG_GW_Counties'!H11</f>
        <v>4021.8</v>
      </c>
      <c r="H11" s="29">
        <f>'2007_Urban_GW_Counties'!H11</f>
        <v>378.9</v>
      </c>
      <c r="I11" s="29">
        <f>'2007_MW_GW_Counties '!H11</f>
        <v>29.8</v>
      </c>
      <c r="J11" s="28">
        <f>'2007_AG_GW_Counties'!D11+'2007_Urban_GW_Counties'!D11+'2007_MW_GW_Counties '!D11</f>
        <v>985.29999999999973</v>
      </c>
      <c r="K11" s="28">
        <f>'2007_AG_GW_Counties'!E11+'2007_Urban_GW_Counties'!E11+'2007_MW_GW_Counties '!E11</f>
        <v>7.5</v>
      </c>
      <c r="L11" s="28">
        <f>'2007_AG_GW_Counties'!F11+'2007_Urban_GW_Counties'!F11+'2007_MW_GW_Counties '!F11</f>
        <v>97.6</v>
      </c>
      <c r="M11" s="28">
        <f>'2007_AG_GW_Counties'!J11</f>
        <v>0</v>
      </c>
      <c r="N11" s="29">
        <f>'2007_Urban_GW_Counties'!J11</f>
        <v>0</v>
      </c>
      <c r="O11" s="29">
        <f>'2007_MW_GW_Counties '!J11</f>
        <v>0</v>
      </c>
      <c r="P11" s="28">
        <f>'2007_AG_GW_Counties'!J11+'2007_Urban_GW_Counties'!J11+'2007_MW_GW_Counties '!J11</f>
        <v>0</v>
      </c>
      <c r="Q11" s="29">
        <f>'2007_AG_GW_Counties'!H11+'2007_Urban_GW_Counties'!H11+'2007_MW_GW_Counties '!H11</f>
        <v>4430.5</v>
      </c>
      <c r="S11" s="27">
        <v>402</v>
      </c>
      <c r="T11" s="25" t="s">
        <v>155</v>
      </c>
      <c r="U11" s="28">
        <f>'2007_AG_GW_Counties'!P11</f>
        <v>4.0999999999999996</v>
      </c>
      <c r="V11" s="29">
        <f>'2007_Urban_GW_Counties'!P11</f>
        <v>683.30000000000018</v>
      </c>
      <c r="W11" s="29">
        <f>'2007_MW_GW_Counties '!P11</f>
        <v>0</v>
      </c>
      <c r="X11" s="29">
        <f t="shared" si="6"/>
        <v>687.4000000000002</v>
      </c>
      <c r="Y11" s="28">
        <f>'2007_AG_GW_Counties'!U11</f>
        <v>7.6</v>
      </c>
      <c r="Z11" s="29">
        <f>'2007_Urban_GW_Counties'!U11</f>
        <v>1781.4000000000003</v>
      </c>
      <c r="AA11" s="29">
        <f>'2007_MW_GW_Counties '!U11</f>
        <v>26.999999999999996</v>
      </c>
      <c r="AB11" s="28">
        <f>'2007_AG_GW_Counties'!Q11+'2007_Urban_GW_Counties'!Q11+'2007_MW_GW_Counties '!Q11</f>
        <v>68.600000000000009</v>
      </c>
      <c r="AC11" s="28">
        <f>'2007_AG_GW_Counties'!R11+'2007_Urban_GW_Counties'!R11+'2007_MW_GW_Counties '!R11</f>
        <v>70.2</v>
      </c>
      <c r="AD11" s="28">
        <f>'2007_AG_GW_Counties'!S11+'2007_Urban_GW_Counties'!S11+'2007_MW_GW_Counties '!S11</f>
        <v>0</v>
      </c>
      <c r="AE11" s="28">
        <f>'2007_AG_GW_Counties'!W11</f>
        <v>0</v>
      </c>
      <c r="AF11" s="29">
        <f>'2007_Urban_GW_Counties'!W11</f>
        <v>0</v>
      </c>
      <c r="AG11" s="29">
        <f>'2007_MW_GW_Counties '!W11</f>
        <v>0</v>
      </c>
      <c r="AH11" s="28">
        <f>'2007_AG_GW_Counties'!W11+'2007_Urban_GW_Counties'!W11+'2007_MW_GW_Counties '!W11</f>
        <v>0</v>
      </c>
      <c r="AI11" s="29">
        <f t="shared" si="1"/>
        <v>1816.0000000000002</v>
      </c>
      <c r="AL11" s="148"/>
      <c r="AM11" s="150"/>
      <c r="AN11" s="155" t="s">
        <v>242</v>
      </c>
      <c r="AO11" s="138">
        <f>SUM(AO9:AO10)</f>
        <v>91.500000000000014</v>
      </c>
      <c r="AP11" s="138">
        <f t="shared" ref="AP11:BC11" si="14">SUM(AP9:AP10)</f>
        <v>176</v>
      </c>
      <c r="AQ11" s="138">
        <f t="shared" si="14"/>
        <v>0</v>
      </c>
      <c r="AR11" s="138">
        <f t="shared" si="14"/>
        <v>267.5</v>
      </c>
      <c r="AS11" s="138">
        <f t="shared" si="14"/>
        <v>118.1</v>
      </c>
      <c r="AT11" s="138">
        <f t="shared" si="14"/>
        <v>1166.7</v>
      </c>
      <c r="AU11" s="138">
        <f t="shared" si="14"/>
        <v>1</v>
      </c>
      <c r="AV11" s="138">
        <f t="shared" si="14"/>
        <v>94.4</v>
      </c>
      <c r="AW11" s="138">
        <f t="shared" si="14"/>
        <v>90.1</v>
      </c>
      <c r="AX11" s="138">
        <f t="shared" si="14"/>
        <v>5.6000000000000005</v>
      </c>
      <c r="AY11" s="138">
        <f t="shared" ref="AY11:BA11" si="15">SUM(AY9:AY10)</f>
        <v>0.5</v>
      </c>
      <c r="AZ11" s="138">
        <f t="shared" si="15"/>
        <v>19.099999999999998</v>
      </c>
      <c r="BA11" s="138">
        <f t="shared" si="15"/>
        <v>0</v>
      </c>
      <c r="BB11" s="138">
        <f t="shared" si="14"/>
        <v>19.599999999999998</v>
      </c>
      <c r="BC11" s="138">
        <f t="shared" si="14"/>
        <v>1285.8000000000002</v>
      </c>
      <c r="BD11" s="28">
        <f>AS11+AT11+AU11</f>
        <v>1285.8</v>
      </c>
    </row>
    <row r="12" spans="1:56" x14ac:dyDescent="0.2">
      <c r="A12" s="23" t="s">
        <v>28</v>
      </c>
      <c r="B12" s="24" t="s">
        <v>29</v>
      </c>
      <c r="C12" s="28">
        <f>'2007_AG_GW_Counties'!C12</f>
        <v>300.60000000000002</v>
      </c>
      <c r="D12" s="29">
        <f>'2007_Urban_GW_Counties'!C12</f>
        <v>10.299999999999999</v>
      </c>
      <c r="E12" s="29">
        <f>'2007_MW_GW_Counties '!C12</f>
        <v>3.0999999999999996</v>
      </c>
      <c r="F12" s="29">
        <f t="shared" si="5"/>
        <v>314.00000000000006</v>
      </c>
      <c r="G12" s="28">
        <f>'2007_AG_GW_Counties'!H12</f>
        <v>1072.2000000000003</v>
      </c>
      <c r="H12" s="29">
        <f>'2007_Urban_GW_Counties'!H12</f>
        <v>10.299999999999999</v>
      </c>
      <c r="I12" s="29">
        <f>'2007_MW_GW_Counties '!H12</f>
        <v>80.700000000000017</v>
      </c>
      <c r="J12" s="28">
        <f>'2007_AG_GW_Counties'!D12+'2007_Urban_GW_Counties'!D12+'2007_MW_GW_Counties '!D12</f>
        <v>70.800000000000011</v>
      </c>
      <c r="K12" s="28">
        <f>'2007_AG_GW_Counties'!E12+'2007_Urban_GW_Counties'!E12+'2007_MW_GW_Counties '!E12</f>
        <v>0</v>
      </c>
      <c r="L12" s="28">
        <f>'2007_AG_GW_Counties'!F12+'2007_Urban_GW_Counties'!F12+'2007_MW_GW_Counties '!F12</f>
        <v>94.199999999999989</v>
      </c>
      <c r="M12" s="28">
        <f>'2007_AG_GW_Counties'!J12</f>
        <v>52.9</v>
      </c>
      <c r="N12" s="29">
        <f>'2007_Urban_GW_Counties'!J12</f>
        <v>0</v>
      </c>
      <c r="O12" s="29">
        <f>'2007_MW_GW_Counties '!J12</f>
        <v>3.9000000000000057</v>
      </c>
      <c r="P12" s="28">
        <f>'2007_AG_GW_Counties'!J12+'2007_Urban_GW_Counties'!J12+'2007_MW_GW_Counties '!J12</f>
        <v>56.800000000000004</v>
      </c>
      <c r="Q12" s="29">
        <f>'2007_AG_GW_Counties'!H12+'2007_Urban_GW_Counties'!H12+'2007_MW_GW_Counties '!H12</f>
        <v>1163.2000000000003</v>
      </c>
      <c r="S12" s="27">
        <v>403</v>
      </c>
      <c r="T12" s="25" t="s">
        <v>156</v>
      </c>
      <c r="U12" s="28">
        <f>'2007_AG_GW_Counties'!P12</f>
        <v>166.8</v>
      </c>
      <c r="V12" s="29">
        <f>'2007_Urban_GW_Counties'!P12</f>
        <v>564.29999999999995</v>
      </c>
      <c r="W12" s="29">
        <f>'2007_MW_GW_Counties '!P12</f>
        <v>0</v>
      </c>
      <c r="X12" s="29">
        <f t="shared" si="6"/>
        <v>731.09999999999991</v>
      </c>
      <c r="Y12" s="28">
        <f>'2007_AG_GW_Counties'!U12</f>
        <v>186</v>
      </c>
      <c r="Z12" s="29">
        <f>'2007_Urban_GW_Counties'!U12</f>
        <v>1413.1999999999998</v>
      </c>
      <c r="AA12" s="29">
        <f>'2007_MW_GW_Counties '!U12</f>
        <v>5.3</v>
      </c>
      <c r="AB12" s="28">
        <f>'2007_AG_GW_Counties'!Q12+'2007_Urban_GW_Counties'!Q12+'2007_MW_GW_Counties '!Q12</f>
        <v>350.59999999999997</v>
      </c>
      <c r="AC12" s="28">
        <f>'2007_AG_GW_Counties'!R12+'2007_Urban_GW_Counties'!R12+'2007_MW_GW_Counties '!R12</f>
        <v>70.399999999999991</v>
      </c>
      <c r="AD12" s="28">
        <f>'2007_AG_GW_Counties'!S12+'2007_Urban_GW_Counties'!S12+'2007_MW_GW_Counties '!S12</f>
        <v>0</v>
      </c>
      <c r="AE12" s="28">
        <f>'2007_AG_GW_Counties'!W12</f>
        <v>10.8</v>
      </c>
      <c r="AF12" s="29">
        <f>'2007_Urban_GW_Counties'!W12</f>
        <v>332.6</v>
      </c>
      <c r="AG12" s="29">
        <f>'2007_MW_GW_Counties '!W12</f>
        <v>0</v>
      </c>
      <c r="AH12" s="28">
        <f>'2007_AG_GW_Counties'!W12+'2007_Urban_GW_Counties'!W12+'2007_MW_GW_Counties '!W12</f>
        <v>343.40000000000003</v>
      </c>
      <c r="AI12" s="29">
        <f t="shared" si="1"/>
        <v>1604.4999999999998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'2007_AG_GW_Counties'!C13</f>
        <v>70.5</v>
      </c>
      <c r="D13" s="29">
        <f>'2007_Urban_GW_Counties'!C13</f>
        <v>18.799999999999997</v>
      </c>
      <c r="E13" s="29">
        <f>'2007_MW_GW_Counties '!C13</f>
        <v>0</v>
      </c>
      <c r="F13" s="29">
        <f t="shared" si="5"/>
        <v>89.3</v>
      </c>
      <c r="G13" s="28">
        <f>'2007_AG_GW_Counties'!H13</f>
        <v>76.5</v>
      </c>
      <c r="H13" s="29">
        <f>'2007_Urban_GW_Counties'!H13</f>
        <v>43.8</v>
      </c>
      <c r="I13" s="29">
        <f>'2007_MW_GW_Counties '!H13</f>
        <v>0</v>
      </c>
      <c r="J13" s="28">
        <f>'2007_AG_GW_Counties'!D13+'2007_Urban_GW_Counties'!D13+'2007_MW_GW_Counties '!D13</f>
        <v>21.599999999999998</v>
      </c>
      <c r="K13" s="28">
        <f>'2007_AG_GW_Counties'!E13+'2007_Urban_GW_Counties'!E13+'2007_MW_GW_Counties '!E13</f>
        <v>0</v>
      </c>
      <c r="L13" s="28">
        <f>'2007_AG_GW_Counties'!F13+'2007_Urban_GW_Counties'!F13+'2007_MW_GW_Counties '!F13</f>
        <v>0</v>
      </c>
      <c r="M13" s="28">
        <f>'2007_AG_GW_Counties'!J13</f>
        <v>0</v>
      </c>
      <c r="N13" s="29">
        <f>'2007_Urban_GW_Counties'!J13</f>
        <v>0</v>
      </c>
      <c r="O13" s="29">
        <f>'2007_MW_GW_Counties '!J13</f>
        <v>0</v>
      </c>
      <c r="P13" s="28">
        <f>'2007_AG_GW_Counties'!J13+'2007_Urban_GW_Counties'!J13+'2007_MW_GW_Counties '!J13</f>
        <v>0</v>
      </c>
      <c r="Q13" s="29">
        <f>'2007_AG_GW_Counties'!H13+'2007_Urban_GW_Counties'!H13+'2007_MW_GW_Counties '!H13</f>
        <v>120.3</v>
      </c>
      <c r="S13" s="27">
        <v>404</v>
      </c>
      <c r="T13" s="25" t="s">
        <v>81</v>
      </c>
      <c r="U13" s="28">
        <f>'2007_AG_GW_Counties'!P13</f>
        <v>45.599999999999994</v>
      </c>
      <c r="V13" s="29">
        <f>'2007_Urban_GW_Counties'!P13</f>
        <v>23</v>
      </c>
      <c r="W13" s="29">
        <f>'2007_MW_GW_Counties '!P13</f>
        <v>0</v>
      </c>
      <c r="X13" s="29">
        <f t="shared" si="6"/>
        <v>68.599999999999994</v>
      </c>
      <c r="Y13" s="28">
        <f>'2007_AG_GW_Counties'!U13</f>
        <v>304.5</v>
      </c>
      <c r="Z13" s="29">
        <f>'2007_Urban_GW_Counties'!U13</f>
        <v>897.9</v>
      </c>
      <c r="AA13" s="29">
        <f>'2007_MW_GW_Counties '!U13</f>
        <v>0</v>
      </c>
      <c r="AB13" s="28">
        <f>'2007_AG_GW_Counties'!Q13+'2007_Urban_GW_Counties'!Q13+'2007_MW_GW_Counties '!Q13</f>
        <v>28.799999999999997</v>
      </c>
      <c r="AC13" s="28">
        <f>'2007_AG_GW_Counties'!R13+'2007_Urban_GW_Counties'!R13+'2007_MW_GW_Counties '!R13</f>
        <v>14.2</v>
      </c>
      <c r="AD13" s="28">
        <f>'2007_AG_GW_Counties'!S13+'2007_Urban_GW_Counties'!S13+'2007_MW_GW_Counties '!S13</f>
        <v>0</v>
      </c>
      <c r="AE13" s="28">
        <f>'2007_AG_GW_Counties'!W13</f>
        <v>0</v>
      </c>
      <c r="AF13" s="29">
        <f>'2007_Urban_GW_Counties'!W13</f>
        <v>0</v>
      </c>
      <c r="AG13" s="29">
        <f>'2007_MW_GW_Counties '!W13</f>
        <v>0</v>
      </c>
      <c r="AH13" s="28">
        <f>'2007_AG_GW_Counties'!W13+'2007_Urban_GW_Counties'!W13+'2007_MW_GW_Counties '!W13</f>
        <v>0</v>
      </c>
      <c r="AI13" s="29">
        <f t="shared" si="1"/>
        <v>1202.4000000000001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'2007_AG_GW_Counties'!C14</f>
        <v>0</v>
      </c>
      <c r="D14" s="29">
        <f>'2007_Urban_GW_Counties'!C14</f>
        <v>1</v>
      </c>
      <c r="E14" s="29">
        <f>'2007_MW_GW_Counties '!C14</f>
        <v>0</v>
      </c>
      <c r="F14" s="29">
        <f t="shared" si="5"/>
        <v>1</v>
      </c>
      <c r="G14" s="28">
        <f>'2007_AG_GW_Counties'!H14</f>
        <v>2782.2</v>
      </c>
      <c r="H14" s="29">
        <f>'2007_Urban_GW_Counties'!H14</f>
        <v>90.3</v>
      </c>
      <c r="I14" s="29">
        <f>'2007_MW_GW_Counties '!H14</f>
        <v>30.3</v>
      </c>
      <c r="J14" s="28">
        <f>'2007_AG_GW_Counties'!D14+'2007_Urban_GW_Counties'!D14+'2007_MW_GW_Counties '!D14</f>
        <v>0.5</v>
      </c>
      <c r="K14" s="28">
        <f>'2007_AG_GW_Counties'!E14+'2007_Urban_GW_Counties'!E14+'2007_MW_GW_Counties '!E14</f>
        <v>0</v>
      </c>
      <c r="L14" s="28">
        <f>'2007_AG_GW_Counties'!F14+'2007_Urban_GW_Counties'!F14+'2007_MW_GW_Counties '!F14</f>
        <v>0</v>
      </c>
      <c r="M14" s="28">
        <f>'2007_AG_GW_Counties'!J14</f>
        <v>217.00000000000003</v>
      </c>
      <c r="N14" s="29">
        <f>'2007_Urban_GW_Counties'!J14</f>
        <v>0</v>
      </c>
      <c r="O14" s="29">
        <f>'2007_MW_GW_Counties '!J14</f>
        <v>0</v>
      </c>
      <c r="P14" s="28">
        <f>'2007_AG_GW_Counties'!J14+'2007_Urban_GW_Counties'!J14+'2007_MW_GW_Counties '!J14</f>
        <v>217.00000000000003</v>
      </c>
      <c r="Q14" s="29">
        <f>'2007_AG_GW_Counties'!H14+'2007_Urban_GW_Counties'!H14+'2007_MW_GW_Counties '!H14</f>
        <v>2902.8</v>
      </c>
      <c r="S14" s="27">
        <v>501</v>
      </c>
      <c r="T14" s="25" t="s">
        <v>157</v>
      </c>
      <c r="U14" s="28">
        <f>'2007_AG_GW_Counties'!P14</f>
        <v>93.199999999999989</v>
      </c>
      <c r="V14" s="29">
        <f>'2007_Urban_GW_Counties'!P14</f>
        <v>11.399999999999999</v>
      </c>
      <c r="W14" s="29">
        <f>'2007_MW_GW_Counties '!P14</f>
        <v>0</v>
      </c>
      <c r="X14" s="29">
        <f t="shared" si="6"/>
        <v>104.6</v>
      </c>
      <c r="Y14" s="28">
        <f>'2007_AG_GW_Counties'!U14</f>
        <v>371.90000000000003</v>
      </c>
      <c r="Z14" s="29">
        <f>'2007_Urban_GW_Counties'!U14</f>
        <v>17</v>
      </c>
      <c r="AA14" s="29">
        <f>'2007_MW_GW_Counties '!U14</f>
        <v>8.1</v>
      </c>
      <c r="AB14" s="28">
        <f>'2007_AG_GW_Counties'!Q14+'2007_Urban_GW_Counties'!Q14+'2007_MW_GW_Counties '!Q14</f>
        <v>36.799999999999997</v>
      </c>
      <c r="AC14" s="28">
        <f>'2007_AG_GW_Counties'!R14+'2007_Urban_GW_Counties'!R14+'2007_MW_GW_Counties '!R14</f>
        <v>0</v>
      </c>
      <c r="AD14" s="28">
        <f>'2007_AG_GW_Counties'!S14+'2007_Urban_GW_Counties'!S14+'2007_MW_GW_Counties '!S14</f>
        <v>6.8</v>
      </c>
      <c r="AE14" s="28">
        <f>'2007_AG_GW_Counties'!W14</f>
        <v>74.899999999999991</v>
      </c>
      <c r="AF14" s="29">
        <f>'2007_Urban_GW_Counties'!W14</f>
        <v>0</v>
      </c>
      <c r="AG14" s="29">
        <f>'2007_MW_GW_Counties '!W14</f>
        <v>0</v>
      </c>
      <c r="AH14" s="28">
        <f>'2007_AG_GW_Counties'!W14+'2007_Urban_GW_Counties'!W14+'2007_MW_GW_Counties '!W14</f>
        <v>74.899999999999991</v>
      </c>
      <c r="AI14" s="29">
        <f t="shared" si="1"/>
        <v>397.00000000000006</v>
      </c>
      <c r="AL14" s="148" t="s">
        <v>231</v>
      </c>
      <c r="AM14" s="150">
        <v>301</v>
      </c>
      <c r="AN14" s="151" t="s">
        <v>153</v>
      </c>
      <c r="AO14" s="138">
        <f t="shared" ref="AO14:AX15" si="16">U8</f>
        <v>660.59999999999991</v>
      </c>
      <c r="AP14" s="138">
        <f t="shared" si="16"/>
        <v>160.1</v>
      </c>
      <c r="AQ14" s="138">
        <f t="shared" si="16"/>
        <v>0</v>
      </c>
      <c r="AR14" s="138">
        <f t="shared" si="16"/>
        <v>820.69999999999993</v>
      </c>
      <c r="AS14" s="138">
        <f t="shared" si="16"/>
        <v>688.3</v>
      </c>
      <c r="AT14" s="138">
        <f t="shared" si="16"/>
        <v>184.2</v>
      </c>
      <c r="AU14" s="138">
        <f t="shared" si="16"/>
        <v>0.5</v>
      </c>
      <c r="AV14" s="138">
        <f t="shared" si="16"/>
        <v>279.60000000000002</v>
      </c>
      <c r="AW14" s="138">
        <f t="shared" si="16"/>
        <v>0</v>
      </c>
      <c r="AX14" s="138">
        <f t="shared" si="16"/>
        <v>3.6000000000000005</v>
      </c>
      <c r="AY14" s="138">
        <f t="shared" ref="AY14:BA14" si="17">AE8</f>
        <v>4.0999999999999996</v>
      </c>
      <c r="AZ14" s="138">
        <f t="shared" si="17"/>
        <v>8</v>
      </c>
      <c r="BA14" s="138">
        <f t="shared" si="17"/>
        <v>0</v>
      </c>
      <c r="BB14" s="138">
        <f>AH8</f>
        <v>12.1</v>
      </c>
      <c r="BC14" s="138">
        <f>AI8</f>
        <v>873</v>
      </c>
    </row>
    <row r="15" spans="1:56" ht="13.5" thickBot="1" x14ac:dyDescent="0.25">
      <c r="A15" s="23" t="s">
        <v>34</v>
      </c>
      <c r="B15" s="24" t="s">
        <v>35</v>
      </c>
      <c r="C15" s="28">
        <f>'2007_AG_GW_Counties'!C15</f>
        <v>71.5</v>
      </c>
      <c r="D15" s="29">
        <f>'2007_Urban_GW_Counties'!C15</f>
        <v>11.699999999999998</v>
      </c>
      <c r="E15" s="29">
        <f>'2007_MW_GW_Counties '!C15</f>
        <v>0</v>
      </c>
      <c r="F15" s="29">
        <f t="shared" si="5"/>
        <v>83.2</v>
      </c>
      <c r="G15" s="28">
        <f>'2007_AG_GW_Counties'!H15</f>
        <v>98.6</v>
      </c>
      <c r="H15" s="29">
        <f>'2007_Urban_GW_Counties'!H15</f>
        <v>11.699999999999998</v>
      </c>
      <c r="I15" s="29">
        <f>'2007_MW_GW_Counties '!H15</f>
        <v>0</v>
      </c>
      <c r="J15" s="28">
        <f>'2007_AG_GW_Counties'!D15+'2007_Urban_GW_Counties'!D15+'2007_MW_GW_Counties '!D15</f>
        <v>17.899999999999999</v>
      </c>
      <c r="K15" s="28">
        <f>'2007_AG_GW_Counties'!E15+'2007_Urban_GW_Counties'!E15+'2007_MW_GW_Counties '!E15</f>
        <v>0</v>
      </c>
      <c r="L15" s="28">
        <f>'2007_AG_GW_Counties'!F15+'2007_Urban_GW_Counties'!F15+'2007_MW_GW_Counties '!F15</f>
        <v>0</v>
      </c>
      <c r="M15" s="28">
        <f>'2007_AG_GW_Counties'!J15</f>
        <v>0</v>
      </c>
      <c r="N15" s="29">
        <f>'2007_Urban_GW_Counties'!J15</f>
        <v>0</v>
      </c>
      <c r="O15" s="29">
        <f>'2007_MW_GW_Counties '!J15</f>
        <v>0</v>
      </c>
      <c r="P15" s="28">
        <f>'2007_AG_GW_Counties'!J15+'2007_Urban_GW_Counties'!J15+'2007_MW_GW_Counties '!J15</f>
        <v>0</v>
      </c>
      <c r="Q15" s="29">
        <f>'2007_AG_GW_Counties'!H15+'2007_Urban_GW_Counties'!H15+'2007_MW_GW_Counties '!H15</f>
        <v>110.3</v>
      </c>
      <c r="S15" s="27">
        <v>502</v>
      </c>
      <c r="T15" s="25" t="s">
        <v>158</v>
      </c>
      <c r="U15" s="28">
        <f>'2007_AG_GW_Counties'!P15</f>
        <v>1.6</v>
      </c>
      <c r="V15" s="29">
        <f>'2007_Urban_GW_Counties'!P15</f>
        <v>0.4</v>
      </c>
      <c r="W15" s="29">
        <f>'2007_MW_GW_Counties '!P15</f>
        <v>0</v>
      </c>
      <c r="X15" s="29">
        <f t="shared" si="6"/>
        <v>2</v>
      </c>
      <c r="Y15" s="28">
        <f>'2007_AG_GW_Counties'!U15</f>
        <v>7.8</v>
      </c>
      <c r="Z15" s="29">
        <f>'2007_Urban_GW_Counties'!U15</f>
        <v>0.6</v>
      </c>
      <c r="AA15" s="29">
        <f>'2007_MW_GW_Counties '!U15</f>
        <v>0</v>
      </c>
      <c r="AB15" s="28">
        <f>'2007_AG_GW_Counties'!Q15+'2007_Urban_GW_Counties'!Q15+'2007_MW_GW_Counties '!Q15</f>
        <v>0.4</v>
      </c>
      <c r="AC15" s="28">
        <f>'2007_AG_GW_Counties'!R15+'2007_Urban_GW_Counties'!R15+'2007_MW_GW_Counties '!R15</f>
        <v>0</v>
      </c>
      <c r="AD15" s="28">
        <f>'2007_AG_GW_Counties'!S15+'2007_Urban_GW_Counties'!S15+'2007_MW_GW_Counties '!S15</f>
        <v>0.2</v>
      </c>
      <c r="AE15" s="28">
        <f>'2007_AG_GW_Counties'!W15</f>
        <v>0</v>
      </c>
      <c r="AF15" s="29">
        <f>'2007_Urban_GW_Counties'!W15</f>
        <v>0</v>
      </c>
      <c r="AG15" s="29">
        <f>'2007_MW_GW_Counties '!W15</f>
        <v>0</v>
      </c>
      <c r="AH15" s="28">
        <f>'2007_AG_GW_Counties'!W15+'2007_Urban_GW_Counties'!W15+'2007_MW_GW_Counties '!W15</f>
        <v>0</v>
      </c>
      <c r="AI15" s="29">
        <f t="shared" si="1"/>
        <v>8.4</v>
      </c>
      <c r="AL15" s="148"/>
      <c r="AM15" s="152">
        <v>302</v>
      </c>
      <c r="AN15" s="153" t="s">
        <v>154</v>
      </c>
      <c r="AO15" s="154">
        <f t="shared" si="16"/>
        <v>464.59999999999997</v>
      </c>
      <c r="AP15" s="154">
        <f t="shared" si="16"/>
        <v>87.699999999999989</v>
      </c>
      <c r="AQ15" s="154">
        <f t="shared" si="16"/>
        <v>0</v>
      </c>
      <c r="AR15" s="154">
        <f t="shared" si="16"/>
        <v>552.29999999999995</v>
      </c>
      <c r="AS15" s="154">
        <f t="shared" si="16"/>
        <v>501.59999999999997</v>
      </c>
      <c r="AT15" s="154">
        <f t="shared" si="16"/>
        <v>147.19999999999999</v>
      </c>
      <c r="AU15" s="154">
        <f t="shared" si="16"/>
        <v>0</v>
      </c>
      <c r="AV15" s="154">
        <f t="shared" si="16"/>
        <v>104.8</v>
      </c>
      <c r="AW15" s="154">
        <f t="shared" si="16"/>
        <v>0</v>
      </c>
      <c r="AX15" s="154">
        <f t="shared" si="16"/>
        <v>0</v>
      </c>
      <c r="AY15" s="154">
        <f t="shared" ref="AY15:BA15" si="18">AE9</f>
        <v>0</v>
      </c>
      <c r="AZ15" s="154">
        <f t="shared" si="18"/>
        <v>0</v>
      </c>
      <c r="BA15" s="154">
        <f t="shared" si="18"/>
        <v>0</v>
      </c>
      <c r="BB15" s="154">
        <f>AH9</f>
        <v>0</v>
      </c>
      <c r="BC15" s="154">
        <f>AI9</f>
        <v>648.79999999999995</v>
      </c>
    </row>
    <row r="16" spans="1:56" ht="13.5" thickTop="1" x14ac:dyDescent="0.2">
      <c r="A16" s="23" t="s">
        <v>36</v>
      </c>
      <c r="B16" s="24" t="s">
        <v>37</v>
      </c>
      <c r="C16" s="28">
        <f>'2007_AG_GW_Counties'!C16</f>
        <v>1732.3000000000002</v>
      </c>
      <c r="D16" s="29">
        <f>'2007_Urban_GW_Counties'!C16</f>
        <v>194.5</v>
      </c>
      <c r="E16" s="29">
        <f>'2007_MW_GW_Counties '!C16</f>
        <v>23.9</v>
      </c>
      <c r="F16" s="29">
        <f t="shared" si="5"/>
        <v>1950.7000000000003</v>
      </c>
      <c r="G16" s="28">
        <f>'2007_AG_GW_Counties'!H16</f>
        <v>3346.6000000000008</v>
      </c>
      <c r="H16" s="29">
        <f>'2007_Urban_GW_Counties'!H16</f>
        <v>275.69999999999993</v>
      </c>
      <c r="I16" s="29">
        <f>'2007_MW_GW_Counties '!H16</f>
        <v>45.5</v>
      </c>
      <c r="J16" s="28">
        <f>'2007_AG_GW_Counties'!D16+'2007_Urban_GW_Counties'!D16+'2007_MW_GW_Counties '!D16</f>
        <v>782.69999999999993</v>
      </c>
      <c r="K16" s="28">
        <f>'2007_AG_GW_Counties'!E16+'2007_Urban_GW_Counties'!E16+'2007_MW_GW_Counties '!E16</f>
        <v>190.8</v>
      </c>
      <c r="L16" s="28">
        <f>'2007_AG_GW_Counties'!F16+'2007_Urban_GW_Counties'!F16+'2007_MW_GW_Counties '!F16</f>
        <v>80.199999999999989</v>
      </c>
      <c r="M16" s="28">
        <f>'2007_AG_GW_Counties'!J16</f>
        <v>8.8000000000000007</v>
      </c>
      <c r="N16" s="29">
        <f>'2007_Urban_GW_Counties'!J16</f>
        <v>7</v>
      </c>
      <c r="O16" s="29">
        <f>'2007_MW_GW_Counties '!J16</f>
        <v>0</v>
      </c>
      <c r="P16" s="28">
        <f>'2007_AG_GW_Counties'!J16+'2007_Urban_GW_Counties'!J16+'2007_MW_GW_Counties '!J16</f>
        <v>15.8</v>
      </c>
      <c r="Q16" s="29">
        <f>'2007_AG_GW_Counties'!H16+'2007_Urban_GW_Counties'!H16+'2007_MW_GW_Counties '!H16</f>
        <v>3667.8000000000006</v>
      </c>
      <c r="S16" s="27">
        <v>503</v>
      </c>
      <c r="T16" s="25" t="s">
        <v>159</v>
      </c>
      <c r="U16" s="28">
        <f>'2007_AG_GW_Counties'!P16</f>
        <v>263.7</v>
      </c>
      <c r="V16" s="29">
        <f>'2007_Urban_GW_Counties'!P16</f>
        <v>46</v>
      </c>
      <c r="W16" s="29">
        <f>'2007_MW_GW_Counties '!P16</f>
        <v>0</v>
      </c>
      <c r="X16" s="29">
        <f t="shared" si="6"/>
        <v>309.7</v>
      </c>
      <c r="Y16" s="28">
        <f>'2007_AG_GW_Counties'!U16</f>
        <v>524.29999999999995</v>
      </c>
      <c r="Z16" s="29">
        <f>'2007_Urban_GW_Counties'!U16</f>
        <v>58.4</v>
      </c>
      <c r="AA16" s="29">
        <f>'2007_MW_GW_Counties '!U16</f>
        <v>0.2</v>
      </c>
      <c r="AB16" s="28">
        <f>'2007_AG_GW_Counties'!Q16+'2007_Urban_GW_Counties'!Q16+'2007_MW_GW_Counties '!Q16</f>
        <v>64</v>
      </c>
      <c r="AC16" s="28">
        <f>'2007_AG_GW_Counties'!R16+'2007_Urban_GW_Counties'!R16+'2007_MW_GW_Counties '!R16</f>
        <v>0</v>
      </c>
      <c r="AD16" s="28">
        <f>'2007_AG_GW_Counties'!S16+'2007_Urban_GW_Counties'!S16+'2007_MW_GW_Counties '!S16</f>
        <v>72.7</v>
      </c>
      <c r="AE16" s="28">
        <f>'2007_AG_GW_Counties'!W16</f>
        <v>4</v>
      </c>
      <c r="AF16" s="29">
        <f>'2007_Urban_GW_Counties'!W16</f>
        <v>3.1</v>
      </c>
      <c r="AG16" s="29">
        <f>'2007_MW_GW_Counties '!W16</f>
        <v>0</v>
      </c>
      <c r="AH16" s="28">
        <f>'2007_AG_GW_Counties'!W16+'2007_Urban_GW_Counties'!W16+'2007_MW_GW_Counties '!W16</f>
        <v>7.1</v>
      </c>
      <c r="AI16" s="29">
        <f t="shared" si="1"/>
        <v>582.9</v>
      </c>
      <c r="AL16" s="148"/>
      <c r="AM16" s="150"/>
      <c r="AN16" s="155" t="s">
        <v>242</v>
      </c>
      <c r="AO16" s="138">
        <f>SUM(AO14:AO15)</f>
        <v>1125.1999999999998</v>
      </c>
      <c r="AP16" s="138">
        <f t="shared" ref="AP16:BC16" si="19">SUM(AP14:AP15)</f>
        <v>247.79999999999998</v>
      </c>
      <c r="AQ16" s="138">
        <f t="shared" si="19"/>
        <v>0</v>
      </c>
      <c r="AR16" s="138">
        <f t="shared" si="19"/>
        <v>1373</v>
      </c>
      <c r="AS16" s="138">
        <f t="shared" si="19"/>
        <v>1189.8999999999999</v>
      </c>
      <c r="AT16" s="138">
        <f t="shared" si="19"/>
        <v>331.4</v>
      </c>
      <c r="AU16" s="138">
        <f t="shared" si="19"/>
        <v>0.5</v>
      </c>
      <c r="AV16" s="138">
        <f t="shared" si="19"/>
        <v>384.40000000000003</v>
      </c>
      <c r="AW16" s="138">
        <f t="shared" si="19"/>
        <v>0</v>
      </c>
      <c r="AX16" s="138">
        <f t="shared" si="19"/>
        <v>3.6000000000000005</v>
      </c>
      <c r="AY16" s="138">
        <f t="shared" ref="AY16:BA16" si="20">SUM(AY14:AY15)</f>
        <v>4.0999999999999996</v>
      </c>
      <c r="AZ16" s="138">
        <f t="shared" si="20"/>
        <v>8</v>
      </c>
      <c r="BA16" s="138">
        <f t="shared" si="20"/>
        <v>0</v>
      </c>
      <c r="BB16" s="138">
        <f t="shared" si="19"/>
        <v>12.1</v>
      </c>
      <c r="BC16" s="138">
        <f t="shared" si="19"/>
        <v>1521.8</v>
      </c>
      <c r="BD16" s="28">
        <f>AS16+AT16+AU16</f>
        <v>1521.7999999999997</v>
      </c>
    </row>
    <row r="17" spans="1:56" x14ac:dyDescent="0.2">
      <c r="A17" s="23" t="s">
        <v>38</v>
      </c>
      <c r="B17" s="24" t="s">
        <v>39</v>
      </c>
      <c r="C17" s="28">
        <f>'2007_AG_GW_Counties'!C17</f>
        <v>949.5</v>
      </c>
      <c r="D17" s="29">
        <f>'2007_Urban_GW_Counties'!C17</f>
        <v>44.2</v>
      </c>
      <c r="E17" s="29">
        <f>'2007_MW_GW_Counties '!C17</f>
        <v>0</v>
      </c>
      <c r="F17" s="29">
        <f t="shared" si="5"/>
        <v>993.7</v>
      </c>
      <c r="G17" s="28">
        <f>'2007_AG_GW_Counties'!H17</f>
        <v>1621.6000000000001</v>
      </c>
      <c r="H17" s="29">
        <f>'2007_Urban_GW_Counties'!H17</f>
        <v>47.2</v>
      </c>
      <c r="I17" s="29">
        <f>'2007_MW_GW_Counties '!H17</f>
        <v>0</v>
      </c>
      <c r="J17" s="28">
        <f>'2007_AG_GW_Counties'!D17+'2007_Urban_GW_Counties'!D17+'2007_MW_GW_Counties '!D17</f>
        <v>299.8</v>
      </c>
      <c r="K17" s="28">
        <f>'2007_AG_GW_Counties'!E17+'2007_Urban_GW_Counties'!E17+'2007_MW_GW_Counties '!E17</f>
        <v>0</v>
      </c>
      <c r="L17" s="28">
        <f>'2007_AG_GW_Counties'!F17+'2007_Urban_GW_Counties'!F17+'2007_MW_GW_Counties '!F17</f>
        <v>33.500000000000007</v>
      </c>
      <c r="M17" s="28">
        <f>'2007_AG_GW_Counties'!J17</f>
        <v>0</v>
      </c>
      <c r="N17" s="29">
        <f>'2007_Urban_GW_Counties'!J17</f>
        <v>0</v>
      </c>
      <c r="O17" s="29">
        <f>'2007_MW_GW_Counties '!J17</f>
        <v>0</v>
      </c>
      <c r="P17" s="28">
        <f>'2007_AG_GW_Counties'!J17+'2007_Urban_GW_Counties'!J17+'2007_MW_GW_Counties '!J17</f>
        <v>0</v>
      </c>
      <c r="Q17" s="29">
        <f>'2007_AG_GW_Counties'!H17+'2007_Urban_GW_Counties'!H17+'2007_MW_GW_Counties '!H17</f>
        <v>1668.8000000000002</v>
      </c>
      <c r="S17" s="27">
        <v>504</v>
      </c>
      <c r="T17" s="25" t="s">
        <v>160</v>
      </c>
      <c r="U17" s="28">
        <f>'2007_AG_GW_Counties'!P17</f>
        <v>199.9</v>
      </c>
      <c r="V17" s="29">
        <f>'2007_Urban_GW_Counties'!P17</f>
        <v>42.2</v>
      </c>
      <c r="W17" s="29">
        <f>'2007_MW_GW_Counties '!P17</f>
        <v>0</v>
      </c>
      <c r="X17" s="29">
        <f t="shared" si="6"/>
        <v>242.10000000000002</v>
      </c>
      <c r="Y17" s="28">
        <f>'2007_AG_GW_Counties'!U17</f>
        <v>348.59999999999997</v>
      </c>
      <c r="Z17" s="29">
        <f>'2007_Urban_GW_Counties'!U17</f>
        <v>81.099999999999994</v>
      </c>
      <c r="AA17" s="29">
        <f>'2007_MW_GW_Counties '!U17</f>
        <v>1.2000000000000002</v>
      </c>
      <c r="AB17" s="28">
        <f>'2007_AG_GW_Counties'!Q17+'2007_Urban_GW_Counties'!Q17+'2007_MW_GW_Counties '!Q17</f>
        <v>55.000000000000007</v>
      </c>
      <c r="AC17" s="28">
        <f>'2007_AG_GW_Counties'!R17+'2007_Urban_GW_Counties'!R17+'2007_MW_GW_Counties '!R17</f>
        <v>0</v>
      </c>
      <c r="AD17" s="28">
        <f>'2007_AG_GW_Counties'!S17+'2007_Urban_GW_Counties'!S17+'2007_MW_GW_Counties '!S17</f>
        <v>30.8</v>
      </c>
      <c r="AE17" s="28">
        <f>'2007_AG_GW_Counties'!W17</f>
        <v>12.6</v>
      </c>
      <c r="AF17" s="29">
        <f>'2007_Urban_GW_Counties'!W17</f>
        <v>3.4</v>
      </c>
      <c r="AG17" s="29">
        <f>'2007_MW_GW_Counties '!W17</f>
        <v>0</v>
      </c>
      <c r="AH17" s="28">
        <f>'2007_AG_GW_Counties'!W17+'2007_Urban_GW_Counties'!W17+'2007_MW_GW_Counties '!W17</f>
        <v>16</v>
      </c>
      <c r="AI17" s="29">
        <f t="shared" si="1"/>
        <v>430.89999999999992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'2007_AG_GW_Counties'!C18</f>
        <v>37.700000000000003</v>
      </c>
      <c r="D18" s="29">
        <f>'2007_Urban_GW_Counties'!C18</f>
        <v>3.9</v>
      </c>
      <c r="E18" s="29">
        <f>'2007_MW_GW_Counties '!C18</f>
        <v>0</v>
      </c>
      <c r="F18" s="29">
        <f t="shared" si="5"/>
        <v>41.6</v>
      </c>
      <c r="G18" s="28">
        <f>'2007_AG_GW_Counties'!H18</f>
        <v>48.2</v>
      </c>
      <c r="H18" s="29">
        <f>'2007_Urban_GW_Counties'!H18</f>
        <v>8.6999999999999993</v>
      </c>
      <c r="I18" s="29">
        <f>'2007_MW_GW_Counties '!H18</f>
        <v>0</v>
      </c>
      <c r="J18" s="28">
        <f>'2007_AG_GW_Counties'!D18+'2007_Urban_GW_Counties'!D18+'2007_MW_GW_Counties '!D18</f>
        <v>9</v>
      </c>
      <c r="K18" s="28">
        <f>'2007_AG_GW_Counties'!E18+'2007_Urban_GW_Counties'!E18+'2007_MW_GW_Counties '!E18</f>
        <v>0</v>
      </c>
      <c r="L18" s="28">
        <f>'2007_AG_GW_Counties'!F18+'2007_Urban_GW_Counties'!F18+'2007_MW_GW_Counties '!F18</f>
        <v>0.3</v>
      </c>
      <c r="M18" s="28">
        <f>'2007_AG_GW_Counties'!J18</f>
        <v>0.7</v>
      </c>
      <c r="N18" s="29">
        <f>'2007_Urban_GW_Counties'!J18</f>
        <v>0</v>
      </c>
      <c r="O18" s="29">
        <f>'2007_MW_GW_Counties '!J18</f>
        <v>0</v>
      </c>
      <c r="P18" s="28">
        <f>'2007_AG_GW_Counties'!J18+'2007_Urban_GW_Counties'!J18+'2007_MW_GW_Counties '!J18</f>
        <v>0.7</v>
      </c>
      <c r="Q18" s="29">
        <f>'2007_AG_GW_Counties'!H18+'2007_Urban_GW_Counties'!H18+'2007_MW_GW_Counties '!H18</f>
        <v>56.900000000000006</v>
      </c>
      <c r="S18" s="27">
        <v>505</v>
      </c>
      <c r="T18" s="25" t="s">
        <v>161</v>
      </c>
      <c r="U18" s="28">
        <f>'2007_AG_GW_Counties'!P18</f>
        <v>43.6</v>
      </c>
      <c r="V18" s="29">
        <f>'2007_Urban_GW_Counties'!P18</f>
        <v>4.4000000000000004</v>
      </c>
      <c r="W18" s="29">
        <f>'2007_MW_GW_Counties '!P18</f>
        <v>0</v>
      </c>
      <c r="X18" s="29">
        <f t="shared" si="6"/>
        <v>48</v>
      </c>
      <c r="Y18" s="28">
        <f>'2007_AG_GW_Counties'!U18</f>
        <v>54.400000000000006</v>
      </c>
      <c r="Z18" s="29">
        <f>'2007_Urban_GW_Counties'!U18</f>
        <v>9.1999999999999993</v>
      </c>
      <c r="AA18" s="29">
        <f>'2007_MW_GW_Counties '!U18</f>
        <v>0</v>
      </c>
      <c r="AB18" s="28">
        <f>'2007_AG_GW_Counties'!Q18+'2007_Urban_GW_Counties'!Q18+'2007_MW_GW_Counties '!Q18</f>
        <v>9.9000000000000021</v>
      </c>
      <c r="AC18" s="28">
        <f>'2007_AG_GW_Counties'!R18+'2007_Urban_GW_Counties'!R18+'2007_MW_GW_Counties '!R18</f>
        <v>0</v>
      </c>
      <c r="AD18" s="28">
        <f>'2007_AG_GW_Counties'!S18+'2007_Urban_GW_Counties'!S18+'2007_MW_GW_Counties '!S18</f>
        <v>0.3</v>
      </c>
      <c r="AE18" s="28">
        <f>'2007_AG_GW_Counties'!W18</f>
        <v>0.7</v>
      </c>
      <c r="AF18" s="29">
        <f>'2007_Urban_GW_Counties'!W18</f>
        <v>0</v>
      </c>
      <c r="AG18" s="29">
        <f>'2007_MW_GW_Counties '!W18</f>
        <v>0</v>
      </c>
      <c r="AH18" s="28">
        <f>'2007_AG_GW_Counties'!W18+'2007_Urban_GW_Counties'!W18+'2007_MW_GW_Counties '!W18</f>
        <v>0.7</v>
      </c>
      <c r="AI18" s="29">
        <f t="shared" si="1"/>
        <v>63.600000000000009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'2007_AG_GW_Counties'!C19</f>
        <v>111.4</v>
      </c>
      <c r="D19" s="29">
        <f>'2007_Urban_GW_Counties'!C19</f>
        <v>18.700000000000003</v>
      </c>
      <c r="E19" s="29">
        <f>'2007_MW_GW_Counties '!C19</f>
        <v>11.6</v>
      </c>
      <c r="F19" s="29">
        <f t="shared" si="5"/>
        <v>141.70000000000002</v>
      </c>
      <c r="G19" s="28">
        <f>'2007_AG_GW_Counties'!H19</f>
        <v>341.9</v>
      </c>
      <c r="H19" s="29">
        <f>'2007_Urban_GW_Counties'!H19</f>
        <v>23.700000000000003</v>
      </c>
      <c r="I19" s="29">
        <f>'2007_MW_GW_Counties '!H19</f>
        <v>26</v>
      </c>
      <c r="J19" s="28">
        <f>'2007_AG_GW_Counties'!D19+'2007_Urban_GW_Counties'!D19+'2007_MW_GW_Counties '!D19</f>
        <v>41.9</v>
      </c>
      <c r="K19" s="28">
        <f>'2007_AG_GW_Counties'!E19+'2007_Urban_GW_Counties'!E19+'2007_MW_GW_Counties '!E19</f>
        <v>0</v>
      </c>
      <c r="L19" s="28">
        <f>'2007_AG_GW_Counties'!F19+'2007_Urban_GW_Counties'!F19+'2007_MW_GW_Counties '!F19</f>
        <v>5.8999999999999995</v>
      </c>
      <c r="M19" s="28">
        <f>'2007_AG_GW_Counties'!J19</f>
        <v>12.8</v>
      </c>
      <c r="N19" s="29">
        <f>'2007_Urban_GW_Counties'!J19</f>
        <v>0</v>
      </c>
      <c r="O19" s="29">
        <f>'2007_MW_GW_Counties '!J19</f>
        <v>0.30000000000000071</v>
      </c>
      <c r="P19" s="28">
        <f>'2007_AG_GW_Counties'!J19+'2007_Urban_GW_Counties'!J19+'2007_MW_GW_Counties '!J19</f>
        <v>13.100000000000001</v>
      </c>
      <c r="Q19" s="29">
        <f>'2007_AG_GW_Counties'!H19+'2007_Urban_GW_Counties'!H19+'2007_MW_GW_Counties '!H19</f>
        <v>391.59999999999997</v>
      </c>
      <c r="S19" s="27">
        <v>506</v>
      </c>
      <c r="T19" s="25" t="s">
        <v>162</v>
      </c>
      <c r="U19" s="28">
        <f>'2007_AG_GW_Counties'!P19</f>
        <v>548.79999999999995</v>
      </c>
      <c r="V19" s="29">
        <f>'2007_Urban_GW_Counties'!P19</f>
        <v>15.500000000000002</v>
      </c>
      <c r="W19" s="29">
        <f>'2007_MW_GW_Counties '!P19</f>
        <v>9.6</v>
      </c>
      <c r="X19" s="29">
        <f t="shared" si="6"/>
        <v>573.9</v>
      </c>
      <c r="Y19" s="28">
        <f>'2007_AG_GW_Counties'!U19</f>
        <v>2060</v>
      </c>
      <c r="Z19" s="29">
        <f>'2007_Urban_GW_Counties'!U19</f>
        <v>15.600000000000001</v>
      </c>
      <c r="AA19" s="29">
        <f>'2007_MW_GW_Counties '!U19</f>
        <v>168.50000000000003</v>
      </c>
      <c r="AB19" s="28">
        <f>'2007_AG_GW_Counties'!Q19+'2007_Urban_GW_Counties'!Q19+'2007_MW_GW_Counties '!Q19</f>
        <v>88.199999999999989</v>
      </c>
      <c r="AC19" s="28">
        <f>'2007_AG_GW_Counties'!R19+'2007_Urban_GW_Counties'!R19+'2007_MW_GW_Counties '!R19</f>
        <v>0</v>
      </c>
      <c r="AD19" s="28">
        <f>'2007_AG_GW_Counties'!S19+'2007_Urban_GW_Counties'!S19+'2007_MW_GW_Counties '!S19</f>
        <v>62.4</v>
      </c>
      <c r="AE19" s="28">
        <f>'2007_AG_GW_Counties'!W19</f>
        <v>106</v>
      </c>
      <c r="AF19" s="29">
        <f>'2007_Urban_GW_Counties'!W19</f>
        <v>0</v>
      </c>
      <c r="AG19" s="29">
        <f>'2007_MW_GW_Counties '!W19</f>
        <v>14</v>
      </c>
      <c r="AH19" s="28">
        <f>'2007_AG_GW_Counties'!W19+'2007_Urban_GW_Counties'!W19+'2007_MW_GW_Counties '!W19</f>
        <v>120</v>
      </c>
      <c r="AI19" s="29">
        <f t="shared" si="1"/>
        <v>2244.1</v>
      </c>
      <c r="AL19" s="148" t="s">
        <v>234</v>
      </c>
      <c r="AM19" s="150">
        <v>401</v>
      </c>
      <c r="AN19" s="151" t="s">
        <v>93</v>
      </c>
      <c r="AO19" s="138">
        <f t="shared" ref="AO19:AX22" si="21">U10</f>
        <v>266.89999999999998</v>
      </c>
      <c r="AP19" s="138">
        <f t="shared" si="21"/>
        <v>48.4</v>
      </c>
      <c r="AQ19" s="138">
        <f t="shared" si="21"/>
        <v>0</v>
      </c>
      <c r="AR19" s="138">
        <f t="shared" si="21"/>
        <v>315.29999999999995</v>
      </c>
      <c r="AS19" s="138">
        <f t="shared" si="21"/>
        <v>335.49999999999994</v>
      </c>
      <c r="AT19" s="138">
        <f t="shared" si="21"/>
        <v>232.7</v>
      </c>
      <c r="AU19" s="138">
        <f t="shared" si="21"/>
        <v>0</v>
      </c>
      <c r="AV19" s="138">
        <f t="shared" si="21"/>
        <v>79.5</v>
      </c>
      <c r="AW19" s="138">
        <f t="shared" si="21"/>
        <v>43.1</v>
      </c>
      <c r="AX19" s="138">
        <f t="shared" si="21"/>
        <v>0</v>
      </c>
      <c r="AY19" s="138">
        <f t="shared" ref="AY19:BA19" si="22">AE10</f>
        <v>10.1</v>
      </c>
      <c r="AZ19" s="138">
        <f t="shared" si="22"/>
        <v>0</v>
      </c>
      <c r="BA19" s="138">
        <f t="shared" si="22"/>
        <v>0</v>
      </c>
      <c r="BB19" s="138">
        <f t="shared" ref="BB19:BC22" si="23">AH10</f>
        <v>10.1</v>
      </c>
      <c r="BC19" s="138">
        <f t="shared" si="23"/>
        <v>568.19999999999993</v>
      </c>
    </row>
    <row r="20" spans="1:56" x14ac:dyDescent="0.2">
      <c r="A20" s="23" t="s">
        <v>44</v>
      </c>
      <c r="B20" s="24" t="s">
        <v>45</v>
      </c>
      <c r="C20" s="28">
        <f>'2007_AG_GW_Counties'!C20</f>
        <v>61.8</v>
      </c>
      <c r="D20" s="29">
        <f>'2007_Urban_GW_Counties'!C20</f>
        <v>744.60000000000014</v>
      </c>
      <c r="E20" s="29">
        <f>'2007_MW_GW_Counties '!C20</f>
        <v>0</v>
      </c>
      <c r="F20" s="29">
        <f t="shared" si="5"/>
        <v>806.40000000000009</v>
      </c>
      <c r="G20" s="28">
        <f>'2007_AG_GW_Counties'!H20</f>
        <v>74.900000000000006</v>
      </c>
      <c r="H20" s="29">
        <f>'2007_Urban_GW_Counties'!H20</f>
        <v>2000.8</v>
      </c>
      <c r="I20" s="29">
        <f>'2007_MW_GW_Counties '!H20</f>
        <v>26.999999999999996</v>
      </c>
      <c r="J20" s="28">
        <f>'2007_AG_GW_Counties'!D20+'2007_Urban_GW_Counties'!D20+'2007_MW_GW_Counties '!D20</f>
        <v>144.6</v>
      </c>
      <c r="K20" s="28">
        <f>'2007_AG_GW_Counties'!E20+'2007_Urban_GW_Counties'!E20+'2007_MW_GW_Counties '!E20</f>
        <v>70.2</v>
      </c>
      <c r="L20" s="28">
        <f>'2007_AG_GW_Counties'!F20+'2007_Urban_GW_Counties'!F20+'2007_MW_GW_Counties '!F20</f>
        <v>0</v>
      </c>
      <c r="M20" s="28">
        <f>'2007_AG_GW_Counties'!J20</f>
        <v>8.5</v>
      </c>
      <c r="N20" s="29">
        <f>'2007_Urban_GW_Counties'!J20</f>
        <v>5.9999999999999991</v>
      </c>
      <c r="O20" s="29">
        <f>'2007_MW_GW_Counties '!J20</f>
        <v>0</v>
      </c>
      <c r="P20" s="28">
        <f>'2007_AG_GW_Counties'!J20+'2007_Urban_GW_Counties'!J20+'2007_MW_GW_Counties '!J20</f>
        <v>14.5</v>
      </c>
      <c r="Q20" s="29">
        <f>'2007_AG_GW_Counties'!H20+'2007_Urban_GW_Counties'!H20+'2007_MW_GW_Counties '!H20</f>
        <v>2102.6999999999998</v>
      </c>
      <c r="S20" s="27">
        <v>507</v>
      </c>
      <c r="T20" s="25" t="s">
        <v>163</v>
      </c>
      <c r="U20" s="28">
        <f>'2007_AG_GW_Counties'!P20</f>
        <v>562.9</v>
      </c>
      <c r="V20" s="29">
        <f>'2007_Urban_GW_Counties'!P20</f>
        <v>49.5</v>
      </c>
      <c r="W20" s="29">
        <f>'2007_MW_GW_Counties '!P20</f>
        <v>10.1</v>
      </c>
      <c r="X20" s="29">
        <f t="shared" si="6"/>
        <v>622.5</v>
      </c>
      <c r="Y20" s="28">
        <f>'2007_AG_GW_Counties'!U20</f>
        <v>2559.5</v>
      </c>
      <c r="Z20" s="29">
        <f>'2007_Urban_GW_Counties'!U20</f>
        <v>73.099999999999994</v>
      </c>
      <c r="AA20" s="29">
        <f>'2007_MW_GW_Counties '!U20</f>
        <v>289.7</v>
      </c>
      <c r="AB20" s="28">
        <f>'2007_AG_GW_Counties'!Q20+'2007_Urban_GW_Counties'!Q20+'2007_MW_GW_Counties '!Q20</f>
        <v>151.30000000000001</v>
      </c>
      <c r="AC20" s="28">
        <f>'2007_AG_GW_Counties'!R20+'2007_Urban_GW_Counties'!R20+'2007_MW_GW_Counties '!R20</f>
        <v>0</v>
      </c>
      <c r="AD20" s="28">
        <f>'2007_AG_GW_Counties'!S20+'2007_Urban_GW_Counties'!S20+'2007_MW_GW_Counties '!S20</f>
        <v>136.80000000000001</v>
      </c>
      <c r="AE20" s="28">
        <f>'2007_AG_GW_Counties'!W20</f>
        <v>314.5</v>
      </c>
      <c r="AF20" s="29">
        <f>'2007_Urban_GW_Counties'!W20</f>
        <v>0</v>
      </c>
      <c r="AG20" s="29">
        <f>'2007_MW_GW_Counties '!W20</f>
        <v>115.9</v>
      </c>
      <c r="AH20" s="28">
        <f>'2007_AG_GW_Counties'!W20+'2007_Urban_GW_Counties'!W20+'2007_MW_GW_Counties '!W20</f>
        <v>430.4</v>
      </c>
      <c r="AI20" s="29">
        <f t="shared" si="1"/>
        <v>2922.2999999999997</v>
      </c>
      <c r="AL20" s="148"/>
      <c r="AM20" s="150">
        <v>402</v>
      </c>
      <c r="AN20" s="151" t="s">
        <v>155</v>
      </c>
      <c r="AO20" s="138">
        <f t="shared" si="21"/>
        <v>4.0999999999999996</v>
      </c>
      <c r="AP20" s="138">
        <f t="shared" si="21"/>
        <v>683.30000000000018</v>
      </c>
      <c r="AQ20" s="138">
        <f t="shared" si="21"/>
        <v>0</v>
      </c>
      <c r="AR20" s="138">
        <f t="shared" si="21"/>
        <v>687.4000000000002</v>
      </c>
      <c r="AS20" s="138">
        <f t="shared" si="21"/>
        <v>7.6</v>
      </c>
      <c r="AT20" s="138">
        <f t="shared" si="21"/>
        <v>1781.4000000000003</v>
      </c>
      <c r="AU20" s="138">
        <f t="shared" si="21"/>
        <v>26.999999999999996</v>
      </c>
      <c r="AV20" s="138">
        <f t="shared" si="21"/>
        <v>68.600000000000009</v>
      </c>
      <c r="AW20" s="138">
        <f t="shared" si="21"/>
        <v>70.2</v>
      </c>
      <c r="AX20" s="138">
        <f t="shared" si="21"/>
        <v>0</v>
      </c>
      <c r="AY20" s="138">
        <f t="shared" ref="AY20:BA20" si="24">AE11</f>
        <v>0</v>
      </c>
      <c r="AZ20" s="138">
        <f t="shared" si="24"/>
        <v>0</v>
      </c>
      <c r="BA20" s="138">
        <f t="shared" si="24"/>
        <v>0</v>
      </c>
      <c r="BB20" s="138">
        <f t="shared" si="23"/>
        <v>0</v>
      </c>
      <c r="BC20" s="138">
        <f t="shared" si="23"/>
        <v>1816.0000000000002</v>
      </c>
    </row>
    <row r="21" spans="1:56" x14ac:dyDescent="0.2">
      <c r="A21" s="23" t="s">
        <v>46</v>
      </c>
      <c r="B21" s="24" t="s">
        <v>47</v>
      </c>
      <c r="C21" s="28">
        <f>'2007_AG_GW_Counties'!C21</f>
        <v>797.7</v>
      </c>
      <c r="D21" s="29">
        <f>'2007_Urban_GW_Counties'!C21</f>
        <v>41.4</v>
      </c>
      <c r="E21" s="29">
        <f>'2007_MW_GW_Counties '!C21</f>
        <v>0</v>
      </c>
      <c r="F21" s="29">
        <f t="shared" si="5"/>
        <v>839.1</v>
      </c>
      <c r="G21" s="28">
        <f>'2007_AG_GW_Counties'!H21</f>
        <v>1099.5999999999999</v>
      </c>
      <c r="H21" s="29">
        <f>'2007_Urban_GW_Counties'!H21</f>
        <v>41.5</v>
      </c>
      <c r="I21" s="29">
        <f>'2007_MW_GW_Counties '!H21</f>
        <v>0</v>
      </c>
      <c r="J21" s="28">
        <f>'2007_AG_GW_Counties'!D21+'2007_Urban_GW_Counties'!D21+'2007_MW_GW_Counties '!D21</f>
        <v>328.3</v>
      </c>
      <c r="K21" s="28">
        <f>'2007_AG_GW_Counties'!E21+'2007_Urban_GW_Counties'!E21+'2007_MW_GW_Counties '!E21</f>
        <v>0</v>
      </c>
      <c r="L21" s="28">
        <f>'2007_AG_GW_Counties'!F21+'2007_Urban_GW_Counties'!F21+'2007_MW_GW_Counties '!F21</f>
        <v>15.100000000000001</v>
      </c>
      <c r="M21" s="28">
        <f>'2007_AG_GW_Counties'!J21</f>
        <v>0</v>
      </c>
      <c r="N21" s="29">
        <f>'2007_Urban_GW_Counties'!J21</f>
        <v>0</v>
      </c>
      <c r="O21" s="29">
        <f>'2007_MW_GW_Counties '!J21</f>
        <v>0</v>
      </c>
      <c r="P21" s="28">
        <f>'2007_AG_GW_Counties'!J21+'2007_Urban_GW_Counties'!J21+'2007_MW_GW_Counties '!J21</f>
        <v>0</v>
      </c>
      <c r="Q21" s="29">
        <f>'2007_AG_GW_Counties'!H21+'2007_Urban_GW_Counties'!H21+'2007_MW_GW_Counties '!H21</f>
        <v>1141.0999999999999</v>
      </c>
      <c r="S21" s="27">
        <v>508</v>
      </c>
      <c r="T21" s="25" t="s">
        <v>164</v>
      </c>
      <c r="U21" s="28">
        <f>'2007_AG_GW_Counties'!P21</f>
        <v>38.700000000000003</v>
      </c>
      <c r="V21" s="29">
        <f>'2007_Urban_GW_Counties'!P21</f>
        <v>25.7</v>
      </c>
      <c r="W21" s="29">
        <f>'2007_MW_GW_Counties '!P21</f>
        <v>0</v>
      </c>
      <c r="X21" s="29">
        <f t="shared" si="6"/>
        <v>64.400000000000006</v>
      </c>
      <c r="Y21" s="28">
        <f>'2007_AG_GW_Counties'!U21</f>
        <v>335</v>
      </c>
      <c r="Z21" s="29">
        <f>'2007_Urban_GW_Counties'!U21</f>
        <v>112.80000000000001</v>
      </c>
      <c r="AA21" s="29">
        <f>'2007_MW_GW_Counties '!U21</f>
        <v>17.100000000000001</v>
      </c>
      <c r="AB21" s="28">
        <f>'2007_AG_GW_Counties'!Q21+'2007_Urban_GW_Counties'!Q21+'2007_MW_GW_Counties '!Q21</f>
        <v>35.200000000000003</v>
      </c>
      <c r="AC21" s="28">
        <f>'2007_AG_GW_Counties'!R21+'2007_Urban_GW_Counties'!R21+'2007_MW_GW_Counties '!R21</f>
        <v>0</v>
      </c>
      <c r="AD21" s="28">
        <f>'2007_AG_GW_Counties'!S21+'2007_Urban_GW_Counties'!S21+'2007_MW_GW_Counties '!S21</f>
        <v>27.100000000000005</v>
      </c>
      <c r="AE21" s="28">
        <f>'2007_AG_GW_Counties'!W21</f>
        <v>27.900000000000006</v>
      </c>
      <c r="AF21" s="29">
        <f>'2007_Urban_GW_Counties'!W21</f>
        <v>4.2</v>
      </c>
      <c r="AG21" s="29">
        <f>'2007_MW_GW_Counties '!W21</f>
        <v>0</v>
      </c>
      <c r="AH21" s="28">
        <f>'2007_AG_GW_Counties'!W21+'2007_Urban_GW_Counties'!W21+'2007_MW_GW_Counties '!W21</f>
        <v>32.100000000000009</v>
      </c>
      <c r="AI21" s="29">
        <f t="shared" si="1"/>
        <v>464.90000000000003</v>
      </c>
      <c r="AL21" s="148"/>
      <c r="AM21" s="150">
        <v>403</v>
      </c>
      <c r="AN21" s="151" t="s">
        <v>156</v>
      </c>
      <c r="AO21" s="138">
        <f t="shared" si="21"/>
        <v>166.8</v>
      </c>
      <c r="AP21" s="138">
        <f t="shared" si="21"/>
        <v>564.29999999999995</v>
      </c>
      <c r="AQ21" s="138">
        <f t="shared" si="21"/>
        <v>0</v>
      </c>
      <c r="AR21" s="138">
        <f t="shared" si="21"/>
        <v>731.09999999999991</v>
      </c>
      <c r="AS21" s="138">
        <f t="shared" si="21"/>
        <v>186</v>
      </c>
      <c r="AT21" s="138">
        <f t="shared" si="21"/>
        <v>1413.1999999999998</v>
      </c>
      <c r="AU21" s="138">
        <f t="shared" si="21"/>
        <v>5.3</v>
      </c>
      <c r="AV21" s="138">
        <f t="shared" si="21"/>
        <v>350.59999999999997</v>
      </c>
      <c r="AW21" s="138">
        <f t="shared" si="21"/>
        <v>70.399999999999991</v>
      </c>
      <c r="AX21" s="138">
        <f t="shared" si="21"/>
        <v>0</v>
      </c>
      <c r="AY21" s="138">
        <f t="shared" ref="AY21:BA21" si="25">AE12</f>
        <v>10.8</v>
      </c>
      <c r="AZ21" s="138">
        <f t="shared" si="25"/>
        <v>332.6</v>
      </c>
      <c r="BA21" s="138">
        <f t="shared" si="25"/>
        <v>0</v>
      </c>
      <c r="BB21" s="138">
        <f t="shared" si="23"/>
        <v>343.40000000000003</v>
      </c>
      <c r="BC21" s="138">
        <f t="shared" si="23"/>
        <v>1604.4999999999998</v>
      </c>
    </row>
    <row r="22" spans="1:56" ht="13.5" thickBot="1" x14ac:dyDescent="0.25">
      <c r="A22" s="23" t="s">
        <v>48</v>
      </c>
      <c r="B22" s="24" t="s">
        <v>49</v>
      </c>
      <c r="C22" s="28">
        <f>'2007_AG_GW_Counties'!C22</f>
        <v>4.5</v>
      </c>
      <c r="D22" s="29">
        <f>'2007_Urban_GW_Counties'!C22</f>
        <v>1.1000000000000001</v>
      </c>
      <c r="E22" s="29">
        <f>'2007_MW_GW_Counties '!C22</f>
        <v>0</v>
      </c>
      <c r="F22" s="29">
        <f t="shared" si="5"/>
        <v>5.6</v>
      </c>
      <c r="G22" s="28">
        <f>'2007_AG_GW_Counties'!H22</f>
        <v>5.6999999999999993</v>
      </c>
      <c r="H22" s="29">
        <f>'2007_Urban_GW_Counties'!H22</f>
        <v>38.999999999999993</v>
      </c>
      <c r="I22" s="29">
        <f>'2007_MW_GW_Counties '!H22</f>
        <v>0</v>
      </c>
      <c r="J22" s="28">
        <f>'2007_AG_GW_Counties'!D22+'2007_Urban_GW_Counties'!D22+'2007_MW_GW_Counties '!D22</f>
        <v>5.4</v>
      </c>
      <c r="K22" s="28">
        <f>'2007_AG_GW_Counties'!E22+'2007_Urban_GW_Counties'!E22+'2007_MW_GW_Counties '!E22</f>
        <v>0</v>
      </c>
      <c r="L22" s="28">
        <f>'2007_AG_GW_Counties'!F22+'2007_Urban_GW_Counties'!F22+'2007_MW_GW_Counties '!F22</f>
        <v>0</v>
      </c>
      <c r="M22" s="28">
        <f>'2007_AG_GW_Counties'!J22</f>
        <v>0</v>
      </c>
      <c r="N22" s="29">
        <f>'2007_Urban_GW_Counties'!J22</f>
        <v>0</v>
      </c>
      <c r="O22" s="29">
        <f>'2007_MW_GW_Counties '!J22</f>
        <v>0</v>
      </c>
      <c r="P22" s="28">
        <f>'2007_AG_GW_Counties'!J22+'2007_Urban_GW_Counties'!J22+'2007_MW_GW_Counties '!J22</f>
        <v>0</v>
      </c>
      <c r="Q22" s="29">
        <f>'2007_AG_GW_Counties'!H22+'2007_Urban_GW_Counties'!H22+'2007_MW_GW_Counties '!H22</f>
        <v>44.699999999999989</v>
      </c>
      <c r="S22" s="27">
        <v>509</v>
      </c>
      <c r="T22" s="25" t="s">
        <v>165</v>
      </c>
      <c r="U22" s="28">
        <f>'2007_AG_GW_Counties'!P22</f>
        <v>473.8</v>
      </c>
      <c r="V22" s="29">
        <f>'2007_Urban_GW_Counties'!P22</f>
        <v>47.7</v>
      </c>
      <c r="W22" s="29">
        <f>'2007_MW_GW_Counties '!P22</f>
        <v>0</v>
      </c>
      <c r="X22" s="29">
        <f t="shared" si="6"/>
        <v>521.5</v>
      </c>
      <c r="Y22" s="28">
        <f>'2007_AG_GW_Counties'!U22</f>
        <v>923.8</v>
      </c>
      <c r="Z22" s="29">
        <f>'2007_Urban_GW_Counties'!U22</f>
        <v>78.499999999999986</v>
      </c>
      <c r="AA22" s="29">
        <f>'2007_MW_GW_Counties '!U22</f>
        <v>0</v>
      </c>
      <c r="AB22" s="28">
        <f>'2007_AG_GW_Counties'!Q22+'2007_Urban_GW_Counties'!Q22+'2007_MW_GW_Counties '!Q22</f>
        <v>136.19999999999999</v>
      </c>
      <c r="AC22" s="28">
        <f>'2007_AG_GW_Counties'!R22+'2007_Urban_GW_Counties'!R22+'2007_MW_GW_Counties '!R22</f>
        <v>0</v>
      </c>
      <c r="AD22" s="28">
        <f>'2007_AG_GW_Counties'!S22+'2007_Urban_GW_Counties'!S22+'2007_MW_GW_Counties '!S22</f>
        <v>30.199999999999996</v>
      </c>
      <c r="AE22" s="28">
        <f>'2007_AG_GW_Counties'!W22</f>
        <v>168.6</v>
      </c>
      <c r="AF22" s="29">
        <f>'2007_Urban_GW_Counties'!W22</f>
        <v>0</v>
      </c>
      <c r="AG22" s="29">
        <f>'2007_MW_GW_Counties '!W22</f>
        <v>0</v>
      </c>
      <c r="AH22" s="28">
        <f>'2007_AG_GW_Counties'!W22+'2007_Urban_GW_Counties'!W22+'2007_MW_GW_Counties '!W22</f>
        <v>168.6</v>
      </c>
      <c r="AI22" s="29">
        <f t="shared" si="1"/>
        <v>1002.3</v>
      </c>
      <c r="AL22" s="148"/>
      <c r="AM22" s="152">
        <v>404</v>
      </c>
      <c r="AN22" s="153" t="s">
        <v>81</v>
      </c>
      <c r="AO22" s="154">
        <f t="shared" si="21"/>
        <v>45.599999999999994</v>
      </c>
      <c r="AP22" s="154">
        <f t="shared" si="21"/>
        <v>23</v>
      </c>
      <c r="AQ22" s="154">
        <f t="shared" si="21"/>
        <v>0</v>
      </c>
      <c r="AR22" s="154">
        <f t="shared" si="21"/>
        <v>68.599999999999994</v>
      </c>
      <c r="AS22" s="154">
        <f t="shared" si="21"/>
        <v>304.5</v>
      </c>
      <c r="AT22" s="154">
        <f t="shared" si="21"/>
        <v>897.9</v>
      </c>
      <c r="AU22" s="154">
        <f t="shared" si="21"/>
        <v>0</v>
      </c>
      <c r="AV22" s="154">
        <f t="shared" si="21"/>
        <v>28.799999999999997</v>
      </c>
      <c r="AW22" s="154">
        <f t="shared" si="21"/>
        <v>14.2</v>
      </c>
      <c r="AX22" s="154">
        <f t="shared" si="21"/>
        <v>0</v>
      </c>
      <c r="AY22" s="154">
        <f t="shared" ref="AY22:BA22" si="26">AE13</f>
        <v>0</v>
      </c>
      <c r="AZ22" s="154">
        <f t="shared" si="26"/>
        <v>0</v>
      </c>
      <c r="BA22" s="154">
        <f t="shared" si="26"/>
        <v>0</v>
      </c>
      <c r="BB22" s="154">
        <f t="shared" si="23"/>
        <v>0</v>
      </c>
      <c r="BC22" s="154">
        <f t="shared" si="23"/>
        <v>1202.4000000000001</v>
      </c>
    </row>
    <row r="23" spans="1:56" ht="13.5" thickTop="1" x14ac:dyDescent="0.2">
      <c r="A23" s="23" t="s">
        <v>50</v>
      </c>
      <c r="B23" s="24" t="s">
        <v>51</v>
      </c>
      <c r="C23" s="28">
        <f>'2007_AG_GW_Counties'!C23</f>
        <v>3.1</v>
      </c>
      <c r="D23" s="29">
        <f>'2007_Urban_GW_Counties'!C23</f>
        <v>5.1999999999999993</v>
      </c>
      <c r="E23" s="29">
        <f>'2007_MW_GW_Counties '!C23</f>
        <v>0</v>
      </c>
      <c r="F23" s="29">
        <f t="shared" si="5"/>
        <v>8.2999999999999989</v>
      </c>
      <c r="G23" s="28">
        <f>'2007_AG_GW_Counties'!H23</f>
        <v>3.1</v>
      </c>
      <c r="H23" s="29">
        <f>'2007_Urban_GW_Counties'!H23</f>
        <v>5.1999999999999993</v>
      </c>
      <c r="I23" s="29">
        <f>'2007_MW_GW_Counties '!H23</f>
        <v>0</v>
      </c>
      <c r="J23" s="28">
        <f>'2007_AG_GW_Counties'!D23+'2007_Urban_GW_Counties'!D23+'2007_MW_GW_Counties '!D23</f>
        <v>3.1999999999999997</v>
      </c>
      <c r="K23" s="28">
        <f>'2007_AG_GW_Counties'!E23+'2007_Urban_GW_Counties'!E23+'2007_MW_GW_Counties '!E23</f>
        <v>0</v>
      </c>
      <c r="L23" s="28">
        <f>'2007_AG_GW_Counties'!F23+'2007_Urban_GW_Counties'!F23+'2007_MW_GW_Counties '!F23</f>
        <v>0</v>
      </c>
      <c r="M23" s="28">
        <f>'2007_AG_GW_Counties'!J23</f>
        <v>0</v>
      </c>
      <c r="N23" s="29">
        <f>'2007_Urban_GW_Counties'!J23</f>
        <v>0</v>
      </c>
      <c r="O23" s="29">
        <f>'2007_MW_GW_Counties '!J23</f>
        <v>0</v>
      </c>
      <c r="P23" s="28">
        <f>'2007_AG_GW_Counties'!J23+'2007_Urban_GW_Counties'!J23+'2007_MW_GW_Counties '!J23</f>
        <v>0</v>
      </c>
      <c r="Q23" s="29">
        <f>'2007_AG_GW_Counties'!H23+'2007_Urban_GW_Counties'!H23+'2007_MW_GW_Counties '!H23</f>
        <v>8.2999999999999989</v>
      </c>
      <c r="S23" s="27">
        <v>510</v>
      </c>
      <c r="T23" s="25" t="s">
        <v>166</v>
      </c>
      <c r="U23" s="28">
        <f>'2007_AG_GW_Counties'!P23</f>
        <v>23</v>
      </c>
      <c r="V23" s="29">
        <f>'2007_Urban_GW_Counties'!P23</f>
        <v>2.6999999999999997</v>
      </c>
      <c r="W23" s="29">
        <f>'2007_MW_GW_Counties '!P23</f>
        <v>0</v>
      </c>
      <c r="X23" s="29">
        <f t="shared" si="6"/>
        <v>25.7</v>
      </c>
      <c r="Y23" s="28">
        <f>'2007_AG_GW_Counties'!U23</f>
        <v>624.30000000000007</v>
      </c>
      <c r="Z23" s="29">
        <f>'2007_Urban_GW_Counties'!U23</f>
        <v>30.699999999999996</v>
      </c>
      <c r="AA23" s="29">
        <f>'2007_MW_GW_Counties '!U23</f>
        <v>16.100000000000001</v>
      </c>
      <c r="AB23" s="28">
        <f>'2007_AG_GW_Counties'!Q23+'2007_Urban_GW_Counties'!Q23+'2007_MW_GW_Counties '!Q23</f>
        <v>2.9000000000000004</v>
      </c>
      <c r="AC23" s="28">
        <f>'2007_AG_GW_Counties'!R23+'2007_Urban_GW_Counties'!R23+'2007_MW_GW_Counties '!R23</f>
        <v>0</v>
      </c>
      <c r="AD23" s="28">
        <f>'2007_AG_GW_Counties'!S23+'2007_Urban_GW_Counties'!S23+'2007_MW_GW_Counties '!S23</f>
        <v>0</v>
      </c>
      <c r="AE23" s="28">
        <f>'2007_AG_GW_Counties'!W23</f>
        <v>239.2</v>
      </c>
      <c r="AF23" s="29">
        <f>'2007_Urban_GW_Counties'!W23</f>
        <v>0</v>
      </c>
      <c r="AG23" s="29">
        <f>'2007_MW_GW_Counties '!W23</f>
        <v>10.6</v>
      </c>
      <c r="AH23" s="28">
        <f>'2007_AG_GW_Counties'!W23+'2007_Urban_GW_Counties'!W23+'2007_MW_GW_Counties '!W23</f>
        <v>249.79999999999998</v>
      </c>
      <c r="AI23" s="29">
        <f t="shared" si="1"/>
        <v>671.10000000000014</v>
      </c>
      <c r="AL23" s="148"/>
      <c r="AM23" s="150"/>
      <c r="AN23" s="155" t="s">
        <v>242</v>
      </c>
      <c r="AO23" s="138">
        <f>SUM(AO19:AO22)</f>
        <v>483.4</v>
      </c>
      <c r="AP23" s="138">
        <f t="shared" ref="AP23:BC23" si="27">SUM(AP19:AP22)</f>
        <v>1319</v>
      </c>
      <c r="AQ23" s="138">
        <f t="shared" si="27"/>
        <v>0</v>
      </c>
      <c r="AR23" s="138">
        <f t="shared" si="27"/>
        <v>1802.4</v>
      </c>
      <c r="AS23" s="138">
        <f t="shared" si="27"/>
        <v>833.59999999999991</v>
      </c>
      <c r="AT23" s="138">
        <f t="shared" si="27"/>
        <v>4325.2</v>
      </c>
      <c r="AU23" s="138">
        <f t="shared" si="27"/>
        <v>32.299999999999997</v>
      </c>
      <c r="AV23" s="138">
        <f t="shared" si="27"/>
        <v>527.5</v>
      </c>
      <c r="AW23" s="138">
        <f t="shared" si="27"/>
        <v>197.89999999999998</v>
      </c>
      <c r="AX23" s="138">
        <f t="shared" si="27"/>
        <v>0</v>
      </c>
      <c r="AY23" s="138">
        <f t="shared" ref="AY23:BA23" si="28">SUM(AY19:AY22)</f>
        <v>20.9</v>
      </c>
      <c r="AZ23" s="138">
        <f t="shared" si="28"/>
        <v>332.6</v>
      </c>
      <c r="BA23" s="138">
        <f t="shared" si="28"/>
        <v>0</v>
      </c>
      <c r="BB23" s="138">
        <f t="shared" si="27"/>
        <v>353.50000000000006</v>
      </c>
      <c r="BC23" s="138">
        <f t="shared" si="27"/>
        <v>5191.1000000000004</v>
      </c>
      <c r="BD23" s="28">
        <f>AS23+AT23+AU23</f>
        <v>5191.0999999999995</v>
      </c>
    </row>
    <row r="24" spans="1:56" x14ac:dyDescent="0.2">
      <c r="A24" s="23" t="s">
        <v>52</v>
      </c>
      <c r="B24" s="24" t="s">
        <v>53</v>
      </c>
      <c r="C24" s="28">
        <f>'2007_AG_GW_Counties'!C24</f>
        <v>26.299999999999997</v>
      </c>
      <c r="D24" s="29">
        <f>'2007_Urban_GW_Counties'!C24</f>
        <v>8</v>
      </c>
      <c r="E24" s="29">
        <f>'2007_MW_GW_Counties '!C24</f>
        <v>0</v>
      </c>
      <c r="F24" s="29">
        <f t="shared" si="5"/>
        <v>34.299999999999997</v>
      </c>
      <c r="G24" s="28">
        <f>'2007_AG_GW_Counties'!H24</f>
        <v>55</v>
      </c>
      <c r="H24" s="29">
        <f>'2007_Urban_GW_Counties'!H24</f>
        <v>18.899999999999999</v>
      </c>
      <c r="I24" s="29">
        <f>'2007_MW_GW_Counties '!H24</f>
        <v>0</v>
      </c>
      <c r="J24" s="28">
        <f>'2007_AG_GW_Counties'!D24+'2007_Urban_GW_Counties'!D24+'2007_MW_GW_Counties '!D24</f>
        <v>10.5</v>
      </c>
      <c r="K24" s="28">
        <f>'2007_AG_GW_Counties'!E24+'2007_Urban_GW_Counties'!E24+'2007_MW_GW_Counties '!E24</f>
        <v>0</v>
      </c>
      <c r="L24" s="28">
        <f>'2007_AG_GW_Counties'!F24+'2007_Urban_GW_Counties'!F24+'2007_MW_GW_Counties '!F24</f>
        <v>0</v>
      </c>
      <c r="M24" s="28">
        <f>'2007_AG_GW_Counties'!J24</f>
        <v>0</v>
      </c>
      <c r="N24" s="29">
        <f>'2007_Urban_GW_Counties'!J24</f>
        <v>0</v>
      </c>
      <c r="O24" s="29">
        <f>'2007_MW_GW_Counties '!J24</f>
        <v>0</v>
      </c>
      <c r="P24" s="28">
        <f>'2007_AG_GW_Counties'!J24+'2007_Urban_GW_Counties'!J24+'2007_MW_GW_Counties '!J24</f>
        <v>0</v>
      </c>
      <c r="Q24" s="29">
        <f>'2007_AG_GW_Counties'!H24+'2007_Urban_GW_Counties'!H24+'2007_MW_GW_Counties '!H24</f>
        <v>73.900000000000006</v>
      </c>
      <c r="S24" s="27">
        <v>511</v>
      </c>
      <c r="T24" s="25" t="s">
        <v>167</v>
      </c>
      <c r="U24" s="28">
        <f>'2007_AG_GW_Counties'!P24</f>
        <v>235.2</v>
      </c>
      <c r="V24" s="29">
        <f>'2007_Urban_GW_Counties'!P24</f>
        <v>211</v>
      </c>
      <c r="W24" s="29">
        <f>'2007_MW_GW_Counties '!P24</f>
        <v>0</v>
      </c>
      <c r="X24" s="29">
        <f t="shared" si="6"/>
        <v>446.2</v>
      </c>
      <c r="Y24" s="28">
        <f>'2007_AG_GW_Counties'!U24</f>
        <v>461.29999999999995</v>
      </c>
      <c r="Z24" s="29">
        <f>'2007_Urban_GW_Counties'!U24</f>
        <v>436.6</v>
      </c>
      <c r="AA24" s="29">
        <f>'2007_MW_GW_Counties '!U24</f>
        <v>0</v>
      </c>
      <c r="AB24" s="28">
        <f>'2007_AG_GW_Counties'!Q24+'2007_Urban_GW_Counties'!Q24+'2007_MW_GW_Counties '!Q24</f>
        <v>67.599999999999994</v>
      </c>
      <c r="AC24" s="28">
        <f>'2007_AG_GW_Counties'!R24+'2007_Urban_GW_Counties'!R24+'2007_MW_GW_Counties '!R24</f>
        <v>0</v>
      </c>
      <c r="AD24" s="28">
        <f>'2007_AG_GW_Counties'!S24+'2007_Urban_GW_Counties'!S24+'2007_MW_GW_Counties '!S24</f>
        <v>6.8999999999999995</v>
      </c>
      <c r="AE24" s="28">
        <f>'2007_AG_GW_Counties'!W24</f>
        <v>20.2</v>
      </c>
      <c r="AF24" s="29">
        <f>'2007_Urban_GW_Counties'!W24</f>
        <v>0</v>
      </c>
      <c r="AG24" s="29">
        <f>'2007_MW_GW_Counties '!W24</f>
        <v>0</v>
      </c>
      <c r="AH24" s="28">
        <f>'2007_AG_GW_Counties'!W24+'2007_Urban_GW_Counties'!W24+'2007_MW_GW_Counties '!W24</f>
        <v>20.2</v>
      </c>
      <c r="AI24" s="29">
        <f t="shared" si="1"/>
        <v>897.9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'2007_AG_GW_Counties'!C25</f>
        <v>794.8</v>
      </c>
      <c r="D25" s="29">
        <f>'2007_Urban_GW_Counties'!C25</f>
        <v>89</v>
      </c>
      <c r="E25" s="29">
        <f>'2007_MW_GW_Counties '!C25</f>
        <v>197</v>
      </c>
      <c r="F25" s="29">
        <f t="shared" si="5"/>
        <v>1080.8</v>
      </c>
      <c r="G25" s="28">
        <f>'2007_AG_GW_Counties'!H25</f>
        <v>2152.9</v>
      </c>
      <c r="H25" s="29">
        <f>'2007_Urban_GW_Counties'!H25</f>
        <v>91.2</v>
      </c>
      <c r="I25" s="29">
        <f>'2007_MW_GW_Counties '!H25</f>
        <v>500.20000000000005</v>
      </c>
      <c r="J25" s="28">
        <f>'2007_AG_GW_Counties'!D25+'2007_Urban_GW_Counties'!D25+'2007_MW_GW_Counties '!D25</f>
        <v>128.5</v>
      </c>
      <c r="K25" s="28">
        <f>'2007_AG_GW_Counties'!E25+'2007_Urban_GW_Counties'!E25+'2007_MW_GW_Counties '!E25</f>
        <v>31.4</v>
      </c>
      <c r="L25" s="28">
        <f>'2007_AG_GW_Counties'!F25+'2007_Urban_GW_Counties'!F25+'2007_MW_GW_Counties '!F25</f>
        <v>67.8</v>
      </c>
      <c r="M25" s="28">
        <f>'2007_AG_GW_Counties'!J25</f>
        <v>531.6</v>
      </c>
      <c r="N25" s="29">
        <f>'2007_Urban_GW_Counties'!J25</f>
        <v>0</v>
      </c>
      <c r="O25" s="29">
        <f>'2007_MW_GW_Counties '!J25</f>
        <v>0</v>
      </c>
      <c r="P25" s="28">
        <f>'2007_AG_GW_Counties'!J25+'2007_Urban_GW_Counties'!J25+'2007_MW_GW_Counties '!J25</f>
        <v>531.6</v>
      </c>
      <c r="Q25" s="29">
        <f>'2007_AG_GW_Counties'!H25+'2007_Urban_GW_Counties'!H25+'2007_MW_GW_Counties '!H25</f>
        <v>2744.3</v>
      </c>
      <c r="S25" s="27">
        <v>601</v>
      </c>
      <c r="T25" s="25" t="s">
        <v>168</v>
      </c>
      <c r="U25" s="28">
        <f>'2007_AG_GW_Counties'!P25</f>
        <v>1.1000000000000001</v>
      </c>
      <c r="V25" s="29">
        <f>'2007_Urban_GW_Counties'!P25</f>
        <v>2.4</v>
      </c>
      <c r="W25" s="29">
        <f>'2007_MW_GW_Counties '!P25</f>
        <v>0</v>
      </c>
      <c r="X25" s="29">
        <f t="shared" si="6"/>
        <v>3.5</v>
      </c>
      <c r="Y25" s="28">
        <f>'2007_AG_GW_Counties'!U25</f>
        <v>33.900000000000006</v>
      </c>
      <c r="Z25" s="29">
        <f>'2007_Urban_GW_Counties'!U25</f>
        <v>64.7</v>
      </c>
      <c r="AA25" s="29">
        <f>'2007_MW_GW_Counties '!U25</f>
        <v>0</v>
      </c>
      <c r="AB25" s="28">
        <f>'2007_AG_GW_Counties'!Q25+'2007_Urban_GW_Counties'!Q25+'2007_MW_GW_Counties '!Q25</f>
        <v>23.9</v>
      </c>
      <c r="AC25" s="28">
        <f>'2007_AG_GW_Counties'!R25+'2007_Urban_GW_Counties'!R25+'2007_MW_GW_Counties '!R25</f>
        <v>0</v>
      </c>
      <c r="AD25" s="28">
        <f>'2007_AG_GW_Counties'!S25+'2007_Urban_GW_Counties'!S25+'2007_MW_GW_Counties '!S25</f>
        <v>1</v>
      </c>
      <c r="AE25" s="28">
        <f>'2007_AG_GW_Counties'!W25</f>
        <v>0.1</v>
      </c>
      <c r="AF25" s="29">
        <f>'2007_Urban_GW_Counties'!W25</f>
        <v>0</v>
      </c>
      <c r="AG25" s="29">
        <f>'2007_MW_GW_Counties '!W25</f>
        <v>0</v>
      </c>
      <c r="AH25" s="28">
        <f>'2007_AG_GW_Counties'!W25+'2007_Urban_GW_Counties'!W25+'2007_MW_GW_Counties '!W25</f>
        <v>0.1</v>
      </c>
      <c r="AI25" s="29">
        <f t="shared" si="1"/>
        <v>98.600000000000009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'2007_AG_GW_Counties'!C26</f>
        <v>101.2</v>
      </c>
      <c r="D26" s="29">
        <f>'2007_Urban_GW_Counties'!C26</f>
        <v>3.0999999999999996</v>
      </c>
      <c r="E26" s="29">
        <f>'2007_MW_GW_Counties '!C26</f>
        <v>0</v>
      </c>
      <c r="F26" s="29">
        <f t="shared" si="5"/>
        <v>104.3</v>
      </c>
      <c r="G26" s="28">
        <f>'2007_AG_GW_Counties'!H26</f>
        <v>402.2</v>
      </c>
      <c r="H26" s="29">
        <f>'2007_Urban_GW_Counties'!H26</f>
        <v>3.4000000000000004</v>
      </c>
      <c r="I26" s="29">
        <f>'2007_MW_GW_Counties '!H26</f>
        <v>111.5</v>
      </c>
      <c r="J26" s="28">
        <f>'2007_AG_GW_Counties'!D26+'2007_Urban_GW_Counties'!D26+'2007_MW_GW_Counties '!D26</f>
        <v>31.400000000000002</v>
      </c>
      <c r="K26" s="28">
        <f>'2007_AG_GW_Counties'!E26+'2007_Urban_GW_Counties'!E26+'2007_MW_GW_Counties '!E26</f>
        <v>0</v>
      </c>
      <c r="L26" s="28">
        <f>'2007_AG_GW_Counties'!F26+'2007_Urban_GW_Counties'!F26+'2007_MW_GW_Counties '!F26</f>
        <v>18.400000000000002</v>
      </c>
      <c r="M26" s="28">
        <f>'2007_AG_GW_Counties'!J26</f>
        <v>79.599999999999994</v>
      </c>
      <c r="N26" s="29">
        <f>'2007_Urban_GW_Counties'!J26</f>
        <v>0</v>
      </c>
      <c r="O26" s="29">
        <f>'2007_MW_GW_Counties '!J26</f>
        <v>5.2999999999999972</v>
      </c>
      <c r="P26" s="28">
        <f>'2007_AG_GW_Counties'!J26+'2007_Urban_GW_Counties'!J26+'2007_MW_GW_Counties '!J26</f>
        <v>84.899999999999991</v>
      </c>
      <c r="Q26" s="29">
        <f>'2007_AG_GW_Counties'!H26+'2007_Urban_GW_Counties'!H26+'2007_MW_GW_Counties '!H26</f>
        <v>517.09999999999991</v>
      </c>
      <c r="S26" s="27">
        <v>602</v>
      </c>
      <c r="T26" s="25" t="s">
        <v>169</v>
      </c>
      <c r="U26" s="28">
        <f>'2007_AG_GW_Counties'!P26</f>
        <v>1.3</v>
      </c>
      <c r="V26" s="29">
        <f>'2007_Urban_GW_Counties'!P26</f>
        <v>30.8</v>
      </c>
      <c r="W26" s="29">
        <f>'2007_MW_GW_Counties '!P26</f>
        <v>0</v>
      </c>
      <c r="X26" s="29">
        <f t="shared" si="6"/>
        <v>32.1</v>
      </c>
      <c r="Y26" s="28">
        <f>'2007_AG_GW_Counties'!U26</f>
        <v>926.6</v>
      </c>
      <c r="Z26" s="29">
        <f>'2007_Urban_GW_Counties'!U26</f>
        <v>93.200000000000017</v>
      </c>
      <c r="AA26" s="29">
        <f>'2007_MW_GW_Counties '!U26</f>
        <v>1.9</v>
      </c>
      <c r="AB26" s="28">
        <f>'2007_AG_GW_Counties'!Q26+'2007_Urban_GW_Counties'!Q26+'2007_MW_GW_Counties '!Q26</f>
        <v>16.399999999999999</v>
      </c>
      <c r="AC26" s="28">
        <f>'2007_AG_GW_Counties'!R26+'2007_Urban_GW_Counties'!R26+'2007_MW_GW_Counties '!R26</f>
        <v>0</v>
      </c>
      <c r="AD26" s="28">
        <f>'2007_AG_GW_Counties'!S26+'2007_Urban_GW_Counties'!S26+'2007_MW_GW_Counties '!S26</f>
        <v>6.5</v>
      </c>
      <c r="AE26" s="28">
        <f>'2007_AG_GW_Counties'!W26</f>
        <v>153.29999999999998</v>
      </c>
      <c r="AF26" s="29">
        <f>'2007_Urban_GW_Counties'!W26</f>
        <v>0</v>
      </c>
      <c r="AG26" s="29">
        <f>'2007_MW_GW_Counties '!W26</f>
        <v>0</v>
      </c>
      <c r="AH26" s="28">
        <f>'2007_AG_GW_Counties'!W26+'2007_Urban_GW_Counties'!W26+'2007_MW_GW_Counties '!W26</f>
        <v>153.29999999999998</v>
      </c>
      <c r="AI26" s="29">
        <f t="shared" si="1"/>
        <v>1021.7</v>
      </c>
      <c r="AL26" s="148" t="s">
        <v>235</v>
      </c>
      <c r="AM26" s="150">
        <v>501</v>
      </c>
      <c r="AN26" s="151" t="s">
        <v>157</v>
      </c>
      <c r="AO26" s="138">
        <f t="shared" ref="AO26:AO36" si="29">U14</f>
        <v>93.199999999999989</v>
      </c>
      <c r="AP26" s="138">
        <f t="shared" ref="AP26:AP36" si="30">V14</f>
        <v>11.399999999999999</v>
      </c>
      <c r="AQ26" s="138">
        <f t="shared" ref="AQ26:AQ36" si="31">W14</f>
        <v>0</v>
      </c>
      <c r="AR26" s="138">
        <f t="shared" ref="AR26:AR36" si="32">X14</f>
        <v>104.6</v>
      </c>
      <c r="AS26" s="138">
        <f t="shared" ref="AS26:AS36" si="33">Y14</f>
        <v>371.90000000000003</v>
      </c>
      <c r="AT26" s="138">
        <f t="shared" ref="AT26:AT36" si="34">Z14</f>
        <v>17</v>
      </c>
      <c r="AU26" s="138">
        <f t="shared" ref="AU26:AU36" si="35">AA14</f>
        <v>8.1</v>
      </c>
      <c r="AV26" s="138">
        <f t="shared" ref="AV26:AV36" si="36">AB14</f>
        <v>36.799999999999997</v>
      </c>
      <c r="AW26" s="138">
        <f t="shared" ref="AW26:AW36" si="37">AC14</f>
        <v>0</v>
      </c>
      <c r="AX26" s="138">
        <f t="shared" ref="AX26:AX36" si="38">AD14</f>
        <v>6.8</v>
      </c>
      <c r="AY26" s="138">
        <f t="shared" ref="AY26:AY36" si="39">AE14</f>
        <v>74.899999999999991</v>
      </c>
      <c r="AZ26" s="138">
        <f t="shared" ref="AZ26:AZ36" si="40">AF14</f>
        <v>0</v>
      </c>
      <c r="BA26" s="138">
        <f t="shared" ref="BA26:BA36" si="41">AG14</f>
        <v>0</v>
      </c>
      <c r="BB26" s="138">
        <f t="shared" ref="BB26:BB36" si="42">AH14</f>
        <v>74.899999999999991</v>
      </c>
      <c r="BC26" s="138">
        <f t="shared" ref="BC26:BC36" si="43">AI14</f>
        <v>397.00000000000006</v>
      </c>
    </row>
    <row r="27" spans="1:56" x14ac:dyDescent="0.2">
      <c r="A27" s="23" t="s">
        <v>58</v>
      </c>
      <c r="B27" s="24" t="s">
        <v>59</v>
      </c>
      <c r="C27" s="28">
        <f>'2007_AG_GW_Counties'!C27</f>
        <v>93.5</v>
      </c>
      <c r="D27" s="29">
        <f>'2007_Urban_GW_Counties'!C27</f>
        <v>3.5</v>
      </c>
      <c r="E27" s="29">
        <f>'2007_MW_GW_Counties '!C27</f>
        <v>0</v>
      </c>
      <c r="F27" s="29">
        <f t="shared" si="5"/>
        <v>97</v>
      </c>
      <c r="G27" s="28">
        <f>'2007_AG_GW_Counties'!H27</f>
        <v>237.90000000000003</v>
      </c>
      <c r="H27" s="29">
        <f>'2007_Urban_GW_Counties'!H27</f>
        <v>5.1999999999999993</v>
      </c>
      <c r="I27" s="29">
        <f>'2007_MW_GW_Counties '!H27</f>
        <v>0</v>
      </c>
      <c r="J27" s="28">
        <f>'2007_AG_GW_Counties'!D27+'2007_Urban_GW_Counties'!D27+'2007_MW_GW_Counties '!D27</f>
        <v>27.1</v>
      </c>
      <c r="K27" s="28">
        <f>'2007_AG_GW_Counties'!E27+'2007_Urban_GW_Counties'!E27+'2007_MW_GW_Counties '!E27</f>
        <v>0</v>
      </c>
      <c r="L27" s="28">
        <f>'2007_AG_GW_Counties'!F27+'2007_Urban_GW_Counties'!F27+'2007_MW_GW_Counties '!F27</f>
        <v>0</v>
      </c>
      <c r="M27" s="28">
        <f>'2007_AG_GW_Counties'!J27</f>
        <v>0</v>
      </c>
      <c r="N27" s="29">
        <f>'2007_Urban_GW_Counties'!J27</f>
        <v>0</v>
      </c>
      <c r="O27" s="29">
        <f>'2007_MW_GW_Counties '!J27</f>
        <v>0</v>
      </c>
      <c r="P27" s="28">
        <f>'2007_AG_GW_Counties'!J27+'2007_Urban_GW_Counties'!J27+'2007_MW_GW_Counties '!J27</f>
        <v>0</v>
      </c>
      <c r="Q27" s="29">
        <f>'2007_AG_GW_Counties'!H27+'2007_Urban_GW_Counties'!H27+'2007_MW_GW_Counties '!H27</f>
        <v>243.10000000000002</v>
      </c>
      <c r="S27" s="27">
        <v>603</v>
      </c>
      <c r="T27" s="25" t="s">
        <v>170</v>
      </c>
      <c r="U27" s="28">
        <f>'2007_AG_GW_Counties'!P27</f>
        <v>694.80000000000007</v>
      </c>
      <c r="V27" s="29">
        <f>'2007_Urban_GW_Counties'!P27</f>
        <v>57.9</v>
      </c>
      <c r="W27" s="29">
        <f>'2007_MW_GW_Counties '!P27</f>
        <v>0</v>
      </c>
      <c r="X27" s="29">
        <f t="shared" si="6"/>
        <v>752.7</v>
      </c>
      <c r="Y27" s="28">
        <f>'2007_AG_GW_Counties'!U27</f>
        <v>851.4</v>
      </c>
      <c r="Z27" s="29">
        <f>'2007_Urban_GW_Counties'!U27</f>
        <v>131</v>
      </c>
      <c r="AA27" s="29">
        <f>'2007_MW_GW_Counties '!U27</f>
        <v>0.8</v>
      </c>
      <c r="AB27" s="28">
        <f>'2007_AG_GW_Counties'!Q27+'2007_Urban_GW_Counties'!Q27+'2007_MW_GW_Counties '!Q27</f>
        <v>74.5</v>
      </c>
      <c r="AC27" s="28">
        <f>'2007_AG_GW_Counties'!R27+'2007_Urban_GW_Counties'!R27+'2007_MW_GW_Counties '!R27</f>
        <v>0</v>
      </c>
      <c r="AD27" s="28">
        <f>'2007_AG_GW_Counties'!S27+'2007_Urban_GW_Counties'!S27+'2007_MW_GW_Counties '!S27</f>
        <v>14.899999999999999</v>
      </c>
      <c r="AE27" s="28">
        <f>'2007_AG_GW_Counties'!W27</f>
        <v>12.5</v>
      </c>
      <c r="AF27" s="29">
        <f>'2007_Urban_GW_Counties'!W27</f>
        <v>1.8</v>
      </c>
      <c r="AG27" s="29">
        <f>'2007_MW_GW_Counties '!W27</f>
        <v>0</v>
      </c>
      <c r="AH27" s="28">
        <f>'2007_AG_GW_Counties'!W27+'2007_Urban_GW_Counties'!W27+'2007_MW_GW_Counties '!W27</f>
        <v>14.3</v>
      </c>
      <c r="AI27" s="29">
        <f t="shared" si="1"/>
        <v>983.19999999999993</v>
      </c>
      <c r="AL27" s="148"/>
      <c r="AM27" s="150">
        <v>502</v>
      </c>
      <c r="AN27" s="151" t="s">
        <v>158</v>
      </c>
      <c r="AO27" s="138">
        <f t="shared" si="29"/>
        <v>1.6</v>
      </c>
      <c r="AP27" s="138">
        <f t="shared" si="30"/>
        <v>0.4</v>
      </c>
      <c r="AQ27" s="138">
        <f t="shared" si="31"/>
        <v>0</v>
      </c>
      <c r="AR27" s="138">
        <f t="shared" si="32"/>
        <v>2</v>
      </c>
      <c r="AS27" s="138">
        <f t="shared" si="33"/>
        <v>7.8</v>
      </c>
      <c r="AT27" s="138">
        <f t="shared" si="34"/>
        <v>0.6</v>
      </c>
      <c r="AU27" s="138">
        <f t="shared" si="35"/>
        <v>0</v>
      </c>
      <c r="AV27" s="138">
        <f t="shared" si="36"/>
        <v>0.4</v>
      </c>
      <c r="AW27" s="138">
        <f t="shared" si="37"/>
        <v>0</v>
      </c>
      <c r="AX27" s="138">
        <f t="shared" si="38"/>
        <v>0.2</v>
      </c>
      <c r="AY27" s="138">
        <f t="shared" si="39"/>
        <v>0</v>
      </c>
      <c r="AZ27" s="138">
        <f t="shared" si="40"/>
        <v>0</v>
      </c>
      <c r="BA27" s="138">
        <f t="shared" si="41"/>
        <v>0</v>
      </c>
      <c r="BB27" s="138">
        <f t="shared" si="42"/>
        <v>0</v>
      </c>
      <c r="BC27" s="138">
        <f t="shared" si="43"/>
        <v>8.4</v>
      </c>
    </row>
    <row r="28" spans="1:56" x14ac:dyDescent="0.2">
      <c r="A28" s="23" t="s">
        <v>60</v>
      </c>
      <c r="B28" s="24" t="s">
        <v>61</v>
      </c>
      <c r="C28" s="28">
        <f>'2007_AG_GW_Counties'!C28</f>
        <v>555.9</v>
      </c>
      <c r="D28" s="29">
        <f>'2007_Urban_GW_Counties'!C28</f>
        <v>65.2</v>
      </c>
      <c r="E28" s="29">
        <f>'2007_MW_GW_Counties '!C28</f>
        <v>0</v>
      </c>
      <c r="F28" s="29">
        <f t="shared" si="5"/>
        <v>621.1</v>
      </c>
      <c r="G28" s="28">
        <f>'2007_AG_GW_Counties'!H28</f>
        <v>555.9</v>
      </c>
      <c r="H28" s="29">
        <f>'2007_Urban_GW_Counties'!H28</f>
        <v>65.2</v>
      </c>
      <c r="I28" s="29">
        <f>'2007_MW_GW_Counties '!H28</f>
        <v>0.5</v>
      </c>
      <c r="J28" s="28">
        <f>'2007_AG_GW_Counties'!D28+'2007_Urban_GW_Counties'!D28+'2007_MW_GW_Counties '!D28</f>
        <v>202.00000000000003</v>
      </c>
      <c r="K28" s="28">
        <f>'2007_AG_GW_Counties'!E28+'2007_Urban_GW_Counties'!E28+'2007_MW_GW_Counties '!E28</f>
        <v>0</v>
      </c>
      <c r="L28" s="28">
        <f>'2007_AG_GW_Counties'!F28+'2007_Urban_GW_Counties'!F28+'2007_MW_GW_Counties '!F28</f>
        <v>0</v>
      </c>
      <c r="M28" s="28">
        <f>'2007_AG_GW_Counties'!J28</f>
        <v>0</v>
      </c>
      <c r="N28" s="29">
        <f>'2007_Urban_GW_Counties'!J28</f>
        <v>0</v>
      </c>
      <c r="O28" s="29">
        <f>'2007_MW_GW_Counties '!J28</f>
        <v>0</v>
      </c>
      <c r="P28" s="28">
        <f>'2007_AG_GW_Counties'!J28+'2007_Urban_GW_Counties'!J28+'2007_MW_GW_Counties '!J28</f>
        <v>0</v>
      </c>
      <c r="Q28" s="29">
        <f>'2007_AG_GW_Counties'!H28+'2007_Urban_GW_Counties'!H28+'2007_MW_GW_Counties '!H28</f>
        <v>621.6</v>
      </c>
      <c r="S28" s="27">
        <v>604</v>
      </c>
      <c r="T28" s="25" t="s">
        <v>171</v>
      </c>
      <c r="U28" s="28">
        <f>'2007_AG_GW_Counties'!P28</f>
        <v>1.6</v>
      </c>
      <c r="V28" s="29">
        <f>'2007_Urban_GW_Counties'!P28</f>
        <v>3.1</v>
      </c>
      <c r="W28" s="29">
        <f>'2007_MW_GW_Counties '!P28</f>
        <v>0</v>
      </c>
      <c r="X28" s="29">
        <f t="shared" si="6"/>
        <v>4.7</v>
      </c>
      <c r="Y28" s="28">
        <f>'2007_AG_GW_Counties'!U28</f>
        <v>17.399999999999999</v>
      </c>
      <c r="Z28" s="29">
        <f>'2007_Urban_GW_Counties'!U28</f>
        <v>41.3</v>
      </c>
      <c r="AA28" s="29">
        <f>'2007_MW_GW_Counties '!U28</f>
        <v>0</v>
      </c>
      <c r="AB28" s="28">
        <f>'2007_AG_GW_Counties'!Q28+'2007_Urban_GW_Counties'!Q28+'2007_MW_GW_Counties '!Q28</f>
        <v>15.6</v>
      </c>
      <c r="AC28" s="28">
        <f>'2007_AG_GW_Counties'!R28+'2007_Urban_GW_Counties'!R28+'2007_MW_GW_Counties '!R28</f>
        <v>0</v>
      </c>
      <c r="AD28" s="28">
        <f>'2007_AG_GW_Counties'!S28+'2007_Urban_GW_Counties'!S28+'2007_MW_GW_Counties '!S28</f>
        <v>0.9</v>
      </c>
      <c r="AE28" s="28">
        <f>'2007_AG_GW_Counties'!W28</f>
        <v>0</v>
      </c>
      <c r="AF28" s="29">
        <f>'2007_Urban_GW_Counties'!W28</f>
        <v>3.5</v>
      </c>
      <c r="AG28" s="29">
        <f>'2007_MW_GW_Counties '!W28</f>
        <v>0</v>
      </c>
      <c r="AH28" s="28">
        <f>'2007_AG_GW_Counties'!W28+'2007_Urban_GW_Counties'!W28+'2007_MW_GW_Counties '!W28</f>
        <v>3.5</v>
      </c>
      <c r="AI28" s="29">
        <f t="shared" si="1"/>
        <v>58.699999999999996</v>
      </c>
      <c r="AL28" s="148"/>
      <c r="AM28" s="150">
        <v>503</v>
      </c>
      <c r="AN28" s="151" t="s">
        <v>159</v>
      </c>
      <c r="AO28" s="138">
        <f t="shared" si="29"/>
        <v>263.7</v>
      </c>
      <c r="AP28" s="138">
        <f t="shared" si="30"/>
        <v>46</v>
      </c>
      <c r="AQ28" s="138">
        <f t="shared" si="31"/>
        <v>0</v>
      </c>
      <c r="AR28" s="138">
        <f t="shared" si="32"/>
        <v>309.7</v>
      </c>
      <c r="AS28" s="138">
        <f t="shared" si="33"/>
        <v>524.29999999999995</v>
      </c>
      <c r="AT28" s="138">
        <f t="shared" si="34"/>
        <v>58.4</v>
      </c>
      <c r="AU28" s="138">
        <f t="shared" si="35"/>
        <v>0.2</v>
      </c>
      <c r="AV28" s="138">
        <f t="shared" si="36"/>
        <v>64</v>
      </c>
      <c r="AW28" s="138">
        <f t="shared" si="37"/>
        <v>0</v>
      </c>
      <c r="AX28" s="138">
        <f t="shared" si="38"/>
        <v>72.7</v>
      </c>
      <c r="AY28" s="138">
        <f t="shared" si="39"/>
        <v>4</v>
      </c>
      <c r="AZ28" s="138">
        <f t="shared" si="40"/>
        <v>3.1</v>
      </c>
      <c r="BA28" s="138">
        <f t="shared" si="41"/>
        <v>0</v>
      </c>
      <c r="BB28" s="138">
        <f t="shared" si="42"/>
        <v>7.1</v>
      </c>
      <c r="BC28" s="138">
        <f t="shared" si="43"/>
        <v>582.9</v>
      </c>
    </row>
    <row r="29" spans="1:56" x14ac:dyDescent="0.2">
      <c r="A29" s="23" t="s">
        <v>62</v>
      </c>
      <c r="B29" s="24" t="s">
        <v>63</v>
      </c>
      <c r="C29" s="28">
        <f>'2007_AG_GW_Counties'!C29</f>
        <v>48.300000000000004</v>
      </c>
      <c r="D29" s="29">
        <f>'2007_Urban_GW_Counties'!C29</f>
        <v>5.3999999999999995</v>
      </c>
      <c r="E29" s="29">
        <f>'2007_MW_GW_Counties '!C29</f>
        <v>0</v>
      </c>
      <c r="F29" s="29">
        <f t="shared" si="5"/>
        <v>53.7</v>
      </c>
      <c r="G29" s="28">
        <f>'2007_AG_GW_Counties'!H29</f>
        <v>57.3</v>
      </c>
      <c r="H29" s="29">
        <f>'2007_Urban_GW_Counties'!H29</f>
        <v>25.5</v>
      </c>
      <c r="I29" s="29">
        <f>'2007_MW_GW_Counties '!H29</f>
        <v>1</v>
      </c>
      <c r="J29" s="28">
        <f>'2007_AG_GW_Counties'!D29+'2007_Urban_GW_Counties'!D29+'2007_MW_GW_Counties '!D29</f>
        <v>4.5</v>
      </c>
      <c r="K29" s="28">
        <f>'2007_AG_GW_Counties'!E29+'2007_Urban_GW_Counties'!E29+'2007_MW_GW_Counties '!E29</f>
        <v>0</v>
      </c>
      <c r="L29" s="28">
        <f>'2007_AG_GW_Counties'!F29+'2007_Urban_GW_Counties'!F29+'2007_MW_GW_Counties '!F29</f>
        <v>0</v>
      </c>
      <c r="M29" s="28">
        <f>'2007_AG_GW_Counties'!J29</f>
        <v>0</v>
      </c>
      <c r="N29" s="29">
        <f>'2007_Urban_GW_Counties'!J29</f>
        <v>0</v>
      </c>
      <c r="O29" s="29">
        <f>'2007_MW_GW_Counties '!J29</f>
        <v>0</v>
      </c>
      <c r="P29" s="28">
        <f>'2007_AG_GW_Counties'!J29+'2007_Urban_GW_Counties'!J29+'2007_MW_GW_Counties '!J29</f>
        <v>0</v>
      </c>
      <c r="Q29" s="29">
        <f>'2007_AG_GW_Counties'!H29+'2007_Urban_GW_Counties'!H29+'2007_MW_GW_Counties '!H29</f>
        <v>83.8</v>
      </c>
      <c r="S29" s="27">
        <v>605</v>
      </c>
      <c r="T29" s="25" t="s">
        <v>172</v>
      </c>
      <c r="U29" s="28">
        <f>'2007_AG_GW_Counties'!P29</f>
        <v>0</v>
      </c>
      <c r="V29" s="29">
        <f>'2007_Urban_GW_Counties'!P29</f>
        <v>0</v>
      </c>
      <c r="W29" s="29">
        <f>'2007_MW_GW_Counties '!P29</f>
        <v>0</v>
      </c>
      <c r="X29" s="29">
        <f t="shared" si="6"/>
        <v>0</v>
      </c>
      <c r="Y29" s="28">
        <f>'2007_AG_GW_Counties'!U29</f>
        <v>0</v>
      </c>
      <c r="Z29" s="29">
        <f>'2007_Urban_GW_Counties'!U29</f>
        <v>0</v>
      </c>
      <c r="AA29" s="29">
        <f>'2007_MW_GW_Counties '!U29</f>
        <v>0</v>
      </c>
      <c r="AB29" s="28">
        <f>'2007_AG_GW_Counties'!Q29+'2007_Urban_GW_Counties'!Q29+'2007_MW_GW_Counties '!Q29</f>
        <v>0</v>
      </c>
      <c r="AC29" s="28">
        <f>'2007_AG_GW_Counties'!R29+'2007_Urban_GW_Counties'!R29+'2007_MW_GW_Counties '!R29</f>
        <v>0</v>
      </c>
      <c r="AD29" s="28">
        <f>'2007_AG_GW_Counties'!S29+'2007_Urban_GW_Counties'!S29+'2007_MW_GW_Counties '!S29</f>
        <v>0</v>
      </c>
      <c r="AE29" s="28">
        <f>'2007_AG_GW_Counties'!W29</f>
        <v>0</v>
      </c>
      <c r="AF29" s="29">
        <f>'2007_Urban_GW_Counties'!W29</f>
        <v>0</v>
      </c>
      <c r="AG29" s="29">
        <f>'2007_MW_GW_Counties '!W29</f>
        <v>0</v>
      </c>
      <c r="AH29" s="28">
        <f>'2007_AG_GW_Counties'!W29+'2007_Urban_GW_Counties'!W29+'2007_MW_GW_Counties '!W29</f>
        <v>0</v>
      </c>
      <c r="AI29" s="29">
        <f t="shared" si="1"/>
        <v>0</v>
      </c>
      <c r="AL29" s="148"/>
      <c r="AM29" s="150">
        <v>504</v>
      </c>
      <c r="AN29" s="151" t="s">
        <v>160</v>
      </c>
      <c r="AO29" s="138">
        <f t="shared" si="29"/>
        <v>199.9</v>
      </c>
      <c r="AP29" s="138">
        <f t="shared" si="30"/>
        <v>42.2</v>
      </c>
      <c r="AQ29" s="138">
        <f t="shared" si="31"/>
        <v>0</v>
      </c>
      <c r="AR29" s="138">
        <f t="shared" si="32"/>
        <v>242.10000000000002</v>
      </c>
      <c r="AS29" s="138">
        <f t="shared" si="33"/>
        <v>348.59999999999997</v>
      </c>
      <c r="AT29" s="138">
        <f t="shared" si="34"/>
        <v>81.099999999999994</v>
      </c>
      <c r="AU29" s="138">
        <f t="shared" si="35"/>
        <v>1.2000000000000002</v>
      </c>
      <c r="AV29" s="138">
        <f t="shared" si="36"/>
        <v>55.000000000000007</v>
      </c>
      <c r="AW29" s="138">
        <f t="shared" si="37"/>
        <v>0</v>
      </c>
      <c r="AX29" s="138">
        <f t="shared" si="38"/>
        <v>30.8</v>
      </c>
      <c r="AY29" s="138">
        <f t="shared" si="39"/>
        <v>12.6</v>
      </c>
      <c r="AZ29" s="138">
        <f t="shared" si="40"/>
        <v>3.4</v>
      </c>
      <c r="BA29" s="138">
        <f t="shared" si="41"/>
        <v>0</v>
      </c>
      <c r="BB29" s="138">
        <f t="shared" si="42"/>
        <v>16</v>
      </c>
      <c r="BC29" s="138">
        <f t="shared" si="43"/>
        <v>430.89999999999992</v>
      </c>
    </row>
    <row r="30" spans="1:56" x14ac:dyDescent="0.2">
      <c r="A30" s="23" t="s">
        <v>64</v>
      </c>
      <c r="B30" s="24" t="s">
        <v>65</v>
      </c>
      <c r="C30" s="28">
        <f>'2007_AG_GW_Counties'!C30</f>
        <v>1.7</v>
      </c>
      <c r="D30" s="29">
        <f>'2007_Urban_GW_Counties'!C30</f>
        <v>9.3999999999999986</v>
      </c>
      <c r="E30" s="29">
        <f>'2007_MW_GW_Counties '!C30</f>
        <v>0</v>
      </c>
      <c r="F30" s="29">
        <f t="shared" si="5"/>
        <v>11.099999999999998</v>
      </c>
      <c r="G30" s="28">
        <f>'2007_AG_GW_Counties'!H30</f>
        <v>26</v>
      </c>
      <c r="H30" s="29">
        <f>'2007_Urban_GW_Counties'!H30</f>
        <v>31.9</v>
      </c>
      <c r="I30" s="29">
        <f>'2007_MW_GW_Counties '!H30</f>
        <v>1</v>
      </c>
      <c r="J30" s="28">
        <f>'2007_AG_GW_Counties'!D30+'2007_Urban_GW_Counties'!D30+'2007_MW_GW_Counties '!D30</f>
        <v>16.200000000000003</v>
      </c>
      <c r="K30" s="28">
        <f>'2007_AG_GW_Counties'!E30+'2007_Urban_GW_Counties'!E30+'2007_MW_GW_Counties '!E30</f>
        <v>0</v>
      </c>
      <c r="L30" s="28">
        <f>'2007_AG_GW_Counties'!F30+'2007_Urban_GW_Counties'!F30+'2007_MW_GW_Counties '!F30</f>
        <v>3.1</v>
      </c>
      <c r="M30" s="28">
        <f>'2007_AG_GW_Counties'!J30</f>
        <v>2.7</v>
      </c>
      <c r="N30" s="29">
        <f>'2007_Urban_GW_Counties'!J30</f>
        <v>0</v>
      </c>
      <c r="O30" s="29">
        <f>'2007_MW_GW_Counties '!J30</f>
        <v>0</v>
      </c>
      <c r="P30" s="28">
        <f>'2007_AG_GW_Counties'!J30+'2007_Urban_GW_Counties'!J30+'2007_MW_GW_Counties '!J30</f>
        <v>2.7</v>
      </c>
      <c r="Q30" s="29">
        <f>'2007_AG_GW_Counties'!H30+'2007_Urban_GW_Counties'!H30+'2007_MW_GW_Counties '!H30</f>
        <v>58.9</v>
      </c>
      <c r="S30" s="27">
        <v>606</v>
      </c>
      <c r="T30" s="25" t="s">
        <v>173</v>
      </c>
      <c r="U30" s="28">
        <f>'2007_AG_GW_Counties'!P30</f>
        <v>556</v>
      </c>
      <c r="V30" s="29">
        <f>'2007_Urban_GW_Counties'!P30</f>
        <v>31.799999999999997</v>
      </c>
      <c r="W30" s="29">
        <f>'2007_MW_GW_Counties '!P30</f>
        <v>185.3</v>
      </c>
      <c r="X30" s="29">
        <f t="shared" si="6"/>
        <v>773.09999999999991</v>
      </c>
      <c r="Y30" s="28">
        <f>'2007_AG_GW_Counties'!U30</f>
        <v>1765.6</v>
      </c>
      <c r="Z30" s="29">
        <f>'2007_Urban_GW_Counties'!U30</f>
        <v>35.4</v>
      </c>
      <c r="AA30" s="29">
        <f>'2007_MW_GW_Counties '!U30</f>
        <v>454.90000000000003</v>
      </c>
      <c r="AB30" s="28">
        <f>'2007_AG_GW_Counties'!Q30+'2007_Urban_GW_Counties'!Q30+'2007_MW_GW_Counties '!Q30</f>
        <v>23.000000000000004</v>
      </c>
      <c r="AC30" s="28">
        <f>'2007_AG_GW_Counties'!R30+'2007_Urban_GW_Counties'!R30+'2007_MW_GW_Counties '!R30</f>
        <v>0</v>
      </c>
      <c r="AD30" s="28">
        <f>'2007_AG_GW_Counties'!S30+'2007_Urban_GW_Counties'!S30+'2007_MW_GW_Counties '!S30</f>
        <v>59.6</v>
      </c>
      <c r="AE30" s="28">
        <f>'2007_AG_GW_Counties'!W30</f>
        <v>77.400000000000006</v>
      </c>
      <c r="AF30" s="29">
        <f>'2007_Urban_GW_Counties'!W30</f>
        <v>0</v>
      </c>
      <c r="AG30" s="29">
        <f>'2007_MW_GW_Counties '!W30</f>
        <v>0</v>
      </c>
      <c r="AH30" s="28">
        <f>'2007_AG_GW_Counties'!W30+'2007_Urban_GW_Counties'!W30+'2007_MW_GW_Counties '!W30</f>
        <v>77.400000000000006</v>
      </c>
      <c r="AI30" s="29">
        <f t="shared" si="1"/>
        <v>2255.9</v>
      </c>
      <c r="AL30" s="148"/>
      <c r="AM30" s="150">
        <v>505</v>
      </c>
      <c r="AN30" s="151" t="s">
        <v>161</v>
      </c>
      <c r="AO30" s="138">
        <f t="shared" si="29"/>
        <v>43.6</v>
      </c>
      <c r="AP30" s="138">
        <f t="shared" si="30"/>
        <v>4.4000000000000004</v>
      </c>
      <c r="AQ30" s="138">
        <f t="shared" si="31"/>
        <v>0</v>
      </c>
      <c r="AR30" s="138">
        <f t="shared" si="32"/>
        <v>48</v>
      </c>
      <c r="AS30" s="138">
        <f t="shared" si="33"/>
        <v>54.400000000000006</v>
      </c>
      <c r="AT30" s="138">
        <f t="shared" si="34"/>
        <v>9.1999999999999993</v>
      </c>
      <c r="AU30" s="138">
        <f t="shared" si="35"/>
        <v>0</v>
      </c>
      <c r="AV30" s="138">
        <f t="shared" si="36"/>
        <v>9.9000000000000021</v>
      </c>
      <c r="AW30" s="138">
        <f t="shared" si="37"/>
        <v>0</v>
      </c>
      <c r="AX30" s="138">
        <f t="shared" si="38"/>
        <v>0.3</v>
      </c>
      <c r="AY30" s="138">
        <f t="shared" si="39"/>
        <v>0.7</v>
      </c>
      <c r="AZ30" s="138">
        <f t="shared" si="40"/>
        <v>0</v>
      </c>
      <c r="BA30" s="138">
        <f t="shared" si="41"/>
        <v>0</v>
      </c>
      <c r="BB30" s="138">
        <f t="shared" si="42"/>
        <v>0.7</v>
      </c>
      <c r="BC30" s="138">
        <f t="shared" si="43"/>
        <v>63.600000000000009</v>
      </c>
    </row>
    <row r="31" spans="1:56" x14ac:dyDescent="0.2">
      <c r="A31" s="23" t="s">
        <v>66</v>
      </c>
      <c r="B31" s="24" t="s">
        <v>67</v>
      </c>
      <c r="C31" s="28">
        <f>'2007_AG_GW_Counties'!C31</f>
        <v>1</v>
      </c>
      <c r="D31" s="29">
        <f>'2007_Urban_GW_Counties'!C31</f>
        <v>4.5999999999999996</v>
      </c>
      <c r="E31" s="29">
        <f>'2007_MW_GW_Counties '!C31</f>
        <v>0</v>
      </c>
      <c r="F31" s="29">
        <f t="shared" si="5"/>
        <v>5.6</v>
      </c>
      <c r="G31" s="28">
        <f>'2007_AG_GW_Counties'!H31</f>
        <v>18.5</v>
      </c>
      <c r="H31" s="29">
        <f>'2007_Urban_GW_Counties'!H31</f>
        <v>599</v>
      </c>
      <c r="I31" s="29">
        <f>'2007_MW_GW_Counties '!H31</f>
        <v>0</v>
      </c>
      <c r="J31" s="28">
        <f>'2007_AG_GW_Counties'!D31+'2007_Urban_GW_Counties'!D31+'2007_MW_GW_Counties '!D31</f>
        <v>16.600000000000001</v>
      </c>
      <c r="K31" s="28">
        <f>'2007_AG_GW_Counties'!E31+'2007_Urban_GW_Counties'!E31+'2007_MW_GW_Counties '!E31</f>
        <v>42.7</v>
      </c>
      <c r="L31" s="28">
        <f>'2007_AG_GW_Counties'!F31+'2007_Urban_GW_Counties'!F31+'2007_MW_GW_Counties '!F31</f>
        <v>0</v>
      </c>
      <c r="M31" s="28">
        <f>'2007_AG_GW_Counties'!J31</f>
        <v>10.8</v>
      </c>
      <c r="N31" s="29">
        <f>'2007_Urban_GW_Counties'!J31</f>
        <v>332.6</v>
      </c>
      <c r="O31" s="29">
        <f>'2007_MW_GW_Counties '!J31</f>
        <v>0</v>
      </c>
      <c r="P31" s="28">
        <f>'2007_AG_GW_Counties'!J31+'2007_Urban_GW_Counties'!J31+'2007_MW_GW_Counties '!J31</f>
        <v>343.40000000000003</v>
      </c>
      <c r="Q31" s="29">
        <f>'2007_AG_GW_Counties'!H31+'2007_Urban_GW_Counties'!H31+'2007_MW_GW_Counties '!H31</f>
        <v>617.5</v>
      </c>
      <c r="S31" s="27">
        <v>607</v>
      </c>
      <c r="T31" s="25" t="s">
        <v>174</v>
      </c>
      <c r="U31" s="28">
        <f>'2007_AG_GW_Counties'!P31</f>
        <v>107.4</v>
      </c>
      <c r="V31" s="29">
        <f>'2007_Urban_GW_Counties'!P31</f>
        <v>93.8</v>
      </c>
      <c r="W31" s="29">
        <f>'2007_MW_GW_Counties '!P31</f>
        <v>4.4000000000000004</v>
      </c>
      <c r="X31" s="29">
        <f t="shared" si="6"/>
        <v>205.6</v>
      </c>
      <c r="Y31" s="28">
        <f>'2007_AG_GW_Counties'!U31</f>
        <v>956.40000000000009</v>
      </c>
      <c r="Z31" s="29">
        <f>'2007_Urban_GW_Counties'!U31</f>
        <v>150.30000000000001</v>
      </c>
      <c r="AA31" s="29">
        <f>'2007_MW_GW_Counties '!U31</f>
        <v>12.9</v>
      </c>
      <c r="AB31" s="28">
        <f>'2007_AG_GW_Counties'!Q31+'2007_Urban_GW_Counties'!Q31+'2007_MW_GW_Counties '!Q31</f>
        <v>103.3</v>
      </c>
      <c r="AC31" s="28">
        <f>'2007_AG_GW_Counties'!R31+'2007_Urban_GW_Counties'!R31+'2007_MW_GW_Counties '!R31</f>
        <v>27.5</v>
      </c>
      <c r="AD31" s="28">
        <f>'2007_AG_GW_Counties'!S31+'2007_Urban_GW_Counties'!S31+'2007_MW_GW_Counties '!S31</f>
        <v>34.1</v>
      </c>
      <c r="AE31" s="28">
        <f>'2007_AG_GW_Counties'!W31</f>
        <v>0</v>
      </c>
      <c r="AF31" s="29">
        <f>'2007_Urban_GW_Counties'!W31</f>
        <v>0</v>
      </c>
      <c r="AG31" s="29">
        <f>'2007_MW_GW_Counties '!W31</f>
        <v>0</v>
      </c>
      <c r="AH31" s="28">
        <f>'2007_AG_GW_Counties'!W31+'2007_Urban_GW_Counties'!W31+'2007_MW_GW_Counties '!W31</f>
        <v>0</v>
      </c>
      <c r="AI31" s="29">
        <f t="shared" si="1"/>
        <v>1119.6000000000001</v>
      </c>
      <c r="AL31" s="148"/>
      <c r="AM31" s="150">
        <v>506</v>
      </c>
      <c r="AN31" s="151" t="s">
        <v>162</v>
      </c>
      <c r="AO31" s="138">
        <f t="shared" si="29"/>
        <v>548.79999999999995</v>
      </c>
      <c r="AP31" s="138">
        <f t="shared" si="30"/>
        <v>15.500000000000002</v>
      </c>
      <c r="AQ31" s="138">
        <f t="shared" si="31"/>
        <v>9.6</v>
      </c>
      <c r="AR31" s="138">
        <f t="shared" si="32"/>
        <v>573.9</v>
      </c>
      <c r="AS31" s="138">
        <f t="shared" si="33"/>
        <v>2060</v>
      </c>
      <c r="AT31" s="138">
        <f t="shared" si="34"/>
        <v>15.600000000000001</v>
      </c>
      <c r="AU31" s="138">
        <f t="shared" si="35"/>
        <v>168.50000000000003</v>
      </c>
      <c r="AV31" s="138">
        <f t="shared" si="36"/>
        <v>88.199999999999989</v>
      </c>
      <c r="AW31" s="138">
        <f t="shared" si="37"/>
        <v>0</v>
      </c>
      <c r="AX31" s="138">
        <f t="shared" si="38"/>
        <v>62.4</v>
      </c>
      <c r="AY31" s="138">
        <f t="shared" si="39"/>
        <v>106</v>
      </c>
      <c r="AZ31" s="138">
        <f t="shared" si="40"/>
        <v>0</v>
      </c>
      <c r="BA31" s="138">
        <f t="shared" si="41"/>
        <v>14</v>
      </c>
      <c r="BB31" s="138">
        <f t="shared" si="42"/>
        <v>120</v>
      </c>
      <c r="BC31" s="138">
        <f t="shared" si="43"/>
        <v>2244.1</v>
      </c>
    </row>
    <row r="32" spans="1:56" x14ac:dyDescent="0.2">
      <c r="A32" s="23" t="s">
        <v>68</v>
      </c>
      <c r="B32" s="24" t="s">
        <v>69</v>
      </c>
      <c r="C32" s="28">
        <f>'2007_AG_GW_Counties'!C32</f>
        <v>14.1</v>
      </c>
      <c r="D32" s="29">
        <f>'2007_Urban_GW_Counties'!C32</f>
        <v>19</v>
      </c>
      <c r="E32" s="29">
        <f>'2007_MW_GW_Counties '!C32</f>
        <v>0</v>
      </c>
      <c r="F32" s="29">
        <f t="shared" si="5"/>
        <v>33.1</v>
      </c>
      <c r="G32" s="28">
        <f>'2007_AG_GW_Counties'!H32</f>
        <v>192.7</v>
      </c>
      <c r="H32" s="29">
        <f>'2007_Urban_GW_Counties'!H32</f>
        <v>120.19999999999999</v>
      </c>
      <c r="I32" s="29">
        <f>'2007_MW_GW_Counties '!H32</f>
        <v>0</v>
      </c>
      <c r="J32" s="28">
        <f>'2007_AG_GW_Counties'!D32+'2007_Urban_GW_Counties'!D32+'2007_MW_GW_Counties '!D32</f>
        <v>19.600000000000001</v>
      </c>
      <c r="K32" s="28">
        <f>'2007_AG_GW_Counties'!E32+'2007_Urban_GW_Counties'!E32+'2007_MW_GW_Counties '!E32</f>
        <v>0</v>
      </c>
      <c r="L32" s="28">
        <f>'2007_AG_GW_Counties'!F32+'2007_Urban_GW_Counties'!F32+'2007_MW_GW_Counties '!F32</f>
        <v>10.899999999999999</v>
      </c>
      <c r="M32" s="28">
        <f>'2007_AG_GW_Counties'!J32</f>
        <v>7</v>
      </c>
      <c r="N32" s="29">
        <f>'2007_Urban_GW_Counties'!J32</f>
        <v>0</v>
      </c>
      <c r="O32" s="29">
        <f>'2007_MW_GW_Counties '!J32</f>
        <v>0</v>
      </c>
      <c r="P32" s="28">
        <f>'2007_AG_GW_Counties'!J32+'2007_Urban_GW_Counties'!J32+'2007_MW_GW_Counties '!J32</f>
        <v>7</v>
      </c>
      <c r="Q32" s="29">
        <f>'2007_AG_GW_Counties'!H32+'2007_Urban_GW_Counties'!H32+'2007_MW_GW_Counties '!H32</f>
        <v>312.89999999999998</v>
      </c>
      <c r="S32" s="27">
        <v>608</v>
      </c>
      <c r="T32" s="25" t="s">
        <v>175</v>
      </c>
      <c r="U32" s="28">
        <f>'2007_AG_GW_Counties'!P32</f>
        <v>335.4</v>
      </c>
      <c r="V32" s="29">
        <f>'2007_Urban_GW_Counties'!P32</f>
        <v>79</v>
      </c>
      <c r="W32" s="29">
        <f>'2007_MW_GW_Counties '!P32</f>
        <v>0</v>
      </c>
      <c r="X32" s="29">
        <f t="shared" si="6"/>
        <v>414.4</v>
      </c>
      <c r="Y32" s="28">
        <f>'2007_AG_GW_Counties'!U32</f>
        <v>1053.0999999999999</v>
      </c>
      <c r="Z32" s="29">
        <f>'2007_Urban_GW_Counties'!U32</f>
        <v>79</v>
      </c>
      <c r="AA32" s="29">
        <f>'2007_MW_GW_Counties '!U32</f>
        <v>0</v>
      </c>
      <c r="AB32" s="28">
        <f>'2007_AG_GW_Counties'!Q32+'2007_Urban_GW_Counties'!Q32+'2007_MW_GW_Counties '!Q32</f>
        <v>0</v>
      </c>
      <c r="AC32" s="28">
        <f>'2007_AG_GW_Counties'!R32+'2007_Urban_GW_Counties'!R32+'2007_MW_GW_Counties '!R32</f>
        <v>0</v>
      </c>
      <c r="AD32" s="28">
        <f>'2007_AG_GW_Counties'!S32+'2007_Urban_GW_Counties'!S32+'2007_MW_GW_Counties '!S32</f>
        <v>35.799999999999997</v>
      </c>
      <c r="AE32" s="28">
        <f>'2007_AG_GW_Counties'!W32</f>
        <v>0</v>
      </c>
      <c r="AF32" s="29">
        <f>'2007_Urban_GW_Counties'!W32</f>
        <v>0</v>
      </c>
      <c r="AG32" s="29">
        <f>'2007_MW_GW_Counties '!W32</f>
        <v>0</v>
      </c>
      <c r="AH32" s="28">
        <f>'2007_AG_GW_Counties'!W32+'2007_Urban_GW_Counties'!W32+'2007_MW_GW_Counties '!W32</f>
        <v>0</v>
      </c>
      <c r="AI32" s="29">
        <f t="shared" si="1"/>
        <v>1132.0999999999999</v>
      </c>
      <c r="AL32" s="148"/>
      <c r="AM32" s="150">
        <v>507</v>
      </c>
      <c r="AN32" s="151" t="s">
        <v>163</v>
      </c>
      <c r="AO32" s="138">
        <f t="shared" si="29"/>
        <v>562.9</v>
      </c>
      <c r="AP32" s="138">
        <f t="shared" si="30"/>
        <v>49.5</v>
      </c>
      <c r="AQ32" s="138">
        <f t="shared" si="31"/>
        <v>10.1</v>
      </c>
      <c r="AR32" s="138">
        <f t="shared" si="32"/>
        <v>622.5</v>
      </c>
      <c r="AS32" s="138">
        <f t="shared" si="33"/>
        <v>2559.5</v>
      </c>
      <c r="AT32" s="138">
        <f t="shared" si="34"/>
        <v>73.099999999999994</v>
      </c>
      <c r="AU32" s="138">
        <f t="shared" si="35"/>
        <v>289.7</v>
      </c>
      <c r="AV32" s="138">
        <f t="shared" si="36"/>
        <v>151.30000000000001</v>
      </c>
      <c r="AW32" s="138">
        <f t="shared" si="37"/>
        <v>0</v>
      </c>
      <c r="AX32" s="138">
        <f t="shared" si="38"/>
        <v>136.80000000000001</v>
      </c>
      <c r="AY32" s="138">
        <f t="shared" si="39"/>
        <v>314.5</v>
      </c>
      <c r="AZ32" s="138">
        <f t="shared" si="40"/>
        <v>0</v>
      </c>
      <c r="BA32" s="138">
        <f t="shared" si="41"/>
        <v>115.9</v>
      </c>
      <c r="BB32" s="138">
        <f t="shared" si="42"/>
        <v>430.4</v>
      </c>
      <c r="BC32" s="138">
        <f t="shared" si="43"/>
        <v>2922.2999999999997</v>
      </c>
    </row>
    <row r="33" spans="1:56" x14ac:dyDescent="0.2">
      <c r="A33" s="23" t="s">
        <v>70</v>
      </c>
      <c r="B33" s="24" t="s">
        <v>71</v>
      </c>
      <c r="C33" s="28">
        <f>'2007_AG_GW_Counties'!C33</f>
        <v>14.1</v>
      </c>
      <c r="D33" s="29">
        <f>'2007_Urban_GW_Counties'!C33</f>
        <v>10</v>
      </c>
      <c r="E33" s="29">
        <f>'2007_MW_GW_Counties '!C33</f>
        <v>0</v>
      </c>
      <c r="F33" s="29">
        <f t="shared" si="5"/>
        <v>24.1</v>
      </c>
      <c r="G33" s="28">
        <f>'2007_AG_GW_Counties'!H33</f>
        <v>84.499999999999986</v>
      </c>
      <c r="H33" s="29">
        <f>'2007_Urban_GW_Counties'!H33</f>
        <v>14.8</v>
      </c>
      <c r="I33" s="29">
        <f>'2007_MW_GW_Counties '!H33</f>
        <v>0</v>
      </c>
      <c r="J33" s="28">
        <f>'2007_AG_GW_Counties'!D33+'2007_Urban_GW_Counties'!D33+'2007_MW_GW_Counties '!D33</f>
        <v>6.6999999999999993</v>
      </c>
      <c r="K33" s="28">
        <f>'2007_AG_GW_Counties'!E33+'2007_Urban_GW_Counties'!E33+'2007_MW_GW_Counties '!E33</f>
        <v>0</v>
      </c>
      <c r="L33" s="28">
        <f>'2007_AG_GW_Counties'!F33+'2007_Urban_GW_Counties'!F33+'2007_MW_GW_Counties '!F33</f>
        <v>1.4</v>
      </c>
      <c r="M33" s="28">
        <f>'2007_AG_GW_Counties'!J33</f>
        <v>18.2</v>
      </c>
      <c r="N33" s="29">
        <f>'2007_Urban_GW_Counties'!J33</f>
        <v>0</v>
      </c>
      <c r="O33" s="29">
        <f>'2007_MW_GW_Counties '!J33</f>
        <v>0</v>
      </c>
      <c r="P33" s="28">
        <f>'2007_AG_GW_Counties'!J33+'2007_Urban_GW_Counties'!J33+'2007_MW_GW_Counties '!J33</f>
        <v>18.2</v>
      </c>
      <c r="Q33" s="29">
        <f>'2007_AG_GW_Counties'!H33+'2007_Urban_GW_Counties'!H33+'2007_MW_GW_Counties '!H33</f>
        <v>99.299999999999983</v>
      </c>
      <c r="S33" s="27">
        <v>609</v>
      </c>
      <c r="T33" s="25" t="s">
        <v>176</v>
      </c>
      <c r="U33" s="28">
        <f>'2007_AG_GW_Counties'!P33</f>
        <v>1288.5</v>
      </c>
      <c r="V33" s="29">
        <f>'2007_Urban_GW_Counties'!P33</f>
        <v>97.3</v>
      </c>
      <c r="W33" s="29">
        <f>'2007_MW_GW_Counties '!P33</f>
        <v>11.7</v>
      </c>
      <c r="X33" s="29">
        <f t="shared" si="6"/>
        <v>1397.5</v>
      </c>
      <c r="Y33" s="28">
        <f>'2007_AG_GW_Counties'!U33</f>
        <v>2159</v>
      </c>
      <c r="Z33" s="29">
        <f>'2007_Urban_GW_Counties'!U33</f>
        <v>97.5</v>
      </c>
      <c r="AA33" s="29">
        <f>'2007_MW_GW_Counties '!U33</f>
        <v>45.3</v>
      </c>
      <c r="AB33" s="28">
        <f>'2007_AG_GW_Counties'!Q33+'2007_Urban_GW_Counties'!Q33+'2007_MW_GW_Counties '!Q33</f>
        <v>440.9</v>
      </c>
      <c r="AC33" s="28">
        <f>'2007_AG_GW_Counties'!R33+'2007_Urban_GW_Counties'!R33+'2007_MW_GW_Counties '!R33</f>
        <v>31.4</v>
      </c>
      <c r="AD33" s="28">
        <f>'2007_AG_GW_Counties'!S33+'2007_Urban_GW_Counties'!S33+'2007_MW_GW_Counties '!S33</f>
        <v>43.499999999999993</v>
      </c>
      <c r="AE33" s="28">
        <f>'2007_AG_GW_Counties'!W33</f>
        <v>484.1</v>
      </c>
      <c r="AF33" s="29">
        <f>'2007_Urban_GW_Counties'!W33</f>
        <v>0</v>
      </c>
      <c r="AG33" s="29">
        <f>'2007_MW_GW_Counties '!W33</f>
        <v>0</v>
      </c>
      <c r="AH33" s="28">
        <f>'2007_AG_GW_Counties'!W33+'2007_Urban_GW_Counties'!W33+'2007_MW_GW_Counties '!W33</f>
        <v>484.1</v>
      </c>
      <c r="AI33" s="29">
        <f t="shared" si="1"/>
        <v>2301.8000000000002</v>
      </c>
      <c r="AL33" s="148"/>
      <c r="AM33" s="150">
        <v>508</v>
      </c>
      <c r="AN33" s="151" t="s">
        <v>164</v>
      </c>
      <c r="AO33" s="138">
        <f t="shared" si="29"/>
        <v>38.700000000000003</v>
      </c>
      <c r="AP33" s="138">
        <f t="shared" si="30"/>
        <v>25.7</v>
      </c>
      <c r="AQ33" s="138">
        <f t="shared" si="31"/>
        <v>0</v>
      </c>
      <c r="AR33" s="138">
        <f t="shared" si="32"/>
        <v>64.400000000000006</v>
      </c>
      <c r="AS33" s="138">
        <f t="shared" si="33"/>
        <v>335</v>
      </c>
      <c r="AT33" s="138">
        <f t="shared" si="34"/>
        <v>112.80000000000001</v>
      </c>
      <c r="AU33" s="138">
        <f t="shared" si="35"/>
        <v>17.100000000000001</v>
      </c>
      <c r="AV33" s="138">
        <f t="shared" si="36"/>
        <v>35.200000000000003</v>
      </c>
      <c r="AW33" s="138">
        <f t="shared" si="37"/>
        <v>0</v>
      </c>
      <c r="AX33" s="138">
        <f t="shared" si="38"/>
        <v>27.100000000000005</v>
      </c>
      <c r="AY33" s="138">
        <f t="shared" si="39"/>
        <v>27.900000000000006</v>
      </c>
      <c r="AZ33" s="138">
        <f t="shared" si="40"/>
        <v>4.2</v>
      </c>
      <c r="BA33" s="138">
        <f t="shared" si="41"/>
        <v>0</v>
      </c>
      <c r="BB33" s="138">
        <f t="shared" si="42"/>
        <v>32.100000000000009</v>
      </c>
      <c r="BC33" s="138">
        <f t="shared" si="43"/>
        <v>464.90000000000003</v>
      </c>
    </row>
    <row r="34" spans="1:56" x14ac:dyDescent="0.2">
      <c r="A34" s="23" t="s">
        <v>72</v>
      </c>
      <c r="B34" s="24" t="s">
        <v>73</v>
      </c>
      <c r="C34" s="28">
        <f>'2007_AG_GW_Counties'!C34</f>
        <v>180.39999999999998</v>
      </c>
      <c r="D34" s="29">
        <f>'2007_Urban_GW_Counties'!C34</f>
        <v>483.40000000000015</v>
      </c>
      <c r="E34" s="29">
        <f>'2007_MW_GW_Counties '!C34</f>
        <v>0</v>
      </c>
      <c r="F34" s="29">
        <f t="shared" si="5"/>
        <v>663.80000000000018</v>
      </c>
      <c r="G34" s="28">
        <f>'2007_AG_GW_Counties'!H34</f>
        <v>1012.0000000000001</v>
      </c>
      <c r="H34" s="29">
        <f>'2007_Urban_GW_Counties'!H34</f>
        <v>954.40000000000032</v>
      </c>
      <c r="I34" s="29">
        <f>'2007_MW_GW_Counties '!H34</f>
        <v>5.3</v>
      </c>
      <c r="J34" s="28">
        <f>'2007_AG_GW_Counties'!D34+'2007_Urban_GW_Counties'!D34+'2007_MW_GW_Counties '!D34</f>
        <v>346.80000000000007</v>
      </c>
      <c r="K34" s="28">
        <f>'2007_AG_GW_Counties'!E34+'2007_Urban_GW_Counties'!E34+'2007_MW_GW_Counties '!E34</f>
        <v>125.5</v>
      </c>
      <c r="L34" s="28">
        <f>'2007_AG_GW_Counties'!F34+'2007_Urban_GW_Counties'!F34+'2007_MW_GW_Counties '!F34</f>
        <v>0</v>
      </c>
      <c r="M34" s="28">
        <f>'2007_AG_GW_Counties'!J34</f>
        <v>7</v>
      </c>
      <c r="N34" s="29">
        <f>'2007_Urban_GW_Counties'!J34</f>
        <v>0</v>
      </c>
      <c r="O34" s="29">
        <f>'2007_MW_GW_Counties '!J34</f>
        <v>0</v>
      </c>
      <c r="P34" s="28">
        <f>'2007_AG_GW_Counties'!J34+'2007_Urban_GW_Counties'!J34+'2007_MW_GW_Counties '!J34</f>
        <v>7</v>
      </c>
      <c r="Q34" s="29">
        <f>'2007_AG_GW_Counties'!H34+'2007_Urban_GW_Counties'!H34+'2007_MW_GW_Counties '!H34</f>
        <v>1971.7000000000005</v>
      </c>
      <c r="S34" s="27">
        <v>610</v>
      </c>
      <c r="T34" s="25" t="s">
        <v>177</v>
      </c>
      <c r="U34" s="28">
        <f>'2007_AG_GW_Counties'!P34</f>
        <v>3.1</v>
      </c>
      <c r="V34" s="29">
        <f>'2007_Urban_GW_Counties'!P34</f>
        <v>16.8</v>
      </c>
      <c r="W34" s="29">
        <f>'2007_MW_GW_Counties '!P34</f>
        <v>0</v>
      </c>
      <c r="X34" s="29">
        <f t="shared" si="6"/>
        <v>19.900000000000002</v>
      </c>
      <c r="Y34" s="28">
        <f>'2007_AG_GW_Counties'!U34</f>
        <v>3.1</v>
      </c>
      <c r="Z34" s="29">
        <f>'2007_Urban_GW_Counties'!U34</f>
        <v>17.5</v>
      </c>
      <c r="AA34" s="29">
        <f>'2007_MW_GW_Counties '!U34</f>
        <v>0</v>
      </c>
      <c r="AB34" s="28">
        <f>'2007_AG_GW_Counties'!Q34+'2007_Urban_GW_Counties'!Q34+'2007_MW_GW_Counties '!Q34</f>
        <v>11.3</v>
      </c>
      <c r="AC34" s="28">
        <f>'2007_AG_GW_Counties'!R34+'2007_Urban_GW_Counties'!R34+'2007_MW_GW_Counties '!R34</f>
        <v>0</v>
      </c>
      <c r="AD34" s="28">
        <f>'2007_AG_GW_Counties'!S34+'2007_Urban_GW_Counties'!S34+'2007_MW_GW_Counties '!S34</f>
        <v>0</v>
      </c>
      <c r="AE34" s="28">
        <f>'2007_AG_GW_Counties'!W34</f>
        <v>0</v>
      </c>
      <c r="AF34" s="29">
        <f>'2007_Urban_GW_Counties'!W34</f>
        <v>0</v>
      </c>
      <c r="AG34" s="29">
        <f>'2007_MW_GW_Counties '!W34</f>
        <v>0</v>
      </c>
      <c r="AH34" s="28">
        <f>'2007_AG_GW_Counties'!W34+'2007_Urban_GW_Counties'!W34+'2007_MW_GW_Counties '!W34</f>
        <v>0</v>
      </c>
      <c r="AI34" s="29">
        <f t="shared" ref="AI34:AI57" si="44">Y34+Z34+AA34</f>
        <v>20.6</v>
      </c>
      <c r="AL34" s="148"/>
      <c r="AM34" s="150">
        <v>509</v>
      </c>
      <c r="AN34" s="151" t="s">
        <v>165</v>
      </c>
      <c r="AO34" s="138">
        <f t="shared" si="29"/>
        <v>473.8</v>
      </c>
      <c r="AP34" s="138">
        <f t="shared" si="30"/>
        <v>47.7</v>
      </c>
      <c r="AQ34" s="138">
        <f t="shared" si="31"/>
        <v>0</v>
      </c>
      <c r="AR34" s="138">
        <f t="shared" si="32"/>
        <v>521.5</v>
      </c>
      <c r="AS34" s="138">
        <f t="shared" si="33"/>
        <v>923.8</v>
      </c>
      <c r="AT34" s="138">
        <f t="shared" si="34"/>
        <v>78.499999999999986</v>
      </c>
      <c r="AU34" s="138">
        <f t="shared" si="35"/>
        <v>0</v>
      </c>
      <c r="AV34" s="138">
        <f t="shared" si="36"/>
        <v>136.19999999999999</v>
      </c>
      <c r="AW34" s="138">
        <f t="shared" si="37"/>
        <v>0</v>
      </c>
      <c r="AX34" s="138">
        <f t="shared" si="38"/>
        <v>30.199999999999996</v>
      </c>
      <c r="AY34" s="138">
        <f t="shared" si="39"/>
        <v>168.6</v>
      </c>
      <c r="AZ34" s="138">
        <f t="shared" si="40"/>
        <v>0</v>
      </c>
      <c r="BA34" s="138">
        <f t="shared" si="41"/>
        <v>0</v>
      </c>
      <c r="BB34" s="138">
        <f t="shared" si="42"/>
        <v>168.6</v>
      </c>
      <c r="BC34" s="138">
        <f t="shared" si="43"/>
        <v>1002.3</v>
      </c>
    </row>
    <row r="35" spans="1:56" x14ac:dyDescent="0.2">
      <c r="A35" s="23" t="s">
        <v>74</v>
      </c>
      <c r="B35" s="24" t="s">
        <v>75</v>
      </c>
      <c r="C35" s="28">
        <f>'2007_AG_GW_Counties'!C35</f>
        <v>192.5</v>
      </c>
      <c r="D35" s="29">
        <f>'2007_Urban_GW_Counties'!C35</f>
        <v>220.79999999999998</v>
      </c>
      <c r="E35" s="29">
        <f>'2007_MW_GW_Counties '!C35</f>
        <v>0</v>
      </c>
      <c r="F35" s="29">
        <f t="shared" si="5"/>
        <v>413.29999999999995</v>
      </c>
      <c r="G35" s="28">
        <f>'2007_AG_GW_Counties'!H35</f>
        <v>467.1</v>
      </c>
      <c r="H35" s="29">
        <f>'2007_Urban_GW_Counties'!H35</f>
        <v>427.5</v>
      </c>
      <c r="I35" s="29">
        <f>'2007_MW_GW_Counties '!H35</f>
        <v>0.8</v>
      </c>
      <c r="J35" s="28">
        <f>'2007_AG_GW_Counties'!D35+'2007_Urban_GW_Counties'!D35+'2007_MW_GW_Counties '!D35</f>
        <v>61.7</v>
      </c>
      <c r="K35" s="28">
        <f>'2007_AG_GW_Counties'!E35+'2007_Urban_GW_Counties'!E35+'2007_MW_GW_Counties '!E35</f>
        <v>0</v>
      </c>
      <c r="L35" s="28">
        <f>'2007_AG_GW_Counties'!F35+'2007_Urban_GW_Counties'!F35+'2007_MW_GW_Counties '!F35</f>
        <v>3.3</v>
      </c>
      <c r="M35" s="28">
        <f>'2007_AG_GW_Counties'!J35</f>
        <v>74.599999999999994</v>
      </c>
      <c r="N35" s="29">
        <f>'2007_Urban_GW_Counties'!J35</f>
        <v>0</v>
      </c>
      <c r="O35" s="29">
        <f>'2007_MW_GW_Counties '!J35</f>
        <v>0</v>
      </c>
      <c r="P35" s="28">
        <f>'2007_AG_GW_Counties'!J35+'2007_Urban_GW_Counties'!J35+'2007_MW_GW_Counties '!J35</f>
        <v>74.599999999999994</v>
      </c>
      <c r="Q35" s="29">
        <f>'2007_AG_GW_Counties'!H35+'2007_Urban_GW_Counties'!H35+'2007_MW_GW_Counties '!H35</f>
        <v>895.4</v>
      </c>
      <c r="S35" s="27">
        <v>701</v>
      </c>
      <c r="T35" s="25" t="s">
        <v>178</v>
      </c>
      <c r="U35" s="28">
        <f>'2007_AG_GW_Counties'!P35</f>
        <v>0.3</v>
      </c>
      <c r="V35" s="29">
        <f>'2007_Urban_GW_Counties'!P35</f>
        <v>1.9000000000000001</v>
      </c>
      <c r="W35" s="29">
        <f>'2007_MW_GW_Counties '!P35</f>
        <v>0</v>
      </c>
      <c r="X35" s="29">
        <f t="shared" si="6"/>
        <v>2.2000000000000002</v>
      </c>
      <c r="Y35" s="28">
        <f>'2007_AG_GW_Counties'!U35</f>
        <v>0.3</v>
      </c>
      <c r="Z35" s="29">
        <f>'2007_Urban_GW_Counties'!U35</f>
        <v>1.9000000000000001</v>
      </c>
      <c r="AA35" s="29">
        <f>'2007_MW_GW_Counties '!U35</f>
        <v>0</v>
      </c>
      <c r="AB35" s="28">
        <f>'2007_AG_GW_Counties'!Q35+'2007_Urban_GW_Counties'!Q35+'2007_MW_GW_Counties '!Q35</f>
        <v>1.3000000000000003</v>
      </c>
      <c r="AC35" s="28">
        <f>'2007_AG_GW_Counties'!R35+'2007_Urban_GW_Counties'!R35+'2007_MW_GW_Counties '!R35</f>
        <v>0</v>
      </c>
      <c r="AD35" s="28">
        <f>'2007_AG_GW_Counties'!S35+'2007_Urban_GW_Counties'!S35+'2007_MW_GW_Counties '!S35</f>
        <v>0</v>
      </c>
      <c r="AE35" s="28">
        <f>'2007_AG_GW_Counties'!W35</f>
        <v>0</v>
      </c>
      <c r="AF35" s="29">
        <f>'2007_Urban_GW_Counties'!W35</f>
        <v>0</v>
      </c>
      <c r="AG35" s="29">
        <f>'2007_MW_GW_Counties '!W35</f>
        <v>0</v>
      </c>
      <c r="AH35" s="28">
        <f>'2007_AG_GW_Counties'!W35+'2007_Urban_GW_Counties'!W35+'2007_MW_GW_Counties '!W35</f>
        <v>0</v>
      </c>
      <c r="AI35" s="29">
        <f t="shared" si="44"/>
        <v>2.2000000000000002</v>
      </c>
      <c r="AL35" s="148"/>
      <c r="AM35" s="150">
        <v>510</v>
      </c>
      <c r="AN35" s="151" t="s">
        <v>166</v>
      </c>
      <c r="AO35" s="138">
        <f t="shared" si="29"/>
        <v>23</v>
      </c>
      <c r="AP35" s="138">
        <f t="shared" si="30"/>
        <v>2.6999999999999997</v>
      </c>
      <c r="AQ35" s="138">
        <f t="shared" si="31"/>
        <v>0</v>
      </c>
      <c r="AR35" s="138">
        <f t="shared" si="32"/>
        <v>25.7</v>
      </c>
      <c r="AS35" s="138">
        <f t="shared" si="33"/>
        <v>624.30000000000007</v>
      </c>
      <c r="AT35" s="138">
        <f t="shared" si="34"/>
        <v>30.699999999999996</v>
      </c>
      <c r="AU35" s="138">
        <f t="shared" si="35"/>
        <v>16.100000000000001</v>
      </c>
      <c r="AV35" s="138">
        <f t="shared" si="36"/>
        <v>2.9000000000000004</v>
      </c>
      <c r="AW35" s="138">
        <f t="shared" si="37"/>
        <v>0</v>
      </c>
      <c r="AX35" s="138">
        <f t="shared" si="38"/>
        <v>0</v>
      </c>
      <c r="AY35" s="138">
        <f t="shared" si="39"/>
        <v>239.2</v>
      </c>
      <c r="AZ35" s="138">
        <f t="shared" si="40"/>
        <v>0</v>
      </c>
      <c r="BA35" s="138">
        <f t="shared" si="41"/>
        <v>10.6</v>
      </c>
      <c r="BB35" s="138">
        <f t="shared" si="42"/>
        <v>249.79999999999998</v>
      </c>
      <c r="BC35" s="138">
        <f t="shared" si="43"/>
        <v>671.10000000000014</v>
      </c>
    </row>
    <row r="36" spans="1:56" ht="13.5" thickBot="1" x14ac:dyDescent="0.25">
      <c r="A36" s="23" t="s">
        <v>76</v>
      </c>
      <c r="B36" s="24" t="s">
        <v>77</v>
      </c>
      <c r="C36" s="28">
        <f>'2007_AG_GW_Counties'!C36</f>
        <v>54.999999999999993</v>
      </c>
      <c r="D36" s="29">
        <f>'2007_Urban_GW_Counties'!C36</f>
        <v>5.8000000000000007</v>
      </c>
      <c r="E36" s="29">
        <f>'2007_MW_GW_Counties '!C36</f>
        <v>0</v>
      </c>
      <c r="F36" s="29">
        <f t="shared" si="5"/>
        <v>60.8</v>
      </c>
      <c r="G36" s="28">
        <f>'2007_AG_GW_Counties'!H36</f>
        <v>74.399999999999991</v>
      </c>
      <c r="H36" s="29">
        <f>'2007_Urban_GW_Counties'!H36</f>
        <v>12.9</v>
      </c>
      <c r="I36" s="29">
        <f>'2007_MW_GW_Counties '!H36</f>
        <v>0</v>
      </c>
      <c r="J36" s="28">
        <f>'2007_AG_GW_Counties'!D36+'2007_Urban_GW_Counties'!D36+'2007_MW_GW_Counties '!D36</f>
        <v>30.1</v>
      </c>
      <c r="K36" s="28">
        <f>'2007_AG_GW_Counties'!E36+'2007_Urban_GW_Counties'!E36+'2007_MW_GW_Counties '!E36</f>
        <v>0</v>
      </c>
      <c r="L36" s="28">
        <f>'2007_AG_GW_Counties'!F36+'2007_Urban_GW_Counties'!F36+'2007_MW_GW_Counties '!F36</f>
        <v>1</v>
      </c>
      <c r="M36" s="28">
        <f>'2007_AG_GW_Counties'!J36</f>
        <v>3.9</v>
      </c>
      <c r="N36" s="29">
        <f>'2007_Urban_GW_Counties'!J36</f>
        <v>7.1</v>
      </c>
      <c r="O36" s="29">
        <f>'2007_MW_GW_Counties '!J36</f>
        <v>0</v>
      </c>
      <c r="P36" s="28">
        <f>'2007_AG_GW_Counties'!J36+'2007_Urban_GW_Counties'!J36+'2007_MW_GW_Counties '!J36</f>
        <v>11</v>
      </c>
      <c r="Q36" s="29">
        <f>'2007_AG_GW_Counties'!H36+'2007_Urban_GW_Counties'!H36+'2007_MW_GW_Counties '!H36</f>
        <v>87.3</v>
      </c>
      <c r="S36" s="27">
        <v>702</v>
      </c>
      <c r="T36" s="25" t="s">
        <v>179</v>
      </c>
      <c r="U36" s="28">
        <f>'2007_AG_GW_Counties'!P36</f>
        <v>570.9</v>
      </c>
      <c r="V36" s="29">
        <f>'2007_Urban_GW_Counties'!P36</f>
        <v>10.299999999999999</v>
      </c>
      <c r="W36" s="29">
        <f>'2007_MW_GW_Counties '!P36</f>
        <v>0</v>
      </c>
      <c r="X36" s="29">
        <f t="shared" si="6"/>
        <v>581.19999999999993</v>
      </c>
      <c r="Y36" s="28">
        <f>'2007_AG_GW_Counties'!U36</f>
        <v>1705.1999999999998</v>
      </c>
      <c r="Z36" s="29">
        <f>'2007_Urban_GW_Counties'!U36</f>
        <v>22.400000000000002</v>
      </c>
      <c r="AA36" s="29">
        <f>'2007_MW_GW_Counties '!U36</f>
        <v>0</v>
      </c>
      <c r="AB36" s="28">
        <f>'2007_AG_GW_Counties'!Q36+'2007_Urban_GW_Counties'!Q36+'2007_MW_GW_Counties '!Q36</f>
        <v>241.2</v>
      </c>
      <c r="AC36" s="28">
        <f>'2007_AG_GW_Counties'!R36+'2007_Urban_GW_Counties'!R36+'2007_MW_GW_Counties '!R36</f>
        <v>0</v>
      </c>
      <c r="AD36" s="28">
        <f>'2007_AG_GW_Counties'!S36+'2007_Urban_GW_Counties'!S36+'2007_MW_GW_Counties '!S36</f>
        <v>56.7</v>
      </c>
      <c r="AE36" s="28">
        <f>'2007_AG_GW_Counties'!W36</f>
        <v>0</v>
      </c>
      <c r="AF36" s="29">
        <f>'2007_Urban_GW_Counties'!W36</f>
        <v>0</v>
      </c>
      <c r="AG36" s="29">
        <f>'2007_MW_GW_Counties '!W36</f>
        <v>0</v>
      </c>
      <c r="AH36" s="28">
        <f>'2007_AG_GW_Counties'!W36+'2007_Urban_GW_Counties'!W36+'2007_MW_GW_Counties '!W36</f>
        <v>0</v>
      </c>
      <c r="AI36" s="29">
        <f t="shared" si="44"/>
        <v>1727.6</v>
      </c>
      <c r="AL36" s="148"/>
      <c r="AM36" s="152">
        <v>511</v>
      </c>
      <c r="AN36" s="153" t="s">
        <v>167</v>
      </c>
      <c r="AO36" s="154">
        <f t="shared" si="29"/>
        <v>235.2</v>
      </c>
      <c r="AP36" s="154">
        <f t="shared" si="30"/>
        <v>211</v>
      </c>
      <c r="AQ36" s="154">
        <f t="shared" si="31"/>
        <v>0</v>
      </c>
      <c r="AR36" s="154">
        <f t="shared" si="32"/>
        <v>446.2</v>
      </c>
      <c r="AS36" s="154">
        <f t="shared" si="33"/>
        <v>461.29999999999995</v>
      </c>
      <c r="AT36" s="154">
        <f t="shared" si="34"/>
        <v>436.6</v>
      </c>
      <c r="AU36" s="154">
        <f t="shared" si="35"/>
        <v>0</v>
      </c>
      <c r="AV36" s="154">
        <f t="shared" si="36"/>
        <v>67.599999999999994</v>
      </c>
      <c r="AW36" s="154">
        <f t="shared" si="37"/>
        <v>0</v>
      </c>
      <c r="AX36" s="154">
        <f t="shared" si="38"/>
        <v>6.8999999999999995</v>
      </c>
      <c r="AY36" s="154">
        <f t="shared" si="39"/>
        <v>20.2</v>
      </c>
      <c r="AZ36" s="154">
        <f t="shared" si="40"/>
        <v>0</v>
      </c>
      <c r="BA36" s="154">
        <f t="shared" si="41"/>
        <v>0</v>
      </c>
      <c r="BB36" s="154">
        <f t="shared" si="42"/>
        <v>20.2</v>
      </c>
      <c r="BC36" s="154">
        <f t="shared" si="43"/>
        <v>897.9</v>
      </c>
    </row>
    <row r="37" spans="1:56" ht="13.5" thickTop="1" x14ac:dyDescent="0.2">
      <c r="A37" s="23" t="s">
        <v>78</v>
      </c>
      <c r="B37" s="24" t="s">
        <v>79</v>
      </c>
      <c r="C37" s="28">
        <f>'2007_AG_GW_Counties'!C37</f>
        <v>131.79999999999998</v>
      </c>
      <c r="D37" s="29">
        <f>'2007_Urban_GW_Counties'!C37</f>
        <v>503.80000000000047</v>
      </c>
      <c r="E37" s="29">
        <f>'2007_MW_GW_Counties '!C37</f>
        <v>0</v>
      </c>
      <c r="F37" s="29">
        <f t="shared" si="5"/>
        <v>635.60000000000048</v>
      </c>
      <c r="G37" s="28">
        <f>'2007_AG_GW_Counties'!H37</f>
        <v>200.2</v>
      </c>
      <c r="H37" s="29">
        <f>'2007_Urban_GW_Counties'!H37</f>
        <v>699.40000000000066</v>
      </c>
      <c r="I37" s="29">
        <f>'2007_MW_GW_Counties '!H37</f>
        <v>0</v>
      </c>
      <c r="J37" s="28">
        <f>'2007_AG_GW_Counties'!D37+'2007_Urban_GW_Counties'!D37+'2007_MW_GW_Counties '!D37</f>
        <v>247.59999999999994</v>
      </c>
      <c r="K37" s="28">
        <f>'2007_AG_GW_Counties'!E37+'2007_Urban_GW_Counties'!E37+'2007_MW_GW_Counties '!E37</f>
        <v>51.199999999999989</v>
      </c>
      <c r="L37" s="28">
        <f>'2007_AG_GW_Counties'!F37+'2007_Urban_GW_Counties'!F37+'2007_MW_GW_Counties '!F37</f>
        <v>0</v>
      </c>
      <c r="M37" s="28">
        <f>'2007_AG_GW_Counties'!J37</f>
        <v>46.6</v>
      </c>
      <c r="N37" s="29">
        <f>'2007_Urban_GW_Counties'!J37</f>
        <v>11</v>
      </c>
      <c r="O37" s="29">
        <f>'2007_MW_GW_Counties '!J37</f>
        <v>0</v>
      </c>
      <c r="P37" s="28">
        <f>'2007_AG_GW_Counties'!J37+'2007_Urban_GW_Counties'!J37+'2007_MW_GW_Counties '!J37</f>
        <v>57.6</v>
      </c>
      <c r="Q37" s="29">
        <f>'2007_AG_GW_Counties'!H37+'2007_Urban_GW_Counties'!H37+'2007_MW_GW_Counties '!H37</f>
        <v>899.60000000000059</v>
      </c>
      <c r="S37" s="27">
        <v>703</v>
      </c>
      <c r="T37" s="25" t="s">
        <v>180</v>
      </c>
      <c r="U37" s="28">
        <f>'2007_AG_GW_Counties'!P37</f>
        <v>1563.0000000000002</v>
      </c>
      <c r="V37" s="29">
        <f>'2007_Urban_GW_Counties'!P37</f>
        <v>48.9</v>
      </c>
      <c r="W37" s="29">
        <f>'2007_MW_GW_Counties '!P37</f>
        <v>0</v>
      </c>
      <c r="X37" s="29">
        <f t="shared" si="6"/>
        <v>1611.9000000000003</v>
      </c>
      <c r="Y37" s="28">
        <f>'2007_AG_GW_Counties'!U37</f>
        <v>2140.6</v>
      </c>
      <c r="Z37" s="29">
        <f>'2007_Urban_GW_Counties'!U37</f>
        <v>49</v>
      </c>
      <c r="AA37" s="29">
        <f>'2007_MW_GW_Counties '!U37</f>
        <v>29.8</v>
      </c>
      <c r="AB37" s="28">
        <f>'2007_AG_GW_Counties'!Q37+'2007_Urban_GW_Counties'!Q37+'2007_MW_GW_Counties '!Q37</f>
        <v>483.90000000000003</v>
      </c>
      <c r="AC37" s="28">
        <f>'2007_AG_GW_Counties'!R37+'2007_Urban_GW_Counties'!R37+'2007_MW_GW_Counties '!R37</f>
        <v>0</v>
      </c>
      <c r="AD37" s="28">
        <f>'2007_AG_GW_Counties'!S37+'2007_Urban_GW_Counties'!S37+'2007_MW_GW_Counties '!S37</f>
        <v>28.9</v>
      </c>
      <c r="AE37" s="28">
        <f>'2007_AG_GW_Counties'!W37</f>
        <v>0</v>
      </c>
      <c r="AF37" s="29">
        <f>'2007_Urban_GW_Counties'!W37</f>
        <v>0</v>
      </c>
      <c r="AG37" s="29">
        <f>'2007_MW_GW_Counties '!W37</f>
        <v>0</v>
      </c>
      <c r="AH37" s="28">
        <f>'2007_AG_GW_Counties'!W37+'2007_Urban_GW_Counties'!W37+'2007_MW_GW_Counties '!W37</f>
        <v>0</v>
      </c>
      <c r="AI37" s="29">
        <f t="shared" si="44"/>
        <v>2219.4</v>
      </c>
      <c r="AL37" s="148"/>
      <c r="AM37" s="150"/>
      <c r="AN37" s="155" t="s">
        <v>242</v>
      </c>
      <c r="AO37" s="138">
        <f>SUM(AO26:AO36)</f>
        <v>2484.3999999999996</v>
      </c>
      <c r="AP37" s="138">
        <f t="shared" ref="AP37:BC37" si="45">SUM(AP26:AP36)</f>
        <v>456.5</v>
      </c>
      <c r="AQ37" s="138">
        <f t="shared" si="45"/>
        <v>19.7</v>
      </c>
      <c r="AR37" s="138">
        <f t="shared" si="45"/>
        <v>2960.5999999999995</v>
      </c>
      <c r="AS37" s="138">
        <f t="shared" si="45"/>
        <v>8270.9</v>
      </c>
      <c r="AT37" s="138">
        <f t="shared" si="45"/>
        <v>913.59999999999991</v>
      </c>
      <c r="AU37" s="138">
        <f t="shared" si="45"/>
        <v>500.90000000000009</v>
      </c>
      <c r="AV37" s="138">
        <f t="shared" si="45"/>
        <v>647.5</v>
      </c>
      <c r="AW37" s="138">
        <f t="shared" si="45"/>
        <v>0</v>
      </c>
      <c r="AX37" s="138">
        <f>SUM(AX26:AX36)</f>
        <v>374.2</v>
      </c>
      <c r="AY37" s="138">
        <f t="shared" ref="AY37:BA37" si="46">SUM(AY26:AY36)</f>
        <v>968.60000000000014</v>
      </c>
      <c r="AZ37" s="138">
        <f t="shared" si="46"/>
        <v>10.7</v>
      </c>
      <c r="BA37" s="138">
        <f t="shared" si="46"/>
        <v>140.5</v>
      </c>
      <c r="BB37" s="138">
        <f t="shared" si="45"/>
        <v>1119.8</v>
      </c>
      <c r="BC37" s="138">
        <f t="shared" si="45"/>
        <v>9685.3999999999978</v>
      </c>
      <c r="BD37" s="28">
        <f>AS37+AT37+AU37</f>
        <v>9685.4</v>
      </c>
    </row>
    <row r="38" spans="1:56" x14ac:dyDescent="0.2">
      <c r="A38" s="23" t="s">
        <v>80</v>
      </c>
      <c r="B38" s="24" t="s">
        <v>81</v>
      </c>
      <c r="C38" s="28">
        <f>'2007_AG_GW_Counties'!C38</f>
        <v>19.3</v>
      </c>
      <c r="D38" s="29">
        <f>'2007_Urban_GW_Counties'!C38</f>
        <v>25.9</v>
      </c>
      <c r="E38" s="29">
        <f>'2007_MW_GW_Counties '!C38</f>
        <v>0</v>
      </c>
      <c r="F38" s="29">
        <f t="shared" si="5"/>
        <v>45.2</v>
      </c>
      <c r="G38" s="28">
        <f>'2007_AG_GW_Counties'!H38</f>
        <v>265.89999999999998</v>
      </c>
      <c r="H38" s="29">
        <f>'2007_Urban_GW_Counties'!H38</f>
        <v>712.9</v>
      </c>
      <c r="I38" s="29">
        <f>'2007_MW_GW_Counties '!H38</f>
        <v>0</v>
      </c>
      <c r="J38" s="28">
        <f>'2007_AG_GW_Counties'!D38+'2007_Urban_GW_Counties'!D38+'2007_MW_GW_Counties '!D38</f>
        <v>33.4</v>
      </c>
      <c r="K38" s="28">
        <f>'2007_AG_GW_Counties'!E38+'2007_Urban_GW_Counties'!E38+'2007_MW_GW_Counties '!E38</f>
        <v>0</v>
      </c>
      <c r="L38" s="28">
        <f>'2007_AG_GW_Counties'!F38+'2007_Urban_GW_Counties'!F38+'2007_MW_GW_Counties '!F38</f>
        <v>0</v>
      </c>
      <c r="M38" s="28">
        <f>'2007_AG_GW_Counties'!J38</f>
        <v>0</v>
      </c>
      <c r="N38" s="29">
        <f>'2007_Urban_GW_Counties'!J38</f>
        <v>0</v>
      </c>
      <c r="O38" s="29">
        <f>'2007_MW_GW_Counties '!J38</f>
        <v>0</v>
      </c>
      <c r="P38" s="28">
        <f>'2007_AG_GW_Counties'!J38+'2007_Urban_GW_Counties'!J38+'2007_MW_GW_Counties '!J38</f>
        <v>0</v>
      </c>
      <c r="Q38" s="29">
        <f>'2007_AG_GW_Counties'!H38+'2007_Urban_GW_Counties'!H38+'2007_MW_GW_Counties '!H38</f>
        <v>978.8</v>
      </c>
      <c r="S38" s="27">
        <v>704</v>
      </c>
      <c r="T38" s="25" t="s">
        <v>181</v>
      </c>
      <c r="U38" s="28">
        <f>'2007_AG_GW_Counties'!P38</f>
        <v>120.60000000000001</v>
      </c>
      <c r="V38" s="29">
        <f>'2007_Urban_GW_Counties'!P38</f>
        <v>232.70000000000002</v>
      </c>
      <c r="W38" s="29">
        <f>'2007_MW_GW_Counties '!P38</f>
        <v>0</v>
      </c>
      <c r="X38" s="29">
        <f t="shared" si="6"/>
        <v>353.3</v>
      </c>
      <c r="Y38" s="28">
        <f>'2007_AG_GW_Counties'!U38</f>
        <v>472.40000000000003</v>
      </c>
      <c r="Z38" s="29">
        <f>'2007_Urban_GW_Counties'!U38</f>
        <v>291</v>
      </c>
      <c r="AA38" s="29">
        <f>'2007_MW_GW_Counties '!U38</f>
        <v>0</v>
      </c>
      <c r="AB38" s="28">
        <f>'2007_AG_GW_Counties'!Q38+'2007_Urban_GW_Counties'!Q38+'2007_MW_GW_Counties '!Q38</f>
        <v>302.39999999999998</v>
      </c>
      <c r="AC38" s="28">
        <f>'2007_AG_GW_Counties'!R38+'2007_Urban_GW_Counties'!R38+'2007_MW_GW_Counties '!R38</f>
        <v>7.5</v>
      </c>
      <c r="AD38" s="28">
        <f>'2007_AG_GW_Counties'!S38+'2007_Urban_GW_Counties'!S38+'2007_MW_GW_Counties '!S38</f>
        <v>17.600000000000001</v>
      </c>
      <c r="AE38" s="28">
        <f>'2007_AG_GW_Counties'!W38</f>
        <v>0</v>
      </c>
      <c r="AF38" s="29">
        <f>'2007_Urban_GW_Counties'!W38</f>
        <v>0</v>
      </c>
      <c r="AG38" s="29">
        <f>'2007_MW_GW_Counties '!W38</f>
        <v>0</v>
      </c>
      <c r="AH38" s="28">
        <f>'2007_AG_GW_Counties'!W38+'2007_Urban_GW_Counties'!W38+'2007_MW_GW_Counties '!W38</f>
        <v>0</v>
      </c>
      <c r="AI38" s="29">
        <f t="shared" si="44"/>
        <v>763.40000000000009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'2007_AG_GW_Counties'!C39</f>
        <v>0</v>
      </c>
      <c r="D39" s="29">
        <f>'2007_Urban_GW_Counties'!C39</f>
        <v>0.3</v>
      </c>
      <c r="E39" s="29">
        <f>'2007_MW_GW_Counties '!C39</f>
        <v>0</v>
      </c>
      <c r="F39" s="29">
        <f t="shared" si="5"/>
        <v>0.3</v>
      </c>
      <c r="G39" s="28">
        <f>'2007_AG_GW_Counties'!H39</f>
        <v>0</v>
      </c>
      <c r="H39" s="29">
        <f>'2007_Urban_GW_Counties'!H39</f>
        <v>86.2</v>
      </c>
      <c r="I39" s="29">
        <f>'2007_MW_GW_Counties '!H39</f>
        <v>0</v>
      </c>
      <c r="J39" s="28">
        <f>'2007_AG_GW_Counties'!D39+'2007_Urban_GW_Counties'!D39+'2007_MW_GW_Counties '!D39</f>
        <v>1.4</v>
      </c>
      <c r="K39" s="28">
        <f>'2007_AG_GW_Counties'!E39+'2007_Urban_GW_Counties'!E39+'2007_MW_GW_Counties '!E39</f>
        <v>0</v>
      </c>
      <c r="L39" s="28">
        <f>'2007_AG_GW_Counties'!F39+'2007_Urban_GW_Counties'!F39+'2007_MW_GW_Counties '!F39</f>
        <v>0</v>
      </c>
      <c r="M39" s="28">
        <f>'2007_AG_GW_Counties'!J39</f>
        <v>0</v>
      </c>
      <c r="N39" s="29">
        <f>'2007_Urban_GW_Counties'!J39</f>
        <v>0</v>
      </c>
      <c r="O39" s="29">
        <f>'2007_MW_GW_Counties '!J39</f>
        <v>0</v>
      </c>
      <c r="P39" s="28">
        <f>'2007_AG_GW_Counties'!J39+'2007_Urban_GW_Counties'!J39+'2007_MW_GW_Counties '!J39</f>
        <v>0</v>
      </c>
      <c r="Q39" s="29">
        <f>'2007_AG_GW_Counties'!H39+'2007_Urban_GW_Counties'!H39+'2007_MW_GW_Counties '!H39</f>
        <v>86.2</v>
      </c>
      <c r="S39" s="27">
        <v>705</v>
      </c>
      <c r="T39" s="25" t="s">
        <v>182</v>
      </c>
      <c r="U39" s="28">
        <f>'2007_AG_GW_Counties'!P39</f>
        <v>688.3</v>
      </c>
      <c r="V39" s="29">
        <f>'2007_Urban_GW_Counties'!P39</f>
        <v>64</v>
      </c>
      <c r="W39" s="29">
        <f>'2007_MW_GW_Counties '!P39</f>
        <v>0</v>
      </c>
      <c r="X39" s="29">
        <f t="shared" si="6"/>
        <v>752.3</v>
      </c>
      <c r="Y39" s="28">
        <f>'2007_AG_GW_Counties'!U39</f>
        <v>928.59999999999991</v>
      </c>
      <c r="Z39" s="29">
        <f>'2007_Urban_GW_Counties'!U39</f>
        <v>66.099999999999994</v>
      </c>
      <c r="AA39" s="29">
        <f>'2007_MW_GW_Counties '!U39</f>
        <v>0</v>
      </c>
      <c r="AB39" s="28">
        <f>'2007_AG_GW_Counties'!Q39+'2007_Urban_GW_Counties'!Q39+'2007_MW_GW_Counties '!Q39</f>
        <v>292.39999999999998</v>
      </c>
      <c r="AC39" s="28">
        <f>'2007_AG_GW_Counties'!R39+'2007_Urban_GW_Counties'!R39+'2007_MW_GW_Counties '!R39</f>
        <v>0</v>
      </c>
      <c r="AD39" s="28">
        <f>'2007_AG_GW_Counties'!S39+'2007_Urban_GW_Counties'!S39+'2007_MW_GW_Counties '!S39</f>
        <v>11.9</v>
      </c>
      <c r="AE39" s="28">
        <f>'2007_AG_GW_Counties'!W39</f>
        <v>0</v>
      </c>
      <c r="AF39" s="29">
        <f>'2007_Urban_GW_Counties'!W39</f>
        <v>0</v>
      </c>
      <c r="AG39" s="29">
        <f>'2007_MW_GW_Counties '!W39</f>
        <v>0</v>
      </c>
      <c r="AH39" s="28">
        <f>'2007_AG_GW_Counties'!W39+'2007_Urban_GW_Counties'!W39+'2007_MW_GW_Counties '!W39</f>
        <v>0</v>
      </c>
      <c r="AI39" s="29">
        <f t="shared" si="44"/>
        <v>994.69999999999993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'2007_AG_GW_Counties'!C40</f>
        <v>615.80000000000007</v>
      </c>
      <c r="D40" s="29">
        <f>'2007_Urban_GW_Counties'!C40</f>
        <v>74.899999999999991</v>
      </c>
      <c r="E40" s="29">
        <f>'2007_MW_GW_Counties '!C40</f>
        <v>0</v>
      </c>
      <c r="F40" s="29">
        <f t="shared" si="5"/>
        <v>690.7</v>
      </c>
      <c r="G40" s="28">
        <f>'2007_AG_GW_Counties'!H40</f>
        <v>1828.5</v>
      </c>
      <c r="H40" s="29">
        <f>'2007_Urban_GW_Counties'!H40</f>
        <v>187</v>
      </c>
      <c r="I40" s="29">
        <f>'2007_MW_GW_Counties '!H40</f>
        <v>1.9</v>
      </c>
      <c r="J40" s="28">
        <f>'2007_AG_GW_Counties'!D40+'2007_Urban_GW_Counties'!D40+'2007_MW_GW_Counties '!D40</f>
        <v>77.8</v>
      </c>
      <c r="K40" s="28">
        <f>'2007_AG_GW_Counties'!E40+'2007_Urban_GW_Counties'!E40+'2007_MW_GW_Counties '!E40</f>
        <v>0</v>
      </c>
      <c r="L40" s="28">
        <f>'2007_AG_GW_Counties'!F40+'2007_Urban_GW_Counties'!F40+'2007_MW_GW_Counties '!F40</f>
        <v>24.299999999999997</v>
      </c>
      <c r="M40" s="28">
        <f>'2007_AG_GW_Counties'!J40</f>
        <v>154.89999999999998</v>
      </c>
      <c r="N40" s="29">
        <f>'2007_Urban_GW_Counties'!J40</f>
        <v>0</v>
      </c>
      <c r="O40" s="29">
        <f>'2007_MW_GW_Counties '!J40</f>
        <v>0</v>
      </c>
      <c r="P40" s="28">
        <f>'2007_AG_GW_Counties'!J40+'2007_Urban_GW_Counties'!J40+'2007_MW_GW_Counties '!J40</f>
        <v>154.89999999999998</v>
      </c>
      <c r="Q40" s="29">
        <f>'2007_AG_GW_Counties'!H40+'2007_Urban_GW_Counties'!H40+'2007_MW_GW_Counties '!H40</f>
        <v>2017.4</v>
      </c>
      <c r="S40" s="27">
        <v>706</v>
      </c>
      <c r="T40" s="25" t="s">
        <v>183</v>
      </c>
      <c r="U40" s="28">
        <f>'2007_AG_GW_Counties'!P40</f>
        <v>2007.6999999999998</v>
      </c>
      <c r="V40" s="29">
        <f>'2007_Urban_GW_Counties'!P40</f>
        <v>116.6</v>
      </c>
      <c r="W40" s="29">
        <f>'2007_MW_GW_Counties '!P40</f>
        <v>3.3000000000000003</v>
      </c>
      <c r="X40" s="29">
        <f t="shared" si="6"/>
        <v>2127.6</v>
      </c>
      <c r="Y40" s="28">
        <f>'2007_AG_GW_Counties'!U40</f>
        <v>2457.5</v>
      </c>
      <c r="Z40" s="29">
        <f>'2007_Urban_GW_Counties'!U40</f>
        <v>121.5</v>
      </c>
      <c r="AA40" s="29">
        <f>'2007_MW_GW_Counties '!U40</f>
        <v>3.3000000000000003</v>
      </c>
      <c r="AB40" s="28">
        <f>'2007_AG_GW_Counties'!Q40+'2007_Urban_GW_Counties'!Q40+'2007_MW_GW_Counties '!Q40</f>
        <v>759.30000000000007</v>
      </c>
      <c r="AC40" s="28">
        <f>'2007_AG_GW_Counties'!R40+'2007_Urban_GW_Counties'!R40+'2007_MW_GW_Counties '!R40</f>
        <v>0</v>
      </c>
      <c r="AD40" s="28">
        <f>'2007_AG_GW_Counties'!S40+'2007_Urban_GW_Counties'!S40+'2007_MW_GW_Counties '!S40</f>
        <v>22.4</v>
      </c>
      <c r="AE40" s="28">
        <f>'2007_AG_GW_Counties'!W40</f>
        <v>0</v>
      </c>
      <c r="AF40" s="29">
        <f>'2007_Urban_GW_Counties'!W40</f>
        <v>0</v>
      </c>
      <c r="AG40" s="29">
        <f>'2007_MW_GW_Counties '!W40</f>
        <v>0</v>
      </c>
      <c r="AH40" s="28">
        <f>'2007_AG_GW_Counties'!W40+'2007_Urban_GW_Counties'!W40+'2007_MW_GW_Counties '!W40</f>
        <v>0</v>
      </c>
      <c r="AI40" s="29">
        <f t="shared" si="44"/>
        <v>2582.3000000000002</v>
      </c>
      <c r="AL40" s="148" t="s">
        <v>236</v>
      </c>
      <c r="AM40" s="150">
        <v>601</v>
      </c>
      <c r="AN40" s="151" t="s">
        <v>168</v>
      </c>
      <c r="AO40" s="138">
        <f t="shared" ref="AO40:AO49" si="47">U25</f>
        <v>1.1000000000000001</v>
      </c>
      <c r="AP40" s="138">
        <f t="shared" ref="AP40:AP49" si="48">V25</f>
        <v>2.4</v>
      </c>
      <c r="AQ40" s="138">
        <f t="shared" ref="AQ40:AQ49" si="49">W25</f>
        <v>0</v>
      </c>
      <c r="AR40" s="138">
        <f t="shared" ref="AR40:AR49" si="50">X25</f>
        <v>3.5</v>
      </c>
      <c r="AS40" s="138">
        <f t="shared" ref="AS40:AS49" si="51">Y25</f>
        <v>33.900000000000006</v>
      </c>
      <c r="AT40" s="138">
        <f t="shared" ref="AT40:AT49" si="52">Z25</f>
        <v>64.7</v>
      </c>
      <c r="AU40" s="138">
        <f t="shared" ref="AU40:AU49" si="53">AA25</f>
        <v>0</v>
      </c>
      <c r="AV40" s="138">
        <f t="shared" ref="AV40:AV49" si="54">AB25</f>
        <v>23.9</v>
      </c>
      <c r="AW40" s="138">
        <f t="shared" ref="AW40:AW49" si="55">AC25</f>
        <v>0</v>
      </c>
      <c r="AX40" s="138">
        <f t="shared" ref="AX40:AX49" si="56">AD25</f>
        <v>1</v>
      </c>
      <c r="AY40" s="138">
        <f t="shared" ref="AY40:AY49" si="57">AE25</f>
        <v>0.1</v>
      </c>
      <c r="AZ40" s="138">
        <f t="shared" ref="AZ40:AZ49" si="58">AF25</f>
        <v>0</v>
      </c>
      <c r="BA40" s="138">
        <f t="shared" ref="BA40:BA49" si="59">AG25</f>
        <v>0</v>
      </c>
      <c r="BB40" s="138">
        <f t="shared" ref="BB40:BB49" si="60">AH25</f>
        <v>0.1</v>
      </c>
      <c r="BC40" s="138">
        <f t="shared" ref="BC40:BC49" si="61">AI25</f>
        <v>98.600000000000009</v>
      </c>
    </row>
    <row r="41" spans="1:56" x14ac:dyDescent="0.2">
      <c r="A41" s="23" t="s">
        <v>86</v>
      </c>
      <c r="B41" s="24" t="s">
        <v>87</v>
      </c>
      <c r="C41" s="28">
        <f>'2007_AG_GW_Counties'!C41</f>
        <v>205.2</v>
      </c>
      <c r="D41" s="29">
        <f>'2007_Urban_GW_Counties'!C41</f>
        <v>43.900000000000006</v>
      </c>
      <c r="E41" s="29">
        <f>'2007_MW_GW_Counties '!C41</f>
        <v>0</v>
      </c>
      <c r="F41" s="29">
        <f t="shared" si="5"/>
        <v>249.1</v>
      </c>
      <c r="G41" s="28">
        <f>'2007_AG_GW_Counties'!H41</f>
        <v>209</v>
      </c>
      <c r="H41" s="29">
        <f>'2007_Urban_GW_Counties'!H41</f>
        <v>56.300000000000011</v>
      </c>
      <c r="I41" s="29">
        <f>'2007_MW_GW_Counties '!H41</f>
        <v>0</v>
      </c>
      <c r="J41" s="28">
        <f>'2007_AG_GW_Counties'!D41+'2007_Urban_GW_Counties'!D41+'2007_MW_GW_Counties '!D41</f>
        <v>55.2</v>
      </c>
      <c r="K41" s="28">
        <f>'2007_AG_GW_Counties'!E41+'2007_Urban_GW_Counties'!E41+'2007_MW_GW_Counties '!E41</f>
        <v>0</v>
      </c>
      <c r="L41" s="28">
        <f>'2007_AG_GW_Counties'!F41+'2007_Urban_GW_Counties'!F41+'2007_MW_GW_Counties '!F41</f>
        <v>0</v>
      </c>
      <c r="M41" s="28">
        <f>'2007_AG_GW_Counties'!J41</f>
        <v>0</v>
      </c>
      <c r="N41" s="29">
        <f>'2007_Urban_GW_Counties'!J41</f>
        <v>0</v>
      </c>
      <c r="O41" s="29">
        <f>'2007_MW_GW_Counties '!J41</f>
        <v>0</v>
      </c>
      <c r="P41" s="28">
        <f>'2007_AG_GW_Counties'!J41+'2007_Urban_GW_Counties'!J41+'2007_MW_GW_Counties '!J41</f>
        <v>0</v>
      </c>
      <c r="Q41" s="29">
        <f>'2007_AG_GW_Counties'!H41+'2007_Urban_GW_Counties'!H41+'2007_MW_GW_Counties '!H41</f>
        <v>265.3</v>
      </c>
      <c r="S41" s="27">
        <v>707</v>
      </c>
      <c r="T41" s="25" t="s">
        <v>184</v>
      </c>
      <c r="U41" s="28">
        <f>'2007_AG_GW_Counties'!P41</f>
        <v>35</v>
      </c>
      <c r="V41" s="29">
        <f>'2007_Urban_GW_Counties'!P41</f>
        <v>13.7</v>
      </c>
      <c r="W41" s="29">
        <f>'2007_MW_GW_Counties '!P41</f>
        <v>0</v>
      </c>
      <c r="X41" s="29">
        <f t="shared" si="6"/>
        <v>48.7</v>
      </c>
      <c r="Y41" s="28">
        <f>'2007_AG_GW_Counties'!U41</f>
        <v>36.6</v>
      </c>
      <c r="Z41" s="29">
        <f>'2007_Urban_GW_Counties'!U41</f>
        <v>19.8</v>
      </c>
      <c r="AA41" s="29">
        <f>'2007_MW_GW_Counties '!U41</f>
        <v>0</v>
      </c>
      <c r="AB41" s="28">
        <f>'2007_AG_GW_Counties'!Q41+'2007_Urban_GW_Counties'!Q41+'2007_MW_GW_Counties '!Q41</f>
        <v>20.100000000000001</v>
      </c>
      <c r="AC41" s="28">
        <f>'2007_AG_GW_Counties'!R41+'2007_Urban_GW_Counties'!R41+'2007_MW_GW_Counties '!R41</f>
        <v>0</v>
      </c>
      <c r="AD41" s="28">
        <f>'2007_AG_GW_Counties'!S41+'2007_Urban_GW_Counties'!S41+'2007_MW_GW_Counties '!S41</f>
        <v>0.1</v>
      </c>
      <c r="AE41" s="28">
        <f>'2007_AG_GW_Counties'!W41</f>
        <v>0</v>
      </c>
      <c r="AF41" s="29">
        <f>'2007_Urban_GW_Counties'!W41</f>
        <v>0</v>
      </c>
      <c r="AG41" s="29">
        <f>'2007_MW_GW_Counties '!W41</f>
        <v>0</v>
      </c>
      <c r="AH41" s="28">
        <f>'2007_AG_GW_Counties'!W41+'2007_Urban_GW_Counties'!W41+'2007_MW_GW_Counties '!W41</f>
        <v>0</v>
      </c>
      <c r="AI41" s="29">
        <f t="shared" si="44"/>
        <v>56.400000000000006</v>
      </c>
      <c r="AL41" s="148"/>
      <c r="AM41" s="150">
        <v>602</v>
      </c>
      <c r="AN41" s="151" t="s">
        <v>169</v>
      </c>
      <c r="AO41" s="138">
        <f t="shared" si="47"/>
        <v>1.3</v>
      </c>
      <c r="AP41" s="138">
        <f t="shared" si="48"/>
        <v>30.8</v>
      </c>
      <c r="AQ41" s="138">
        <f t="shared" si="49"/>
        <v>0</v>
      </c>
      <c r="AR41" s="138">
        <f t="shared" si="50"/>
        <v>32.1</v>
      </c>
      <c r="AS41" s="138">
        <f t="shared" si="51"/>
        <v>926.6</v>
      </c>
      <c r="AT41" s="138">
        <f t="shared" si="52"/>
        <v>93.200000000000017</v>
      </c>
      <c r="AU41" s="138">
        <f t="shared" si="53"/>
        <v>1.9</v>
      </c>
      <c r="AV41" s="138">
        <f t="shared" si="54"/>
        <v>16.399999999999999</v>
      </c>
      <c r="AW41" s="138">
        <f t="shared" si="55"/>
        <v>0</v>
      </c>
      <c r="AX41" s="138">
        <f t="shared" si="56"/>
        <v>6.5</v>
      </c>
      <c r="AY41" s="138">
        <f t="shared" si="57"/>
        <v>153.29999999999998</v>
      </c>
      <c r="AZ41" s="138">
        <f t="shared" si="58"/>
        <v>0</v>
      </c>
      <c r="BA41" s="138">
        <f t="shared" si="59"/>
        <v>0</v>
      </c>
      <c r="BB41" s="138">
        <f t="shared" si="60"/>
        <v>153.29999999999998</v>
      </c>
      <c r="BC41" s="138">
        <f t="shared" si="61"/>
        <v>1021.7</v>
      </c>
    </row>
    <row r="42" spans="1:56" x14ac:dyDescent="0.2">
      <c r="A42" s="23" t="s">
        <v>88</v>
      </c>
      <c r="B42" s="24" t="s">
        <v>89</v>
      </c>
      <c r="C42" s="28">
        <f>'2007_AG_GW_Counties'!C42</f>
        <v>2.2999999999999998</v>
      </c>
      <c r="D42" s="29">
        <f>'2007_Urban_GW_Counties'!C42</f>
        <v>8.9</v>
      </c>
      <c r="E42" s="29">
        <f>'2007_MW_GW_Counties '!C42</f>
        <v>0</v>
      </c>
      <c r="F42" s="29">
        <f t="shared" si="5"/>
        <v>11.2</v>
      </c>
      <c r="G42" s="28">
        <f>'2007_AG_GW_Counties'!H42</f>
        <v>3.5</v>
      </c>
      <c r="H42" s="29">
        <f>'2007_Urban_GW_Counties'!H42</f>
        <v>109.6</v>
      </c>
      <c r="I42" s="29">
        <f>'2007_MW_GW_Counties '!H42</f>
        <v>0</v>
      </c>
      <c r="J42" s="28">
        <f>'2007_AG_GW_Counties'!D42+'2007_Urban_GW_Counties'!D42+'2007_MW_GW_Counties '!D42</f>
        <v>10.200000000000001</v>
      </c>
      <c r="K42" s="28">
        <f>'2007_AG_GW_Counties'!E42+'2007_Urban_GW_Counties'!E42+'2007_MW_GW_Counties '!E42</f>
        <v>0</v>
      </c>
      <c r="L42" s="28">
        <f>'2007_AG_GW_Counties'!F42+'2007_Urban_GW_Counties'!F42+'2007_MW_GW_Counties '!F42</f>
        <v>0</v>
      </c>
      <c r="M42" s="28">
        <f>'2007_AG_GW_Counties'!J42</f>
        <v>0</v>
      </c>
      <c r="N42" s="29">
        <f>'2007_Urban_GW_Counties'!J42</f>
        <v>0</v>
      </c>
      <c r="O42" s="29">
        <f>'2007_MW_GW_Counties '!J42</f>
        <v>0</v>
      </c>
      <c r="P42" s="28">
        <f>'2007_AG_GW_Counties'!J42+'2007_Urban_GW_Counties'!J42+'2007_MW_GW_Counties '!J42</f>
        <v>0</v>
      </c>
      <c r="Q42" s="29">
        <f>'2007_AG_GW_Counties'!H42+'2007_Urban_GW_Counties'!H42+'2007_MW_GW_Counties '!H42</f>
        <v>113.1</v>
      </c>
      <c r="S42" s="27">
        <v>708</v>
      </c>
      <c r="T42" s="25" t="s">
        <v>185</v>
      </c>
      <c r="U42" s="28">
        <f>'2007_AG_GW_Counties'!P42</f>
        <v>618.69999999999993</v>
      </c>
      <c r="V42" s="29">
        <f>'2007_Urban_GW_Counties'!P42</f>
        <v>21.199999999999996</v>
      </c>
      <c r="W42" s="29">
        <f>'2007_MW_GW_Counties '!P42</f>
        <v>23.9</v>
      </c>
      <c r="X42" s="29">
        <f t="shared" si="6"/>
        <v>663.8</v>
      </c>
      <c r="Y42" s="28">
        <f>'2007_AG_GW_Counties'!U42</f>
        <v>1163</v>
      </c>
      <c r="Z42" s="29">
        <f>'2007_Urban_GW_Counties'!U42</f>
        <v>33.799999999999997</v>
      </c>
      <c r="AA42" s="29">
        <f>'2007_MW_GW_Counties '!U42</f>
        <v>45.5</v>
      </c>
      <c r="AB42" s="28">
        <f>'2007_AG_GW_Counties'!Q42+'2007_Urban_GW_Counties'!Q42+'2007_MW_GW_Counties '!Q42</f>
        <v>213</v>
      </c>
      <c r="AC42" s="28">
        <f>'2007_AG_GW_Counties'!R42+'2007_Urban_GW_Counties'!R42+'2007_MW_GW_Counties '!R42</f>
        <v>90.100000000000009</v>
      </c>
      <c r="AD42" s="28">
        <f>'2007_AG_GW_Counties'!S42+'2007_Urban_GW_Counties'!S42+'2007_MW_GW_Counties '!S42</f>
        <v>27.2</v>
      </c>
      <c r="AE42" s="28">
        <f>'2007_AG_GW_Counties'!W42</f>
        <v>0</v>
      </c>
      <c r="AF42" s="29">
        <f>'2007_Urban_GW_Counties'!W42</f>
        <v>0</v>
      </c>
      <c r="AG42" s="29">
        <f>'2007_MW_GW_Counties '!W42</f>
        <v>0</v>
      </c>
      <c r="AH42" s="28">
        <f>'2007_AG_GW_Counties'!W42+'2007_Urban_GW_Counties'!W42+'2007_MW_GW_Counties '!W42</f>
        <v>0</v>
      </c>
      <c r="AI42" s="29">
        <f t="shared" si="44"/>
        <v>1242.3</v>
      </c>
      <c r="AL42" s="148"/>
      <c r="AM42" s="150">
        <v>603</v>
      </c>
      <c r="AN42" s="151" t="s">
        <v>170</v>
      </c>
      <c r="AO42" s="138">
        <f t="shared" si="47"/>
        <v>694.80000000000007</v>
      </c>
      <c r="AP42" s="138">
        <f t="shared" si="48"/>
        <v>57.9</v>
      </c>
      <c r="AQ42" s="138">
        <f t="shared" si="49"/>
        <v>0</v>
      </c>
      <c r="AR42" s="138">
        <f t="shared" si="50"/>
        <v>752.7</v>
      </c>
      <c r="AS42" s="138">
        <f t="shared" si="51"/>
        <v>851.4</v>
      </c>
      <c r="AT42" s="138">
        <f t="shared" si="52"/>
        <v>131</v>
      </c>
      <c r="AU42" s="138">
        <f t="shared" si="53"/>
        <v>0.8</v>
      </c>
      <c r="AV42" s="138">
        <f t="shared" si="54"/>
        <v>74.5</v>
      </c>
      <c r="AW42" s="138">
        <f t="shared" si="55"/>
        <v>0</v>
      </c>
      <c r="AX42" s="138">
        <f t="shared" si="56"/>
        <v>14.899999999999999</v>
      </c>
      <c r="AY42" s="138">
        <f t="shared" si="57"/>
        <v>12.5</v>
      </c>
      <c r="AZ42" s="138">
        <f t="shared" si="58"/>
        <v>1.8</v>
      </c>
      <c r="BA42" s="138">
        <f t="shared" si="59"/>
        <v>0</v>
      </c>
      <c r="BB42" s="138">
        <f t="shared" si="60"/>
        <v>14.3</v>
      </c>
      <c r="BC42" s="138">
        <f t="shared" si="61"/>
        <v>983.19999999999993</v>
      </c>
    </row>
    <row r="43" spans="1:56" x14ac:dyDescent="0.2">
      <c r="A43" s="23" t="s">
        <v>90</v>
      </c>
      <c r="B43" s="24" t="s">
        <v>91</v>
      </c>
      <c r="C43" s="28">
        <f>'2007_AG_GW_Counties'!C43</f>
        <v>250.5</v>
      </c>
      <c r="D43" s="29">
        <f>'2007_Urban_GW_Counties'!C43</f>
        <v>43.599999999999994</v>
      </c>
      <c r="E43" s="29">
        <f>'2007_MW_GW_Counties '!C43</f>
        <v>0</v>
      </c>
      <c r="F43" s="29">
        <f t="shared" si="5"/>
        <v>294.10000000000002</v>
      </c>
      <c r="G43" s="28">
        <f>'2007_AG_GW_Counties'!H43</f>
        <v>283.7</v>
      </c>
      <c r="H43" s="29">
        <f>'2007_Urban_GW_Counties'!H43</f>
        <v>90.7</v>
      </c>
      <c r="I43" s="29">
        <f>'2007_MW_GW_Counties '!H43</f>
        <v>0</v>
      </c>
      <c r="J43" s="28">
        <f>'2007_AG_GW_Counties'!D43+'2007_Urban_GW_Counties'!D43+'2007_MW_GW_Counties '!D43</f>
        <v>48.5</v>
      </c>
      <c r="K43" s="28">
        <f>'2007_AG_GW_Counties'!E43+'2007_Urban_GW_Counties'!E43+'2007_MW_GW_Counties '!E43</f>
        <v>0</v>
      </c>
      <c r="L43" s="28">
        <f>'2007_AG_GW_Counties'!F43+'2007_Urban_GW_Counties'!F43+'2007_MW_GW_Counties '!F43</f>
        <v>0</v>
      </c>
      <c r="M43" s="28">
        <f>'2007_AG_GW_Counties'!J43</f>
        <v>0</v>
      </c>
      <c r="N43" s="29">
        <f>'2007_Urban_GW_Counties'!J43</f>
        <v>0</v>
      </c>
      <c r="O43" s="29">
        <f>'2007_MW_GW_Counties '!J43</f>
        <v>0</v>
      </c>
      <c r="P43" s="28">
        <f>'2007_AG_GW_Counties'!J43+'2007_Urban_GW_Counties'!J43+'2007_MW_GW_Counties '!J43</f>
        <v>0</v>
      </c>
      <c r="Q43" s="29">
        <f>'2007_AG_GW_Counties'!H43+'2007_Urban_GW_Counties'!H43+'2007_MW_GW_Counties '!H43</f>
        <v>374.4</v>
      </c>
      <c r="S43" s="27">
        <v>709</v>
      </c>
      <c r="T43" s="25" t="s">
        <v>186</v>
      </c>
      <c r="U43" s="28">
        <f>'2007_AG_GW_Counties'!P43</f>
        <v>363.8</v>
      </c>
      <c r="V43" s="29">
        <f>'2007_Urban_GW_Counties'!P43</f>
        <v>28.9</v>
      </c>
      <c r="W43" s="29">
        <f>'2007_MW_GW_Counties '!P43</f>
        <v>0</v>
      </c>
      <c r="X43" s="29">
        <f t="shared" si="6"/>
        <v>392.7</v>
      </c>
      <c r="Y43" s="28">
        <f>'2007_AG_GW_Counties'!U43</f>
        <v>820.90000000000009</v>
      </c>
      <c r="Z43" s="29">
        <f>'2007_Urban_GW_Counties'!U43</f>
        <v>35.199999999999996</v>
      </c>
      <c r="AA43" s="29">
        <f>'2007_MW_GW_Counties '!U43</f>
        <v>0</v>
      </c>
      <c r="AB43" s="28">
        <f>'2007_AG_GW_Counties'!Q43+'2007_Urban_GW_Counties'!Q43+'2007_MW_GW_Counties '!Q43</f>
        <v>218.9</v>
      </c>
      <c r="AC43" s="28">
        <f>'2007_AG_GW_Counties'!R43+'2007_Urban_GW_Counties'!R43+'2007_MW_GW_Counties '!R43</f>
        <v>0.5</v>
      </c>
      <c r="AD43" s="28">
        <f>'2007_AG_GW_Counties'!S43+'2007_Urban_GW_Counties'!S43+'2007_MW_GW_Counties '!S43</f>
        <v>22.9</v>
      </c>
      <c r="AE43" s="28">
        <f>'2007_AG_GW_Counties'!W43</f>
        <v>0</v>
      </c>
      <c r="AF43" s="29">
        <f>'2007_Urban_GW_Counties'!W43</f>
        <v>0</v>
      </c>
      <c r="AG43" s="29">
        <f>'2007_MW_GW_Counties '!W43</f>
        <v>0</v>
      </c>
      <c r="AH43" s="28">
        <f>'2007_AG_GW_Counties'!W43+'2007_Urban_GW_Counties'!W43+'2007_MW_GW_Counties '!W43</f>
        <v>0</v>
      </c>
      <c r="AI43" s="29">
        <f t="shared" si="44"/>
        <v>856.10000000000014</v>
      </c>
      <c r="AL43" s="148"/>
      <c r="AM43" s="150">
        <v>604</v>
      </c>
      <c r="AN43" s="151" t="s">
        <v>171</v>
      </c>
      <c r="AO43" s="138">
        <f t="shared" si="47"/>
        <v>1.6</v>
      </c>
      <c r="AP43" s="138">
        <f t="shared" si="48"/>
        <v>3.1</v>
      </c>
      <c r="AQ43" s="138">
        <f t="shared" si="49"/>
        <v>0</v>
      </c>
      <c r="AR43" s="138">
        <f t="shared" si="50"/>
        <v>4.7</v>
      </c>
      <c r="AS43" s="138">
        <f t="shared" si="51"/>
        <v>17.399999999999999</v>
      </c>
      <c r="AT43" s="138">
        <f t="shared" si="52"/>
        <v>41.3</v>
      </c>
      <c r="AU43" s="138">
        <f t="shared" si="53"/>
        <v>0</v>
      </c>
      <c r="AV43" s="138">
        <f t="shared" si="54"/>
        <v>15.6</v>
      </c>
      <c r="AW43" s="138">
        <f t="shared" si="55"/>
        <v>0</v>
      </c>
      <c r="AX43" s="138">
        <f t="shared" si="56"/>
        <v>0.9</v>
      </c>
      <c r="AY43" s="138">
        <f t="shared" si="57"/>
        <v>0</v>
      </c>
      <c r="AZ43" s="138">
        <f t="shared" si="58"/>
        <v>3.5</v>
      </c>
      <c r="BA43" s="138">
        <f t="shared" si="59"/>
        <v>0</v>
      </c>
      <c r="BB43" s="138">
        <f t="shared" si="60"/>
        <v>3.5</v>
      </c>
      <c r="BC43" s="138">
        <f t="shared" si="61"/>
        <v>58.699999999999996</v>
      </c>
    </row>
    <row r="44" spans="1:56" x14ac:dyDescent="0.2">
      <c r="A44" s="23" t="s">
        <v>92</v>
      </c>
      <c r="B44" s="24" t="s">
        <v>93</v>
      </c>
      <c r="C44" s="28">
        <f>'2007_AG_GW_Counties'!C44</f>
        <v>40.9</v>
      </c>
      <c r="D44" s="29">
        <f>'2007_Urban_GW_Counties'!C44</f>
        <v>157.30000000000001</v>
      </c>
      <c r="E44" s="29">
        <f>'2007_MW_GW_Counties '!C44</f>
        <v>0</v>
      </c>
      <c r="F44" s="29">
        <f t="shared" si="5"/>
        <v>198.20000000000002</v>
      </c>
      <c r="G44" s="28">
        <f>'2007_AG_GW_Counties'!H44</f>
        <v>49.000000000000007</v>
      </c>
      <c r="H44" s="29">
        <f>'2007_Urban_GW_Counties'!H44</f>
        <v>439.70000000000005</v>
      </c>
      <c r="I44" s="29">
        <f>'2007_MW_GW_Counties '!H44</f>
        <v>0</v>
      </c>
      <c r="J44" s="28">
        <f>'2007_AG_GW_Counties'!D44+'2007_Urban_GW_Counties'!D44+'2007_MW_GW_Counties '!D44</f>
        <v>49.5</v>
      </c>
      <c r="K44" s="28">
        <f>'2007_AG_GW_Counties'!E44+'2007_Urban_GW_Counties'!E44+'2007_MW_GW_Counties '!E44</f>
        <v>80.5</v>
      </c>
      <c r="L44" s="28">
        <f>'2007_AG_GW_Counties'!F44+'2007_Urban_GW_Counties'!F44+'2007_MW_GW_Counties '!F44</f>
        <v>3</v>
      </c>
      <c r="M44" s="28">
        <f>'2007_AG_GW_Counties'!J44</f>
        <v>0</v>
      </c>
      <c r="N44" s="29">
        <f>'2007_Urban_GW_Counties'!J44</f>
        <v>0.89999999999999991</v>
      </c>
      <c r="O44" s="29">
        <f>'2007_MW_GW_Counties '!J44</f>
        <v>0</v>
      </c>
      <c r="P44" s="28">
        <f>'2007_AG_GW_Counties'!J44+'2007_Urban_GW_Counties'!J44+'2007_MW_GW_Counties '!J44</f>
        <v>0.89999999999999991</v>
      </c>
      <c r="Q44" s="29">
        <f>'2007_AG_GW_Counties'!H44+'2007_Urban_GW_Counties'!H44+'2007_MW_GW_Counties '!H44</f>
        <v>488.70000000000005</v>
      </c>
      <c r="S44" s="27">
        <v>710</v>
      </c>
      <c r="T44" s="25" t="s">
        <v>187</v>
      </c>
      <c r="U44" s="28">
        <f>'2007_AG_GW_Counties'!P44</f>
        <v>718.8</v>
      </c>
      <c r="V44" s="29">
        <f>'2007_Urban_GW_Counties'!P44</f>
        <v>118.4</v>
      </c>
      <c r="W44" s="29">
        <f>'2007_MW_GW_Counties '!P44</f>
        <v>0</v>
      </c>
      <c r="X44" s="29">
        <f t="shared" si="6"/>
        <v>837.19999999999993</v>
      </c>
      <c r="Y44" s="28">
        <f>'2007_AG_GW_Counties'!U44</f>
        <v>1341.9</v>
      </c>
      <c r="Z44" s="29">
        <f>'2007_Urban_GW_Counties'!U44</f>
        <v>167.2</v>
      </c>
      <c r="AA44" s="29">
        <f>'2007_MW_GW_Counties '!U44</f>
        <v>0</v>
      </c>
      <c r="AB44" s="28">
        <f>'2007_AG_GW_Counties'!Q44+'2007_Urban_GW_Counties'!Q44+'2007_MW_GW_Counties '!Q44</f>
        <v>333.5</v>
      </c>
      <c r="AC44" s="28">
        <f>'2007_AG_GW_Counties'!R44+'2007_Urban_GW_Counties'!R44+'2007_MW_GW_Counties '!R44</f>
        <v>100.19999999999999</v>
      </c>
      <c r="AD44" s="28">
        <f>'2007_AG_GW_Counties'!S44+'2007_Urban_GW_Counties'!S44+'2007_MW_GW_Counties '!S44</f>
        <v>31.1</v>
      </c>
      <c r="AE44" s="28">
        <f>'2007_AG_GW_Counties'!W44</f>
        <v>0</v>
      </c>
      <c r="AF44" s="29">
        <f>'2007_Urban_GW_Counties'!W44</f>
        <v>0</v>
      </c>
      <c r="AG44" s="29">
        <f>'2007_MW_GW_Counties '!W44</f>
        <v>0</v>
      </c>
      <c r="AH44" s="28">
        <f>'2007_AG_GW_Counties'!W44+'2007_Urban_GW_Counties'!W44+'2007_MW_GW_Counties '!W44</f>
        <v>0</v>
      </c>
      <c r="AI44" s="29">
        <f t="shared" si="44"/>
        <v>1509.1000000000001</v>
      </c>
      <c r="AL44" s="148"/>
      <c r="AM44" s="150">
        <v>605</v>
      </c>
      <c r="AN44" s="151" t="s">
        <v>172</v>
      </c>
      <c r="AO44" s="138">
        <f t="shared" si="47"/>
        <v>0</v>
      </c>
      <c r="AP44" s="138">
        <f t="shared" si="48"/>
        <v>0</v>
      </c>
      <c r="AQ44" s="138">
        <f t="shared" si="49"/>
        <v>0</v>
      </c>
      <c r="AR44" s="138">
        <f t="shared" si="50"/>
        <v>0</v>
      </c>
      <c r="AS44" s="138">
        <f t="shared" si="51"/>
        <v>0</v>
      </c>
      <c r="AT44" s="138">
        <f t="shared" si="52"/>
        <v>0</v>
      </c>
      <c r="AU44" s="138">
        <f t="shared" si="53"/>
        <v>0</v>
      </c>
      <c r="AV44" s="138">
        <f t="shared" si="54"/>
        <v>0</v>
      </c>
      <c r="AW44" s="138">
        <f t="shared" si="55"/>
        <v>0</v>
      </c>
      <c r="AX44" s="138">
        <f t="shared" si="56"/>
        <v>0</v>
      </c>
      <c r="AY44" s="138">
        <f t="shared" si="57"/>
        <v>0</v>
      </c>
      <c r="AZ44" s="138">
        <f t="shared" si="58"/>
        <v>0</v>
      </c>
      <c r="BA44" s="138">
        <f t="shared" si="59"/>
        <v>0</v>
      </c>
      <c r="BB44" s="138">
        <f t="shared" si="60"/>
        <v>0</v>
      </c>
      <c r="BC44" s="138">
        <f t="shared" si="61"/>
        <v>0</v>
      </c>
    </row>
    <row r="45" spans="1:56" x14ac:dyDescent="0.2">
      <c r="A45" s="23" t="s">
        <v>94</v>
      </c>
      <c r="B45" s="24" t="s">
        <v>95</v>
      </c>
      <c r="C45" s="28">
        <f>'2007_AG_GW_Counties'!C45</f>
        <v>22.599999999999998</v>
      </c>
      <c r="D45" s="29">
        <f>'2007_Urban_GW_Counties'!C45</f>
        <v>31.7</v>
      </c>
      <c r="E45" s="29">
        <f>'2007_MW_GW_Counties '!C45</f>
        <v>0</v>
      </c>
      <c r="F45" s="29">
        <f t="shared" si="5"/>
        <v>54.3</v>
      </c>
      <c r="G45" s="28">
        <f>'2007_AG_GW_Counties'!H45</f>
        <v>22.799999999999997</v>
      </c>
      <c r="H45" s="29">
        <f>'2007_Urban_GW_Counties'!H45</f>
        <v>43.599999999999994</v>
      </c>
      <c r="I45" s="29">
        <f>'2007_MW_GW_Counties '!H45</f>
        <v>0</v>
      </c>
      <c r="J45" s="28">
        <f>'2007_AG_GW_Counties'!D45+'2007_Urban_GW_Counties'!D45+'2007_MW_GW_Counties '!D45</f>
        <v>16.799999999999997</v>
      </c>
      <c r="K45" s="28">
        <f>'2007_AG_GW_Counties'!E45+'2007_Urban_GW_Counties'!E45+'2007_MW_GW_Counties '!E45</f>
        <v>0</v>
      </c>
      <c r="L45" s="28">
        <f>'2007_AG_GW_Counties'!F45+'2007_Urban_GW_Counties'!F45+'2007_MW_GW_Counties '!F45</f>
        <v>0</v>
      </c>
      <c r="M45" s="28">
        <f>'2007_AG_GW_Counties'!J45</f>
        <v>0.2</v>
      </c>
      <c r="N45" s="29">
        <f>'2007_Urban_GW_Counties'!J45</f>
        <v>0.2</v>
      </c>
      <c r="O45" s="29">
        <f>'2007_MW_GW_Counties '!J45</f>
        <v>0</v>
      </c>
      <c r="P45" s="28">
        <f>'2007_AG_GW_Counties'!J45+'2007_Urban_GW_Counties'!J45+'2007_MW_GW_Counties '!J45</f>
        <v>0.4</v>
      </c>
      <c r="Q45" s="29">
        <f>'2007_AG_GW_Counties'!H45+'2007_Urban_GW_Counties'!H45+'2007_MW_GW_Counties '!H45</f>
        <v>66.399999999999991</v>
      </c>
      <c r="S45" s="27">
        <v>801</v>
      </c>
      <c r="T45" s="25" t="s">
        <v>43</v>
      </c>
      <c r="U45" s="28">
        <f>'2007_AG_GW_Counties'!P45</f>
        <v>129.80000000000001</v>
      </c>
      <c r="V45" s="29">
        <f>'2007_Urban_GW_Counties'!P45</f>
        <v>19.000000000000004</v>
      </c>
      <c r="W45" s="29">
        <f>'2007_MW_GW_Counties '!P45</f>
        <v>11.6</v>
      </c>
      <c r="X45" s="29">
        <f t="shared" si="6"/>
        <v>160.4</v>
      </c>
      <c r="Y45" s="28">
        <f>'2007_AG_GW_Counties'!U45</f>
        <v>328.7</v>
      </c>
      <c r="Z45" s="29">
        <f>'2007_Urban_GW_Counties'!U45</f>
        <v>22.600000000000005</v>
      </c>
      <c r="AA45" s="29">
        <f>'2007_MW_GW_Counties '!U45</f>
        <v>23.700000000000003</v>
      </c>
      <c r="AB45" s="28">
        <f>'2007_AG_GW_Counties'!Q45+'2007_Urban_GW_Counties'!Q45+'2007_MW_GW_Counties '!Q45</f>
        <v>45.2</v>
      </c>
      <c r="AC45" s="28">
        <f>'2007_AG_GW_Counties'!R45+'2007_Urban_GW_Counties'!R45+'2007_MW_GW_Counties '!R45</f>
        <v>0</v>
      </c>
      <c r="AD45" s="28">
        <f>'2007_AG_GW_Counties'!S45+'2007_Urban_GW_Counties'!S45+'2007_MW_GW_Counties '!S45</f>
        <v>9.6999999999999993</v>
      </c>
      <c r="AE45" s="28">
        <f>'2007_AG_GW_Counties'!W45</f>
        <v>4.3</v>
      </c>
      <c r="AF45" s="29">
        <f>'2007_Urban_GW_Counties'!W45</f>
        <v>0</v>
      </c>
      <c r="AG45" s="29">
        <f>'2007_MW_GW_Counties '!W45</f>
        <v>0.30000000000000071</v>
      </c>
      <c r="AH45" s="28">
        <f>'2007_AG_GW_Counties'!W45+'2007_Urban_GW_Counties'!W45+'2007_MW_GW_Counties '!W45</f>
        <v>4.6000000000000005</v>
      </c>
      <c r="AI45" s="29">
        <f t="shared" si="44"/>
        <v>375</v>
      </c>
      <c r="AL45" s="148"/>
      <c r="AM45" s="150">
        <v>606</v>
      </c>
      <c r="AN45" s="151" t="s">
        <v>173</v>
      </c>
      <c r="AO45" s="138">
        <f t="shared" si="47"/>
        <v>556</v>
      </c>
      <c r="AP45" s="138">
        <f t="shared" si="48"/>
        <v>31.799999999999997</v>
      </c>
      <c r="AQ45" s="138">
        <f t="shared" si="49"/>
        <v>185.3</v>
      </c>
      <c r="AR45" s="138">
        <f t="shared" si="50"/>
        <v>773.09999999999991</v>
      </c>
      <c r="AS45" s="138">
        <f t="shared" si="51"/>
        <v>1765.6</v>
      </c>
      <c r="AT45" s="138">
        <f t="shared" si="52"/>
        <v>35.4</v>
      </c>
      <c r="AU45" s="138">
        <f t="shared" si="53"/>
        <v>454.90000000000003</v>
      </c>
      <c r="AV45" s="138">
        <f t="shared" si="54"/>
        <v>23.000000000000004</v>
      </c>
      <c r="AW45" s="138">
        <f t="shared" si="55"/>
        <v>0</v>
      </c>
      <c r="AX45" s="138">
        <f t="shared" si="56"/>
        <v>59.6</v>
      </c>
      <c r="AY45" s="138">
        <f t="shared" si="57"/>
        <v>77.400000000000006</v>
      </c>
      <c r="AZ45" s="138">
        <f t="shared" si="58"/>
        <v>0</v>
      </c>
      <c r="BA45" s="138">
        <f t="shared" si="59"/>
        <v>0</v>
      </c>
      <c r="BB45" s="138">
        <f t="shared" si="60"/>
        <v>77.400000000000006</v>
      </c>
      <c r="BC45" s="138">
        <f t="shared" si="61"/>
        <v>2255.9</v>
      </c>
    </row>
    <row r="46" spans="1:56" x14ac:dyDescent="0.2">
      <c r="A46" s="23" t="s">
        <v>96</v>
      </c>
      <c r="B46" s="24" t="s">
        <v>97</v>
      </c>
      <c r="C46" s="28">
        <f>'2007_AG_GW_Counties'!C46</f>
        <v>25.2</v>
      </c>
      <c r="D46" s="29">
        <f>'2007_Urban_GW_Counties'!C46</f>
        <v>39.799999999999997</v>
      </c>
      <c r="E46" s="29">
        <f>'2007_MW_GW_Counties '!C46</f>
        <v>0</v>
      </c>
      <c r="F46" s="29">
        <f t="shared" si="5"/>
        <v>65</v>
      </c>
      <c r="G46" s="28">
        <f>'2007_AG_GW_Counties'!H46</f>
        <v>243.9</v>
      </c>
      <c r="H46" s="29">
        <f>'2007_Urban_GW_Counties'!H46</f>
        <v>84</v>
      </c>
      <c r="I46" s="29">
        <f>'2007_MW_GW_Counties '!H46</f>
        <v>0</v>
      </c>
      <c r="J46" s="28">
        <f>'2007_AG_GW_Counties'!D46+'2007_Urban_GW_Counties'!D46+'2007_MW_GW_Counties '!D46</f>
        <v>21</v>
      </c>
      <c r="K46" s="28">
        <f>'2007_AG_GW_Counties'!E46+'2007_Urban_GW_Counties'!E46+'2007_MW_GW_Counties '!E46</f>
        <v>0</v>
      </c>
      <c r="L46" s="28">
        <f>'2007_AG_GW_Counties'!F46+'2007_Urban_GW_Counties'!F46+'2007_MW_GW_Counties '!F46</f>
        <v>29.7</v>
      </c>
      <c r="M46" s="28">
        <f>'2007_AG_GW_Counties'!J46</f>
        <v>15.1</v>
      </c>
      <c r="N46" s="29">
        <f>'2007_Urban_GW_Counties'!J46</f>
        <v>6.5</v>
      </c>
      <c r="O46" s="29">
        <f>'2007_MW_GW_Counties '!J46</f>
        <v>0</v>
      </c>
      <c r="P46" s="28">
        <f>'2007_AG_GW_Counties'!J46+'2007_Urban_GW_Counties'!J46+'2007_MW_GW_Counties '!J46</f>
        <v>21.6</v>
      </c>
      <c r="Q46" s="29">
        <f>'2007_AG_GW_Counties'!H46+'2007_Urban_GW_Counties'!H46+'2007_MW_GW_Counties '!H46</f>
        <v>327.9</v>
      </c>
      <c r="S46" s="27">
        <v>802</v>
      </c>
      <c r="T46" s="25" t="s">
        <v>11</v>
      </c>
      <c r="U46" s="28">
        <f>'2007_AG_GW_Counties'!P46</f>
        <v>0.5</v>
      </c>
      <c r="V46" s="29">
        <f>'2007_Urban_GW_Counties'!P46</f>
        <v>19.2</v>
      </c>
      <c r="W46" s="29">
        <f>'2007_MW_GW_Counties '!P46</f>
        <v>0</v>
      </c>
      <c r="X46" s="29">
        <f t="shared" si="6"/>
        <v>19.7</v>
      </c>
      <c r="Y46" s="28">
        <f>'2007_AG_GW_Counties'!U46</f>
        <v>150</v>
      </c>
      <c r="Z46" s="29">
        <f>'2007_Urban_GW_Counties'!U46</f>
        <v>22.8</v>
      </c>
      <c r="AA46" s="29">
        <f>'2007_MW_GW_Counties '!U46</f>
        <v>0</v>
      </c>
      <c r="AB46" s="28">
        <f>'2007_AG_GW_Counties'!Q46+'2007_Urban_GW_Counties'!Q46+'2007_MW_GW_Counties '!Q46</f>
        <v>20.199999999999996</v>
      </c>
      <c r="AC46" s="28">
        <f>'2007_AG_GW_Counties'!R46+'2007_Urban_GW_Counties'!R46+'2007_MW_GW_Counties '!R46</f>
        <v>0</v>
      </c>
      <c r="AD46" s="28">
        <f>'2007_AG_GW_Counties'!S46+'2007_Urban_GW_Counties'!S46+'2007_MW_GW_Counties '!S46</f>
        <v>0</v>
      </c>
      <c r="AE46" s="28">
        <f>'2007_AG_GW_Counties'!W46</f>
        <v>7.9</v>
      </c>
      <c r="AF46" s="29">
        <f>'2007_Urban_GW_Counties'!W46</f>
        <v>0</v>
      </c>
      <c r="AG46" s="29">
        <f>'2007_MW_GW_Counties '!W46</f>
        <v>0</v>
      </c>
      <c r="AH46" s="28">
        <f>'2007_AG_GW_Counties'!W46+'2007_Urban_GW_Counties'!W46+'2007_MW_GW_Counties '!W46</f>
        <v>7.9</v>
      </c>
      <c r="AI46" s="29">
        <f t="shared" si="44"/>
        <v>172.8</v>
      </c>
      <c r="AL46" s="148"/>
      <c r="AM46" s="150">
        <v>607</v>
      </c>
      <c r="AN46" s="151" t="s">
        <v>174</v>
      </c>
      <c r="AO46" s="138">
        <f t="shared" si="47"/>
        <v>107.4</v>
      </c>
      <c r="AP46" s="138">
        <f t="shared" si="48"/>
        <v>93.8</v>
      </c>
      <c r="AQ46" s="138">
        <f t="shared" si="49"/>
        <v>4.4000000000000004</v>
      </c>
      <c r="AR46" s="138">
        <f t="shared" si="50"/>
        <v>205.6</v>
      </c>
      <c r="AS46" s="138">
        <f t="shared" si="51"/>
        <v>956.40000000000009</v>
      </c>
      <c r="AT46" s="138">
        <f t="shared" si="52"/>
        <v>150.30000000000001</v>
      </c>
      <c r="AU46" s="138">
        <f t="shared" si="53"/>
        <v>12.9</v>
      </c>
      <c r="AV46" s="138">
        <f t="shared" si="54"/>
        <v>103.3</v>
      </c>
      <c r="AW46" s="138">
        <f t="shared" si="55"/>
        <v>27.5</v>
      </c>
      <c r="AX46" s="138">
        <f t="shared" si="56"/>
        <v>34.1</v>
      </c>
      <c r="AY46" s="138">
        <f t="shared" si="57"/>
        <v>0</v>
      </c>
      <c r="AZ46" s="138">
        <f t="shared" si="58"/>
        <v>0</v>
      </c>
      <c r="BA46" s="138">
        <f t="shared" si="59"/>
        <v>0</v>
      </c>
      <c r="BB46" s="138">
        <f t="shared" si="60"/>
        <v>0</v>
      </c>
      <c r="BC46" s="138">
        <f t="shared" si="61"/>
        <v>1119.6000000000001</v>
      </c>
    </row>
    <row r="47" spans="1:56" x14ac:dyDescent="0.2">
      <c r="A47" s="23" t="s">
        <v>98</v>
      </c>
      <c r="B47" s="24" t="s">
        <v>99</v>
      </c>
      <c r="C47" s="28">
        <f>'2007_AG_GW_Counties'!C47</f>
        <v>18.5</v>
      </c>
      <c r="D47" s="29">
        <f>'2007_Urban_GW_Counties'!C47</f>
        <v>1.2000000000000002</v>
      </c>
      <c r="E47" s="29">
        <f>'2007_MW_GW_Counties '!C47</f>
        <v>0</v>
      </c>
      <c r="F47" s="29">
        <f t="shared" si="5"/>
        <v>19.7</v>
      </c>
      <c r="G47" s="28">
        <f>'2007_AG_GW_Counties'!H47</f>
        <v>72.199999999999989</v>
      </c>
      <c r="H47" s="29">
        <f>'2007_Urban_GW_Counties'!H47</f>
        <v>1.3</v>
      </c>
      <c r="I47" s="29">
        <f>'2007_MW_GW_Counties '!H47</f>
        <v>0</v>
      </c>
      <c r="J47" s="28">
        <f>'2007_AG_GW_Counties'!D47+'2007_Urban_GW_Counties'!D47+'2007_MW_GW_Counties '!D47</f>
        <v>1.4</v>
      </c>
      <c r="K47" s="28">
        <f>'2007_AG_GW_Counties'!E47+'2007_Urban_GW_Counties'!E47+'2007_MW_GW_Counties '!E47</f>
        <v>0</v>
      </c>
      <c r="L47" s="28">
        <f>'2007_AG_GW_Counties'!F47+'2007_Urban_GW_Counties'!F47+'2007_MW_GW_Counties '!F47</f>
        <v>1.1000000000000001</v>
      </c>
      <c r="M47" s="28">
        <f>'2007_AG_GW_Counties'!J47</f>
        <v>0</v>
      </c>
      <c r="N47" s="29">
        <f>'2007_Urban_GW_Counties'!J47</f>
        <v>0</v>
      </c>
      <c r="O47" s="29">
        <f>'2007_MW_GW_Counties '!J47</f>
        <v>0</v>
      </c>
      <c r="P47" s="28">
        <f>'2007_AG_GW_Counties'!J47+'2007_Urban_GW_Counties'!J47+'2007_MW_GW_Counties '!J47</f>
        <v>0</v>
      </c>
      <c r="Q47" s="29">
        <f>'2007_AG_GW_Counties'!H47+'2007_Urban_GW_Counties'!H47+'2007_MW_GW_Counties '!H47</f>
        <v>73.499999999999986</v>
      </c>
      <c r="S47" s="27">
        <v>901</v>
      </c>
      <c r="T47" s="25" t="s">
        <v>188</v>
      </c>
      <c r="U47" s="28">
        <f>'2007_AG_GW_Counties'!P47</f>
        <v>159.20000000000002</v>
      </c>
      <c r="V47" s="29">
        <f>'2007_Urban_GW_Counties'!P47</f>
        <v>11.2</v>
      </c>
      <c r="W47" s="29">
        <f>'2007_MW_GW_Counties '!P47</f>
        <v>0</v>
      </c>
      <c r="X47" s="29">
        <f t="shared" si="6"/>
        <v>170.4</v>
      </c>
      <c r="Y47" s="28">
        <f>'2007_AG_GW_Counties'!U47</f>
        <v>198.1</v>
      </c>
      <c r="Z47" s="29">
        <f>'2007_Urban_GW_Counties'!U47</f>
        <v>12.299999999999999</v>
      </c>
      <c r="AA47" s="29">
        <f>'2007_MW_GW_Counties '!U47</f>
        <v>0</v>
      </c>
      <c r="AB47" s="28">
        <f>'2007_AG_GW_Counties'!Q47+'2007_Urban_GW_Counties'!Q47+'2007_MW_GW_Counties '!Q47</f>
        <v>34</v>
      </c>
      <c r="AC47" s="28">
        <f>'2007_AG_GW_Counties'!R47+'2007_Urban_GW_Counties'!R47+'2007_MW_GW_Counties '!R47</f>
        <v>0</v>
      </c>
      <c r="AD47" s="28">
        <f>'2007_AG_GW_Counties'!S47+'2007_Urban_GW_Counties'!S47+'2007_MW_GW_Counties '!S47</f>
        <v>0</v>
      </c>
      <c r="AE47" s="28">
        <f>'2007_AG_GW_Counties'!W47</f>
        <v>0</v>
      </c>
      <c r="AF47" s="29">
        <f>'2007_Urban_GW_Counties'!W47</f>
        <v>0</v>
      </c>
      <c r="AG47" s="29">
        <f>'2007_MW_GW_Counties '!W47</f>
        <v>0</v>
      </c>
      <c r="AH47" s="28">
        <f>'2007_AG_GW_Counties'!W47+'2007_Urban_GW_Counties'!W47+'2007_MW_GW_Counties '!W47</f>
        <v>0</v>
      </c>
      <c r="AI47" s="29">
        <f t="shared" si="44"/>
        <v>210.4</v>
      </c>
      <c r="AL47" s="148"/>
      <c r="AM47" s="150">
        <v>608</v>
      </c>
      <c r="AN47" s="151" t="s">
        <v>175</v>
      </c>
      <c r="AO47" s="138">
        <f t="shared" si="47"/>
        <v>335.4</v>
      </c>
      <c r="AP47" s="138">
        <f t="shared" si="48"/>
        <v>79</v>
      </c>
      <c r="AQ47" s="138">
        <f t="shared" si="49"/>
        <v>0</v>
      </c>
      <c r="AR47" s="138">
        <f t="shared" si="50"/>
        <v>414.4</v>
      </c>
      <c r="AS47" s="138">
        <f t="shared" si="51"/>
        <v>1053.0999999999999</v>
      </c>
      <c r="AT47" s="138">
        <f t="shared" si="52"/>
        <v>79</v>
      </c>
      <c r="AU47" s="138">
        <f t="shared" si="53"/>
        <v>0</v>
      </c>
      <c r="AV47" s="138">
        <f t="shared" si="54"/>
        <v>0</v>
      </c>
      <c r="AW47" s="138">
        <f t="shared" si="55"/>
        <v>0</v>
      </c>
      <c r="AX47" s="138">
        <f t="shared" si="56"/>
        <v>35.799999999999997</v>
      </c>
      <c r="AY47" s="138">
        <f t="shared" si="57"/>
        <v>0</v>
      </c>
      <c r="AZ47" s="138">
        <f t="shared" si="58"/>
        <v>0</v>
      </c>
      <c r="BA47" s="138">
        <f t="shared" si="59"/>
        <v>0</v>
      </c>
      <c r="BB47" s="138">
        <f t="shared" si="60"/>
        <v>0</v>
      </c>
      <c r="BC47" s="138">
        <f t="shared" si="61"/>
        <v>1132.0999999999999</v>
      </c>
    </row>
    <row r="48" spans="1:56" x14ac:dyDescent="0.2">
      <c r="A48" s="23" t="s">
        <v>100</v>
      </c>
      <c r="B48" s="24" t="s">
        <v>101</v>
      </c>
      <c r="C48" s="28">
        <f>'2007_AG_GW_Counties'!C48</f>
        <v>187.9</v>
      </c>
      <c r="D48" s="29">
        <f>'2007_Urban_GW_Counties'!C48</f>
        <v>12</v>
      </c>
      <c r="E48" s="29">
        <f>'2007_MW_GW_Counties '!C48</f>
        <v>2.5</v>
      </c>
      <c r="F48" s="29">
        <f t="shared" si="5"/>
        <v>202.4</v>
      </c>
      <c r="G48" s="28">
        <f>'2007_AG_GW_Counties'!H48</f>
        <v>476.20000000000005</v>
      </c>
      <c r="H48" s="29">
        <f>'2007_Urban_GW_Counties'!H48</f>
        <v>21</v>
      </c>
      <c r="I48" s="29">
        <f>'2007_MW_GW_Counties '!H48</f>
        <v>188.3</v>
      </c>
      <c r="J48" s="28">
        <f>'2007_AG_GW_Counties'!D48+'2007_Urban_GW_Counties'!D48+'2007_MW_GW_Counties '!D48</f>
        <v>58</v>
      </c>
      <c r="K48" s="28">
        <f>'2007_AG_GW_Counties'!E48+'2007_Urban_GW_Counties'!E48+'2007_MW_GW_Counties '!E48</f>
        <v>0</v>
      </c>
      <c r="L48" s="28">
        <f>'2007_AG_GW_Counties'!F48+'2007_Urban_GW_Counties'!F48+'2007_MW_GW_Counties '!F48</f>
        <v>12.2</v>
      </c>
      <c r="M48" s="28">
        <f>'2007_AG_GW_Counties'!J48</f>
        <v>22.6</v>
      </c>
      <c r="N48" s="29">
        <f>'2007_Urban_GW_Counties'!J48</f>
        <v>0</v>
      </c>
      <c r="O48" s="29">
        <f>'2007_MW_GW_Counties '!J48</f>
        <v>29.599999999999994</v>
      </c>
      <c r="P48" s="28">
        <f>'2007_AG_GW_Counties'!J48+'2007_Urban_GW_Counties'!J48+'2007_MW_GW_Counties '!J48</f>
        <v>52.199999999999996</v>
      </c>
      <c r="Q48" s="29">
        <f>'2007_AG_GW_Counties'!H48+'2007_Urban_GW_Counties'!H48+'2007_MW_GW_Counties '!H48</f>
        <v>685.5</v>
      </c>
      <c r="S48" s="27">
        <v>902</v>
      </c>
      <c r="T48" s="25" t="s">
        <v>189</v>
      </c>
      <c r="U48" s="28">
        <f>'2007_AG_GW_Counties'!P48</f>
        <v>10.8</v>
      </c>
      <c r="V48" s="29">
        <f>'2007_Urban_GW_Counties'!P48</f>
        <v>20.8</v>
      </c>
      <c r="W48" s="29">
        <f>'2007_MW_GW_Counties '!P48</f>
        <v>0</v>
      </c>
      <c r="X48" s="29">
        <f t="shared" si="6"/>
        <v>31.6</v>
      </c>
      <c r="Y48" s="28">
        <f>'2007_AG_GW_Counties'!U48</f>
        <v>10.8</v>
      </c>
      <c r="Z48" s="29">
        <f>'2007_Urban_GW_Counties'!U48</f>
        <v>21.2</v>
      </c>
      <c r="AA48" s="29">
        <f>'2007_MW_GW_Counties '!U48</f>
        <v>0</v>
      </c>
      <c r="AB48" s="28">
        <f>'2007_AG_GW_Counties'!Q48+'2007_Urban_GW_Counties'!Q48+'2007_MW_GW_Counties '!Q48</f>
        <v>8.6</v>
      </c>
      <c r="AC48" s="28">
        <f>'2007_AG_GW_Counties'!R48+'2007_Urban_GW_Counties'!R48+'2007_MW_GW_Counties '!R48</f>
        <v>0</v>
      </c>
      <c r="AD48" s="28">
        <f>'2007_AG_GW_Counties'!S48+'2007_Urban_GW_Counties'!S48+'2007_MW_GW_Counties '!S48</f>
        <v>0</v>
      </c>
      <c r="AE48" s="28">
        <f>'2007_AG_GW_Counties'!W48</f>
        <v>0</v>
      </c>
      <c r="AF48" s="29">
        <f>'2007_Urban_GW_Counties'!W48</f>
        <v>0</v>
      </c>
      <c r="AG48" s="29">
        <f>'2007_MW_GW_Counties '!W48</f>
        <v>0</v>
      </c>
      <c r="AH48" s="28">
        <f>'2007_AG_GW_Counties'!W48+'2007_Urban_GW_Counties'!W48+'2007_MW_GW_Counties '!W48</f>
        <v>0</v>
      </c>
      <c r="AI48" s="29">
        <f t="shared" si="44"/>
        <v>32</v>
      </c>
      <c r="AL48" s="148"/>
      <c r="AM48" s="150">
        <v>609</v>
      </c>
      <c r="AN48" s="151" t="s">
        <v>176</v>
      </c>
      <c r="AO48" s="138">
        <f t="shared" si="47"/>
        <v>1288.5</v>
      </c>
      <c r="AP48" s="138">
        <f t="shared" si="48"/>
        <v>97.3</v>
      </c>
      <c r="AQ48" s="138">
        <f t="shared" si="49"/>
        <v>11.7</v>
      </c>
      <c r="AR48" s="138">
        <f t="shared" si="50"/>
        <v>1397.5</v>
      </c>
      <c r="AS48" s="138">
        <f t="shared" si="51"/>
        <v>2159</v>
      </c>
      <c r="AT48" s="138">
        <f t="shared" si="52"/>
        <v>97.5</v>
      </c>
      <c r="AU48" s="138">
        <f t="shared" si="53"/>
        <v>45.3</v>
      </c>
      <c r="AV48" s="138">
        <f t="shared" si="54"/>
        <v>440.9</v>
      </c>
      <c r="AW48" s="138">
        <f t="shared" si="55"/>
        <v>31.4</v>
      </c>
      <c r="AX48" s="138">
        <f t="shared" si="56"/>
        <v>43.499999999999993</v>
      </c>
      <c r="AY48" s="138">
        <f t="shared" si="57"/>
        <v>484.1</v>
      </c>
      <c r="AZ48" s="138">
        <f t="shared" si="58"/>
        <v>0</v>
      </c>
      <c r="BA48" s="138">
        <f t="shared" si="59"/>
        <v>0</v>
      </c>
      <c r="BB48" s="138">
        <f t="shared" si="60"/>
        <v>484.1</v>
      </c>
      <c r="BC48" s="138">
        <f t="shared" si="61"/>
        <v>2301.8000000000002</v>
      </c>
    </row>
    <row r="49" spans="1:56" ht="13.5" thickBot="1" x14ac:dyDescent="0.25">
      <c r="A49" s="23" t="s">
        <v>102</v>
      </c>
      <c r="B49" s="24" t="s">
        <v>103</v>
      </c>
      <c r="C49" s="28">
        <f>'2007_AG_GW_Counties'!C49</f>
        <v>199.3</v>
      </c>
      <c r="D49" s="29">
        <f>'2007_Urban_GW_Counties'!C49</f>
        <v>27.2</v>
      </c>
      <c r="E49" s="29">
        <f>'2007_MW_GW_Counties '!C49</f>
        <v>0</v>
      </c>
      <c r="F49" s="29">
        <f t="shared" si="5"/>
        <v>226.5</v>
      </c>
      <c r="G49" s="28">
        <f>'2007_AG_GW_Counties'!H49</f>
        <v>541.20000000000005</v>
      </c>
      <c r="H49" s="29">
        <f>'2007_Urban_GW_Counties'!H49</f>
        <v>101.8</v>
      </c>
      <c r="I49" s="29">
        <f>'2007_MW_GW_Counties '!H49</f>
        <v>0</v>
      </c>
      <c r="J49" s="28">
        <f>'2007_AG_GW_Counties'!D49+'2007_Urban_GW_Counties'!D49+'2007_MW_GW_Counties '!D49</f>
        <v>41</v>
      </c>
      <c r="K49" s="28">
        <f>'2007_AG_GW_Counties'!E49+'2007_Urban_GW_Counties'!E49+'2007_MW_GW_Counties '!E49</f>
        <v>0</v>
      </c>
      <c r="L49" s="28">
        <f>'2007_AG_GW_Counties'!F49+'2007_Urban_GW_Counties'!F49+'2007_MW_GW_Counties '!F49</f>
        <v>14.799999999999999</v>
      </c>
      <c r="M49" s="28">
        <f>'2007_AG_GW_Counties'!J49</f>
        <v>0</v>
      </c>
      <c r="N49" s="29">
        <f>'2007_Urban_GW_Counties'!J49</f>
        <v>0</v>
      </c>
      <c r="O49" s="29">
        <f>'2007_MW_GW_Counties '!J49</f>
        <v>0</v>
      </c>
      <c r="P49" s="28">
        <f>'2007_AG_GW_Counties'!J49+'2007_Urban_GW_Counties'!J49+'2007_MW_GW_Counties '!J49</f>
        <v>0</v>
      </c>
      <c r="Q49" s="29">
        <f>'2007_AG_GW_Counties'!H49+'2007_Urban_GW_Counties'!H49+'2007_MW_GW_Counties '!H49</f>
        <v>643</v>
      </c>
      <c r="S49" s="27">
        <v>903</v>
      </c>
      <c r="T49" s="25" t="s">
        <v>190</v>
      </c>
      <c r="U49" s="28">
        <f>'2007_AG_GW_Counties'!P49</f>
        <v>11.9</v>
      </c>
      <c r="V49" s="29">
        <f>'2007_Urban_GW_Counties'!P49</f>
        <v>4.0000000000000009</v>
      </c>
      <c r="W49" s="29">
        <f>'2007_MW_GW_Counties '!P49</f>
        <v>0</v>
      </c>
      <c r="X49" s="29">
        <f t="shared" si="6"/>
        <v>15.900000000000002</v>
      </c>
      <c r="Y49" s="28">
        <f>'2007_AG_GW_Counties'!U49</f>
        <v>11.9</v>
      </c>
      <c r="Z49" s="29">
        <f>'2007_Urban_GW_Counties'!U49</f>
        <v>4.0000000000000009</v>
      </c>
      <c r="AA49" s="29">
        <f>'2007_MW_GW_Counties '!U49</f>
        <v>0</v>
      </c>
      <c r="AB49" s="28">
        <f>'2007_AG_GW_Counties'!Q49+'2007_Urban_GW_Counties'!Q49+'2007_MW_GW_Counties '!Q49</f>
        <v>1.3</v>
      </c>
      <c r="AC49" s="28">
        <f>'2007_AG_GW_Counties'!R49+'2007_Urban_GW_Counties'!R49+'2007_MW_GW_Counties '!R49</f>
        <v>0</v>
      </c>
      <c r="AD49" s="28">
        <f>'2007_AG_GW_Counties'!S49+'2007_Urban_GW_Counties'!S49+'2007_MW_GW_Counties '!S49</f>
        <v>0</v>
      </c>
      <c r="AE49" s="28">
        <f>'2007_AG_GW_Counties'!W49</f>
        <v>0</v>
      </c>
      <c r="AF49" s="29">
        <f>'2007_Urban_GW_Counties'!W49</f>
        <v>0</v>
      </c>
      <c r="AG49" s="29">
        <f>'2007_MW_GW_Counties '!W49</f>
        <v>0</v>
      </c>
      <c r="AH49" s="28">
        <f>'2007_AG_GW_Counties'!W49+'2007_Urban_GW_Counties'!W49+'2007_MW_GW_Counties '!W49</f>
        <v>0</v>
      </c>
      <c r="AI49" s="29">
        <f t="shared" si="44"/>
        <v>15.900000000000002</v>
      </c>
      <c r="AL49" s="148"/>
      <c r="AM49" s="152">
        <v>610</v>
      </c>
      <c r="AN49" s="153" t="s">
        <v>177</v>
      </c>
      <c r="AO49" s="154">
        <f t="shared" si="47"/>
        <v>3.1</v>
      </c>
      <c r="AP49" s="154">
        <f t="shared" si="48"/>
        <v>16.8</v>
      </c>
      <c r="AQ49" s="154">
        <f t="shared" si="49"/>
        <v>0</v>
      </c>
      <c r="AR49" s="154">
        <f t="shared" si="50"/>
        <v>19.900000000000002</v>
      </c>
      <c r="AS49" s="154">
        <f t="shared" si="51"/>
        <v>3.1</v>
      </c>
      <c r="AT49" s="154">
        <f t="shared" si="52"/>
        <v>17.5</v>
      </c>
      <c r="AU49" s="154">
        <f t="shared" si="53"/>
        <v>0</v>
      </c>
      <c r="AV49" s="154">
        <f t="shared" si="54"/>
        <v>11.3</v>
      </c>
      <c r="AW49" s="154">
        <f t="shared" si="55"/>
        <v>0</v>
      </c>
      <c r="AX49" s="154">
        <f t="shared" si="56"/>
        <v>0</v>
      </c>
      <c r="AY49" s="154">
        <f t="shared" si="57"/>
        <v>0</v>
      </c>
      <c r="AZ49" s="154">
        <f t="shared" si="58"/>
        <v>0</v>
      </c>
      <c r="BA49" s="154">
        <f t="shared" si="59"/>
        <v>0</v>
      </c>
      <c r="BB49" s="154">
        <f t="shared" si="60"/>
        <v>0</v>
      </c>
      <c r="BC49" s="154">
        <f t="shared" si="61"/>
        <v>20.6</v>
      </c>
    </row>
    <row r="50" spans="1:56" ht="13.5" thickTop="1" x14ac:dyDescent="0.2">
      <c r="A50" s="23" t="s">
        <v>104</v>
      </c>
      <c r="B50" s="24" t="s">
        <v>105</v>
      </c>
      <c r="C50" s="28">
        <f>'2007_AG_GW_Counties'!C50</f>
        <v>53.849999999999994</v>
      </c>
      <c r="D50" s="29">
        <f>'2007_Urban_GW_Counties'!C50</f>
        <v>23.400000000000002</v>
      </c>
      <c r="E50" s="29">
        <f>'2007_MW_GW_Counties '!C50</f>
        <v>0</v>
      </c>
      <c r="F50" s="29">
        <f t="shared" si="5"/>
        <v>77.25</v>
      </c>
      <c r="G50" s="28">
        <f>'2007_AG_GW_Counties'!H50</f>
        <v>73.2</v>
      </c>
      <c r="H50" s="29">
        <f>'2007_Urban_GW_Counties'!H50</f>
        <v>79.8</v>
      </c>
      <c r="I50" s="29">
        <f>'2007_MW_GW_Counties '!H50</f>
        <v>0</v>
      </c>
      <c r="J50" s="28">
        <f>'2007_AG_GW_Counties'!D50+'2007_Urban_GW_Counties'!D50+'2007_MW_GW_Counties '!D50</f>
        <v>21.3</v>
      </c>
      <c r="K50" s="28">
        <f>'2007_AG_GW_Counties'!E50+'2007_Urban_GW_Counties'!E50+'2007_MW_GW_Counties '!E50</f>
        <v>0</v>
      </c>
      <c r="L50" s="28">
        <f>'2007_AG_GW_Counties'!F50+'2007_Urban_GW_Counties'!F50+'2007_MW_GW_Counties '!F50</f>
        <v>0</v>
      </c>
      <c r="M50" s="28">
        <f>'2007_AG_GW_Counties'!J50</f>
        <v>0</v>
      </c>
      <c r="N50" s="29">
        <f>'2007_Urban_GW_Counties'!J50</f>
        <v>0</v>
      </c>
      <c r="O50" s="29">
        <f>'2007_MW_GW_Counties '!J50</f>
        <v>0</v>
      </c>
      <c r="P50" s="28">
        <f>'2007_AG_GW_Counties'!J50+'2007_Urban_GW_Counties'!J50+'2007_MW_GW_Counties '!J50</f>
        <v>0</v>
      </c>
      <c r="Q50" s="29">
        <f>'2007_AG_GW_Counties'!H50+'2007_Urban_GW_Counties'!H50+'2007_MW_GW_Counties '!H50</f>
        <v>153</v>
      </c>
      <c r="S50" s="27">
        <v>904</v>
      </c>
      <c r="T50" s="25" t="s">
        <v>191</v>
      </c>
      <c r="U50" s="28">
        <f>'2007_AG_GW_Counties'!P50</f>
        <v>67</v>
      </c>
      <c r="V50" s="29">
        <f>'2007_Urban_GW_Counties'!P50</f>
        <v>28.1</v>
      </c>
      <c r="W50" s="29">
        <f>'2007_MW_GW_Counties '!P50</f>
        <v>0</v>
      </c>
      <c r="X50" s="29">
        <f t="shared" si="6"/>
        <v>95.1</v>
      </c>
      <c r="Y50" s="28">
        <f>'2007_AG_GW_Counties'!U50</f>
        <v>85.4</v>
      </c>
      <c r="Z50" s="29">
        <f>'2007_Urban_GW_Counties'!U50</f>
        <v>141.89999999999998</v>
      </c>
      <c r="AA50" s="29">
        <f>'2007_MW_GW_Counties '!U50</f>
        <v>0</v>
      </c>
      <c r="AB50" s="28">
        <f>'2007_AG_GW_Counties'!Q50+'2007_Urban_GW_Counties'!Q50+'2007_MW_GW_Counties '!Q50</f>
        <v>69.8</v>
      </c>
      <c r="AC50" s="28">
        <f>'2007_AG_GW_Counties'!R50+'2007_Urban_GW_Counties'!R50+'2007_MW_GW_Counties '!R50</f>
        <v>0</v>
      </c>
      <c r="AD50" s="28">
        <f>'2007_AG_GW_Counties'!S50+'2007_Urban_GW_Counties'!S50+'2007_MW_GW_Counties '!S50</f>
        <v>0</v>
      </c>
      <c r="AE50" s="28">
        <f>'2007_AG_GW_Counties'!W50</f>
        <v>17.3</v>
      </c>
      <c r="AF50" s="29">
        <f>'2007_Urban_GW_Counties'!W50</f>
        <v>12.999999999999998</v>
      </c>
      <c r="AG50" s="29">
        <f>'2007_MW_GW_Counties '!W50</f>
        <v>0</v>
      </c>
      <c r="AH50" s="28">
        <f>'2007_AG_GW_Counties'!W50+'2007_Urban_GW_Counties'!W50+'2007_MW_GW_Counties '!W50</f>
        <v>30.299999999999997</v>
      </c>
      <c r="AI50" s="29">
        <f t="shared" si="44"/>
        <v>227.29999999999998</v>
      </c>
      <c r="AL50" s="148"/>
      <c r="AM50" s="150"/>
      <c r="AN50" s="155" t="s">
        <v>242</v>
      </c>
      <c r="AO50" s="138">
        <f>SUM(AO40:AO49)</f>
        <v>2989.2000000000003</v>
      </c>
      <c r="AP50" s="138">
        <f t="shared" ref="AP50:BC50" si="62">SUM(AP40:AP49)</f>
        <v>412.9</v>
      </c>
      <c r="AQ50" s="138">
        <f t="shared" si="62"/>
        <v>201.4</v>
      </c>
      <c r="AR50" s="138">
        <f t="shared" si="62"/>
        <v>3603.5</v>
      </c>
      <c r="AS50" s="138">
        <f t="shared" si="62"/>
        <v>7766.5</v>
      </c>
      <c r="AT50" s="138">
        <f t="shared" si="62"/>
        <v>709.90000000000009</v>
      </c>
      <c r="AU50" s="138">
        <f t="shared" si="62"/>
        <v>515.79999999999995</v>
      </c>
      <c r="AV50" s="138">
        <f t="shared" si="62"/>
        <v>708.89999999999986</v>
      </c>
      <c r="AW50" s="138">
        <f t="shared" si="62"/>
        <v>58.9</v>
      </c>
      <c r="AX50" s="138">
        <f t="shared" si="62"/>
        <v>196.3</v>
      </c>
      <c r="AY50" s="138">
        <f t="shared" ref="AY50:BA50" si="63">SUM(AY40:AY49)</f>
        <v>727.4</v>
      </c>
      <c r="AZ50" s="138">
        <f t="shared" si="63"/>
        <v>5.3</v>
      </c>
      <c r="BA50" s="138">
        <f t="shared" si="63"/>
        <v>0</v>
      </c>
      <c r="BB50" s="138">
        <f t="shared" si="62"/>
        <v>732.7</v>
      </c>
      <c r="BC50" s="138">
        <f t="shared" si="62"/>
        <v>8992.2000000000025</v>
      </c>
      <c r="BD50" s="28">
        <f>AS50+AT50+AU50</f>
        <v>8992.1999999999989</v>
      </c>
    </row>
    <row r="51" spans="1:56" x14ac:dyDescent="0.2">
      <c r="A51" s="23" t="s">
        <v>106</v>
      </c>
      <c r="B51" s="24" t="s">
        <v>107</v>
      </c>
      <c r="C51" s="28">
        <f>'2007_AG_GW_Counties'!C51</f>
        <v>485.20000000000005</v>
      </c>
      <c r="D51" s="29">
        <f>'2007_Urban_GW_Counties'!C51</f>
        <v>162.4</v>
      </c>
      <c r="E51" s="29">
        <f>'2007_MW_GW_Counties '!C51</f>
        <v>4.4000000000000004</v>
      </c>
      <c r="F51" s="29">
        <f t="shared" si="5"/>
        <v>652</v>
      </c>
      <c r="G51" s="28">
        <f>'2007_AG_GW_Counties'!H51</f>
        <v>1792.3</v>
      </c>
      <c r="H51" s="29">
        <f>'2007_Urban_GW_Counties'!H51</f>
        <v>200.10000000000002</v>
      </c>
      <c r="I51" s="29">
        <f>'2007_MW_GW_Counties '!H51</f>
        <v>12.9</v>
      </c>
      <c r="J51" s="28">
        <f>'2007_AG_GW_Counties'!D51+'2007_Urban_GW_Counties'!D51+'2007_MW_GW_Counties '!D51</f>
        <v>89.300000000000011</v>
      </c>
      <c r="K51" s="28">
        <f>'2007_AG_GW_Counties'!E51+'2007_Urban_GW_Counties'!E51+'2007_MW_GW_Counties '!E51</f>
        <v>27.5</v>
      </c>
      <c r="L51" s="28">
        <f>'2007_AG_GW_Counties'!F51+'2007_Urban_GW_Counties'!F51+'2007_MW_GW_Counties '!F51</f>
        <v>65.3</v>
      </c>
      <c r="M51" s="28">
        <f>'2007_AG_GW_Counties'!J51</f>
        <v>29.9</v>
      </c>
      <c r="N51" s="29">
        <f>'2007_Urban_GW_Counties'!J51</f>
        <v>0</v>
      </c>
      <c r="O51" s="29">
        <f>'2007_MW_GW_Counties '!J51</f>
        <v>0</v>
      </c>
      <c r="P51" s="28">
        <f>'2007_AG_GW_Counties'!J51+'2007_Urban_GW_Counties'!J51+'2007_MW_GW_Counties '!J51</f>
        <v>29.9</v>
      </c>
      <c r="Q51" s="29">
        <f>'2007_AG_GW_Counties'!H51+'2007_Urban_GW_Counties'!H51+'2007_MW_GW_Counties '!H51</f>
        <v>2005.3000000000002</v>
      </c>
      <c r="S51" s="27">
        <v>905</v>
      </c>
      <c r="T51" s="25" t="s">
        <v>192</v>
      </c>
      <c r="U51" s="28">
        <f>'2007_AG_GW_Counties'!P51</f>
        <v>58.6</v>
      </c>
      <c r="V51" s="29">
        <f>'2007_Urban_GW_Counties'!P51</f>
        <v>105.1</v>
      </c>
      <c r="W51" s="29">
        <f>'2007_MW_GW_Counties '!P51</f>
        <v>0</v>
      </c>
      <c r="X51" s="29">
        <f t="shared" si="6"/>
        <v>163.69999999999999</v>
      </c>
      <c r="Y51" s="28">
        <f>'2007_AG_GW_Counties'!U51</f>
        <v>105.2</v>
      </c>
      <c r="Z51" s="29">
        <f>'2007_Urban_GW_Counties'!U51</f>
        <v>142.59999999999997</v>
      </c>
      <c r="AA51" s="29">
        <f>'2007_MW_GW_Counties '!U51</f>
        <v>0</v>
      </c>
      <c r="AB51" s="28">
        <f>'2007_AG_GW_Counties'!Q51+'2007_Urban_GW_Counties'!Q51+'2007_MW_GW_Counties '!Q51</f>
        <v>56.900000000000006</v>
      </c>
      <c r="AC51" s="28">
        <f>'2007_AG_GW_Counties'!R51+'2007_Urban_GW_Counties'!R51+'2007_MW_GW_Counties '!R51</f>
        <v>26.5</v>
      </c>
      <c r="AD51" s="28">
        <f>'2007_AG_GW_Counties'!S51+'2007_Urban_GW_Counties'!S51+'2007_MW_GW_Counties '!S51</f>
        <v>0</v>
      </c>
      <c r="AE51" s="28">
        <f>'2007_AG_GW_Counties'!W51</f>
        <v>46.6</v>
      </c>
      <c r="AF51" s="29">
        <f>'2007_Urban_GW_Counties'!W51</f>
        <v>8</v>
      </c>
      <c r="AG51" s="29">
        <f>'2007_MW_GW_Counties '!W51</f>
        <v>0</v>
      </c>
      <c r="AH51" s="28">
        <f>'2007_AG_GW_Counties'!W51+'2007_Urban_GW_Counties'!W51+'2007_MW_GW_Counties '!W51</f>
        <v>54.6</v>
      </c>
      <c r="AI51" s="29">
        <f t="shared" si="44"/>
        <v>247.79999999999995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'2007_AG_GW_Counties'!C52</f>
        <v>270.60000000000002</v>
      </c>
      <c r="D52" s="29">
        <f>'2007_Urban_GW_Counties'!C52</f>
        <v>8.3999999999999986</v>
      </c>
      <c r="E52" s="29">
        <f>'2007_MW_GW_Counties '!C52</f>
        <v>0</v>
      </c>
      <c r="F52" s="29">
        <f t="shared" si="5"/>
        <v>279</v>
      </c>
      <c r="G52" s="28">
        <f>'2007_AG_GW_Counties'!H52</f>
        <v>1031.5</v>
      </c>
      <c r="H52" s="29">
        <f>'2007_Urban_GW_Counties'!H52</f>
        <v>26.599999999999998</v>
      </c>
      <c r="I52" s="29">
        <f>'2007_MW_GW_Counties '!H52</f>
        <v>113.60000000000001</v>
      </c>
      <c r="J52" s="28">
        <f>'2007_AG_GW_Counties'!D52+'2007_Urban_GW_Counties'!D52+'2007_MW_GW_Counties '!D52</f>
        <v>37.9</v>
      </c>
      <c r="K52" s="28">
        <f>'2007_AG_GW_Counties'!E52+'2007_Urban_GW_Counties'!E52+'2007_MW_GW_Counties '!E52</f>
        <v>0</v>
      </c>
      <c r="L52" s="28">
        <f>'2007_AG_GW_Counties'!F52+'2007_Urban_GW_Counties'!F52+'2007_MW_GW_Counties '!F52</f>
        <v>5.6</v>
      </c>
      <c r="M52" s="28">
        <f>'2007_AG_GW_Counties'!J52</f>
        <v>203.1</v>
      </c>
      <c r="N52" s="29">
        <f>'2007_Urban_GW_Counties'!J52</f>
        <v>0</v>
      </c>
      <c r="O52" s="29">
        <f>'2007_MW_GW_Counties '!J52</f>
        <v>100.9</v>
      </c>
      <c r="P52" s="28">
        <f>'2007_AG_GW_Counties'!J52+'2007_Urban_GW_Counties'!J52+'2007_MW_GW_Counties '!J52</f>
        <v>304</v>
      </c>
      <c r="Q52" s="29">
        <f>'2007_AG_GW_Counties'!H52+'2007_Urban_GW_Counties'!H52+'2007_MW_GW_Counties '!H52</f>
        <v>1171.6999999999998</v>
      </c>
      <c r="S52" s="27">
        <v>1001</v>
      </c>
      <c r="T52" s="25" t="s">
        <v>193</v>
      </c>
      <c r="U52" s="28">
        <f>'2007_AG_GW_Counties'!P52</f>
        <v>12.3</v>
      </c>
      <c r="V52" s="29">
        <f>'2007_Urban_GW_Counties'!P52</f>
        <v>17.200000000000003</v>
      </c>
      <c r="W52" s="29">
        <f>'2007_MW_GW_Counties '!P52</f>
        <v>0</v>
      </c>
      <c r="X52" s="29">
        <f t="shared" si="6"/>
        <v>29.500000000000004</v>
      </c>
      <c r="Y52" s="28">
        <f>'2007_AG_GW_Counties'!U52</f>
        <v>12.3</v>
      </c>
      <c r="Z52" s="29">
        <f>'2007_Urban_GW_Counties'!U52</f>
        <v>22.200000000000003</v>
      </c>
      <c r="AA52" s="29">
        <f>'2007_MW_GW_Counties '!U52</f>
        <v>0</v>
      </c>
      <c r="AB52" s="28">
        <f>'2007_AG_GW_Counties'!Q52+'2007_Urban_GW_Counties'!Q52+'2007_MW_GW_Counties '!Q52</f>
        <v>8</v>
      </c>
      <c r="AC52" s="28">
        <f>'2007_AG_GW_Counties'!R52+'2007_Urban_GW_Counties'!R52+'2007_MW_GW_Counties '!R52</f>
        <v>4.8</v>
      </c>
      <c r="AD52" s="28">
        <f>'2007_AG_GW_Counties'!S52+'2007_Urban_GW_Counties'!S52+'2007_MW_GW_Counties '!S52</f>
        <v>0</v>
      </c>
      <c r="AE52" s="28">
        <f>'2007_AG_GW_Counties'!W52</f>
        <v>0</v>
      </c>
      <c r="AF52" s="29">
        <f>'2007_Urban_GW_Counties'!W52</f>
        <v>0</v>
      </c>
      <c r="AG52" s="29">
        <f>'2007_MW_GW_Counties '!W52</f>
        <v>0</v>
      </c>
      <c r="AH52" s="28">
        <f>'2007_AG_GW_Counties'!W52+'2007_Urban_GW_Counties'!W52+'2007_MW_GW_Counties '!W52</f>
        <v>0</v>
      </c>
      <c r="AI52" s="29">
        <f t="shared" si="44"/>
        <v>34.5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'2007_AG_GW_Counties'!C53</f>
        <v>256.49999999999994</v>
      </c>
      <c r="D53" s="29">
        <f>'2007_Urban_GW_Counties'!C53</f>
        <v>19.800000000000004</v>
      </c>
      <c r="E53" s="29">
        <f>'2007_MW_GW_Counties '!C53</f>
        <v>0</v>
      </c>
      <c r="F53" s="29">
        <f t="shared" si="5"/>
        <v>276.29999999999995</v>
      </c>
      <c r="G53" s="28">
        <f>'2007_AG_GW_Counties'!H53</f>
        <v>393.00000000000006</v>
      </c>
      <c r="H53" s="29">
        <f>'2007_Urban_GW_Counties'!H53</f>
        <v>21.600000000000005</v>
      </c>
      <c r="I53" s="29">
        <f>'2007_MW_GW_Counties '!H53</f>
        <v>1.4000000000000001</v>
      </c>
      <c r="J53" s="28">
        <f>'2007_AG_GW_Counties'!D53+'2007_Urban_GW_Counties'!D53+'2007_MW_GW_Counties '!D53</f>
        <v>49.999999999999993</v>
      </c>
      <c r="K53" s="28">
        <f>'2007_AG_GW_Counties'!E53+'2007_Urban_GW_Counties'!E53+'2007_MW_GW_Counties '!E53</f>
        <v>0</v>
      </c>
      <c r="L53" s="28">
        <f>'2007_AG_GW_Counties'!F53+'2007_Urban_GW_Counties'!F53+'2007_MW_GW_Counties '!F53</f>
        <v>22.700000000000003</v>
      </c>
      <c r="M53" s="28">
        <f>'2007_AG_GW_Counties'!J53</f>
        <v>5.9</v>
      </c>
      <c r="N53" s="29">
        <f>'2007_Urban_GW_Counties'!J53</f>
        <v>0</v>
      </c>
      <c r="O53" s="29">
        <f>'2007_MW_GW_Counties '!J53</f>
        <v>0</v>
      </c>
      <c r="P53" s="28">
        <f>'2007_AG_GW_Counties'!J53+'2007_Urban_GW_Counties'!J53+'2007_MW_GW_Counties '!J53</f>
        <v>5.9</v>
      </c>
      <c r="Q53" s="29">
        <f>'2007_AG_GW_Counties'!H53+'2007_Urban_GW_Counties'!H53+'2007_MW_GW_Counties '!H53</f>
        <v>416.00000000000006</v>
      </c>
      <c r="S53" s="27">
        <v>1002</v>
      </c>
      <c r="T53" s="25" t="s">
        <v>194</v>
      </c>
      <c r="U53" s="28">
        <f>'2007_AG_GW_Counties'!P53</f>
        <v>23.2</v>
      </c>
      <c r="V53" s="29">
        <f>'2007_Urban_GW_Counties'!P53</f>
        <v>281.8</v>
      </c>
      <c r="W53" s="29">
        <f>'2007_MW_GW_Counties '!P53</f>
        <v>0</v>
      </c>
      <c r="X53" s="29">
        <f t="shared" si="6"/>
        <v>305</v>
      </c>
      <c r="Y53" s="28">
        <f>'2007_AG_GW_Counties'!U53</f>
        <v>266.10000000000002</v>
      </c>
      <c r="Z53" s="29">
        <f>'2007_Urban_GW_Counties'!U53</f>
        <v>460.40000000000003</v>
      </c>
      <c r="AA53" s="29">
        <f>'2007_MW_GW_Counties '!U53</f>
        <v>0</v>
      </c>
      <c r="AB53" s="28">
        <f>'2007_AG_GW_Counties'!Q53+'2007_Urban_GW_Counties'!Q53+'2007_MW_GW_Counties '!Q53</f>
        <v>163.80000000000001</v>
      </c>
      <c r="AC53" s="28">
        <f>'2007_AG_GW_Counties'!R53+'2007_Urban_GW_Counties'!R53+'2007_MW_GW_Counties '!R53</f>
        <v>103.5</v>
      </c>
      <c r="AD53" s="28">
        <f>'2007_AG_GW_Counties'!S53+'2007_Urban_GW_Counties'!S53+'2007_MW_GW_Counties '!S53</f>
        <v>0</v>
      </c>
      <c r="AE53" s="28">
        <f>'2007_AG_GW_Counties'!W53</f>
        <v>0</v>
      </c>
      <c r="AF53" s="29">
        <f>'2007_Urban_GW_Counties'!W53</f>
        <v>0</v>
      </c>
      <c r="AG53" s="29">
        <f>'2007_MW_GW_Counties '!W53</f>
        <v>0</v>
      </c>
      <c r="AH53" s="28">
        <f>'2007_AG_GW_Counties'!W53+'2007_Urban_GW_Counties'!W53+'2007_MW_GW_Counties '!W53</f>
        <v>0</v>
      </c>
      <c r="AI53" s="29">
        <f t="shared" si="44"/>
        <v>726.5</v>
      </c>
      <c r="AL53" s="148" t="s">
        <v>237</v>
      </c>
      <c r="AM53" s="150">
        <v>701</v>
      </c>
      <c r="AN53" s="151" t="s">
        <v>178</v>
      </c>
      <c r="AO53" s="138">
        <f t="shared" ref="AO53:AX53" si="64">U35</f>
        <v>0.3</v>
      </c>
      <c r="AP53" s="138">
        <f t="shared" si="64"/>
        <v>1.9000000000000001</v>
      </c>
      <c r="AQ53" s="138">
        <f t="shared" si="64"/>
        <v>0</v>
      </c>
      <c r="AR53" s="138">
        <f t="shared" si="64"/>
        <v>2.2000000000000002</v>
      </c>
      <c r="AS53" s="138">
        <f t="shared" si="64"/>
        <v>0.3</v>
      </c>
      <c r="AT53" s="138">
        <f t="shared" si="64"/>
        <v>1.9000000000000001</v>
      </c>
      <c r="AU53" s="138">
        <f t="shared" si="64"/>
        <v>0</v>
      </c>
      <c r="AV53" s="138">
        <f t="shared" si="64"/>
        <v>1.3000000000000003</v>
      </c>
      <c r="AW53" s="138">
        <f t="shared" si="64"/>
        <v>0</v>
      </c>
      <c r="AX53" s="138">
        <f t="shared" si="64"/>
        <v>0</v>
      </c>
      <c r="AY53" s="138">
        <f t="shared" ref="AY53:BA62" si="65">AE35</f>
        <v>0</v>
      </c>
      <c r="AZ53" s="138">
        <f t="shared" si="65"/>
        <v>0</v>
      </c>
      <c r="BA53" s="138">
        <f t="shared" si="65"/>
        <v>0</v>
      </c>
      <c r="BB53" s="138">
        <f>AH35</f>
        <v>0</v>
      </c>
      <c r="BC53" s="138">
        <f>AI35</f>
        <v>2.2000000000000002</v>
      </c>
    </row>
    <row r="54" spans="1:56" x14ac:dyDescent="0.2">
      <c r="A54" s="23" t="s">
        <v>112</v>
      </c>
      <c r="B54" s="24" t="s">
        <v>113</v>
      </c>
      <c r="C54" s="28">
        <f>'2007_AG_GW_Counties'!C54</f>
        <v>3.6</v>
      </c>
      <c r="D54" s="29">
        <f>'2007_Urban_GW_Counties'!C54</f>
        <v>1.7000000000000002</v>
      </c>
      <c r="E54" s="29">
        <f>'2007_MW_GW_Counties '!C54</f>
        <v>0</v>
      </c>
      <c r="F54" s="29">
        <f t="shared" si="5"/>
        <v>5.3000000000000007</v>
      </c>
      <c r="G54" s="28">
        <f>'2007_AG_GW_Counties'!H54</f>
        <v>11.8</v>
      </c>
      <c r="H54" s="29">
        <f>'2007_Urban_GW_Counties'!H54</f>
        <v>4.3</v>
      </c>
      <c r="I54" s="29">
        <f>'2007_MW_GW_Counties '!H54</f>
        <v>0</v>
      </c>
      <c r="J54" s="28">
        <f>'2007_AG_GW_Counties'!D54+'2007_Urban_GW_Counties'!D54+'2007_MW_GW_Counties '!D54</f>
        <v>2.7</v>
      </c>
      <c r="K54" s="28">
        <f>'2007_AG_GW_Counties'!E54+'2007_Urban_GW_Counties'!E54+'2007_MW_GW_Counties '!E54</f>
        <v>0</v>
      </c>
      <c r="L54" s="28">
        <f>'2007_AG_GW_Counties'!F54+'2007_Urban_GW_Counties'!F54+'2007_MW_GW_Counties '!F54</f>
        <v>0</v>
      </c>
      <c r="M54" s="28">
        <f>'2007_AG_GW_Counties'!J54</f>
        <v>0</v>
      </c>
      <c r="N54" s="29">
        <f>'2007_Urban_GW_Counties'!J54</f>
        <v>0</v>
      </c>
      <c r="O54" s="29">
        <f>'2007_MW_GW_Counties '!J54</f>
        <v>0</v>
      </c>
      <c r="P54" s="28">
        <f>'2007_AG_GW_Counties'!J54+'2007_Urban_GW_Counties'!J54+'2007_MW_GW_Counties '!J54</f>
        <v>0</v>
      </c>
      <c r="Q54" s="29">
        <f>'2007_AG_GW_Counties'!H54+'2007_Urban_GW_Counties'!H54+'2007_MW_GW_Counties '!H54</f>
        <v>16.100000000000001</v>
      </c>
      <c r="S54" s="27">
        <v>1003</v>
      </c>
      <c r="T54" s="25" t="s">
        <v>195</v>
      </c>
      <c r="U54" s="28">
        <f>'2007_AG_GW_Counties'!P54</f>
        <v>2.8</v>
      </c>
      <c r="V54" s="29">
        <f>'2007_Urban_GW_Counties'!P54</f>
        <v>2.1</v>
      </c>
      <c r="W54" s="29">
        <f>'2007_MW_GW_Counties '!P54</f>
        <v>0</v>
      </c>
      <c r="X54" s="29">
        <f t="shared" si="6"/>
        <v>4.9000000000000004</v>
      </c>
      <c r="Y54" s="28">
        <f>'2007_AG_GW_Counties'!U54</f>
        <v>2.8</v>
      </c>
      <c r="Z54" s="29">
        <f>'2007_Urban_GW_Counties'!U54</f>
        <v>2.2000000000000002</v>
      </c>
      <c r="AA54" s="29">
        <f>'2007_MW_GW_Counties '!U54</f>
        <v>0</v>
      </c>
      <c r="AB54" s="28">
        <f>'2007_AG_GW_Counties'!Q54+'2007_Urban_GW_Counties'!Q54+'2007_MW_GW_Counties '!Q54</f>
        <v>1.2</v>
      </c>
      <c r="AC54" s="28">
        <f>'2007_AG_GW_Counties'!R54+'2007_Urban_GW_Counties'!R54+'2007_MW_GW_Counties '!R54</f>
        <v>0</v>
      </c>
      <c r="AD54" s="28">
        <f>'2007_AG_GW_Counties'!S54+'2007_Urban_GW_Counties'!S54+'2007_MW_GW_Counties '!S54</f>
        <v>0</v>
      </c>
      <c r="AE54" s="28">
        <f>'2007_AG_GW_Counties'!W54</f>
        <v>0</v>
      </c>
      <c r="AF54" s="29">
        <f>'2007_Urban_GW_Counties'!W54</f>
        <v>0</v>
      </c>
      <c r="AG54" s="29">
        <f>'2007_MW_GW_Counties '!W54</f>
        <v>0</v>
      </c>
      <c r="AH54" s="28">
        <f>'2007_AG_GW_Counties'!W54+'2007_Urban_GW_Counties'!W54+'2007_MW_GW_Counties '!W54</f>
        <v>0</v>
      </c>
      <c r="AI54" s="29">
        <f t="shared" si="44"/>
        <v>5</v>
      </c>
      <c r="AL54" s="148"/>
      <c r="AM54" s="150">
        <v>702</v>
      </c>
      <c r="AN54" s="151" t="s">
        <v>179</v>
      </c>
      <c r="AO54" s="138">
        <f t="shared" ref="AO54:AO62" si="66">U36</f>
        <v>570.9</v>
      </c>
      <c r="AP54" s="138">
        <f t="shared" ref="AP54:AP62" si="67">V36</f>
        <v>10.299999999999999</v>
      </c>
      <c r="AQ54" s="138">
        <f t="shared" ref="AQ54:AQ62" si="68">W36</f>
        <v>0</v>
      </c>
      <c r="AR54" s="138">
        <f t="shared" ref="AR54:AR62" si="69">X36</f>
        <v>581.19999999999993</v>
      </c>
      <c r="AS54" s="138">
        <f t="shared" ref="AS54:AS62" si="70">Y36</f>
        <v>1705.1999999999998</v>
      </c>
      <c r="AT54" s="138">
        <f t="shared" ref="AT54:AT62" si="71">Z36</f>
        <v>22.400000000000002</v>
      </c>
      <c r="AU54" s="138">
        <f t="shared" ref="AU54:AU62" si="72">AA36</f>
        <v>0</v>
      </c>
      <c r="AV54" s="138">
        <f t="shared" ref="AV54:AV62" si="73">AB36</f>
        <v>241.2</v>
      </c>
      <c r="AW54" s="138">
        <f t="shared" ref="AW54:AW62" si="74">AC36</f>
        <v>0</v>
      </c>
      <c r="AX54" s="138">
        <f t="shared" ref="AX54:AX62" si="75">AD36</f>
        <v>56.7</v>
      </c>
      <c r="AY54" s="138">
        <f t="shared" si="65"/>
        <v>0</v>
      </c>
      <c r="AZ54" s="138">
        <f t="shared" si="65"/>
        <v>0</v>
      </c>
      <c r="BA54" s="138">
        <f t="shared" si="65"/>
        <v>0</v>
      </c>
      <c r="BB54" s="138">
        <f t="shared" ref="BB54:BB62" si="76">AH36</f>
        <v>0</v>
      </c>
      <c r="BC54" s="138">
        <f t="shared" ref="BC54:BC62" si="77">AI36</f>
        <v>1727.6</v>
      </c>
    </row>
    <row r="55" spans="1:56" x14ac:dyDescent="0.2">
      <c r="A55" s="23" t="s">
        <v>114</v>
      </c>
      <c r="B55" s="24" t="s">
        <v>115</v>
      </c>
      <c r="C55" s="28">
        <f>'2007_AG_GW_Counties'!C55</f>
        <v>2127.7999999999993</v>
      </c>
      <c r="D55" s="29">
        <f>'2007_Urban_GW_Counties'!C55</f>
        <v>136.09999999999997</v>
      </c>
      <c r="E55" s="29">
        <f>'2007_MW_GW_Counties '!C55</f>
        <v>3.3000000000000003</v>
      </c>
      <c r="F55" s="29">
        <f t="shared" si="5"/>
        <v>2267.1999999999994</v>
      </c>
      <c r="G55" s="28">
        <f>'2007_AG_GW_Counties'!H55</f>
        <v>2650.5999999999995</v>
      </c>
      <c r="H55" s="29">
        <f>'2007_Urban_GW_Counties'!H55</f>
        <v>140.99999999999997</v>
      </c>
      <c r="I55" s="29">
        <f>'2007_MW_GW_Counties '!H55</f>
        <v>3.3000000000000003</v>
      </c>
      <c r="J55" s="28">
        <f>'2007_AG_GW_Counties'!D55+'2007_Urban_GW_Counties'!D55+'2007_MW_GW_Counties '!D55</f>
        <v>816.69999999999993</v>
      </c>
      <c r="K55" s="28">
        <f>'2007_AG_GW_Counties'!E55+'2007_Urban_GW_Counties'!E55+'2007_MW_GW_Counties '!E55</f>
        <v>0</v>
      </c>
      <c r="L55" s="28">
        <f>'2007_AG_GW_Counties'!F55+'2007_Urban_GW_Counties'!F55+'2007_MW_GW_Counties '!F55</f>
        <v>26.1</v>
      </c>
      <c r="M55" s="28">
        <f>'2007_AG_GW_Counties'!J55</f>
        <v>0</v>
      </c>
      <c r="N55" s="29">
        <f>'2007_Urban_GW_Counties'!J55</f>
        <v>0</v>
      </c>
      <c r="O55" s="29">
        <f>'2007_MW_GW_Counties '!J55</f>
        <v>0</v>
      </c>
      <c r="P55" s="28">
        <f>'2007_AG_GW_Counties'!J55+'2007_Urban_GW_Counties'!J55+'2007_MW_GW_Counties '!J55</f>
        <v>0</v>
      </c>
      <c r="Q55" s="29">
        <f>'2007_AG_GW_Counties'!H55+'2007_Urban_GW_Counties'!H55+'2007_MW_GW_Counties '!H55</f>
        <v>2794.8999999999996</v>
      </c>
      <c r="S55" s="27">
        <v>1004</v>
      </c>
      <c r="T55" s="25" t="s">
        <v>196</v>
      </c>
      <c r="U55" s="28">
        <f>'2007_AG_GW_Counties'!P55</f>
        <v>0.7</v>
      </c>
      <c r="V55" s="29">
        <f>'2007_Urban_GW_Counties'!P55</f>
        <v>10.8</v>
      </c>
      <c r="W55" s="29">
        <f>'2007_MW_GW_Counties '!P55</f>
        <v>0</v>
      </c>
      <c r="X55" s="29">
        <f t="shared" si="6"/>
        <v>11.5</v>
      </c>
      <c r="Y55" s="28">
        <f>'2007_AG_GW_Counties'!U55</f>
        <v>749.30000000000007</v>
      </c>
      <c r="Z55" s="29">
        <f>'2007_Urban_GW_Counties'!U55</f>
        <v>13.799999999999999</v>
      </c>
      <c r="AA55" s="29">
        <f>'2007_MW_GW_Counties '!U55</f>
        <v>0</v>
      </c>
      <c r="AB55" s="28">
        <f>'2007_AG_GW_Counties'!Q55+'2007_Urban_GW_Counties'!Q55+'2007_MW_GW_Counties '!Q55</f>
        <v>29.8</v>
      </c>
      <c r="AC55" s="28">
        <f>'2007_AG_GW_Counties'!R55+'2007_Urban_GW_Counties'!R55+'2007_MW_GW_Counties '!R55</f>
        <v>0</v>
      </c>
      <c r="AD55" s="28">
        <f>'2007_AG_GW_Counties'!S55+'2007_Urban_GW_Counties'!S55+'2007_MW_GW_Counties '!S55</f>
        <v>0</v>
      </c>
      <c r="AE55" s="28">
        <f>'2007_AG_GW_Counties'!W55</f>
        <v>49</v>
      </c>
      <c r="AF55" s="29">
        <f>'2007_Urban_GW_Counties'!W55</f>
        <v>3</v>
      </c>
      <c r="AG55" s="29">
        <f>'2007_MW_GW_Counties '!W55</f>
        <v>0</v>
      </c>
      <c r="AH55" s="28">
        <f>'2007_AG_GW_Counties'!W55+'2007_Urban_GW_Counties'!W55+'2007_MW_GW_Counties '!W55</f>
        <v>52</v>
      </c>
      <c r="AI55" s="29">
        <f t="shared" si="44"/>
        <v>763.1</v>
      </c>
      <c r="AL55" s="148"/>
      <c r="AM55" s="150">
        <v>703</v>
      </c>
      <c r="AN55" s="151" t="s">
        <v>180</v>
      </c>
      <c r="AO55" s="138">
        <f t="shared" si="66"/>
        <v>1563.0000000000002</v>
      </c>
      <c r="AP55" s="138">
        <f t="shared" si="67"/>
        <v>48.9</v>
      </c>
      <c r="AQ55" s="138">
        <f t="shared" si="68"/>
        <v>0</v>
      </c>
      <c r="AR55" s="138">
        <f t="shared" si="69"/>
        <v>1611.9000000000003</v>
      </c>
      <c r="AS55" s="138">
        <f t="shared" si="70"/>
        <v>2140.6</v>
      </c>
      <c r="AT55" s="138">
        <f t="shared" si="71"/>
        <v>49</v>
      </c>
      <c r="AU55" s="138">
        <f t="shared" si="72"/>
        <v>29.8</v>
      </c>
      <c r="AV55" s="138">
        <f t="shared" si="73"/>
        <v>483.90000000000003</v>
      </c>
      <c r="AW55" s="138">
        <f t="shared" si="74"/>
        <v>0</v>
      </c>
      <c r="AX55" s="138">
        <f t="shared" si="75"/>
        <v>28.9</v>
      </c>
      <c r="AY55" s="138">
        <f t="shared" si="65"/>
        <v>0</v>
      </c>
      <c r="AZ55" s="138">
        <f t="shared" si="65"/>
        <v>0</v>
      </c>
      <c r="BA55" s="138">
        <f t="shared" si="65"/>
        <v>0</v>
      </c>
      <c r="BB55" s="138">
        <f t="shared" si="76"/>
        <v>0</v>
      </c>
      <c r="BC55" s="138">
        <f t="shared" si="77"/>
        <v>2219.4</v>
      </c>
    </row>
    <row r="56" spans="1:56" x14ac:dyDescent="0.2">
      <c r="A56" s="23" t="s">
        <v>116</v>
      </c>
      <c r="B56" s="24" t="s">
        <v>117</v>
      </c>
      <c r="C56" s="28">
        <f>'2007_AG_GW_Counties'!C56</f>
        <v>0.5</v>
      </c>
      <c r="D56" s="29">
        <f>'2007_Urban_GW_Counties'!C56</f>
        <v>1.2999999999999998</v>
      </c>
      <c r="E56" s="29">
        <f>'2007_MW_GW_Counties '!C56</f>
        <v>0</v>
      </c>
      <c r="F56" s="29">
        <f t="shared" si="5"/>
        <v>1.7999999999999998</v>
      </c>
      <c r="G56" s="28">
        <f>'2007_AG_GW_Counties'!H56</f>
        <v>4.6999999999999993</v>
      </c>
      <c r="H56" s="29">
        <f>'2007_Urban_GW_Counties'!H56</f>
        <v>11.399999999999997</v>
      </c>
      <c r="I56" s="29">
        <f>'2007_MW_GW_Counties '!H56</f>
        <v>0</v>
      </c>
      <c r="J56" s="28">
        <f>'2007_AG_GW_Counties'!D56+'2007_Urban_GW_Counties'!D56+'2007_MW_GW_Counties '!D56</f>
        <v>4.3</v>
      </c>
      <c r="K56" s="28">
        <f>'2007_AG_GW_Counties'!E56+'2007_Urban_GW_Counties'!E56+'2007_MW_GW_Counties '!E56</f>
        <v>0</v>
      </c>
      <c r="L56" s="28">
        <f>'2007_AG_GW_Counties'!F56+'2007_Urban_GW_Counties'!F56+'2007_MW_GW_Counties '!F56</f>
        <v>0.30000000000000004</v>
      </c>
      <c r="M56" s="28">
        <f>'2007_AG_GW_Counties'!J56</f>
        <v>0</v>
      </c>
      <c r="N56" s="29">
        <f>'2007_Urban_GW_Counties'!J56</f>
        <v>0.2</v>
      </c>
      <c r="O56" s="29">
        <f>'2007_MW_GW_Counties '!J56</f>
        <v>0</v>
      </c>
      <c r="P56" s="28">
        <f>'2007_AG_GW_Counties'!J56+'2007_Urban_GW_Counties'!J56+'2007_MW_GW_Counties '!J56</f>
        <v>0.2</v>
      </c>
      <c r="Q56" s="29">
        <f>'2007_AG_GW_Counties'!H56+'2007_Urban_GW_Counties'!H56+'2007_MW_GW_Counties '!H56</f>
        <v>16.099999999999994</v>
      </c>
      <c r="S56" s="27">
        <v>1005</v>
      </c>
      <c r="T56" s="25" t="s">
        <v>197</v>
      </c>
      <c r="U56" s="28">
        <f>'2007_AG_GW_Counties'!P56</f>
        <v>16</v>
      </c>
      <c r="V56" s="29">
        <f>'2007_Urban_GW_Counties'!P56</f>
        <v>8.7000000000000011</v>
      </c>
      <c r="W56" s="29">
        <f>'2007_MW_GW_Counties '!P56</f>
        <v>0</v>
      </c>
      <c r="X56" s="29">
        <f t="shared" si="6"/>
        <v>24.700000000000003</v>
      </c>
      <c r="Y56" s="28">
        <f>'2007_AG_GW_Counties'!U56</f>
        <v>45.6</v>
      </c>
      <c r="Z56" s="29">
        <f>'2007_Urban_GW_Counties'!U56</f>
        <v>9.5</v>
      </c>
      <c r="AA56" s="29">
        <f>'2007_MW_GW_Counties '!U56</f>
        <v>0</v>
      </c>
      <c r="AB56" s="28">
        <f>'2007_AG_GW_Counties'!Q56+'2007_Urban_GW_Counties'!Q56+'2007_MW_GW_Counties '!Q56</f>
        <v>5</v>
      </c>
      <c r="AC56" s="28">
        <f>'2007_AG_GW_Counties'!R56+'2007_Urban_GW_Counties'!R56+'2007_MW_GW_Counties '!R56</f>
        <v>0</v>
      </c>
      <c r="AD56" s="28">
        <f>'2007_AG_GW_Counties'!S56+'2007_Urban_GW_Counties'!S56+'2007_MW_GW_Counties '!S56</f>
        <v>0</v>
      </c>
      <c r="AE56" s="28">
        <f>'2007_AG_GW_Counties'!W56</f>
        <v>0</v>
      </c>
      <c r="AF56" s="29">
        <f>'2007_Urban_GW_Counties'!W56</f>
        <v>0</v>
      </c>
      <c r="AG56" s="29">
        <f>'2007_MW_GW_Counties '!W56</f>
        <v>0</v>
      </c>
      <c r="AH56" s="28">
        <f>'2007_AG_GW_Counties'!W56+'2007_Urban_GW_Counties'!W56+'2007_MW_GW_Counties '!W56</f>
        <v>0</v>
      </c>
      <c r="AI56" s="29">
        <f t="shared" si="44"/>
        <v>55.1</v>
      </c>
      <c r="AL56" s="148"/>
      <c r="AM56" s="150">
        <v>704</v>
      </c>
      <c r="AN56" s="151" t="s">
        <v>181</v>
      </c>
      <c r="AO56" s="138">
        <f t="shared" si="66"/>
        <v>120.60000000000001</v>
      </c>
      <c r="AP56" s="138">
        <f t="shared" si="67"/>
        <v>232.70000000000002</v>
      </c>
      <c r="AQ56" s="138">
        <f t="shared" si="68"/>
        <v>0</v>
      </c>
      <c r="AR56" s="138">
        <f t="shared" si="69"/>
        <v>353.3</v>
      </c>
      <c r="AS56" s="138">
        <f t="shared" si="70"/>
        <v>472.40000000000003</v>
      </c>
      <c r="AT56" s="138">
        <f t="shared" si="71"/>
        <v>291</v>
      </c>
      <c r="AU56" s="138">
        <f t="shared" si="72"/>
        <v>0</v>
      </c>
      <c r="AV56" s="138">
        <f t="shared" si="73"/>
        <v>302.39999999999998</v>
      </c>
      <c r="AW56" s="138">
        <f t="shared" si="74"/>
        <v>7.5</v>
      </c>
      <c r="AX56" s="138">
        <f t="shared" si="75"/>
        <v>17.600000000000001</v>
      </c>
      <c r="AY56" s="138">
        <f t="shared" si="65"/>
        <v>0</v>
      </c>
      <c r="AZ56" s="138">
        <f t="shared" si="65"/>
        <v>0</v>
      </c>
      <c r="BA56" s="138">
        <f t="shared" si="65"/>
        <v>0</v>
      </c>
      <c r="BB56" s="138">
        <f t="shared" si="76"/>
        <v>0</v>
      </c>
      <c r="BC56" s="138">
        <f t="shared" si="77"/>
        <v>763.40000000000009</v>
      </c>
    </row>
    <row r="57" spans="1:56" x14ac:dyDescent="0.2">
      <c r="A57" s="23" t="s">
        <v>118</v>
      </c>
      <c r="B57" s="24" t="s">
        <v>119</v>
      </c>
      <c r="C57" s="28">
        <f>'2007_AG_GW_Counties'!C57</f>
        <v>273.79999999999995</v>
      </c>
      <c r="D57" s="29">
        <f>'2007_Urban_GW_Counties'!C57</f>
        <v>12.2</v>
      </c>
      <c r="E57" s="29">
        <f>'2007_MW_GW_Counties '!C57</f>
        <v>0</v>
      </c>
      <c r="F57" s="29">
        <f t="shared" si="5"/>
        <v>285.99999999999994</v>
      </c>
      <c r="G57" s="28">
        <f>'2007_AG_GW_Counties'!H57</f>
        <v>342.39999999999992</v>
      </c>
      <c r="H57" s="29">
        <f>'2007_Urban_GW_Counties'!H57</f>
        <v>145.19999999999999</v>
      </c>
      <c r="I57" s="29">
        <f>'2007_MW_GW_Counties '!H57</f>
        <v>0</v>
      </c>
      <c r="J57" s="28">
        <f>'2007_AG_GW_Counties'!D57+'2007_Urban_GW_Counties'!D57+'2007_MW_GW_Counties '!D57</f>
        <v>70.099999999999994</v>
      </c>
      <c r="K57" s="28">
        <f>'2007_AG_GW_Counties'!E57+'2007_Urban_GW_Counties'!E57+'2007_MW_GW_Counties '!E57</f>
        <v>43.1</v>
      </c>
      <c r="L57" s="28">
        <f>'2007_AG_GW_Counties'!F57+'2007_Urban_GW_Counties'!F57+'2007_MW_GW_Counties '!F57</f>
        <v>0</v>
      </c>
      <c r="M57" s="28">
        <f>'2007_AG_GW_Counties'!J57</f>
        <v>10.1</v>
      </c>
      <c r="N57" s="29">
        <f>'2007_Urban_GW_Counties'!J57</f>
        <v>0</v>
      </c>
      <c r="O57" s="29">
        <f>'2007_MW_GW_Counties '!J57</f>
        <v>0</v>
      </c>
      <c r="P57" s="28">
        <f>'2007_AG_GW_Counties'!J57+'2007_Urban_GW_Counties'!J57+'2007_MW_GW_Counties '!J57</f>
        <v>10.1</v>
      </c>
      <c r="Q57" s="29">
        <f>'2007_AG_GW_Counties'!H57+'2007_Urban_GW_Counties'!H57+'2007_MW_GW_Counties '!H57</f>
        <v>487.59999999999991</v>
      </c>
      <c r="S57" s="27">
        <v>1006</v>
      </c>
      <c r="T57" s="25" t="s">
        <v>198</v>
      </c>
      <c r="U57" s="28">
        <f>'2007_AG_GW_Counties'!P57</f>
        <v>0</v>
      </c>
      <c r="V57" s="29">
        <f>'2007_Urban_GW_Counties'!P57</f>
        <v>0.2</v>
      </c>
      <c r="W57" s="29">
        <f>'2007_MW_GW_Counties '!P57</f>
        <v>0</v>
      </c>
      <c r="X57" s="29">
        <f t="shared" si="6"/>
        <v>0.2</v>
      </c>
      <c r="Y57" s="28">
        <f>'2007_AG_GW_Counties'!U57</f>
        <v>2600.5</v>
      </c>
      <c r="Z57" s="29">
        <f>'2007_Urban_GW_Counties'!U57</f>
        <v>88.699999999999989</v>
      </c>
      <c r="AA57" s="29">
        <f>'2007_MW_GW_Counties '!U57</f>
        <v>30.3</v>
      </c>
      <c r="AB57" s="28">
        <f>'2007_AG_GW_Counties'!Q57+'2007_Urban_GW_Counties'!Q57+'2007_MW_GW_Counties '!Q57</f>
        <v>0</v>
      </c>
      <c r="AC57" s="28">
        <f>'2007_AG_GW_Counties'!R57+'2007_Urban_GW_Counties'!R57+'2007_MW_GW_Counties '!R57</f>
        <v>0</v>
      </c>
      <c r="AD57" s="28">
        <f>'2007_AG_GW_Counties'!S57+'2007_Urban_GW_Counties'!S57+'2007_MW_GW_Counties '!S57</f>
        <v>0</v>
      </c>
      <c r="AE57" s="28">
        <f>'2007_AG_GW_Counties'!W57</f>
        <v>175.00000000000003</v>
      </c>
      <c r="AF57" s="29">
        <f>'2007_Urban_GW_Counties'!W57</f>
        <v>0</v>
      </c>
      <c r="AG57" s="29">
        <f>'2007_MW_GW_Counties '!W57</f>
        <v>0</v>
      </c>
      <c r="AH57" s="28">
        <f>'2007_AG_GW_Counties'!W57+'2007_Urban_GW_Counties'!W57+'2007_MW_GW_Counties '!W57</f>
        <v>175.00000000000003</v>
      </c>
      <c r="AI57" s="29">
        <f t="shared" si="44"/>
        <v>2719.5</v>
      </c>
      <c r="AL57" s="148"/>
      <c r="AM57" s="150">
        <v>705</v>
      </c>
      <c r="AN57" s="151" t="s">
        <v>182</v>
      </c>
      <c r="AO57" s="138">
        <f t="shared" si="66"/>
        <v>688.3</v>
      </c>
      <c r="AP57" s="138">
        <f t="shared" si="67"/>
        <v>64</v>
      </c>
      <c r="AQ57" s="138">
        <f t="shared" si="68"/>
        <v>0</v>
      </c>
      <c r="AR57" s="138">
        <f t="shared" si="69"/>
        <v>752.3</v>
      </c>
      <c r="AS57" s="138">
        <f t="shared" si="70"/>
        <v>928.59999999999991</v>
      </c>
      <c r="AT57" s="138">
        <f t="shared" si="71"/>
        <v>66.099999999999994</v>
      </c>
      <c r="AU57" s="138">
        <f t="shared" si="72"/>
        <v>0</v>
      </c>
      <c r="AV57" s="138">
        <f t="shared" si="73"/>
        <v>292.39999999999998</v>
      </c>
      <c r="AW57" s="138">
        <f t="shared" si="74"/>
        <v>0</v>
      </c>
      <c r="AX57" s="138">
        <f t="shared" si="75"/>
        <v>11.9</v>
      </c>
      <c r="AY57" s="138">
        <f t="shared" si="65"/>
        <v>0</v>
      </c>
      <c r="AZ57" s="138">
        <f t="shared" si="65"/>
        <v>0</v>
      </c>
      <c r="BA57" s="138">
        <f t="shared" si="65"/>
        <v>0</v>
      </c>
      <c r="BB57" s="138">
        <f t="shared" si="76"/>
        <v>0</v>
      </c>
      <c r="BC57" s="138">
        <f t="shared" si="77"/>
        <v>994.69999999999993</v>
      </c>
    </row>
    <row r="58" spans="1:56" x14ac:dyDescent="0.2">
      <c r="A58" s="23" t="s">
        <v>120</v>
      </c>
      <c r="B58" s="24" t="s">
        <v>121</v>
      </c>
      <c r="C58" s="28">
        <f>'2007_AG_GW_Counties'!C58</f>
        <v>476.4</v>
      </c>
      <c r="D58" s="29">
        <f>'2007_Urban_GW_Counties'!C58</f>
        <v>40</v>
      </c>
      <c r="E58" s="29">
        <f>'2007_MW_GW_Counties '!C58</f>
        <v>0</v>
      </c>
      <c r="F58" s="29">
        <f t="shared" si="5"/>
        <v>516.4</v>
      </c>
      <c r="G58" s="28">
        <f>'2007_AG_GW_Counties'!H58</f>
        <v>1080.8</v>
      </c>
      <c r="H58" s="29">
        <f>'2007_Urban_GW_Counties'!H58</f>
        <v>59.599999999999994</v>
      </c>
      <c r="I58" s="29">
        <f>'2007_MW_GW_Counties '!H58</f>
        <v>16.100000000000001</v>
      </c>
      <c r="J58" s="28">
        <f>'2007_AG_GW_Counties'!D58+'2007_Urban_GW_Counties'!D58+'2007_MW_GW_Counties '!D58</f>
        <v>114.89999999999999</v>
      </c>
      <c r="K58" s="28">
        <f>'2007_AG_GW_Counties'!E58+'2007_Urban_GW_Counties'!E58+'2007_MW_GW_Counties '!E58</f>
        <v>0</v>
      </c>
      <c r="L58" s="28">
        <f>'2007_AG_GW_Counties'!F58+'2007_Urban_GW_Counties'!F58+'2007_MW_GW_Counties '!F58</f>
        <v>15.7</v>
      </c>
      <c r="M58" s="28">
        <f>'2007_AG_GW_Counties'!J58</f>
        <v>384.79999999999995</v>
      </c>
      <c r="N58" s="29">
        <f>'2007_Urban_GW_Counties'!J58</f>
        <v>0</v>
      </c>
      <c r="O58" s="29">
        <f>'2007_MW_GW_Counties '!J58</f>
        <v>10.6</v>
      </c>
      <c r="P58" s="28">
        <f>'2007_AG_GW_Counties'!J58+'2007_Urban_GW_Counties'!J58+'2007_MW_GW_Counties '!J58</f>
        <v>395.4</v>
      </c>
      <c r="Q58" s="29">
        <f>'2007_AG_GW_Counties'!H58+'2007_Urban_GW_Counties'!H58+'2007_MW_GW_Counties '!H58</f>
        <v>1156.4999999999998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66"/>
        <v>2007.6999999999998</v>
      </c>
      <c r="AP58" s="138">
        <f t="shared" si="67"/>
        <v>116.6</v>
      </c>
      <c r="AQ58" s="138">
        <f t="shared" si="68"/>
        <v>3.3000000000000003</v>
      </c>
      <c r="AR58" s="138">
        <f t="shared" si="69"/>
        <v>2127.6</v>
      </c>
      <c r="AS58" s="138">
        <f t="shared" si="70"/>
        <v>2457.5</v>
      </c>
      <c r="AT58" s="138">
        <f t="shared" si="71"/>
        <v>121.5</v>
      </c>
      <c r="AU58" s="138">
        <f t="shared" si="72"/>
        <v>3.3000000000000003</v>
      </c>
      <c r="AV58" s="138">
        <f t="shared" si="73"/>
        <v>759.30000000000007</v>
      </c>
      <c r="AW58" s="138">
        <f t="shared" si="74"/>
        <v>0</v>
      </c>
      <c r="AX58" s="138">
        <f t="shared" si="75"/>
        <v>22.4</v>
      </c>
      <c r="AY58" s="138">
        <f t="shared" si="65"/>
        <v>0</v>
      </c>
      <c r="AZ58" s="138">
        <f t="shared" si="65"/>
        <v>0</v>
      </c>
      <c r="BA58" s="138">
        <f t="shared" si="65"/>
        <v>0</v>
      </c>
      <c r="BB58" s="138">
        <f t="shared" si="76"/>
        <v>0</v>
      </c>
      <c r="BC58" s="138">
        <f t="shared" si="77"/>
        <v>2582.3000000000002</v>
      </c>
    </row>
    <row r="59" spans="1:56" x14ac:dyDescent="0.2">
      <c r="A59" s="23" t="s">
        <v>122</v>
      </c>
      <c r="B59" s="24" t="s">
        <v>123</v>
      </c>
      <c r="C59" s="28">
        <f>'2007_AG_GW_Counties'!C59</f>
        <v>86.300000000000011</v>
      </c>
      <c r="D59" s="29">
        <f>'2007_Urban_GW_Counties'!C59</f>
        <v>20.700000000000003</v>
      </c>
      <c r="E59" s="29">
        <f>'2007_MW_GW_Counties '!C59</f>
        <v>0</v>
      </c>
      <c r="F59" s="29">
        <f t="shared" si="5"/>
        <v>107.00000000000001</v>
      </c>
      <c r="G59" s="28">
        <f>'2007_AG_GW_Counties'!H59</f>
        <v>350.7</v>
      </c>
      <c r="H59" s="29">
        <f>'2007_Urban_GW_Counties'!H59</f>
        <v>21.1</v>
      </c>
      <c r="I59" s="29">
        <f>'2007_MW_GW_Counties '!H59</f>
        <v>16.100000000000001</v>
      </c>
      <c r="J59" s="28">
        <f>'2007_AG_GW_Counties'!D59+'2007_Urban_GW_Counties'!D59+'2007_MW_GW_Counties '!D59</f>
        <v>21.6</v>
      </c>
      <c r="K59" s="28">
        <f>'2007_AG_GW_Counties'!E59+'2007_Urban_GW_Counties'!E59+'2007_MW_GW_Counties '!E59</f>
        <v>0</v>
      </c>
      <c r="L59" s="28">
        <f>'2007_AG_GW_Counties'!F59+'2007_Urban_GW_Counties'!F59+'2007_MW_GW_Counties '!F59</f>
        <v>13.100000000000001</v>
      </c>
      <c r="M59" s="28">
        <f>'2007_AG_GW_Counties'!J59</f>
        <v>0</v>
      </c>
      <c r="N59" s="29">
        <f>'2007_Urban_GW_Counties'!J59</f>
        <v>0</v>
      </c>
      <c r="O59" s="29">
        <f>'2007_MW_GW_Counties '!J59</f>
        <v>0</v>
      </c>
      <c r="P59" s="28">
        <f>'2007_AG_GW_Counties'!J59+'2007_Urban_GW_Counties'!J59+'2007_MW_GW_Counties '!J59</f>
        <v>0</v>
      </c>
      <c r="Q59" s="29">
        <f>'2007_AG_GW_Counties'!H59+'2007_Urban_GW_Counties'!H59+'2007_MW_GW_Counties '!H59</f>
        <v>387.90000000000003</v>
      </c>
      <c r="T59" s="40" t="s">
        <v>214</v>
      </c>
      <c r="U59" s="28">
        <f>SUM(U2:U58)</f>
        <v>14691.349999999999</v>
      </c>
      <c r="V59" s="28">
        <f t="shared" ref="V59:AI59" si="78">SUM(V2:V58)</f>
        <v>3854.3000000000006</v>
      </c>
      <c r="W59" s="28">
        <f t="shared" si="78"/>
        <v>262.40000000000003</v>
      </c>
      <c r="X59" s="28">
        <f t="shared" si="78"/>
        <v>18808.050000000007</v>
      </c>
      <c r="Y59" s="28">
        <f t="shared" si="78"/>
        <v>34619.499999999993</v>
      </c>
      <c r="Z59" s="28">
        <f t="shared" si="78"/>
        <v>9362.3000000000029</v>
      </c>
      <c r="AA59" s="28">
        <f t="shared" si="78"/>
        <v>1477.1</v>
      </c>
      <c r="AB59" s="28">
        <f t="shared" si="78"/>
        <v>5785.0000000000009</v>
      </c>
      <c r="AC59" s="28">
        <f t="shared" si="78"/>
        <v>679.99999999999989</v>
      </c>
      <c r="AD59" s="28">
        <f t="shared" si="78"/>
        <v>830.1</v>
      </c>
      <c r="AE59" s="28">
        <f t="shared" ref="AE59:AG59" si="79">SUM(AE2:AE58)</f>
        <v>2065.4</v>
      </c>
      <c r="AF59" s="28">
        <f t="shared" si="79"/>
        <v>399.70000000000005</v>
      </c>
      <c r="AG59" s="28">
        <f t="shared" si="79"/>
        <v>175.7</v>
      </c>
      <c r="AH59" s="28">
        <f t="shared" si="78"/>
        <v>2640.7999999999997</v>
      </c>
      <c r="AI59" s="28">
        <f t="shared" si="78"/>
        <v>45458.900000000009</v>
      </c>
      <c r="AL59" s="148"/>
      <c r="AM59" s="150">
        <v>707</v>
      </c>
      <c r="AN59" s="151" t="s">
        <v>184</v>
      </c>
      <c r="AO59" s="138">
        <f t="shared" si="66"/>
        <v>35</v>
      </c>
      <c r="AP59" s="138">
        <f t="shared" si="67"/>
        <v>13.7</v>
      </c>
      <c r="AQ59" s="138">
        <f t="shared" si="68"/>
        <v>0</v>
      </c>
      <c r="AR59" s="138">
        <f t="shared" si="69"/>
        <v>48.7</v>
      </c>
      <c r="AS59" s="138">
        <f t="shared" si="70"/>
        <v>36.6</v>
      </c>
      <c r="AT59" s="138">
        <f t="shared" si="71"/>
        <v>19.8</v>
      </c>
      <c r="AU59" s="138">
        <f t="shared" si="72"/>
        <v>0</v>
      </c>
      <c r="AV59" s="138">
        <f t="shared" si="73"/>
        <v>20.100000000000001</v>
      </c>
      <c r="AW59" s="138">
        <f t="shared" si="74"/>
        <v>0</v>
      </c>
      <c r="AX59" s="138">
        <f t="shared" si="75"/>
        <v>0.1</v>
      </c>
      <c r="AY59" s="138">
        <f t="shared" si="65"/>
        <v>0</v>
      </c>
      <c r="AZ59" s="138">
        <f t="shared" si="65"/>
        <v>0</v>
      </c>
      <c r="BA59" s="138">
        <f t="shared" si="65"/>
        <v>0</v>
      </c>
      <c r="BB59" s="138">
        <f t="shared" si="76"/>
        <v>0</v>
      </c>
      <c r="BC59" s="138">
        <f t="shared" si="77"/>
        <v>56.400000000000006</v>
      </c>
    </row>
    <row r="60" spans="1:56" x14ac:dyDescent="0.2">
      <c r="T60" s="40" t="s">
        <v>215</v>
      </c>
      <c r="U60" s="28">
        <f t="shared" ref="U60:AD60" si="80">SUM(C2:C59)</f>
        <v>14691.349999999997</v>
      </c>
      <c r="V60" s="28">
        <f t="shared" si="80"/>
        <v>3854.3000000000015</v>
      </c>
      <c r="W60" s="28">
        <f t="shared" si="80"/>
        <v>262.39999999999998</v>
      </c>
      <c r="X60" s="28">
        <f t="shared" si="80"/>
        <v>18808.050000000003</v>
      </c>
      <c r="Y60" s="28">
        <f t="shared" si="80"/>
        <v>34619.500000000007</v>
      </c>
      <c r="Z60" s="28">
        <f t="shared" si="80"/>
        <v>9362.2999999999993</v>
      </c>
      <c r="AA60" s="28">
        <f t="shared" si="80"/>
        <v>1477.1</v>
      </c>
      <c r="AB60" s="28">
        <f t="shared" si="80"/>
        <v>5784.9999999999982</v>
      </c>
      <c r="AC60" s="28">
        <f t="shared" si="80"/>
        <v>680</v>
      </c>
      <c r="AD60" s="28">
        <f t="shared" si="80"/>
        <v>830.1</v>
      </c>
      <c r="AE60" s="28">
        <f t="shared" ref="AE60:AG60" si="81">SUM(M2:M59)</f>
        <v>2065.3999999999996</v>
      </c>
      <c r="AF60" s="28">
        <f t="shared" si="81"/>
        <v>399.7</v>
      </c>
      <c r="AG60" s="28">
        <f t="shared" si="81"/>
        <v>175.7</v>
      </c>
      <c r="AH60" s="28">
        <f>SUM(P2:P59)</f>
        <v>2640.8000000000006</v>
      </c>
      <c r="AI60" s="28">
        <f>SUM(Q2:Q59)</f>
        <v>45458.9</v>
      </c>
      <c r="AL60" s="148"/>
      <c r="AM60" s="150">
        <v>708</v>
      </c>
      <c r="AN60" s="151" t="s">
        <v>185</v>
      </c>
      <c r="AO60" s="138">
        <f t="shared" si="66"/>
        <v>618.69999999999993</v>
      </c>
      <c r="AP60" s="138">
        <f t="shared" si="67"/>
        <v>21.199999999999996</v>
      </c>
      <c r="AQ60" s="138">
        <f t="shared" si="68"/>
        <v>23.9</v>
      </c>
      <c r="AR60" s="138">
        <f t="shared" si="69"/>
        <v>663.8</v>
      </c>
      <c r="AS60" s="138">
        <f t="shared" si="70"/>
        <v>1163</v>
      </c>
      <c r="AT60" s="138">
        <f t="shared" si="71"/>
        <v>33.799999999999997</v>
      </c>
      <c r="AU60" s="138">
        <f t="shared" si="72"/>
        <v>45.5</v>
      </c>
      <c r="AV60" s="138">
        <f t="shared" si="73"/>
        <v>213</v>
      </c>
      <c r="AW60" s="138">
        <f t="shared" si="74"/>
        <v>90.100000000000009</v>
      </c>
      <c r="AX60" s="138">
        <f t="shared" si="75"/>
        <v>27.2</v>
      </c>
      <c r="AY60" s="138">
        <f t="shared" si="65"/>
        <v>0</v>
      </c>
      <c r="AZ60" s="138">
        <f t="shared" si="65"/>
        <v>0</v>
      </c>
      <c r="BA60" s="138">
        <f t="shared" si="65"/>
        <v>0</v>
      </c>
      <c r="BB60" s="138">
        <f t="shared" si="76"/>
        <v>0</v>
      </c>
      <c r="BC60" s="138">
        <f t="shared" si="77"/>
        <v>1242.3</v>
      </c>
    </row>
    <row r="61" spans="1:56" x14ac:dyDescent="0.2">
      <c r="Q61" s="28">
        <f>SUM(Q2:Q60)</f>
        <v>45458.9</v>
      </c>
      <c r="AL61" s="148"/>
      <c r="AM61" s="150">
        <v>709</v>
      </c>
      <c r="AN61" s="151" t="s">
        <v>186</v>
      </c>
      <c r="AO61" s="138">
        <f t="shared" si="66"/>
        <v>363.8</v>
      </c>
      <c r="AP61" s="138">
        <f t="shared" si="67"/>
        <v>28.9</v>
      </c>
      <c r="AQ61" s="138">
        <f t="shared" si="68"/>
        <v>0</v>
      </c>
      <c r="AR61" s="138">
        <f t="shared" si="69"/>
        <v>392.7</v>
      </c>
      <c r="AS61" s="138">
        <f t="shared" si="70"/>
        <v>820.90000000000009</v>
      </c>
      <c r="AT61" s="138">
        <f t="shared" si="71"/>
        <v>35.199999999999996</v>
      </c>
      <c r="AU61" s="138">
        <f t="shared" si="72"/>
        <v>0</v>
      </c>
      <c r="AV61" s="138">
        <f t="shared" si="73"/>
        <v>218.9</v>
      </c>
      <c r="AW61" s="138">
        <f t="shared" si="74"/>
        <v>0.5</v>
      </c>
      <c r="AX61" s="138">
        <f t="shared" si="75"/>
        <v>22.9</v>
      </c>
      <c r="AY61" s="138">
        <f t="shared" si="65"/>
        <v>0</v>
      </c>
      <c r="AZ61" s="138">
        <f t="shared" si="65"/>
        <v>0</v>
      </c>
      <c r="BA61" s="138">
        <f t="shared" si="65"/>
        <v>0</v>
      </c>
      <c r="BB61" s="138">
        <f t="shared" si="76"/>
        <v>0</v>
      </c>
      <c r="BC61" s="138">
        <f t="shared" si="77"/>
        <v>856.10000000000014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66"/>
        <v>718.8</v>
      </c>
      <c r="AP62" s="154">
        <f t="shared" si="67"/>
        <v>118.4</v>
      </c>
      <c r="AQ62" s="154">
        <f t="shared" si="68"/>
        <v>0</v>
      </c>
      <c r="AR62" s="154">
        <f t="shared" si="69"/>
        <v>837.19999999999993</v>
      </c>
      <c r="AS62" s="154">
        <f t="shared" si="70"/>
        <v>1341.9</v>
      </c>
      <c r="AT62" s="154">
        <f t="shared" si="71"/>
        <v>167.2</v>
      </c>
      <c r="AU62" s="154">
        <f t="shared" si="72"/>
        <v>0</v>
      </c>
      <c r="AV62" s="154">
        <f t="shared" si="73"/>
        <v>333.5</v>
      </c>
      <c r="AW62" s="154">
        <f t="shared" si="74"/>
        <v>100.19999999999999</v>
      </c>
      <c r="AX62" s="154">
        <f t="shared" si="75"/>
        <v>31.1</v>
      </c>
      <c r="AY62" s="154">
        <f t="shared" si="65"/>
        <v>0</v>
      </c>
      <c r="AZ62" s="154">
        <f t="shared" si="65"/>
        <v>0</v>
      </c>
      <c r="BA62" s="154">
        <f t="shared" si="65"/>
        <v>0</v>
      </c>
      <c r="BB62" s="154">
        <f t="shared" si="76"/>
        <v>0</v>
      </c>
      <c r="BC62" s="154">
        <f t="shared" si="77"/>
        <v>1509.1000000000001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6687.1</v>
      </c>
      <c r="AP63" s="138">
        <f t="shared" ref="AP63:BC63" si="82">SUM(AP53:AP62)</f>
        <v>656.59999999999991</v>
      </c>
      <c r="AQ63" s="138">
        <f t="shared" si="82"/>
        <v>27.2</v>
      </c>
      <c r="AR63" s="138">
        <f t="shared" si="82"/>
        <v>7370.9</v>
      </c>
      <c r="AS63" s="138">
        <f t="shared" si="82"/>
        <v>11066.999999999998</v>
      </c>
      <c r="AT63" s="138">
        <f t="shared" si="82"/>
        <v>807.89999999999986</v>
      </c>
      <c r="AU63" s="138">
        <f t="shared" si="82"/>
        <v>78.599999999999994</v>
      </c>
      <c r="AV63" s="138">
        <f t="shared" si="82"/>
        <v>2866.0000000000005</v>
      </c>
      <c r="AW63" s="138">
        <f t="shared" si="82"/>
        <v>198.3</v>
      </c>
      <c r="AX63" s="138">
        <f t="shared" si="82"/>
        <v>218.79999999999998</v>
      </c>
      <c r="AY63" s="138">
        <f t="shared" ref="AY63:BA63" si="83">SUM(AY53:AY62)</f>
        <v>0</v>
      </c>
      <c r="AZ63" s="138">
        <f t="shared" si="83"/>
        <v>0</v>
      </c>
      <c r="BA63" s="138">
        <f t="shared" si="83"/>
        <v>0</v>
      </c>
      <c r="BB63" s="138">
        <f t="shared" si="82"/>
        <v>0</v>
      </c>
      <c r="BC63" s="138">
        <f t="shared" si="82"/>
        <v>11953.5</v>
      </c>
      <c r="BD63" s="28">
        <f>AS63+AT63+AU63</f>
        <v>11953.499999999998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AX67" si="84">U45</f>
        <v>129.80000000000001</v>
      </c>
      <c r="AP66" s="138">
        <f t="shared" si="84"/>
        <v>19.000000000000004</v>
      </c>
      <c r="AQ66" s="138">
        <f t="shared" si="84"/>
        <v>11.6</v>
      </c>
      <c r="AR66" s="138">
        <f t="shared" si="84"/>
        <v>160.4</v>
      </c>
      <c r="AS66" s="138">
        <f t="shared" si="84"/>
        <v>328.7</v>
      </c>
      <c r="AT66" s="138">
        <f t="shared" si="84"/>
        <v>22.600000000000005</v>
      </c>
      <c r="AU66" s="138">
        <f t="shared" si="84"/>
        <v>23.700000000000003</v>
      </c>
      <c r="AV66" s="138">
        <f t="shared" si="84"/>
        <v>45.2</v>
      </c>
      <c r="AW66" s="138">
        <f t="shared" si="84"/>
        <v>0</v>
      </c>
      <c r="AX66" s="138">
        <f t="shared" si="84"/>
        <v>9.6999999999999993</v>
      </c>
      <c r="AY66" s="138">
        <f t="shared" ref="AY66:BA66" si="85">AE45</f>
        <v>4.3</v>
      </c>
      <c r="AZ66" s="138">
        <f t="shared" si="85"/>
        <v>0</v>
      </c>
      <c r="BA66" s="138">
        <f t="shared" si="85"/>
        <v>0.30000000000000071</v>
      </c>
      <c r="BB66" s="138">
        <f>AH45</f>
        <v>4.6000000000000005</v>
      </c>
      <c r="BC66" s="138">
        <f>AI45</f>
        <v>375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84"/>
        <v>0.5</v>
      </c>
      <c r="AP67" s="154">
        <f t="shared" si="84"/>
        <v>19.2</v>
      </c>
      <c r="AQ67" s="154">
        <f t="shared" si="84"/>
        <v>0</v>
      </c>
      <c r="AR67" s="154">
        <f t="shared" si="84"/>
        <v>19.7</v>
      </c>
      <c r="AS67" s="154">
        <f t="shared" si="84"/>
        <v>150</v>
      </c>
      <c r="AT67" s="154">
        <f t="shared" si="84"/>
        <v>22.8</v>
      </c>
      <c r="AU67" s="154">
        <f t="shared" si="84"/>
        <v>0</v>
      </c>
      <c r="AV67" s="154">
        <f t="shared" si="84"/>
        <v>20.199999999999996</v>
      </c>
      <c r="AW67" s="154">
        <f t="shared" si="84"/>
        <v>0</v>
      </c>
      <c r="AX67" s="154">
        <f t="shared" si="84"/>
        <v>0</v>
      </c>
      <c r="AY67" s="154">
        <f t="shared" ref="AY67:BA67" si="86">AE46</f>
        <v>7.9</v>
      </c>
      <c r="AZ67" s="154">
        <f t="shared" si="86"/>
        <v>0</v>
      </c>
      <c r="BA67" s="154">
        <f t="shared" si="86"/>
        <v>0</v>
      </c>
      <c r="BB67" s="154">
        <f>AH46</f>
        <v>7.9</v>
      </c>
      <c r="BC67" s="154">
        <f>AI46</f>
        <v>172.8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130.30000000000001</v>
      </c>
      <c r="AP68" s="138">
        <f t="shared" ref="AP68:BC68" si="87">SUM(AP66:AP67)</f>
        <v>38.200000000000003</v>
      </c>
      <c r="AQ68" s="138">
        <f t="shared" si="87"/>
        <v>11.6</v>
      </c>
      <c r="AR68" s="138">
        <f t="shared" si="87"/>
        <v>180.1</v>
      </c>
      <c r="AS68" s="138">
        <f t="shared" si="87"/>
        <v>478.7</v>
      </c>
      <c r="AT68" s="138">
        <f t="shared" si="87"/>
        <v>45.400000000000006</v>
      </c>
      <c r="AU68" s="138">
        <f t="shared" si="87"/>
        <v>23.700000000000003</v>
      </c>
      <c r="AV68" s="138">
        <f t="shared" si="87"/>
        <v>65.400000000000006</v>
      </c>
      <c r="AW68" s="138">
        <f t="shared" si="87"/>
        <v>0</v>
      </c>
      <c r="AX68" s="138">
        <f t="shared" si="87"/>
        <v>9.6999999999999993</v>
      </c>
      <c r="AY68" s="138">
        <f t="shared" ref="AY68:BA68" si="88">SUM(AY66:AY67)</f>
        <v>12.2</v>
      </c>
      <c r="AZ68" s="138">
        <f t="shared" si="88"/>
        <v>0</v>
      </c>
      <c r="BA68" s="138">
        <f t="shared" si="88"/>
        <v>0.30000000000000071</v>
      </c>
      <c r="BB68" s="138">
        <f t="shared" si="87"/>
        <v>12.5</v>
      </c>
      <c r="BC68" s="138">
        <f t="shared" si="87"/>
        <v>547.79999999999995</v>
      </c>
      <c r="BD68" s="28">
        <f>AS68+AT68+AU68</f>
        <v>547.80000000000007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AX75" si="89">U47</f>
        <v>159.20000000000002</v>
      </c>
      <c r="AP71" s="138">
        <f t="shared" si="89"/>
        <v>11.2</v>
      </c>
      <c r="AQ71" s="138">
        <f t="shared" si="89"/>
        <v>0</v>
      </c>
      <c r="AR71" s="138">
        <f t="shared" si="89"/>
        <v>170.4</v>
      </c>
      <c r="AS71" s="138">
        <f t="shared" si="89"/>
        <v>198.1</v>
      </c>
      <c r="AT71" s="138">
        <f t="shared" si="89"/>
        <v>12.299999999999999</v>
      </c>
      <c r="AU71" s="138">
        <f t="shared" si="89"/>
        <v>0</v>
      </c>
      <c r="AV71" s="138">
        <f t="shared" si="89"/>
        <v>34</v>
      </c>
      <c r="AW71" s="138">
        <f t="shared" si="89"/>
        <v>0</v>
      </c>
      <c r="AX71" s="138">
        <f t="shared" si="89"/>
        <v>0</v>
      </c>
      <c r="AY71" s="138">
        <f t="shared" ref="AY71:BA71" si="90">AE47</f>
        <v>0</v>
      </c>
      <c r="AZ71" s="138">
        <f t="shared" si="90"/>
        <v>0</v>
      </c>
      <c r="BA71" s="138">
        <f t="shared" si="90"/>
        <v>0</v>
      </c>
      <c r="BB71" s="138">
        <f t="shared" ref="BB71:BC75" si="91">AH47</f>
        <v>0</v>
      </c>
      <c r="BC71" s="138">
        <f t="shared" si="91"/>
        <v>210.4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89"/>
        <v>10.8</v>
      </c>
      <c r="AP72" s="138">
        <f t="shared" si="89"/>
        <v>20.8</v>
      </c>
      <c r="AQ72" s="138">
        <f t="shared" si="89"/>
        <v>0</v>
      </c>
      <c r="AR72" s="138">
        <f t="shared" si="89"/>
        <v>31.6</v>
      </c>
      <c r="AS72" s="138">
        <f t="shared" si="89"/>
        <v>10.8</v>
      </c>
      <c r="AT72" s="138">
        <f t="shared" si="89"/>
        <v>21.2</v>
      </c>
      <c r="AU72" s="138">
        <f t="shared" si="89"/>
        <v>0</v>
      </c>
      <c r="AV72" s="138">
        <f t="shared" si="89"/>
        <v>8.6</v>
      </c>
      <c r="AW72" s="138">
        <f t="shared" si="89"/>
        <v>0</v>
      </c>
      <c r="AX72" s="138">
        <f t="shared" si="89"/>
        <v>0</v>
      </c>
      <c r="AY72" s="138">
        <f t="shared" ref="AY72:BA72" si="92">AE48</f>
        <v>0</v>
      </c>
      <c r="AZ72" s="138">
        <f t="shared" si="92"/>
        <v>0</v>
      </c>
      <c r="BA72" s="138">
        <f t="shared" si="92"/>
        <v>0</v>
      </c>
      <c r="BB72" s="138">
        <f t="shared" si="91"/>
        <v>0</v>
      </c>
      <c r="BC72" s="138">
        <f t="shared" si="91"/>
        <v>32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89"/>
        <v>11.9</v>
      </c>
      <c r="AP73" s="138">
        <f t="shared" si="89"/>
        <v>4.0000000000000009</v>
      </c>
      <c r="AQ73" s="138">
        <f t="shared" si="89"/>
        <v>0</v>
      </c>
      <c r="AR73" s="138">
        <f t="shared" si="89"/>
        <v>15.900000000000002</v>
      </c>
      <c r="AS73" s="138">
        <f t="shared" si="89"/>
        <v>11.9</v>
      </c>
      <c r="AT73" s="138">
        <f t="shared" si="89"/>
        <v>4.0000000000000009</v>
      </c>
      <c r="AU73" s="138">
        <f t="shared" si="89"/>
        <v>0</v>
      </c>
      <c r="AV73" s="138">
        <f t="shared" si="89"/>
        <v>1.3</v>
      </c>
      <c r="AW73" s="138">
        <f t="shared" si="89"/>
        <v>0</v>
      </c>
      <c r="AX73" s="138">
        <f t="shared" si="89"/>
        <v>0</v>
      </c>
      <c r="AY73" s="138">
        <f t="shared" ref="AY73:BA73" si="93">AE49</f>
        <v>0</v>
      </c>
      <c r="AZ73" s="138">
        <f t="shared" si="93"/>
        <v>0</v>
      </c>
      <c r="BA73" s="138">
        <f t="shared" si="93"/>
        <v>0</v>
      </c>
      <c r="BB73" s="138">
        <f t="shared" si="91"/>
        <v>0</v>
      </c>
      <c r="BC73" s="138">
        <f t="shared" si="91"/>
        <v>15.900000000000002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89"/>
        <v>67</v>
      </c>
      <c r="AP74" s="138">
        <f t="shared" si="89"/>
        <v>28.1</v>
      </c>
      <c r="AQ74" s="138">
        <f t="shared" si="89"/>
        <v>0</v>
      </c>
      <c r="AR74" s="138">
        <f t="shared" si="89"/>
        <v>95.1</v>
      </c>
      <c r="AS74" s="138">
        <f t="shared" si="89"/>
        <v>85.4</v>
      </c>
      <c r="AT74" s="138">
        <f t="shared" si="89"/>
        <v>141.89999999999998</v>
      </c>
      <c r="AU74" s="138">
        <f t="shared" si="89"/>
        <v>0</v>
      </c>
      <c r="AV74" s="138">
        <f t="shared" si="89"/>
        <v>69.8</v>
      </c>
      <c r="AW74" s="138">
        <f t="shared" si="89"/>
        <v>0</v>
      </c>
      <c r="AX74" s="138">
        <f t="shared" si="89"/>
        <v>0</v>
      </c>
      <c r="AY74" s="138">
        <f t="shared" ref="AY74:BA74" si="94">AE50</f>
        <v>17.3</v>
      </c>
      <c r="AZ74" s="138">
        <f t="shared" si="94"/>
        <v>12.999999999999998</v>
      </c>
      <c r="BA74" s="138">
        <f t="shared" si="94"/>
        <v>0</v>
      </c>
      <c r="BB74" s="138">
        <f t="shared" si="91"/>
        <v>30.299999999999997</v>
      </c>
      <c r="BC74" s="138">
        <f t="shared" si="91"/>
        <v>227.29999999999998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89"/>
        <v>58.6</v>
      </c>
      <c r="AP75" s="154">
        <f t="shared" si="89"/>
        <v>105.1</v>
      </c>
      <c r="AQ75" s="154">
        <f t="shared" si="89"/>
        <v>0</v>
      </c>
      <c r="AR75" s="154">
        <f t="shared" si="89"/>
        <v>163.69999999999999</v>
      </c>
      <c r="AS75" s="154">
        <f t="shared" si="89"/>
        <v>105.2</v>
      </c>
      <c r="AT75" s="154">
        <f t="shared" si="89"/>
        <v>142.59999999999997</v>
      </c>
      <c r="AU75" s="154">
        <f t="shared" si="89"/>
        <v>0</v>
      </c>
      <c r="AV75" s="154">
        <f t="shared" si="89"/>
        <v>56.900000000000006</v>
      </c>
      <c r="AW75" s="154">
        <f t="shared" si="89"/>
        <v>26.5</v>
      </c>
      <c r="AX75" s="154">
        <f t="shared" si="89"/>
        <v>0</v>
      </c>
      <c r="AY75" s="154">
        <f t="shared" ref="AY75:BA75" si="95">AE51</f>
        <v>46.6</v>
      </c>
      <c r="AZ75" s="154">
        <f t="shared" si="95"/>
        <v>8</v>
      </c>
      <c r="BA75" s="154">
        <f t="shared" si="95"/>
        <v>0</v>
      </c>
      <c r="BB75" s="154">
        <f t="shared" si="91"/>
        <v>54.6</v>
      </c>
      <c r="BC75" s="154">
        <f t="shared" si="91"/>
        <v>247.79999999999995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307.50000000000006</v>
      </c>
      <c r="AP76" s="138">
        <f t="shared" ref="AP76:BC76" si="96">SUM(AP71:AP75)</f>
        <v>169.2</v>
      </c>
      <c r="AQ76" s="138">
        <f t="shared" si="96"/>
        <v>0</v>
      </c>
      <c r="AR76" s="138">
        <f t="shared" si="96"/>
        <v>476.7</v>
      </c>
      <c r="AS76" s="138">
        <f t="shared" si="96"/>
        <v>411.40000000000003</v>
      </c>
      <c r="AT76" s="138">
        <f t="shared" si="96"/>
        <v>321.99999999999994</v>
      </c>
      <c r="AU76" s="138">
        <f t="shared" si="96"/>
        <v>0</v>
      </c>
      <c r="AV76" s="138">
        <f t="shared" si="96"/>
        <v>170.6</v>
      </c>
      <c r="AW76" s="138">
        <f t="shared" si="96"/>
        <v>26.5</v>
      </c>
      <c r="AX76" s="138">
        <f t="shared" si="96"/>
        <v>0</v>
      </c>
      <c r="AY76" s="138">
        <f t="shared" ref="AY76:BA76" si="97">SUM(AY71:AY75)</f>
        <v>63.900000000000006</v>
      </c>
      <c r="AZ76" s="138">
        <f t="shared" si="97"/>
        <v>21</v>
      </c>
      <c r="BA76" s="138">
        <f t="shared" si="97"/>
        <v>0</v>
      </c>
      <c r="BB76" s="138">
        <f t="shared" si="96"/>
        <v>84.9</v>
      </c>
      <c r="BC76" s="138">
        <f t="shared" si="96"/>
        <v>733.4</v>
      </c>
      <c r="BD76" s="28">
        <f>AS76+AT76+AU76</f>
        <v>733.4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AX84" si="98">U52</f>
        <v>12.3</v>
      </c>
      <c r="AP79" s="138">
        <f t="shared" si="98"/>
        <v>17.200000000000003</v>
      </c>
      <c r="AQ79" s="138">
        <f t="shared" si="98"/>
        <v>0</v>
      </c>
      <c r="AR79" s="138">
        <f t="shared" si="98"/>
        <v>29.500000000000004</v>
      </c>
      <c r="AS79" s="138">
        <f t="shared" si="98"/>
        <v>12.3</v>
      </c>
      <c r="AT79" s="138">
        <f t="shared" si="98"/>
        <v>22.200000000000003</v>
      </c>
      <c r="AU79" s="138">
        <f t="shared" si="98"/>
        <v>0</v>
      </c>
      <c r="AV79" s="138">
        <f t="shared" si="98"/>
        <v>8</v>
      </c>
      <c r="AW79" s="138">
        <f t="shared" si="98"/>
        <v>4.8</v>
      </c>
      <c r="AX79" s="138">
        <f t="shared" si="98"/>
        <v>0</v>
      </c>
      <c r="AY79" s="138">
        <f t="shared" ref="AY79:BA79" si="99">AE52</f>
        <v>0</v>
      </c>
      <c r="AZ79" s="138">
        <f t="shared" si="99"/>
        <v>0</v>
      </c>
      <c r="BA79" s="138">
        <f t="shared" si="99"/>
        <v>0</v>
      </c>
      <c r="BB79" s="138">
        <f t="shared" ref="BB79:BC84" si="100">AH52</f>
        <v>0</v>
      </c>
      <c r="BC79" s="138">
        <f t="shared" si="100"/>
        <v>34.5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98"/>
        <v>23.2</v>
      </c>
      <c r="AP80" s="138">
        <f t="shared" si="98"/>
        <v>281.8</v>
      </c>
      <c r="AQ80" s="138">
        <f t="shared" si="98"/>
        <v>0</v>
      </c>
      <c r="AR80" s="138">
        <f t="shared" si="98"/>
        <v>305</v>
      </c>
      <c r="AS80" s="138">
        <f t="shared" si="98"/>
        <v>266.10000000000002</v>
      </c>
      <c r="AT80" s="138">
        <f t="shared" si="98"/>
        <v>460.40000000000003</v>
      </c>
      <c r="AU80" s="138">
        <f t="shared" si="98"/>
        <v>0</v>
      </c>
      <c r="AV80" s="138">
        <f t="shared" si="98"/>
        <v>163.80000000000001</v>
      </c>
      <c r="AW80" s="138">
        <f t="shared" si="98"/>
        <v>103.5</v>
      </c>
      <c r="AX80" s="138">
        <f t="shared" si="98"/>
        <v>0</v>
      </c>
      <c r="AY80" s="138">
        <f t="shared" ref="AY80:BA80" si="101">AE53</f>
        <v>0</v>
      </c>
      <c r="AZ80" s="138">
        <f t="shared" si="101"/>
        <v>0</v>
      </c>
      <c r="BA80" s="138">
        <f t="shared" si="101"/>
        <v>0</v>
      </c>
      <c r="BB80" s="138">
        <f t="shared" si="100"/>
        <v>0</v>
      </c>
      <c r="BC80" s="138">
        <f t="shared" si="100"/>
        <v>726.5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98"/>
        <v>2.8</v>
      </c>
      <c r="AP81" s="138">
        <f t="shared" si="98"/>
        <v>2.1</v>
      </c>
      <c r="AQ81" s="138">
        <f t="shared" si="98"/>
        <v>0</v>
      </c>
      <c r="AR81" s="138">
        <f t="shared" si="98"/>
        <v>4.9000000000000004</v>
      </c>
      <c r="AS81" s="138">
        <f t="shared" si="98"/>
        <v>2.8</v>
      </c>
      <c r="AT81" s="138">
        <f t="shared" si="98"/>
        <v>2.2000000000000002</v>
      </c>
      <c r="AU81" s="138">
        <f t="shared" si="98"/>
        <v>0</v>
      </c>
      <c r="AV81" s="138">
        <f t="shared" si="98"/>
        <v>1.2</v>
      </c>
      <c r="AW81" s="138">
        <f t="shared" si="98"/>
        <v>0</v>
      </c>
      <c r="AX81" s="138">
        <f t="shared" si="98"/>
        <v>0</v>
      </c>
      <c r="AY81" s="138">
        <f t="shared" ref="AY81:BA81" si="102">AE54</f>
        <v>0</v>
      </c>
      <c r="AZ81" s="138">
        <f t="shared" si="102"/>
        <v>0</v>
      </c>
      <c r="BA81" s="138">
        <f t="shared" si="102"/>
        <v>0</v>
      </c>
      <c r="BB81" s="138">
        <f t="shared" si="100"/>
        <v>0</v>
      </c>
      <c r="BC81" s="138">
        <f t="shared" si="100"/>
        <v>5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98"/>
        <v>0.7</v>
      </c>
      <c r="AP82" s="138">
        <f t="shared" si="98"/>
        <v>10.8</v>
      </c>
      <c r="AQ82" s="138">
        <f t="shared" si="98"/>
        <v>0</v>
      </c>
      <c r="AR82" s="138">
        <f t="shared" si="98"/>
        <v>11.5</v>
      </c>
      <c r="AS82" s="138">
        <f t="shared" si="98"/>
        <v>749.30000000000007</v>
      </c>
      <c r="AT82" s="138">
        <f t="shared" si="98"/>
        <v>13.799999999999999</v>
      </c>
      <c r="AU82" s="138">
        <f t="shared" si="98"/>
        <v>0</v>
      </c>
      <c r="AV82" s="138">
        <f t="shared" si="98"/>
        <v>29.8</v>
      </c>
      <c r="AW82" s="138">
        <f t="shared" si="98"/>
        <v>0</v>
      </c>
      <c r="AX82" s="138">
        <f t="shared" si="98"/>
        <v>0</v>
      </c>
      <c r="AY82" s="138">
        <f t="shared" ref="AY82:BA82" si="103">AE55</f>
        <v>49</v>
      </c>
      <c r="AZ82" s="138">
        <f t="shared" si="103"/>
        <v>3</v>
      </c>
      <c r="BA82" s="138">
        <f t="shared" si="103"/>
        <v>0</v>
      </c>
      <c r="BB82" s="138">
        <f t="shared" si="100"/>
        <v>52</v>
      </c>
      <c r="BC82" s="138">
        <f t="shared" si="100"/>
        <v>763.1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98"/>
        <v>16</v>
      </c>
      <c r="AP83" s="138">
        <f t="shared" si="98"/>
        <v>8.7000000000000011</v>
      </c>
      <c r="AQ83" s="138">
        <f t="shared" si="98"/>
        <v>0</v>
      </c>
      <c r="AR83" s="138">
        <f t="shared" si="98"/>
        <v>24.700000000000003</v>
      </c>
      <c r="AS83" s="138">
        <f t="shared" si="98"/>
        <v>45.6</v>
      </c>
      <c r="AT83" s="138">
        <f t="shared" si="98"/>
        <v>9.5</v>
      </c>
      <c r="AU83" s="138">
        <f t="shared" si="98"/>
        <v>0</v>
      </c>
      <c r="AV83" s="138">
        <f t="shared" si="98"/>
        <v>5</v>
      </c>
      <c r="AW83" s="138">
        <f t="shared" si="98"/>
        <v>0</v>
      </c>
      <c r="AX83" s="138">
        <f t="shared" si="98"/>
        <v>0</v>
      </c>
      <c r="AY83" s="138">
        <f t="shared" ref="AY83:BA83" si="104">AE56</f>
        <v>0</v>
      </c>
      <c r="AZ83" s="138">
        <f t="shared" si="104"/>
        <v>0</v>
      </c>
      <c r="BA83" s="138">
        <f t="shared" si="104"/>
        <v>0</v>
      </c>
      <c r="BB83" s="138">
        <f t="shared" si="100"/>
        <v>0</v>
      </c>
      <c r="BC83" s="138">
        <f t="shared" si="100"/>
        <v>55.1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98"/>
        <v>0</v>
      </c>
      <c r="AP84" s="154">
        <f t="shared" si="98"/>
        <v>0.2</v>
      </c>
      <c r="AQ84" s="154">
        <f t="shared" si="98"/>
        <v>0</v>
      </c>
      <c r="AR84" s="154">
        <f t="shared" si="98"/>
        <v>0.2</v>
      </c>
      <c r="AS84" s="154">
        <f t="shared" si="98"/>
        <v>2600.5</v>
      </c>
      <c r="AT84" s="154">
        <f t="shared" si="98"/>
        <v>88.699999999999989</v>
      </c>
      <c r="AU84" s="154">
        <f t="shared" si="98"/>
        <v>30.3</v>
      </c>
      <c r="AV84" s="154">
        <f t="shared" si="98"/>
        <v>0</v>
      </c>
      <c r="AW84" s="154">
        <f t="shared" si="98"/>
        <v>0</v>
      </c>
      <c r="AX84" s="154">
        <f t="shared" si="98"/>
        <v>0</v>
      </c>
      <c r="AY84" s="154">
        <f t="shared" ref="AY84:BA84" si="105">AE57</f>
        <v>175.00000000000003</v>
      </c>
      <c r="AZ84" s="154">
        <f t="shared" si="105"/>
        <v>0</v>
      </c>
      <c r="BA84" s="154">
        <f t="shared" si="105"/>
        <v>0</v>
      </c>
      <c r="BB84" s="154">
        <f t="shared" si="100"/>
        <v>175.00000000000003</v>
      </c>
      <c r="BC84" s="154">
        <f t="shared" si="100"/>
        <v>2719.5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55</v>
      </c>
      <c r="AP85" s="138">
        <f t="shared" ref="AP85:BC85" si="106">SUM(AP79:AP84)</f>
        <v>320.8</v>
      </c>
      <c r="AQ85" s="138">
        <f t="shared" si="106"/>
        <v>0</v>
      </c>
      <c r="AR85" s="138">
        <f t="shared" si="106"/>
        <v>375.79999999999995</v>
      </c>
      <c r="AS85" s="138">
        <f t="shared" si="106"/>
        <v>3676.6</v>
      </c>
      <c r="AT85" s="138">
        <f t="shared" si="106"/>
        <v>596.79999999999995</v>
      </c>
      <c r="AU85" s="138">
        <f t="shared" si="106"/>
        <v>30.3</v>
      </c>
      <c r="AV85" s="138">
        <f t="shared" si="106"/>
        <v>207.8</v>
      </c>
      <c r="AW85" s="138">
        <f t="shared" si="106"/>
        <v>108.3</v>
      </c>
      <c r="AX85" s="138">
        <f t="shared" si="106"/>
        <v>0</v>
      </c>
      <c r="AY85" s="138">
        <f t="shared" ref="AY85:BA85" si="107">SUM(AY79:AY84)</f>
        <v>224.00000000000003</v>
      </c>
      <c r="AZ85" s="138">
        <f t="shared" si="107"/>
        <v>3</v>
      </c>
      <c r="BA85" s="138">
        <f t="shared" si="107"/>
        <v>0</v>
      </c>
      <c r="BB85" s="138">
        <f t="shared" si="106"/>
        <v>227.00000000000003</v>
      </c>
      <c r="BC85" s="138">
        <f t="shared" si="106"/>
        <v>4303.7</v>
      </c>
      <c r="BD85" s="28">
        <f>AS85+AT85+AU85</f>
        <v>4303.7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AX87" si="108">U59</f>
        <v>14691.349999999999</v>
      </c>
      <c r="AP87" s="159">
        <f t="shared" si="108"/>
        <v>3854.3000000000006</v>
      </c>
      <c r="AQ87" s="159">
        <f t="shared" si="108"/>
        <v>262.40000000000003</v>
      </c>
      <c r="AR87" s="159">
        <f t="shared" si="108"/>
        <v>18808.050000000007</v>
      </c>
      <c r="AS87" s="159">
        <f t="shared" si="108"/>
        <v>34619.499999999993</v>
      </c>
      <c r="AT87" s="159">
        <f t="shared" si="108"/>
        <v>9362.3000000000029</v>
      </c>
      <c r="AU87" s="159">
        <f t="shared" si="108"/>
        <v>1477.1</v>
      </c>
      <c r="AV87" s="159">
        <f t="shared" si="108"/>
        <v>5785.0000000000009</v>
      </c>
      <c r="AW87" s="159">
        <f t="shared" si="108"/>
        <v>679.99999999999989</v>
      </c>
      <c r="AX87" s="159">
        <f t="shared" si="108"/>
        <v>830.1</v>
      </c>
      <c r="AY87" s="159">
        <f t="shared" ref="AY87:BA87" si="109">AE59</f>
        <v>2065.4</v>
      </c>
      <c r="AZ87" s="159">
        <f t="shared" si="109"/>
        <v>399.70000000000005</v>
      </c>
      <c r="BA87" s="159">
        <f t="shared" si="109"/>
        <v>175.7</v>
      </c>
      <c r="BB87" s="159">
        <f>AH59</f>
        <v>2640.7999999999997</v>
      </c>
      <c r="BC87" s="160">
        <f>AI59</f>
        <v>45458.900000000009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14691.35</v>
      </c>
      <c r="AP88" s="163">
        <f t="shared" ref="AP88:BC88" si="110">AP6+AP11+AP16+AP23+AP37+AP50+AP63+AP68+AP76+AP85</f>
        <v>3854.2999999999997</v>
      </c>
      <c r="AQ88" s="163">
        <f t="shared" si="110"/>
        <v>262.39999999999998</v>
      </c>
      <c r="AR88" s="163">
        <f t="shared" si="110"/>
        <v>18808.049999999996</v>
      </c>
      <c r="AS88" s="163">
        <f t="shared" si="110"/>
        <v>34619.5</v>
      </c>
      <c r="AT88" s="163">
        <f t="shared" si="110"/>
        <v>9362.2999999999975</v>
      </c>
      <c r="AU88" s="163">
        <f t="shared" si="110"/>
        <v>1477.1</v>
      </c>
      <c r="AV88" s="163">
        <f t="shared" si="110"/>
        <v>5785.0000000000009</v>
      </c>
      <c r="AW88" s="163">
        <f t="shared" si="110"/>
        <v>680</v>
      </c>
      <c r="AX88" s="163">
        <f>AX6+AX11+AX16+AX23+AX37+AX50+AX63+AX68+AX76+AX85</f>
        <v>830.1</v>
      </c>
      <c r="AY88" s="163">
        <f t="shared" ref="AY88:BA88" si="111">AY6+AY11+AY16+AY23+AY37+AY50+AY63+AY68+AY76+AY85</f>
        <v>2065.4000000000005</v>
      </c>
      <c r="AZ88" s="163">
        <f t="shared" si="111"/>
        <v>399.70000000000005</v>
      </c>
      <c r="BA88" s="163">
        <f t="shared" si="111"/>
        <v>175.7</v>
      </c>
      <c r="BB88" s="163">
        <f t="shared" si="110"/>
        <v>2640.8</v>
      </c>
      <c r="BC88" s="164">
        <f t="shared" si="110"/>
        <v>45458.9</v>
      </c>
      <c r="BD88" s="28">
        <f>AS88+AT88+AU88</f>
        <v>45458.899999999994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38.700000000000003</v>
      </c>
      <c r="AP90" s="138">
        <f t="shared" ref="AP90:BC90" si="112">AP33</f>
        <v>25.7</v>
      </c>
      <c r="AQ90" s="138">
        <f t="shared" si="112"/>
        <v>0</v>
      </c>
      <c r="AR90" s="138">
        <f t="shared" si="112"/>
        <v>64.400000000000006</v>
      </c>
      <c r="AS90" s="138">
        <f t="shared" si="112"/>
        <v>335</v>
      </c>
      <c r="AT90" s="138">
        <f t="shared" si="112"/>
        <v>112.80000000000001</v>
      </c>
      <c r="AU90" s="138">
        <f t="shared" si="112"/>
        <v>17.100000000000001</v>
      </c>
      <c r="AV90" s="138">
        <f t="shared" si="112"/>
        <v>35.200000000000003</v>
      </c>
      <c r="AW90" s="138">
        <f t="shared" si="112"/>
        <v>0</v>
      </c>
      <c r="AX90" s="138">
        <f t="shared" si="112"/>
        <v>27.100000000000005</v>
      </c>
      <c r="AY90" s="138">
        <f t="shared" si="112"/>
        <v>27.900000000000006</v>
      </c>
      <c r="AZ90" s="138">
        <f t="shared" si="112"/>
        <v>4.2</v>
      </c>
      <c r="BA90" s="138">
        <f t="shared" si="112"/>
        <v>0</v>
      </c>
      <c r="BB90" s="138">
        <f t="shared" si="112"/>
        <v>32.100000000000009</v>
      </c>
      <c r="BC90" s="138">
        <f t="shared" si="112"/>
        <v>464.90000000000003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1.6</v>
      </c>
      <c r="AP91" s="138">
        <f t="shared" ref="AP91:BC91" si="113">AP43</f>
        <v>3.1</v>
      </c>
      <c r="AQ91" s="138">
        <f t="shared" si="113"/>
        <v>0</v>
      </c>
      <c r="AR91" s="138">
        <f t="shared" si="113"/>
        <v>4.7</v>
      </c>
      <c r="AS91" s="138">
        <f t="shared" si="113"/>
        <v>17.399999999999999</v>
      </c>
      <c r="AT91" s="138">
        <f t="shared" si="113"/>
        <v>41.3</v>
      </c>
      <c r="AU91" s="138">
        <f t="shared" si="113"/>
        <v>0</v>
      </c>
      <c r="AV91" s="138">
        <f t="shared" si="113"/>
        <v>15.6</v>
      </c>
      <c r="AW91" s="138">
        <f t="shared" si="113"/>
        <v>0</v>
      </c>
      <c r="AX91" s="138">
        <f t="shared" si="113"/>
        <v>0.9</v>
      </c>
      <c r="AY91" s="138">
        <f t="shared" si="113"/>
        <v>0</v>
      </c>
      <c r="AZ91" s="138">
        <f t="shared" si="113"/>
        <v>3.5</v>
      </c>
      <c r="BA91" s="138">
        <f t="shared" si="113"/>
        <v>0</v>
      </c>
      <c r="BB91" s="138">
        <f t="shared" si="113"/>
        <v>3.5</v>
      </c>
      <c r="BC91" s="138">
        <f t="shared" si="113"/>
        <v>58.699999999999996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3.1</v>
      </c>
      <c r="AP92" s="154">
        <f t="shared" ref="AP92:BC92" si="114">AP49</f>
        <v>16.8</v>
      </c>
      <c r="AQ92" s="154">
        <f t="shared" si="114"/>
        <v>0</v>
      </c>
      <c r="AR92" s="154">
        <f t="shared" si="114"/>
        <v>19.900000000000002</v>
      </c>
      <c r="AS92" s="154">
        <f t="shared" si="114"/>
        <v>3.1</v>
      </c>
      <c r="AT92" s="154">
        <f t="shared" si="114"/>
        <v>17.5</v>
      </c>
      <c r="AU92" s="154">
        <f t="shared" si="114"/>
        <v>0</v>
      </c>
      <c r="AV92" s="154">
        <f t="shared" si="114"/>
        <v>11.3</v>
      </c>
      <c r="AW92" s="154">
        <f t="shared" si="114"/>
        <v>0</v>
      </c>
      <c r="AX92" s="154">
        <f t="shared" si="114"/>
        <v>0</v>
      </c>
      <c r="AY92" s="154">
        <f t="shared" si="114"/>
        <v>0</v>
      </c>
      <c r="AZ92" s="154">
        <f t="shared" si="114"/>
        <v>0</v>
      </c>
      <c r="BA92" s="154">
        <f t="shared" si="114"/>
        <v>0</v>
      </c>
      <c r="BB92" s="154">
        <f t="shared" si="114"/>
        <v>0</v>
      </c>
      <c r="BC92" s="154">
        <f t="shared" si="114"/>
        <v>20.6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43.400000000000006</v>
      </c>
      <c r="AP93" s="138">
        <f t="shared" ref="AP93:BC93" si="115">SUM(AP90:AP92)</f>
        <v>45.6</v>
      </c>
      <c r="AQ93" s="138">
        <f t="shared" si="115"/>
        <v>0</v>
      </c>
      <c r="AR93" s="138">
        <f t="shared" si="115"/>
        <v>89.000000000000014</v>
      </c>
      <c r="AS93" s="138">
        <f t="shared" si="115"/>
        <v>355.5</v>
      </c>
      <c r="AT93" s="138">
        <f t="shared" si="115"/>
        <v>171.60000000000002</v>
      </c>
      <c r="AU93" s="138">
        <f t="shared" si="115"/>
        <v>17.100000000000001</v>
      </c>
      <c r="AV93" s="138">
        <f t="shared" si="115"/>
        <v>62.100000000000009</v>
      </c>
      <c r="AW93" s="138">
        <f t="shared" si="115"/>
        <v>0</v>
      </c>
      <c r="AX93" s="138">
        <f t="shared" si="115"/>
        <v>28.000000000000004</v>
      </c>
      <c r="AY93" s="138">
        <f t="shared" si="115"/>
        <v>27.900000000000006</v>
      </c>
      <c r="AZ93" s="138">
        <f t="shared" si="115"/>
        <v>7.7</v>
      </c>
      <c r="BA93" s="138">
        <f t="shared" si="115"/>
        <v>0</v>
      </c>
      <c r="BB93" s="138">
        <f t="shared" si="115"/>
        <v>35.600000000000009</v>
      </c>
      <c r="BC93" s="138">
        <f t="shared" si="115"/>
        <v>544.20000000000005</v>
      </c>
      <c r="BD93" s="28">
        <f>AS93+AT93+AU93</f>
        <v>544.20000000000005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337.75</v>
      </c>
      <c r="AP98" s="138">
        <f t="shared" ref="AP98:BC98" si="116">AP6</f>
        <v>57.3</v>
      </c>
      <c r="AQ98" s="138">
        <f t="shared" si="116"/>
        <v>2.5</v>
      </c>
      <c r="AR98" s="138">
        <f t="shared" si="116"/>
        <v>397.54999999999995</v>
      </c>
      <c r="AS98" s="138">
        <f t="shared" si="116"/>
        <v>806.80000000000007</v>
      </c>
      <c r="AT98" s="138">
        <f t="shared" si="116"/>
        <v>143.4</v>
      </c>
      <c r="AU98" s="138">
        <f t="shared" si="116"/>
        <v>294</v>
      </c>
      <c r="AV98" s="138">
        <f t="shared" si="116"/>
        <v>112.5</v>
      </c>
      <c r="AW98" s="138">
        <f t="shared" si="116"/>
        <v>0</v>
      </c>
      <c r="AX98" s="138">
        <f t="shared" si="116"/>
        <v>21.9</v>
      </c>
      <c r="AY98" s="138">
        <f t="shared" si="116"/>
        <v>43.8</v>
      </c>
      <c r="AZ98" s="138">
        <f t="shared" si="116"/>
        <v>0</v>
      </c>
      <c r="BA98" s="138">
        <f t="shared" si="116"/>
        <v>34.899999999999977</v>
      </c>
      <c r="BB98" s="138">
        <f t="shared" si="116"/>
        <v>78.699999999999974</v>
      </c>
      <c r="BC98" s="138">
        <f t="shared" si="116"/>
        <v>1244.2000000000003</v>
      </c>
    </row>
    <row r="99" spans="40:55" x14ac:dyDescent="0.2">
      <c r="AN99" s="148" t="s">
        <v>273</v>
      </c>
      <c r="AO99" s="138">
        <f>AO11</f>
        <v>91.500000000000014</v>
      </c>
      <c r="AP99" s="138">
        <f t="shared" ref="AP99:BC99" si="117">AP11</f>
        <v>176</v>
      </c>
      <c r="AQ99" s="138">
        <f t="shared" si="117"/>
        <v>0</v>
      </c>
      <c r="AR99" s="138">
        <f t="shared" si="117"/>
        <v>267.5</v>
      </c>
      <c r="AS99" s="138">
        <f t="shared" si="117"/>
        <v>118.1</v>
      </c>
      <c r="AT99" s="138">
        <f t="shared" si="117"/>
        <v>1166.7</v>
      </c>
      <c r="AU99" s="138">
        <f t="shared" si="117"/>
        <v>1</v>
      </c>
      <c r="AV99" s="138">
        <f t="shared" si="117"/>
        <v>94.4</v>
      </c>
      <c r="AW99" s="138">
        <f t="shared" si="117"/>
        <v>90.1</v>
      </c>
      <c r="AX99" s="138">
        <f t="shared" si="117"/>
        <v>5.6000000000000005</v>
      </c>
      <c r="AY99" s="138">
        <f t="shared" si="117"/>
        <v>0.5</v>
      </c>
      <c r="AZ99" s="138">
        <f t="shared" si="117"/>
        <v>19.099999999999998</v>
      </c>
      <c r="BA99" s="138">
        <f t="shared" si="117"/>
        <v>0</v>
      </c>
      <c r="BB99" s="138">
        <f t="shared" si="117"/>
        <v>19.599999999999998</v>
      </c>
      <c r="BC99" s="138">
        <f t="shared" si="117"/>
        <v>1285.8000000000002</v>
      </c>
    </row>
    <row r="100" spans="40:55" x14ac:dyDescent="0.2">
      <c r="AN100" s="148" t="s">
        <v>274</v>
      </c>
      <c r="AO100" s="138">
        <f>AO16</f>
        <v>1125.1999999999998</v>
      </c>
      <c r="AP100" s="138">
        <f t="shared" ref="AP100:BC100" si="118">AP16</f>
        <v>247.79999999999998</v>
      </c>
      <c r="AQ100" s="138">
        <f t="shared" si="118"/>
        <v>0</v>
      </c>
      <c r="AR100" s="138">
        <f t="shared" si="118"/>
        <v>1373</v>
      </c>
      <c r="AS100" s="138">
        <f t="shared" si="118"/>
        <v>1189.8999999999999</v>
      </c>
      <c r="AT100" s="138">
        <f t="shared" si="118"/>
        <v>331.4</v>
      </c>
      <c r="AU100" s="138">
        <f t="shared" si="118"/>
        <v>0.5</v>
      </c>
      <c r="AV100" s="138">
        <f t="shared" si="118"/>
        <v>384.40000000000003</v>
      </c>
      <c r="AW100" s="138">
        <f t="shared" si="118"/>
        <v>0</v>
      </c>
      <c r="AX100" s="138">
        <f t="shared" si="118"/>
        <v>3.6000000000000005</v>
      </c>
      <c r="AY100" s="138">
        <f t="shared" si="118"/>
        <v>4.0999999999999996</v>
      </c>
      <c r="AZ100" s="138">
        <f t="shared" si="118"/>
        <v>8</v>
      </c>
      <c r="BA100" s="138">
        <f t="shared" si="118"/>
        <v>0</v>
      </c>
      <c r="BB100" s="138">
        <f t="shared" si="118"/>
        <v>12.1</v>
      </c>
      <c r="BC100" s="138">
        <f t="shared" si="118"/>
        <v>1521.8</v>
      </c>
    </row>
    <row r="101" spans="40:55" x14ac:dyDescent="0.2">
      <c r="AN101" s="148" t="s">
        <v>275</v>
      </c>
      <c r="AO101" s="138">
        <f>AO23</f>
        <v>483.4</v>
      </c>
      <c r="AP101" s="138">
        <f t="shared" ref="AP101:BC101" si="119">AP23</f>
        <v>1319</v>
      </c>
      <c r="AQ101" s="138">
        <f t="shared" si="119"/>
        <v>0</v>
      </c>
      <c r="AR101" s="138">
        <f t="shared" si="119"/>
        <v>1802.4</v>
      </c>
      <c r="AS101" s="138">
        <f t="shared" si="119"/>
        <v>833.59999999999991</v>
      </c>
      <c r="AT101" s="138">
        <f t="shared" si="119"/>
        <v>4325.2</v>
      </c>
      <c r="AU101" s="138">
        <f t="shared" si="119"/>
        <v>32.299999999999997</v>
      </c>
      <c r="AV101" s="138">
        <f t="shared" si="119"/>
        <v>527.5</v>
      </c>
      <c r="AW101" s="138">
        <f t="shared" si="119"/>
        <v>197.89999999999998</v>
      </c>
      <c r="AX101" s="138">
        <f t="shared" si="119"/>
        <v>0</v>
      </c>
      <c r="AY101" s="138">
        <f t="shared" si="119"/>
        <v>20.9</v>
      </c>
      <c r="AZ101" s="138">
        <f t="shared" si="119"/>
        <v>332.6</v>
      </c>
      <c r="BA101" s="138">
        <f t="shared" si="119"/>
        <v>0</v>
      </c>
      <c r="BB101" s="138">
        <f t="shared" si="119"/>
        <v>353.50000000000006</v>
      </c>
      <c r="BC101" s="138">
        <f t="shared" si="119"/>
        <v>5191.1000000000004</v>
      </c>
    </row>
    <row r="102" spans="40:55" x14ac:dyDescent="0.2">
      <c r="AN102" s="148" t="s">
        <v>276</v>
      </c>
      <c r="AO102" s="138">
        <f>AO37</f>
        <v>2484.3999999999996</v>
      </c>
      <c r="AP102" s="138">
        <f t="shared" ref="AP102:BC102" si="120">AP37</f>
        <v>456.5</v>
      </c>
      <c r="AQ102" s="138">
        <f t="shared" si="120"/>
        <v>19.7</v>
      </c>
      <c r="AR102" s="138">
        <f t="shared" si="120"/>
        <v>2960.5999999999995</v>
      </c>
      <c r="AS102" s="138">
        <f t="shared" si="120"/>
        <v>8270.9</v>
      </c>
      <c r="AT102" s="138">
        <f t="shared" si="120"/>
        <v>913.59999999999991</v>
      </c>
      <c r="AU102" s="138">
        <f t="shared" si="120"/>
        <v>500.90000000000009</v>
      </c>
      <c r="AV102" s="138">
        <f t="shared" si="120"/>
        <v>647.5</v>
      </c>
      <c r="AW102" s="138">
        <f t="shared" si="120"/>
        <v>0</v>
      </c>
      <c r="AX102" s="138">
        <f t="shared" si="120"/>
        <v>374.2</v>
      </c>
      <c r="AY102" s="138">
        <f t="shared" si="120"/>
        <v>968.60000000000014</v>
      </c>
      <c r="AZ102" s="138">
        <f t="shared" si="120"/>
        <v>10.7</v>
      </c>
      <c r="BA102" s="138">
        <f t="shared" si="120"/>
        <v>140.5</v>
      </c>
      <c r="BB102" s="138">
        <f t="shared" si="120"/>
        <v>1119.8</v>
      </c>
      <c r="BC102" s="138">
        <f t="shared" si="120"/>
        <v>9685.3999999999978</v>
      </c>
    </row>
    <row r="103" spans="40:55" x14ac:dyDescent="0.2">
      <c r="AN103" s="148" t="s">
        <v>277</v>
      </c>
      <c r="AO103" s="138">
        <f>AO50</f>
        <v>2989.2000000000003</v>
      </c>
      <c r="AP103" s="138">
        <f t="shared" ref="AP103:BC103" si="121">AP50</f>
        <v>412.9</v>
      </c>
      <c r="AQ103" s="138">
        <f t="shared" si="121"/>
        <v>201.4</v>
      </c>
      <c r="AR103" s="138">
        <f t="shared" si="121"/>
        <v>3603.5</v>
      </c>
      <c r="AS103" s="138">
        <f t="shared" si="121"/>
        <v>7766.5</v>
      </c>
      <c r="AT103" s="138">
        <f t="shared" si="121"/>
        <v>709.90000000000009</v>
      </c>
      <c r="AU103" s="138">
        <f t="shared" si="121"/>
        <v>515.79999999999995</v>
      </c>
      <c r="AV103" s="138">
        <f t="shared" si="121"/>
        <v>708.89999999999986</v>
      </c>
      <c r="AW103" s="138">
        <f t="shared" si="121"/>
        <v>58.9</v>
      </c>
      <c r="AX103" s="138">
        <f t="shared" si="121"/>
        <v>196.3</v>
      </c>
      <c r="AY103" s="138">
        <f t="shared" si="121"/>
        <v>727.4</v>
      </c>
      <c r="AZ103" s="138">
        <f t="shared" si="121"/>
        <v>5.3</v>
      </c>
      <c r="BA103" s="138">
        <f t="shared" si="121"/>
        <v>0</v>
      </c>
      <c r="BB103" s="138">
        <f t="shared" si="121"/>
        <v>732.7</v>
      </c>
      <c r="BC103" s="138">
        <f t="shared" si="121"/>
        <v>8992.2000000000025</v>
      </c>
    </row>
    <row r="104" spans="40:55" x14ac:dyDescent="0.2">
      <c r="AN104" s="148" t="s">
        <v>278</v>
      </c>
      <c r="AO104" s="138">
        <f>AO63</f>
        <v>6687.1</v>
      </c>
      <c r="AP104" s="138">
        <f t="shared" ref="AP104:BC104" si="122">AP63</f>
        <v>656.59999999999991</v>
      </c>
      <c r="AQ104" s="138">
        <f t="shared" si="122"/>
        <v>27.2</v>
      </c>
      <c r="AR104" s="138">
        <f t="shared" si="122"/>
        <v>7370.9</v>
      </c>
      <c r="AS104" s="138">
        <f t="shared" si="122"/>
        <v>11066.999999999998</v>
      </c>
      <c r="AT104" s="138">
        <f t="shared" si="122"/>
        <v>807.89999999999986</v>
      </c>
      <c r="AU104" s="138">
        <f t="shared" si="122"/>
        <v>78.599999999999994</v>
      </c>
      <c r="AV104" s="138">
        <f t="shared" si="122"/>
        <v>2866.0000000000005</v>
      </c>
      <c r="AW104" s="138">
        <f t="shared" si="122"/>
        <v>198.3</v>
      </c>
      <c r="AX104" s="138">
        <f t="shared" si="122"/>
        <v>218.79999999999998</v>
      </c>
      <c r="AY104" s="138">
        <f t="shared" si="122"/>
        <v>0</v>
      </c>
      <c r="AZ104" s="138">
        <f t="shared" si="122"/>
        <v>0</v>
      </c>
      <c r="BA104" s="138">
        <f t="shared" si="122"/>
        <v>0</v>
      </c>
      <c r="BB104" s="138">
        <f t="shared" si="122"/>
        <v>0</v>
      </c>
      <c r="BC104" s="138">
        <f t="shared" si="122"/>
        <v>11953.5</v>
      </c>
    </row>
    <row r="105" spans="40:55" x14ac:dyDescent="0.2">
      <c r="AN105" s="148" t="s">
        <v>279</v>
      </c>
      <c r="AO105" s="138">
        <f>AO68</f>
        <v>130.30000000000001</v>
      </c>
      <c r="AP105" s="138">
        <f t="shared" ref="AP105:BC105" si="123">AP68</f>
        <v>38.200000000000003</v>
      </c>
      <c r="AQ105" s="138">
        <f t="shared" si="123"/>
        <v>11.6</v>
      </c>
      <c r="AR105" s="138">
        <f t="shared" si="123"/>
        <v>180.1</v>
      </c>
      <c r="AS105" s="138">
        <f t="shared" si="123"/>
        <v>478.7</v>
      </c>
      <c r="AT105" s="138">
        <f t="shared" si="123"/>
        <v>45.400000000000006</v>
      </c>
      <c r="AU105" s="138">
        <f t="shared" si="123"/>
        <v>23.700000000000003</v>
      </c>
      <c r="AV105" s="138">
        <f t="shared" si="123"/>
        <v>65.400000000000006</v>
      </c>
      <c r="AW105" s="138">
        <f t="shared" si="123"/>
        <v>0</v>
      </c>
      <c r="AX105" s="138">
        <f t="shared" si="123"/>
        <v>9.6999999999999993</v>
      </c>
      <c r="AY105" s="138">
        <f t="shared" si="123"/>
        <v>12.2</v>
      </c>
      <c r="AZ105" s="138">
        <f t="shared" si="123"/>
        <v>0</v>
      </c>
      <c r="BA105" s="138">
        <f t="shared" si="123"/>
        <v>0.30000000000000071</v>
      </c>
      <c r="BB105" s="138">
        <f t="shared" si="123"/>
        <v>12.5</v>
      </c>
      <c r="BC105" s="138">
        <f t="shared" si="123"/>
        <v>547.79999999999995</v>
      </c>
    </row>
    <row r="106" spans="40:55" x14ac:dyDescent="0.2">
      <c r="AN106" s="148" t="s">
        <v>280</v>
      </c>
      <c r="AO106" s="138">
        <f>AO76</f>
        <v>307.50000000000006</v>
      </c>
      <c r="AP106" s="138">
        <f t="shared" ref="AP106:BC106" si="124">AP76</f>
        <v>169.2</v>
      </c>
      <c r="AQ106" s="138">
        <f t="shared" si="124"/>
        <v>0</v>
      </c>
      <c r="AR106" s="138">
        <f t="shared" si="124"/>
        <v>476.7</v>
      </c>
      <c r="AS106" s="138">
        <f t="shared" si="124"/>
        <v>411.40000000000003</v>
      </c>
      <c r="AT106" s="138">
        <f t="shared" si="124"/>
        <v>321.99999999999994</v>
      </c>
      <c r="AU106" s="138">
        <f t="shared" si="124"/>
        <v>0</v>
      </c>
      <c r="AV106" s="138">
        <f t="shared" si="124"/>
        <v>170.6</v>
      </c>
      <c r="AW106" s="138">
        <f t="shared" si="124"/>
        <v>26.5</v>
      </c>
      <c r="AX106" s="138">
        <f t="shared" si="124"/>
        <v>0</v>
      </c>
      <c r="AY106" s="138">
        <f t="shared" si="124"/>
        <v>63.900000000000006</v>
      </c>
      <c r="AZ106" s="138">
        <f t="shared" si="124"/>
        <v>21</v>
      </c>
      <c r="BA106" s="138">
        <f t="shared" si="124"/>
        <v>0</v>
      </c>
      <c r="BB106" s="138">
        <f t="shared" si="124"/>
        <v>84.9</v>
      </c>
      <c r="BC106" s="138">
        <f t="shared" si="124"/>
        <v>733.4</v>
      </c>
    </row>
    <row r="107" spans="40:55" ht="13.5" thickBot="1" x14ac:dyDescent="0.25">
      <c r="AN107" s="184" t="s">
        <v>281</v>
      </c>
      <c r="AO107" s="154">
        <f>AO85</f>
        <v>55</v>
      </c>
      <c r="AP107" s="154">
        <f t="shared" ref="AP107:BC107" si="125">AP85</f>
        <v>320.8</v>
      </c>
      <c r="AQ107" s="154">
        <f t="shared" si="125"/>
        <v>0</v>
      </c>
      <c r="AR107" s="154">
        <f t="shared" si="125"/>
        <v>375.79999999999995</v>
      </c>
      <c r="AS107" s="154">
        <f t="shared" si="125"/>
        <v>3676.6</v>
      </c>
      <c r="AT107" s="154">
        <f t="shared" si="125"/>
        <v>596.79999999999995</v>
      </c>
      <c r="AU107" s="154">
        <f t="shared" si="125"/>
        <v>30.3</v>
      </c>
      <c r="AV107" s="154">
        <f t="shared" si="125"/>
        <v>207.8</v>
      </c>
      <c r="AW107" s="154">
        <f t="shared" si="125"/>
        <v>108.3</v>
      </c>
      <c r="AX107" s="154">
        <f t="shared" si="125"/>
        <v>0</v>
      </c>
      <c r="AY107" s="154">
        <f t="shared" si="125"/>
        <v>224.00000000000003</v>
      </c>
      <c r="AZ107" s="154">
        <f t="shared" si="125"/>
        <v>3</v>
      </c>
      <c r="BA107" s="154">
        <f t="shared" si="125"/>
        <v>0</v>
      </c>
      <c r="BB107" s="154">
        <f t="shared" si="125"/>
        <v>227.00000000000003</v>
      </c>
      <c r="BC107" s="154">
        <f t="shared" si="125"/>
        <v>4303.7</v>
      </c>
    </row>
    <row r="108" spans="40:55" ht="13.5" thickTop="1" x14ac:dyDescent="0.2">
      <c r="AN108" s="251" t="s">
        <v>242</v>
      </c>
      <c r="AO108" s="250">
        <f>SUM(AO98:AO107)</f>
        <v>14691.35</v>
      </c>
      <c r="AP108" s="250">
        <f t="shared" ref="AP108:BC108" si="126">SUM(AP98:AP107)</f>
        <v>3854.2999999999997</v>
      </c>
      <c r="AQ108" s="250">
        <f t="shared" si="126"/>
        <v>262.39999999999998</v>
      </c>
      <c r="AR108" s="250">
        <f t="shared" si="126"/>
        <v>18808.049999999996</v>
      </c>
      <c r="AS108" s="250">
        <f t="shared" si="126"/>
        <v>34619.5</v>
      </c>
      <c r="AT108" s="250">
        <f t="shared" si="126"/>
        <v>9362.2999999999975</v>
      </c>
      <c r="AU108" s="250">
        <f t="shared" si="126"/>
        <v>1477.1</v>
      </c>
      <c r="AV108" s="250">
        <f t="shared" si="126"/>
        <v>5785.0000000000009</v>
      </c>
      <c r="AW108" s="250">
        <f t="shared" si="126"/>
        <v>680</v>
      </c>
      <c r="AX108" s="250">
        <f t="shared" si="126"/>
        <v>830.1</v>
      </c>
      <c r="AY108" s="250">
        <f t="shared" si="126"/>
        <v>2065.4000000000005</v>
      </c>
      <c r="AZ108" s="250">
        <f t="shared" si="126"/>
        <v>399.70000000000005</v>
      </c>
      <c r="BA108" s="250">
        <f t="shared" si="126"/>
        <v>175.7</v>
      </c>
      <c r="BB108" s="250">
        <f t="shared" si="126"/>
        <v>2640.8</v>
      </c>
      <c r="BC108" s="250">
        <f t="shared" si="126"/>
        <v>45458.9</v>
      </c>
    </row>
    <row r="109" spans="40:55" x14ac:dyDescent="0.2">
      <c r="AN109" s="252" t="s">
        <v>214</v>
      </c>
      <c r="AO109" s="138">
        <f>AO87</f>
        <v>14691.349999999999</v>
      </c>
      <c r="AP109" s="138">
        <f t="shared" ref="AP109:BC109" si="127">AP87</f>
        <v>3854.3000000000006</v>
      </c>
      <c r="AQ109" s="138">
        <f t="shared" si="127"/>
        <v>262.40000000000003</v>
      </c>
      <c r="AR109" s="138">
        <f t="shared" si="127"/>
        <v>18808.050000000007</v>
      </c>
      <c r="AS109" s="138">
        <f t="shared" si="127"/>
        <v>34619.499999999993</v>
      </c>
      <c r="AT109" s="138">
        <f t="shared" si="127"/>
        <v>9362.3000000000029</v>
      </c>
      <c r="AU109" s="138">
        <f t="shared" si="127"/>
        <v>1477.1</v>
      </c>
      <c r="AV109" s="138">
        <f t="shared" si="127"/>
        <v>5785.0000000000009</v>
      </c>
      <c r="AW109" s="138">
        <f t="shared" si="127"/>
        <v>679.99999999999989</v>
      </c>
      <c r="AX109" s="138">
        <f t="shared" si="127"/>
        <v>830.1</v>
      </c>
      <c r="AY109" s="138">
        <f t="shared" si="127"/>
        <v>2065.4</v>
      </c>
      <c r="AZ109" s="138">
        <f t="shared" si="127"/>
        <v>399.70000000000005</v>
      </c>
      <c r="BA109" s="138">
        <f t="shared" si="127"/>
        <v>175.7</v>
      </c>
      <c r="BB109" s="138">
        <f t="shared" si="127"/>
        <v>2640.7999999999997</v>
      </c>
      <c r="BC109" s="138">
        <f t="shared" si="127"/>
        <v>45458.900000000009</v>
      </c>
    </row>
    <row r="110" spans="40:55" x14ac:dyDescent="0.2">
      <c r="AN110" s="148" t="s">
        <v>241</v>
      </c>
      <c r="AO110" s="138">
        <f>AO93</f>
        <v>43.400000000000006</v>
      </c>
      <c r="AP110" s="138">
        <f t="shared" ref="AP110:BC110" si="128">AP93</f>
        <v>45.6</v>
      </c>
      <c r="AQ110" s="138">
        <f t="shared" si="128"/>
        <v>0</v>
      </c>
      <c r="AR110" s="138">
        <f t="shared" si="128"/>
        <v>89.000000000000014</v>
      </c>
      <c r="AS110" s="138">
        <f t="shared" si="128"/>
        <v>355.5</v>
      </c>
      <c r="AT110" s="138">
        <f t="shared" si="128"/>
        <v>171.60000000000002</v>
      </c>
      <c r="AU110" s="138">
        <f t="shared" si="128"/>
        <v>17.100000000000001</v>
      </c>
      <c r="AV110" s="138">
        <f t="shared" si="128"/>
        <v>62.100000000000009</v>
      </c>
      <c r="AW110" s="138">
        <f t="shared" si="128"/>
        <v>0</v>
      </c>
      <c r="AX110" s="138">
        <f t="shared" si="128"/>
        <v>28.000000000000004</v>
      </c>
      <c r="AY110" s="138">
        <f t="shared" si="128"/>
        <v>27.900000000000006</v>
      </c>
      <c r="AZ110" s="138">
        <f t="shared" si="128"/>
        <v>7.7</v>
      </c>
      <c r="BA110" s="138">
        <f t="shared" si="128"/>
        <v>0</v>
      </c>
      <c r="BB110" s="138">
        <f t="shared" si="128"/>
        <v>35.600000000000009</v>
      </c>
      <c r="BC110" s="138">
        <f t="shared" si="128"/>
        <v>544.20000000000005</v>
      </c>
    </row>
    <row r="112" spans="40:55" x14ac:dyDescent="0.2">
      <c r="AO112" s="169">
        <f>AO108/AS108</f>
        <v>0.42436632533687663</v>
      </c>
      <c r="AP112" s="169">
        <f>AP108/AT108</f>
        <v>0.41168302660670997</v>
      </c>
      <c r="AQ112" s="169">
        <f>AQ108/AU108</f>
        <v>0.17764538622977455</v>
      </c>
      <c r="AR112" s="169">
        <f>AR108/BC108</f>
        <v>0.4137374639509534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topLeftCell="AK1" workbookViewId="0">
      <pane ySplit="1530" topLeftCell="A84" activePane="bottomLeft"/>
      <selection activeCell="AE1" sqref="AE1:AG1"/>
      <selection pane="bottomLeft" activeCell="AR112" sqref="AR112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'2008_AG_GW_Counties'!C2</f>
        <v>1.9</v>
      </c>
      <c r="D2" s="29">
        <f>'2008_Urban_GW_Counties'!C2</f>
        <v>21.7</v>
      </c>
      <c r="E2" s="29">
        <f>'2008_MW_GW_Counties'!C2</f>
        <v>0</v>
      </c>
      <c r="F2" s="29">
        <f t="shared" ref="F2" si="0">SUM(C2:E2)</f>
        <v>23.599999999999998</v>
      </c>
      <c r="G2" s="28">
        <f>'2008_AG_GW_Counties'!H2</f>
        <v>4.6000000000000005</v>
      </c>
      <c r="H2" s="29">
        <f>'2008_Urban_GW_Counties'!H2</f>
        <v>170.6</v>
      </c>
      <c r="I2" s="29">
        <f>'2008_MW_GW_Counties'!H2</f>
        <v>0</v>
      </c>
      <c r="J2" s="28">
        <f>'2008_AG_GW_Counties'!D2+'2008_Urban_GW_Counties'!D2+'2008_MW_GW_Counties'!D2</f>
        <v>10.8</v>
      </c>
      <c r="K2" s="28">
        <f>'2008_AG_GW_Counties'!E2+'2008_Urban_GW_Counties'!E2+'2008_MW_GW_Counties'!E2</f>
        <v>9.5</v>
      </c>
      <c r="L2" s="28">
        <f>'2008_AG_GW_Counties'!F2+'2008_Urban_GW_Counties'!F2+'2008_MW_GW_Counties'!F2</f>
        <v>0</v>
      </c>
      <c r="M2" s="28">
        <f>'2008_AG_GW_Counties'!J2</f>
        <v>0</v>
      </c>
      <c r="N2" s="29">
        <f>'2008_Urban_GW_Counties'!J2</f>
        <v>0</v>
      </c>
      <c r="O2" s="29">
        <f>'2008_MW_GW_Counties'!J2</f>
        <v>0</v>
      </c>
      <c r="P2" s="28">
        <f>'2008_AG_GW_Counties'!J2+'2008_Urban_GW_Counties'!J2+'2008_MW_GW_Counties'!J2</f>
        <v>0</v>
      </c>
      <c r="Q2" s="29">
        <f>'2008_AG_GW_Counties'!H2+'2008_Urban_GW_Counties'!H2+'2008_MW_GW_Counties'!H2</f>
        <v>175.2</v>
      </c>
      <c r="S2" s="27">
        <v>101</v>
      </c>
      <c r="T2" s="25" t="s">
        <v>147</v>
      </c>
      <c r="U2" s="28">
        <f>'2008_AG_GW_Counties'!P2</f>
        <v>188.5</v>
      </c>
      <c r="V2" s="29">
        <f>'2008_Urban_GW_Counties'!P2</f>
        <v>6.2</v>
      </c>
      <c r="W2" s="29">
        <f>'2008_MW_GW_Counties'!P2</f>
        <v>2.5</v>
      </c>
      <c r="X2" s="29">
        <f>SUM(U2:W2)</f>
        <v>197.2</v>
      </c>
      <c r="Y2" s="28">
        <f>'2008_AG_GW_Counties'!U2</f>
        <v>563</v>
      </c>
      <c r="Z2" s="29">
        <f>'2008_Urban_GW_Counties'!U2</f>
        <v>9.9</v>
      </c>
      <c r="AA2" s="29">
        <f>'2008_MW_GW_Counties'!U2</f>
        <v>276.39999999999998</v>
      </c>
      <c r="AB2" s="28">
        <f>'2008_AG_GW_Counties'!Q2+'2008_Urban_GW_Counties'!Q2+'2008_MW_GW_Counties'!Q2</f>
        <v>53.8</v>
      </c>
      <c r="AC2" s="28">
        <f>'2008_AG_GW_Counties'!R2+'2008_Urban_GW_Counties'!R2+'2008_MW_GW_Counties'!R2</f>
        <v>0</v>
      </c>
      <c r="AD2" s="28">
        <f>'2008_AG_GW_Counties'!S2+'2008_Urban_GW_Counties'!S2+'2008_MW_GW_Counties'!S2</f>
        <v>20.600000000000005</v>
      </c>
      <c r="AE2" s="28">
        <f>'2008_AG_GW_Counties'!W2</f>
        <v>49.9</v>
      </c>
      <c r="AF2" s="29">
        <f>'2008_Urban_GW_Counties'!W2</f>
        <v>0</v>
      </c>
      <c r="AG2" s="29">
        <f>'2008_MW_GW_Counties'!W2</f>
        <v>40</v>
      </c>
      <c r="AH2" s="28">
        <f>'2008_AG_GW_Counties'!W2+'2008_Urban_GW_Counties'!W2+'2008_MW_GW_Counties'!W2</f>
        <v>89.9</v>
      </c>
      <c r="AI2" s="29">
        <f t="shared" ref="AI2:AI33" si="1">Y2+Z2+AA2</f>
        <v>849.3</v>
      </c>
      <c r="AL2" s="148" t="s">
        <v>229</v>
      </c>
      <c r="AM2" s="150">
        <v>101</v>
      </c>
      <c r="AN2" s="151" t="s">
        <v>147</v>
      </c>
      <c r="AO2" s="138">
        <f t="shared" ref="AO2:AX2" si="2">U2</f>
        <v>188.5</v>
      </c>
      <c r="AP2" s="138">
        <f t="shared" si="2"/>
        <v>6.2</v>
      </c>
      <c r="AQ2" s="138">
        <f t="shared" si="2"/>
        <v>2.5</v>
      </c>
      <c r="AR2" s="138">
        <f t="shared" si="2"/>
        <v>197.2</v>
      </c>
      <c r="AS2" s="138">
        <f t="shared" si="2"/>
        <v>563</v>
      </c>
      <c r="AT2" s="138">
        <f t="shared" si="2"/>
        <v>9.9</v>
      </c>
      <c r="AU2" s="138">
        <f t="shared" si="2"/>
        <v>276.39999999999998</v>
      </c>
      <c r="AV2" s="138">
        <f t="shared" si="2"/>
        <v>53.8</v>
      </c>
      <c r="AW2" s="138">
        <f t="shared" si="2"/>
        <v>0</v>
      </c>
      <c r="AX2" s="138">
        <f t="shared" si="2"/>
        <v>20.600000000000005</v>
      </c>
      <c r="AY2" s="138">
        <f t="shared" ref="AY2:BA5" si="3">AE2</f>
        <v>49.9</v>
      </c>
      <c r="AZ2" s="138">
        <f t="shared" si="3"/>
        <v>0</v>
      </c>
      <c r="BA2" s="138">
        <f t="shared" si="3"/>
        <v>40</v>
      </c>
      <c r="BB2" s="138">
        <f t="shared" ref="BB2:BC5" si="4">AH2</f>
        <v>89.9</v>
      </c>
      <c r="BC2" s="138">
        <f t="shared" si="4"/>
        <v>849.3</v>
      </c>
    </row>
    <row r="3" spans="1:56" x14ac:dyDescent="0.2">
      <c r="A3" s="23" t="s">
        <v>10</v>
      </c>
      <c r="B3" s="24" t="s">
        <v>11</v>
      </c>
      <c r="C3" s="28">
        <f>'2008_AG_GW_Counties'!C3</f>
        <v>0</v>
      </c>
      <c r="D3" s="29">
        <f>'2008_Urban_GW_Counties'!C3</f>
        <v>0</v>
      </c>
      <c r="E3" s="29">
        <f>'2008_MW_GW_Counties'!C3</f>
        <v>0</v>
      </c>
      <c r="F3" s="29">
        <f t="shared" ref="F3:F59" si="5">SUM(C3:E3)</f>
        <v>0</v>
      </c>
      <c r="G3" s="28">
        <f>'2008_AG_GW_Counties'!H3</f>
        <v>15.799999999999999</v>
      </c>
      <c r="H3" s="29">
        <f>'2008_Urban_GW_Counties'!H3</f>
        <v>0.2</v>
      </c>
      <c r="I3" s="29">
        <f>'2008_MW_GW_Counties'!H3</f>
        <v>0</v>
      </c>
      <c r="J3" s="28">
        <f>'2008_AG_GW_Counties'!D3+'2008_Urban_GW_Counties'!D3+'2008_MW_GW_Counties'!D3</f>
        <v>1.5</v>
      </c>
      <c r="K3" s="28">
        <f>'2008_AG_GW_Counties'!E3+'2008_Urban_GW_Counties'!E3+'2008_MW_GW_Counties'!E3</f>
        <v>0</v>
      </c>
      <c r="L3" s="28">
        <f>'2008_AG_GW_Counties'!F3+'2008_Urban_GW_Counties'!F3+'2008_MW_GW_Counties'!F3</f>
        <v>0</v>
      </c>
      <c r="M3" s="28">
        <f>'2008_AG_GW_Counties'!J3</f>
        <v>8.6999999999999993</v>
      </c>
      <c r="N3" s="29">
        <f>'2008_Urban_GW_Counties'!J3</f>
        <v>0</v>
      </c>
      <c r="O3" s="29">
        <f>'2008_MW_GW_Counties'!J3</f>
        <v>0</v>
      </c>
      <c r="P3" s="28">
        <f>'2008_AG_GW_Counties'!J3+'2008_Urban_GW_Counties'!J3+'2008_MW_GW_Counties'!J3</f>
        <v>8.6999999999999993</v>
      </c>
      <c r="Q3" s="29">
        <f>'2008_AG_GW_Counties'!H3+'2008_Urban_GW_Counties'!H3+'2008_MW_GW_Counties'!H3</f>
        <v>15.999999999999998</v>
      </c>
      <c r="S3" s="27">
        <v>102</v>
      </c>
      <c r="T3" s="25" t="s">
        <v>148</v>
      </c>
      <c r="U3" s="28">
        <f>'2008_AG_GW_Counties'!P3</f>
        <v>9.6999999999999993</v>
      </c>
      <c r="V3" s="29">
        <f>'2008_Urban_GW_Counties'!P3</f>
        <v>5.4</v>
      </c>
      <c r="W3" s="29">
        <f>'2008_MW_GW_Counties'!P3</f>
        <v>0</v>
      </c>
      <c r="X3" s="29">
        <f t="shared" ref="X3:X57" si="6">SUM(U3:W3)</f>
        <v>15.1</v>
      </c>
      <c r="Y3" s="28">
        <f>'2008_AG_GW_Counties'!U3</f>
        <v>34.799999999999997</v>
      </c>
      <c r="Z3" s="29">
        <f>'2008_Urban_GW_Counties'!U3</f>
        <v>11.7</v>
      </c>
      <c r="AA3" s="29">
        <f>'2008_MW_GW_Counties'!U3</f>
        <v>0</v>
      </c>
      <c r="AB3" s="28">
        <f>'2008_AG_GW_Counties'!Q3+'2008_Urban_GW_Counties'!Q3+'2008_MW_GW_Counties'!Q3</f>
        <v>10</v>
      </c>
      <c r="AC3" s="28">
        <f>'2008_AG_GW_Counties'!R3+'2008_Urban_GW_Counties'!R3+'2008_MW_GW_Counties'!R3</f>
        <v>0</v>
      </c>
      <c r="AD3" s="28">
        <f>'2008_AG_GW_Counties'!S3+'2008_Urban_GW_Counties'!S3+'2008_MW_GW_Counties'!S3</f>
        <v>0.2</v>
      </c>
      <c r="AE3" s="28">
        <f>'2008_AG_GW_Counties'!W3</f>
        <v>0</v>
      </c>
      <c r="AF3" s="29">
        <f>'2008_Urban_GW_Counties'!W3</f>
        <v>0</v>
      </c>
      <c r="AG3" s="29">
        <f>'2008_MW_GW_Counties'!W3</f>
        <v>0</v>
      </c>
      <c r="AH3" s="28">
        <f>'2008_AG_GW_Counties'!W3+'2008_Urban_GW_Counties'!W3+'2008_MW_GW_Counties'!W3</f>
        <v>0</v>
      </c>
      <c r="AI3" s="29">
        <f t="shared" si="1"/>
        <v>46.5</v>
      </c>
      <c r="AL3" s="148"/>
      <c r="AM3" s="150">
        <v>102</v>
      </c>
      <c r="AN3" s="151" t="s">
        <v>148</v>
      </c>
      <c r="AO3" s="138">
        <f t="shared" ref="AO3:AO5" si="7">U3</f>
        <v>9.6999999999999993</v>
      </c>
      <c r="AP3" s="138">
        <f t="shared" ref="AP3:AX5" si="8">V3</f>
        <v>5.4</v>
      </c>
      <c r="AQ3" s="138">
        <f t="shared" si="8"/>
        <v>0</v>
      </c>
      <c r="AR3" s="138">
        <f t="shared" si="8"/>
        <v>15.1</v>
      </c>
      <c r="AS3" s="138">
        <f t="shared" si="8"/>
        <v>34.799999999999997</v>
      </c>
      <c r="AT3" s="138">
        <f t="shared" si="8"/>
        <v>11.7</v>
      </c>
      <c r="AU3" s="138">
        <f t="shared" si="8"/>
        <v>0</v>
      </c>
      <c r="AV3" s="138">
        <f t="shared" si="8"/>
        <v>10</v>
      </c>
      <c r="AW3" s="138">
        <f t="shared" si="8"/>
        <v>0</v>
      </c>
      <c r="AX3" s="138">
        <f t="shared" si="8"/>
        <v>0.2</v>
      </c>
      <c r="AY3" s="138">
        <f t="shared" si="3"/>
        <v>0</v>
      </c>
      <c r="AZ3" s="138">
        <f t="shared" si="3"/>
        <v>0</v>
      </c>
      <c r="BA3" s="138">
        <f t="shared" si="3"/>
        <v>0</v>
      </c>
      <c r="BB3" s="138">
        <f t="shared" si="4"/>
        <v>0</v>
      </c>
      <c r="BC3" s="138">
        <f t="shared" si="4"/>
        <v>46.5</v>
      </c>
    </row>
    <row r="4" spans="1:56" x14ac:dyDescent="0.2">
      <c r="A4" s="23" t="s">
        <v>12</v>
      </c>
      <c r="B4" s="24" t="s">
        <v>13</v>
      </c>
      <c r="C4" s="28">
        <f>'2008_AG_GW_Counties'!C4</f>
        <v>7.3</v>
      </c>
      <c r="D4" s="29">
        <f>'2008_Urban_GW_Counties'!C4</f>
        <v>1.6</v>
      </c>
      <c r="E4" s="29">
        <f>'2008_MW_GW_Counties'!C4</f>
        <v>0</v>
      </c>
      <c r="F4" s="29">
        <f t="shared" si="5"/>
        <v>8.9</v>
      </c>
      <c r="G4" s="28">
        <f>'2008_AG_GW_Counties'!H4</f>
        <v>16.3</v>
      </c>
      <c r="H4" s="29">
        <f>'2008_Urban_GW_Counties'!H4</f>
        <v>10.3</v>
      </c>
      <c r="I4" s="29">
        <f>'2008_MW_GW_Counties'!H4</f>
        <v>0</v>
      </c>
      <c r="J4" s="28">
        <f>'2008_AG_GW_Counties'!D4+'2008_Urban_GW_Counties'!D4+'2008_MW_GW_Counties'!D4</f>
        <v>4.9000000000000004</v>
      </c>
      <c r="K4" s="28">
        <f>'2008_AG_GW_Counties'!E4+'2008_Urban_GW_Counties'!E4+'2008_MW_GW_Counties'!E4</f>
        <v>0</v>
      </c>
      <c r="L4" s="28">
        <f>'2008_AG_GW_Counties'!F4+'2008_Urban_GW_Counties'!F4+'2008_MW_GW_Counties'!F4</f>
        <v>0.5</v>
      </c>
      <c r="M4" s="28">
        <f>'2008_AG_GW_Counties'!J4</f>
        <v>0</v>
      </c>
      <c r="N4" s="29">
        <f>'2008_Urban_GW_Counties'!J4</f>
        <v>0.9</v>
      </c>
      <c r="O4" s="29">
        <f>'2008_MW_GW_Counties'!J4</f>
        <v>0</v>
      </c>
      <c r="P4" s="28">
        <f>'2008_AG_GW_Counties'!J4+'2008_Urban_GW_Counties'!J4+'2008_MW_GW_Counties'!J4</f>
        <v>0.9</v>
      </c>
      <c r="Q4" s="29">
        <f>'2008_AG_GW_Counties'!H4+'2008_Urban_GW_Counties'!H4+'2008_MW_GW_Counties'!H4</f>
        <v>26.6</v>
      </c>
      <c r="S4" s="27">
        <v>103</v>
      </c>
      <c r="T4" s="25" t="s">
        <v>149</v>
      </c>
      <c r="U4" s="28">
        <f>'2008_AG_GW_Counties'!P4</f>
        <v>75.700000000000017</v>
      </c>
      <c r="V4" s="29">
        <f>'2008_Urban_GW_Counties'!P4</f>
        <v>17.700000000000003</v>
      </c>
      <c r="W4" s="29">
        <f>'2008_MW_GW_Counties'!P4</f>
        <v>0</v>
      </c>
      <c r="X4" s="29">
        <f t="shared" si="6"/>
        <v>93.40000000000002</v>
      </c>
      <c r="Y4" s="28">
        <f>'2008_AG_GW_Counties'!U4</f>
        <v>98.699999999999989</v>
      </c>
      <c r="Z4" s="29">
        <f>'2008_Urban_GW_Counties'!U4</f>
        <v>48.099999999999994</v>
      </c>
      <c r="AA4" s="29">
        <f>'2008_MW_GW_Counties'!U4</f>
        <v>0</v>
      </c>
      <c r="AB4" s="28">
        <f>'2008_AG_GW_Counties'!Q4+'2008_Urban_GW_Counties'!Q4+'2008_MW_GW_Counties'!Q4</f>
        <v>24.5</v>
      </c>
      <c r="AC4" s="28">
        <f>'2008_AG_GW_Counties'!R4+'2008_Urban_GW_Counties'!R4+'2008_MW_GW_Counties'!R4</f>
        <v>0</v>
      </c>
      <c r="AD4" s="28">
        <f>'2008_AG_GW_Counties'!S4+'2008_Urban_GW_Counties'!S4+'2008_MW_GW_Counties'!S4</f>
        <v>0.2</v>
      </c>
      <c r="AE4" s="28">
        <f>'2008_AG_GW_Counties'!W4</f>
        <v>0</v>
      </c>
      <c r="AF4" s="29">
        <f>'2008_Urban_GW_Counties'!W4</f>
        <v>0</v>
      </c>
      <c r="AG4" s="29">
        <f>'2008_MW_GW_Counties'!W4</f>
        <v>0</v>
      </c>
      <c r="AH4" s="28">
        <f>'2008_AG_GW_Counties'!W4+'2008_Urban_GW_Counties'!W4+'2008_MW_GW_Counties'!W4</f>
        <v>0</v>
      </c>
      <c r="AI4" s="29">
        <f t="shared" si="1"/>
        <v>146.79999999999998</v>
      </c>
      <c r="AL4" s="148"/>
      <c r="AM4" s="150">
        <v>103</v>
      </c>
      <c r="AN4" s="151" t="s">
        <v>149</v>
      </c>
      <c r="AO4" s="138">
        <f t="shared" si="7"/>
        <v>75.700000000000017</v>
      </c>
      <c r="AP4" s="138">
        <f t="shared" si="8"/>
        <v>17.700000000000003</v>
      </c>
      <c r="AQ4" s="138">
        <f t="shared" si="8"/>
        <v>0</v>
      </c>
      <c r="AR4" s="138">
        <f t="shared" si="8"/>
        <v>93.40000000000002</v>
      </c>
      <c r="AS4" s="138">
        <f t="shared" si="8"/>
        <v>98.699999999999989</v>
      </c>
      <c r="AT4" s="138">
        <f t="shared" si="8"/>
        <v>48.099999999999994</v>
      </c>
      <c r="AU4" s="138">
        <f t="shared" si="8"/>
        <v>0</v>
      </c>
      <c r="AV4" s="138">
        <f t="shared" si="8"/>
        <v>24.5</v>
      </c>
      <c r="AW4" s="138">
        <f t="shared" si="8"/>
        <v>0</v>
      </c>
      <c r="AX4" s="138">
        <f t="shared" si="8"/>
        <v>0.2</v>
      </c>
      <c r="AY4" s="138">
        <f t="shared" si="3"/>
        <v>0</v>
      </c>
      <c r="AZ4" s="138">
        <f t="shared" si="3"/>
        <v>0</v>
      </c>
      <c r="BA4" s="138">
        <f t="shared" si="3"/>
        <v>0</v>
      </c>
      <c r="BB4" s="138">
        <f t="shared" si="4"/>
        <v>0</v>
      </c>
      <c r="BC4" s="138">
        <f t="shared" si="4"/>
        <v>146.79999999999998</v>
      </c>
    </row>
    <row r="5" spans="1:56" ht="13.5" thickBot="1" x14ac:dyDescent="0.25">
      <c r="A5" s="23" t="s">
        <v>14</v>
      </c>
      <c r="B5" s="24" t="s">
        <v>15</v>
      </c>
      <c r="C5" s="28">
        <f>'2008_AG_GW_Counties'!C5</f>
        <v>411.90000000000003</v>
      </c>
      <c r="D5" s="29">
        <f>'2008_Urban_GW_Counties'!C5</f>
        <v>53.8</v>
      </c>
      <c r="E5" s="29">
        <f>'2008_MW_GW_Counties'!C5</f>
        <v>9.9</v>
      </c>
      <c r="F5" s="29">
        <f t="shared" si="5"/>
        <v>475.6</v>
      </c>
      <c r="G5" s="28">
        <f>'2008_AG_GW_Counties'!H5</f>
        <v>1185.5999999999999</v>
      </c>
      <c r="H5" s="29">
        <f>'2008_Urban_GW_Counties'!H5</f>
        <v>73.400000000000006</v>
      </c>
      <c r="I5" s="29">
        <f>'2008_MW_GW_Counties'!H5</f>
        <v>101.6</v>
      </c>
      <c r="J5" s="28">
        <f>'2008_AG_GW_Counties'!D5+'2008_Urban_GW_Counties'!D5+'2008_MW_GW_Counties'!D5</f>
        <v>122.4</v>
      </c>
      <c r="K5" s="28">
        <f>'2008_AG_GW_Counties'!E5+'2008_Urban_GW_Counties'!E5+'2008_MW_GW_Counties'!E5</f>
        <v>0</v>
      </c>
      <c r="L5" s="28">
        <f>'2008_AG_GW_Counties'!F5+'2008_Urban_GW_Counties'!F5+'2008_MW_GW_Counties'!F5</f>
        <v>112.5</v>
      </c>
      <c r="M5" s="28">
        <f>'2008_AG_GW_Counties'!J5</f>
        <v>26.2</v>
      </c>
      <c r="N5" s="29">
        <f>'2008_Urban_GW_Counties'!J5</f>
        <v>0</v>
      </c>
      <c r="O5" s="29">
        <f>'2008_MW_GW_Counties'!J5</f>
        <v>2</v>
      </c>
      <c r="P5" s="28">
        <f>'2008_AG_GW_Counties'!J5+'2008_Urban_GW_Counties'!J5+'2008_MW_GW_Counties'!J5</f>
        <v>28.2</v>
      </c>
      <c r="Q5" s="29">
        <f>'2008_AG_GW_Counties'!H5+'2008_Urban_GW_Counties'!H5+'2008_MW_GW_Counties'!H5</f>
        <v>1360.6</v>
      </c>
      <c r="S5" s="27">
        <v>104</v>
      </c>
      <c r="T5" s="25" t="s">
        <v>150</v>
      </c>
      <c r="U5" s="28">
        <f>'2008_AG_GW_Counties'!P5</f>
        <v>57.9</v>
      </c>
      <c r="V5" s="29">
        <f>'2008_Urban_GW_Counties'!P5</f>
        <v>30.3</v>
      </c>
      <c r="W5" s="29">
        <f>'2008_MW_GW_Counties'!P5</f>
        <v>0</v>
      </c>
      <c r="X5" s="29">
        <f t="shared" si="6"/>
        <v>88.2</v>
      </c>
      <c r="Y5" s="28">
        <f>'2008_AG_GW_Counties'!U5</f>
        <v>85.2</v>
      </c>
      <c r="Z5" s="29">
        <f>'2008_Urban_GW_Counties'!U5</f>
        <v>80.5</v>
      </c>
      <c r="AA5" s="29">
        <f>'2008_MW_GW_Counties'!U5</f>
        <v>0</v>
      </c>
      <c r="AB5" s="28">
        <f>'2008_AG_GW_Counties'!Q5+'2008_Urban_GW_Counties'!Q5+'2008_MW_GW_Counties'!Q5</f>
        <v>21.5</v>
      </c>
      <c r="AC5" s="28">
        <f>'2008_AG_GW_Counties'!R5+'2008_Urban_GW_Counties'!R5+'2008_MW_GW_Counties'!R5</f>
        <v>0</v>
      </c>
      <c r="AD5" s="28">
        <f>'2008_AG_GW_Counties'!S5+'2008_Urban_GW_Counties'!S5+'2008_MW_GW_Counties'!S5</f>
        <v>3.5999999999999996</v>
      </c>
      <c r="AE5" s="28">
        <f>'2008_AG_GW_Counties'!W5</f>
        <v>0</v>
      </c>
      <c r="AF5" s="29">
        <f>'2008_Urban_GW_Counties'!W5</f>
        <v>6.3999999999999995</v>
      </c>
      <c r="AG5" s="29">
        <f>'2008_MW_GW_Counties'!W5</f>
        <v>0</v>
      </c>
      <c r="AH5" s="28">
        <f>'2008_AG_GW_Counties'!W5+'2008_Urban_GW_Counties'!W5+'2008_MW_GW_Counties'!W5</f>
        <v>6.3999999999999995</v>
      </c>
      <c r="AI5" s="29">
        <f t="shared" si="1"/>
        <v>165.7</v>
      </c>
      <c r="AL5" s="148"/>
      <c r="AM5" s="152">
        <v>104</v>
      </c>
      <c r="AN5" s="153" t="s">
        <v>150</v>
      </c>
      <c r="AO5" s="154">
        <f t="shared" si="7"/>
        <v>57.9</v>
      </c>
      <c r="AP5" s="154">
        <f t="shared" si="8"/>
        <v>30.3</v>
      </c>
      <c r="AQ5" s="154">
        <f t="shared" si="8"/>
        <v>0</v>
      </c>
      <c r="AR5" s="154">
        <f t="shared" si="8"/>
        <v>88.2</v>
      </c>
      <c r="AS5" s="154">
        <f t="shared" si="8"/>
        <v>85.2</v>
      </c>
      <c r="AT5" s="154">
        <f t="shared" si="8"/>
        <v>80.5</v>
      </c>
      <c r="AU5" s="154">
        <f t="shared" si="8"/>
        <v>0</v>
      </c>
      <c r="AV5" s="154">
        <f t="shared" si="8"/>
        <v>21.5</v>
      </c>
      <c r="AW5" s="154">
        <f t="shared" si="8"/>
        <v>0</v>
      </c>
      <c r="AX5" s="154">
        <f t="shared" si="8"/>
        <v>3.5999999999999996</v>
      </c>
      <c r="AY5" s="154">
        <f t="shared" si="3"/>
        <v>0</v>
      </c>
      <c r="AZ5" s="154">
        <f t="shared" si="3"/>
        <v>6.3999999999999995</v>
      </c>
      <c r="BA5" s="154">
        <f t="shared" si="3"/>
        <v>0</v>
      </c>
      <c r="BB5" s="154">
        <f t="shared" si="4"/>
        <v>6.3999999999999995</v>
      </c>
      <c r="BC5" s="154">
        <f t="shared" si="4"/>
        <v>165.7</v>
      </c>
    </row>
    <row r="6" spans="1:56" ht="13.5" thickTop="1" x14ac:dyDescent="0.2">
      <c r="A6" s="23" t="s">
        <v>16</v>
      </c>
      <c r="B6" s="24" t="s">
        <v>17</v>
      </c>
      <c r="C6" s="28">
        <f>'2008_AG_GW_Counties'!C6</f>
        <v>2.2999999999999998</v>
      </c>
      <c r="D6" s="29">
        <f>'2008_Urban_GW_Counties'!C6</f>
        <v>1.2</v>
      </c>
      <c r="E6" s="29">
        <f>'2008_MW_GW_Counties'!C6</f>
        <v>0</v>
      </c>
      <c r="F6" s="29">
        <f t="shared" si="5"/>
        <v>3.5</v>
      </c>
      <c r="G6" s="28">
        <f>'2008_AG_GW_Counties'!H6</f>
        <v>11.8</v>
      </c>
      <c r="H6" s="29">
        <f>'2008_Urban_GW_Counties'!H6</f>
        <v>11.1</v>
      </c>
      <c r="I6" s="29">
        <f>'2008_MW_GW_Counties'!H6</f>
        <v>0</v>
      </c>
      <c r="J6" s="28">
        <f>'2008_AG_GW_Counties'!D6+'2008_Urban_GW_Counties'!D6+'2008_MW_GW_Counties'!D6</f>
        <v>4.2</v>
      </c>
      <c r="K6" s="28">
        <f>'2008_AG_GW_Counties'!E6+'2008_Urban_GW_Counties'!E6+'2008_MW_GW_Counties'!E6</f>
        <v>0</v>
      </c>
      <c r="L6" s="28">
        <f>'2008_AG_GW_Counties'!F6+'2008_Urban_GW_Counties'!F6+'2008_MW_GW_Counties'!F6</f>
        <v>0.4</v>
      </c>
      <c r="M6" s="28">
        <f>'2008_AG_GW_Counties'!J6</f>
        <v>2.1</v>
      </c>
      <c r="N6" s="29">
        <f>'2008_Urban_GW_Counties'!J6</f>
        <v>0</v>
      </c>
      <c r="O6" s="29">
        <f>'2008_MW_GW_Counties'!J6</f>
        <v>0</v>
      </c>
      <c r="P6" s="28">
        <f>'2008_AG_GW_Counties'!J6+'2008_Urban_GW_Counties'!J6+'2008_MW_GW_Counties'!J6</f>
        <v>2.1</v>
      </c>
      <c r="Q6" s="29">
        <f>'2008_AG_GW_Counties'!H6+'2008_Urban_GW_Counties'!H6+'2008_MW_GW_Counties'!H6</f>
        <v>22.9</v>
      </c>
      <c r="S6" s="27">
        <v>201</v>
      </c>
      <c r="T6" s="25" t="s">
        <v>151</v>
      </c>
      <c r="U6" s="28">
        <f>'2008_AG_GW_Counties'!P6</f>
        <v>74.7</v>
      </c>
      <c r="V6" s="29">
        <f>'2008_Urban_GW_Counties'!P6</f>
        <v>25.300000000000004</v>
      </c>
      <c r="W6" s="29">
        <f>'2008_MW_GW_Counties'!P6</f>
        <v>0</v>
      </c>
      <c r="X6" s="29">
        <f t="shared" si="6"/>
        <v>100</v>
      </c>
      <c r="Y6" s="28">
        <f>'2008_AG_GW_Counties'!U6</f>
        <v>94.899999999999991</v>
      </c>
      <c r="Z6" s="29">
        <f>'2008_Urban_GW_Counties'!U6</f>
        <v>154.80000000000001</v>
      </c>
      <c r="AA6" s="29">
        <f>'2008_MW_GW_Counties'!U6</f>
        <v>1</v>
      </c>
      <c r="AB6" s="28">
        <f>'2008_AG_GW_Counties'!Q6+'2008_Urban_GW_Counties'!Q6+'2008_MW_GW_Counties'!Q6</f>
        <v>34.6</v>
      </c>
      <c r="AC6" s="28">
        <f>'2008_AG_GW_Counties'!R6+'2008_Urban_GW_Counties'!R6+'2008_MW_GW_Counties'!R6</f>
        <v>0</v>
      </c>
      <c r="AD6" s="28">
        <f>'2008_AG_GW_Counties'!S6+'2008_Urban_GW_Counties'!S6+'2008_MW_GW_Counties'!S6</f>
        <v>0</v>
      </c>
      <c r="AE6" s="28">
        <f>'2008_AG_GW_Counties'!W6</f>
        <v>0</v>
      </c>
      <c r="AF6" s="29">
        <f>'2008_Urban_GW_Counties'!W6</f>
        <v>0</v>
      </c>
      <c r="AG6" s="29">
        <f>'2008_MW_GW_Counties'!W6</f>
        <v>0</v>
      </c>
      <c r="AH6" s="28">
        <f>'2008_AG_GW_Counties'!W6+'2008_Urban_GW_Counties'!W6+'2008_MW_GW_Counties'!W6</f>
        <v>0</v>
      </c>
      <c r="AI6" s="29">
        <f t="shared" si="1"/>
        <v>250.7</v>
      </c>
      <c r="AL6" s="148"/>
      <c r="AM6" s="150"/>
      <c r="AN6" s="155" t="s">
        <v>242</v>
      </c>
      <c r="AO6" s="138">
        <f>SUM(AO2:AO5)</f>
        <v>331.79999999999995</v>
      </c>
      <c r="AP6" s="138">
        <f t="shared" ref="AP6:AW6" si="9">SUM(AP2:AP5)</f>
        <v>59.600000000000009</v>
      </c>
      <c r="AQ6" s="138">
        <f t="shared" si="9"/>
        <v>2.5</v>
      </c>
      <c r="AR6" s="138">
        <f t="shared" si="9"/>
        <v>393.9</v>
      </c>
      <c r="AS6" s="138">
        <f t="shared" si="9"/>
        <v>781.7</v>
      </c>
      <c r="AT6" s="138">
        <f t="shared" si="9"/>
        <v>150.19999999999999</v>
      </c>
      <c r="AU6" s="138">
        <f t="shared" si="9"/>
        <v>276.39999999999998</v>
      </c>
      <c r="AV6" s="138">
        <f t="shared" si="9"/>
        <v>109.8</v>
      </c>
      <c r="AW6" s="138">
        <f t="shared" si="9"/>
        <v>0</v>
      </c>
      <c r="AX6" s="138">
        <f>SUM(AX2:AX5)</f>
        <v>24.6</v>
      </c>
      <c r="AY6" s="138">
        <f t="shared" ref="AY6:BA6" si="10">SUM(AY2:AY5)</f>
        <v>49.9</v>
      </c>
      <c r="AZ6" s="138">
        <f t="shared" si="10"/>
        <v>6.3999999999999995</v>
      </c>
      <c r="BA6" s="138">
        <f t="shared" si="10"/>
        <v>40</v>
      </c>
      <c r="BB6" s="138">
        <f>SUM(BB2:BB5)</f>
        <v>96.300000000000011</v>
      </c>
      <c r="BC6" s="138">
        <f>SUM(BC2:BC5)</f>
        <v>1208.3</v>
      </c>
      <c r="BD6" s="28">
        <f>AS6+AT6+AU6</f>
        <v>1208.3000000000002</v>
      </c>
    </row>
    <row r="7" spans="1:56" x14ac:dyDescent="0.2">
      <c r="A7" s="23" t="s">
        <v>18</v>
      </c>
      <c r="B7" s="24" t="s">
        <v>19</v>
      </c>
      <c r="C7" s="28">
        <f>'2008_AG_GW_Counties'!C7</f>
        <v>304.09999999999997</v>
      </c>
      <c r="D7" s="29">
        <f>'2008_Urban_GW_Counties'!C7</f>
        <v>8.6</v>
      </c>
      <c r="E7" s="29">
        <f>'2008_MW_GW_Counties'!C7</f>
        <v>7.8</v>
      </c>
      <c r="F7" s="29">
        <f t="shared" si="5"/>
        <v>320.5</v>
      </c>
      <c r="G7" s="28">
        <f>'2008_AG_GW_Counties'!H7</f>
        <v>1293.9000000000001</v>
      </c>
      <c r="H7" s="29">
        <f>'2008_Urban_GW_Counties'!H7</f>
        <v>8.7999999999999989</v>
      </c>
      <c r="I7" s="29">
        <f>'2008_MW_GW_Counties'!H7</f>
        <v>155.69999999999999</v>
      </c>
      <c r="J7" s="28">
        <f>'2008_AG_GW_Counties'!D7+'2008_Urban_GW_Counties'!D7+'2008_MW_GW_Counties'!D7</f>
        <v>64.899999999999991</v>
      </c>
      <c r="K7" s="28">
        <f>'2008_AG_GW_Counties'!E7+'2008_Urban_GW_Counties'!E7+'2008_MW_GW_Counties'!E7</f>
        <v>0</v>
      </c>
      <c r="L7" s="28">
        <f>'2008_AG_GW_Counties'!F7+'2008_Urban_GW_Counties'!F7+'2008_MW_GW_Counties'!F7</f>
        <v>35.5</v>
      </c>
      <c r="M7" s="28">
        <f>'2008_AG_GW_Counties'!J7</f>
        <v>135.1</v>
      </c>
      <c r="N7" s="29">
        <f>'2008_Urban_GW_Counties'!J7</f>
        <v>0</v>
      </c>
      <c r="O7" s="29">
        <f>'2008_MW_GW_Counties'!J7</f>
        <v>22.300000000000011</v>
      </c>
      <c r="P7" s="28">
        <f>'2008_AG_GW_Counties'!J7+'2008_Urban_GW_Counties'!J7+'2008_MW_GW_Counties'!J7</f>
        <v>157.4</v>
      </c>
      <c r="Q7" s="29">
        <f>'2008_AG_GW_Counties'!H7+'2008_Urban_GW_Counties'!H7+'2008_MW_GW_Counties'!H7</f>
        <v>1458.4</v>
      </c>
      <c r="S7" s="27">
        <v>202</v>
      </c>
      <c r="T7" s="25" t="s">
        <v>152</v>
      </c>
      <c r="U7" s="28">
        <f>'2008_AG_GW_Counties'!P7</f>
        <v>19.400000000000009</v>
      </c>
      <c r="V7" s="29">
        <f>'2008_Urban_GW_Counties'!P7</f>
        <v>161.09999999999997</v>
      </c>
      <c r="W7" s="29">
        <f>'2008_MW_GW_Counties'!P7</f>
        <v>0</v>
      </c>
      <c r="X7" s="29">
        <f t="shared" si="6"/>
        <v>180.49999999999997</v>
      </c>
      <c r="Y7" s="28">
        <f>'2008_AG_GW_Counties'!U7</f>
        <v>20.400000000000006</v>
      </c>
      <c r="Z7" s="29">
        <f>'2008_Urban_GW_Counties'!U7</f>
        <v>935.7</v>
      </c>
      <c r="AA7" s="29">
        <f>'2008_MW_GW_Counties'!U7</f>
        <v>0</v>
      </c>
      <c r="AB7" s="28">
        <f>'2008_AG_GW_Counties'!Q7+'2008_Urban_GW_Counties'!Q7+'2008_MW_GW_Counties'!Q7</f>
        <v>120.8</v>
      </c>
      <c r="AC7" s="28">
        <f>'2008_AG_GW_Counties'!R7+'2008_Urban_GW_Counties'!R7+'2008_MW_GW_Counties'!R7</f>
        <v>60.8</v>
      </c>
      <c r="AD7" s="28">
        <f>'2008_AG_GW_Counties'!S7+'2008_Urban_GW_Counties'!S7+'2008_MW_GW_Counties'!S7</f>
        <v>5</v>
      </c>
      <c r="AE7" s="28">
        <f>'2008_AG_GW_Counties'!W7</f>
        <v>0</v>
      </c>
      <c r="AF7" s="29">
        <f>'2008_Urban_GW_Counties'!W7</f>
        <v>0</v>
      </c>
      <c r="AG7" s="29">
        <f>'2008_MW_GW_Counties'!W7</f>
        <v>0</v>
      </c>
      <c r="AH7" s="28">
        <f>'2008_AG_GW_Counties'!W7+'2008_Urban_GW_Counties'!W7+'2008_MW_GW_Counties'!W7</f>
        <v>0</v>
      </c>
      <c r="AI7" s="29">
        <f t="shared" si="1"/>
        <v>956.1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'2008_AG_GW_Counties'!C8</f>
        <v>0.30000000000000004</v>
      </c>
      <c r="D8" s="29">
        <f>'2008_Urban_GW_Counties'!C8</f>
        <v>23.299999999999997</v>
      </c>
      <c r="E8" s="29">
        <f>'2008_MW_GW_Counties'!C8</f>
        <v>0</v>
      </c>
      <c r="F8" s="29">
        <f t="shared" si="5"/>
        <v>23.599999999999998</v>
      </c>
      <c r="G8" s="28">
        <f>'2008_AG_GW_Counties'!H8</f>
        <v>120.89999999999999</v>
      </c>
      <c r="H8" s="29">
        <f>'2008_Urban_GW_Counties'!H8</f>
        <v>318.10000000000002</v>
      </c>
      <c r="I8" s="29">
        <f>'2008_MW_GW_Counties'!H8</f>
        <v>0</v>
      </c>
      <c r="J8" s="28">
        <f>'2008_AG_GW_Counties'!D8+'2008_Urban_GW_Counties'!D8+'2008_MW_GW_Counties'!D8</f>
        <v>76.600000000000009</v>
      </c>
      <c r="K8" s="28">
        <f>'2008_AG_GW_Counties'!E8+'2008_Urban_GW_Counties'!E8+'2008_MW_GW_Counties'!E8</f>
        <v>0</v>
      </c>
      <c r="L8" s="28">
        <f>'2008_AG_GW_Counties'!F8+'2008_Urban_GW_Counties'!F8+'2008_MW_GW_Counties'!F8</f>
        <v>4.5999999999999996</v>
      </c>
      <c r="M8" s="28">
        <f>'2008_AG_GW_Counties'!J8</f>
        <v>0</v>
      </c>
      <c r="N8" s="29">
        <f>'2008_Urban_GW_Counties'!J8</f>
        <v>0.1</v>
      </c>
      <c r="O8" s="29">
        <f>'2008_MW_GW_Counties'!J8</f>
        <v>0</v>
      </c>
      <c r="P8" s="28">
        <f>'2008_AG_GW_Counties'!J8+'2008_Urban_GW_Counties'!J8+'2008_MW_GW_Counties'!J8</f>
        <v>0.1</v>
      </c>
      <c r="Q8" s="29">
        <f>'2008_AG_GW_Counties'!H8+'2008_Urban_GW_Counties'!H8+'2008_MW_GW_Counties'!H8</f>
        <v>439</v>
      </c>
      <c r="S8" s="27">
        <v>301</v>
      </c>
      <c r="T8" s="25" t="s">
        <v>153</v>
      </c>
      <c r="U8" s="28">
        <f>'2008_AG_GW_Counties'!P8</f>
        <v>632.4000000000002</v>
      </c>
      <c r="V8" s="29">
        <f>'2008_Urban_GW_Counties'!P8</f>
        <v>116.90000000000002</v>
      </c>
      <c r="W8" s="29">
        <f>'2008_MW_GW_Counties'!P8</f>
        <v>0</v>
      </c>
      <c r="X8" s="29">
        <f t="shared" si="6"/>
        <v>749.30000000000018</v>
      </c>
      <c r="Y8" s="28">
        <f>'2008_AG_GW_Counties'!U8</f>
        <v>708.00000000000011</v>
      </c>
      <c r="Z8" s="29">
        <f>'2008_Urban_GW_Counties'!U8</f>
        <v>141.19999999999999</v>
      </c>
      <c r="AA8" s="29">
        <f>'2008_MW_GW_Counties'!U8</f>
        <v>0.5</v>
      </c>
      <c r="AB8" s="28">
        <f>'2008_AG_GW_Counties'!Q8+'2008_Urban_GW_Counties'!Q8+'2008_MW_GW_Counties'!Q8</f>
        <v>245</v>
      </c>
      <c r="AC8" s="28">
        <f>'2008_AG_GW_Counties'!R8+'2008_Urban_GW_Counties'!R8+'2008_MW_GW_Counties'!R8</f>
        <v>41.5</v>
      </c>
      <c r="AD8" s="28">
        <f>'2008_AG_GW_Counties'!S8+'2008_Urban_GW_Counties'!S8+'2008_MW_GW_Counties'!S8</f>
        <v>8.5</v>
      </c>
      <c r="AE8" s="28">
        <f>'2008_AG_GW_Counties'!W8</f>
        <v>0</v>
      </c>
      <c r="AF8" s="29">
        <f>'2008_Urban_GW_Counties'!W8</f>
        <v>0</v>
      </c>
      <c r="AG8" s="29">
        <f>'2008_MW_GW_Counties'!W8</f>
        <v>0</v>
      </c>
      <c r="AH8" s="28">
        <f>'2008_AG_GW_Counties'!W8+'2008_Urban_GW_Counties'!W8+'2008_MW_GW_Counties'!W8</f>
        <v>0</v>
      </c>
      <c r="AI8" s="29">
        <f t="shared" si="1"/>
        <v>849.7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'2008_AG_GW_Counties'!C9</f>
        <v>5.8</v>
      </c>
      <c r="D9" s="29">
        <f>'2008_Urban_GW_Counties'!C9</f>
        <v>1.4</v>
      </c>
      <c r="E9" s="29">
        <f>'2008_MW_GW_Counties'!C9</f>
        <v>0</v>
      </c>
      <c r="F9" s="29">
        <f t="shared" si="5"/>
        <v>7.1999999999999993</v>
      </c>
      <c r="G9" s="28">
        <f>'2008_AG_GW_Counties'!H9</f>
        <v>13.4</v>
      </c>
      <c r="H9" s="29">
        <f>'2008_Urban_GW_Counties'!H9</f>
        <v>4.4000000000000004</v>
      </c>
      <c r="I9" s="29">
        <f>'2008_MW_GW_Counties'!H9</f>
        <v>0</v>
      </c>
      <c r="J9" s="28">
        <f>'2008_AG_GW_Counties'!D9+'2008_Urban_GW_Counties'!D9+'2008_MW_GW_Counties'!D9</f>
        <v>5.0999999999999996</v>
      </c>
      <c r="K9" s="28">
        <f>'2008_AG_GW_Counties'!E9+'2008_Urban_GW_Counties'!E9+'2008_MW_GW_Counties'!E9</f>
        <v>0</v>
      </c>
      <c r="L9" s="28">
        <f>'2008_AG_GW_Counties'!F9+'2008_Urban_GW_Counties'!F9+'2008_MW_GW_Counties'!F9</f>
        <v>0</v>
      </c>
      <c r="M9" s="28">
        <f>'2008_AG_GW_Counties'!J9</f>
        <v>0</v>
      </c>
      <c r="N9" s="29">
        <f>'2008_Urban_GW_Counties'!J9</f>
        <v>0</v>
      </c>
      <c r="O9" s="29">
        <f>'2008_MW_GW_Counties'!J9</f>
        <v>0</v>
      </c>
      <c r="P9" s="28">
        <f>'2008_AG_GW_Counties'!J9+'2008_Urban_GW_Counties'!J9+'2008_MW_GW_Counties'!J9</f>
        <v>0</v>
      </c>
      <c r="Q9" s="29">
        <f>'2008_AG_GW_Counties'!H9+'2008_Urban_GW_Counties'!H9+'2008_MW_GW_Counties'!H9</f>
        <v>17.8</v>
      </c>
      <c r="S9" s="27">
        <v>302</v>
      </c>
      <c r="T9" s="25" t="s">
        <v>154</v>
      </c>
      <c r="U9" s="28">
        <f>'2008_AG_GW_Counties'!P9</f>
        <v>407.09999999999997</v>
      </c>
      <c r="V9" s="29">
        <f>'2008_Urban_GW_Counties'!P9</f>
        <v>88.799999999999983</v>
      </c>
      <c r="W9" s="29">
        <f>'2008_MW_GW_Counties'!P9</f>
        <v>0</v>
      </c>
      <c r="X9" s="29">
        <f t="shared" si="6"/>
        <v>495.9</v>
      </c>
      <c r="Y9" s="28">
        <f>'2008_AG_GW_Counties'!U9</f>
        <v>443.40000000000003</v>
      </c>
      <c r="Z9" s="29">
        <f>'2008_Urban_GW_Counties'!U9</f>
        <v>146.69999999999999</v>
      </c>
      <c r="AA9" s="29">
        <f>'2008_MW_GW_Counties'!U9</f>
        <v>0</v>
      </c>
      <c r="AB9" s="28">
        <f>'2008_AG_GW_Counties'!Q9+'2008_Urban_GW_Counties'!Q9+'2008_MW_GW_Counties'!Q9</f>
        <v>98.9</v>
      </c>
      <c r="AC9" s="28">
        <f>'2008_AG_GW_Counties'!R9+'2008_Urban_GW_Counties'!R9+'2008_MW_GW_Counties'!R9</f>
        <v>0</v>
      </c>
      <c r="AD9" s="28">
        <f>'2008_AG_GW_Counties'!S9+'2008_Urban_GW_Counties'!S9+'2008_MW_GW_Counties'!S9</f>
        <v>0</v>
      </c>
      <c r="AE9" s="28">
        <f>'2008_AG_GW_Counties'!W9</f>
        <v>0</v>
      </c>
      <c r="AF9" s="29">
        <f>'2008_Urban_GW_Counties'!W9</f>
        <v>0</v>
      </c>
      <c r="AG9" s="29">
        <f>'2008_MW_GW_Counties'!W9</f>
        <v>0</v>
      </c>
      <c r="AH9" s="28">
        <f>'2008_AG_GW_Counties'!W9+'2008_Urban_GW_Counties'!W9+'2008_MW_GW_Counties'!W9</f>
        <v>0</v>
      </c>
      <c r="AI9" s="29">
        <f t="shared" si="1"/>
        <v>590.1</v>
      </c>
      <c r="AL9" s="148" t="s">
        <v>230</v>
      </c>
      <c r="AM9" s="150">
        <v>201</v>
      </c>
      <c r="AN9" s="151" t="s">
        <v>151</v>
      </c>
      <c r="AO9" s="138">
        <f t="shared" ref="AO9:AX10" si="11">U6</f>
        <v>74.7</v>
      </c>
      <c r="AP9" s="138">
        <f t="shared" si="11"/>
        <v>25.300000000000004</v>
      </c>
      <c r="AQ9" s="138">
        <f t="shared" si="11"/>
        <v>0</v>
      </c>
      <c r="AR9" s="138">
        <f t="shared" si="11"/>
        <v>100</v>
      </c>
      <c r="AS9" s="138">
        <f t="shared" si="11"/>
        <v>94.899999999999991</v>
      </c>
      <c r="AT9" s="138">
        <f t="shared" si="11"/>
        <v>154.80000000000001</v>
      </c>
      <c r="AU9" s="138">
        <f t="shared" si="11"/>
        <v>1</v>
      </c>
      <c r="AV9" s="138">
        <f t="shared" si="11"/>
        <v>34.6</v>
      </c>
      <c r="AW9" s="138">
        <f t="shared" si="11"/>
        <v>0</v>
      </c>
      <c r="AX9" s="138">
        <f t="shared" si="11"/>
        <v>0</v>
      </c>
      <c r="AY9" s="138">
        <f t="shared" ref="AY9:BA9" si="12">AE6</f>
        <v>0</v>
      </c>
      <c r="AZ9" s="138">
        <f t="shared" si="12"/>
        <v>0</v>
      </c>
      <c r="BA9" s="138">
        <f t="shared" si="12"/>
        <v>0</v>
      </c>
      <c r="BB9" s="138">
        <f>AH6</f>
        <v>0</v>
      </c>
      <c r="BC9" s="138">
        <f>AI6</f>
        <v>250.7</v>
      </c>
    </row>
    <row r="10" spans="1:56" ht="13.5" thickBot="1" x14ac:dyDescent="0.25">
      <c r="A10" s="23" t="s">
        <v>24</v>
      </c>
      <c r="B10" s="24" t="s">
        <v>25</v>
      </c>
      <c r="C10" s="28">
        <f>'2008_AG_GW_Counties'!C10</f>
        <v>0</v>
      </c>
      <c r="D10" s="29">
        <f>'2008_Urban_GW_Counties'!C10</f>
        <v>8.5</v>
      </c>
      <c r="E10" s="29">
        <f>'2008_MW_GW_Counties'!C10</f>
        <v>0</v>
      </c>
      <c r="F10" s="29">
        <f t="shared" si="5"/>
        <v>8.5</v>
      </c>
      <c r="G10" s="28">
        <f>'2008_AG_GW_Counties'!H10</f>
        <v>19.399999999999999</v>
      </c>
      <c r="H10" s="29">
        <f>'2008_Urban_GW_Counties'!H10</f>
        <v>45.699999999999996</v>
      </c>
      <c r="I10" s="29">
        <f>'2008_MW_GW_Counties'!H10</f>
        <v>0</v>
      </c>
      <c r="J10" s="28">
        <f>'2008_AG_GW_Counties'!D10+'2008_Urban_GW_Counties'!D10+'2008_MW_GW_Counties'!D10</f>
        <v>9.6000000000000014</v>
      </c>
      <c r="K10" s="28">
        <f>'2008_AG_GW_Counties'!E10+'2008_Urban_GW_Counties'!E10+'2008_MW_GW_Counties'!E10</f>
        <v>0</v>
      </c>
      <c r="L10" s="28">
        <f>'2008_AG_GW_Counties'!F10+'2008_Urban_GW_Counties'!F10+'2008_MW_GW_Counties'!F10</f>
        <v>0.7</v>
      </c>
      <c r="M10" s="28">
        <f>'2008_AG_GW_Counties'!J10</f>
        <v>0</v>
      </c>
      <c r="N10" s="29">
        <f>'2008_Urban_GW_Counties'!J10</f>
        <v>0</v>
      </c>
      <c r="O10" s="29">
        <f>'2008_MW_GW_Counties'!J10</f>
        <v>0</v>
      </c>
      <c r="P10" s="28">
        <f>'2008_AG_GW_Counties'!J10+'2008_Urban_GW_Counties'!J10+'2008_MW_GW_Counties'!J10</f>
        <v>0</v>
      </c>
      <c r="Q10" s="29">
        <f>'2008_AG_GW_Counties'!H10+'2008_Urban_GW_Counties'!H10+'2008_MW_GW_Counties'!H10</f>
        <v>65.099999999999994</v>
      </c>
      <c r="S10" s="27">
        <v>401</v>
      </c>
      <c r="T10" s="25" t="s">
        <v>93</v>
      </c>
      <c r="U10" s="28">
        <f>'2008_AG_GW_Counties'!P10</f>
        <v>296.5</v>
      </c>
      <c r="V10" s="29">
        <f>'2008_Urban_GW_Counties'!P10</f>
        <v>64.7</v>
      </c>
      <c r="W10" s="29">
        <f>'2008_MW_GW_Counties'!P10</f>
        <v>0</v>
      </c>
      <c r="X10" s="29">
        <f t="shared" si="6"/>
        <v>361.2</v>
      </c>
      <c r="Y10" s="28">
        <f>'2008_AG_GW_Counties'!U10</f>
        <v>344.8</v>
      </c>
      <c r="Z10" s="29">
        <f>'2008_Urban_GW_Counties'!U10</f>
        <v>251.7</v>
      </c>
      <c r="AA10" s="29">
        <f>'2008_MW_GW_Counties'!U10</f>
        <v>0</v>
      </c>
      <c r="AB10" s="28">
        <f>'2008_AG_GW_Counties'!Q10+'2008_Urban_GW_Counties'!Q10+'2008_MW_GW_Counties'!Q10</f>
        <v>83.9</v>
      </c>
      <c r="AC10" s="28">
        <f>'2008_AG_GW_Counties'!R10+'2008_Urban_GW_Counties'!R10+'2008_MW_GW_Counties'!R10</f>
        <v>45.400000000000006</v>
      </c>
      <c r="AD10" s="28">
        <f>'2008_AG_GW_Counties'!S10+'2008_Urban_GW_Counties'!S10+'2008_MW_GW_Counties'!S10</f>
        <v>0</v>
      </c>
      <c r="AE10" s="28">
        <f>'2008_AG_GW_Counties'!W10</f>
        <v>0</v>
      </c>
      <c r="AF10" s="29">
        <f>'2008_Urban_GW_Counties'!W10</f>
        <v>0</v>
      </c>
      <c r="AG10" s="29">
        <f>'2008_MW_GW_Counties'!W10</f>
        <v>0</v>
      </c>
      <c r="AH10" s="28">
        <f>'2008_AG_GW_Counties'!W10+'2008_Urban_GW_Counties'!W10+'2008_MW_GW_Counties'!W10</f>
        <v>0</v>
      </c>
      <c r="AI10" s="29">
        <f t="shared" si="1"/>
        <v>596.5</v>
      </c>
      <c r="AL10" s="148"/>
      <c r="AM10" s="152">
        <v>202</v>
      </c>
      <c r="AN10" s="153" t="s">
        <v>152</v>
      </c>
      <c r="AO10" s="154">
        <f t="shared" si="11"/>
        <v>19.400000000000009</v>
      </c>
      <c r="AP10" s="154">
        <f t="shared" si="11"/>
        <v>161.09999999999997</v>
      </c>
      <c r="AQ10" s="154">
        <f t="shared" si="11"/>
        <v>0</v>
      </c>
      <c r="AR10" s="154">
        <f t="shared" si="11"/>
        <v>180.49999999999997</v>
      </c>
      <c r="AS10" s="154">
        <f t="shared" si="11"/>
        <v>20.400000000000006</v>
      </c>
      <c r="AT10" s="154">
        <f t="shared" si="11"/>
        <v>935.7</v>
      </c>
      <c r="AU10" s="154">
        <f t="shared" si="11"/>
        <v>0</v>
      </c>
      <c r="AV10" s="154">
        <f t="shared" si="11"/>
        <v>120.8</v>
      </c>
      <c r="AW10" s="154">
        <f t="shared" si="11"/>
        <v>60.8</v>
      </c>
      <c r="AX10" s="154">
        <f t="shared" si="11"/>
        <v>5</v>
      </c>
      <c r="AY10" s="154">
        <f t="shared" ref="AY10:BA10" si="13">AE7</f>
        <v>0</v>
      </c>
      <c r="AZ10" s="154">
        <f t="shared" si="13"/>
        <v>0</v>
      </c>
      <c r="BA10" s="154">
        <f t="shared" si="13"/>
        <v>0</v>
      </c>
      <c r="BB10" s="154">
        <f>AH7</f>
        <v>0</v>
      </c>
      <c r="BC10" s="154">
        <f>AI7</f>
        <v>956.1</v>
      </c>
    </row>
    <row r="11" spans="1:56" ht="13.5" thickTop="1" x14ac:dyDescent="0.2">
      <c r="A11" s="23" t="s">
        <v>26</v>
      </c>
      <c r="B11" s="24" t="s">
        <v>27</v>
      </c>
      <c r="C11" s="28">
        <f>'2008_AG_GW_Counties'!C11</f>
        <v>2148.3000000000006</v>
      </c>
      <c r="D11" s="29">
        <f>'2008_Urban_GW_Counties'!C11</f>
        <v>286.20000000000005</v>
      </c>
      <c r="E11" s="29">
        <f>'2008_MW_GW_Counties'!C11</f>
        <v>0.8</v>
      </c>
      <c r="F11" s="29">
        <f t="shared" si="5"/>
        <v>2435.3000000000011</v>
      </c>
      <c r="G11" s="28">
        <f>'2008_AG_GW_Counties'!H11</f>
        <v>3862.2000000000003</v>
      </c>
      <c r="H11" s="29">
        <f>'2008_Urban_GW_Counties'!H11</f>
        <v>371.59999999999997</v>
      </c>
      <c r="I11" s="29">
        <f>'2008_MW_GW_Counties'!H11</f>
        <v>27.2</v>
      </c>
      <c r="J11" s="28">
        <f>'2008_AG_GW_Counties'!D11+'2008_Urban_GW_Counties'!D11+'2008_MW_GW_Counties'!D11</f>
        <v>946.89999999999986</v>
      </c>
      <c r="K11" s="28">
        <f>'2008_AG_GW_Counties'!E11+'2008_Urban_GW_Counties'!E11+'2008_MW_GW_Counties'!E11</f>
        <v>0.2</v>
      </c>
      <c r="L11" s="28">
        <f>'2008_AG_GW_Counties'!F11+'2008_Urban_GW_Counties'!F11+'2008_MW_GW_Counties'!F11</f>
        <v>59.8</v>
      </c>
      <c r="M11" s="28">
        <f>'2008_AG_GW_Counties'!J11</f>
        <v>0</v>
      </c>
      <c r="N11" s="29">
        <f>'2008_Urban_GW_Counties'!J11</f>
        <v>0</v>
      </c>
      <c r="O11" s="29">
        <f>'2008_MW_GW_Counties'!J11</f>
        <v>0</v>
      </c>
      <c r="P11" s="28">
        <f>'2008_AG_GW_Counties'!J11+'2008_Urban_GW_Counties'!J11+'2008_MW_GW_Counties'!J11</f>
        <v>0</v>
      </c>
      <c r="Q11" s="29">
        <f>'2008_AG_GW_Counties'!H11+'2008_Urban_GW_Counties'!H11+'2008_MW_GW_Counties'!H11</f>
        <v>4261</v>
      </c>
      <c r="S11" s="27">
        <v>402</v>
      </c>
      <c r="T11" s="25" t="s">
        <v>155</v>
      </c>
      <c r="U11" s="28">
        <f>'2008_AG_GW_Counties'!P11</f>
        <v>3.2</v>
      </c>
      <c r="V11" s="29">
        <f>'2008_Urban_GW_Counties'!P11</f>
        <v>614</v>
      </c>
      <c r="W11" s="29">
        <f>'2008_MW_GW_Counties'!P11</f>
        <v>0</v>
      </c>
      <c r="X11" s="29">
        <f t="shared" si="6"/>
        <v>617.20000000000005</v>
      </c>
      <c r="Y11" s="28">
        <f>'2008_AG_GW_Counties'!U11</f>
        <v>6.1999999999999993</v>
      </c>
      <c r="Z11" s="29">
        <f>'2008_Urban_GW_Counties'!U11</f>
        <v>1674.2999999999997</v>
      </c>
      <c r="AA11" s="29">
        <f>'2008_MW_GW_Counties'!U11</f>
        <v>26.999999999999996</v>
      </c>
      <c r="AB11" s="28">
        <f>'2008_AG_GW_Counties'!Q11+'2008_Urban_GW_Counties'!Q11+'2008_MW_GW_Counties'!Q11</f>
        <v>65.3</v>
      </c>
      <c r="AC11" s="28">
        <f>'2008_AG_GW_Counties'!R11+'2008_Urban_GW_Counties'!R11+'2008_MW_GW_Counties'!R11</f>
        <v>46.7</v>
      </c>
      <c r="AD11" s="28">
        <f>'2008_AG_GW_Counties'!S11+'2008_Urban_GW_Counties'!S11+'2008_MW_GW_Counties'!S11</f>
        <v>0</v>
      </c>
      <c r="AE11" s="28">
        <f>'2008_AG_GW_Counties'!W11</f>
        <v>0</v>
      </c>
      <c r="AF11" s="29">
        <f>'2008_Urban_GW_Counties'!W11</f>
        <v>0</v>
      </c>
      <c r="AG11" s="29">
        <f>'2008_MW_GW_Counties'!W11</f>
        <v>0</v>
      </c>
      <c r="AH11" s="28">
        <f>'2008_AG_GW_Counties'!W11+'2008_Urban_GW_Counties'!W11+'2008_MW_GW_Counties'!W11</f>
        <v>0</v>
      </c>
      <c r="AI11" s="29">
        <f t="shared" si="1"/>
        <v>1707.4999999999998</v>
      </c>
      <c r="AL11" s="148"/>
      <c r="AM11" s="150"/>
      <c r="AN11" s="155" t="s">
        <v>242</v>
      </c>
      <c r="AO11" s="138">
        <f>SUM(AO9:AO10)</f>
        <v>94.100000000000009</v>
      </c>
      <c r="AP11" s="138">
        <f t="shared" ref="AP11:BC11" si="14">SUM(AP9:AP10)</f>
        <v>186.39999999999998</v>
      </c>
      <c r="AQ11" s="138">
        <f t="shared" si="14"/>
        <v>0</v>
      </c>
      <c r="AR11" s="138">
        <f t="shared" si="14"/>
        <v>280.5</v>
      </c>
      <c r="AS11" s="138">
        <f t="shared" si="14"/>
        <v>115.3</v>
      </c>
      <c r="AT11" s="138">
        <f t="shared" si="14"/>
        <v>1090.5</v>
      </c>
      <c r="AU11" s="138">
        <f t="shared" si="14"/>
        <v>1</v>
      </c>
      <c r="AV11" s="138">
        <f t="shared" si="14"/>
        <v>155.4</v>
      </c>
      <c r="AW11" s="138">
        <f t="shared" si="14"/>
        <v>60.8</v>
      </c>
      <c r="AX11" s="138">
        <f t="shared" si="14"/>
        <v>5</v>
      </c>
      <c r="AY11" s="138">
        <f t="shared" ref="AY11:BA11" si="15">SUM(AY9:AY10)</f>
        <v>0</v>
      </c>
      <c r="AZ11" s="138">
        <f t="shared" si="15"/>
        <v>0</v>
      </c>
      <c r="BA11" s="138">
        <f t="shared" si="15"/>
        <v>0</v>
      </c>
      <c r="BB11" s="138">
        <f t="shared" si="14"/>
        <v>0</v>
      </c>
      <c r="BC11" s="138">
        <f t="shared" si="14"/>
        <v>1206.8</v>
      </c>
      <c r="BD11" s="28">
        <f>AS11+AT11+AU11</f>
        <v>1206.8</v>
      </c>
    </row>
    <row r="12" spans="1:56" x14ac:dyDescent="0.2">
      <c r="A12" s="23" t="s">
        <v>28</v>
      </c>
      <c r="B12" s="24" t="s">
        <v>29</v>
      </c>
      <c r="C12" s="28">
        <f>'2008_AG_GW_Counties'!C12</f>
        <v>278.79999999999995</v>
      </c>
      <c r="D12" s="29">
        <f>'2008_Urban_GW_Counties'!C12</f>
        <v>10.7</v>
      </c>
      <c r="E12" s="29">
        <f>'2008_MW_GW_Counties'!C12</f>
        <v>2.9</v>
      </c>
      <c r="F12" s="29">
        <f t="shared" si="5"/>
        <v>292.39999999999992</v>
      </c>
      <c r="G12" s="28">
        <f>'2008_AG_GW_Counties'!H12</f>
        <v>1014</v>
      </c>
      <c r="H12" s="29">
        <f>'2008_Urban_GW_Counties'!H12</f>
        <v>10.8</v>
      </c>
      <c r="I12" s="29">
        <f>'2008_MW_GW_Counties'!H12</f>
        <v>78.500000000000014</v>
      </c>
      <c r="J12" s="28">
        <f>'2008_AG_GW_Counties'!D12+'2008_Urban_GW_Counties'!D12+'2008_MW_GW_Counties'!D12</f>
        <v>67.2</v>
      </c>
      <c r="K12" s="28">
        <f>'2008_AG_GW_Counties'!E12+'2008_Urban_GW_Counties'!E12+'2008_MW_GW_Counties'!E12</f>
        <v>0</v>
      </c>
      <c r="L12" s="28">
        <f>'2008_AG_GW_Counties'!F12+'2008_Urban_GW_Counties'!F12+'2008_MW_GW_Counties'!F12</f>
        <v>88.59999999999998</v>
      </c>
      <c r="M12" s="28">
        <f>'2008_AG_GW_Counties'!J12</f>
        <v>59.1</v>
      </c>
      <c r="N12" s="29">
        <f>'2008_Urban_GW_Counties'!J12</f>
        <v>0</v>
      </c>
      <c r="O12" s="29">
        <f>'2008_MW_GW_Counties'!J12</f>
        <v>7.5999999999999943</v>
      </c>
      <c r="P12" s="28">
        <f>'2008_AG_GW_Counties'!J12+'2008_Urban_GW_Counties'!J12+'2008_MW_GW_Counties'!J12</f>
        <v>66.699999999999989</v>
      </c>
      <c r="Q12" s="29">
        <f>'2008_AG_GW_Counties'!H12+'2008_Urban_GW_Counties'!H12+'2008_MW_GW_Counties'!H12</f>
        <v>1103.3</v>
      </c>
      <c r="S12" s="27">
        <v>403</v>
      </c>
      <c r="T12" s="25" t="s">
        <v>156</v>
      </c>
      <c r="U12" s="28">
        <f>'2008_AG_GW_Counties'!P12</f>
        <v>135.1</v>
      </c>
      <c r="V12" s="29">
        <f>'2008_Urban_GW_Counties'!P12</f>
        <v>524.1</v>
      </c>
      <c r="W12" s="29">
        <f>'2008_MW_GW_Counties'!P12</f>
        <v>0</v>
      </c>
      <c r="X12" s="29">
        <f t="shared" si="6"/>
        <v>659.2</v>
      </c>
      <c r="Y12" s="28">
        <f>'2008_AG_GW_Counties'!U12</f>
        <v>159.80000000000001</v>
      </c>
      <c r="Z12" s="29">
        <f>'2008_Urban_GW_Counties'!U12</f>
        <v>1264.3999999999999</v>
      </c>
      <c r="AA12" s="29">
        <f>'2008_MW_GW_Counties'!U12</f>
        <v>5.3</v>
      </c>
      <c r="AB12" s="28">
        <f>'2008_AG_GW_Counties'!Q12+'2008_Urban_GW_Counties'!Q12+'2008_MW_GW_Counties'!Q12</f>
        <v>317.09999999999997</v>
      </c>
      <c r="AC12" s="28">
        <f>'2008_AG_GW_Counties'!R12+'2008_Urban_GW_Counties'!R12+'2008_MW_GW_Counties'!R12</f>
        <v>25.5</v>
      </c>
      <c r="AD12" s="28">
        <f>'2008_AG_GW_Counties'!S12+'2008_Urban_GW_Counties'!S12+'2008_MW_GW_Counties'!S12</f>
        <v>0</v>
      </c>
      <c r="AE12" s="28">
        <f>'2008_AG_GW_Counties'!W12</f>
        <v>8.4</v>
      </c>
      <c r="AF12" s="29">
        <f>'2008_Urban_GW_Counties'!W12</f>
        <v>300.5</v>
      </c>
      <c r="AG12" s="29">
        <f>'2008_MW_GW_Counties'!W12</f>
        <v>0</v>
      </c>
      <c r="AH12" s="28">
        <f>'2008_AG_GW_Counties'!W12+'2008_Urban_GW_Counties'!W12+'2008_MW_GW_Counties'!W12</f>
        <v>308.89999999999998</v>
      </c>
      <c r="AI12" s="29">
        <f t="shared" si="1"/>
        <v>1429.4999999999998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'2008_AG_GW_Counties'!C13</f>
        <v>70.5</v>
      </c>
      <c r="D13" s="29">
        <f>'2008_Urban_GW_Counties'!C13</f>
        <v>17.799999999999997</v>
      </c>
      <c r="E13" s="29">
        <f>'2008_MW_GW_Counties'!C13</f>
        <v>0</v>
      </c>
      <c r="F13" s="29">
        <f t="shared" si="5"/>
        <v>88.3</v>
      </c>
      <c r="G13" s="28">
        <f>'2008_AG_GW_Counties'!H13</f>
        <v>76.400000000000006</v>
      </c>
      <c r="H13" s="29">
        <f>'2008_Urban_GW_Counties'!H13</f>
        <v>42.5</v>
      </c>
      <c r="I13" s="29">
        <f>'2008_MW_GW_Counties'!H13</f>
        <v>0</v>
      </c>
      <c r="J13" s="28">
        <f>'2008_AG_GW_Counties'!D13+'2008_Urban_GW_Counties'!D13+'2008_MW_GW_Counties'!D13</f>
        <v>21.1</v>
      </c>
      <c r="K13" s="28">
        <f>'2008_AG_GW_Counties'!E13+'2008_Urban_GW_Counties'!E13+'2008_MW_GW_Counties'!E13</f>
        <v>0</v>
      </c>
      <c r="L13" s="28">
        <f>'2008_AG_GW_Counties'!F13+'2008_Urban_GW_Counties'!F13+'2008_MW_GW_Counties'!F13</f>
        <v>0</v>
      </c>
      <c r="M13" s="28">
        <f>'2008_AG_GW_Counties'!J13</f>
        <v>0</v>
      </c>
      <c r="N13" s="29">
        <f>'2008_Urban_GW_Counties'!J13</f>
        <v>0</v>
      </c>
      <c r="O13" s="29">
        <f>'2008_MW_GW_Counties'!J13</f>
        <v>0</v>
      </c>
      <c r="P13" s="28">
        <f>'2008_AG_GW_Counties'!J13+'2008_Urban_GW_Counties'!J13+'2008_MW_GW_Counties'!J13</f>
        <v>0</v>
      </c>
      <c r="Q13" s="29">
        <f>'2008_AG_GW_Counties'!H13+'2008_Urban_GW_Counties'!H13+'2008_MW_GW_Counties'!H13</f>
        <v>118.9</v>
      </c>
      <c r="S13" s="27">
        <v>404</v>
      </c>
      <c r="T13" s="25" t="s">
        <v>81</v>
      </c>
      <c r="U13" s="28">
        <f>'2008_AG_GW_Counties'!P13</f>
        <v>34.1</v>
      </c>
      <c r="V13" s="29">
        <f>'2008_Urban_GW_Counties'!P13</f>
        <v>25.4</v>
      </c>
      <c r="W13" s="29">
        <f>'2008_MW_GW_Counties'!P13</f>
        <v>0</v>
      </c>
      <c r="X13" s="29">
        <f t="shared" si="6"/>
        <v>59.5</v>
      </c>
      <c r="Y13" s="28">
        <f>'2008_AG_GW_Counties'!U13</f>
        <v>263.3</v>
      </c>
      <c r="Z13" s="29">
        <f>'2008_Urban_GW_Counties'!U13</f>
        <v>905.19999999999993</v>
      </c>
      <c r="AA13" s="29">
        <f>'2008_MW_GW_Counties'!U13</f>
        <v>0</v>
      </c>
      <c r="AB13" s="28">
        <f>'2008_AG_GW_Counties'!Q13+'2008_Urban_GW_Counties'!Q13+'2008_MW_GW_Counties'!Q13</f>
        <v>27.9</v>
      </c>
      <c r="AC13" s="28">
        <f>'2008_AG_GW_Counties'!R13+'2008_Urban_GW_Counties'!R13+'2008_MW_GW_Counties'!R13</f>
        <v>12.4</v>
      </c>
      <c r="AD13" s="28">
        <f>'2008_AG_GW_Counties'!S13+'2008_Urban_GW_Counties'!S13+'2008_MW_GW_Counties'!S13</f>
        <v>0</v>
      </c>
      <c r="AE13" s="28">
        <f>'2008_AG_GW_Counties'!W13</f>
        <v>0</v>
      </c>
      <c r="AF13" s="29">
        <f>'2008_Urban_GW_Counties'!W13</f>
        <v>0</v>
      </c>
      <c r="AG13" s="29">
        <f>'2008_MW_GW_Counties'!W13</f>
        <v>0</v>
      </c>
      <c r="AH13" s="28">
        <f>'2008_AG_GW_Counties'!W13+'2008_Urban_GW_Counties'!W13+'2008_MW_GW_Counties'!W13</f>
        <v>0</v>
      </c>
      <c r="AI13" s="29">
        <f t="shared" si="1"/>
        <v>1168.5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'2008_AG_GW_Counties'!C14</f>
        <v>0</v>
      </c>
      <c r="D14" s="29">
        <f>'2008_Urban_GW_Counties'!C14</f>
        <v>1.4000000000000004</v>
      </c>
      <c r="E14" s="29">
        <f>'2008_MW_GW_Counties'!C14</f>
        <v>0</v>
      </c>
      <c r="F14" s="29">
        <f t="shared" si="5"/>
        <v>1.4000000000000004</v>
      </c>
      <c r="G14" s="28">
        <f>'2008_AG_GW_Counties'!H14</f>
        <v>2862.7</v>
      </c>
      <c r="H14" s="29">
        <f>'2008_Urban_GW_Counties'!H14</f>
        <v>90.299999999999983</v>
      </c>
      <c r="I14" s="29">
        <f>'2008_MW_GW_Counties'!H14</f>
        <v>30.3</v>
      </c>
      <c r="J14" s="28">
        <f>'2008_AG_GW_Counties'!D14+'2008_Urban_GW_Counties'!D14+'2008_MW_GW_Counties'!D14</f>
        <v>0.7</v>
      </c>
      <c r="K14" s="28">
        <f>'2008_AG_GW_Counties'!E14+'2008_Urban_GW_Counties'!E14+'2008_MW_GW_Counties'!E14</f>
        <v>0</v>
      </c>
      <c r="L14" s="28">
        <f>'2008_AG_GW_Counties'!F14+'2008_Urban_GW_Counties'!F14+'2008_MW_GW_Counties'!F14</f>
        <v>0</v>
      </c>
      <c r="M14" s="28">
        <f>'2008_AG_GW_Counties'!J14</f>
        <v>248.4</v>
      </c>
      <c r="N14" s="29">
        <f>'2008_Urban_GW_Counties'!J14</f>
        <v>0</v>
      </c>
      <c r="O14" s="29">
        <f>'2008_MW_GW_Counties'!J14</f>
        <v>0</v>
      </c>
      <c r="P14" s="28">
        <f>'2008_AG_GW_Counties'!J14+'2008_Urban_GW_Counties'!J14+'2008_MW_GW_Counties'!J14</f>
        <v>248.4</v>
      </c>
      <c r="Q14" s="29">
        <f>'2008_AG_GW_Counties'!H14+'2008_Urban_GW_Counties'!H14+'2008_MW_GW_Counties'!H14</f>
        <v>2983.3</v>
      </c>
      <c r="S14" s="27">
        <v>501</v>
      </c>
      <c r="T14" s="25" t="s">
        <v>157</v>
      </c>
      <c r="U14" s="28">
        <f>'2008_AG_GW_Counties'!P14</f>
        <v>88.3</v>
      </c>
      <c r="V14" s="29">
        <f>'2008_Urban_GW_Counties'!P14</f>
        <v>11.1</v>
      </c>
      <c r="W14" s="29">
        <f>'2008_MW_GW_Counties'!P14</f>
        <v>0</v>
      </c>
      <c r="X14" s="29">
        <f t="shared" si="6"/>
        <v>99.399999999999991</v>
      </c>
      <c r="Y14" s="28">
        <f>'2008_AG_GW_Counties'!U14</f>
        <v>356</v>
      </c>
      <c r="Z14" s="29">
        <f>'2008_Urban_GW_Counties'!U14</f>
        <v>16.600000000000001</v>
      </c>
      <c r="AA14" s="29">
        <f>'2008_MW_GW_Counties'!U14</f>
        <v>8.1</v>
      </c>
      <c r="AB14" s="28">
        <f>'2008_AG_GW_Counties'!Q14+'2008_Urban_GW_Counties'!Q14+'2008_MW_GW_Counties'!Q14</f>
        <v>34.900000000000006</v>
      </c>
      <c r="AC14" s="28">
        <f>'2008_AG_GW_Counties'!R14+'2008_Urban_GW_Counties'!R14+'2008_MW_GW_Counties'!R14</f>
        <v>0</v>
      </c>
      <c r="AD14" s="28">
        <f>'2008_AG_GW_Counties'!S14+'2008_Urban_GW_Counties'!S14+'2008_MW_GW_Counties'!S14</f>
        <v>6.6999999999999993</v>
      </c>
      <c r="AE14" s="28">
        <f>'2008_AG_GW_Counties'!W14</f>
        <v>72.7</v>
      </c>
      <c r="AF14" s="29">
        <f>'2008_Urban_GW_Counties'!W14</f>
        <v>0</v>
      </c>
      <c r="AG14" s="29">
        <f>'2008_MW_GW_Counties'!W14</f>
        <v>0</v>
      </c>
      <c r="AH14" s="28">
        <f>'2008_AG_GW_Counties'!W14+'2008_Urban_GW_Counties'!W14+'2008_MW_GW_Counties'!W14</f>
        <v>72.7</v>
      </c>
      <c r="AI14" s="29">
        <f t="shared" si="1"/>
        <v>380.70000000000005</v>
      </c>
      <c r="AL14" s="148" t="s">
        <v>231</v>
      </c>
      <c r="AM14" s="150">
        <v>301</v>
      </c>
      <c r="AN14" s="151" t="s">
        <v>153</v>
      </c>
      <c r="AO14" s="138">
        <f t="shared" ref="AO14:AX15" si="16">U8</f>
        <v>632.4000000000002</v>
      </c>
      <c r="AP14" s="138">
        <f t="shared" si="16"/>
        <v>116.90000000000002</v>
      </c>
      <c r="AQ14" s="138">
        <f t="shared" si="16"/>
        <v>0</v>
      </c>
      <c r="AR14" s="138">
        <f t="shared" si="16"/>
        <v>749.30000000000018</v>
      </c>
      <c r="AS14" s="138">
        <f t="shared" si="16"/>
        <v>708.00000000000011</v>
      </c>
      <c r="AT14" s="138">
        <f t="shared" si="16"/>
        <v>141.19999999999999</v>
      </c>
      <c r="AU14" s="138">
        <f t="shared" si="16"/>
        <v>0.5</v>
      </c>
      <c r="AV14" s="138">
        <f t="shared" si="16"/>
        <v>245</v>
      </c>
      <c r="AW14" s="138">
        <f t="shared" si="16"/>
        <v>41.5</v>
      </c>
      <c r="AX14" s="138">
        <f t="shared" si="16"/>
        <v>8.5</v>
      </c>
      <c r="AY14" s="138">
        <f t="shared" ref="AY14:BA14" si="17">AE8</f>
        <v>0</v>
      </c>
      <c r="AZ14" s="138">
        <f t="shared" si="17"/>
        <v>0</v>
      </c>
      <c r="BA14" s="138">
        <f t="shared" si="17"/>
        <v>0</v>
      </c>
      <c r="BB14" s="138">
        <f>AH8</f>
        <v>0</v>
      </c>
      <c r="BC14" s="138">
        <f>AI8</f>
        <v>849.7</v>
      </c>
    </row>
    <row r="15" spans="1:56" ht="13.5" thickBot="1" x14ac:dyDescent="0.25">
      <c r="A15" s="23" t="s">
        <v>34</v>
      </c>
      <c r="B15" s="24" t="s">
        <v>35</v>
      </c>
      <c r="C15" s="28">
        <f>'2008_AG_GW_Counties'!C15</f>
        <v>65.100000000000009</v>
      </c>
      <c r="D15" s="29">
        <f>'2008_Urban_GW_Counties'!C15</f>
        <v>11.799999999999997</v>
      </c>
      <c r="E15" s="29">
        <f>'2008_MW_GW_Counties'!C15</f>
        <v>0</v>
      </c>
      <c r="F15" s="29">
        <f t="shared" si="5"/>
        <v>76.900000000000006</v>
      </c>
      <c r="G15" s="28">
        <f>'2008_AG_GW_Counties'!H15</f>
        <v>91.6</v>
      </c>
      <c r="H15" s="29">
        <f>'2008_Urban_GW_Counties'!H15</f>
        <v>11.799999999999997</v>
      </c>
      <c r="I15" s="29">
        <f>'2008_MW_GW_Counties'!H15</f>
        <v>0</v>
      </c>
      <c r="J15" s="28">
        <f>'2008_AG_GW_Counties'!D15+'2008_Urban_GW_Counties'!D15+'2008_MW_GW_Counties'!D15</f>
        <v>17</v>
      </c>
      <c r="K15" s="28">
        <f>'2008_AG_GW_Counties'!E15+'2008_Urban_GW_Counties'!E15+'2008_MW_GW_Counties'!E15</f>
        <v>0</v>
      </c>
      <c r="L15" s="28">
        <f>'2008_AG_GW_Counties'!F15+'2008_Urban_GW_Counties'!F15+'2008_MW_GW_Counties'!F15</f>
        <v>0</v>
      </c>
      <c r="M15" s="28">
        <f>'2008_AG_GW_Counties'!J15</f>
        <v>0</v>
      </c>
      <c r="N15" s="29">
        <f>'2008_Urban_GW_Counties'!J15</f>
        <v>0</v>
      </c>
      <c r="O15" s="29">
        <f>'2008_MW_GW_Counties'!J15</f>
        <v>0</v>
      </c>
      <c r="P15" s="28">
        <f>'2008_AG_GW_Counties'!J15+'2008_Urban_GW_Counties'!J15+'2008_MW_GW_Counties'!J15</f>
        <v>0</v>
      </c>
      <c r="Q15" s="29">
        <f>'2008_AG_GW_Counties'!H15+'2008_Urban_GW_Counties'!H15+'2008_MW_GW_Counties'!H15</f>
        <v>103.39999999999999</v>
      </c>
      <c r="S15" s="27">
        <v>502</v>
      </c>
      <c r="T15" s="25" t="s">
        <v>158</v>
      </c>
      <c r="U15" s="28">
        <f>'2008_AG_GW_Counties'!P15</f>
        <v>5.9</v>
      </c>
      <c r="V15" s="29">
        <f>'2008_Urban_GW_Counties'!P15</f>
        <v>0.4</v>
      </c>
      <c r="W15" s="29">
        <f>'2008_MW_GW_Counties'!P15</f>
        <v>0</v>
      </c>
      <c r="X15" s="29">
        <f t="shared" si="6"/>
        <v>6.3000000000000007</v>
      </c>
      <c r="Y15" s="28">
        <f>'2008_AG_GW_Counties'!U15</f>
        <v>11.2</v>
      </c>
      <c r="Z15" s="29">
        <f>'2008_Urban_GW_Counties'!U15</f>
        <v>0.7</v>
      </c>
      <c r="AA15" s="29">
        <f>'2008_MW_GW_Counties'!U15</f>
        <v>0</v>
      </c>
      <c r="AB15" s="28">
        <f>'2008_AG_GW_Counties'!Q15+'2008_Urban_GW_Counties'!Q15+'2008_MW_GW_Counties'!Q15</f>
        <v>1</v>
      </c>
      <c r="AC15" s="28">
        <f>'2008_AG_GW_Counties'!R15+'2008_Urban_GW_Counties'!R15+'2008_MW_GW_Counties'!R15</f>
        <v>0</v>
      </c>
      <c r="AD15" s="28">
        <f>'2008_AG_GW_Counties'!S15+'2008_Urban_GW_Counties'!S15+'2008_MW_GW_Counties'!S15</f>
        <v>0.2</v>
      </c>
      <c r="AE15" s="28">
        <f>'2008_AG_GW_Counties'!W15</f>
        <v>0</v>
      </c>
      <c r="AF15" s="29">
        <f>'2008_Urban_GW_Counties'!W15</f>
        <v>0</v>
      </c>
      <c r="AG15" s="29">
        <f>'2008_MW_GW_Counties'!W15</f>
        <v>0</v>
      </c>
      <c r="AH15" s="28">
        <f>'2008_AG_GW_Counties'!W15+'2008_Urban_GW_Counties'!W15+'2008_MW_GW_Counties'!W15</f>
        <v>0</v>
      </c>
      <c r="AI15" s="29">
        <f t="shared" si="1"/>
        <v>11.899999999999999</v>
      </c>
      <c r="AL15" s="148"/>
      <c r="AM15" s="152">
        <v>302</v>
      </c>
      <c r="AN15" s="153" t="s">
        <v>154</v>
      </c>
      <c r="AO15" s="154">
        <f t="shared" si="16"/>
        <v>407.09999999999997</v>
      </c>
      <c r="AP15" s="154">
        <f t="shared" si="16"/>
        <v>88.799999999999983</v>
      </c>
      <c r="AQ15" s="154">
        <f t="shared" si="16"/>
        <v>0</v>
      </c>
      <c r="AR15" s="154">
        <f t="shared" si="16"/>
        <v>495.9</v>
      </c>
      <c r="AS15" s="154">
        <f t="shared" si="16"/>
        <v>443.40000000000003</v>
      </c>
      <c r="AT15" s="154">
        <f t="shared" si="16"/>
        <v>146.69999999999999</v>
      </c>
      <c r="AU15" s="154">
        <f t="shared" si="16"/>
        <v>0</v>
      </c>
      <c r="AV15" s="154">
        <f t="shared" si="16"/>
        <v>98.9</v>
      </c>
      <c r="AW15" s="154">
        <f t="shared" si="16"/>
        <v>0</v>
      </c>
      <c r="AX15" s="154">
        <f t="shared" si="16"/>
        <v>0</v>
      </c>
      <c r="AY15" s="154">
        <f t="shared" ref="AY15:BA15" si="18">AE9</f>
        <v>0</v>
      </c>
      <c r="AZ15" s="154">
        <f t="shared" si="18"/>
        <v>0</v>
      </c>
      <c r="BA15" s="154">
        <f t="shared" si="18"/>
        <v>0</v>
      </c>
      <c r="BB15" s="154">
        <f>AH9</f>
        <v>0</v>
      </c>
      <c r="BC15" s="154">
        <f>AI9</f>
        <v>590.1</v>
      </c>
    </row>
    <row r="16" spans="1:56" ht="13.5" thickTop="1" x14ac:dyDescent="0.2">
      <c r="A16" s="23" t="s">
        <v>36</v>
      </c>
      <c r="B16" s="24" t="s">
        <v>37</v>
      </c>
      <c r="C16" s="28">
        <f>'2008_AG_GW_Counties'!C16</f>
        <v>2205.8000000000002</v>
      </c>
      <c r="D16" s="29">
        <f>'2008_Urban_GW_Counties'!C16</f>
        <v>223.9</v>
      </c>
      <c r="E16" s="29">
        <f>'2008_MW_GW_Counties'!C16</f>
        <v>30.1</v>
      </c>
      <c r="F16" s="29">
        <f t="shared" si="5"/>
        <v>2459.8000000000002</v>
      </c>
      <c r="G16" s="28">
        <f>'2008_AG_GW_Counties'!H16</f>
        <v>3254.8999999999996</v>
      </c>
      <c r="H16" s="29">
        <f>'2008_Urban_GW_Counties'!H16</f>
        <v>276.29999999999995</v>
      </c>
      <c r="I16" s="29">
        <f>'2008_MW_GW_Counties'!H16</f>
        <v>47.8</v>
      </c>
      <c r="J16" s="28">
        <f>'2008_AG_GW_Counties'!D16+'2008_Urban_GW_Counties'!D16+'2008_MW_GW_Counties'!D16</f>
        <v>819.3</v>
      </c>
      <c r="K16" s="28">
        <f>'2008_AG_GW_Counties'!E16+'2008_Urban_GW_Counties'!E16+'2008_MW_GW_Counties'!E16</f>
        <v>10.9</v>
      </c>
      <c r="L16" s="28">
        <f>'2008_AG_GW_Counties'!F16+'2008_Urban_GW_Counties'!F16+'2008_MW_GW_Counties'!F16</f>
        <v>52.199999999999996</v>
      </c>
      <c r="M16" s="28">
        <f>'2008_AG_GW_Counties'!J16</f>
        <v>6.4999999999999982</v>
      </c>
      <c r="N16" s="29">
        <f>'2008_Urban_GW_Counties'!J16</f>
        <v>8.5</v>
      </c>
      <c r="O16" s="29">
        <f>'2008_MW_GW_Counties'!J16</f>
        <v>0</v>
      </c>
      <c r="P16" s="28">
        <f>'2008_AG_GW_Counties'!J16+'2008_Urban_GW_Counties'!J16+'2008_MW_GW_Counties'!J16</f>
        <v>14.999999999999998</v>
      </c>
      <c r="Q16" s="29">
        <f>'2008_AG_GW_Counties'!H16+'2008_Urban_GW_Counties'!H16+'2008_MW_GW_Counties'!H16</f>
        <v>3579</v>
      </c>
      <c r="S16" s="27">
        <v>503</v>
      </c>
      <c r="T16" s="25" t="s">
        <v>159</v>
      </c>
      <c r="U16" s="28">
        <f>'2008_AG_GW_Counties'!P16</f>
        <v>265.39999999999998</v>
      </c>
      <c r="V16" s="29">
        <f>'2008_Urban_GW_Counties'!P16</f>
        <v>46.400000000000006</v>
      </c>
      <c r="W16" s="29">
        <f>'2008_MW_GW_Counties'!P16</f>
        <v>0</v>
      </c>
      <c r="X16" s="29">
        <f t="shared" si="6"/>
        <v>311.79999999999995</v>
      </c>
      <c r="Y16" s="28">
        <f>'2008_AG_GW_Counties'!U16</f>
        <v>504</v>
      </c>
      <c r="Z16" s="29">
        <f>'2008_Urban_GW_Counties'!U16</f>
        <v>58.599999999999994</v>
      </c>
      <c r="AA16" s="29">
        <f>'2008_MW_GW_Counties'!U16</f>
        <v>0.2</v>
      </c>
      <c r="AB16" s="28">
        <f>'2008_AG_GW_Counties'!Q16+'2008_Urban_GW_Counties'!Q16+'2008_MW_GW_Counties'!Q16</f>
        <v>63.7</v>
      </c>
      <c r="AC16" s="28">
        <f>'2008_AG_GW_Counties'!R16+'2008_Urban_GW_Counties'!R16+'2008_MW_GW_Counties'!R16</f>
        <v>0</v>
      </c>
      <c r="AD16" s="28">
        <f>'2008_AG_GW_Counties'!S16+'2008_Urban_GW_Counties'!S16+'2008_MW_GW_Counties'!S16</f>
        <v>66.8</v>
      </c>
      <c r="AE16" s="28">
        <f>'2008_AG_GW_Counties'!W16</f>
        <v>6.8999999999999995</v>
      </c>
      <c r="AF16" s="29">
        <f>'2008_Urban_GW_Counties'!W16</f>
        <v>3.3</v>
      </c>
      <c r="AG16" s="29">
        <f>'2008_MW_GW_Counties'!W16</f>
        <v>0</v>
      </c>
      <c r="AH16" s="28">
        <f>'2008_AG_GW_Counties'!W16+'2008_Urban_GW_Counties'!W16+'2008_MW_GW_Counties'!W16</f>
        <v>10.199999999999999</v>
      </c>
      <c r="AI16" s="29">
        <f t="shared" si="1"/>
        <v>562.80000000000007</v>
      </c>
      <c r="AL16" s="148"/>
      <c r="AM16" s="150"/>
      <c r="AN16" s="155" t="s">
        <v>242</v>
      </c>
      <c r="AO16" s="138">
        <f>SUM(AO14:AO15)</f>
        <v>1039.5000000000002</v>
      </c>
      <c r="AP16" s="138">
        <f t="shared" ref="AP16:BC16" si="19">SUM(AP14:AP15)</f>
        <v>205.7</v>
      </c>
      <c r="AQ16" s="138">
        <f t="shared" si="19"/>
        <v>0</v>
      </c>
      <c r="AR16" s="138">
        <f t="shared" si="19"/>
        <v>1245.2000000000003</v>
      </c>
      <c r="AS16" s="138">
        <f t="shared" si="19"/>
        <v>1151.4000000000001</v>
      </c>
      <c r="AT16" s="138">
        <f t="shared" si="19"/>
        <v>287.89999999999998</v>
      </c>
      <c r="AU16" s="138">
        <f t="shared" si="19"/>
        <v>0.5</v>
      </c>
      <c r="AV16" s="138">
        <f t="shared" si="19"/>
        <v>343.9</v>
      </c>
      <c r="AW16" s="138">
        <f t="shared" si="19"/>
        <v>41.5</v>
      </c>
      <c r="AX16" s="138">
        <f t="shared" si="19"/>
        <v>8.5</v>
      </c>
      <c r="AY16" s="138">
        <f t="shared" ref="AY16:BA16" si="20">SUM(AY14:AY15)</f>
        <v>0</v>
      </c>
      <c r="AZ16" s="138">
        <f t="shared" si="20"/>
        <v>0</v>
      </c>
      <c r="BA16" s="138">
        <f t="shared" si="20"/>
        <v>0</v>
      </c>
      <c r="BB16" s="138">
        <f t="shared" si="19"/>
        <v>0</v>
      </c>
      <c r="BC16" s="138">
        <f t="shared" si="19"/>
        <v>1439.8000000000002</v>
      </c>
      <c r="BD16" s="28">
        <f>AS16+AT16+AU16</f>
        <v>1439.8000000000002</v>
      </c>
    </row>
    <row r="17" spans="1:56" x14ac:dyDescent="0.2">
      <c r="A17" s="23" t="s">
        <v>38</v>
      </c>
      <c r="B17" s="24" t="s">
        <v>39</v>
      </c>
      <c r="C17" s="28">
        <f>'2008_AG_GW_Counties'!C17</f>
        <v>1378.1</v>
      </c>
      <c r="D17" s="29">
        <f>'2008_Urban_GW_Counties'!C17</f>
        <v>40.1</v>
      </c>
      <c r="E17" s="29">
        <f>'2008_MW_GW_Counties'!C17</f>
        <v>0</v>
      </c>
      <c r="F17" s="29">
        <f t="shared" si="5"/>
        <v>1418.1999999999998</v>
      </c>
      <c r="G17" s="28">
        <f>'2008_AG_GW_Counties'!H17</f>
        <v>1807.9</v>
      </c>
      <c r="H17" s="29">
        <f>'2008_Urban_GW_Counties'!H17</f>
        <v>42.4</v>
      </c>
      <c r="I17" s="29">
        <f>'2008_MW_GW_Counties'!H17</f>
        <v>0</v>
      </c>
      <c r="J17" s="28">
        <f>'2008_AG_GW_Counties'!D17+'2008_Urban_GW_Counties'!D17+'2008_MW_GW_Counties'!D17</f>
        <v>312.3</v>
      </c>
      <c r="K17" s="28">
        <f>'2008_AG_GW_Counties'!E17+'2008_Urban_GW_Counties'!E17+'2008_MW_GW_Counties'!E17</f>
        <v>0</v>
      </c>
      <c r="L17" s="28">
        <f>'2008_AG_GW_Counties'!F17+'2008_Urban_GW_Counties'!F17+'2008_MW_GW_Counties'!F17</f>
        <v>17.8</v>
      </c>
      <c r="M17" s="28">
        <f>'2008_AG_GW_Counties'!J17</f>
        <v>0</v>
      </c>
      <c r="N17" s="29">
        <f>'2008_Urban_GW_Counties'!J17</f>
        <v>0</v>
      </c>
      <c r="O17" s="29">
        <f>'2008_MW_GW_Counties'!J17</f>
        <v>0</v>
      </c>
      <c r="P17" s="28">
        <f>'2008_AG_GW_Counties'!J17+'2008_Urban_GW_Counties'!J17+'2008_MW_GW_Counties'!J17</f>
        <v>0</v>
      </c>
      <c r="Q17" s="29">
        <f>'2008_AG_GW_Counties'!H17+'2008_Urban_GW_Counties'!H17+'2008_MW_GW_Counties'!H17</f>
        <v>1850.3000000000002</v>
      </c>
      <c r="S17" s="27">
        <v>504</v>
      </c>
      <c r="T17" s="25" t="s">
        <v>160</v>
      </c>
      <c r="U17" s="28">
        <f>'2008_AG_GW_Counties'!P17</f>
        <v>199.1</v>
      </c>
      <c r="V17" s="29">
        <f>'2008_Urban_GW_Counties'!P17</f>
        <v>40.800000000000004</v>
      </c>
      <c r="W17" s="29">
        <f>'2008_MW_GW_Counties'!P17</f>
        <v>0</v>
      </c>
      <c r="X17" s="29">
        <f t="shared" si="6"/>
        <v>239.9</v>
      </c>
      <c r="Y17" s="28">
        <f>'2008_AG_GW_Counties'!U17</f>
        <v>350.39999999999992</v>
      </c>
      <c r="Z17" s="29">
        <f>'2008_Urban_GW_Counties'!U17</f>
        <v>79.3</v>
      </c>
      <c r="AA17" s="29">
        <f>'2008_MW_GW_Counties'!U17</f>
        <v>1.2000000000000002</v>
      </c>
      <c r="AB17" s="28">
        <f>'2008_AG_GW_Counties'!Q17+'2008_Urban_GW_Counties'!Q17+'2008_MW_GW_Counties'!Q17</f>
        <v>54.4</v>
      </c>
      <c r="AC17" s="28">
        <f>'2008_AG_GW_Counties'!R17+'2008_Urban_GW_Counties'!R17+'2008_MW_GW_Counties'!R17</f>
        <v>0</v>
      </c>
      <c r="AD17" s="28">
        <f>'2008_AG_GW_Counties'!S17+'2008_Urban_GW_Counties'!S17+'2008_MW_GW_Counties'!S17</f>
        <v>30.7</v>
      </c>
      <c r="AE17" s="28">
        <f>'2008_AG_GW_Counties'!W17</f>
        <v>8.6</v>
      </c>
      <c r="AF17" s="29">
        <f>'2008_Urban_GW_Counties'!W17</f>
        <v>0</v>
      </c>
      <c r="AG17" s="29">
        <f>'2008_MW_GW_Counties'!W17</f>
        <v>0</v>
      </c>
      <c r="AH17" s="28">
        <f>'2008_AG_GW_Counties'!W17+'2008_Urban_GW_Counties'!W17+'2008_MW_GW_Counties'!W17</f>
        <v>8.6</v>
      </c>
      <c r="AI17" s="29">
        <f t="shared" si="1"/>
        <v>430.89999999999992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'2008_AG_GW_Counties'!C18</f>
        <v>36.700000000000003</v>
      </c>
      <c r="D18" s="29">
        <f>'2008_Urban_GW_Counties'!C18</f>
        <v>4</v>
      </c>
      <c r="E18" s="29">
        <f>'2008_MW_GW_Counties'!C18</f>
        <v>0</v>
      </c>
      <c r="F18" s="29">
        <f t="shared" si="5"/>
        <v>40.700000000000003</v>
      </c>
      <c r="G18" s="28">
        <f>'2008_AG_GW_Counties'!H18</f>
        <v>44.6</v>
      </c>
      <c r="H18" s="29">
        <f>'2008_Urban_GW_Counties'!H18</f>
        <v>8.6</v>
      </c>
      <c r="I18" s="29">
        <f>'2008_MW_GW_Counties'!H18</f>
        <v>0</v>
      </c>
      <c r="J18" s="28">
        <f>'2008_AG_GW_Counties'!D18+'2008_Urban_GW_Counties'!D18+'2008_MW_GW_Counties'!D18</f>
        <v>8.6000000000000014</v>
      </c>
      <c r="K18" s="28">
        <f>'2008_AG_GW_Counties'!E18+'2008_Urban_GW_Counties'!E18+'2008_MW_GW_Counties'!E18</f>
        <v>0</v>
      </c>
      <c r="L18" s="28">
        <f>'2008_AG_GW_Counties'!F18+'2008_Urban_GW_Counties'!F18+'2008_MW_GW_Counties'!F18</f>
        <v>0.2</v>
      </c>
      <c r="M18" s="28">
        <f>'2008_AG_GW_Counties'!J18</f>
        <v>0.7</v>
      </c>
      <c r="N18" s="29">
        <f>'2008_Urban_GW_Counties'!J18</f>
        <v>0</v>
      </c>
      <c r="O18" s="29">
        <f>'2008_MW_GW_Counties'!J18</f>
        <v>0</v>
      </c>
      <c r="P18" s="28">
        <f>'2008_AG_GW_Counties'!J18+'2008_Urban_GW_Counties'!J18+'2008_MW_GW_Counties'!J18</f>
        <v>0.7</v>
      </c>
      <c r="Q18" s="29">
        <f>'2008_AG_GW_Counties'!H18+'2008_Urban_GW_Counties'!H18+'2008_MW_GW_Counties'!H18</f>
        <v>53.2</v>
      </c>
      <c r="S18" s="27">
        <v>505</v>
      </c>
      <c r="T18" s="25" t="s">
        <v>161</v>
      </c>
      <c r="U18" s="28">
        <f>'2008_AG_GW_Counties'!P18</f>
        <v>44.400000000000006</v>
      </c>
      <c r="V18" s="29">
        <f>'2008_Urban_GW_Counties'!P18</f>
        <v>4.5999999999999996</v>
      </c>
      <c r="W18" s="29">
        <f>'2008_MW_GW_Counties'!P18</f>
        <v>0</v>
      </c>
      <c r="X18" s="29">
        <f t="shared" si="6"/>
        <v>49.000000000000007</v>
      </c>
      <c r="Y18" s="28">
        <f>'2008_AG_GW_Counties'!U18</f>
        <v>52.8</v>
      </c>
      <c r="Z18" s="29">
        <f>'2008_Urban_GW_Counties'!U18</f>
        <v>9.2999999999999989</v>
      </c>
      <c r="AA18" s="29">
        <f>'2008_MW_GW_Counties'!U18</f>
        <v>0</v>
      </c>
      <c r="AB18" s="28">
        <f>'2008_AG_GW_Counties'!Q18+'2008_Urban_GW_Counties'!Q18+'2008_MW_GW_Counties'!Q18</f>
        <v>10.100000000000001</v>
      </c>
      <c r="AC18" s="28">
        <f>'2008_AG_GW_Counties'!R18+'2008_Urban_GW_Counties'!R18+'2008_MW_GW_Counties'!R18</f>
        <v>0</v>
      </c>
      <c r="AD18" s="28">
        <f>'2008_AG_GW_Counties'!S18+'2008_Urban_GW_Counties'!S18+'2008_MW_GW_Counties'!S18</f>
        <v>0.2</v>
      </c>
      <c r="AE18" s="28">
        <f>'2008_AG_GW_Counties'!W18</f>
        <v>0.7</v>
      </c>
      <c r="AF18" s="29">
        <f>'2008_Urban_GW_Counties'!W18</f>
        <v>0</v>
      </c>
      <c r="AG18" s="29">
        <f>'2008_MW_GW_Counties'!W18</f>
        <v>0</v>
      </c>
      <c r="AH18" s="28">
        <f>'2008_AG_GW_Counties'!W18+'2008_Urban_GW_Counties'!W18+'2008_MW_GW_Counties'!W18</f>
        <v>0.7</v>
      </c>
      <c r="AI18" s="29">
        <f t="shared" si="1"/>
        <v>62.099999999999994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'2008_AG_GW_Counties'!C19</f>
        <v>100.79999999999998</v>
      </c>
      <c r="D19" s="29">
        <f>'2008_Urban_GW_Counties'!C19</f>
        <v>19.200000000000003</v>
      </c>
      <c r="E19" s="29">
        <f>'2008_MW_GW_Counties'!C19</f>
        <v>11.6</v>
      </c>
      <c r="F19" s="29">
        <f t="shared" si="5"/>
        <v>131.6</v>
      </c>
      <c r="G19" s="28">
        <f>'2008_AG_GW_Counties'!H19</f>
        <v>327.3</v>
      </c>
      <c r="H19" s="29">
        <f>'2008_Urban_GW_Counties'!H19</f>
        <v>24.1</v>
      </c>
      <c r="I19" s="29">
        <f>'2008_MW_GW_Counties'!H19</f>
        <v>26.400000000000002</v>
      </c>
      <c r="J19" s="28">
        <f>'2008_AG_GW_Counties'!D19+'2008_Urban_GW_Counties'!D19+'2008_MW_GW_Counties'!D19</f>
        <v>41.199999999999996</v>
      </c>
      <c r="K19" s="28">
        <f>'2008_AG_GW_Counties'!E19+'2008_Urban_GW_Counties'!E19+'2008_MW_GW_Counties'!E19</f>
        <v>0</v>
      </c>
      <c r="L19" s="28">
        <f>'2008_AG_GW_Counties'!F19+'2008_Urban_GW_Counties'!F19+'2008_MW_GW_Counties'!F19</f>
        <v>6.1</v>
      </c>
      <c r="M19" s="28">
        <f>'2008_AG_GW_Counties'!J19</f>
        <v>10.899999999999999</v>
      </c>
      <c r="N19" s="29">
        <f>'2008_Urban_GW_Counties'!J19</f>
        <v>0</v>
      </c>
      <c r="O19" s="29">
        <f>'2008_MW_GW_Counties'!J19</f>
        <v>0.30000000000000071</v>
      </c>
      <c r="P19" s="28">
        <f>'2008_AG_GW_Counties'!J19+'2008_Urban_GW_Counties'!J19+'2008_MW_GW_Counties'!J19</f>
        <v>11.2</v>
      </c>
      <c r="Q19" s="29">
        <f>'2008_AG_GW_Counties'!H19+'2008_Urban_GW_Counties'!H19+'2008_MW_GW_Counties'!H19</f>
        <v>377.8</v>
      </c>
      <c r="S19" s="27">
        <v>506</v>
      </c>
      <c r="T19" s="25" t="s">
        <v>162</v>
      </c>
      <c r="U19" s="28">
        <f>'2008_AG_GW_Counties'!P19</f>
        <v>618.79999999999995</v>
      </c>
      <c r="V19" s="29">
        <f>'2008_Urban_GW_Counties'!P19</f>
        <v>15.2</v>
      </c>
      <c r="W19" s="29">
        <f>'2008_MW_GW_Counties'!P19</f>
        <v>9.3000000000000007</v>
      </c>
      <c r="X19" s="29">
        <f t="shared" si="6"/>
        <v>643.29999999999995</v>
      </c>
      <c r="Y19" s="28">
        <f>'2008_AG_GW_Counties'!U19</f>
        <v>2077.6</v>
      </c>
      <c r="Z19" s="29">
        <f>'2008_Urban_GW_Counties'!U19</f>
        <v>15.3</v>
      </c>
      <c r="AA19" s="29">
        <f>'2008_MW_GW_Counties'!U19</f>
        <v>159.40000000000003</v>
      </c>
      <c r="AB19" s="28">
        <f>'2008_AG_GW_Counties'!Q19+'2008_Urban_GW_Counties'!Q19+'2008_MW_GW_Counties'!Q19</f>
        <v>99.899999999999991</v>
      </c>
      <c r="AC19" s="28">
        <f>'2008_AG_GW_Counties'!R19+'2008_Urban_GW_Counties'!R19+'2008_MW_GW_Counties'!R19</f>
        <v>0</v>
      </c>
      <c r="AD19" s="28">
        <f>'2008_AG_GW_Counties'!S19+'2008_Urban_GW_Counties'!S19+'2008_MW_GW_Counties'!S19</f>
        <v>60.8</v>
      </c>
      <c r="AE19" s="28">
        <f>'2008_AG_GW_Counties'!W19</f>
        <v>152</v>
      </c>
      <c r="AF19" s="29">
        <f>'2008_Urban_GW_Counties'!W19</f>
        <v>0</v>
      </c>
      <c r="AG19" s="29">
        <f>'2008_MW_GW_Counties'!W19</f>
        <v>12.800000000000011</v>
      </c>
      <c r="AH19" s="28">
        <f>'2008_AG_GW_Counties'!W19+'2008_Urban_GW_Counties'!W19+'2008_MW_GW_Counties'!W19</f>
        <v>164.8</v>
      </c>
      <c r="AI19" s="29">
        <f t="shared" si="1"/>
        <v>2252.3000000000002</v>
      </c>
      <c r="AL19" s="148" t="s">
        <v>234</v>
      </c>
      <c r="AM19" s="150">
        <v>401</v>
      </c>
      <c r="AN19" s="151" t="s">
        <v>93</v>
      </c>
      <c r="AO19" s="138">
        <f t="shared" ref="AO19:AX22" si="21">U10</f>
        <v>296.5</v>
      </c>
      <c r="AP19" s="138">
        <f t="shared" si="21"/>
        <v>64.7</v>
      </c>
      <c r="AQ19" s="138">
        <f t="shared" si="21"/>
        <v>0</v>
      </c>
      <c r="AR19" s="138">
        <f t="shared" si="21"/>
        <v>361.2</v>
      </c>
      <c r="AS19" s="138">
        <f t="shared" si="21"/>
        <v>344.8</v>
      </c>
      <c r="AT19" s="138">
        <f t="shared" si="21"/>
        <v>251.7</v>
      </c>
      <c r="AU19" s="138">
        <f t="shared" si="21"/>
        <v>0</v>
      </c>
      <c r="AV19" s="138">
        <f t="shared" si="21"/>
        <v>83.9</v>
      </c>
      <c r="AW19" s="138">
        <f t="shared" si="21"/>
        <v>45.400000000000006</v>
      </c>
      <c r="AX19" s="138">
        <f t="shared" si="21"/>
        <v>0</v>
      </c>
      <c r="AY19" s="138">
        <f t="shared" ref="AY19:BA19" si="22">AE10</f>
        <v>0</v>
      </c>
      <c r="AZ19" s="138">
        <f t="shared" si="22"/>
        <v>0</v>
      </c>
      <c r="BA19" s="138">
        <f t="shared" si="22"/>
        <v>0</v>
      </c>
      <c r="BB19" s="138">
        <f t="shared" ref="BB19:BC22" si="23">AH10</f>
        <v>0</v>
      </c>
      <c r="BC19" s="138">
        <f t="shared" si="23"/>
        <v>596.5</v>
      </c>
    </row>
    <row r="20" spans="1:56" x14ac:dyDescent="0.2">
      <c r="A20" s="23" t="s">
        <v>44</v>
      </c>
      <c r="B20" s="24" t="s">
        <v>45</v>
      </c>
      <c r="C20" s="28">
        <f>'2008_AG_GW_Counties'!C20</f>
        <v>57</v>
      </c>
      <c r="D20" s="29">
        <f>'2008_Urban_GW_Counties'!C20</f>
        <v>729.30000000000007</v>
      </c>
      <c r="E20" s="29">
        <f>'2008_MW_GW_Counties'!C20</f>
        <v>0</v>
      </c>
      <c r="F20" s="29">
        <f t="shared" si="5"/>
        <v>786.30000000000007</v>
      </c>
      <c r="G20" s="28">
        <f>'2008_AG_GW_Counties'!H20</f>
        <v>69</v>
      </c>
      <c r="H20" s="29">
        <f>'2008_Urban_GW_Counties'!H20</f>
        <v>1881.7</v>
      </c>
      <c r="I20" s="29">
        <f>'2008_MW_GW_Counties'!H20</f>
        <v>26.999999999999996</v>
      </c>
      <c r="J20" s="28">
        <f>'2008_AG_GW_Counties'!D20+'2008_Urban_GW_Counties'!D20+'2008_MW_GW_Counties'!D20</f>
        <v>118.39999999999999</v>
      </c>
      <c r="K20" s="28">
        <f>'2008_AG_GW_Counties'!E20+'2008_Urban_GW_Counties'!E20+'2008_MW_GW_Counties'!E20</f>
        <v>46.7</v>
      </c>
      <c r="L20" s="28">
        <f>'2008_AG_GW_Counties'!F20+'2008_Urban_GW_Counties'!F20+'2008_MW_GW_Counties'!F20</f>
        <v>0</v>
      </c>
      <c r="M20" s="28">
        <f>'2008_AG_GW_Counties'!J20</f>
        <v>8</v>
      </c>
      <c r="N20" s="29">
        <f>'2008_Urban_GW_Counties'!J20</f>
        <v>5.8999999999999995</v>
      </c>
      <c r="O20" s="29">
        <f>'2008_MW_GW_Counties'!J20</f>
        <v>0</v>
      </c>
      <c r="P20" s="28">
        <f>'2008_AG_GW_Counties'!J20+'2008_Urban_GW_Counties'!J20+'2008_MW_GW_Counties'!J20</f>
        <v>13.899999999999999</v>
      </c>
      <c r="Q20" s="29">
        <f>'2008_AG_GW_Counties'!H20+'2008_Urban_GW_Counties'!H20+'2008_MW_GW_Counties'!H20</f>
        <v>1977.7</v>
      </c>
      <c r="S20" s="27">
        <v>507</v>
      </c>
      <c r="T20" s="25" t="s">
        <v>163</v>
      </c>
      <c r="U20" s="28">
        <f>'2008_AG_GW_Counties'!P20</f>
        <v>547.5</v>
      </c>
      <c r="V20" s="29">
        <f>'2008_Urban_GW_Counties'!P20</f>
        <v>52.699999999999996</v>
      </c>
      <c r="W20" s="29">
        <f>'2008_MW_GW_Counties'!P20</f>
        <v>11.299999999999999</v>
      </c>
      <c r="X20" s="29">
        <f t="shared" si="6"/>
        <v>611.5</v>
      </c>
      <c r="Y20" s="28">
        <f>'2008_AG_GW_Counties'!U20</f>
        <v>2546.1000000000004</v>
      </c>
      <c r="Z20" s="29">
        <f>'2008_Urban_GW_Counties'!U20</f>
        <v>73.199999999999989</v>
      </c>
      <c r="AA20" s="29">
        <f>'2008_MW_GW_Counties'!U20</f>
        <v>286.90000000000003</v>
      </c>
      <c r="AB20" s="28">
        <f>'2008_AG_GW_Counties'!Q20+'2008_Urban_GW_Counties'!Q20+'2008_MW_GW_Counties'!Q20</f>
        <v>150.69999999999999</v>
      </c>
      <c r="AC20" s="28">
        <f>'2008_AG_GW_Counties'!R20+'2008_Urban_GW_Counties'!R20+'2008_MW_GW_Counties'!R20</f>
        <v>0</v>
      </c>
      <c r="AD20" s="28">
        <f>'2008_AG_GW_Counties'!S20+'2008_Urban_GW_Counties'!S20+'2008_MW_GW_Counties'!S20</f>
        <v>132.89999999999998</v>
      </c>
      <c r="AE20" s="28">
        <f>'2008_AG_GW_Counties'!W20</f>
        <v>175.5</v>
      </c>
      <c r="AF20" s="29">
        <f>'2008_Urban_GW_Counties'!W20</f>
        <v>0</v>
      </c>
      <c r="AG20" s="29">
        <f>'2008_MW_GW_Counties'!W20</f>
        <v>129.6</v>
      </c>
      <c r="AH20" s="28">
        <f>'2008_AG_GW_Counties'!W20+'2008_Urban_GW_Counties'!W20+'2008_MW_GW_Counties'!W20</f>
        <v>305.10000000000002</v>
      </c>
      <c r="AI20" s="29">
        <f t="shared" si="1"/>
        <v>2906.2000000000003</v>
      </c>
      <c r="AL20" s="148"/>
      <c r="AM20" s="150">
        <v>402</v>
      </c>
      <c r="AN20" s="151" t="s">
        <v>155</v>
      </c>
      <c r="AO20" s="138">
        <f t="shared" si="21"/>
        <v>3.2</v>
      </c>
      <c r="AP20" s="138">
        <f t="shared" si="21"/>
        <v>614</v>
      </c>
      <c r="AQ20" s="138">
        <f t="shared" si="21"/>
        <v>0</v>
      </c>
      <c r="AR20" s="138">
        <f t="shared" si="21"/>
        <v>617.20000000000005</v>
      </c>
      <c r="AS20" s="138">
        <f t="shared" si="21"/>
        <v>6.1999999999999993</v>
      </c>
      <c r="AT20" s="138">
        <f t="shared" si="21"/>
        <v>1674.2999999999997</v>
      </c>
      <c r="AU20" s="138">
        <f t="shared" si="21"/>
        <v>26.999999999999996</v>
      </c>
      <c r="AV20" s="138">
        <f t="shared" si="21"/>
        <v>65.3</v>
      </c>
      <c r="AW20" s="138">
        <f t="shared" si="21"/>
        <v>46.7</v>
      </c>
      <c r="AX20" s="138">
        <f t="shared" si="21"/>
        <v>0</v>
      </c>
      <c r="AY20" s="138">
        <f t="shared" ref="AY20:BA20" si="24">AE11</f>
        <v>0</v>
      </c>
      <c r="AZ20" s="138">
        <f t="shared" si="24"/>
        <v>0</v>
      </c>
      <c r="BA20" s="138">
        <f t="shared" si="24"/>
        <v>0</v>
      </c>
      <c r="BB20" s="138">
        <f t="shared" si="23"/>
        <v>0</v>
      </c>
      <c r="BC20" s="138">
        <f t="shared" si="23"/>
        <v>1707.4999999999998</v>
      </c>
    </row>
    <row r="21" spans="1:56" x14ac:dyDescent="0.2">
      <c r="A21" s="23" t="s">
        <v>46</v>
      </c>
      <c r="B21" s="24" t="s">
        <v>47</v>
      </c>
      <c r="C21" s="28">
        <f>'2008_AG_GW_Counties'!C21</f>
        <v>815.6</v>
      </c>
      <c r="D21" s="29">
        <f>'2008_Urban_GW_Counties'!C21</f>
        <v>43</v>
      </c>
      <c r="E21" s="29">
        <f>'2008_MW_GW_Counties'!C21</f>
        <v>0</v>
      </c>
      <c r="F21" s="29">
        <f t="shared" si="5"/>
        <v>858.6</v>
      </c>
      <c r="G21" s="28">
        <f>'2008_AG_GW_Counties'!H21</f>
        <v>1107</v>
      </c>
      <c r="H21" s="29">
        <f>'2008_Urban_GW_Counties'!H21</f>
        <v>43</v>
      </c>
      <c r="I21" s="29">
        <f>'2008_MW_GW_Counties'!H21</f>
        <v>0</v>
      </c>
      <c r="J21" s="28">
        <f>'2008_AG_GW_Counties'!D21+'2008_Urban_GW_Counties'!D21+'2008_MW_GW_Counties'!D21</f>
        <v>231.4</v>
      </c>
      <c r="K21" s="28">
        <f>'2008_AG_GW_Counties'!E21+'2008_Urban_GW_Counties'!E21+'2008_MW_GW_Counties'!E21</f>
        <v>0</v>
      </c>
      <c r="L21" s="28">
        <f>'2008_AG_GW_Counties'!F21+'2008_Urban_GW_Counties'!F21+'2008_MW_GW_Counties'!F21</f>
        <v>14.600000000000001</v>
      </c>
      <c r="M21" s="28">
        <f>'2008_AG_GW_Counties'!J21</f>
        <v>62.3</v>
      </c>
      <c r="N21" s="29">
        <f>'2008_Urban_GW_Counties'!J21</f>
        <v>0</v>
      </c>
      <c r="O21" s="29">
        <f>'2008_MW_GW_Counties'!J21</f>
        <v>0</v>
      </c>
      <c r="P21" s="28">
        <f>'2008_AG_GW_Counties'!J21+'2008_Urban_GW_Counties'!J21+'2008_MW_GW_Counties'!J21</f>
        <v>62.3</v>
      </c>
      <c r="Q21" s="29">
        <f>'2008_AG_GW_Counties'!H21+'2008_Urban_GW_Counties'!H21+'2008_MW_GW_Counties'!H21</f>
        <v>1150</v>
      </c>
      <c r="S21" s="27">
        <v>508</v>
      </c>
      <c r="T21" s="25" t="s">
        <v>164</v>
      </c>
      <c r="U21" s="28">
        <f>'2008_AG_GW_Counties'!P21</f>
        <v>42.6</v>
      </c>
      <c r="V21" s="29">
        <f>'2008_Urban_GW_Counties'!P21</f>
        <v>23.9</v>
      </c>
      <c r="W21" s="29">
        <f>'2008_MW_GW_Counties'!P21</f>
        <v>0</v>
      </c>
      <c r="X21" s="29">
        <f t="shared" si="6"/>
        <v>66.5</v>
      </c>
      <c r="Y21" s="28">
        <f>'2008_AG_GW_Counties'!U21</f>
        <v>353.1</v>
      </c>
      <c r="Z21" s="29">
        <f>'2008_Urban_GW_Counties'!U21</f>
        <v>106.4</v>
      </c>
      <c r="AA21" s="29">
        <f>'2008_MW_GW_Counties'!U21</f>
        <v>2.6</v>
      </c>
      <c r="AB21" s="28">
        <f>'2008_AG_GW_Counties'!Q21+'2008_Urban_GW_Counties'!Q21+'2008_MW_GW_Counties'!Q21</f>
        <v>32</v>
      </c>
      <c r="AC21" s="28">
        <f>'2008_AG_GW_Counties'!R21+'2008_Urban_GW_Counties'!R21+'2008_MW_GW_Counties'!R21</f>
        <v>0</v>
      </c>
      <c r="AD21" s="28">
        <f>'2008_AG_GW_Counties'!S21+'2008_Urban_GW_Counties'!S21+'2008_MW_GW_Counties'!S21</f>
        <v>26.400000000000002</v>
      </c>
      <c r="AE21" s="28">
        <f>'2008_AG_GW_Counties'!W21</f>
        <v>35</v>
      </c>
      <c r="AF21" s="29">
        <f>'2008_Urban_GW_Counties'!W21</f>
        <v>0</v>
      </c>
      <c r="AG21" s="29">
        <f>'2008_MW_GW_Counties'!W21</f>
        <v>0</v>
      </c>
      <c r="AH21" s="28">
        <f>'2008_AG_GW_Counties'!W21+'2008_Urban_GW_Counties'!W21+'2008_MW_GW_Counties'!W21</f>
        <v>35</v>
      </c>
      <c r="AI21" s="29">
        <f t="shared" si="1"/>
        <v>462.1</v>
      </c>
      <c r="AL21" s="148"/>
      <c r="AM21" s="150">
        <v>403</v>
      </c>
      <c r="AN21" s="151" t="s">
        <v>156</v>
      </c>
      <c r="AO21" s="138">
        <f t="shared" si="21"/>
        <v>135.1</v>
      </c>
      <c r="AP21" s="138">
        <f t="shared" si="21"/>
        <v>524.1</v>
      </c>
      <c r="AQ21" s="138">
        <f t="shared" si="21"/>
        <v>0</v>
      </c>
      <c r="AR21" s="138">
        <f t="shared" si="21"/>
        <v>659.2</v>
      </c>
      <c r="AS21" s="138">
        <f t="shared" si="21"/>
        <v>159.80000000000001</v>
      </c>
      <c r="AT21" s="138">
        <f t="shared" si="21"/>
        <v>1264.3999999999999</v>
      </c>
      <c r="AU21" s="138">
        <f t="shared" si="21"/>
        <v>5.3</v>
      </c>
      <c r="AV21" s="138">
        <f t="shared" si="21"/>
        <v>317.09999999999997</v>
      </c>
      <c r="AW21" s="138">
        <f t="shared" si="21"/>
        <v>25.5</v>
      </c>
      <c r="AX21" s="138">
        <f t="shared" si="21"/>
        <v>0</v>
      </c>
      <c r="AY21" s="138">
        <f t="shared" ref="AY21:BA21" si="25">AE12</f>
        <v>8.4</v>
      </c>
      <c r="AZ21" s="138">
        <f t="shared" si="25"/>
        <v>300.5</v>
      </c>
      <c r="BA21" s="138">
        <f t="shared" si="25"/>
        <v>0</v>
      </c>
      <c r="BB21" s="138">
        <f t="shared" si="23"/>
        <v>308.89999999999998</v>
      </c>
      <c r="BC21" s="138">
        <f t="shared" si="23"/>
        <v>1429.4999999999998</v>
      </c>
    </row>
    <row r="22" spans="1:56" ht="13.5" thickBot="1" x14ac:dyDescent="0.25">
      <c r="A22" s="23" t="s">
        <v>48</v>
      </c>
      <c r="B22" s="24" t="s">
        <v>49</v>
      </c>
      <c r="C22" s="28">
        <f>'2008_AG_GW_Counties'!C22</f>
        <v>3.7</v>
      </c>
      <c r="D22" s="29">
        <f>'2008_Urban_GW_Counties'!C22</f>
        <v>1.1000000000000001</v>
      </c>
      <c r="E22" s="29">
        <f>'2008_MW_GW_Counties'!C22</f>
        <v>0</v>
      </c>
      <c r="F22" s="29">
        <f t="shared" si="5"/>
        <v>4.8000000000000007</v>
      </c>
      <c r="G22" s="28">
        <f>'2008_AG_GW_Counties'!H22</f>
        <v>5.2</v>
      </c>
      <c r="H22" s="29">
        <f>'2008_Urban_GW_Counties'!H22</f>
        <v>41.3</v>
      </c>
      <c r="I22" s="29">
        <f>'2008_MW_GW_Counties'!H22</f>
        <v>0</v>
      </c>
      <c r="J22" s="28">
        <f>'2008_AG_GW_Counties'!D22+'2008_Urban_GW_Counties'!D22+'2008_MW_GW_Counties'!D22</f>
        <v>13.5</v>
      </c>
      <c r="K22" s="28">
        <f>'2008_AG_GW_Counties'!E22+'2008_Urban_GW_Counties'!E22+'2008_MW_GW_Counties'!E22</f>
        <v>0</v>
      </c>
      <c r="L22" s="28">
        <f>'2008_AG_GW_Counties'!F22+'2008_Urban_GW_Counties'!F22+'2008_MW_GW_Counties'!F22</f>
        <v>0</v>
      </c>
      <c r="M22" s="28">
        <f>'2008_AG_GW_Counties'!J22</f>
        <v>0</v>
      </c>
      <c r="N22" s="29">
        <f>'2008_Urban_GW_Counties'!J22</f>
        <v>0</v>
      </c>
      <c r="O22" s="29">
        <f>'2008_MW_GW_Counties'!J22</f>
        <v>0</v>
      </c>
      <c r="P22" s="28">
        <f>'2008_AG_GW_Counties'!J22+'2008_Urban_GW_Counties'!J22+'2008_MW_GW_Counties'!J22</f>
        <v>0</v>
      </c>
      <c r="Q22" s="29">
        <f>'2008_AG_GW_Counties'!H22+'2008_Urban_GW_Counties'!H22+'2008_MW_GW_Counties'!H22</f>
        <v>46.5</v>
      </c>
      <c r="S22" s="27">
        <v>509</v>
      </c>
      <c r="T22" s="25" t="s">
        <v>165</v>
      </c>
      <c r="U22" s="28">
        <f>'2008_AG_GW_Counties'!P22</f>
        <v>561.40000000000009</v>
      </c>
      <c r="V22" s="29">
        <f>'2008_Urban_GW_Counties'!P22</f>
        <v>53.5</v>
      </c>
      <c r="W22" s="29">
        <f>'2008_MW_GW_Counties'!P22</f>
        <v>0</v>
      </c>
      <c r="X22" s="29">
        <f t="shared" si="6"/>
        <v>614.90000000000009</v>
      </c>
      <c r="Y22" s="28">
        <f>'2008_AG_GW_Counties'!U22</f>
        <v>953.90000000000009</v>
      </c>
      <c r="Z22" s="29">
        <f>'2008_Urban_GW_Counties'!U22</f>
        <v>73.7</v>
      </c>
      <c r="AA22" s="29">
        <f>'2008_MW_GW_Counties'!U22</f>
        <v>0</v>
      </c>
      <c r="AB22" s="28">
        <f>'2008_AG_GW_Counties'!Q22+'2008_Urban_GW_Counties'!Q22+'2008_MW_GW_Counties'!Q22</f>
        <v>137.70000000000002</v>
      </c>
      <c r="AC22" s="28">
        <f>'2008_AG_GW_Counties'!R22+'2008_Urban_GW_Counties'!R22+'2008_MW_GW_Counties'!R22</f>
        <v>0</v>
      </c>
      <c r="AD22" s="28">
        <f>'2008_AG_GW_Counties'!S22+'2008_Urban_GW_Counties'!S22+'2008_MW_GW_Counties'!S22</f>
        <v>22.999999999999996</v>
      </c>
      <c r="AE22" s="28">
        <f>'2008_AG_GW_Counties'!W22</f>
        <v>193.3</v>
      </c>
      <c r="AF22" s="29">
        <f>'2008_Urban_GW_Counties'!W22</f>
        <v>0</v>
      </c>
      <c r="AG22" s="29">
        <f>'2008_MW_GW_Counties'!W22</f>
        <v>0</v>
      </c>
      <c r="AH22" s="28">
        <f>'2008_AG_GW_Counties'!W22+'2008_Urban_GW_Counties'!W22+'2008_MW_GW_Counties'!W22</f>
        <v>193.3</v>
      </c>
      <c r="AI22" s="29">
        <f t="shared" si="1"/>
        <v>1027.6000000000001</v>
      </c>
      <c r="AL22" s="148"/>
      <c r="AM22" s="152">
        <v>404</v>
      </c>
      <c r="AN22" s="153" t="s">
        <v>81</v>
      </c>
      <c r="AO22" s="154">
        <f t="shared" si="21"/>
        <v>34.1</v>
      </c>
      <c r="AP22" s="154">
        <f t="shared" si="21"/>
        <v>25.4</v>
      </c>
      <c r="AQ22" s="154">
        <f t="shared" si="21"/>
        <v>0</v>
      </c>
      <c r="AR22" s="154">
        <f t="shared" si="21"/>
        <v>59.5</v>
      </c>
      <c r="AS22" s="154">
        <f t="shared" si="21"/>
        <v>263.3</v>
      </c>
      <c r="AT22" s="154">
        <f t="shared" si="21"/>
        <v>905.19999999999993</v>
      </c>
      <c r="AU22" s="154">
        <f t="shared" si="21"/>
        <v>0</v>
      </c>
      <c r="AV22" s="154">
        <f t="shared" si="21"/>
        <v>27.9</v>
      </c>
      <c r="AW22" s="154">
        <f t="shared" si="21"/>
        <v>12.4</v>
      </c>
      <c r="AX22" s="154">
        <f t="shared" si="21"/>
        <v>0</v>
      </c>
      <c r="AY22" s="154">
        <f t="shared" ref="AY22:BA22" si="26">AE13</f>
        <v>0</v>
      </c>
      <c r="AZ22" s="154">
        <f t="shared" si="26"/>
        <v>0</v>
      </c>
      <c r="BA22" s="154">
        <f t="shared" si="26"/>
        <v>0</v>
      </c>
      <c r="BB22" s="154">
        <f t="shared" si="23"/>
        <v>0</v>
      </c>
      <c r="BC22" s="154">
        <f t="shared" si="23"/>
        <v>1168.5</v>
      </c>
    </row>
    <row r="23" spans="1:56" ht="13.5" thickTop="1" x14ac:dyDescent="0.2">
      <c r="A23" s="23" t="s">
        <v>50</v>
      </c>
      <c r="B23" s="24" t="s">
        <v>51</v>
      </c>
      <c r="C23" s="28">
        <f>'2008_AG_GW_Counties'!C23</f>
        <v>3.8</v>
      </c>
      <c r="D23" s="29">
        <f>'2008_Urban_GW_Counties'!C23</f>
        <v>4.5999999999999996</v>
      </c>
      <c r="E23" s="29">
        <f>'2008_MW_GW_Counties'!C23</f>
        <v>0</v>
      </c>
      <c r="F23" s="29">
        <f t="shared" si="5"/>
        <v>8.3999999999999986</v>
      </c>
      <c r="G23" s="28">
        <f>'2008_AG_GW_Counties'!H23</f>
        <v>3.8</v>
      </c>
      <c r="H23" s="29">
        <f>'2008_Urban_GW_Counties'!H23</f>
        <v>4.5999999999999996</v>
      </c>
      <c r="I23" s="29">
        <f>'2008_MW_GW_Counties'!H23</f>
        <v>0</v>
      </c>
      <c r="J23" s="28">
        <f>'2008_AG_GW_Counties'!D23+'2008_Urban_GW_Counties'!D23+'2008_MW_GW_Counties'!D23</f>
        <v>3.1</v>
      </c>
      <c r="K23" s="28">
        <f>'2008_AG_GW_Counties'!E23+'2008_Urban_GW_Counties'!E23+'2008_MW_GW_Counties'!E23</f>
        <v>0</v>
      </c>
      <c r="L23" s="28">
        <f>'2008_AG_GW_Counties'!F23+'2008_Urban_GW_Counties'!F23+'2008_MW_GW_Counties'!F23</f>
        <v>0</v>
      </c>
      <c r="M23" s="28">
        <f>'2008_AG_GW_Counties'!J23</f>
        <v>0</v>
      </c>
      <c r="N23" s="29">
        <f>'2008_Urban_GW_Counties'!J23</f>
        <v>0</v>
      </c>
      <c r="O23" s="29">
        <f>'2008_MW_GW_Counties'!J23</f>
        <v>0</v>
      </c>
      <c r="P23" s="28">
        <f>'2008_AG_GW_Counties'!J23+'2008_Urban_GW_Counties'!J23+'2008_MW_GW_Counties'!J23</f>
        <v>0</v>
      </c>
      <c r="Q23" s="29">
        <f>'2008_AG_GW_Counties'!H23+'2008_Urban_GW_Counties'!H23+'2008_MW_GW_Counties'!H23</f>
        <v>8.3999999999999986</v>
      </c>
      <c r="S23" s="27">
        <v>510</v>
      </c>
      <c r="T23" s="25" t="s">
        <v>166</v>
      </c>
      <c r="U23" s="28">
        <f>'2008_AG_GW_Counties'!P23</f>
        <v>22.4</v>
      </c>
      <c r="V23" s="29">
        <f>'2008_Urban_GW_Counties'!P23</f>
        <v>9.5</v>
      </c>
      <c r="W23" s="29">
        <f>'2008_MW_GW_Counties'!P23</f>
        <v>0</v>
      </c>
      <c r="X23" s="29">
        <f t="shared" si="6"/>
        <v>31.9</v>
      </c>
      <c r="Y23" s="28">
        <f>'2008_AG_GW_Counties'!U23</f>
        <v>517.79999999999995</v>
      </c>
      <c r="Z23" s="29">
        <f>'2008_Urban_GW_Counties'!U23</f>
        <v>41.7</v>
      </c>
      <c r="AA23" s="29">
        <f>'2008_MW_GW_Counties'!U23</f>
        <v>62.5</v>
      </c>
      <c r="AB23" s="28">
        <f>'2008_AG_GW_Counties'!Q23+'2008_Urban_GW_Counties'!Q23+'2008_MW_GW_Counties'!Q23</f>
        <v>4.3000000000000007</v>
      </c>
      <c r="AC23" s="28">
        <f>'2008_AG_GW_Counties'!R23+'2008_Urban_GW_Counties'!R23+'2008_MW_GW_Counties'!R23</f>
        <v>0</v>
      </c>
      <c r="AD23" s="28">
        <f>'2008_AG_GW_Counties'!S23+'2008_Urban_GW_Counties'!S23+'2008_MW_GW_Counties'!S23</f>
        <v>0</v>
      </c>
      <c r="AE23" s="28">
        <f>'2008_AG_GW_Counties'!W23</f>
        <v>115.6</v>
      </c>
      <c r="AF23" s="29">
        <f>'2008_Urban_GW_Counties'!W23</f>
        <v>0</v>
      </c>
      <c r="AG23" s="29">
        <f>'2008_MW_GW_Counties'!W23</f>
        <v>0</v>
      </c>
      <c r="AH23" s="28">
        <f>'2008_AG_GW_Counties'!W23+'2008_Urban_GW_Counties'!W23+'2008_MW_GW_Counties'!W23</f>
        <v>115.6</v>
      </c>
      <c r="AI23" s="29">
        <f t="shared" si="1"/>
        <v>622</v>
      </c>
      <c r="AL23" s="148"/>
      <c r="AM23" s="150"/>
      <c r="AN23" s="155" t="s">
        <v>242</v>
      </c>
      <c r="AO23" s="138">
        <f>SUM(AO19:AO22)</f>
        <v>468.9</v>
      </c>
      <c r="AP23" s="138">
        <f t="shared" ref="AP23:BC23" si="27">SUM(AP19:AP22)</f>
        <v>1228.2000000000003</v>
      </c>
      <c r="AQ23" s="138">
        <f t="shared" si="27"/>
        <v>0</v>
      </c>
      <c r="AR23" s="138">
        <f t="shared" si="27"/>
        <v>1697.1000000000001</v>
      </c>
      <c r="AS23" s="138">
        <f t="shared" si="27"/>
        <v>774.1</v>
      </c>
      <c r="AT23" s="138">
        <f t="shared" si="27"/>
        <v>4095.5999999999995</v>
      </c>
      <c r="AU23" s="138">
        <f t="shared" si="27"/>
        <v>32.299999999999997</v>
      </c>
      <c r="AV23" s="138">
        <f t="shared" si="27"/>
        <v>494.19999999999993</v>
      </c>
      <c r="AW23" s="138">
        <f t="shared" si="27"/>
        <v>130</v>
      </c>
      <c r="AX23" s="138">
        <f t="shared" si="27"/>
        <v>0</v>
      </c>
      <c r="AY23" s="138">
        <f t="shared" ref="AY23:BA23" si="28">SUM(AY19:AY22)</f>
        <v>8.4</v>
      </c>
      <c r="AZ23" s="138">
        <f t="shared" si="28"/>
        <v>300.5</v>
      </c>
      <c r="BA23" s="138">
        <f t="shared" si="28"/>
        <v>0</v>
      </c>
      <c r="BB23" s="138">
        <f t="shared" si="27"/>
        <v>308.89999999999998</v>
      </c>
      <c r="BC23" s="138">
        <f t="shared" si="27"/>
        <v>4902</v>
      </c>
      <c r="BD23" s="28">
        <f>AS23+AT23+AU23</f>
        <v>4902</v>
      </c>
    </row>
    <row r="24" spans="1:56" x14ac:dyDescent="0.2">
      <c r="A24" s="23" t="s">
        <v>52</v>
      </c>
      <c r="B24" s="24" t="s">
        <v>53</v>
      </c>
      <c r="C24" s="28">
        <f>'2008_AG_GW_Counties'!C24</f>
        <v>31.700000000000003</v>
      </c>
      <c r="D24" s="29">
        <f>'2008_Urban_GW_Counties'!C24</f>
        <v>8.1</v>
      </c>
      <c r="E24" s="29">
        <f>'2008_MW_GW_Counties'!C24</f>
        <v>0</v>
      </c>
      <c r="F24" s="29">
        <f t="shared" si="5"/>
        <v>39.800000000000004</v>
      </c>
      <c r="G24" s="28">
        <f>'2008_AG_GW_Counties'!H24</f>
        <v>60.4</v>
      </c>
      <c r="H24" s="29">
        <f>'2008_Urban_GW_Counties'!H24</f>
        <v>18.399999999999999</v>
      </c>
      <c r="I24" s="29">
        <f>'2008_MW_GW_Counties'!H24</f>
        <v>0</v>
      </c>
      <c r="J24" s="28">
        <f>'2008_AG_GW_Counties'!D24+'2008_Urban_GW_Counties'!D24+'2008_MW_GW_Counties'!D24</f>
        <v>11.2</v>
      </c>
      <c r="K24" s="28">
        <f>'2008_AG_GW_Counties'!E24+'2008_Urban_GW_Counties'!E24+'2008_MW_GW_Counties'!E24</f>
        <v>0</v>
      </c>
      <c r="L24" s="28">
        <f>'2008_AG_GW_Counties'!F24+'2008_Urban_GW_Counties'!F24+'2008_MW_GW_Counties'!F24</f>
        <v>3.6</v>
      </c>
      <c r="M24" s="28">
        <f>'2008_AG_GW_Counties'!J24</f>
        <v>0</v>
      </c>
      <c r="N24" s="29">
        <f>'2008_Urban_GW_Counties'!J24</f>
        <v>0</v>
      </c>
      <c r="O24" s="29">
        <f>'2008_MW_GW_Counties'!J24</f>
        <v>0</v>
      </c>
      <c r="P24" s="28">
        <f>'2008_AG_GW_Counties'!J24+'2008_Urban_GW_Counties'!J24+'2008_MW_GW_Counties'!J24</f>
        <v>0</v>
      </c>
      <c r="Q24" s="29">
        <f>'2008_AG_GW_Counties'!H24+'2008_Urban_GW_Counties'!H24+'2008_MW_GW_Counties'!H24</f>
        <v>78.8</v>
      </c>
      <c r="S24" s="27">
        <v>511</v>
      </c>
      <c r="T24" s="25" t="s">
        <v>167</v>
      </c>
      <c r="U24" s="28">
        <f>'2008_AG_GW_Counties'!P24</f>
        <v>230.3</v>
      </c>
      <c r="V24" s="29">
        <f>'2008_Urban_GW_Counties'!P24</f>
        <v>164.4</v>
      </c>
      <c r="W24" s="29">
        <f>'2008_MW_GW_Counties'!P24</f>
        <v>0</v>
      </c>
      <c r="X24" s="29">
        <f t="shared" si="6"/>
        <v>394.70000000000005</v>
      </c>
      <c r="Y24" s="28">
        <f>'2008_AG_GW_Counties'!U24</f>
        <v>463.5</v>
      </c>
      <c r="Z24" s="29">
        <f>'2008_Urban_GW_Counties'!U24</f>
        <v>475.9</v>
      </c>
      <c r="AA24" s="29">
        <f>'2008_MW_GW_Counties'!U24</f>
        <v>0</v>
      </c>
      <c r="AB24" s="28">
        <f>'2008_AG_GW_Counties'!Q24+'2008_Urban_GW_Counties'!Q24+'2008_MW_GW_Counties'!Q24</f>
        <v>75.8</v>
      </c>
      <c r="AC24" s="28">
        <f>'2008_AG_GW_Counties'!R24+'2008_Urban_GW_Counties'!R24+'2008_MW_GW_Counties'!R24</f>
        <v>0</v>
      </c>
      <c r="AD24" s="28">
        <f>'2008_AG_GW_Counties'!S24+'2008_Urban_GW_Counties'!S24+'2008_MW_GW_Counties'!S24</f>
        <v>7.6</v>
      </c>
      <c r="AE24" s="28">
        <f>'2008_AG_GW_Counties'!W24</f>
        <v>20.100000000000001</v>
      </c>
      <c r="AF24" s="29">
        <f>'2008_Urban_GW_Counties'!W24</f>
        <v>0.1</v>
      </c>
      <c r="AG24" s="29">
        <f>'2008_MW_GW_Counties'!W24</f>
        <v>0</v>
      </c>
      <c r="AH24" s="28">
        <f>'2008_AG_GW_Counties'!W24+'2008_Urban_GW_Counties'!W24+'2008_MW_GW_Counties'!W24</f>
        <v>20.200000000000003</v>
      </c>
      <c r="AI24" s="29">
        <f t="shared" si="1"/>
        <v>939.4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'2008_AG_GW_Counties'!C25</f>
        <v>1075.7</v>
      </c>
      <c r="D25" s="29">
        <f>'2008_Urban_GW_Counties'!C25</f>
        <v>86.899999999999991</v>
      </c>
      <c r="E25" s="29">
        <f>'2008_MW_GW_Counties'!C25</f>
        <v>207.8</v>
      </c>
      <c r="F25" s="29">
        <f t="shared" si="5"/>
        <v>1370.4</v>
      </c>
      <c r="G25" s="28">
        <f>'2008_AG_GW_Counties'!H25</f>
        <v>2176.9</v>
      </c>
      <c r="H25" s="29">
        <f>'2008_Urban_GW_Counties'!H25</f>
        <v>90</v>
      </c>
      <c r="I25" s="29">
        <f>'2008_MW_GW_Counties'!H25</f>
        <v>486.90000000000003</v>
      </c>
      <c r="J25" s="28">
        <f>'2008_AG_GW_Counties'!D25+'2008_Urban_GW_Counties'!D25+'2008_MW_GW_Counties'!D25</f>
        <v>162.19999999999999</v>
      </c>
      <c r="K25" s="28">
        <f>'2008_AG_GW_Counties'!E25+'2008_Urban_GW_Counties'!E25+'2008_MW_GW_Counties'!E25</f>
        <v>0</v>
      </c>
      <c r="L25" s="28">
        <f>'2008_AG_GW_Counties'!F25+'2008_Urban_GW_Counties'!F25+'2008_MW_GW_Counties'!F25</f>
        <v>55.099999999999994</v>
      </c>
      <c r="M25" s="28">
        <f>'2008_AG_GW_Counties'!J25</f>
        <v>137.80000000000001</v>
      </c>
      <c r="N25" s="29">
        <f>'2008_Urban_GW_Counties'!J25</f>
        <v>0</v>
      </c>
      <c r="O25" s="29">
        <f>'2008_MW_GW_Counties'!J25</f>
        <v>0</v>
      </c>
      <c r="P25" s="28">
        <f>'2008_AG_GW_Counties'!J25+'2008_Urban_GW_Counties'!J25+'2008_MW_GW_Counties'!J25</f>
        <v>137.80000000000001</v>
      </c>
      <c r="Q25" s="29">
        <f>'2008_AG_GW_Counties'!H25+'2008_Urban_GW_Counties'!H25+'2008_MW_GW_Counties'!H25</f>
        <v>2753.8</v>
      </c>
      <c r="S25" s="27">
        <v>601</v>
      </c>
      <c r="T25" s="25" t="s">
        <v>168</v>
      </c>
      <c r="U25" s="28">
        <f>'2008_AG_GW_Counties'!P25</f>
        <v>4.3</v>
      </c>
      <c r="V25" s="29">
        <f>'2008_Urban_GW_Counties'!P25</f>
        <v>3.5</v>
      </c>
      <c r="W25" s="29">
        <f>'2008_MW_GW_Counties'!P25</f>
        <v>0</v>
      </c>
      <c r="X25" s="29">
        <f t="shared" si="6"/>
        <v>7.8</v>
      </c>
      <c r="Y25" s="28">
        <f>'2008_AG_GW_Counties'!U25</f>
        <v>35.200000000000003</v>
      </c>
      <c r="Z25" s="29">
        <f>'2008_Urban_GW_Counties'!U25</f>
        <v>97.5</v>
      </c>
      <c r="AA25" s="29">
        <f>'2008_MW_GW_Counties'!U25</f>
        <v>0</v>
      </c>
      <c r="AB25" s="28">
        <f>'2008_AG_GW_Counties'!Q25+'2008_Urban_GW_Counties'!Q25+'2008_MW_GW_Counties'!Q25</f>
        <v>36.799999999999997</v>
      </c>
      <c r="AC25" s="28">
        <f>'2008_AG_GW_Counties'!R25+'2008_Urban_GW_Counties'!R25+'2008_MW_GW_Counties'!R25</f>
        <v>0</v>
      </c>
      <c r="AD25" s="28">
        <f>'2008_AG_GW_Counties'!S25+'2008_Urban_GW_Counties'!S25+'2008_MW_GW_Counties'!S25</f>
        <v>1.3</v>
      </c>
      <c r="AE25" s="28">
        <f>'2008_AG_GW_Counties'!W25</f>
        <v>0</v>
      </c>
      <c r="AF25" s="29">
        <f>'2008_Urban_GW_Counties'!W25</f>
        <v>0.1</v>
      </c>
      <c r="AG25" s="29">
        <f>'2008_MW_GW_Counties'!W25</f>
        <v>0</v>
      </c>
      <c r="AH25" s="28">
        <f>'2008_AG_GW_Counties'!W25+'2008_Urban_GW_Counties'!W25+'2008_MW_GW_Counties'!W25</f>
        <v>0.1</v>
      </c>
      <c r="AI25" s="29">
        <f t="shared" si="1"/>
        <v>132.69999999999999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'2008_AG_GW_Counties'!C26</f>
        <v>88.800000000000011</v>
      </c>
      <c r="D26" s="29">
        <f>'2008_Urban_GW_Counties'!C26</f>
        <v>3.0999999999999996</v>
      </c>
      <c r="E26" s="29">
        <f>'2008_MW_GW_Counties'!C26</f>
        <v>0</v>
      </c>
      <c r="F26" s="29">
        <f t="shared" si="5"/>
        <v>91.9</v>
      </c>
      <c r="G26" s="28">
        <f>'2008_AG_GW_Counties'!H26</f>
        <v>371.3</v>
      </c>
      <c r="H26" s="29">
        <f>'2008_Urban_GW_Counties'!H26</f>
        <v>3.3</v>
      </c>
      <c r="I26" s="29">
        <f>'2008_MW_GW_Counties'!H26</f>
        <v>102.89999999999999</v>
      </c>
      <c r="J26" s="28">
        <f>'2008_AG_GW_Counties'!D26+'2008_Urban_GW_Counties'!D26+'2008_MW_GW_Counties'!D26</f>
        <v>27.600000000000005</v>
      </c>
      <c r="K26" s="28">
        <f>'2008_AG_GW_Counties'!E26+'2008_Urban_GW_Counties'!E26+'2008_MW_GW_Counties'!E26</f>
        <v>0</v>
      </c>
      <c r="L26" s="28">
        <f>'2008_AG_GW_Counties'!F26+'2008_Urban_GW_Counties'!F26+'2008_MW_GW_Counties'!F26</f>
        <v>17.5</v>
      </c>
      <c r="M26" s="28">
        <f>'2008_AG_GW_Counties'!J26</f>
        <v>77.300000000000011</v>
      </c>
      <c r="N26" s="29">
        <f>'2008_Urban_GW_Counties'!J26</f>
        <v>0</v>
      </c>
      <c r="O26" s="29">
        <f>'2008_MW_GW_Counties'!J26</f>
        <v>5.2999999999999972</v>
      </c>
      <c r="P26" s="28">
        <f>'2008_AG_GW_Counties'!J26+'2008_Urban_GW_Counties'!J26+'2008_MW_GW_Counties'!J26</f>
        <v>82.600000000000009</v>
      </c>
      <c r="Q26" s="29">
        <f>'2008_AG_GW_Counties'!H26+'2008_Urban_GW_Counties'!H26+'2008_MW_GW_Counties'!H26</f>
        <v>477.5</v>
      </c>
      <c r="S26" s="27">
        <v>602</v>
      </c>
      <c r="T26" s="25" t="s">
        <v>169</v>
      </c>
      <c r="U26" s="28">
        <f>'2008_AG_GW_Counties'!P26</f>
        <v>1.2</v>
      </c>
      <c r="V26" s="29">
        <f>'2008_Urban_GW_Counties'!P26</f>
        <v>51.800000000000004</v>
      </c>
      <c r="W26" s="29">
        <f>'2008_MW_GW_Counties'!P26</f>
        <v>0</v>
      </c>
      <c r="X26" s="29">
        <f t="shared" si="6"/>
        <v>53.000000000000007</v>
      </c>
      <c r="Y26" s="28">
        <f>'2008_AG_GW_Counties'!U26</f>
        <v>931.5</v>
      </c>
      <c r="Z26" s="29">
        <f>'2008_Urban_GW_Counties'!U26</f>
        <v>131.30000000000001</v>
      </c>
      <c r="AA26" s="29">
        <f>'2008_MW_GW_Counties'!U26</f>
        <v>1.7</v>
      </c>
      <c r="AB26" s="28">
        <f>'2008_AG_GW_Counties'!Q26+'2008_Urban_GW_Counties'!Q26+'2008_MW_GW_Counties'!Q26</f>
        <v>23.1</v>
      </c>
      <c r="AC26" s="28">
        <f>'2008_AG_GW_Counties'!R26+'2008_Urban_GW_Counties'!R26+'2008_MW_GW_Counties'!R26</f>
        <v>0</v>
      </c>
      <c r="AD26" s="28">
        <f>'2008_AG_GW_Counties'!S26+'2008_Urban_GW_Counties'!S26+'2008_MW_GW_Counties'!S26</f>
        <v>7.3999999999999995</v>
      </c>
      <c r="AE26" s="28">
        <f>'2008_AG_GW_Counties'!W26</f>
        <v>324.59999999999997</v>
      </c>
      <c r="AF26" s="29">
        <f>'2008_Urban_GW_Counties'!W26</f>
        <v>0</v>
      </c>
      <c r="AG26" s="29">
        <f>'2008_MW_GW_Counties'!W26</f>
        <v>0</v>
      </c>
      <c r="AH26" s="28">
        <f>'2008_AG_GW_Counties'!W26+'2008_Urban_GW_Counties'!W26+'2008_MW_GW_Counties'!W26</f>
        <v>324.59999999999997</v>
      </c>
      <c r="AI26" s="29">
        <f t="shared" si="1"/>
        <v>1064.5</v>
      </c>
      <c r="AL26" s="148" t="s">
        <v>235</v>
      </c>
      <c r="AM26" s="150">
        <v>501</v>
      </c>
      <c r="AN26" s="151" t="s">
        <v>157</v>
      </c>
      <c r="AO26" s="138">
        <f t="shared" ref="AO26:AO36" si="29">U14</f>
        <v>88.3</v>
      </c>
      <c r="AP26" s="138">
        <f t="shared" ref="AP26:AP36" si="30">V14</f>
        <v>11.1</v>
      </c>
      <c r="AQ26" s="138">
        <f t="shared" ref="AQ26:AQ36" si="31">W14</f>
        <v>0</v>
      </c>
      <c r="AR26" s="138">
        <f t="shared" ref="AR26:AR36" si="32">X14</f>
        <v>99.399999999999991</v>
      </c>
      <c r="AS26" s="138">
        <f t="shared" ref="AS26:AS36" si="33">Y14</f>
        <v>356</v>
      </c>
      <c r="AT26" s="138">
        <f t="shared" ref="AT26:AT36" si="34">Z14</f>
        <v>16.600000000000001</v>
      </c>
      <c r="AU26" s="138">
        <f t="shared" ref="AU26:AU36" si="35">AA14</f>
        <v>8.1</v>
      </c>
      <c r="AV26" s="138">
        <f t="shared" ref="AV26:AV36" si="36">AB14</f>
        <v>34.900000000000006</v>
      </c>
      <c r="AW26" s="138">
        <f t="shared" ref="AW26:AW36" si="37">AC14</f>
        <v>0</v>
      </c>
      <c r="AX26" s="138">
        <f t="shared" ref="AX26:AX36" si="38">AD14</f>
        <v>6.6999999999999993</v>
      </c>
      <c r="AY26" s="138">
        <f t="shared" ref="AY26:AY36" si="39">AE14</f>
        <v>72.7</v>
      </c>
      <c r="AZ26" s="138">
        <f t="shared" ref="AZ26:AZ36" si="40">AF14</f>
        <v>0</v>
      </c>
      <c r="BA26" s="138">
        <f t="shared" ref="BA26:BA36" si="41">AG14</f>
        <v>0</v>
      </c>
      <c r="BB26" s="138">
        <f t="shared" ref="BB26:BB36" si="42">AH14</f>
        <v>72.7</v>
      </c>
      <c r="BC26" s="138">
        <f t="shared" ref="BC26:BC36" si="43">AI14</f>
        <v>380.70000000000005</v>
      </c>
    </row>
    <row r="27" spans="1:56" x14ac:dyDescent="0.2">
      <c r="A27" s="23" t="s">
        <v>58</v>
      </c>
      <c r="B27" s="24" t="s">
        <v>59</v>
      </c>
      <c r="C27" s="28">
        <f>'2008_AG_GW_Counties'!C27</f>
        <v>86.9</v>
      </c>
      <c r="D27" s="29">
        <f>'2008_Urban_GW_Counties'!C27</f>
        <v>3.6</v>
      </c>
      <c r="E27" s="29">
        <f>'2008_MW_GW_Counties'!C27</f>
        <v>0</v>
      </c>
      <c r="F27" s="29">
        <f t="shared" si="5"/>
        <v>90.5</v>
      </c>
      <c r="G27" s="28">
        <f>'2008_AG_GW_Counties'!H27</f>
        <v>224.5</v>
      </c>
      <c r="H27" s="29">
        <f>'2008_Urban_GW_Counties'!H27</f>
        <v>5</v>
      </c>
      <c r="I27" s="29">
        <f>'2008_MW_GW_Counties'!H27</f>
        <v>0</v>
      </c>
      <c r="J27" s="28">
        <f>'2008_AG_GW_Counties'!D27+'2008_Urban_GW_Counties'!D27+'2008_MW_GW_Counties'!D27</f>
        <v>25.700000000000003</v>
      </c>
      <c r="K27" s="28">
        <f>'2008_AG_GW_Counties'!E27+'2008_Urban_GW_Counties'!E27+'2008_MW_GW_Counties'!E27</f>
        <v>0</v>
      </c>
      <c r="L27" s="28">
        <f>'2008_AG_GW_Counties'!F27+'2008_Urban_GW_Counties'!F27+'2008_MW_GW_Counties'!F27</f>
        <v>0</v>
      </c>
      <c r="M27" s="28">
        <f>'2008_AG_GW_Counties'!J27</f>
        <v>0</v>
      </c>
      <c r="N27" s="29">
        <f>'2008_Urban_GW_Counties'!J27</f>
        <v>0</v>
      </c>
      <c r="O27" s="29">
        <f>'2008_MW_GW_Counties'!J27</f>
        <v>0</v>
      </c>
      <c r="P27" s="28">
        <f>'2008_AG_GW_Counties'!J27+'2008_Urban_GW_Counties'!J27+'2008_MW_GW_Counties'!J27</f>
        <v>0</v>
      </c>
      <c r="Q27" s="29">
        <f>'2008_AG_GW_Counties'!H27+'2008_Urban_GW_Counties'!H27+'2008_MW_GW_Counties'!H27</f>
        <v>229.5</v>
      </c>
      <c r="S27" s="27">
        <v>603</v>
      </c>
      <c r="T27" s="25" t="s">
        <v>170</v>
      </c>
      <c r="U27" s="28">
        <f>'2008_AG_GW_Counties'!P27</f>
        <v>469.29999999999995</v>
      </c>
      <c r="V27" s="29">
        <f>'2008_Urban_GW_Counties'!P27</f>
        <v>37.4</v>
      </c>
      <c r="W27" s="29">
        <f>'2008_MW_GW_Counties'!P27</f>
        <v>0</v>
      </c>
      <c r="X27" s="29">
        <f t="shared" si="6"/>
        <v>506.69999999999993</v>
      </c>
      <c r="Y27" s="28">
        <f>'2008_AG_GW_Counties'!U27</f>
        <v>870.3</v>
      </c>
      <c r="Z27" s="29">
        <f>'2008_Urban_GW_Counties'!U27</f>
        <v>98.299999999999983</v>
      </c>
      <c r="AA27" s="29">
        <f>'2008_MW_GW_Counties'!U27</f>
        <v>0.79999999999999993</v>
      </c>
      <c r="AB27" s="28">
        <f>'2008_AG_GW_Counties'!Q27+'2008_Urban_GW_Counties'!Q27+'2008_MW_GW_Counties'!Q27</f>
        <v>71.900000000000006</v>
      </c>
      <c r="AC27" s="28">
        <f>'2008_AG_GW_Counties'!R27+'2008_Urban_GW_Counties'!R27+'2008_MW_GW_Counties'!R27</f>
        <v>0</v>
      </c>
      <c r="AD27" s="28">
        <f>'2008_AG_GW_Counties'!S27+'2008_Urban_GW_Counties'!S27+'2008_MW_GW_Counties'!S27</f>
        <v>17.8</v>
      </c>
      <c r="AE27" s="28">
        <f>'2008_AG_GW_Counties'!W27</f>
        <v>10.7</v>
      </c>
      <c r="AF27" s="29">
        <f>'2008_Urban_GW_Counties'!W27</f>
        <v>0</v>
      </c>
      <c r="AG27" s="29">
        <f>'2008_MW_GW_Counties'!W27</f>
        <v>9.9999999999999978E-2</v>
      </c>
      <c r="AH27" s="28">
        <f>'2008_AG_GW_Counties'!W27+'2008_Urban_GW_Counties'!W27+'2008_MW_GW_Counties'!W27</f>
        <v>10.799999999999999</v>
      </c>
      <c r="AI27" s="29">
        <f t="shared" si="1"/>
        <v>969.39999999999986</v>
      </c>
      <c r="AL27" s="148"/>
      <c r="AM27" s="150">
        <v>502</v>
      </c>
      <c r="AN27" s="151" t="s">
        <v>158</v>
      </c>
      <c r="AO27" s="138">
        <f t="shared" si="29"/>
        <v>5.9</v>
      </c>
      <c r="AP27" s="138">
        <f t="shared" si="30"/>
        <v>0.4</v>
      </c>
      <c r="AQ27" s="138">
        <f t="shared" si="31"/>
        <v>0</v>
      </c>
      <c r="AR27" s="138">
        <f t="shared" si="32"/>
        <v>6.3000000000000007</v>
      </c>
      <c r="AS27" s="138">
        <f t="shared" si="33"/>
        <v>11.2</v>
      </c>
      <c r="AT27" s="138">
        <f t="shared" si="34"/>
        <v>0.7</v>
      </c>
      <c r="AU27" s="138">
        <f t="shared" si="35"/>
        <v>0</v>
      </c>
      <c r="AV27" s="138">
        <f t="shared" si="36"/>
        <v>1</v>
      </c>
      <c r="AW27" s="138">
        <f t="shared" si="37"/>
        <v>0</v>
      </c>
      <c r="AX27" s="138">
        <f t="shared" si="38"/>
        <v>0.2</v>
      </c>
      <c r="AY27" s="138">
        <f t="shared" si="39"/>
        <v>0</v>
      </c>
      <c r="AZ27" s="138">
        <f t="shared" si="40"/>
        <v>0</v>
      </c>
      <c r="BA27" s="138">
        <f t="shared" si="41"/>
        <v>0</v>
      </c>
      <c r="BB27" s="138">
        <f t="shared" si="42"/>
        <v>0</v>
      </c>
      <c r="BC27" s="138">
        <f t="shared" si="43"/>
        <v>11.899999999999999</v>
      </c>
    </row>
    <row r="28" spans="1:56" x14ac:dyDescent="0.2">
      <c r="A28" s="23" t="s">
        <v>60</v>
      </c>
      <c r="B28" s="24" t="s">
        <v>61</v>
      </c>
      <c r="C28" s="28">
        <f>'2008_AG_GW_Counties'!C28</f>
        <v>518.70000000000005</v>
      </c>
      <c r="D28" s="29">
        <f>'2008_Urban_GW_Counties'!C28</f>
        <v>68.000000000000014</v>
      </c>
      <c r="E28" s="29">
        <f>'2008_MW_GW_Counties'!C28</f>
        <v>0</v>
      </c>
      <c r="F28" s="29">
        <f t="shared" si="5"/>
        <v>586.70000000000005</v>
      </c>
      <c r="G28" s="28">
        <f>'2008_AG_GW_Counties'!H28</f>
        <v>518.70000000000005</v>
      </c>
      <c r="H28" s="29">
        <f>'2008_Urban_GW_Counties'!H28</f>
        <v>68.000000000000014</v>
      </c>
      <c r="I28" s="29">
        <f>'2008_MW_GW_Counties'!H28</f>
        <v>0.5</v>
      </c>
      <c r="J28" s="28">
        <f>'2008_AG_GW_Counties'!D28+'2008_Urban_GW_Counties'!D28+'2008_MW_GW_Counties'!D28</f>
        <v>189.1</v>
      </c>
      <c r="K28" s="28">
        <f>'2008_AG_GW_Counties'!E28+'2008_Urban_GW_Counties'!E28+'2008_MW_GW_Counties'!E28</f>
        <v>0.2</v>
      </c>
      <c r="L28" s="28">
        <f>'2008_AG_GW_Counties'!F28+'2008_Urban_GW_Counties'!F28+'2008_MW_GW_Counties'!F28</f>
        <v>0</v>
      </c>
      <c r="M28" s="28">
        <f>'2008_AG_GW_Counties'!J28</f>
        <v>0</v>
      </c>
      <c r="N28" s="29">
        <f>'2008_Urban_GW_Counties'!J28</f>
        <v>0</v>
      </c>
      <c r="O28" s="29">
        <f>'2008_MW_GW_Counties'!J28</f>
        <v>0</v>
      </c>
      <c r="P28" s="28">
        <f>'2008_AG_GW_Counties'!J28+'2008_Urban_GW_Counties'!J28+'2008_MW_GW_Counties'!J28</f>
        <v>0</v>
      </c>
      <c r="Q28" s="29">
        <f>'2008_AG_GW_Counties'!H28+'2008_Urban_GW_Counties'!H28+'2008_MW_GW_Counties'!H28</f>
        <v>587.20000000000005</v>
      </c>
      <c r="S28" s="27">
        <v>604</v>
      </c>
      <c r="T28" s="25" t="s">
        <v>171</v>
      </c>
      <c r="U28" s="28">
        <f>'2008_AG_GW_Counties'!P28</f>
        <v>3.4</v>
      </c>
      <c r="V28" s="29">
        <f>'2008_Urban_GW_Counties'!P28</f>
        <v>2.9</v>
      </c>
      <c r="W28" s="29">
        <f>'2008_MW_GW_Counties'!P28</f>
        <v>0</v>
      </c>
      <c r="X28" s="29">
        <f t="shared" si="6"/>
        <v>6.3</v>
      </c>
      <c r="Y28" s="28">
        <f>'2008_AG_GW_Counties'!U28</f>
        <v>24.1</v>
      </c>
      <c r="Z28" s="29">
        <f>'2008_Urban_GW_Counties'!U28</f>
        <v>44.2</v>
      </c>
      <c r="AA28" s="29">
        <f>'2008_MW_GW_Counties'!U28</f>
        <v>0</v>
      </c>
      <c r="AB28" s="28">
        <f>'2008_AG_GW_Counties'!Q28+'2008_Urban_GW_Counties'!Q28+'2008_MW_GW_Counties'!Q28</f>
        <v>15.5</v>
      </c>
      <c r="AC28" s="28">
        <f>'2008_AG_GW_Counties'!R28+'2008_Urban_GW_Counties'!R28+'2008_MW_GW_Counties'!R28</f>
        <v>0</v>
      </c>
      <c r="AD28" s="28">
        <f>'2008_AG_GW_Counties'!S28+'2008_Urban_GW_Counties'!S28+'2008_MW_GW_Counties'!S28</f>
        <v>1.2</v>
      </c>
      <c r="AE28" s="28">
        <f>'2008_AG_GW_Counties'!W28</f>
        <v>0</v>
      </c>
      <c r="AF28" s="29">
        <f>'2008_Urban_GW_Counties'!W28</f>
        <v>0.9</v>
      </c>
      <c r="AG28" s="29">
        <f>'2008_MW_GW_Counties'!W28</f>
        <v>0</v>
      </c>
      <c r="AH28" s="28">
        <f>'2008_AG_GW_Counties'!W28+'2008_Urban_GW_Counties'!W28+'2008_MW_GW_Counties'!W28</f>
        <v>0.9</v>
      </c>
      <c r="AI28" s="29">
        <f t="shared" si="1"/>
        <v>68.300000000000011</v>
      </c>
      <c r="AL28" s="148"/>
      <c r="AM28" s="150">
        <v>503</v>
      </c>
      <c r="AN28" s="151" t="s">
        <v>159</v>
      </c>
      <c r="AO28" s="138">
        <f t="shared" si="29"/>
        <v>265.39999999999998</v>
      </c>
      <c r="AP28" s="138">
        <f t="shared" si="30"/>
        <v>46.400000000000006</v>
      </c>
      <c r="AQ28" s="138">
        <f t="shared" si="31"/>
        <v>0</v>
      </c>
      <c r="AR28" s="138">
        <f t="shared" si="32"/>
        <v>311.79999999999995</v>
      </c>
      <c r="AS28" s="138">
        <f t="shared" si="33"/>
        <v>504</v>
      </c>
      <c r="AT28" s="138">
        <f t="shared" si="34"/>
        <v>58.599999999999994</v>
      </c>
      <c r="AU28" s="138">
        <f t="shared" si="35"/>
        <v>0.2</v>
      </c>
      <c r="AV28" s="138">
        <f t="shared" si="36"/>
        <v>63.7</v>
      </c>
      <c r="AW28" s="138">
        <f t="shared" si="37"/>
        <v>0</v>
      </c>
      <c r="AX28" s="138">
        <f t="shared" si="38"/>
        <v>66.8</v>
      </c>
      <c r="AY28" s="138">
        <f t="shared" si="39"/>
        <v>6.8999999999999995</v>
      </c>
      <c r="AZ28" s="138">
        <f t="shared" si="40"/>
        <v>3.3</v>
      </c>
      <c r="BA28" s="138">
        <f t="shared" si="41"/>
        <v>0</v>
      </c>
      <c r="BB28" s="138">
        <f t="shared" si="42"/>
        <v>10.199999999999999</v>
      </c>
      <c r="BC28" s="138">
        <f t="shared" si="43"/>
        <v>562.80000000000007</v>
      </c>
    </row>
    <row r="29" spans="1:56" x14ac:dyDescent="0.2">
      <c r="A29" s="23" t="s">
        <v>62</v>
      </c>
      <c r="B29" s="24" t="s">
        <v>63</v>
      </c>
      <c r="C29" s="28">
        <f>'2008_AG_GW_Counties'!C29</f>
        <v>50.1</v>
      </c>
      <c r="D29" s="29">
        <f>'2008_Urban_GW_Counties'!C29</f>
        <v>9.6</v>
      </c>
      <c r="E29" s="29">
        <f>'2008_MW_GW_Counties'!C29</f>
        <v>0</v>
      </c>
      <c r="F29" s="29">
        <f t="shared" si="5"/>
        <v>59.7</v>
      </c>
      <c r="G29" s="28">
        <f>'2008_AG_GW_Counties'!H29</f>
        <v>60.6</v>
      </c>
      <c r="H29" s="29">
        <f>'2008_Urban_GW_Counties'!H29</f>
        <v>27.000000000000004</v>
      </c>
      <c r="I29" s="29">
        <f>'2008_MW_GW_Counties'!H29</f>
        <v>1</v>
      </c>
      <c r="J29" s="28">
        <f>'2008_AG_GW_Counties'!D29+'2008_Urban_GW_Counties'!D29+'2008_MW_GW_Counties'!D29</f>
        <v>5.6999999999999993</v>
      </c>
      <c r="K29" s="28">
        <f>'2008_AG_GW_Counties'!E29+'2008_Urban_GW_Counties'!E29+'2008_MW_GW_Counties'!E29</f>
        <v>0</v>
      </c>
      <c r="L29" s="28">
        <f>'2008_AG_GW_Counties'!F29+'2008_Urban_GW_Counties'!F29+'2008_MW_GW_Counties'!F29</f>
        <v>0</v>
      </c>
      <c r="M29" s="28">
        <f>'2008_AG_GW_Counties'!J29</f>
        <v>0</v>
      </c>
      <c r="N29" s="29">
        <f>'2008_Urban_GW_Counties'!J29</f>
        <v>0</v>
      </c>
      <c r="O29" s="29">
        <f>'2008_MW_GW_Counties'!J29</f>
        <v>0</v>
      </c>
      <c r="P29" s="28">
        <f>'2008_AG_GW_Counties'!J29+'2008_Urban_GW_Counties'!J29+'2008_MW_GW_Counties'!J29</f>
        <v>0</v>
      </c>
      <c r="Q29" s="29">
        <f>'2008_AG_GW_Counties'!H29+'2008_Urban_GW_Counties'!H29+'2008_MW_GW_Counties'!H29</f>
        <v>88.600000000000009</v>
      </c>
      <c r="S29" s="27">
        <v>605</v>
      </c>
      <c r="T29" s="25" t="s">
        <v>172</v>
      </c>
      <c r="U29" s="28">
        <f>'2008_AG_GW_Counties'!P29</f>
        <v>0</v>
      </c>
      <c r="V29" s="29">
        <f>'2008_Urban_GW_Counties'!P29</f>
        <v>0.3</v>
      </c>
      <c r="W29" s="29">
        <f>'2008_MW_GW_Counties'!P29</f>
        <v>0</v>
      </c>
      <c r="X29" s="29">
        <f t="shared" si="6"/>
        <v>0.3</v>
      </c>
      <c r="Y29" s="28">
        <f>'2008_AG_GW_Counties'!U29</f>
        <v>0</v>
      </c>
      <c r="Z29" s="29">
        <f>'2008_Urban_GW_Counties'!U29</f>
        <v>0.3</v>
      </c>
      <c r="AA29" s="29">
        <f>'2008_MW_GW_Counties'!U29</f>
        <v>0</v>
      </c>
      <c r="AB29" s="28">
        <f>'2008_AG_GW_Counties'!Q29+'2008_Urban_GW_Counties'!Q29+'2008_MW_GW_Counties'!Q29</f>
        <v>0.2</v>
      </c>
      <c r="AC29" s="28">
        <f>'2008_AG_GW_Counties'!R29+'2008_Urban_GW_Counties'!R29+'2008_MW_GW_Counties'!R29</f>
        <v>0</v>
      </c>
      <c r="AD29" s="28">
        <f>'2008_AG_GW_Counties'!S29+'2008_Urban_GW_Counties'!S29+'2008_MW_GW_Counties'!S29</f>
        <v>0</v>
      </c>
      <c r="AE29" s="28">
        <f>'2008_AG_GW_Counties'!W29</f>
        <v>0</v>
      </c>
      <c r="AF29" s="29">
        <f>'2008_Urban_GW_Counties'!W29</f>
        <v>0</v>
      </c>
      <c r="AG29" s="29">
        <f>'2008_MW_GW_Counties'!W29</f>
        <v>0</v>
      </c>
      <c r="AH29" s="28">
        <f>'2008_AG_GW_Counties'!W29+'2008_Urban_GW_Counties'!W29+'2008_MW_GW_Counties'!W29</f>
        <v>0</v>
      </c>
      <c r="AI29" s="29">
        <f t="shared" si="1"/>
        <v>0.3</v>
      </c>
      <c r="AL29" s="148"/>
      <c r="AM29" s="150">
        <v>504</v>
      </c>
      <c r="AN29" s="151" t="s">
        <v>160</v>
      </c>
      <c r="AO29" s="138">
        <f t="shared" si="29"/>
        <v>199.1</v>
      </c>
      <c r="AP29" s="138">
        <f t="shared" si="30"/>
        <v>40.800000000000004</v>
      </c>
      <c r="AQ29" s="138">
        <f t="shared" si="31"/>
        <v>0</v>
      </c>
      <c r="AR29" s="138">
        <f t="shared" si="32"/>
        <v>239.9</v>
      </c>
      <c r="AS29" s="138">
        <f t="shared" si="33"/>
        <v>350.39999999999992</v>
      </c>
      <c r="AT29" s="138">
        <f t="shared" si="34"/>
        <v>79.3</v>
      </c>
      <c r="AU29" s="138">
        <f t="shared" si="35"/>
        <v>1.2000000000000002</v>
      </c>
      <c r="AV29" s="138">
        <f t="shared" si="36"/>
        <v>54.4</v>
      </c>
      <c r="AW29" s="138">
        <f t="shared" si="37"/>
        <v>0</v>
      </c>
      <c r="AX29" s="138">
        <f t="shared" si="38"/>
        <v>30.7</v>
      </c>
      <c r="AY29" s="138">
        <f t="shared" si="39"/>
        <v>8.6</v>
      </c>
      <c r="AZ29" s="138">
        <f t="shared" si="40"/>
        <v>0</v>
      </c>
      <c r="BA29" s="138">
        <f t="shared" si="41"/>
        <v>0</v>
      </c>
      <c r="BB29" s="138">
        <f t="shared" si="42"/>
        <v>8.6</v>
      </c>
      <c r="BC29" s="138">
        <f t="shared" si="43"/>
        <v>430.89999999999992</v>
      </c>
    </row>
    <row r="30" spans="1:56" x14ac:dyDescent="0.2">
      <c r="A30" s="23" t="s">
        <v>64</v>
      </c>
      <c r="B30" s="24" t="s">
        <v>65</v>
      </c>
      <c r="C30" s="28">
        <f>'2008_AG_GW_Counties'!C30</f>
        <v>0.6</v>
      </c>
      <c r="D30" s="29">
        <f>'2008_Urban_GW_Counties'!C30</f>
        <v>9.4</v>
      </c>
      <c r="E30" s="29">
        <f>'2008_MW_GW_Counties'!C30</f>
        <v>0</v>
      </c>
      <c r="F30" s="29">
        <f t="shared" si="5"/>
        <v>10</v>
      </c>
      <c r="G30" s="28">
        <f>'2008_AG_GW_Counties'!H30</f>
        <v>29.700000000000003</v>
      </c>
      <c r="H30" s="29">
        <f>'2008_Urban_GW_Counties'!H30</f>
        <v>28.9</v>
      </c>
      <c r="I30" s="29">
        <f>'2008_MW_GW_Counties'!H30</f>
        <v>0.9</v>
      </c>
      <c r="J30" s="28">
        <f>'2008_AG_GW_Counties'!D30+'2008_Urban_GW_Counties'!D30+'2008_MW_GW_Counties'!D30</f>
        <v>10.9</v>
      </c>
      <c r="K30" s="28">
        <f>'2008_AG_GW_Counties'!E30+'2008_Urban_GW_Counties'!E30+'2008_MW_GW_Counties'!E30</f>
        <v>0</v>
      </c>
      <c r="L30" s="28">
        <f>'2008_AG_GW_Counties'!F30+'2008_Urban_GW_Counties'!F30+'2008_MW_GW_Counties'!F30</f>
        <v>4.0999999999999996</v>
      </c>
      <c r="M30" s="28">
        <f>'2008_AG_GW_Counties'!J30</f>
        <v>0</v>
      </c>
      <c r="N30" s="29">
        <f>'2008_Urban_GW_Counties'!J30</f>
        <v>0</v>
      </c>
      <c r="O30" s="29">
        <f>'2008_MW_GW_Counties'!J30</f>
        <v>0</v>
      </c>
      <c r="P30" s="28">
        <f>'2008_AG_GW_Counties'!J30+'2008_Urban_GW_Counties'!J30+'2008_MW_GW_Counties'!J30</f>
        <v>0</v>
      </c>
      <c r="Q30" s="29">
        <f>'2008_AG_GW_Counties'!H30+'2008_Urban_GW_Counties'!H30+'2008_MW_GW_Counties'!H30</f>
        <v>59.5</v>
      </c>
      <c r="S30" s="27">
        <v>606</v>
      </c>
      <c r="T30" s="25" t="s">
        <v>173</v>
      </c>
      <c r="U30" s="28">
        <f>'2008_AG_GW_Counties'!P30</f>
        <v>655</v>
      </c>
      <c r="V30" s="29">
        <f>'2008_Urban_GW_Counties'!P30</f>
        <v>26.4</v>
      </c>
      <c r="W30" s="29">
        <f>'2008_MW_GW_Counties'!P30</f>
        <v>195.3</v>
      </c>
      <c r="X30" s="29">
        <f t="shared" si="6"/>
        <v>876.7</v>
      </c>
      <c r="Y30" s="28">
        <f>'2008_AG_GW_Counties'!U30</f>
        <v>1701.7</v>
      </c>
      <c r="Z30" s="29">
        <f>'2008_Urban_GW_Counties'!U30</f>
        <v>30.6</v>
      </c>
      <c r="AA30" s="29">
        <f>'2008_MW_GW_Counties'!U30</f>
        <v>441.90000000000003</v>
      </c>
      <c r="AB30" s="28">
        <f>'2008_AG_GW_Counties'!Q30+'2008_Urban_GW_Counties'!Q30+'2008_MW_GW_Counties'!Q30</f>
        <v>18.600000000000001</v>
      </c>
      <c r="AC30" s="28">
        <f>'2008_AG_GW_Counties'!R30+'2008_Urban_GW_Counties'!R30+'2008_MW_GW_Counties'!R30</f>
        <v>0</v>
      </c>
      <c r="AD30" s="28">
        <f>'2008_AG_GW_Counties'!S30+'2008_Urban_GW_Counties'!S30+'2008_MW_GW_Counties'!S30</f>
        <v>51.7</v>
      </c>
      <c r="AE30" s="28">
        <f>'2008_AG_GW_Counties'!W30</f>
        <v>89.9</v>
      </c>
      <c r="AF30" s="29">
        <f>'2008_Urban_GW_Counties'!W30</f>
        <v>0</v>
      </c>
      <c r="AG30" s="29">
        <f>'2008_MW_GW_Counties'!W30</f>
        <v>0</v>
      </c>
      <c r="AH30" s="28">
        <f>'2008_AG_GW_Counties'!W30+'2008_Urban_GW_Counties'!W30+'2008_MW_GW_Counties'!W30</f>
        <v>89.9</v>
      </c>
      <c r="AI30" s="29">
        <f t="shared" si="1"/>
        <v>2174.1999999999998</v>
      </c>
      <c r="AL30" s="148"/>
      <c r="AM30" s="150">
        <v>505</v>
      </c>
      <c r="AN30" s="151" t="s">
        <v>161</v>
      </c>
      <c r="AO30" s="138">
        <f t="shared" si="29"/>
        <v>44.400000000000006</v>
      </c>
      <c r="AP30" s="138">
        <f t="shared" si="30"/>
        <v>4.5999999999999996</v>
      </c>
      <c r="AQ30" s="138">
        <f t="shared" si="31"/>
        <v>0</v>
      </c>
      <c r="AR30" s="138">
        <f t="shared" si="32"/>
        <v>49.000000000000007</v>
      </c>
      <c r="AS30" s="138">
        <f t="shared" si="33"/>
        <v>52.8</v>
      </c>
      <c r="AT30" s="138">
        <f t="shared" si="34"/>
        <v>9.2999999999999989</v>
      </c>
      <c r="AU30" s="138">
        <f t="shared" si="35"/>
        <v>0</v>
      </c>
      <c r="AV30" s="138">
        <f t="shared" si="36"/>
        <v>10.100000000000001</v>
      </c>
      <c r="AW30" s="138">
        <f t="shared" si="37"/>
        <v>0</v>
      </c>
      <c r="AX30" s="138">
        <f t="shared" si="38"/>
        <v>0.2</v>
      </c>
      <c r="AY30" s="138">
        <f t="shared" si="39"/>
        <v>0.7</v>
      </c>
      <c r="AZ30" s="138">
        <f t="shared" si="40"/>
        <v>0</v>
      </c>
      <c r="BA30" s="138">
        <f t="shared" si="41"/>
        <v>0</v>
      </c>
      <c r="BB30" s="138">
        <f t="shared" si="42"/>
        <v>0.7</v>
      </c>
      <c r="BC30" s="138">
        <f t="shared" si="43"/>
        <v>62.099999999999994</v>
      </c>
    </row>
    <row r="31" spans="1:56" x14ac:dyDescent="0.2">
      <c r="A31" s="23" t="s">
        <v>66</v>
      </c>
      <c r="B31" s="24" t="s">
        <v>67</v>
      </c>
      <c r="C31" s="28">
        <f>'2008_AG_GW_Counties'!C31</f>
        <v>1</v>
      </c>
      <c r="D31" s="29">
        <f>'2008_Urban_GW_Counties'!C31</f>
        <v>4.5999999999999996</v>
      </c>
      <c r="E31" s="29">
        <f>'2008_MW_GW_Counties'!C31</f>
        <v>0</v>
      </c>
      <c r="F31" s="29">
        <f t="shared" si="5"/>
        <v>5.6</v>
      </c>
      <c r="G31" s="28">
        <f>'2008_AG_GW_Counties'!H31</f>
        <v>14.600000000000001</v>
      </c>
      <c r="H31" s="29">
        <f>'2008_Urban_GW_Counties'!H31</f>
        <v>547.1</v>
      </c>
      <c r="I31" s="29">
        <f>'2008_MW_GW_Counties'!H31</f>
        <v>0</v>
      </c>
      <c r="J31" s="28">
        <f>'2008_AG_GW_Counties'!D31+'2008_Urban_GW_Counties'!D31+'2008_MW_GW_Counties'!D31</f>
        <v>15.799999999999999</v>
      </c>
      <c r="K31" s="28">
        <f>'2008_AG_GW_Counties'!E31+'2008_Urban_GW_Counties'!E31+'2008_MW_GW_Counties'!E31</f>
        <v>5.9</v>
      </c>
      <c r="L31" s="28">
        <f>'2008_AG_GW_Counties'!F31+'2008_Urban_GW_Counties'!F31+'2008_MW_GW_Counties'!F31</f>
        <v>0</v>
      </c>
      <c r="M31" s="28">
        <f>'2008_AG_GW_Counties'!J31</f>
        <v>8.4</v>
      </c>
      <c r="N31" s="29">
        <f>'2008_Urban_GW_Counties'!J31</f>
        <v>300.5</v>
      </c>
      <c r="O31" s="29">
        <f>'2008_MW_GW_Counties'!J31</f>
        <v>0</v>
      </c>
      <c r="P31" s="28">
        <f>'2008_AG_GW_Counties'!J31+'2008_Urban_GW_Counties'!J31+'2008_MW_GW_Counties'!J31</f>
        <v>308.89999999999998</v>
      </c>
      <c r="Q31" s="29">
        <f>'2008_AG_GW_Counties'!H31+'2008_Urban_GW_Counties'!H31+'2008_MW_GW_Counties'!H31</f>
        <v>561.70000000000005</v>
      </c>
      <c r="S31" s="27">
        <v>607</v>
      </c>
      <c r="T31" s="25" t="s">
        <v>174</v>
      </c>
      <c r="U31" s="28">
        <f>'2008_AG_GW_Counties'!P31</f>
        <v>116.80000000000001</v>
      </c>
      <c r="V31" s="29">
        <f>'2008_Urban_GW_Counties'!P31</f>
        <v>93.7</v>
      </c>
      <c r="W31" s="29">
        <f>'2008_MW_GW_Counties'!P31</f>
        <v>0</v>
      </c>
      <c r="X31" s="29">
        <f t="shared" si="6"/>
        <v>210.5</v>
      </c>
      <c r="Y31" s="28">
        <f>'2008_AG_GW_Counties'!U31</f>
        <v>948.2</v>
      </c>
      <c r="Z31" s="29">
        <f>'2008_Urban_GW_Counties'!U31</f>
        <v>158.6</v>
      </c>
      <c r="AA31" s="29">
        <f>'2008_MW_GW_Counties'!U31</f>
        <v>13</v>
      </c>
      <c r="AB31" s="28">
        <f>'2008_AG_GW_Counties'!Q31+'2008_Urban_GW_Counties'!Q31+'2008_MW_GW_Counties'!Q31</f>
        <v>71.5</v>
      </c>
      <c r="AC31" s="28">
        <f>'2008_AG_GW_Counties'!R31+'2008_Urban_GW_Counties'!R31+'2008_MW_GW_Counties'!R31</f>
        <v>14.2</v>
      </c>
      <c r="AD31" s="28">
        <f>'2008_AG_GW_Counties'!S31+'2008_Urban_GW_Counties'!S31+'2008_MW_GW_Counties'!S31</f>
        <v>34.700000000000003</v>
      </c>
      <c r="AE31" s="28">
        <f>'2008_AG_GW_Counties'!W31</f>
        <v>98.6</v>
      </c>
      <c r="AF31" s="29">
        <f>'2008_Urban_GW_Counties'!W31</f>
        <v>0</v>
      </c>
      <c r="AG31" s="29">
        <f>'2008_MW_GW_Counties'!W31</f>
        <v>0</v>
      </c>
      <c r="AH31" s="28">
        <f>'2008_AG_GW_Counties'!W31+'2008_Urban_GW_Counties'!W31+'2008_MW_GW_Counties'!W31</f>
        <v>98.6</v>
      </c>
      <c r="AI31" s="29">
        <f t="shared" si="1"/>
        <v>1119.8</v>
      </c>
      <c r="AL31" s="148"/>
      <c r="AM31" s="150">
        <v>506</v>
      </c>
      <c r="AN31" s="151" t="s">
        <v>162</v>
      </c>
      <c r="AO31" s="138">
        <f t="shared" si="29"/>
        <v>618.79999999999995</v>
      </c>
      <c r="AP31" s="138">
        <f t="shared" si="30"/>
        <v>15.2</v>
      </c>
      <c r="AQ31" s="138">
        <f t="shared" si="31"/>
        <v>9.3000000000000007</v>
      </c>
      <c r="AR31" s="138">
        <f t="shared" si="32"/>
        <v>643.29999999999995</v>
      </c>
      <c r="AS31" s="138">
        <f t="shared" si="33"/>
        <v>2077.6</v>
      </c>
      <c r="AT31" s="138">
        <f t="shared" si="34"/>
        <v>15.3</v>
      </c>
      <c r="AU31" s="138">
        <f t="shared" si="35"/>
        <v>159.40000000000003</v>
      </c>
      <c r="AV31" s="138">
        <f t="shared" si="36"/>
        <v>99.899999999999991</v>
      </c>
      <c r="AW31" s="138">
        <f t="shared" si="37"/>
        <v>0</v>
      </c>
      <c r="AX31" s="138">
        <f t="shared" si="38"/>
        <v>60.8</v>
      </c>
      <c r="AY31" s="138">
        <f t="shared" si="39"/>
        <v>152</v>
      </c>
      <c r="AZ31" s="138">
        <f t="shared" si="40"/>
        <v>0</v>
      </c>
      <c r="BA31" s="138">
        <f t="shared" si="41"/>
        <v>12.800000000000011</v>
      </c>
      <c r="BB31" s="138">
        <f t="shared" si="42"/>
        <v>164.8</v>
      </c>
      <c r="BC31" s="138">
        <f t="shared" si="43"/>
        <v>2252.3000000000002</v>
      </c>
    </row>
    <row r="32" spans="1:56" x14ac:dyDescent="0.2">
      <c r="A32" s="23" t="s">
        <v>68</v>
      </c>
      <c r="B32" s="24" t="s">
        <v>69</v>
      </c>
      <c r="C32" s="28">
        <f>'2008_AG_GW_Counties'!C32</f>
        <v>11</v>
      </c>
      <c r="D32" s="29">
        <f>'2008_Urban_GW_Counties'!C32</f>
        <v>20.299999999999997</v>
      </c>
      <c r="E32" s="29">
        <f>'2008_MW_GW_Counties'!C32</f>
        <v>0</v>
      </c>
      <c r="F32" s="29">
        <f t="shared" si="5"/>
        <v>31.299999999999997</v>
      </c>
      <c r="G32" s="28">
        <f>'2008_AG_GW_Counties'!H32</f>
        <v>208.2</v>
      </c>
      <c r="H32" s="29">
        <f>'2008_Urban_GW_Counties'!H32</f>
        <v>130.69999999999999</v>
      </c>
      <c r="I32" s="29">
        <f>'2008_MW_GW_Counties'!H32</f>
        <v>0</v>
      </c>
      <c r="J32" s="28">
        <f>'2008_AG_GW_Counties'!D32+'2008_Urban_GW_Counties'!D32+'2008_MW_GW_Counties'!D32</f>
        <v>29.2</v>
      </c>
      <c r="K32" s="28">
        <f>'2008_AG_GW_Counties'!E32+'2008_Urban_GW_Counties'!E32+'2008_MW_GW_Counties'!E32</f>
        <v>0</v>
      </c>
      <c r="L32" s="28">
        <f>'2008_AG_GW_Counties'!F32+'2008_Urban_GW_Counties'!F32+'2008_MW_GW_Counties'!F32</f>
        <v>10.4</v>
      </c>
      <c r="M32" s="28">
        <f>'2008_AG_GW_Counties'!J32</f>
        <v>16.7</v>
      </c>
      <c r="N32" s="29">
        <f>'2008_Urban_GW_Counties'!J32</f>
        <v>0</v>
      </c>
      <c r="O32" s="29">
        <f>'2008_MW_GW_Counties'!J32</f>
        <v>0</v>
      </c>
      <c r="P32" s="28">
        <f>'2008_AG_GW_Counties'!J32+'2008_Urban_GW_Counties'!J32+'2008_MW_GW_Counties'!J32</f>
        <v>16.7</v>
      </c>
      <c r="Q32" s="29">
        <f>'2008_AG_GW_Counties'!H32+'2008_Urban_GW_Counties'!H32+'2008_MW_GW_Counties'!H32</f>
        <v>338.9</v>
      </c>
      <c r="S32" s="27">
        <v>608</v>
      </c>
      <c r="T32" s="25" t="s">
        <v>175</v>
      </c>
      <c r="U32" s="28">
        <f>'2008_AG_GW_Counties'!P32</f>
        <v>509.40000000000003</v>
      </c>
      <c r="V32" s="29">
        <f>'2008_Urban_GW_Counties'!P32</f>
        <v>75.399999999999991</v>
      </c>
      <c r="W32" s="29">
        <f>'2008_MW_GW_Counties'!P32</f>
        <v>0</v>
      </c>
      <c r="X32" s="29">
        <f t="shared" si="6"/>
        <v>584.80000000000007</v>
      </c>
      <c r="Y32" s="28">
        <f>'2008_AG_GW_Counties'!U32</f>
        <v>1142</v>
      </c>
      <c r="Z32" s="29">
        <f>'2008_Urban_GW_Counties'!U32</f>
        <v>75.399999999999991</v>
      </c>
      <c r="AA32" s="29">
        <f>'2008_MW_GW_Counties'!U32</f>
        <v>0</v>
      </c>
      <c r="AB32" s="28">
        <f>'2008_AG_GW_Counties'!Q32+'2008_Urban_GW_Counties'!Q32+'2008_MW_GW_Counties'!Q32</f>
        <v>1.6</v>
      </c>
      <c r="AC32" s="28">
        <f>'2008_AG_GW_Counties'!R32+'2008_Urban_GW_Counties'!R32+'2008_MW_GW_Counties'!R32</f>
        <v>0</v>
      </c>
      <c r="AD32" s="28">
        <f>'2008_AG_GW_Counties'!S32+'2008_Urban_GW_Counties'!S32+'2008_MW_GW_Counties'!S32</f>
        <v>31.599999999999998</v>
      </c>
      <c r="AE32" s="28">
        <f>'2008_AG_GW_Counties'!W32</f>
        <v>0</v>
      </c>
      <c r="AF32" s="29">
        <f>'2008_Urban_GW_Counties'!W32</f>
        <v>0</v>
      </c>
      <c r="AG32" s="29">
        <f>'2008_MW_GW_Counties'!W32</f>
        <v>0</v>
      </c>
      <c r="AH32" s="28">
        <f>'2008_AG_GW_Counties'!W32+'2008_Urban_GW_Counties'!W32+'2008_MW_GW_Counties'!W32</f>
        <v>0</v>
      </c>
      <c r="AI32" s="29">
        <f t="shared" si="1"/>
        <v>1217.4000000000001</v>
      </c>
      <c r="AL32" s="148"/>
      <c r="AM32" s="150">
        <v>507</v>
      </c>
      <c r="AN32" s="151" t="s">
        <v>163</v>
      </c>
      <c r="AO32" s="138">
        <f t="shared" si="29"/>
        <v>547.5</v>
      </c>
      <c r="AP32" s="138">
        <f t="shared" si="30"/>
        <v>52.699999999999996</v>
      </c>
      <c r="AQ32" s="138">
        <f t="shared" si="31"/>
        <v>11.299999999999999</v>
      </c>
      <c r="AR32" s="138">
        <f t="shared" si="32"/>
        <v>611.5</v>
      </c>
      <c r="AS32" s="138">
        <f t="shared" si="33"/>
        <v>2546.1000000000004</v>
      </c>
      <c r="AT32" s="138">
        <f t="shared" si="34"/>
        <v>73.199999999999989</v>
      </c>
      <c r="AU32" s="138">
        <f t="shared" si="35"/>
        <v>286.90000000000003</v>
      </c>
      <c r="AV32" s="138">
        <f t="shared" si="36"/>
        <v>150.69999999999999</v>
      </c>
      <c r="AW32" s="138">
        <f t="shared" si="37"/>
        <v>0</v>
      </c>
      <c r="AX32" s="138">
        <f t="shared" si="38"/>
        <v>132.89999999999998</v>
      </c>
      <c r="AY32" s="138">
        <f t="shared" si="39"/>
        <v>175.5</v>
      </c>
      <c r="AZ32" s="138">
        <f t="shared" si="40"/>
        <v>0</v>
      </c>
      <c r="BA32" s="138">
        <f t="shared" si="41"/>
        <v>129.6</v>
      </c>
      <c r="BB32" s="138">
        <f t="shared" si="42"/>
        <v>305.10000000000002</v>
      </c>
      <c r="BC32" s="138">
        <f t="shared" si="43"/>
        <v>2906.2000000000003</v>
      </c>
    </row>
    <row r="33" spans="1:56" x14ac:dyDescent="0.2">
      <c r="A33" s="23" t="s">
        <v>70</v>
      </c>
      <c r="B33" s="24" t="s">
        <v>71</v>
      </c>
      <c r="C33" s="28">
        <f>'2008_AG_GW_Counties'!C33</f>
        <v>14.3</v>
      </c>
      <c r="D33" s="29">
        <f>'2008_Urban_GW_Counties'!C33</f>
        <v>9.6999999999999993</v>
      </c>
      <c r="E33" s="29">
        <f>'2008_MW_GW_Counties'!C33</f>
        <v>0</v>
      </c>
      <c r="F33" s="29">
        <f t="shared" si="5"/>
        <v>24</v>
      </c>
      <c r="G33" s="28">
        <f>'2008_AG_GW_Counties'!H33</f>
        <v>87</v>
      </c>
      <c r="H33" s="29">
        <f>'2008_Urban_GW_Counties'!H33</f>
        <v>14.5</v>
      </c>
      <c r="I33" s="29">
        <f>'2008_MW_GW_Counties'!H33</f>
        <v>0</v>
      </c>
      <c r="J33" s="28">
        <f>'2008_AG_GW_Counties'!D33+'2008_Urban_GW_Counties'!D33+'2008_MW_GW_Counties'!D33</f>
        <v>6.6</v>
      </c>
      <c r="K33" s="28">
        <f>'2008_AG_GW_Counties'!E33+'2008_Urban_GW_Counties'!E33+'2008_MW_GW_Counties'!E33</f>
        <v>0</v>
      </c>
      <c r="L33" s="28">
        <f>'2008_AG_GW_Counties'!F33+'2008_Urban_GW_Counties'!F33+'2008_MW_GW_Counties'!F33</f>
        <v>1.5</v>
      </c>
      <c r="M33" s="28">
        <f>'2008_AG_GW_Counties'!J33</f>
        <v>18.3</v>
      </c>
      <c r="N33" s="29">
        <f>'2008_Urban_GW_Counties'!J33</f>
        <v>0</v>
      </c>
      <c r="O33" s="29">
        <f>'2008_MW_GW_Counties'!J33</f>
        <v>0</v>
      </c>
      <c r="P33" s="28">
        <f>'2008_AG_GW_Counties'!J33+'2008_Urban_GW_Counties'!J33+'2008_MW_GW_Counties'!J33</f>
        <v>18.3</v>
      </c>
      <c r="Q33" s="29">
        <f>'2008_AG_GW_Counties'!H33+'2008_Urban_GW_Counties'!H33+'2008_MW_GW_Counties'!H33</f>
        <v>101.5</v>
      </c>
      <c r="S33" s="27">
        <v>609</v>
      </c>
      <c r="T33" s="25" t="s">
        <v>176</v>
      </c>
      <c r="U33" s="28">
        <f>'2008_AG_GW_Counties'!P33</f>
        <v>1485</v>
      </c>
      <c r="V33" s="29">
        <f>'2008_Urban_GW_Counties'!P33</f>
        <v>101.39999999999999</v>
      </c>
      <c r="W33" s="29">
        <f>'2008_MW_GW_Counties'!P33</f>
        <v>12.5</v>
      </c>
      <c r="X33" s="29">
        <f t="shared" si="6"/>
        <v>1598.9</v>
      </c>
      <c r="Y33" s="28">
        <f>'2008_AG_GW_Counties'!U33</f>
        <v>2175.5</v>
      </c>
      <c r="Z33" s="29">
        <f>'2008_Urban_GW_Counties'!U33</f>
        <v>101.6</v>
      </c>
      <c r="AA33" s="29">
        <f>'2008_MW_GW_Counties'!U33</f>
        <v>45</v>
      </c>
      <c r="AB33" s="28">
        <f>'2008_AG_GW_Counties'!Q33+'2008_Urban_GW_Counties'!Q33+'2008_MW_GW_Counties'!Q33</f>
        <v>379.1</v>
      </c>
      <c r="AC33" s="28">
        <f>'2008_AG_GW_Counties'!R33+'2008_Urban_GW_Counties'!R33+'2008_MW_GW_Counties'!R33</f>
        <v>0</v>
      </c>
      <c r="AD33" s="28">
        <f>'2008_AG_GW_Counties'!S33+'2008_Urban_GW_Counties'!S33+'2008_MW_GW_Counties'!S33</f>
        <v>34.6</v>
      </c>
      <c r="AE33" s="28">
        <f>'2008_AG_GW_Counties'!W33</f>
        <v>143.19999999999999</v>
      </c>
      <c r="AF33" s="29">
        <f>'2008_Urban_GW_Counties'!W33</f>
        <v>0</v>
      </c>
      <c r="AG33" s="29">
        <f>'2008_MW_GW_Counties'!W33</f>
        <v>0</v>
      </c>
      <c r="AH33" s="28">
        <f>'2008_AG_GW_Counties'!W33+'2008_Urban_GW_Counties'!W33+'2008_MW_GW_Counties'!W33</f>
        <v>143.19999999999999</v>
      </c>
      <c r="AI33" s="29">
        <f t="shared" si="1"/>
        <v>2322.1</v>
      </c>
      <c r="AL33" s="148"/>
      <c r="AM33" s="150">
        <v>508</v>
      </c>
      <c r="AN33" s="151" t="s">
        <v>164</v>
      </c>
      <c r="AO33" s="138">
        <f t="shared" si="29"/>
        <v>42.6</v>
      </c>
      <c r="AP33" s="138">
        <f t="shared" si="30"/>
        <v>23.9</v>
      </c>
      <c r="AQ33" s="138">
        <f t="shared" si="31"/>
        <v>0</v>
      </c>
      <c r="AR33" s="138">
        <f t="shared" si="32"/>
        <v>66.5</v>
      </c>
      <c r="AS33" s="138">
        <f t="shared" si="33"/>
        <v>353.1</v>
      </c>
      <c r="AT33" s="138">
        <f t="shared" si="34"/>
        <v>106.4</v>
      </c>
      <c r="AU33" s="138">
        <f t="shared" si="35"/>
        <v>2.6</v>
      </c>
      <c r="AV33" s="138">
        <f t="shared" si="36"/>
        <v>32</v>
      </c>
      <c r="AW33" s="138">
        <f t="shared" si="37"/>
        <v>0</v>
      </c>
      <c r="AX33" s="138">
        <f t="shared" si="38"/>
        <v>26.400000000000002</v>
      </c>
      <c r="AY33" s="138">
        <f t="shared" si="39"/>
        <v>35</v>
      </c>
      <c r="AZ33" s="138">
        <f t="shared" si="40"/>
        <v>0</v>
      </c>
      <c r="BA33" s="138">
        <f t="shared" si="41"/>
        <v>0</v>
      </c>
      <c r="BB33" s="138">
        <f t="shared" si="42"/>
        <v>35</v>
      </c>
      <c r="BC33" s="138">
        <f t="shared" si="43"/>
        <v>462.1</v>
      </c>
    </row>
    <row r="34" spans="1:56" x14ac:dyDescent="0.2">
      <c r="A34" s="23" t="s">
        <v>72</v>
      </c>
      <c r="B34" s="24" t="s">
        <v>73</v>
      </c>
      <c r="C34" s="28">
        <f>'2008_AG_GW_Counties'!C34</f>
        <v>142.1</v>
      </c>
      <c r="D34" s="29">
        <f>'2008_Urban_GW_Counties'!C34</f>
        <v>518.00000000000011</v>
      </c>
      <c r="E34" s="29">
        <f>'2008_MW_GW_Counties'!C34</f>
        <v>0</v>
      </c>
      <c r="F34" s="29">
        <f t="shared" si="5"/>
        <v>660.10000000000014</v>
      </c>
      <c r="G34" s="28">
        <f>'2008_AG_GW_Counties'!H34</f>
        <v>1014.5</v>
      </c>
      <c r="H34" s="29">
        <f>'2008_Urban_GW_Counties'!H34</f>
        <v>859.10000000000036</v>
      </c>
      <c r="I34" s="29">
        <f>'2008_MW_GW_Counties'!H34</f>
        <v>5.3</v>
      </c>
      <c r="J34" s="28">
        <f>'2008_AG_GW_Counties'!D34+'2008_Urban_GW_Counties'!D34+'2008_MW_GW_Counties'!D34</f>
        <v>317.7</v>
      </c>
      <c r="K34" s="28">
        <f>'2008_AG_GW_Counties'!E34+'2008_Urban_GW_Counties'!E34+'2008_MW_GW_Counties'!E34</f>
        <v>83.7</v>
      </c>
      <c r="L34" s="28">
        <f>'2008_AG_GW_Counties'!F34+'2008_Urban_GW_Counties'!F34+'2008_MW_GW_Counties'!F34</f>
        <v>0</v>
      </c>
      <c r="M34" s="28">
        <f>'2008_AG_GW_Counties'!J34</f>
        <v>6.9</v>
      </c>
      <c r="N34" s="29">
        <f>'2008_Urban_GW_Counties'!J34</f>
        <v>0</v>
      </c>
      <c r="O34" s="29">
        <f>'2008_MW_GW_Counties'!J34</f>
        <v>0</v>
      </c>
      <c r="P34" s="28">
        <f>'2008_AG_GW_Counties'!J34+'2008_Urban_GW_Counties'!J34+'2008_MW_GW_Counties'!J34</f>
        <v>6.9</v>
      </c>
      <c r="Q34" s="29">
        <f>'2008_AG_GW_Counties'!H34+'2008_Urban_GW_Counties'!H34+'2008_MW_GW_Counties'!H34</f>
        <v>1878.9000000000003</v>
      </c>
      <c r="S34" s="27">
        <v>610</v>
      </c>
      <c r="T34" s="25" t="s">
        <v>177</v>
      </c>
      <c r="U34" s="28">
        <f>'2008_AG_GW_Counties'!P34</f>
        <v>3.8</v>
      </c>
      <c r="V34" s="29">
        <f>'2008_Urban_GW_Counties'!P34</f>
        <v>15.299999999999999</v>
      </c>
      <c r="W34" s="29">
        <f>'2008_MW_GW_Counties'!P34</f>
        <v>0</v>
      </c>
      <c r="X34" s="29">
        <f t="shared" si="6"/>
        <v>19.099999999999998</v>
      </c>
      <c r="Y34" s="28">
        <f>'2008_AG_GW_Counties'!U34</f>
        <v>3.8</v>
      </c>
      <c r="Z34" s="29">
        <f>'2008_Urban_GW_Counties'!U34</f>
        <v>15.799999999999999</v>
      </c>
      <c r="AA34" s="29">
        <f>'2008_MW_GW_Counties'!U34</f>
        <v>0</v>
      </c>
      <c r="AB34" s="28">
        <f>'2008_AG_GW_Counties'!Q34+'2008_Urban_GW_Counties'!Q34+'2008_MW_GW_Counties'!Q34</f>
        <v>10.5</v>
      </c>
      <c r="AC34" s="28">
        <f>'2008_AG_GW_Counties'!R34+'2008_Urban_GW_Counties'!R34+'2008_MW_GW_Counties'!R34</f>
        <v>0</v>
      </c>
      <c r="AD34" s="28">
        <f>'2008_AG_GW_Counties'!S34+'2008_Urban_GW_Counties'!S34+'2008_MW_GW_Counties'!S34</f>
        <v>0</v>
      </c>
      <c r="AE34" s="28">
        <f>'2008_AG_GW_Counties'!W34</f>
        <v>0</v>
      </c>
      <c r="AF34" s="29">
        <f>'2008_Urban_GW_Counties'!W34</f>
        <v>0</v>
      </c>
      <c r="AG34" s="29">
        <f>'2008_MW_GW_Counties'!W34</f>
        <v>0</v>
      </c>
      <c r="AH34" s="28">
        <f>'2008_AG_GW_Counties'!W34+'2008_Urban_GW_Counties'!W34+'2008_MW_GW_Counties'!W34</f>
        <v>0</v>
      </c>
      <c r="AI34" s="29">
        <f t="shared" ref="AI34:AI57" si="44">Y34+Z34+AA34</f>
        <v>19.599999999999998</v>
      </c>
      <c r="AL34" s="148"/>
      <c r="AM34" s="150">
        <v>509</v>
      </c>
      <c r="AN34" s="151" t="s">
        <v>165</v>
      </c>
      <c r="AO34" s="138">
        <f t="shared" si="29"/>
        <v>561.40000000000009</v>
      </c>
      <c r="AP34" s="138">
        <f t="shared" si="30"/>
        <v>53.5</v>
      </c>
      <c r="AQ34" s="138">
        <f t="shared" si="31"/>
        <v>0</v>
      </c>
      <c r="AR34" s="138">
        <f t="shared" si="32"/>
        <v>614.90000000000009</v>
      </c>
      <c r="AS34" s="138">
        <f t="shared" si="33"/>
        <v>953.90000000000009</v>
      </c>
      <c r="AT34" s="138">
        <f t="shared" si="34"/>
        <v>73.7</v>
      </c>
      <c r="AU34" s="138">
        <f t="shared" si="35"/>
        <v>0</v>
      </c>
      <c r="AV34" s="138">
        <f t="shared" si="36"/>
        <v>137.70000000000002</v>
      </c>
      <c r="AW34" s="138">
        <f t="shared" si="37"/>
        <v>0</v>
      </c>
      <c r="AX34" s="138">
        <f t="shared" si="38"/>
        <v>22.999999999999996</v>
      </c>
      <c r="AY34" s="138">
        <f t="shared" si="39"/>
        <v>193.3</v>
      </c>
      <c r="AZ34" s="138">
        <f t="shared" si="40"/>
        <v>0</v>
      </c>
      <c r="BA34" s="138">
        <f t="shared" si="41"/>
        <v>0</v>
      </c>
      <c r="BB34" s="138">
        <f t="shared" si="42"/>
        <v>193.3</v>
      </c>
      <c r="BC34" s="138">
        <f t="shared" si="43"/>
        <v>1027.6000000000001</v>
      </c>
    </row>
    <row r="35" spans="1:56" x14ac:dyDescent="0.2">
      <c r="A35" s="23" t="s">
        <v>74</v>
      </c>
      <c r="B35" s="24" t="s">
        <v>75</v>
      </c>
      <c r="C35" s="28">
        <f>'2008_AG_GW_Counties'!C35</f>
        <v>195.7</v>
      </c>
      <c r="D35" s="29">
        <f>'2008_Urban_GW_Counties'!C35</f>
        <v>173</v>
      </c>
      <c r="E35" s="29">
        <f>'2008_MW_GW_Counties'!C35</f>
        <v>0</v>
      </c>
      <c r="F35" s="29">
        <f t="shared" si="5"/>
        <v>368.7</v>
      </c>
      <c r="G35" s="28">
        <f>'2008_AG_GW_Counties'!H35</f>
        <v>400.30000000000007</v>
      </c>
      <c r="H35" s="29">
        <f>'2008_Urban_GW_Counties'!H35</f>
        <v>459.8</v>
      </c>
      <c r="I35" s="29">
        <f>'2008_MW_GW_Counties'!H35</f>
        <v>47.6</v>
      </c>
      <c r="J35" s="28">
        <f>'2008_AG_GW_Counties'!D35+'2008_Urban_GW_Counties'!D35+'2008_MW_GW_Counties'!D35</f>
        <v>74.800000000000011</v>
      </c>
      <c r="K35" s="28">
        <f>'2008_AG_GW_Counties'!E35+'2008_Urban_GW_Counties'!E35+'2008_MW_GW_Counties'!E35</f>
        <v>0</v>
      </c>
      <c r="L35" s="28">
        <f>'2008_AG_GW_Counties'!F35+'2008_Urban_GW_Counties'!F35+'2008_MW_GW_Counties'!F35</f>
        <v>3.1</v>
      </c>
      <c r="M35" s="28">
        <f>'2008_AG_GW_Counties'!J35</f>
        <v>8.6</v>
      </c>
      <c r="N35" s="29">
        <f>'2008_Urban_GW_Counties'!J35</f>
        <v>0.1</v>
      </c>
      <c r="O35" s="29">
        <f>'2008_MW_GW_Counties'!J35</f>
        <v>0.10000000000000142</v>
      </c>
      <c r="P35" s="28">
        <f>'2008_AG_GW_Counties'!J35+'2008_Urban_GW_Counties'!J35+'2008_MW_GW_Counties'!J35</f>
        <v>8.8000000000000007</v>
      </c>
      <c r="Q35" s="29">
        <f>'2008_AG_GW_Counties'!H35+'2008_Urban_GW_Counties'!H35+'2008_MW_GW_Counties'!H35</f>
        <v>907.70000000000016</v>
      </c>
      <c r="S35" s="27">
        <v>701</v>
      </c>
      <c r="T35" s="25" t="s">
        <v>178</v>
      </c>
      <c r="U35" s="28">
        <f>'2008_AG_GW_Counties'!P35</f>
        <v>0.3</v>
      </c>
      <c r="V35" s="29">
        <f>'2008_Urban_GW_Counties'!P35</f>
        <v>2.1</v>
      </c>
      <c r="W35" s="29">
        <f>'2008_MW_GW_Counties'!P35</f>
        <v>0</v>
      </c>
      <c r="X35" s="29">
        <f t="shared" si="6"/>
        <v>2.4</v>
      </c>
      <c r="Y35" s="28">
        <f>'2008_AG_GW_Counties'!U35</f>
        <v>0.3</v>
      </c>
      <c r="Z35" s="29">
        <f>'2008_Urban_GW_Counties'!U35</f>
        <v>2.1</v>
      </c>
      <c r="AA35" s="29">
        <f>'2008_MW_GW_Counties'!U35</f>
        <v>0</v>
      </c>
      <c r="AB35" s="28">
        <f>'2008_AG_GW_Counties'!Q35+'2008_Urban_GW_Counties'!Q35+'2008_MW_GW_Counties'!Q35</f>
        <v>1.5000000000000002</v>
      </c>
      <c r="AC35" s="28">
        <f>'2008_AG_GW_Counties'!R35+'2008_Urban_GW_Counties'!R35+'2008_MW_GW_Counties'!R35</f>
        <v>0</v>
      </c>
      <c r="AD35" s="28">
        <f>'2008_AG_GW_Counties'!S35+'2008_Urban_GW_Counties'!S35+'2008_MW_GW_Counties'!S35</f>
        <v>0</v>
      </c>
      <c r="AE35" s="28">
        <f>'2008_AG_GW_Counties'!W35</f>
        <v>0</v>
      </c>
      <c r="AF35" s="29">
        <f>'2008_Urban_GW_Counties'!W35</f>
        <v>0</v>
      </c>
      <c r="AG35" s="29">
        <f>'2008_MW_GW_Counties'!W35</f>
        <v>0</v>
      </c>
      <c r="AH35" s="28">
        <f>'2008_AG_GW_Counties'!W35+'2008_Urban_GW_Counties'!W35+'2008_MW_GW_Counties'!W35</f>
        <v>0</v>
      </c>
      <c r="AI35" s="29">
        <f t="shared" si="44"/>
        <v>2.4</v>
      </c>
      <c r="AL35" s="148"/>
      <c r="AM35" s="150">
        <v>510</v>
      </c>
      <c r="AN35" s="151" t="s">
        <v>166</v>
      </c>
      <c r="AO35" s="138">
        <f t="shared" si="29"/>
        <v>22.4</v>
      </c>
      <c r="AP35" s="138">
        <f t="shared" si="30"/>
        <v>9.5</v>
      </c>
      <c r="AQ35" s="138">
        <f t="shared" si="31"/>
        <v>0</v>
      </c>
      <c r="AR35" s="138">
        <f t="shared" si="32"/>
        <v>31.9</v>
      </c>
      <c r="AS35" s="138">
        <f t="shared" si="33"/>
        <v>517.79999999999995</v>
      </c>
      <c r="AT35" s="138">
        <f t="shared" si="34"/>
        <v>41.7</v>
      </c>
      <c r="AU35" s="138">
        <f t="shared" si="35"/>
        <v>62.5</v>
      </c>
      <c r="AV35" s="138">
        <f t="shared" si="36"/>
        <v>4.3000000000000007</v>
      </c>
      <c r="AW35" s="138">
        <f t="shared" si="37"/>
        <v>0</v>
      </c>
      <c r="AX35" s="138">
        <f t="shared" si="38"/>
        <v>0</v>
      </c>
      <c r="AY35" s="138">
        <f t="shared" si="39"/>
        <v>115.6</v>
      </c>
      <c r="AZ35" s="138">
        <f t="shared" si="40"/>
        <v>0</v>
      </c>
      <c r="BA35" s="138">
        <f t="shared" si="41"/>
        <v>0</v>
      </c>
      <c r="BB35" s="138">
        <f t="shared" si="42"/>
        <v>115.6</v>
      </c>
      <c r="BC35" s="138">
        <f t="shared" si="43"/>
        <v>622</v>
      </c>
    </row>
    <row r="36" spans="1:56" ht="13.5" thickBot="1" x14ac:dyDescent="0.25">
      <c r="A36" s="23" t="s">
        <v>76</v>
      </c>
      <c r="B36" s="24" t="s">
        <v>77</v>
      </c>
      <c r="C36" s="28">
        <f>'2008_AG_GW_Counties'!C36</f>
        <v>56.6</v>
      </c>
      <c r="D36" s="29">
        <f>'2008_Urban_GW_Counties'!C36</f>
        <v>8.1</v>
      </c>
      <c r="E36" s="29">
        <f>'2008_MW_GW_Counties'!C36</f>
        <v>0</v>
      </c>
      <c r="F36" s="29">
        <f t="shared" si="5"/>
        <v>64.7</v>
      </c>
      <c r="G36" s="28">
        <f>'2008_AG_GW_Counties'!H36</f>
        <v>76.600000000000009</v>
      </c>
      <c r="H36" s="29">
        <f>'2008_Urban_GW_Counties'!H36</f>
        <v>10.299999999999999</v>
      </c>
      <c r="I36" s="29">
        <f>'2008_MW_GW_Counties'!H36</f>
        <v>0</v>
      </c>
      <c r="J36" s="28">
        <f>'2008_AG_GW_Counties'!D36+'2008_Urban_GW_Counties'!D36+'2008_MW_GW_Counties'!D36</f>
        <v>28.599999999999998</v>
      </c>
      <c r="K36" s="28">
        <f>'2008_AG_GW_Counties'!E36+'2008_Urban_GW_Counties'!E36+'2008_MW_GW_Counties'!E36</f>
        <v>0</v>
      </c>
      <c r="L36" s="28">
        <f>'2008_AG_GW_Counties'!F36+'2008_Urban_GW_Counties'!F36+'2008_MW_GW_Counties'!F36</f>
        <v>1</v>
      </c>
      <c r="M36" s="28">
        <f>'2008_AG_GW_Counties'!J36</f>
        <v>0</v>
      </c>
      <c r="N36" s="29">
        <f>'2008_Urban_GW_Counties'!J36</f>
        <v>0</v>
      </c>
      <c r="O36" s="29">
        <f>'2008_MW_GW_Counties'!J36</f>
        <v>0</v>
      </c>
      <c r="P36" s="28">
        <f>'2008_AG_GW_Counties'!J36+'2008_Urban_GW_Counties'!J36+'2008_MW_GW_Counties'!J36</f>
        <v>0</v>
      </c>
      <c r="Q36" s="29">
        <f>'2008_AG_GW_Counties'!H36+'2008_Urban_GW_Counties'!H36+'2008_MW_GW_Counties'!H36</f>
        <v>86.9</v>
      </c>
      <c r="S36" s="27">
        <v>702</v>
      </c>
      <c r="T36" s="25" t="s">
        <v>179</v>
      </c>
      <c r="U36" s="28">
        <f>'2008_AG_GW_Counties'!P36</f>
        <v>869.20000000000016</v>
      </c>
      <c r="V36" s="29">
        <f>'2008_Urban_GW_Counties'!P36</f>
        <v>5.9</v>
      </c>
      <c r="W36" s="29">
        <f>'2008_MW_GW_Counties'!P36</f>
        <v>0</v>
      </c>
      <c r="X36" s="29">
        <f t="shared" si="6"/>
        <v>875.10000000000014</v>
      </c>
      <c r="Y36" s="28">
        <f>'2008_AG_GW_Counties'!U36</f>
        <v>1502.3</v>
      </c>
      <c r="Z36" s="29">
        <f>'2008_Urban_GW_Counties'!U36</f>
        <v>15.700000000000001</v>
      </c>
      <c r="AA36" s="29">
        <f>'2008_MW_GW_Counties'!U36</f>
        <v>0</v>
      </c>
      <c r="AB36" s="28">
        <f>'2008_AG_GW_Counties'!Q36+'2008_Urban_GW_Counties'!Q36+'2008_MW_GW_Counties'!Q36</f>
        <v>196.70000000000005</v>
      </c>
      <c r="AC36" s="28">
        <f>'2008_AG_GW_Counties'!R36+'2008_Urban_GW_Counties'!R36+'2008_MW_GW_Counties'!R36</f>
        <v>0.2</v>
      </c>
      <c r="AD36" s="28">
        <f>'2008_AG_GW_Counties'!S36+'2008_Urban_GW_Counties'!S36+'2008_MW_GW_Counties'!S36</f>
        <v>2</v>
      </c>
      <c r="AE36" s="28">
        <f>'2008_AG_GW_Counties'!W36</f>
        <v>0</v>
      </c>
      <c r="AF36" s="29">
        <f>'2008_Urban_GW_Counties'!W36</f>
        <v>0</v>
      </c>
      <c r="AG36" s="29">
        <f>'2008_MW_GW_Counties'!W36</f>
        <v>0</v>
      </c>
      <c r="AH36" s="28">
        <f>'2008_AG_GW_Counties'!W36+'2008_Urban_GW_Counties'!W36+'2008_MW_GW_Counties'!W36</f>
        <v>0</v>
      </c>
      <c r="AI36" s="29">
        <f t="shared" si="44"/>
        <v>1518</v>
      </c>
      <c r="AL36" s="148"/>
      <c r="AM36" s="152">
        <v>511</v>
      </c>
      <c r="AN36" s="153" t="s">
        <v>167</v>
      </c>
      <c r="AO36" s="154">
        <f t="shared" si="29"/>
        <v>230.3</v>
      </c>
      <c r="AP36" s="154">
        <f t="shared" si="30"/>
        <v>164.4</v>
      </c>
      <c r="AQ36" s="154">
        <f t="shared" si="31"/>
        <v>0</v>
      </c>
      <c r="AR36" s="154">
        <f t="shared" si="32"/>
        <v>394.70000000000005</v>
      </c>
      <c r="AS36" s="154">
        <f t="shared" si="33"/>
        <v>463.5</v>
      </c>
      <c r="AT36" s="154">
        <f t="shared" si="34"/>
        <v>475.9</v>
      </c>
      <c r="AU36" s="154">
        <f t="shared" si="35"/>
        <v>0</v>
      </c>
      <c r="AV36" s="154">
        <f t="shared" si="36"/>
        <v>75.8</v>
      </c>
      <c r="AW36" s="154">
        <f t="shared" si="37"/>
        <v>0</v>
      </c>
      <c r="AX36" s="154">
        <f t="shared" si="38"/>
        <v>7.6</v>
      </c>
      <c r="AY36" s="154">
        <f t="shared" si="39"/>
        <v>20.100000000000001</v>
      </c>
      <c r="AZ36" s="154">
        <f t="shared" si="40"/>
        <v>0.1</v>
      </c>
      <c r="BA36" s="154">
        <f t="shared" si="41"/>
        <v>0</v>
      </c>
      <c r="BB36" s="154">
        <f t="shared" si="42"/>
        <v>20.200000000000003</v>
      </c>
      <c r="BC36" s="154">
        <f t="shared" si="43"/>
        <v>939.4</v>
      </c>
    </row>
    <row r="37" spans="1:56" ht="13.5" thickTop="1" x14ac:dyDescent="0.2">
      <c r="A37" s="23" t="s">
        <v>78</v>
      </c>
      <c r="B37" s="24" t="s">
        <v>79</v>
      </c>
      <c r="C37" s="28">
        <f>'2008_AG_GW_Counties'!C37</f>
        <v>121.2</v>
      </c>
      <c r="D37" s="29">
        <f>'2008_Urban_GW_Counties'!C37</f>
        <v>429.60000000000036</v>
      </c>
      <c r="E37" s="29">
        <f>'2008_MW_GW_Counties'!C37</f>
        <v>0</v>
      </c>
      <c r="F37" s="29">
        <f t="shared" si="5"/>
        <v>550.80000000000041</v>
      </c>
      <c r="G37" s="28">
        <f>'2008_AG_GW_Counties'!H37</f>
        <v>186</v>
      </c>
      <c r="H37" s="29">
        <f>'2008_Urban_GW_Counties'!H37</f>
        <v>618.2000000000005</v>
      </c>
      <c r="I37" s="29">
        <f>'2008_MW_GW_Counties'!H37</f>
        <v>0</v>
      </c>
      <c r="J37" s="28">
        <f>'2008_AG_GW_Counties'!D37+'2008_Urban_GW_Counties'!D37+'2008_MW_GW_Counties'!D37</f>
        <v>220.89999999999989</v>
      </c>
      <c r="K37" s="28">
        <f>'2008_AG_GW_Counties'!E37+'2008_Urban_GW_Counties'!E37+'2008_MW_GW_Counties'!E37</f>
        <v>42.1</v>
      </c>
      <c r="L37" s="28">
        <f>'2008_AG_GW_Counties'!F37+'2008_Urban_GW_Counties'!F37+'2008_MW_GW_Counties'!F37</f>
        <v>0</v>
      </c>
      <c r="M37" s="28">
        <f>'2008_AG_GW_Counties'!J37</f>
        <v>43.3</v>
      </c>
      <c r="N37" s="29">
        <f>'2008_Urban_GW_Counties'!J37</f>
        <v>11.899999999999999</v>
      </c>
      <c r="O37" s="29">
        <f>'2008_MW_GW_Counties'!J37</f>
        <v>0</v>
      </c>
      <c r="P37" s="28">
        <f>'2008_AG_GW_Counties'!J37+'2008_Urban_GW_Counties'!J37+'2008_MW_GW_Counties'!J37</f>
        <v>55.199999999999996</v>
      </c>
      <c r="Q37" s="29">
        <f>'2008_AG_GW_Counties'!H37+'2008_Urban_GW_Counties'!H37+'2008_MW_GW_Counties'!H37</f>
        <v>804.2000000000005</v>
      </c>
      <c r="S37" s="27">
        <v>703</v>
      </c>
      <c r="T37" s="25" t="s">
        <v>180</v>
      </c>
      <c r="U37" s="28">
        <f>'2008_AG_GW_Counties'!P37</f>
        <v>1918.1000000000001</v>
      </c>
      <c r="V37" s="29">
        <f>'2008_Urban_GW_Counties'!P37</f>
        <v>46.3</v>
      </c>
      <c r="W37" s="29">
        <f>'2008_MW_GW_Counties'!P37</f>
        <v>0.8</v>
      </c>
      <c r="X37" s="29">
        <f t="shared" si="6"/>
        <v>1965.2</v>
      </c>
      <c r="Y37" s="28">
        <f>'2008_AG_GW_Counties'!U37</f>
        <v>2294.7999999999997</v>
      </c>
      <c r="Z37" s="29">
        <f>'2008_Urban_GW_Counties'!U37</f>
        <v>46.400000000000006</v>
      </c>
      <c r="AA37" s="29">
        <f>'2008_MW_GW_Counties'!U37</f>
        <v>27.2</v>
      </c>
      <c r="AB37" s="28">
        <f>'2008_AG_GW_Counties'!Q37+'2008_Urban_GW_Counties'!Q37+'2008_MW_GW_Counties'!Q37</f>
        <v>489.7</v>
      </c>
      <c r="AC37" s="28">
        <f>'2008_AG_GW_Counties'!R37+'2008_Urban_GW_Counties'!R37+'2008_MW_GW_Counties'!R37</f>
        <v>0</v>
      </c>
      <c r="AD37" s="28">
        <f>'2008_AG_GW_Counties'!S37+'2008_Urban_GW_Counties'!S37+'2008_MW_GW_Counties'!S37</f>
        <v>18.8</v>
      </c>
      <c r="AE37" s="28">
        <f>'2008_AG_GW_Counties'!W37</f>
        <v>0</v>
      </c>
      <c r="AF37" s="29">
        <f>'2008_Urban_GW_Counties'!W37</f>
        <v>0</v>
      </c>
      <c r="AG37" s="29">
        <f>'2008_MW_GW_Counties'!W37</f>
        <v>0</v>
      </c>
      <c r="AH37" s="28">
        <f>'2008_AG_GW_Counties'!W37+'2008_Urban_GW_Counties'!W37+'2008_MW_GW_Counties'!W37</f>
        <v>0</v>
      </c>
      <c r="AI37" s="29">
        <f t="shared" si="44"/>
        <v>2368.3999999999996</v>
      </c>
      <c r="AL37" s="148"/>
      <c r="AM37" s="150"/>
      <c r="AN37" s="155" t="s">
        <v>242</v>
      </c>
      <c r="AO37" s="138">
        <f>SUM(AO26:AO36)</f>
        <v>2626.1</v>
      </c>
      <c r="AP37" s="138">
        <f t="shared" ref="AP37:BC37" si="45">SUM(AP26:AP36)</f>
        <v>422.5</v>
      </c>
      <c r="AQ37" s="138">
        <f t="shared" si="45"/>
        <v>20.6</v>
      </c>
      <c r="AR37" s="138">
        <f t="shared" si="45"/>
        <v>3069.2</v>
      </c>
      <c r="AS37" s="138">
        <f t="shared" si="45"/>
        <v>8186.4000000000005</v>
      </c>
      <c r="AT37" s="138">
        <f t="shared" si="45"/>
        <v>950.69999999999993</v>
      </c>
      <c r="AU37" s="138">
        <f t="shared" si="45"/>
        <v>520.90000000000009</v>
      </c>
      <c r="AV37" s="138">
        <f t="shared" si="45"/>
        <v>664.49999999999989</v>
      </c>
      <c r="AW37" s="138">
        <f t="shared" si="45"/>
        <v>0</v>
      </c>
      <c r="AX37" s="138">
        <f>SUM(AX26:AX36)</f>
        <v>355.29999999999995</v>
      </c>
      <c r="AY37" s="138">
        <f t="shared" ref="AY37:BA37" si="46">SUM(AY26:AY36)</f>
        <v>780.40000000000009</v>
      </c>
      <c r="AZ37" s="138">
        <f t="shared" si="46"/>
        <v>3.4</v>
      </c>
      <c r="BA37" s="138">
        <f t="shared" si="46"/>
        <v>142.4</v>
      </c>
      <c r="BB37" s="138">
        <f t="shared" si="45"/>
        <v>926.20000000000016</v>
      </c>
      <c r="BC37" s="138">
        <f t="shared" si="45"/>
        <v>9658</v>
      </c>
      <c r="BD37" s="28">
        <f>AS37+AT37+AU37</f>
        <v>9658</v>
      </c>
    </row>
    <row r="38" spans="1:56" x14ac:dyDescent="0.2">
      <c r="A38" s="23" t="s">
        <v>80</v>
      </c>
      <c r="B38" s="24" t="s">
        <v>81</v>
      </c>
      <c r="C38" s="28">
        <f>'2008_AG_GW_Counties'!C38</f>
        <v>18.399999999999999</v>
      </c>
      <c r="D38" s="29">
        <f>'2008_Urban_GW_Counties'!C38</f>
        <v>25.3</v>
      </c>
      <c r="E38" s="29">
        <f>'2008_MW_GW_Counties'!C38</f>
        <v>0</v>
      </c>
      <c r="F38" s="29">
        <f t="shared" si="5"/>
        <v>43.7</v>
      </c>
      <c r="G38" s="28">
        <f>'2008_AG_GW_Counties'!H38</f>
        <v>237.6</v>
      </c>
      <c r="H38" s="29">
        <f>'2008_Urban_GW_Counties'!H38</f>
        <v>741.69999999999993</v>
      </c>
      <c r="I38" s="29">
        <f>'2008_MW_GW_Counties'!H38</f>
        <v>0</v>
      </c>
      <c r="J38" s="28">
        <f>'2008_AG_GW_Counties'!D38+'2008_Urban_GW_Counties'!D38+'2008_MW_GW_Counties'!D38</f>
        <v>32.1</v>
      </c>
      <c r="K38" s="28">
        <f>'2008_AG_GW_Counties'!E38+'2008_Urban_GW_Counties'!E38+'2008_MW_GW_Counties'!E38</f>
        <v>0</v>
      </c>
      <c r="L38" s="28">
        <f>'2008_AG_GW_Counties'!F38+'2008_Urban_GW_Counties'!F38+'2008_MW_GW_Counties'!F38</f>
        <v>0</v>
      </c>
      <c r="M38" s="28">
        <f>'2008_AG_GW_Counties'!J38</f>
        <v>0</v>
      </c>
      <c r="N38" s="29">
        <f>'2008_Urban_GW_Counties'!J38</f>
        <v>0</v>
      </c>
      <c r="O38" s="29">
        <f>'2008_MW_GW_Counties'!J38</f>
        <v>0</v>
      </c>
      <c r="P38" s="28">
        <f>'2008_AG_GW_Counties'!J38+'2008_Urban_GW_Counties'!J38+'2008_MW_GW_Counties'!J38</f>
        <v>0</v>
      </c>
      <c r="Q38" s="29">
        <f>'2008_AG_GW_Counties'!H38+'2008_Urban_GW_Counties'!H38+'2008_MW_GW_Counties'!H38</f>
        <v>979.3</v>
      </c>
      <c r="S38" s="27">
        <v>704</v>
      </c>
      <c r="T38" s="25" t="s">
        <v>181</v>
      </c>
      <c r="U38" s="28">
        <f>'2008_AG_GW_Counties'!P38</f>
        <v>80.400000000000006</v>
      </c>
      <c r="V38" s="29">
        <f>'2008_Urban_GW_Counties'!P38</f>
        <v>214.3</v>
      </c>
      <c r="W38" s="29">
        <f>'2008_MW_GW_Counties'!P38</f>
        <v>0</v>
      </c>
      <c r="X38" s="29">
        <f t="shared" si="6"/>
        <v>294.70000000000005</v>
      </c>
      <c r="Y38" s="28">
        <f>'2008_AG_GW_Counties'!U38</f>
        <v>503.90000000000003</v>
      </c>
      <c r="Z38" s="29">
        <f>'2008_Urban_GW_Counties'!U38</f>
        <v>289.09999999999997</v>
      </c>
      <c r="AA38" s="29">
        <f>'2008_MW_GW_Counties'!U38</f>
        <v>0</v>
      </c>
      <c r="AB38" s="28">
        <f>'2008_AG_GW_Counties'!Q38+'2008_Urban_GW_Counties'!Q38+'2008_MW_GW_Counties'!Q38</f>
        <v>309.39999999999998</v>
      </c>
      <c r="AC38" s="28">
        <f>'2008_AG_GW_Counties'!R38+'2008_Urban_GW_Counties'!R38+'2008_MW_GW_Counties'!R38</f>
        <v>0</v>
      </c>
      <c r="AD38" s="28">
        <f>'2008_AG_GW_Counties'!S38+'2008_Urban_GW_Counties'!S38+'2008_MW_GW_Counties'!S38</f>
        <v>21.2</v>
      </c>
      <c r="AE38" s="28">
        <f>'2008_AG_GW_Counties'!W38</f>
        <v>0</v>
      </c>
      <c r="AF38" s="29">
        <f>'2008_Urban_GW_Counties'!W38</f>
        <v>0</v>
      </c>
      <c r="AG38" s="29">
        <f>'2008_MW_GW_Counties'!W38</f>
        <v>0</v>
      </c>
      <c r="AH38" s="28">
        <f>'2008_AG_GW_Counties'!W38+'2008_Urban_GW_Counties'!W38+'2008_MW_GW_Counties'!W38</f>
        <v>0</v>
      </c>
      <c r="AI38" s="29">
        <f t="shared" si="44"/>
        <v>793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'2008_AG_GW_Counties'!C39</f>
        <v>0</v>
      </c>
      <c r="D39" s="29">
        <f>'2008_Urban_GW_Counties'!C39</f>
        <v>0</v>
      </c>
      <c r="E39" s="29">
        <f>'2008_MW_GW_Counties'!C39</f>
        <v>0</v>
      </c>
      <c r="F39" s="29">
        <f t="shared" si="5"/>
        <v>0</v>
      </c>
      <c r="G39" s="28">
        <f>'2008_AG_GW_Counties'!H39</f>
        <v>0</v>
      </c>
      <c r="H39" s="29">
        <f>'2008_Urban_GW_Counties'!H39</f>
        <v>84.7</v>
      </c>
      <c r="I39" s="29">
        <f>'2008_MW_GW_Counties'!H39</f>
        <v>0</v>
      </c>
      <c r="J39" s="28">
        <f>'2008_AG_GW_Counties'!D39+'2008_Urban_GW_Counties'!D39+'2008_MW_GW_Counties'!D39</f>
        <v>1.1000000000000001</v>
      </c>
      <c r="K39" s="28">
        <f>'2008_AG_GW_Counties'!E39+'2008_Urban_GW_Counties'!E39+'2008_MW_GW_Counties'!E39</f>
        <v>0</v>
      </c>
      <c r="L39" s="28">
        <f>'2008_AG_GW_Counties'!F39+'2008_Urban_GW_Counties'!F39+'2008_MW_GW_Counties'!F39</f>
        <v>0</v>
      </c>
      <c r="M39" s="28">
        <f>'2008_AG_GW_Counties'!J39</f>
        <v>0</v>
      </c>
      <c r="N39" s="29">
        <f>'2008_Urban_GW_Counties'!J39</f>
        <v>0</v>
      </c>
      <c r="O39" s="29">
        <f>'2008_MW_GW_Counties'!J39</f>
        <v>0</v>
      </c>
      <c r="P39" s="28">
        <f>'2008_AG_GW_Counties'!J39+'2008_Urban_GW_Counties'!J39+'2008_MW_GW_Counties'!J39</f>
        <v>0</v>
      </c>
      <c r="Q39" s="29">
        <f>'2008_AG_GW_Counties'!H39+'2008_Urban_GW_Counties'!H39+'2008_MW_GW_Counties'!H39</f>
        <v>84.7</v>
      </c>
      <c r="S39" s="27">
        <v>705</v>
      </c>
      <c r="T39" s="25" t="s">
        <v>182</v>
      </c>
      <c r="U39" s="28">
        <f>'2008_AG_GW_Counties'!P39</f>
        <v>543.09999999999991</v>
      </c>
      <c r="V39" s="29">
        <f>'2008_Urban_GW_Counties'!P39</f>
        <v>63.3</v>
      </c>
      <c r="W39" s="29">
        <f>'2008_MW_GW_Counties'!P39</f>
        <v>0</v>
      </c>
      <c r="X39" s="29">
        <f t="shared" si="6"/>
        <v>606.39999999999986</v>
      </c>
      <c r="Y39" s="28">
        <f>'2008_AG_GW_Counties'!U39</f>
        <v>1001.3</v>
      </c>
      <c r="Z39" s="29">
        <f>'2008_Urban_GW_Counties'!U39</f>
        <v>65.599999999999994</v>
      </c>
      <c r="AA39" s="29">
        <f>'2008_MW_GW_Counties'!U39</f>
        <v>0</v>
      </c>
      <c r="AB39" s="28">
        <f>'2008_AG_GW_Counties'!Q39+'2008_Urban_GW_Counties'!Q39+'2008_MW_GW_Counties'!Q39</f>
        <v>309.20000000000005</v>
      </c>
      <c r="AC39" s="28">
        <f>'2008_AG_GW_Counties'!R39+'2008_Urban_GW_Counties'!R39+'2008_MW_GW_Counties'!R39</f>
        <v>0</v>
      </c>
      <c r="AD39" s="28">
        <f>'2008_AG_GW_Counties'!S39+'2008_Urban_GW_Counties'!S39+'2008_MW_GW_Counties'!S39</f>
        <v>22.9</v>
      </c>
      <c r="AE39" s="28">
        <f>'2008_AG_GW_Counties'!W39</f>
        <v>0</v>
      </c>
      <c r="AF39" s="29">
        <f>'2008_Urban_GW_Counties'!W39</f>
        <v>0</v>
      </c>
      <c r="AG39" s="29">
        <f>'2008_MW_GW_Counties'!W39</f>
        <v>0</v>
      </c>
      <c r="AH39" s="28">
        <f>'2008_AG_GW_Counties'!W39+'2008_Urban_GW_Counties'!W39+'2008_MW_GW_Counties'!W39</f>
        <v>0</v>
      </c>
      <c r="AI39" s="29">
        <f t="shared" si="44"/>
        <v>1066.8999999999999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'2008_AG_GW_Counties'!C40</f>
        <v>388.09999999999997</v>
      </c>
      <c r="D40" s="29">
        <f>'2008_Urban_GW_Counties'!C40</f>
        <v>83.9</v>
      </c>
      <c r="E40" s="29">
        <f>'2008_MW_GW_Counties'!C40</f>
        <v>0</v>
      </c>
      <c r="F40" s="29">
        <f t="shared" si="5"/>
        <v>472</v>
      </c>
      <c r="G40" s="28">
        <f>'2008_AG_GW_Counties'!H40</f>
        <v>1883.2</v>
      </c>
      <c r="H40" s="29">
        <f>'2008_Urban_GW_Counties'!H40</f>
        <v>185.50000000000003</v>
      </c>
      <c r="I40" s="29">
        <f>'2008_MW_GW_Counties'!H40</f>
        <v>1.7</v>
      </c>
      <c r="J40" s="28">
        <f>'2008_AG_GW_Counties'!D40+'2008_Urban_GW_Counties'!D40+'2008_MW_GW_Counties'!D40</f>
        <v>68.399999999999991</v>
      </c>
      <c r="K40" s="28">
        <f>'2008_AG_GW_Counties'!E40+'2008_Urban_GW_Counties'!E40+'2008_MW_GW_Counties'!E40</f>
        <v>0</v>
      </c>
      <c r="L40" s="28">
        <f>'2008_AG_GW_Counties'!F40+'2008_Urban_GW_Counties'!F40+'2008_MW_GW_Counties'!F40</f>
        <v>29.299999999999997</v>
      </c>
      <c r="M40" s="28">
        <f>'2008_AG_GW_Counties'!J40</f>
        <v>324.59999999999997</v>
      </c>
      <c r="N40" s="29">
        <f>'2008_Urban_GW_Counties'!J40</f>
        <v>0</v>
      </c>
      <c r="O40" s="29">
        <f>'2008_MW_GW_Counties'!J40</f>
        <v>0</v>
      </c>
      <c r="P40" s="28">
        <f>'2008_AG_GW_Counties'!J40+'2008_Urban_GW_Counties'!J40+'2008_MW_GW_Counties'!J40</f>
        <v>324.59999999999997</v>
      </c>
      <c r="Q40" s="29">
        <f>'2008_AG_GW_Counties'!H40+'2008_Urban_GW_Counties'!H40+'2008_MW_GW_Counties'!H40</f>
        <v>2070.4</v>
      </c>
      <c r="S40" s="27">
        <v>706</v>
      </c>
      <c r="T40" s="25" t="s">
        <v>183</v>
      </c>
      <c r="U40" s="28">
        <f>'2008_AG_GW_Counties'!P40</f>
        <v>2073.6999999999998</v>
      </c>
      <c r="V40" s="29">
        <f>'2008_Urban_GW_Counties'!P40</f>
        <v>114.60000000000001</v>
      </c>
      <c r="W40" s="29">
        <f>'2008_MW_GW_Counties'!P40</f>
        <v>3.3</v>
      </c>
      <c r="X40" s="29">
        <f t="shared" si="6"/>
        <v>2191.6</v>
      </c>
      <c r="Y40" s="28">
        <f>'2008_AG_GW_Counties'!U40</f>
        <v>2775.1000000000004</v>
      </c>
      <c r="Z40" s="29">
        <f>'2008_Urban_GW_Counties'!U40</f>
        <v>117.9</v>
      </c>
      <c r="AA40" s="29">
        <f>'2008_MW_GW_Counties'!U40</f>
        <v>3.3</v>
      </c>
      <c r="AB40" s="28">
        <f>'2008_AG_GW_Counties'!Q40+'2008_Urban_GW_Counties'!Q40+'2008_MW_GW_Counties'!Q40</f>
        <v>833.4</v>
      </c>
      <c r="AC40" s="28">
        <f>'2008_AG_GW_Counties'!R40+'2008_Urban_GW_Counties'!R40+'2008_MW_GW_Counties'!R40</f>
        <v>0</v>
      </c>
      <c r="AD40" s="28">
        <f>'2008_AG_GW_Counties'!S40+'2008_Urban_GW_Counties'!S40+'2008_MW_GW_Counties'!S40</f>
        <v>35.1</v>
      </c>
      <c r="AE40" s="28">
        <f>'2008_AG_GW_Counties'!W40</f>
        <v>0</v>
      </c>
      <c r="AF40" s="29">
        <f>'2008_Urban_GW_Counties'!W40</f>
        <v>0</v>
      </c>
      <c r="AG40" s="29">
        <f>'2008_MW_GW_Counties'!W40</f>
        <v>0</v>
      </c>
      <c r="AH40" s="28">
        <f>'2008_AG_GW_Counties'!W40+'2008_Urban_GW_Counties'!W40+'2008_MW_GW_Counties'!W40</f>
        <v>0</v>
      </c>
      <c r="AI40" s="29">
        <f t="shared" si="44"/>
        <v>2896.3000000000006</v>
      </c>
      <c r="AL40" s="148" t="s">
        <v>236</v>
      </c>
      <c r="AM40" s="150">
        <v>601</v>
      </c>
      <c r="AN40" s="151" t="s">
        <v>168</v>
      </c>
      <c r="AO40" s="138">
        <f t="shared" ref="AO40:AO49" si="47">U25</f>
        <v>4.3</v>
      </c>
      <c r="AP40" s="138">
        <f t="shared" ref="AP40:AP49" si="48">V25</f>
        <v>3.5</v>
      </c>
      <c r="AQ40" s="138">
        <f t="shared" ref="AQ40:AQ49" si="49">W25</f>
        <v>0</v>
      </c>
      <c r="AR40" s="138">
        <f t="shared" ref="AR40:AR49" si="50">X25</f>
        <v>7.8</v>
      </c>
      <c r="AS40" s="138">
        <f t="shared" ref="AS40:AS49" si="51">Y25</f>
        <v>35.200000000000003</v>
      </c>
      <c r="AT40" s="138">
        <f t="shared" ref="AT40:AT49" si="52">Z25</f>
        <v>97.5</v>
      </c>
      <c r="AU40" s="138">
        <f t="shared" ref="AU40:AU49" si="53">AA25</f>
        <v>0</v>
      </c>
      <c r="AV40" s="138">
        <f t="shared" ref="AV40:AV49" si="54">AB25</f>
        <v>36.799999999999997</v>
      </c>
      <c r="AW40" s="138">
        <f t="shared" ref="AW40:AW49" si="55">AC25</f>
        <v>0</v>
      </c>
      <c r="AX40" s="138">
        <f t="shared" ref="AX40:AX49" si="56">AD25</f>
        <v>1.3</v>
      </c>
      <c r="AY40" s="138">
        <f t="shared" ref="AY40:AY49" si="57">AE25</f>
        <v>0</v>
      </c>
      <c r="AZ40" s="138">
        <f t="shared" ref="AZ40:AZ49" si="58">AF25</f>
        <v>0.1</v>
      </c>
      <c r="BA40" s="138">
        <f t="shared" ref="BA40:BA49" si="59">AG25</f>
        <v>0</v>
      </c>
      <c r="BB40" s="138">
        <f t="shared" ref="BB40:BB49" si="60">AH25</f>
        <v>0.1</v>
      </c>
      <c r="BC40" s="138">
        <f t="shared" ref="BC40:BC49" si="61">AI25</f>
        <v>132.69999999999999</v>
      </c>
    </row>
    <row r="41" spans="1:56" x14ac:dyDescent="0.2">
      <c r="A41" s="23" t="s">
        <v>86</v>
      </c>
      <c r="B41" s="24" t="s">
        <v>87</v>
      </c>
      <c r="C41" s="28">
        <f>'2008_AG_GW_Counties'!C41</f>
        <v>178.6</v>
      </c>
      <c r="D41" s="29">
        <f>'2008_Urban_GW_Counties'!C41</f>
        <v>40.6</v>
      </c>
      <c r="E41" s="29">
        <f>'2008_MW_GW_Counties'!C41</f>
        <v>0</v>
      </c>
      <c r="F41" s="29">
        <f t="shared" si="5"/>
        <v>219.2</v>
      </c>
      <c r="G41" s="28">
        <f>'2008_AG_GW_Counties'!H41</f>
        <v>183.8</v>
      </c>
      <c r="H41" s="29">
        <f>'2008_Urban_GW_Counties'!H41</f>
        <v>54.2</v>
      </c>
      <c r="I41" s="29">
        <f>'2008_MW_GW_Counties'!H41</f>
        <v>0</v>
      </c>
      <c r="J41" s="28">
        <f>'2008_AG_GW_Counties'!D41+'2008_Urban_GW_Counties'!D41+'2008_MW_GW_Counties'!D41</f>
        <v>53</v>
      </c>
      <c r="K41" s="28">
        <f>'2008_AG_GW_Counties'!E41+'2008_Urban_GW_Counties'!E41+'2008_MW_GW_Counties'!E41</f>
        <v>0</v>
      </c>
      <c r="L41" s="28">
        <f>'2008_AG_GW_Counties'!F41+'2008_Urban_GW_Counties'!F41+'2008_MW_GW_Counties'!F41</f>
        <v>0</v>
      </c>
      <c r="M41" s="28">
        <f>'2008_AG_GW_Counties'!J41</f>
        <v>0</v>
      </c>
      <c r="N41" s="29">
        <f>'2008_Urban_GW_Counties'!J41</f>
        <v>0</v>
      </c>
      <c r="O41" s="29">
        <f>'2008_MW_GW_Counties'!J41</f>
        <v>0</v>
      </c>
      <c r="P41" s="28">
        <f>'2008_AG_GW_Counties'!J41+'2008_Urban_GW_Counties'!J41+'2008_MW_GW_Counties'!J41</f>
        <v>0</v>
      </c>
      <c r="Q41" s="29">
        <f>'2008_AG_GW_Counties'!H41+'2008_Urban_GW_Counties'!H41+'2008_MW_GW_Counties'!H41</f>
        <v>238</v>
      </c>
      <c r="S41" s="27">
        <v>707</v>
      </c>
      <c r="T41" s="25" t="s">
        <v>184</v>
      </c>
      <c r="U41" s="28">
        <f>'2008_AG_GW_Counties'!P41</f>
        <v>37.700000000000003</v>
      </c>
      <c r="V41" s="29">
        <f>'2008_Urban_GW_Counties'!P41</f>
        <v>17.899999999999999</v>
      </c>
      <c r="W41" s="29">
        <f>'2008_MW_GW_Counties'!P41</f>
        <v>0</v>
      </c>
      <c r="X41" s="29">
        <f t="shared" si="6"/>
        <v>55.6</v>
      </c>
      <c r="Y41" s="28">
        <f>'2008_AG_GW_Counties'!U41</f>
        <v>38.299999999999997</v>
      </c>
      <c r="Z41" s="29">
        <f>'2008_Urban_GW_Counties'!U41</f>
        <v>18.899999999999999</v>
      </c>
      <c r="AA41" s="29">
        <f>'2008_MW_GW_Counties'!U41</f>
        <v>0</v>
      </c>
      <c r="AB41" s="28">
        <f>'2008_AG_GW_Counties'!Q41+'2008_Urban_GW_Counties'!Q41+'2008_MW_GW_Counties'!Q41</f>
        <v>19.3</v>
      </c>
      <c r="AC41" s="28">
        <f>'2008_AG_GW_Counties'!R41+'2008_Urban_GW_Counties'!R41+'2008_MW_GW_Counties'!R41</f>
        <v>0.6</v>
      </c>
      <c r="AD41" s="28">
        <f>'2008_AG_GW_Counties'!S41+'2008_Urban_GW_Counties'!S41+'2008_MW_GW_Counties'!S41</f>
        <v>0</v>
      </c>
      <c r="AE41" s="28">
        <f>'2008_AG_GW_Counties'!W41</f>
        <v>0</v>
      </c>
      <c r="AF41" s="29">
        <f>'2008_Urban_GW_Counties'!W41</f>
        <v>0</v>
      </c>
      <c r="AG41" s="29">
        <f>'2008_MW_GW_Counties'!W41</f>
        <v>0</v>
      </c>
      <c r="AH41" s="28">
        <f>'2008_AG_GW_Counties'!W41+'2008_Urban_GW_Counties'!W41+'2008_MW_GW_Counties'!W41</f>
        <v>0</v>
      </c>
      <c r="AI41" s="29">
        <f t="shared" si="44"/>
        <v>57.199999999999996</v>
      </c>
      <c r="AL41" s="148"/>
      <c r="AM41" s="150">
        <v>602</v>
      </c>
      <c r="AN41" s="151" t="s">
        <v>169</v>
      </c>
      <c r="AO41" s="138">
        <f t="shared" si="47"/>
        <v>1.2</v>
      </c>
      <c r="AP41" s="138">
        <f t="shared" si="48"/>
        <v>51.800000000000004</v>
      </c>
      <c r="AQ41" s="138">
        <f t="shared" si="49"/>
        <v>0</v>
      </c>
      <c r="AR41" s="138">
        <f t="shared" si="50"/>
        <v>53.000000000000007</v>
      </c>
      <c r="AS41" s="138">
        <f t="shared" si="51"/>
        <v>931.5</v>
      </c>
      <c r="AT41" s="138">
        <f t="shared" si="52"/>
        <v>131.30000000000001</v>
      </c>
      <c r="AU41" s="138">
        <f t="shared" si="53"/>
        <v>1.7</v>
      </c>
      <c r="AV41" s="138">
        <f t="shared" si="54"/>
        <v>23.1</v>
      </c>
      <c r="AW41" s="138">
        <f t="shared" si="55"/>
        <v>0</v>
      </c>
      <c r="AX41" s="138">
        <f t="shared" si="56"/>
        <v>7.3999999999999995</v>
      </c>
      <c r="AY41" s="138">
        <f t="shared" si="57"/>
        <v>324.59999999999997</v>
      </c>
      <c r="AZ41" s="138">
        <f t="shared" si="58"/>
        <v>0</v>
      </c>
      <c r="BA41" s="138">
        <f t="shared" si="59"/>
        <v>0</v>
      </c>
      <c r="BB41" s="138">
        <f t="shared" si="60"/>
        <v>324.59999999999997</v>
      </c>
      <c r="BC41" s="138">
        <f t="shared" si="61"/>
        <v>1064.5</v>
      </c>
    </row>
    <row r="42" spans="1:56" x14ac:dyDescent="0.2">
      <c r="A42" s="23" t="s">
        <v>88</v>
      </c>
      <c r="B42" s="24" t="s">
        <v>89</v>
      </c>
      <c r="C42" s="28">
        <f>'2008_AG_GW_Counties'!C42</f>
        <v>3</v>
      </c>
      <c r="D42" s="29">
        <f>'2008_Urban_GW_Counties'!C42</f>
        <v>20.6</v>
      </c>
      <c r="E42" s="29">
        <f>'2008_MW_GW_Counties'!C42</f>
        <v>0</v>
      </c>
      <c r="F42" s="29">
        <f t="shared" si="5"/>
        <v>23.6</v>
      </c>
      <c r="G42" s="28">
        <f>'2008_AG_GW_Counties'!H42</f>
        <v>3.9999999999999996</v>
      </c>
      <c r="H42" s="29">
        <f>'2008_Urban_GW_Counties'!H42</f>
        <v>120.7</v>
      </c>
      <c r="I42" s="29">
        <f>'2008_MW_GW_Counties'!H42</f>
        <v>0</v>
      </c>
      <c r="J42" s="28">
        <f>'2008_AG_GW_Counties'!D42+'2008_Urban_GW_Counties'!D42+'2008_MW_GW_Counties'!D42</f>
        <v>13.6</v>
      </c>
      <c r="K42" s="28">
        <f>'2008_AG_GW_Counties'!E42+'2008_Urban_GW_Counties'!E42+'2008_MW_GW_Counties'!E42</f>
        <v>0</v>
      </c>
      <c r="L42" s="28">
        <f>'2008_AG_GW_Counties'!F42+'2008_Urban_GW_Counties'!F42+'2008_MW_GW_Counties'!F42</f>
        <v>0.1</v>
      </c>
      <c r="M42" s="28">
        <f>'2008_AG_GW_Counties'!J42</f>
        <v>0</v>
      </c>
      <c r="N42" s="29">
        <f>'2008_Urban_GW_Counties'!J42</f>
        <v>0</v>
      </c>
      <c r="O42" s="29">
        <f>'2008_MW_GW_Counties'!J42</f>
        <v>0</v>
      </c>
      <c r="P42" s="28">
        <f>'2008_AG_GW_Counties'!J42+'2008_Urban_GW_Counties'!J42+'2008_MW_GW_Counties'!J42</f>
        <v>0</v>
      </c>
      <c r="Q42" s="29">
        <f>'2008_AG_GW_Counties'!H42+'2008_Urban_GW_Counties'!H42+'2008_MW_GW_Counties'!H42</f>
        <v>124.7</v>
      </c>
      <c r="S42" s="27">
        <v>708</v>
      </c>
      <c r="T42" s="25" t="s">
        <v>185</v>
      </c>
      <c r="U42" s="28">
        <f>'2008_AG_GW_Counties'!P42</f>
        <v>885.2</v>
      </c>
      <c r="V42" s="29">
        <f>'2008_Urban_GW_Counties'!P42</f>
        <v>22.8</v>
      </c>
      <c r="W42" s="29">
        <f>'2008_MW_GW_Counties'!P42</f>
        <v>30.1</v>
      </c>
      <c r="X42" s="29">
        <f t="shared" si="6"/>
        <v>938.1</v>
      </c>
      <c r="Y42" s="28">
        <f>'2008_AG_GW_Counties'!U42</f>
        <v>1110.2</v>
      </c>
      <c r="Z42" s="29">
        <f>'2008_Urban_GW_Counties'!U42</f>
        <v>26.1</v>
      </c>
      <c r="AA42" s="29">
        <f>'2008_MW_GW_Counties'!U42</f>
        <v>47.8</v>
      </c>
      <c r="AB42" s="28">
        <f>'2008_AG_GW_Counties'!Q42+'2008_Urban_GW_Counties'!Q42+'2008_MW_GW_Counties'!Q42</f>
        <v>220.7</v>
      </c>
      <c r="AC42" s="28">
        <f>'2008_AG_GW_Counties'!R42+'2008_Urban_GW_Counties'!R42+'2008_MW_GW_Counties'!R42</f>
        <v>7.2</v>
      </c>
      <c r="AD42" s="28">
        <f>'2008_AG_GW_Counties'!S42+'2008_Urban_GW_Counties'!S42+'2008_MW_GW_Counties'!S42</f>
        <v>11.2</v>
      </c>
      <c r="AE42" s="28">
        <f>'2008_AG_GW_Counties'!W42</f>
        <v>0</v>
      </c>
      <c r="AF42" s="29">
        <f>'2008_Urban_GW_Counties'!W42</f>
        <v>0</v>
      </c>
      <c r="AG42" s="29">
        <f>'2008_MW_GW_Counties'!W42</f>
        <v>0</v>
      </c>
      <c r="AH42" s="28">
        <f>'2008_AG_GW_Counties'!W42+'2008_Urban_GW_Counties'!W42+'2008_MW_GW_Counties'!W42</f>
        <v>0</v>
      </c>
      <c r="AI42" s="29">
        <f t="shared" si="44"/>
        <v>1184.0999999999999</v>
      </c>
      <c r="AL42" s="148"/>
      <c r="AM42" s="150">
        <v>603</v>
      </c>
      <c r="AN42" s="151" t="s">
        <v>170</v>
      </c>
      <c r="AO42" s="138">
        <f t="shared" si="47"/>
        <v>469.29999999999995</v>
      </c>
      <c r="AP42" s="138">
        <f t="shared" si="48"/>
        <v>37.4</v>
      </c>
      <c r="AQ42" s="138">
        <f t="shared" si="49"/>
        <v>0</v>
      </c>
      <c r="AR42" s="138">
        <f t="shared" si="50"/>
        <v>506.69999999999993</v>
      </c>
      <c r="AS42" s="138">
        <f t="shared" si="51"/>
        <v>870.3</v>
      </c>
      <c r="AT42" s="138">
        <f t="shared" si="52"/>
        <v>98.299999999999983</v>
      </c>
      <c r="AU42" s="138">
        <f t="shared" si="53"/>
        <v>0.79999999999999993</v>
      </c>
      <c r="AV42" s="138">
        <f t="shared" si="54"/>
        <v>71.900000000000006</v>
      </c>
      <c r="AW42" s="138">
        <f t="shared" si="55"/>
        <v>0</v>
      </c>
      <c r="AX42" s="138">
        <f t="shared" si="56"/>
        <v>17.8</v>
      </c>
      <c r="AY42" s="138">
        <f t="shared" si="57"/>
        <v>10.7</v>
      </c>
      <c r="AZ42" s="138">
        <f t="shared" si="58"/>
        <v>0</v>
      </c>
      <c r="BA42" s="138">
        <f t="shared" si="59"/>
        <v>9.9999999999999978E-2</v>
      </c>
      <c r="BB42" s="138">
        <f t="shared" si="60"/>
        <v>10.799999999999999</v>
      </c>
      <c r="BC42" s="138">
        <f t="shared" si="61"/>
        <v>969.39999999999986</v>
      </c>
    </row>
    <row r="43" spans="1:56" x14ac:dyDescent="0.2">
      <c r="A43" s="23" t="s">
        <v>90</v>
      </c>
      <c r="B43" s="24" t="s">
        <v>91</v>
      </c>
      <c r="C43" s="28">
        <f>'2008_AG_GW_Counties'!C43</f>
        <v>220</v>
      </c>
      <c r="D43" s="29">
        <f>'2008_Urban_GW_Counties'!C43</f>
        <v>48</v>
      </c>
      <c r="E43" s="29">
        <f>'2008_MW_GW_Counties'!C43</f>
        <v>0</v>
      </c>
      <c r="F43" s="29">
        <f t="shared" si="5"/>
        <v>268</v>
      </c>
      <c r="G43" s="28">
        <f>'2008_AG_GW_Counties'!H43</f>
        <v>251.10000000000002</v>
      </c>
      <c r="H43" s="29">
        <f>'2008_Urban_GW_Counties'!H43</f>
        <v>92.3</v>
      </c>
      <c r="I43" s="29">
        <f>'2008_MW_GW_Counties'!H43</f>
        <v>0</v>
      </c>
      <c r="J43" s="28">
        <f>'2008_AG_GW_Counties'!D43+'2008_Urban_GW_Counties'!D43+'2008_MW_GW_Counties'!D43</f>
        <v>44.900000000000006</v>
      </c>
      <c r="K43" s="28">
        <f>'2008_AG_GW_Counties'!E43+'2008_Urban_GW_Counties'!E43+'2008_MW_GW_Counties'!E43</f>
        <v>0</v>
      </c>
      <c r="L43" s="28">
        <f>'2008_AG_GW_Counties'!F43+'2008_Urban_GW_Counties'!F43+'2008_MW_GW_Counties'!F43</f>
        <v>0</v>
      </c>
      <c r="M43" s="28">
        <f>'2008_AG_GW_Counties'!J43</f>
        <v>0</v>
      </c>
      <c r="N43" s="29">
        <f>'2008_Urban_GW_Counties'!J43</f>
        <v>0</v>
      </c>
      <c r="O43" s="29">
        <f>'2008_MW_GW_Counties'!J43</f>
        <v>0</v>
      </c>
      <c r="P43" s="28">
        <f>'2008_AG_GW_Counties'!J43+'2008_Urban_GW_Counties'!J43+'2008_MW_GW_Counties'!J43</f>
        <v>0</v>
      </c>
      <c r="Q43" s="29">
        <f>'2008_AG_GW_Counties'!H43+'2008_Urban_GW_Counties'!H43+'2008_MW_GW_Counties'!H43</f>
        <v>343.40000000000003</v>
      </c>
      <c r="S43" s="27">
        <v>709</v>
      </c>
      <c r="T43" s="25" t="s">
        <v>186</v>
      </c>
      <c r="U43" s="28">
        <f>'2008_AG_GW_Counties'!P43</f>
        <v>482.09999999999997</v>
      </c>
      <c r="V43" s="29">
        <f>'2008_Urban_GW_Counties'!P43</f>
        <v>33.400000000000006</v>
      </c>
      <c r="W43" s="29">
        <f>'2008_MW_GW_Counties'!P43</f>
        <v>0</v>
      </c>
      <c r="X43" s="29">
        <f t="shared" si="6"/>
        <v>515.5</v>
      </c>
      <c r="Y43" s="28">
        <f>'2008_AG_GW_Counties'!U43</f>
        <v>859.8</v>
      </c>
      <c r="Z43" s="29">
        <f>'2008_Urban_GW_Counties'!U43</f>
        <v>33.400000000000006</v>
      </c>
      <c r="AA43" s="29">
        <f>'2008_MW_GW_Counties'!U43</f>
        <v>0</v>
      </c>
      <c r="AB43" s="28">
        <f>'2008_AG_GW_Counties'!Q43+'2008_Urban_GW_Counties'!Q43+'2008_MW_GW_Counties'!Q43</f>
        <v>230.20000000000002</v>
      </c>
      <c r="AC43" s="28">
        <f>'2008_AG_GW_Counties'!R43+'2008_Urban_GW_Counties'!R43+'2008_MW_GW_Counties'!R43</f>
        <v>0</v>
      </c>
      <c r="AD43" s="28">
        <f>'2008_AG_GW_Counties'!S43+'2008_Urban_GW_Counties'!S43+'2008_MW_GW_Counties'!S43</f>
        <v>19</v>
      </c>
      <c r="AE43" s="28">
        <f>'2008_AG_GW_Counties'!W43</f>
        <v>0</v>
      </c>
      <c r="AF43" s="29">
        <f>'2008_Urban_GW_Counties'!W43</f>
        <v>0</v>
      </c>
      <c r="AG43" s="29">
        <f>'2008_MW_GW_Counties'!W43</f>
        <v>0</v>
      </c>
      <c r="AH43" s="28">
        <f>'2008_AG_GW_Counties'!W43+'2008_Urban_GW_Counties'!W43+'2008_MW_GW_Counties'!W43</f>
        <v>0</v>
      </c>
      <c r="AI43" s="29">
        <f t="shared" si="44"/>
        <v>893.19999999999993</v>
      </c>
      <c r="AL43" s="148"/>
      <c r="AM43" s="150">
        <v>604</v>
      </c>
      <c r="AN43" s="151" t="s">
        <v>171</v>
      </c>
      <c r="AO43" s="138">
        <f t="shared" si="47"/>
        <v>3.4</v>
      </c>
      <c r="AP43" s="138">
        <f t="shared" si="48"/>
        <v>2.9</v>
      </c>
      <c r="AQ43" s="138">
        <f t="shared" si="49"/>
        <v>0</v>
      </c>
      <c r="AR43" s="138">
        <f t="shared" si="50"/>
        <v>6.3</v>
      </c>
      <c r="AS43" s="138">
        <f t="shared" si="51"/>
        <v>24.1</v>
      </c>
      <c r="AT43" s="138">
        <f t="shared" si="52"/>
        <v>44.2</v>
      </c>
      <c r="AU43" s="138">
        <f t="shared" si="53"/>
        <v>0</v>
      </c>
      <c r="AV43" s="138">
        <f t="shared" si="54"/>
        <v>15.5</v>
      </c>
      <c r="AW43" s="138">
        <f t="shared" si="55"/>
        <v>0</v>
      </c>
      <c r="AX43" s="138">
        <f t="shared" si="56"/>
        <v>1.2</v>
      </c>
      <c r="AY43" s="138">
        <f t="shared" si="57"/>
        <v>0</v>
      </c>
      <c r="AZ43" s="138">
        <f t="shared" si="58"/>
        <v>0.9</v>
      </c>
      <c r="BA43" s="138">
        <f t="shared" si="59"/>
        <v>0</v>
      </c>
      <c r="BB43" s="138">
        <f t="shared" si="60"/>
        <v>0.9</v>
      </c>
      <c r="BC43" s="138">
        <f t="shared" si="61"/>
        <v>68.300000000000011</v>
      </c>
    </row>
    <row r="44" spans="1:56" x14ac:dyDescent="0.2">
      <c r="A44" s="23" t="s">
        <v>92</v>
      </c>
      <c r="B44" s="24" t="s">
        <v>93</v>
      </c>
      <c r="C44" s="28">
        <f>'2008_AG_GW_Counties'!C44</f>
        <v>48.899999999999991</v>
      </c>
      <c r="D44" s="29">
        <f>'2008_Urban_GW_Counties'!C44</f>
        <v>118.60000000000001</v>
      </c>
      <c r="E44" s="29">
        <f>'2008_MW_GW_Counties'!C44</f>
        <v>0</v>
      </c>
      <c r="F44" s="29">
        <f t="shared" si="5"/>
        <v>167.5</v>
      </c>
      <c r="G44" s="28">
        <f>'2008_AG_GW_Counties'!H44</f>
        <v>104.5</v>
      </c>
      <c r="H44" s="29">
        <f>'2008_Urban_GW_Counties'!H44</f>
        <v>399.4</v>
      </c>
      <c r="I44" s="29">
        <f>'2008_MW_GW_Counties'!H44</f>
        <v>0</v>
      </c>
      <c r="J44" s="28">
        <f>'2008_AG_GW_Counties'!D44+'2008_Urban_GW_Counties'!D44+'2008_MW_GW_Counties'!D44</f>
        <v>87.2</v>
      </c>
      <c r="K44" s="28">
        <f>'2008_AG_GW_Counties'!E44+'2008_Urban_GW_Counties'!E44+'2008_MW_GW_Counties'!E44</f>
        <v>92.6</v>
      </c>
      <c r="L44" s="28">
        <f>'2008_AG_GW_Counties'!F44+'2008_Urban_GW_Counties'!F44+'2008_MW_GW_Counties'!F44</f>
        <v>8.8000000000000007</v>
      </c>
      <c r="M44" s="28">
        <f>'2008_AG_GW_Counties'!J44</f>
        <v>0</v>
      </c>
      <c r="N44" s="29">
        <f>'2008_Urban_GW_Counties'!J44</f>
        <v>0</v>
      </c>
      <c r="O44" s="29">
        <f>'2008_MW_GW_Counties'!J44</f>
        <v>0</v>
      </c>
      <c r="P44" s="28">
        <f>'2008_AG_GW_Counties'!J44+'2008_Urban_GW_Counties'!J44+'2008_MW_GW_Counties'!J44</f>
        <v>0</v>
      </c>
      <c r="Q44" s="29">
        <f>'2008_AG_GW_Counties'!H44+'2008_Urban_GW_Counties'!H44+'2008_MW_GW_Counties'!H44</f>
        <v>503.9</v>
      </c>
      <c r="S44" s="27">
        <v>710</v>
      </c>
      <c r="T44" s="25" t="s">
        <v>187</v>
      </c>
      <c r="U44" s="28">
        <f>'2008_AG_GW_Counties'!P44</f>
        <v>814.2</v>
      </c>
      <c r="V44" s="29">
        <f>'2008_Urban_GW_Counties'!P44</f>
        <v>138.4</v>
      </c>
      <c r="W44" s="29">
        <f>'2008_MW_GW_Counties'!P44</f>
        <v>0</v>
      </c>
      <c r="X44" s="29">
        <f t="shared" si="6"/>
        <v>952.6</v>
      </c>
      <c r="Y44" s="28">
        <f>'2008_AG_GW_Counties'!U44</f>
        <v>1276.5999999999999</v>
      </c>
      <c r="Z44" s="29">
        <f>'2008_Urban_GW_Counties'!U44</f>
        <v>177.79999999999998</v>
      </c>
      <c r="AA44" s="29">
        <f>'2008_MW_GW_Counties'!U44</f>
        <v>0</v>
      </c>
      <c r="AB44" s="28">
        <f>'2008_AG_GW_Counties'!Q44+'2008_Urban_GW_Counties'!Q44+'2008_MW_GW_Counties'!Q44</f>
        <v>354</v>
      </c>
      <c r="AC44" s="28">
        <f>'2008_AG_GW_Counties'!R44+'2008_Urban_GW_Counties'!R44+'2008_MW_GW_Counties'!R44</f>
        <v>3.1</v>
      </c>
      <c r="AD44" s="28">
        <f>'2008_AG_GW_Counties'!S44+'2008_Urban_GW_Counties'!S44+'2008_MW_GW_Counties'!S44</f>
        <v>23.200000000000003</v>
      </c>
      <c r="AE44" s="28">
        <f>'2008_AG_GW_Counties'!W44</f>
        <v>0</v>
      </c>
      <c r="AF44" s="29">
        <f>'2008_Urban_GW_Counties'!W44</f>
        <v>0</v>
      </c>
      <c r="AG44" s="29">
        <f>'2008_MW_GW_Counties'!W44</f>
        <v>0</v>
      </c>
      <c r="AH44" s="28">
        <f>'2008_AG_GW_Counties'!W44+'2008_Urban_GW_Counties'!W44+'2008_MW_GW_Counties'!W44</f>
        <v>0</v>
      </c>
      <c r="AI44" s="29">
        <f t="shared" si="44"/>
        <v>1454.3999999999999</v>
      </c>
      <c r="AL44" s="148"/>
      <c r="AM44" s="150">
        <v>605</v>
      </c>
      <c r="AN44" s="151" t="s">
        <v>172</v>
      </c>
      <c r="AO44" s="138">
        <f t="shared" si="47"/>
        <v>0</v>
      </c>
      <c r="AP44" s="138">
        <f t="shared" si="48"/>
        <v>0.3</v>
      </c>
      <c r="AQ44" s="138">
        <f t="shared" si="49"/>
        <v>0</v>
      </c>
      <c r="AR44" s="138">
        <f t="shared" si="50"/>
        <v>0.3</v>
      </c>
      <c r="AS44" s="138">
        <f t="shared" si="51"/>
        <v>0</v>
      </c>
      <c r="AT44" s="138">
        <f t="shared" si="52"/>
        <v>0.3</v>
      </c>
      <c r="AU44" s="138">
        <f t="shared" si="53"/>
        <v>0</v>
      </c>
      <c r="AV44" s="138">
        <f t="shared" si="54"/>
        <v>0.2</v>
      </c>
      <c r="AW44" s="138">
        <f t="shared" si="55"/>
        <v>0</v>
      </c>
      <c r="AX44" s="138">
        <f t="shared" si="56"/>
        <v>0</v>
      </c>
      <c r="AY44" s="138">
        <f t="shared" si="57"/>
        <v>0</v>
      </c>
      <c r="AZ44" s="138">
        <f t="shared" si="58"/>
        <v>0</v>
      </c>
      <c r="BA44" s="138">
        <f t="shared" si="59"/>
        <v>0</v>
      </c>
      <c r="BB44" s="138">
        <f t="shared" si="60"/>
        <v>0</v>
      </c>
      <c r="BC44" s="138">
        <f t="shared" si="61"/>
        <v>0.3</v>
      </c>
    </row>
    <row r="45" spans="1:56" x14ac:dyDescent="0.2">
      <c r="A45" s="23" t="s">
        <v>94</v>
      </c>
      <c r="B45" s="24" t="s">
        <v>95</v>
      </c>
      <c r="C45" s="28">
        <f>'2008_AG_GW_Counties'!C45</f>
        <v>23.599999999999998</v>
      </c>
      <c r="D45" s="29">
        <f>'2008_Urban_GW_Counties'!C45</f>
        <v>30.2</v>
      </c>
      <c r="E45" s="29">
        <f>'2008_MW_GW_Counties'!C45</f>
        <v>0</v>
      </c>
      <c r="F45" s="29">
        <f t="shared" si="5"/>
        <v>53.8</v>
      </c>
      <c r="G45" s="28">
        <f>'2008_AG_GW_Counties'!H45</f>
        <v>23.599999999999998</v>
      </c>
      <c r="H45" s="29">
        <f>'2008_Urban_GW_Counties'!H45</f>
        <v>41.599999999999994</v>
      </c>
      <c r="I45" s="29">
        <f>'2008_MW_GW_Counties'!H45</f>
        <v>0</v>
      </c>
      <c r="J45" s="28">
        <f>'2008_AG_GW_Counties'!D45+'2008_Urban_GW_Counties'!D45+'2008_MW_GW_Counties'!D45</f>
        <v>15.399999999999999</v>
      </c>
      <c r="K45" s="28">
        <f>'2008_AG_GW_Counties'!E45+'2008_Urban_GW_Counties'!E45+'2008_MW_GW_Counties'!E45</f>
        <v>0</v>
      </c>
      <c r="L45" s="28">
        <f>'2008_AG_GW_Counties'!F45+'2008_Urban_GW_Counties'!F45+'2008_MW_GW_Counties'!F45</f>
        <v>0</v>
      </c>
      <c r="M45" s="28">
        <f>'2008_AG_GW_Counties'!J45</f>
        <v>0</v>
      </c>
      <c r="N45" s="29">
        <f>'2008_Urban_GW_Counties'!J45</f>
        <v>0</v>
      </c>
      <c r="O45" s="29">
        <f>'2008_MW_GW_Counties'!J45</f>
        <v>0</v>
      </c>
      <c r="P45" s="28">
        <f>'2008_AG_GW_Counties'!J45+'2008_Urban_GW_Counties'!J45+'2008_MW_GW_Counties'!J45</f>
        <v>0</v>
      </c>
      <c r="Q45" s="29">
        <f>'2008_AG_GW_Counties'!H45+'2008_Urban_GW_Counties'!H45+'2008_MW_GW_Counties'!H45</f>
        <v>65.199999999999989</v>
      </c>
      <c r="S45" s="27">
        <v>801</v>
      </c>
      <c r="T45" s="25" t="s">
        <v>43</v>
      </c>
      <c r="U45" s="28">
        <f>'2008_AG_GW_Counties'!P45</f>
        <v>112.89999999999999</v>
      </c>
      <c r="V45" s="29">
        <f>'2008_Urban_GW_Counties'!P45</f>
        <v>19.400000000000002</v>
      </c>
      <c r="W45" s="29">
        <f>'2008_MW_GW_Counties'!P45</f>
        <v>11.6</v>
      </c>
      <c r="X45" s="29">
        <f t="shared" si="6"/>
        <v>143.89999999999998</v>
      </c>
      <c r="Y45" s="28">
        <f>'2008_AG_GW_Counties'!U45</f>
        <v>305</v>
      </c>
      <c r="Z45" s="29">
        <f>'2008_Urban_GW_Counties'!U45</f>
        <v>22.900000000000002</v>
      </c>
      <c r="AA45" s="29">
        <f>'2008_MW_GW_Counties'!U45</f>
        <v>24.1</v>
      </c>
      <c r="AB45" s="28">
        <f>'2008_AG_GW_Counties'!Q45+'2008_Urban_GW_Counties'!Q45+'2008_MW_GW_Counties'!Q45</f>
        <v>42.999999999999993</v>
      </c>
      <c r="AC45" s="28">
        <f>'2008_AG_GW_Counties'!R45+'2008_Urban_GW_Counties'!R45+'2008_MW_GW_Counties'!R45</f>
        <v>0</v>
      </c>
      <c r="AD45" s="28">
        <f>'2008_AG_GW_Counties'!S45+'2008_Urban_GW_Counties'!S45+'2008_MW_GW_Counties'!S45</f>
        <v>9.1999999999999975</v>
      </c>
      <c r="AE45" s="28">
        <f>'2008_AG_GW_Counties'!W45</f>
        <v>2.6</v>
      </c>
      <c r="AF45" s="29">
        <f>'2008_Urban_GW_Counties'!W45</f>
        <v>0</v>
      </c>
      <c r="AG45" s="29">
        <f>'2008_MW_GW_Counties'!W45</f>
        <v>0.30000000000000071</v>
      </c>
      <c r="AH45" s="28">
        <f>'2008_AG_GW_Counties'!W45+'2008_Urban_GW_Counties'!W45+'2008_MW_GW_Counties'!W45</f>
        <v>2.9000000000000008</v>
      </c>
      <c r="AI45" s="29">
        <f t="shared" si="44"/>
        <v>352</v>
      </c>
      <c r="AL45" s="148"/>
      <c r="AM45" s="150">
        <v>606</v>
      </c>
      <c r="AN45" s="151" t="s">
        <v>173</v>
      </c>
      <c r="AO45" s="138">
        <f t="shared" si="47"/>
        <v>655</v>
      </c>
      <c r="AP45" s="138">
        <f t="shared" si="48"/>
        <v>26.4</v>
      </c>
      <c r="AQ45" s="138">
        <f t="shared" si="49"/>
        <v>195.3</v>
      </c>
      <c r="AR45" s="138">
        <f t="shared" si="50"/>
        <v>876.7</v>
      </c>
      <c r="AS45" s="138">
        <f t="shared" si="51"/>
        <v>1701.7</v>
      </c>
      <c r="AT45" s="138">
        <f t="shared" si="52"/>
        <v>30.6</v>
      </c>
      <c r="AU45" s="138">
        <f t="shared" si="53"/>
        <v>441.90000000000003</v>
      </c>
      <c r="AV45" s="138">
        <f t="shared" si="54"/>
        <v>18.600000000000001</v>
      </c>
      <c r="AW45" s="138">
        <f t="shared" si="55"/>
        <v>0</v>
      </c>
      <c r="AX45" s="138">
        <f t="shared" si="56"/>
        <v>51.7</v>
      </c>
      <c r="AY45" s="138">
        <f t="shared" si="57"/>
        <v>89.9</v>
      </c>
      <c r="AZ45" s="138">
        <f t="shared" si="58"/>
        <v>0</v>
      </c>
      <c r="BA45" s="138">
        <f t="shared" si="59"/>
        <v>0</v>
      </c>
      <c r="BB45" s="138">
        <f t="shared" si="60"/>
        <v>89.9</v>
      </c>
      <c r="BC45" s="138">
        <f t="shared" si="61"/>
        <v>2174.1999999999998</v>
      </c>
    </row>
    <row r="46" spans="1:56" x14ac:dyDescent="0.2">
      <c r="A46" s="23" t="s">
        <v>96</v>
      </c>
      <c r="B46" s="24" t="s">
        <v>97</v>
      </c>
      <c r="C46" s="28">
        <f>'2008_AG_GW_Counties'!C46</f>
        <v>25.4</v>
      </c>
      <c r="D46" s="29">
        <f>'2008_Urban_GW_Counties'!C46</f>
        <v>38.6</v>
      </c>
      <c r="E46" s="29">
        <f>'2008_MW_GW_Counties'!C46</f>
        <v>0</v>
      </c>
      <c r="F46" s="29">
        <f t="shared" si="5"/>
        <v>64</v>
      </c>
      <c r="G46" s="28">
        <f>'2008_AG_GW_Counties'!H46</f>
        <v>239.9</v>
      </c>
      <c r="H46" s="29">
        <f>'2008_Urban_GW_Counties'!H46</f>
        <v>82.399999999999991</v>
      </c>
      <c r="I46" s="29">
        <f>'2008_MW_GW_Counties'!H46</f>
        <v>0</v>
      </c>
      <c r="J46" s="28">
        <f>'2008_AG_GW_Counties'!D46+'2008_Urban_GW_Counties'!D46+'2008_MW_GW_Counties'!D46</f>
        <v>21.1</v>
      </c>
      <c r="K46" s="28">
        <f>'2008_AG_GW_Counties'!E46+'2008_Urban_GW_Counties'!E46+'2008_MW_GW_Counties'!E46</f>
        <v>0</v>
      </c>
      <c r="L46" s="28">
        <f>'2008_AG_GW_Counties'!F46+'2008_Urban_GW_Counties'!F46+'2008_MW_GW_Counties'!F46</f>
        <v>27.599999999999998</v>
      </c>
      <c r="M46" s="28">
        <f>'2008_AG_GW_Counties'!J46</f>
        <v>15.9</v>
      </c>
      <c r="N46" s="29">
        <f>'2008_Urban_GW_Counties'!J46</f>
        <v>3.3</v>
      </c>
      <c r="O46" s="29">
        <f>'2008_MW_GW_Counties'!J46</f>
        <v>0</v>
      </c>
      <c r="P46" s="28">
        <f>'2008_AG_GW_Counties'!J46+'2008_Urban_GW_Counties'!J46+'2008_MW_GW_Counties'!J46</f>
        <v>19.2</v>
      </c>
      <c r="Q46" s="29">
        <f>'2008_AG_GW_Counties'!H46+'2008_Urban_GW_Counties'!H46+'2008_MW_GW_Counties'!H46</f>
        <v>322.3</v>
      </c>
      <c r="S46" s="27">
        <v>802</v>
      </c>
      <c r="T46" s="25" t="s">
        <v>11</v>
      </c>
      <c r="U46" s="28">
        <f>'2008_AG_GW_Counties'!P46</f>
        <v>0.7</v>
      </c>
      <c r="V46" s="29">
        <f>'2008_Urban_GW_Counties'!P46</f>
        <v>19.299999999999997</v>
      </c>
      <c r="W46" s="29">
        <f>'2008_MW_GW_Counties'!P46</f>
        <v>0</v>
      </c>
      <c r="X46" s="29">
        <f t="shared" si="6"/>
        <v>19.999999999999996</v>
      </c>
      <c r="Y46" s="28">
        <f>'2008_AG_GW_Counties'!U46</f>
        <v>141.69999999999999</v>
      </c>
      <c r="Z46" s="29">
        <f>'2008_Urban_GW_Counties'!U46</f>
        <v>24.2</v>
      </c>
      <c r="AA46" s="29">
        <f>'2008_MW_GW_Counties'!U46</f>
        <v>0</v>
      </c>
      <c r="AB46" s="28">
        <f>'2008_AG_GW_Counties'!Q46+'2008_Urban_GW_Counties'!Q46+'2008_MW_GW_Counties'!Q46</f>
        <v>18.600000000000001</v>
      </c>
      <c r="AC46" s="28">
        <f>'2008_AG_GW_Counties'!R46+'2008_Urban_GW_Counties'!R46+'2008_MW_GW_Counties'!R46</f>
        <v>0</v>
      </c>
      <c r="AD46" s="28">
        <f>'2008_AG_GW_Counties'!S46+'2008_Urban_GW_Counties'!S46+'2008_MW_GW_Counties'!S46</f>
        <v>0</v>
      </c>
      <c r="AE46" s="28">
        <f>'2008_AG_GW_Counties'!W46</f>
        <v>8.6999999999999993</v>
      </c>
      <c r="AF46" s="29">
        <f>'2008_Urban_GW_Counties'!W46</f>
        <v>0</v>
      </c>
      <c r="AG46" s="29">
        <f>'2008_MW_GW_Counties'!W46</f>
        <v>0</v>
      </c>
      <c r="AH46" s="28">
        <f>'2008_AG_GW_Counties'!W46+'2008_Urban_GW_Counties'!W46+'2008_MW_GW_Counties'!W46</f>
        <v>8.6999999999999993</v>
      </c>
      <c r="AI46" s="29">
        <f t="shared" si="44"/>
        <v>165.89999999999998</v>
      </c>
      <c r="AL46" s="148"/>
      <c r="AM46" s="150">
        <v>607</v>
      </c>
      <c r="AN46" s="151" t="s">
        <v>174</v>
      </c>
      <c r="AO46" s="138">
        <f t="shared" si="47"/>
        <v>116.80000000000001</v>
      </c>
      <c r="AP46" s="138">
        <f t="shared" si="48"/>
        <v>93.7</v>
      </c>
      <c r="AQ46" s="138">
        <f t="shared" si="49"/>
        <v>0</v>
      </c>
      <c r="AR46" s="138">
        <f t="shared" si="50"/>
        <v>210.5</v>
      </c>
      <c r="AS46" s="138">
        <f t="shared" si="51"/>
        <v>948.2</v>
      </c>
      <c r="AT46" s="138">
        <f t="shared" si="52"/>
        <v>158.6</v>
      </c>
      <c r="AU46" s="138">
        <f t="shared" si="53"/>
        <v>13</v>
      </c>
      <c r="AV46" s="138">
        <f t="shared" si="54"/>
        <v>71.5</v>
      </c>
      <c r="AW46" s="138">
        <f t="shared" si="55"/>
        <v>14.2</v>
      </c>
      <c r="AX46" s="138">
        <f t="shared" si="56"/>
        <v>34.700000000000003</v>
      </c>
      <c r="AY46" s="138">
        <f t="shared" si="57"/>
        <v>98.6</v>
      </c>
      <c r="AZ46" s="138">
        <f t="shared" si="58"/>
        <v>0</v>
      </c>
      <c r="BA46" s="138">
        <f t="shared" si="59"/>
        <v>0</v>
      </c>
      <c r="BB46" s="138">
        <f t="shared" si="60"/>
        <v>98.6</v>
      </c>
      <c r="BC46" s="138">
        <f t="shared" si="61"/>
        <v>1119.8</v>
      </c>
    </row>
    <row r="47" spans="1:56" x14ac:dyDescent="0.2">
      <c r="A47" s="23" t="s">
        <v>98</v>
      </c>
      <c r="B47" s="24" t="s">
        <v>99</v>
      </c>
      <c r="C47" s="28">
        <f>'2008_AG_GW_Counties'!C47</f>
        <v>23.6</v>
      </c>
      <c r="D47" s="29">
        <f>'2008_Urban_GW_Counties'!C47</f>
        <v>1.1000000000000001</v>
      </c>
      <c r="E47" s="29">
        <f>'2008_MW_GW_Counties'!C47</f>
        <v>0</v>
      </c>
      <c r="F47" s="29">
        <f t="shared" si="5"/>
        <v>24.700000000000003</v>
      </c>
      <c r="G47" s="28">
        <f>'2008_AG_GW_Counties'!H47</f>
        <v>82.1</v>
      </c>
      <c r="H47" s="29">
        <f>'2008_Urban_GW_Counties'!H47</f>
        <v>1.1000000000000001</v>
      </c>
      <c r="I47" s="29">
        <f>'2008_MW_GW_Counties'!H47</f>
        <v>0</v>
      </c>
      <c r="J47" s="28">
        <f>'2008_AG_GW_Counties'!D47+'2008_Urban_GW_Counties'!D47+'2008_MW_GW_Counties'!D47</f>
        <v>0.7</v>
      </c>
      <c r="K47" s="28">
        <f>'2008_AG_GW_Counties'!E47+'2008_Urban_GW_Counties'!E47+'2008_MW_GW_Counties'!E47</f>
        <v>0</v>
      </c>
      <c r="L47" s="28">
        <f>'2008_AG_GW_Counties'!F47+'2008_Urban_GW_Counties'!F47+'2008_MW_GW_Counties'!F47</f>
        <v>1</v>
      </c>
      <c r="M47" s="28">
        <f>'2008_AG_GW_Counties'!J47</f>
        <v>0</v>
      </c>
      <c r="N47" s="29">
        <f>'2008_Urban_GW_Counties'!J47</f>
        <v>0</v>
      </c>
      <c r="O47" s="29">
        <f>'2008_MW_GW_Counties'!J47</f>
        <v>0</v>
      </c>
      <c r="P47" s="28">
        <f>'2008_AG_GW_Counties'!J47+'2008_Urban_GW_Counties'!J47+'2008_MW_GW_Counties'!J47</f>
        <v>0</v>
      </c>
      <c r="Q47" s="29">
        <f>'2008_AG_GW_Counties'!H47+'2008_Urban_GW_Counties'!H47+'2008_MW_GW_Counties'!H47</f>
        <v>83.199999999999989</v>
      </c>
      <c r="S47" s="27">
        <v>901</v>
      </c>
      <c r="T47" s="25" t="s">
        <v>188</v>
      </c>
      <c r="U47" s="28">
        <f>'2008_AG_GW_Counties'!P47</f>
        <v>147.29999999999998</v>
      </c>
      <c r="V47" s="29">
        <f>'2008_Urban_GW_Counties'!P47</f>
        <v>11.2</v>
      </c>
      <c r="W47" s="29">
        <f>'2008_MW_GW_Counties'!P47</f>
        <v>0</v>
      </c>
      <c r="X47" s="29">
        <f t="shared" si="6"/>
        <v>158.49999999999997</v>
      </c>
      <c r="Y47" s="28">
        <f>'2008_AG_GW_Counties'!U47</f>
        <v>186.2</v>
      </c>
      <c r="Z47" s="29">
        <f>'2008_Urban_GW_Counties'!U47</f>
        <v>12.299999999999999</v>
      </c>
      <c r="AA47" s="29">
        <f>'2008_MW_GW_Counties'!U47</f>
        <v>0</v>
      </c>
      <c r="AB47" s="28">
        <f>'2008_AG_GW_Counties'!Q47+'2008_Urban_GW_Counties'!Q47+'2008_MW_GW_Counties'!Q47</f>
        <v>32.200000000000003</v>
      </c>
      <c r="AC47" s="28">
        <f>'2008_AG_GW_Counties'!R47+'2008_Urban_GW_Counties'!R47+'2008_MW_GW_Counties'!R47</f>
        <v>0</v>
      </c>
      <c r="AD47" s="28">
        <f>'2008_AG_GW_Counties'!S47+'2008_Urban_GW_Counties'!S47+'2008_MW_GW_Counties'!S47</f>
        <v>0</v>
      </c>
      <c r="AE47" s="28">
        <f>'2008_AG_GW_Counties'!W47</f>
        <v>0</v>
      </c>
      <c r="AF47" s="29">
        <f>'2008_Urban_GW_Counties'!W47</f>
        <v>0</v>
      </c>
      <c r="AG47" s="29">
        <f>'2008_MW_GW_Counties'!W47</f>
        <v>0</v>
      </c>
      <c r="AH47" s="28">
        <f>'2008_AG_GW_Counties'!W47+'2008_Urban_GW_Counties'!W47+'2008_MW_GW_Counties'!W47</f>
        <v>0</v>
      </c>
      <c r="AI47" s="29">
        <f t="shared" si="44"/>
        <v>198.5</v>
      </c>
      <c r="AL47" s="148"/>
      <c r="AM47" s="150">
        <v>608</v>
      </c>
      <c r="AN47" s="151" t="s">
        <v>175</v>
      </c>
      <c r="AO47" s="138">
        <f t="shared" si="47"/>
        <v>509.40000000000003</v>
      </c>
      <c r="AP47" s="138">
        <f t="shared" si="48"/>
        <v>75.399999999999991</v>
      </c>
      <c r="AQ47" s="138">
        <f t="shared" si="49"/>
        <v>0</v>
      </c>
      <c r="AR47" s="138">
        <f t="shared" si="50"/>
        <v>584.80000000000007</v>
      </c>
      <c r="AS47" s="138">
        <f t="shared" si="51"/>
        <v>1142</v>
      </c>
      <c r="AT47" s="138">
        <f t="shared" si="52"/>
        <v>75.399999999999991</v>
      </c>
      <c r="AU47" s="138">
        <f t="shared" si="53"/>
        <v>0</v>
      </c>
      <c r="AV47" s="138">
        <f t="shared" si="54"/>
        <v>1.6</v>
      </c>
      <c r="AW47" s="138">
        <f t="shared" si="55"/>
        <v>0</v>
      </c>
      <c r="AX47" s="138">
        <f t="shared" si="56"/>
        <v>31.599999999999998</v>
      </c>
      <c r="AY47" s="138">
        <f t="shared" si="57"/>
        <v>0</v>
      </c>
      <c r="AZ47" s="138">
        <f t="shared" si="58"/>
        <v>0</v>
      </c>
      <c r="BA47" s="138">
        <f t="shared" si="59"/>
        <v>0</v>
      </c>
      <c r="BB47" s="138">
        <f t="shared" si="60"/>
        <v>0</v>
      </c>
      <c r="BC47" s="138">
        <f t="shared" si="61"/>
        <v>1217.4000000000001</v>
      </c>
    </row>
    <row r="48" spans="1:56" x14ac:dyDescent="0.2">
      <c r="A48" s="23" t="s">
        <v>100</v>
      </c>
      <c r="B48" s="24" t="s">
        <v>101</v>
      </c>
      <c r="C48" s="28">
        <f>'2008_AG_GW_Counties'!C48</f>
        <v>180.89999999999998</v>
      </c>
      <c r="D48" s="29">
        <f>'2008_Urban_GW_Counties'!C48</f>
        <v>10.4</v>
      </c>
      <c r="E48" s="29">
        <f>'2008_MW_GW_Counties'!C48</f>
        <v>2.5</v>
      </c>
      <c r="F48" s="29">
        <f t="shared" si="5"/>
        <v>193.79999999999998</v>
      </c>
      <c r="G48" s="28">
        <f>'2008_AG_GW_Counties'!H48</f>
        <v>454.1</v>
      </c>
      <c r="H48" s="29">
        <f>'2008_Urban_GW_Counties'!H48</f>
        <v>19.2</v>
      </c>
      <c r="I48" s="29">
        <f>'2008_MW_GW_Counties'!H48</f>
        <v>179.29999999999998</v>
      </c>
      <c r="J48" s="28">
        <f>'2008_AG_GW_Counties'!D48+'2008_Urban_GW_Counties'!D48+'2008_MW_GW_Counties'!D48</f>
        <v>55.5</v>
      </c>
      <c r="K48" s="28">
        <f>'2008_AG_GW_Counties'!E48+'2008_Urban_GW_Counties'!E48+'2008_MW_GW_Counties'!E48</f>
        <v>0</v>
      </c>
      <c r="L48" s="28">
        <f>'2008_AG_GW_Counties'!F48+'2008_Urban_GW_Counties'!F48+'2008_MW_GW_Counties'!F48</f>
        <v>10.999999999999998</v>
      </c>
      <c r="M48" s="28">
        <f>'2008_AG_GW_Counties'!J48</f>
        <v>28.7</v>
      </c>
      <c r="N48" s="29">
        <f>'2008_Urban_GW_Counties'!J48</f>
        <v>0</v>
      </c>
      <c r="O48" s="29">
        <f>'2008_MW_GW_Counties'!J48</f>
        <v>34.700000000000017</v>
      </c>
      <c r="P48" s="28">
        <f>'2008_AG_GW_Counties'!J48+'2008_Urban_GW_Counties'!J48+'2008_MW_GW_Counties'!J48</f>
        <v>63.40000000000002</v>
      </c>
      <c r="Q48" s="29">
        <f>'2008_AG_GW_Counties'!H48+'2008_Urban_GW_Counties'!H48+'2008_MW_GW_Counties'!H48</f>
        <v>652.6</v>
      </c>
      <c r="S48" s="27">
        <v>902</v>
      </c>
      <c r="T48" s="25" t="s">
        <v>189</v>
      </c>
      <c r="U48" s="28">
        <f>'2008_AG_GW_Counties'!P48</f>
        <v>11.4</v>
      </c>
      <c r="V48" s="29">
        <f>'2008_Urban_GW_Counties'!P48</f>
        <v>19.899999999999999</v>
      </c>
      <c r="W48" s="29">
        <f>'2008_MW_GW_Counties'!P48</f>
        <v>0</v>
      </c>
      <c r="X48" s="29">
        <f t="shared" si="6"/>
        <v>31.299999999999997</v>
      </c>
      <c r="Y48" s="28">
        <f>'2008_AG_GW_Counties'!U48</f>
        <v>11.4</v>
      </c>
      <c r="Z48" s="29">
        <f>'2008_Urban_GW_Counties'!U48</f>
        <v>20.100000000000001</v>
      </c>
      <c r="AA48" s="29">
        <f>'2008_MW_GW_Counties'!U48</f>
        <v>0</v>
      </c>
      <c r="AB48" s="28">
        <f>'2008_AG_GW_Counties'!Q48+'2008_Urban_GW_Counties'!Q48+'2008_MW_GW_Counties'!Q48</f>
        <v>8.4</v>
      </c>
      <c r="AC48" s="28">
        <f>'2008_AG_GW_Counties'!R48+'2008_Urban_GW_Counties'!R48+'2008_MW_GW_Counties'!R48</f>
        <v>0</v>
      </c>
      <c r="AD48" s="28">
        <f>'2008_AG_GW_Counties'!S48+'2008_Urban_GW_Counties'!S48+'2008_MW_GW_Counties'!S48</f>
        <v>0</v>
      </c>
      <c r="AE48" s="28">
        <f>'2008_AG_GW_Counties'!W48</f>
        <v>0</v>
      </c>
      <c r="AF48" s="29">
        <f>'2008_Urban_GW_Counties'!W48</f>
        <v>0</v>
      </c>
      <c r="AG48" s="29">
        <f>'2008_MW_GW_Counties'!W48</f>
        <v>0</v>
      </c>
      <c r="AH48" s="28">
        <f>'2008_AG_GW_Counties'!W48+'2008_Urban_GW_Counties'!W48+'2008_MW_GW_Counties'!W48</f>
        <v>0</v>
      </c>
      <c r="AI48" s="29">
        <f t="shared" si="44"/>
        <v>31.5</v>
      </c>
      <c r="AL48" s="148"/>
      <c r="AM48" s="150">
        <v>609</v>
      </c>
      <c r="AN48" s="151" t="s">
        <v>176</v>
      </c>
      <c r="AO48" s="138">
        <f t="shared" si="47"/>
        <v>1485</v>
      </c>
      <c r="AP48" s="138">
        <f t="shared" si="48"/>
        <v>101.39999999999999</v>
      </c>
      <c r="AQ48" s="138">
        <f t="shared" si="49"/>
        <v>12.5</v>
      </c>
      <c r="AR48" s="138">
        <f t="shared" si="50"/>
        <v>1598.9</v>
      </c>
      <c r="AS48" s="138">
        <f t="shared" si="51"/>
        <v>2175.5</v>
      </c>
      <c r="AT48" s="138">
        <f t="shared" si="52"/>
        <v>101.6</v>
      </c>
      <c r="AU48" s="138">
        <f t="shared" si="53"/>
        <v>45</v>
      </c>
      <c r="AV48" s="138">
        <f t="shared" si="54"/>
        <v>379.1</v>
      </c>
      <c r="AW48" s="138">
        <f t="shared" si="55"/>
        <v>0</v>
      </c>
      <c r="AX48" s="138">
        <f t="shared" si="56"/>
        <v>34.6</v>
      </c>
      <c r="AY48" s="138">
        <f t="shared" si="57"/>
        <v>143.19999999999999</v>
      </c>
      <c r="AZ48" s="138">
        <f t="shared" si="58"/>
        <v>0</v>
      </c>
      <c r="BA48" s="138">
        <f t="shared" si="59"/>
        <v>0</v>
      </c>
      <c r="BB48" s="138">
        <f t="shared" si="60"/>
        <v>143.19999999999999</v>
      </c>
      <c r="BC48" s="138">
        <f t="shared" si="61"/>
        <v>2322.1</v>
      </c>
    </row>
    <row r="49" spans="1:56" ht="13.5" thickBot="1" x14ac:dyDescent="0.25">
      <c r="A49" s="23" t="s">
        <v>102</v>
      </c>
      <c r="B49" s="24" t="s">
        <v>103</v>
      </c>
      <c r="C49" s="28">
        <f>'2008_AG_GW_Counties'!C49</f>
        <v>320</v>
      </c>
      <c r="D49" s="29">
        <f>'2008_Urban_GW_Counties'!C49</f>
        <v>18.300000000000004</v>
      </c>
      <c r="E49" s="29">
        <f>'2008_MW_GW_Counties'!C49</f>
        <v>0</v>
      </c>
      <c r="F49" s="29">
        <f t="shared" si="5"/>
        <v>338.3</v>
      </c>
      <c r="G49" s="28">
        <f>'2008_AG_GW_Counties'!H49</f>
        <v>620.5</v>
      </c>
      <c r="H49" s="29">
        <f>'2008_Urban_GW_Counties'!H49</f>
        <v>95.1</v>
      </c>
      <c r="I49" s="29">
        <f>'2008_MW_GW_Counties'!H49</f>
        <v>0</v>
      </c>
      <c r="J49" s="28">
        <f>'2008_AG_GW_Counties'!D49+'2008_Urban_GW_Counties'!D49+'2008_MW_GW_Counties'!D49</f>
        <v>50.100000000000009</v>
      </c>
      <c r="K49" s="28">
        <f>'2008_AG_GW_Counties'!E49+'2008_Urban_GW_Counties'!E49+'2008_MW_GW_Counties'!E49</f>
        <v>0</v>
      </c>
      <c r="L49" s="28">
        <f>'2008_AG_GW_Counties'!F49+'2008_Urban_GW_Counties'!F49+'2008_MW_GW_Counties'!F49</f>
        <v>8.7999999999999989</v>
      </c>
      <c r="M49" s="28">
        <f>'2008_AG_GW_Counties'!J49</f>
        <v>0</v>
      </c>
      <c r="N49" s="29">
        <f>'2008_Urban_GW_Counties'!J49</f>
        <v>0</v>
      </c>
      <c r="O49" s="29">
        <f>'2008_MW_GW_Counties'!J49</f>
        <v>0</v>
      </c>
      <c r="P49" s="28">
        <f>'2008_AG_GW_Counties'!J49+'2008_Urban_GW_Counties'!J49+'2008_MW_GW_Counties'!J49</f>
        <v>0</v>
      </c>
      <c r="Q49" s="29">
        <f>'2008_AG_GW_Counties'!H49+'2008_Urban_GW_Counties'!H49+'2008_MW_GW_Counties'!H49</f>
        <v>715.6</v>
      </c>
      <c r="S49" s="27">
        <v>903</v>
      </c>
      <c r="T49" s="25" t="s">
        <v>190</v>
      </c>
      <c r="U49" s="28">
        <f>'2008_AG_GW_Counties'!P49</f>
        <v>10.700000000000001</v>
      </c>
      <c r="V49" s="29">
        <f>'2008_Urban_GW_Counties'!P49</f>
        <v>4.0000000000000009</v>
      </c>
      <c r="W49" s="29">
        <f>'2008_MW_GW_Counties'!P49</f>
        <v>0</v>
      </c>
      <c r="X49" s="29">
        <f t="shared" si="6"/>
        <v>14.700000000000003</v>
      </c>
      <c r="Y49" s="28">
        <f>'2008_AG_GW_Counties'!U49</f>
        <v>10.700000000000001</v>
      </c>
      <c r="Z49" s="29">
        <f>'2008_Urban_GW_Counties'!U49</f>
        <v>4.0000000000000009</v>
      </c>
      <c r="AA49" s="29">
        <f>'2008_MW_GW_Counties'!U49</f>
        <v>0</v>
      </c>
      <c r="AB49" s="28">
        <f>'2008_AG_GW_Counties'!Q49+'2008_Urban_GW_Counties'!Q49+'2008_MW_GW_Counties'!Q49</f>
        <v>1.4000000000000001</v>
      </c>
      <c r="AC49" s="28">
        <f>'2008_AG_GW_Counties'!R49+'2008_Urban_GW_Counties'!R49+'2008_MW_GW_Counties'!R49</f>
        <v>0</v>
      </c>
      <c r="AD49" s="28">
        <f>'2008_AG_GW_Counties'!S49+'2008_Urban_GW_Counties'!S49+'2008_MW_GW_Counties'!S49</f>
        <v>0</v>
      </c>
      <c r="AE49" s="28">
        <f>'2008_AG_GW_Counties'!W49</f>
        <v>0</v>
      </c>
      <c r="AF49" s="29">
        <f>'2008_Urban_GW_Counties'!W49</f>
        <v>0</v>
      </c>
      <c r="AG49" s="29">
        <f>'2008_MW_GW_Counties'!W49</f>
        <v>0</v>
      </c>
      <c r="AH49" s="28">
        <f>'2008_AG_GW_Counties'!W49+'2008_Urban_GW_Counties'!W49+'2008_MW_GW_Counties'!W49</f>
        <v>0</v>
      </c>
      <c r="AI49" s="29">
        <f t="shared" si="44"/>
        <v>14.700000000000003</v>
      </c>
      <c r="AL49" s="148"/>
      <c r="AM49" s="152">
        <v>610</v>
      </c>
      <c r="AN49" s="153" t="s">
        <v>177</v>
      </c>
      <c r="AO49" s="154">
        <f t="shared" si="47"/>
        <v>3.8</v>
      </c>
      <c r="AP49" s="154">
        <f t="shared" si="48"/>
        <v>15.299999999999999</v>
      </c>
      <c r="AQ49" s="154">
        <f t="shared" si="49"/>
        <v>0</v>
      </c>
      <c r="AR49" s="154">
        <f t="shared" si="50"/>
        <v>19.099999999999998</v>
      </c>
      <c r="AS49" s="154">
        <f t="shared" si="51"/>
        <v>3.8</v>
      </c>
      <c r="AT49" s="154">
        <f t="shared" si="52"/>
        <v>15.799999999999999</v>
      </c>
      <c r="AU49" s="154">
        <f t="shared" si="53"/>
        <v>0</v>
      </c>
      <c r="AV49" s="154">
        <f t="shared" si="54"/>
        <v>10.5</v>
      </c>
      <c r="AW49" s="154">
        <f t="shared" si="55"/>
        <v>0</v>
      </c>
      <c r="AX49" s="154">
        <f t="shared" si="56"/>
        <v>0</v>
      </c>
      <c r="AY49" s="154">
        <f t="shared" si="57"/>
        <v>0</v>
      </c>
      <c r="AZ49" s="154">
        <f t="shared" si="58"/>
        <v>0</v>
      </c>
      <c r="BA49" s="154">
        <f t="shared" si="59"/>
        <v>0</v>
      </c>
      <c r="BB49" s="154">
        <f t="shared" si="60"/>
        <v>0</v>
      </c>
      <c r="BC49" s="154">
        <f t="shared" si="61"/>
        <v>19.599999999999998</v>
      </c>
    </row>
    <row r="50" spans="1:56" ht="13.5" thickTop="1" x14ac:dyDescent="0.2">
      <c r="A50" s="23" t="s">
        <v>104</v>
      </c>
      <c r="B50" s="24" t="s">
        <v>105</v>
      </c>
      <c r="C50" s="28">
        <f>'2008_AG_GW_Counties'!C50</f>
        <v>50.400000000000006</v>
      </c>
      <c r="D50" s="29">
        <f>'2008_Urban_GW_Counties'!C50</f>
        <v>32.299999999999997</v>
      </c>
      <c r="E50" s="29">
        <f>'2008_MW_GW_Counties'!C50</f>
        <v>0</v>
      </c>
      <c r="F50" s="29">
        <f t="shared" si="5"/>
        <v>82.7</v>
      </c>
      <c r="G50" s="28">
        <f>'2008_AG_GW_Counties'!H50</f>
        <v>65.200000000000017</v>
      </c>
      <c r="H50" s="29">
        <f>'2008_Urban_GW_Counties'!H50</f>
        <v>89.5</v>
      </c>
      <c r="I50" s="29">
        <f>'2008_MW_GW_Counties'!H50</f>
        <v>0</v>
      </c>
      <c r="J50" s="28">
        <f>'2008_AG_GW_Counties'!D50+'2008_Urban_GW_Counties'!D50+'2008_MW_GW_Counties'!D50</f>
        <v>23.1</v>
      </c>
      <c r="K50" s="28">
        <f>'2008_AG_GW_Counties'!E50+'2008_Urban_GW_Counties'!E50+'2008_MW_GW_Counties'!E50</f>
        <v>0</v>
      </c>
      <c r="L50" s="28">
        <f>'2008_AG_GW_Counties'!F50+'2008_Urban_GW_Counties'!F50+'2008_MW_GW_Counties'!F50</f>
        <v>0.2</v>
      </c>
      <c r="M50" s="28">
        <f>'2008_AG_GW_Counties'!J50</f>
        <v>0</v>
      </c>
      <c r="N50" s="29">
        <f>'2008_Urban_GW_Counties'!J50</f>
        <v>6.3999999999999995</v>
      </c>
      <c r="O50" s="29">
        <f>'2008_MW_GW_Counties'!J50</f>
        <v>0</v>
      </c>
      <c r="P50" s="28">
        <f>'2008_AG_GW_Counties'!J50+'2008_Urban_GW_Counties'!J50+'2008_MW_GW_Counties'!J50</f>
        <v>6.3999999999999995</v>
      </c>
      <c r="Q50" s="29">
        <f>'2008_AG_GW_Counties'!H50+'2008_Urban_GW_Counties'!H50+'2008_MW_GW_Counties'!H50</f>
        <v>154.70000000000002</v>
      </c>
      <c r="S50" s="27">
        <v>904</v>
      </c>
      <c r="T50" s="25" t="s">
        <v>191</v>
      </c>
      <c r="U50" s="28">
        <f>'2008_AG_GW_Counties'!P50</f>
        <v>62.400000000000006</v>
      </c>
      <c r="V50" s="29">
        <f>'2008_Urban_GW_Counties'!P50</f>
        <v>66.399999999999991</v>
      </c>
      <c r="W50" s="29">
        <f>'2008_MW_GW_Counties'!P50</f>
        <v>0</v>
      </c>
      <c r="X50" s="29">
        <f t="shared" si="6"/>
        <v>128.80000000000001</v>
      </c>
      <c r="Y50" s="28">
        <f>'2008_AG_GW_Counties'!U50</f>
        <v>77.899999999999991</v>
      </c>
      <c r="Z50" s="29">
        <f>'2008_Urban_GW_Counties'!U50</f>
        <v>132.6</v>
      </c>
      <c r="AA50" s="29">
        <f>'2008_MW_GW_Counties'!U50</f>
        <v>0</v>
      </c>
      <c r="AB50" s="28">
        <f>'2008_AG_GW_Counties'!Q50+'2008_Urban_GW_Counties'!Q50+'2008_MW_GW_Counties'!Q50</f>
        <v>47.1</v>
      </c>
      <c r="AC50" s="28">
        <f>'2008_AG_GW_Counties'!R50+'2008_Urban_GW_Counties'!R50+'2008_MW_GW_Counties'!R50</f>
        <v>0</v>
      </c>
      <c r="AD50" s="28">
        <f>'2008_AG_GW_Counties'!S50+'2008_Urban_GW_Counties'!S50+'2008_MW_GW_Counties'!S50</f>
        <v>0</v>
      </c>
      <c r="AE50" s="28">
        <f>'2008_AG_GW_Counties'!W50</f>
        <v>14.499999999999998</v>
      </c>
      <c r="AF50" s="29">
        <f>'2008_Urban_GW_Counties'!W50</f>
        <v>14.4</v>
      </c>
      <c r="AG50" s="29">
        <f>'2008_MW_GW_Counties'!W50</f>
        <v>0</v>
      </c>
      <c r="AH50" s="28">
        <f>'2008_AG_GW_Counties'!W50+'2008_Urban_GW_Counties'!W50+'2008_MW_GW_Counties'!W50</f>
        <v>28.9</v>
      </c>
      <c r="AI50" s="29">
        <f t="shared" si="44"/>
        <v>210.5</v>
      </c>
      <c r="AL50" s="148"/>
      <c r="AM50" s="150"/>
      <c r="AN50" s="155" t="s">
        <v>242</v>
      </c>
      <c r="AO50" s="138">
        <f>SUM(AO40:AO49)</f>
        <v>3248.2</v>
      </c>
      <c r="AP50" s="138">
        <f t="shared" ref="AP50:BC50" si="62">SUM(AP40:AP49)</f>
        <v>408.09999999999997</v>
      </c>
      <c r="AQ50" s="138">
        <f t="shared" si="62"/>
        <v>207.8</v>
      </c>
      <c r="AR50" s="138">
        <f t="shared" si="62"/>
        <v>3864.1</v>
      </c>
      <c r="AS50" s="138">
        <f t="shared" si="62"/>
        <v>7832.3</v>
      </c>
      <c r="AT50" s="138">
        <f t="shared" si="62"/>
        <v>753.6</v>
      </c>
      <c r="AU50" s="138">
        <f t="shared" si="62"/>
        <v>502.40000000000003</v>
      </c>
      <c r="AV50" s="138">
        <f t="shared" si="62"/>
        <v>628.79999999999995</v>
      </c>
      <c r="AW50" s="138">
        <f t="shared" si="62"/>
        <v>14.2</v>
      </c>
      <c r="AX50" s="138">
        <f t="shared" si="62"/>
        <v>180.3</v>
      </c>
      <c r="AY50" s="138">
        <f t="shared" ref="AY50:BA50" si="63">SUM(AY40:AY49)</f>
        <v>667</v>
      </c>
      <c r="AZ50" s="138">
        <f t="shared" si="63"/>
        <v>1</v>
      </c>
      <c r="BA50" s="138">
        <f t="shared" si="63"/>
        <v>9.9999999999999978E-2</v>
      </c>
      <c r="BB50" s="138">
        <f t="shared" si="62"/>
        <v>668.09999999999991</v>
      </c>
      <c r="BC50" s="138">
        <f t="shared" si="62"/>
        <v>9088.3000000000011</v>
      </c>
      <c r="BD50" s="28">
        <f>AS50+AT50+AU50</f>
        <v>9088.2999999999993</v>
      </c>
    </row>
    <row r="51" spans="1:56" x14ac:dyDescent="0.2">
      <c r="A51" s="23" t="s">
        <v>106</v>
      </c>
      <c r="B51" s="24" t="s">
        <v>107</v>
      </c>
      <c r="C51" s="28">
        <f>'2008_AG_GW_Counties'!C51</f>
        <v>646.1</v>
      </c>
      <c r="D51" s="29">
        <f>'2008_Urban_GW_Counties'!C51</f>
        <v>154.5</v>
      </c>
      <c r="E51" s="29">
        <f>'2008_MW_GW_Counties'!C51</f>
        <v>0</v>
      </c>
      <c r="F51" s="29">
        <f t="shared" si="5"/>
        <v>800.6</v>
      </c>
      <c r="G51" s="28">
        <f>'2008_AG_GW_Counties'!H51</f>
        <v>1842.1</v>
      </c>
      <c r="H51" s="29">
        <f>'2008_Urban_GW_Counties'!H51</f>
        <v>188.5</v>
      </c>
      <c r="I51" s="29">
        <f>'2008_MW_GW_Counties'!H51</f>
        <v>13</v>
      </c>
      <c r="J51" s="28">
        <f>'2008_AG_GW_Counties'!D51+'2008_Urban_GW_Counties'!D51+'2008_MW_GW_Counties'!D51</f>
        <v>53.79999999999999</v>
      </c>
      <c r="K51" s="28">
        <f>'2008_AG_GW_Counties'!E51+'2008_Urban_GW_Counties'!E51+'2008_MW_GW_Counties'!E51</f>
        <v>14.2</v>
      </c>
      <c r="L51" s="28">
        <f>'2008_AG_GW_Counties'!F51+'2008_Urban_GW_Counties'!F51+'2008_MW_GW_Counties'!F51</f>
        <v>59.8</v>
      </c>
      <c r="M51" s="28">
        <f>'2008_AG_GW_Counties'!J51</f>
        <v>131.6</v>
      </c>
      <c r="N51" s="29">
        <f>'2008_Urban_GW_Counties'!J51</f>
        <v>0</v>
      </c>
      <c r="O51" s="29">
        <f>'2008_MW_GW_Counties'!J51</f>
        <v>0</v>
      </c>
      <c r="P51" s="28">
        <f>'2008_AG_GW_Counties'!J51+'2008_Urban_GW_Counties'!J51+'2008_MW_GW_Counties'!J51</f>
        <v>131.6</v>
      </c>
      <c r="Q51" s="29">
        <f>'2008_AG_GW_Counties'!H51+'2008_Urban_GW_Counties'!H51+'2008_MW_GW_Counties'!H51</f>
        <v>2043.6</v>
      </c>
      <c r="S51" s="27">
        <v>905</v>
      </c>
      <c r="T51" s="25" t="s">
        <v>192</v>
      </c>
      <c r="U51" s="28">
        <f>'2008_AG_GW_Counties'!P51</f>
        <v>56.6</v>
      </c>
      <c r="V51" s="29">
        <f>'2008_Urban_GW_Counties'!P51</f>
        <v>100.8</v>
      </c>
      <c r="W51" s="29">
        <f>'2008_MW_GW_Counties'!P51</f>
        <v>0</v>
      </c>
      <c r="X51" s="29">
        <f t="shared" si="6"/>
        <v>157.4</v>
      </c>
      <c r="Y51" s="28">
        <f>'2008_AG_GW_Counties'!U51</f>
        <v>99.9</v>
      </c>
      <c r="Z51" s="29">
        <f>'2008_Urban_GW_Counties'!U51</f>
        <v>134.49999999999997</v>
      </c>
      <c r="AA51" s="29">
        <f>'2008_MW_GW_Counties'!U51</f>
        <v>0</v>
      </c>
      <c r="AB51" s="28">
        <f>'2008_AG_GW_Counties'!Q51+'2008_Urban_GW_Counties'!Q51+'2008_MW_GW_Counties'!Q51</f>
        <v>55.600000000000016</v>
      </c>
      <c r="AC51" s="28">
        <f>'2008_AG_GW_Counties'!R51+'2008_Urban_GW_Counties'!R51+'2008_MW_GW_Counties'!R51</f>
        <v>22</v>
      </c>
      <c r="AD51" s="28">
        <f>'2008_AG_GW_Counties'!S51+'2008_Urban_GW_Counties'!S51+'2008_MW_GW_Counties'!S51</f>
        <v>0</v>
      </c>
      <c r="AE51" s="28">
        <f>'2008_AG_GW_Counties'!W51</f>
        <v>43.3</v>
      </c>
      <c r="AF51" s="29">
        <f>'2008_Urban_GW_Counties'!W51</f>
        <v>8.8999999999999986</v>
      </c>
      <c r="AG51" s="29">
        <f>'2008_MW_GW_Counties'!W51</f>
        <v>0</v>
      </c>
      <c r="AH51" s="28">
        <f>'2008_AG_GW_Counties'!W51+'2008_Urban_GW_Counties'!W51+'2008_MW_GW_Counties'!W51</f>
        <v>52.199999999999996</v>
      </c>
      <c r="AI51" s="29">
        <f t="shared" si="44"/>
        <v>234.39999999999998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'2008_AG_GW_Counties'!C52</f>
        <v>277</v>
      </c>
      <c r="D52" s="29">
        <f>'2008_Urban_GW_Counties'!C52</f>
        <v>11.299999999999999</v>
      </c>
      <c r="E52" s="29">
        <f>'2008_MW_GW_Counties'!C52</f>
        <v>0</v>
      </c>
      <c r="F52" s="29">
        <f t="shared" si="5"/>
        <v>288.3</v>
      </c>
      <c r="G52" s="28">
        <f>'2008_AG_GW_Counties'!H52</f>
        <v>1067.4000000000001</v>
      </c>
      <c r="H52" s="29">
        <f>'2008_Urban_GW_Counties'!H52</f>
        <v>26.499999999999996</v>
      </c>
      <c r="I52" s="29">
        <f>'2008_MW_GW_Counties'!H52</f>
        <v>110.5</v>
      </c>
      <c r="J52" s="28">
        <f>'2008_AG_GW_Counties'!D52+'2008_Urban_GW_Counties'!D52+'2008_MW_GW_Counties'!D52</f>
        <v>38.900000000000006</v>
      </c>
      <c r="K52" s="28">
        <f>'2008_AG_GW_Counties'!E52+'2008_Urban_GW_Counties'!E52+'2008_MW_GW_Counties'!E52</f>
        <v>0</v>
      </c>
      <c r="L52" s="28">
        <f>'2008_AG_GW_Counties'!F52+'2008_Urban_GW_Counties'!F52+'2008_MW_GW_Counties'!F52</f>
        <v>5.9</v>
      </c>
      <c r="M52" s="28">
        <f>'2008_AG_GW_Counties'!J52</f>
        <v>68.099999999999994</v>
      </c>
      <c r="N52" s="29">
        <f>'2008_Urban_GW_Counties'!J52</f>
        <v>0</v>
      </c>
      <c r="O52" s="29">
        <f>'2008_MW_GW_Counties'!J52</f>
        <v>110.5</v>
      </c>
      <c r="P52" s="28">
        <f>'2008_AG_GW_Counties'!J52+'2008_Urban_GW_Counties'!J52+'2008_MW_GW_Counties'!J52</f>
        <v>178.6</v>
      </c>
      <c r="Q52" s="29">
        <f>'2008_AG_GW_Counties'!H52+'2008_Urban_GW_Counties'!H52+'2008_MW_GW_Counties'!H52</f>
        <v>1204.4000000000001</v>
      </c>
      <c r="S52" s="27">
        <v>1001</v>
      </c>
      <c r="T52" s="25" t="s">
        <v>193</v>
      </c>
      <c r="U52" s="28">
        <f>'2008_AG_GW_Counties'!P52</f>
        <v>11.5</v>
      </c>
      <c r="V52" s="29">
        <f>'2008_Urban_GW_Counties'!P52</f>
        <v>14.699999999999998</v>
      </c>
      <c r="W52" s="29">
        <f>'2008_MW_GW_Counties'!P52</f>
        <v>0</v>
      </c>
      <c r="X52" s="29">
        <f t="shared" si="6"/>
        <v>26.199999999999996</v>
      </c>
      <c r="Y52" s="28">
        <f>'2008_AG_GW_Counties'!U52</f>
        <v>11.5</v>
      </c>
      <c r="Z52" s="29">
        <f>'2008_Urban_GW_Counties'!U52</f>
        <v>19.200000000000006</v>
      </c>
      <c r="AA52" s="29">
        <f>'2008_MW_GW_Counties'!U52</f>
        <v>0</v>
      </c>
      <c r="AB52" s="28">
        <f>'2008_AG_GW_Counties'!Q52+'2008_Urban_GW_Counties'!Q52+'2008_MW_GW_Counties'!Q52</f>
        <v>6.8000000000000007</v>
      </c>
      <c r="AC52" s="28">
        <f>'2008_AG_GW_Counties'!R52+'2008_Urban_GW_Counties'!R52+'2008_MW_GW_Counties'!R52</f>
        <v>4.3</v>
      </c>
      <c r="AD52" s="28">
        <f>'2008_AG_GW_Counties'!S52+'2008_Urban_GW_Counties'!S52+'2008_MW_GW_Counties'!S52</f>
        <v>0</v>
      </c>
      <c r="AE52" s="28">
        <f>'2008_AG_GW_Counties'!W52</f>
        <v>0</v>
      </c>
      <c r="AF52" s="29">
        <f>'2008_Urban_GW_Counties'!W52</f>
        <v>0</v>
      </c>
      <c r="AG52" s="29">
        <f>'2008_MW_GW_Counties'!W52</f>
        <v>0</v>
      </c>
      <c r="AH52" s="28">
        <f>'2008_AG_GW_Counties'!W52+'2008_Urban_GW_Counties'!W52+'2008_MW_GW_Counties'!W52</f>
        <v>0</v>
      </c>
      <c r="AI52" s="29">
        <f t="shared" si="44"/>
        <v>30.700000000000006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'2008_AG_GW_Counties'!C53</f>
        <v>261.7</v>
      </c>
      <c r="D53" s="29">
        <f>'2008_Urban_GW_Counties'!C53</f>
        <v>20.100000000000001</v>
      </c>
      <c r="E53" s="29">
        <f>'2008_MW_GW_Counties'!C53</f>
        <v>0</v>
      </c>
      <c r="F53" s="29">
        <f t="shared" si="5"/>
        <v>281.8</v>
      </c>
      <c r="G53" s="28">
        <f>'2008_AG_GW_Counties'!H53</f>
        <v>399.29999999999995</v>
      </c>
      <c r="H53" s="29">
        <f>'2008_Urban_GW_Counties'!H53</f>
        <v>21.900000000000002</v>
      </c>
      <c r="I53" s="29">
        <f>'2008_MW_GW_Counties'!H53</f>
        <v>1.4000000000000001</v>
      </c>
      <c r="J53" s="28">
        <f>'2008_AG_GW_Counties'!D53+'2008_Urban_GW_Counties'!D53+'2008_MW_GW_Counties'!D53</f>
        <v>51.7</v>
      </c>
      <c r="K53" s="28">
        <f>'2008_AG_GW_Counties'!E53+'2008_Urban_GW_Counties'!E53+'2008_MW_GW_Counties'!E53</f>
        <v>0</v>
      </c>
      <c r="L53" s="28">
        <f>'2008_AG_GW_Counties'!F53+'2008_Urban_GW_Counties'!F53+'2008_MW_GW_Counties'!F53</f>
        <v>23.3</v>
      </c>
      <c r="M53" s="28">
        <f>'2008_AG_GW_Counties'!J53</f>
        <v>5.8999999999999995</v>
      </c>
      <c r="N53" s="29">
        <f>'2008_Urban_GW_Counties'!J53</f>
        <v>0</v>
      </c>
      <c r="O53" s="29">
        <f>'2008_MW_GW_Counties'!J53</f>
        <v>0</v>
      </c>
      <c r="P53" s="28">
        <f>'2008_AG_GW_Counties'!J53+'2008_Urban_GW_Counties'!J53+'2008_MW_GW_Counties'!J53</f>
        <v>5.8999999999999995</v>
      </c>
      <c r="Q53" s="29">
        <f>'2008_AG_GW_Counties'!H53+'2008_Urban_GW_Counties'!H53+'2008_MW_GW_Counties'!H53</f>
        <v>422.59999999999991</v>
      </c>
      <c r="S53" s="27">
        <v>1002</v>
      </c>
      <c r="T53" s="25" t="s">
        <v>194</v>
      </c>
      <c r="U53" s="28">
        <f>'2008_AG_GW_Counties'!P53</f>
        <v>20.2</v>
      </c>
      <c r="V53" s="29">
        <f>'2008_Urban_GW_Counties'!P53</f>
        <v>289.10000000000002</v>
      </c>
      <c r="W53" s="29">
        <f>'2008_MW_GW_Counties'!P53</f>
        <v>0</v>
      </c>
      <c r="X53" s="29">
        <f t="shared" si="6"/>
        <v>309.3</v>
      </c>
      <c r="Y53" s="28">
        <f>'2008_AG_GW_Counties'!U53</f>
        <v>256.7</v>
      </c>
      <c r="Z53" s="29">
        <f>'2008_Urban_GW_Counties'!U53</f>
        <v>416.3</v>
      </c>
      <c r="AA53" s="29">
        <f>'2008_MW_GW_Counties'!U53</f>
        <v>0</v>
      </c>
      <c r="AB53" s="28">
        <f>'2008_AG_GW_Counties'!Q53+'2008_Urban_GW_Counties'!Q53+'2008_MW_GW_Counties'!Q53</f>
        <v>161.30000000000001</v>
      </c>
      <c r="AC53" s="28">
        <f>'2008_AG_GW_Counties'!R53+'2008_Urban_GW_Counties'!R53+'2008_MW_GW_Counties'!R53</f>
        <v>67.5</v>
      </c>
      <c r="AD53" s="28">
        <f>'2008_AG_GW_Counties'!S53+'2008_Urban_GW_Counties'!S53+'2008_MW_GW_Counties'!S53</f>
        <v>0</v>
      </c>
      <c r="AE53" s="28">
        <f>'2008_AG_GW_Counties'!W53</f>
        <v>0</v>
      </c>
      <c r="AF53" s="29">
        <f>'2008_Urban_GW_Counties'!W53</f>
        <v>0</v>
      </c>
      <c r="AG53" s="29">
        <f>'2008_MW_GW_Counties'!W53</f>
        <v>0</v>
      </c>
      <c r="AH53" s="28">
        <f>'2008_AG_GW_Counties'!W53+'2008_Urban_GW_Counties'!W53+'2008_MW_GW_Counties'!W53</f>
        <v>0</v>
      </c>
      <c r="AI53" s="29">
        <f t="shared" si="44"/>
        <v>673</v>
      </c>
      <c r="AL53" s="148" t="s">
        <v>237</v>
      </c>
      <c r="AM53" s="150">
        <v>701</v>
      </c>
      <c r="AN53" s="151" t="s">
        <v>178</v>
      </c>
      <c r="AO53" s="138">
        <f t="shared" ref="AO53:AX53" si="64">U35</f>
        <v>0.3</v>
      </c>
      <c r="AP53" s="138">
        <f t="shared" si="64"/>
        <v>2.1</v>
      </c>
      <c r="AQ53" s="138">
        <f t="shared" si="64"/>
        <v>0</v>
      </c>
      <c r="AR53" s="138">
        <f t="shared" si="64"/>
        <v>2.4</v>
      </c>
      <c r="AS53" s="138">
        <f t="shared" si="64"/>
        <v>0.3</v>
      </c>
      <c r="AT53" s="138">
        <f t="shared" si="64"/>
        <v>2.1</v>
      </c>
      <c r="AU53" s="138">
        <f t="shared" si="64"/>
        <v>0</v>
      </c>
      <c r="AV53" s="138">
        <f t="shared" si="64"/>
        <v>1.5000000000000002</v>
      </c>
      <c r="AW53" s="138">
        <f t="shared" si="64"/>
        <v>0</v>
      </c>
      <c r="AX53" s="138">
        <f t="shared" si="64"/>
        <v>0</v>
      </c>
      <c r="AY53" s="138">
        <f t="shared" ref="AY53:BA62" si="65">AE35</f>
        <v>0</v>
      </c>
      <c r="AZ53" s="138">
        <f t="shared" si="65"/>
        <v>0</v>
      </c>
      <c r="BA53" s="138">
        <f t="shared" si="65"/>
        <v>0</v>
      </c>
      <c r="BB53" s="138">
        <f>AH35</f>
        <v>0</v>
      </c>
      <c r="BC53" s="138">
        <f>AI35</f>
        <v>2.4</v>
      </c>
    </row>
    <row r="54" spans="1:56" x14ac:dyDescent="0.2">
      <c r="A54" s="23" t="s">
        <v>112</v>
      </c>
      <c r="B54" s="24" t="s">
        <v>113</v>
      </c>
      <c r="C54" s="28">
        <f>'2008_AG_GW_Counties'!C54</f>
        <v>3.5</v>
      </c>
      <c r="D54" s="29">
        <f>'2008_Urban_GW_Counties'!C54</f>
        <v>1.6</v>
      </c>
      <c r="E54" s="29">
        <f>'2008_MW_GW_Counties'!C54</f>
        <v>0</v>
      </c>
      <c r="F54" s="29">
        <f t="shared" si="5"/>
        <v>5.0999999999999996</v>
      </c>
      <c r="G54" s="28">
        <f>'2008_AG_GW_Counties'!H54</f>
        <v>11.3</v>
      </c>
      <c r="H54" s="29">
        <f>'2008_Urban_GW_Counties'!H54</f>
        <v>4.3</v>
      </c>
      <c r="I54" s="29">
        <f>'2008_MW_GW_Counties'!H54</f>
        <v>0</v>
      </c>
      <c r="J54" s="28">
        <f>'2008_AG_GW_Counties'!D54+'2008_Urban_GW_Counties'!D54+'2008_MW_GW_Counties'!D54</f>
        <v>2.7</v>
      </c>
      <c r="K54" s="28">
        <f>'2008_AG_GW_Counties'!E54+'2008_Urban_GW_Counties'!E54+'2008_MW_GW_Counties'!E54</f>
        <v>0</v>
      </c>
      <c r="L54" s="28">
        <f>'2008_AG_GW_Counties'!F54+'2008_Urban_GW_Counties'!F54+'2008_MW_GW_Counties'!F54</f>
        <v>0</v>
      </c>
      <c r="M54" s="28">
        <f>'2008_AG_GW_Counties'!J54</f>
        <v>0</v>
      </c>
      <c r="N54" s="29">
        <f>'2008_Urban_GW_Counties'!J54</f>
        <v>0</v>
      </c>
      <c r="O54" s="29">
        <f>'2008_MW_GW_Counties'!J54</f>
        <v>0</v>
      </c>
      <c r="P54" s="28">
        <f>'2008_AG_GW_Counties'!J54+'2008_Urban_GW_Counties'!J54+'2008_MW_GW_Counties'!J54</f>
        <v>0</v>
      </c>
      <c r="Q54" s="29">
        <f>'2008_AG_GW_Counties'!H54+'2008_Urban_GW_Counties'!H54+'2008_MW_GW_Counties'!H54</f>
        <v>15.600000000000001</v>
      </c>
      <c r="S54" s="27">
        <v>1003</v>
      </c>
      <c r="T54" s="25" t="s">
        <v>195</v>
      </c>
      <c r="U54" s="28">
        <f>'2008_AG_GW_Counties'!P54</f>
        <v>2.8</v>
      </c>
      <c r="V54" s="29">
        <f>'2008_Urban_GW_Counties'!P54</f>
        <v>2</v>
      </c>
      <c r="W54" s="29">
        <f>'2008_MW_GW_Counties'!P54</f>
        <v>0</v>
      </c>
      <c r="X54" s="29">
        <f t="shared" si="6"/>
        <v>4.8</v>
      </c>
      <c r="Y54" s="28">
        <f>'2008_AG_GW_Counties'!U54</f>
        <v>2.8</v>
      </c>
      <c r="Z54" s="29">
        <f>'2008_Urban_GW_Counties'!U54</f>
        <v>2.1</v>
      </c>
      <c r="AA54" s="29">
        <f>'2008_MW_GW_Counties'!U54</f>
        <v>0</v>
      </c>
      <c r="AB54" s="28">
        <f>'2008_AG_GW_Counties'!Q54+'2008_Urban_GW_Counties'!Q54+'2008_MW_GW_Counties'!Q54</f>
        <v>1.2</v>
      </c>
      <c r="AC54" s="28">
        <f>'2008_AG_GW_Counties'!R54+'2008_Urban_GW_Counties'!R54+'2008_MW_GW_Counties'!R54</f>
        <v>0</v>
      </c>
      <c r="AD54" s="28">
        <f>'2008_AG_GW_Counties'!S54+'2008_Urban_GW_Counties'!S54+'2008_MW_GW_Counties'!S54</f>
        <v>0</v>
      </c>
      <c r="AE54" s="28">
        <f>'2008_AG_GW_Counties'!W54</f>
        <v>0</v>
      </c>
      <c r="AF54" s="29">
        <f>'2008_Urban_GW_Counties'!W54</f>
        <v>0</v>
      </c>
      <c r="AG54" s="29">
        <f>'2008_MW_GW_Counties'!W54</f>
        <v>0</v>
      </c>
      <c r="AH54" s="28">
        <f>'2008_AG_GW_Counties'!W54+'2008_Urban_GW_Counties'!W54+'2008_MW_GW_Counties'!W54</f>
        <v>0</v>
      </c>
      <c r="AI54" s="29">
        <f t="shared" si="44"/>
        <v>4.9000000000000004</v>
      </c>
      <c r="AL54" s="148"/>
      <c r="AM54" s="150">
        <v>702</v>
      </c>
      <c r="AN54" s="151" t="s">
        <v>179</v>
      </c>
      <c r="AO54" s="138">
        <f t="shared" ref="AO54:AO62" si="66">U36</f>
        <v>869.20000000000016</v>
      </c>
      <c r="AP54" s="138">
        <f t="shared" ref="AP54:AP62" si="67">V36</f>
        <v>5.9</v>
      </c>
      <c r="AQ54" s="138">
        <f t="shared" ref="AQ54:AQ62" si="68">W36</f>
        <v>0</v>
      </c>
      <c r="AR54" s="138">
        <f t="shared" ref="AR54:AR62" si="69">X36</f>
        <v>875.10000000000014</v>
      </c>
      <c r="AS54" s="138">
        <f t="shared" ref="AS54:AS62" si="70">Y36</f>
        <v>1502.3</v>
      </c>
      <c r="AT54" s="138">
        <f t="shared" ref="AT54:AT62" si="71">Z36</f>
        <v>15.700000000000001</v>
      </c>
      <c r="AU54" s="138">
        <f t="shared" ref="AU54:AU62" si="72">AA36</f>
        <v>0</v>
      </c>
      <c r="AV54" s="138">
        <f t="shared" ref="AV54:AV62" si="73">AB36</f>
        <v>196.70000000000005</v>
      </c>
      <c r="AW54" s="138">
        <f t="shared" ref="AW54:AW62" si="74">AC36</f>
        <v>0.2</v>
      </c>
      <c r="AX54" s="138">
        <f t="shared" ref="AX54:AX62" si="75">AD36</f>
        <v>2</v>
      </c>
      <c r="AY54" s="138">
        <f t="shared" si="65"/>
        <v>0</v>
      </c>
      <c r="AZ54" s="138">
        <f t="shared" si="65"/>
        <v>0</v>
      </c>
      <c r="BA54" s="138">
        <f t="shared" si="65"/>
        <v>0</v>
      </c>
      <c r="BB54" s="138">
        <f t="shared" ref="BB54:BB62" si="76">AH36</f>
        <v>0</v>
      </c>
      <c r="BC54" s="138">
        <f t="shared" ref="BC54:BC62" si="77">AI36</f>
        <v>1518</v>
      </c>
    </row>
    <row r="55" spans="1:56" x14ac:dyDescent="0.2">
      <c r="A55" s="23" t="s">
        <v>114</v>
      </c>
      <c r="B55" s="24" t="s">
        <v>115</v>
      </c>
      <c r="C55" s="28">
        <f>'2008_AG_GW_Counties'!C55</f>
        <v>2178.5</v>
      </c>
      <c r="D55" s="29">
        <f>'2008_Urban_GW_Counties'!C55</f>
        <v>133.89999999999998</v>
      </c>
      <c r="E55" s="29">
        <f>'2008_MW_GW_Counties'!C55</f>
        <v>3.3</v>
      </c>
      <c r="F55" s="29">
        <f t="shared" si="5"/>
        <v>2315.7000000000003</v>
      </c>
      <c r="G55" s="28">
        <f>'2008_AG_GW_Counties'!H55</f>
        <v>2969.4</v>
      </c>
      <c r="H55" s="29">
        <f>'2008_Urban_GW_Counties'!H55</f>
        <v>137.19999999999996</v>
      </c>
      <c r="I55" s="29">
        <f>'2008_MW_GW_Counties'!H55</f>
        <v>3.3</v>
      </c>
      <c r="J55" s="28">
        <f>'2008_AG_GW_Counties'!D55+'2008_Urban_GW_Counties'!D55+'2008_MW_GW_Counties'!D55</f>
        <v>903.9</v>
      </c>
      <c r="K55" s="28">
        <f>'2008_AG_GW_Counties'!E55+'2008_Urban_GW_Counties'!E55+'2008_MW_GW_Counties'!E55</f>
        <v>0</v>
      </c>
      <c r="L55" s="28">
        <f>'2008_AG_GW_Counties'!F55+'2008_Urban_GW_Counties'!F55+'2008_MW_GW_Counties'!F55</f>
        <v>39.500000000000007</v>
      </c>
      <c r="M55" s="28">
        <f>'2008_AG_GW_Counties'!J55</f>
        <v>0</v>
      </c>
      <c r="N55" s="29">
        <f>'2008_Urban_GW_Counties'!J55</f>
        <v>0</v>
      </c>
      <c r="O55" s="29">
        <f>'2008_MW_GW_Counties'!J55</f>
        <v>0</v>
      </c>
      <c r="P55" s="28">
        <f>'2008_AG_GW_Counties'!J55+'2008_Urban_GW_Counties'!J55+'2008_MW_GW_Counties'!J55</f>
        <v>0</v>
      </c>
      <c r="Q55" s="29">
        <f>'2008_AG_GW_Counties'!H55+'2008_Urban_GW_Counties'!H55+'2008_MW_GW_Counties'!H55</f>
        <v>3109.9</v>
      </c>
      <c r="S55" s="27">
        <v>1004</v>
      </c>
      <c r="T55" s="25" t="s">
        <v>196</v>
      </c>
      <c r="U55" s="28">
        <f>'2008_AG_GW_Counties'!P55</f>
        <v>0.6</v>
      </c>
      <c r="V55" s="29">
        <f>'2008_Urban_GW_Counties'!P55</f>
        <v>9.9</v>
      </c>
      <c r="W55" s="29">
        <f>'2008_MW_GW_Counties'!P55</f>
        <v>0</v>
      </c>
      <c r="X55" s="29">
        <f t="shared" si="6"/>
        <v>10.5</v>
      </c>
      <c r="Y55" s="28">
        <f>'2008_AG_GW_Counties'!U55</f>
        <v>788.9</v>
      </c>
      <c r="Z55" s="29">
        <f>'2008_Urban_GW_Counties'!U55</f>
        <v>12.9</v>
      </c>
      <c r="AA55" s="29">
        <f>'2008_MW_GW_Counties'!U55</f>
        <v>0</v>
      </c>
      <c r="AB55" s="28">
        <f>'2008_AG_GW_Counties'!Q55+'2008_Urban_GW_Counties'!Q55+'2008_MW_GW_Counties'!Q55</f>
        <v>11.899999999999999</v>
      </c>
      <c r="AC55" s="28">
        <f>'2008_AG_GW_Counties'!R55+'2008_Urban_GW_Counties'!R55+'2008_MW_GW_Counties'!R55</f>
        <v>0</v>
      </c>
      <c r="AD55" s="28">
        <f>'2008_AG_GW_Counties'!S55+'2008_Urban_GW_Counties'!S55+'2008_MW_GW_Counties'!S55</f>
        <v>0</v>
      </c>
      <c r="AE55" s="28">
        <f>'2008_AG_GW_Counties'!W55</f>
        <v>53.999999999999993</v>
      </c>
      <c r="AF55" s="29">
        <f>'2008_Urban_GW_Counties'!W55</f>
        <v>3</v>
      </c>
      <c r="AG55" s="29">
        <f>'2008_MW_GW_Counties'!W55</f>
        <v>0</v>
      </c>
      <c r="AH55" s="28">
        <f>'2008_AG_GW_Counties'!W55+'2008_Urban_GW_Counties'!W55+'2008_MW_GW_Counties'!W55</f>
        <v>56.999999999999993</v>
      </c>
      <c r="AI55" s="29">
        <f t="shared" si="44"/>
        <v>801.8</v>
      </c>
      <c r="AL55" s="148"/>
      <c r="AM55" s="150">
        <v>703</v>
      </c>
      <c r="AN55" s="151" t="s">
        <v>180</v>
      </c>
      <c r="AO55" s="138">
        <f t="shared" si="66"/>
        <v>1918.1000000000001</v>
      </c>
      <c r="AP55" s="138">
        <f t="shared" si="67"/>
        <v>46.3</v>
      </c>
      <c r="AQ55" s="138">
        <f t="shared" si="68"/>
        <v>0.8</v>
      </c>
      <c r="AR55" s="138">
        <f t="shared" si="69"/>
        <v>1965.2</v>
      </c>
      <c r="AS55" s="138">
        <f t="shared" si="70"/>
        <v>2294.7999999999997</v>
      </c>
      <c r="AT55" s="138">
        <f t="shared" si="71"/>
        <v>46.400000000000006</v>
      </c>
      <c r="AU55" s="138">
        <f t="shared" si="72"/>
        <v>27.2</v>
      </c>
      <c r="AV55" s="138">
        <f t="shared" si="73"/>
        <v>489.7</v>
      </c>
      <c r="AW55" s="138">
        <f t="shared" si="74"/>
        <v>0</v>
      </c>
      <c r="AX55" s="138">
        <f t="shared" si="75"/>
        <v>18.8</v>
      </c>
      <c r="AY55" s="138">
        <f t="shared" si="65"/>
        <v>0</v>
      </c>
      <c r="AZ55" s="138">
        <f t="shared" si="65"/>
        <v>0</v>
      </c>
      <c r="BA55" s="138">
        <f t="shared" si="65"/>
        <v>0</v>
      </c>
      <c r="BB55" s="138">
        <f t="shared" si="76"/>
        <v>0</v>
      </c>
      <c r="BC55" s="138">
        <f t="shared" si="77"/>
        <v>2368.3999999999996</v>
      </c>
    </row>
    <row r="56" spans="1:56" x14ac:dyDescent="0.2">
      <c r="A56" s="23" t="s">
        <v>116</v>
      </c>
      <c r="B56" s="24" t="s">
        <v>117</v>
      </c>
      <c r="C56" s="28">
        <f>'2008_AG_GW_Counties'!C56</f>
        <v>1</v>
      </c>
      <c r="D56" s="29">
        <f>'2008_Urban_GW_Counties'!C56</f>
        <v>1.7000000000000002</v>
      </c>
      <c r="E56" s="29">
        <f>'2008_MW_GW_Counties'!C56</f>
        <v>0</v>
      </c>
      <c r="F56" s="29">
        <f t="shared" si="5"/>
        <v>2.7</v>
      </c>
      <c r="G56" s="28">
        <f>'2008_AG_GW_Counties'!H56</f>
        <v>7.2</v>
      </c>
      <c r="H56" s="29">
        <f>'2008_Urban_GW_Counties'!H56</f>
        <v>12.700000000000001</v>
      </c>
      <c r="I56" s="29">
        <f>'2008_MW_GW_Counties'!H56</f>
        <v>0</v>
      </c>
      <c r="J56" s="28">
        <f>'2008_AG_GW_Counties'!D56+'2008_Urban_GW_Counties'!D56+'2008_MW_GW_Counties'!D56</f>
        <v>4.5999999999999996</v>
      </c>
      <c r="K56" s="28">
        <f>'2008_AG_GW_Counties'!E56+'2008_Urban_GW_Counties'!E56+'2008_MW_GW_Counties'!E56</f>
        <v>0</v>
      </c>
      <c r="L56" s="28">
        <f>'2008_AG_GW_Counties'!F56+'2008_Urban_GW_Counties'!F56+'2008_MW_GW_Counties'!F56</f>
        <v>0.6</v>
      </c>
      <c r="M56" s="28">
        <f>'2008_AG_GW_Counties'!J56</f>
        <v>0</v>
      </c>
      <c r="N56" s="29">
        <f>'2008_Urban_GW_Counties'!J56</f>
        <v>0</v>
      </c>
      <c r="O56" s="29">
        <f>'2008_MW_GW_Counties'!J56</f>
        <v>0</v>
      </c>
      <c r="P56" s="28">
        <f>'2008_AG_GW_Counties'!J56+'2008_Urban_GW_Counties'!J56+'2008_MW_GW_Counties'!J56</f>
        <v>0</v>
      </c>
      <c r="Q56" s="29">
        <f>'2008_AG_GW_Counties'!H56+'2008_Urban_GW_Counties'!H56+'2008_MW_GW_Counties'!H56</f>
        <v>19.900000000000002</v>
      </c>
      <c r="S56" s="27">
        <v>1005</v>
      </c>
      <c r="T56" s="25" t="s">
        <v>197</v>
      </c>
      <c r="U56" s="28">
        <f>'2008_AG_GW_Counties'!P56</f>
        <v>15.4</v>
      </c>
      <c r="V56" s="29">
        <f>'2008_Urban_GW_Counties'!P56</f>
        <v>7.8</v>
      </c>
      <c r="W56" s="29">
        <f>'2008_MW_GW_Counties'!P56</f>
        <v>0</v>
      </c>
      <c r="X56" s="29">
        <f t="shared" si="6"/>
        <v>23.2</v>
      </c>
      <c r="Y56" s="28">
        <f>'2008_AG_GW_Counties'!U56</f>
        <v>45.5</v>
      </c>
      <c r="Z56" s="29">
        <f>'2008_Urban_GW_Counties'!U56</f>
        <v>8.5</v>
      </c>
      <c r="AA56" s="29">
        <f>'2008_MW_GW_Counties'!U56</f>
        <v>0</v>
      </c>
      <c r="AB56" s="28">
        <f>'2008_AG_GW_Counties'!Q56+'2008_Urban_GW_Counties'!Q56+'2008_MW_GW_Counties'!Q56</f>
        <v>4.5</v>
      </c>
      <c r="AC56" s="28">
        <f>'2008_AG_GW_Counties'!R56+'2008_Urban_GW_Counties'!R56+'2008_MW_GW_Counties'!R56</f>
        <v>0</v>
      </c>
      <c r="AD56" s="28">
        <f>'2008_AG_GW_Counties'!S56+'2008_Urban_GW_Counties'!S56+'2008_MW_GW_Counties'!S56</f>
        <v>0</v>
      </c>
      <c r="AE56" s="28">
        <f>'2008_AG_GW_Counties'!W56</f>
        <v>0</v>
      </c>
      <c r="AF56" s="29">
        <f>'2008_Urban_GW_Counties'!W56</f>
        <v>0</v>
      </c>
      <c r="AG56" s="29">
        <f>'2008_MW_GW_Counties'!W56</f>
        <v>0</v>
      </c>
      <c r="AH56" s="28">
        <f>'2008_AG_GW_Counties'!W56+'2008_Urban_GW_Counties'!W56+'2008_MW_GW_Counties'!W56</f>
        <v>0</v>
      </c>
      <c r="AI56" s="29">
        <f t="shared" si="44"/>
        <v>54</v>
      </c>
      <c r="AL56" s="148"/>
      <c r="AM56" s="150">
        <v>704</v>
      </c>
      <c r="AN56" s="151" t="s">
        <v>181</v>
      </c>
      <c r="AO56" s="138">
        <f t="shared" si="66"/>
        <v>80.400000000000006</v>
      </c>
      <c r="AP56" s="138">
        <f t="shared" si="67"/>
        <v>214.3</v>
      </c>
      <c r="AQ56" s="138">
        <f t="shared" si="68"/>
        <v>0</v>
      </c>
      <c r="AR56" s="138">
        <f t="shared" si="69"/>
        <v>294.70000000000005</v>
      </c>
      <c r="AS56" s="138">
        <f t="shared" si="70"/>
        <v>503.90000000000003</v>
      </c>
      <c r="AT56" s="138">
        <f t="shared" si="71"/>
        <v>289.09999999999997</v>
      </c>
      <c r="AU56" s="138">
        <f t="shared" si="72"/>
        <v>0</v>
      </c>
      <c r="AV56" s="138">
        <f t="shared" si="73"/>
        <v>309.39999999999998</v>
      </c>
      <c r="AW56" s="138">
        <f t="shared" si="74"/>
        <v>0</v>
      </c>
      <c r="AX56" s="138">
        <f t="shared" si="75"/>
        <v>21.2</v>
      </c>
      <c r="AY56" s="138">
        <f t="shared" si="65"/>
        <v>0</v>
      </c>
      <c r="AZ56" s="138">
        <f t="shared" si="65"/>
        <v>0</v>
      </c>
      <c r="BA56" s="138">
        <f t="shared" si="65"/>
        <v>0</v>
      </c>
      <c r="BB56" s="138">
        <f t="shared" si="76"/>
        <v>0</v>
      </c>
      <c r="BC56" s="138">
        <f t="shared" si="77"/>
        <v>793</v>
      </c>
    </row>
    <row r="57" spans="1:56" x14ac:dyDescent="0.2">
      <c r="A57" s="23" t="s">
        <v>118</v>
      </c>
      <c r="B57" s="24" t="s">
        <v>119</v>
      </c>
      <c r="C57" s="28">
        <f>'2008_AG_GW_Counties'!C57</f>
        <v>303.2</v>
      </c>
      <c r="D57" s="29">
        <f>'2008_Urban_GW_Counties'!C57</f>
        <v>14.1</v>
      </c>
      <c r="E57" s="29">
        <f>'2008_MW_GW_Counties'!C57</f>
        <v>0</v>
      </c>
      <c r="F57" s="29">
        <f t="shared" si="5"/>
        <v>317.3</v>
      </c>
      <c r="G57" s="28">
        <f>'2008_AG_GW_Counties'!H57</f>
        <v>351.5</v>
      </c>
      <c r="H57" s="29">
        <f>'2008_Urban_GW_Counties'!H57</f>
        <v>166.7</v>
      </c>
      <c r="I57" s="29">
        <f>'2008_MW_GW_Counties'!H57</f>
        <v>0</v>
      </c>
      <c r="J57" s="28">
        <f>'2008_AG_GW_Counties'!D57+'2008_Urban_GW_Counties'!D57+'2008_MW_GW_Counties'!D57</f>
        <v>74.599999999999994</v>
      </c>
      <c r="K57" s="28">
        <f>'2008_AG_GW_Counties'!E57+'2008_Urban_GW_Counties'!E57+'2008_MW_GW_Counties'!E57</f>
        <v>45.400000000000006</v>
      </c>
      <c r="L57" s="28">
        <f>'2008_AG_GW_Counties'!F57+'2008_Urban_GW_Counties'!F57+'2008_MW_GW_Counties'!F57</f>
        <v>0</v>
      </c>
      <c r="M57" s="28">
        <f>'2008_AG_GW_Counties'!J57</f>
        <v>0</v>
      </c>
      <c r="N57" s="29">
        <f>'2008_Urban_GW_Counties'!J57</f>
        <v>0</v>
      </c>
      <c r="O57" s="29">
        <f>'2008_MW_GW_Counties'!J57</f>
        <v>0</v>
      </c>
      <c r="P57" s="28">
        <f>'2008_AG_GW_Counties'!J57+'2008_Urban_GW_Counties'!J57+'2008_MW_GW_Counties'!J57</f>
        <v>0</v>
      </c>
      <c r="Q57" s="29">
        <f>'2008_AG_GW_Counties'!H57+'2008_Urban_GW_Counties'!H57+'2008_MW_GW_Counties'!H57</f>
        <v>518.20000000000005</v>
      </c>
      <c r="S57" s="27">
        <v>1006</v>
      </c>
      <c r="T57" s="25" t="s">
        <v>198</v>
      </c>
      <c r="U57" s="28">
        <f>'2008_AG_GW_Counties'!P57</f>
        <v>0</v>
      </c>
      <c r="V57" s="29">
        <f>'2008_Urban_GW_Counties'!P57</f>
        <v>0.2</v>
      </c>
      <c r="W57" s="29">
        <f>'2008_MW_GW_Counties'!P57</f>
        <v>0</v>
      </c>
      <c r="X57" s="29">
        <f t="shared" si="6"/>
        <v>0.2</v>
      </c>
      <c r="Y57" s="28">
        <f>'2008_AG_GW_Counties'!U57</f>
        <v>2680.6</v>
      </c>
      <c r="Z57" s="29">
        <f>'2008_Urban_GW_Counties'!U57</f>
        <v>88.399999999999977</v>
      </c>
      <c r="AA57" s="29">
        <f>'2008_MW_GW_Counties'!U57</f>
        <v>30.3</v>
      </c>
      <c r="AB57" s="28">
        <f>'2008_AG_GW_Counties'!Q57+'2008_Urban_GW_Counties'!Q57+'2008_MW_GW_Counties'!Q57</f>
        <v>0</v>
      </c>
      <c r="AC57" s="28">
        <f>'2008_AG_GW_Counties'!R57+'2008_Urban_GW_Counties'!R57+'2008_MW_GW_Counties'!R57</f>
        <v>0</v>
      </c>
      <c r="AD57" s="28">
        <f>'2008_AG_GW_Counties'!S57+'2008_Urban_GW_Counties'!S57+'2008_MW_GW_Counties'!S57</f>
        <v>0</v>
      </c>
      <c r="AE57" s="28">
        <f>'2008_AG_GW_Counties'!W57</f>
        <v>201.3</v>
      </c>
      <c r="AF57" s="29">
        <f>'2008_Urban_GW_Counties'!W57</f>
        <v>0</v>
      </c>
      <c r="AG57" s="29">
        <f>'2008_MW_GW_Counties'!W57</f>
        <v>0</v>
      </c>
      <c r="AH57" s="28">
        <f>'2008_AG_GW_Counties'!W57+'2008_Urban_GW_Counties'!W57+'2008_MW_GW_Counties'!W57</f>
        <v>201.3</v>
      </c>
      <c r="AI57" s="29">
        <f t="shared" si="44"/>
        <v>2799.3</v>
      </c>
      <c r="AL57" s="148"/>
      <c r="AM57" s="150">
        <v>705</v>
      </c>
      <c r="AN57" s="151" t="s">
        <v>182</v>
      </c>
      <c r="AO57" s="138">
        <f t="shared" si="66"/>
        <v>543.09999999999991</v>
      </c>
      <c r="AP57" s="138">
        <f t="shared" si="67"/>
        <v>63.3</v>
      </c>
      <c r="AQ57" s="138">
        <f t="shared" si="68"/>
        <v>0</v>
      </c>
      <c r="AR57" s="138">
        <f t="shared" si="69"/>
        <v>606.39999999999986</v>
      </c>
      <c r="AS57" s="138">
        <f t="shared" si="70"/>
        <v>1001.3</v>
      </c>
      <c r="AT57" s="138">
        <f t="shared" si="71"/>
        <v>65.599999999999994</v>
      </c>
      <c r="AU57" s="138">
        <f t="shared" si="72"/>
        <v>0</v>
      </c>
      <c r="AV57" s="138">
        <f t="shared" si="73"/>
        <v>309.20000000000005</v>
      </c>
      <c r="AW57" s="138">
        <f t="shared" si="74"/>
        <v>0</v>
      </c>
      <c r="AX57" s="138">
        <f t="shared" si="75"/>
        <v>22.9</v>
      </c>
      <c r="AY57" s="138">
        <f t="shared" si="65"/>
        <v>0</v>
      </c>
      <c r="AZ57" s="138">
        <f t="shared" si="65"/>
        <v>0</v>
      </c>
      <c r="BA57" s="138">
        <f t="shared" si="65"/>
        <v>0</v>
      </c>
      <c r="BB57" s="138">
        <f t="shared" si="76"/>
        <v>0</v>
      </c>
      <c r="BC57" s="138">
        <f t="shared" si="77"/>
        <v>1066.8999999999999</v>
      </c>
    </row>
    <row r="58" spans="1:56" x14ac:dyDescent="0.2">
      <c r="A58" s="23" t="s">
        <v>120</v>
      </c>
      <c r="B58" s="24" t="s">
        <v>121</v>
      </c>
      <c r="C58" s="28">
        <f>'2008_AG_GW_Counties'!C58</f>
        <v>447.29999999999995</v>
      </c>
      <c r="D58" s="29">
        <f>'2008_Urban_GW_Counties'!C58</f>
        <v>44.1</v>
      </c>
      <c r="E58" s="29">
        <f>'2008_MW_GW_Counties'!C58</f>
        <v>0</v>
      </c>
      <c r="F58" s="29">
        <f t="shared" si="5"/>
        <v>491.4</v>
      </c>
      <c r="G58" s="28">
        <f>'2008_AG_GW_Counties'!H58</f>
        <v>1002.3</v>
      </c>
      <c r="H58" s="29">
        <f>'2008_Urban_GW_Counties'!H58</f>
        <v>62.2</v>
      </c>
      <c r="I58" s="29">
        <f>'2008_MW_GW_Counties'!H58</f>
        <v>15.7</v>
      </c>
      <c r="J58" s="28">
        <f>'2008_AG_GW_Counties'!D58+'2008_Urban_GW_Counties'!D58+'2008_MW_GW_Counties'!D58</f>
        <v>111.00000000000001</v>
      </c>
      <c r="K58" s="28">
        <f>'2008_AG_GW_Counties'!E58+'2008_Urban_GW_Counties'!E58+'2008_MW_GW_Counties'!E58</f>
        <v>0</v>
      </c>
      <c r="L58" s="28">
        <f>'2008_AG_GW_Counties'!F58+'2008_Urban_GW_Counties'!F58+'2008_MW_GW_Counties'!F58</f>
        <v>15.399999999999999</v>
      </c>
      <c r="M58" s="28">
        <f>'2008_AG_GW_Counties'!J58</f>
        <v>370</v>
      </c>
      <c r="N58" s="29">
        <f>'2008_Urban_GW_Counties'!J58</f>
        <v>0</v>
      </c>
      <c r="O58" s="29">
        <f>'2008_MW_GW_Counties'!J58</f>
        <v>0</v>
      </c>
      <c r="P58" s="28">
        <f>'2008_AG_GW_Counties'!J58+'2008_Urban_GW_Counties'!J58+'2008_MW_GW_Counties'!J58</f>
        <v>370</v>
      </c>
      <c r="Q58" s="29">
        <f>'2008_AG_GW_Counties'!H58+'2008_Urban_GW_Counties'!H58+'2008_MW_GW_Counties'!H58</f>
        <v>1080.2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66"/>
        <v>2073.6999999999998</v>
      </c>
      <c r="AP58" s="138">
        <f t="shared" si="67"/>
        <v>114.60000000000001</v>
      </c>
      <c r="AQ58" s="138">
        <f t="shared" si="68"/>
        <v>3.3</v>
      </c>
      <c r="AR58" s="138">
        <f t="shared" si="69"/>
        <v>2191.6</v>
      </c>
      <c r="AS58" s="138">
        <f t="shared" si="70"/>
        <v>2775.1000000000004</v>
      </c>
      <c r="AT58" s="138">
        <f t="shared" si="71"/>
        <v>117.9</v>
      </c>
      <c r="AU58" s="138">
        <f t="shared" si="72"/>
        <v>3.3</v>
      </c>
      <c r="AV58" s="138">
        <f t="shared" si="73"/>
        <v>833.4</v>
      </c>
      <c r="AW58" s="138">
        <f t="shared" si="74"/>
        <v>0</v>
      </c>
      <c r="AX58" s="138">
        <f t="shared" si="75"/>
        <v>35.1</v>
      </c>
      <c r="AY58" s="138">
        <f t="shared" si="65"/>
        <v>0</v>
      </c>
      <c r="AZ58" s="138">
        <f t="shared" si="65"/>
        <v>0</v>
      </c>
      <c r="BA58" s="138">
        <f t="shared" si="65"/>
        <v>0</v>
      </c>
      <c r="BB58" s="138">
        <f t="shared" si="76"/>
        <v>0</v>
      </c>
      <c r="BC58" s="138">
        <f t="shared" si="77"/>
        <v>2896.3000000000006</v>
      </c>
    </row>
    <row r="59" spans="1:56" x14ac:dyDescent="0.2">
      <c r="A59" s="23" t="s">
        <v>122</v>
      </c>
      <c r="B59" s="24" t="s">
        <v>123</v>
      </c>
      <c r="C59" s="28">
        <f>'2008_AG_GW_Counties'!C59</f>
        <v>73.7</v>
      </c>
      <c r="D59" s="29">
        <f>'2008_Urban_GW_Counties'!C59</f>
        <v>19.8</v>
      </c>
      <c r="E59" s="29">
        <f>'2008_MW_GW_Counties'!C59</f>
        <v>0</v>
      </c>
      <c r="F59" s="29">
        <f t="shared" si="5"/>
        <v>93.5</v>
      </c>
      <c r="G59" s="28">
        <f>'2008_AG_GW_Counties'!H59</f>
        <v>384.9</v>
      </c>
      <c r="H59" s="29">
        <f>'2008_Urban_GW_Counties'!H59</f>
        <v>20.200000000000003</v>
      </c>
      <c r="I59" s="29">
        <f>'2008_MW_GW_Counties'!H59</f>
        <v>1.7</v>
      </c>
      <c r="J59" s="28">
        <f>'2008_AG_GW_Counties'!D59+'2008_Urban_GW_Counties'!D59+'2008_MW_GW_Counties'!D59</f>
        <v>18.600000000000001</v>
      </c>
      <c r="K59" s="28">
        <f>'2008_AG_GW_Counties'!E59+'2008_Urban_GW_Counties'!E59+'2008_MW_GW_Counties'!E59</f>
        <v>0</v>
      </c>
      <c r="L59" s="28">
        <f>'2008_AG_GW_Counties'!F59+'2008_Urban_GW_Counties'!F59+'2008_MW_GW_Counties'!F59</f>
        <v>15.2</v>
      </c>
      <c r="M59" s="28">
        <f>'2008_AG_GW_Counties'!J59</f>
        <v>0</v>
      </c>
      <c r="N59" s="29">
        <f>'2008_Urban_GW_Counties'!J59</f>
        <v>0</v>
      </c>
      <c r="O59" s="29">
        <f>'2008_MW_GW_Counties'!J59</f>
        <v>0</v>
      </c>
      <c r="P59" s="28">
        <f>'2008_AG_GW_Counties'!J59+'2008_Urban_GW_Counties'!J59+'2008_MW_GW_Counties'!J59</f>
        <v>0</v>
      </c>
      <c r="Q59" s="29">
        <f>'2008_AG_GW_Counties'!H59+'2008_Urban_GW_Counties'!H59+'2008_MW_GW_Counties'!H59</f>
        <v>406.79999999999995</v>
      </c>
      <c r="T59" s="40" t="s">
        <v>214</v>
      </c>
      <c r="U59" s="28">
        <f>SUM(U2:U58)</f>
        <v>15965.100000000004</v>
      </c>
      <c r="V59" s="28">
        <f t="shared" ref="V59:AI59" si="78">SUM(V2:V58)</f>
        <v>3734.2000000000021</v>
      </c>
      <c r="W59" s="28">
        <f t="shared" si="78"/>
        <v>276.70000000000005</v>
      </c>
      <c r="X59" s="28">
        <f t="shared" si="78"/>
        <v>19975.999999999996</v>
      </c>
      <c r="Y59" s="28">
        <f t="shared" si="78"/>
        <v>34822.600000000006</v>
      </c>
      <c r="Z59" s="28">
        <f t="shared" si="78"/>
        <v>9019.5</v>
      </c>
      <c r="AA59" s="28">
        <f t="shared" si="78"/>
        <v>1466.1999999999998</v>
      </c>
      <c r="AB59" s="28">
        <f t="shared" si="78"/>
        <v>5752.7</v>
      </c>
      <c r="AC59" s="28">
        <f t="shared" si="78"/>
        <v>351.4</v>
      </c>
      <c r="AD59" s="28">
        <f t="shared" si="78"/>
        <v>736.30000000000007</v>
      </c>
      <c r="AE59" s="28">
        <f t="shared" ref="AE59:AG59" si="79">SUM(AE2:AE58)</f>
        <v>1830.1</v>
      </c>
      <c r="AF59" s="28">
        <f t="shared" si="79"/>
        <v>337.59999999999997</v>
      </c>
      <c r="AG59" s="28">
        <f t="shared" si="79"/>
        <v>182.8</v>
      </c>
      <c r="AH59" s="39">
        <f t="shared" si="78"/>
        <v>2350.5000000000005</v>
      </c>
      <c r="AI59" s="28">
        <f t="shared" si="78"/>
        <v>45308.3</v>
      </c>
      <c r="AL59" s="148"/>
      <c r="AM59" s="150">
        <v>707</v>
      </c>
      <c r="AN59" s="151" t="s">
        <v>184</v>
      </c>
      <c r="AO59" s="138">
        <f t="shared" si="66"/>
        <v>37.700000000000003</v>
      </c>
      <c r="AP59" s="138">
        <f t="shared" si="67"/>
        <v>17.899999999999999</v>
      </c>
      <c r="AQ59" s="138">
        <f t="shared" si="68"/>
        <v>0</v>
      </c>
      <c r="AR59" s="138">
        <f t="shared" si="69"/>
        <v>55.6</v>
      </c>
      <c r="AS59" s="138">
        <f t="shared" si="70"/>
        <v>38.299999999999997</v>
      </c>
      <c r="AT59" s="138">
        <f t="shared" si="71"/>
        <v>18.899999999999999</v>
      </c>
      <c r="AU59" s="138">
        <f t="shared" si="72"/>
        <v>0</v>
      </c>
      <c r="AV59" s="138">
        <f t="shared" si="73"/>
        <v>19.3</v>
      </c>
      <c r="AW59" s="138">
        <f t="shared" si="74"/>
        <v>0.6</v>
      </c>
      <c r="AX59" s="138">
        <f t="shared" si="75"/>
        <v>0</v>
      </c>
      <c r="AY59" s="138">
        <f t="shared" si="65"/>
        <v>0</v>
      </c>
      <c r="AZ59" s="138">
        <f t="shared" si="65"/>
        <v>0</v>
      </c>
      <c r="BA59" s="138">
        <f t="shared" si="65"/>
        <v>0</v>
      </c>
      <c r="BB59" s="138">
        <f t="shared" si="76"/>
        <v>0</v>
      </c>
      <c r="BC59" s="138">
        <f t="shared" si="77"/>
        <v>57.199999999999996</v>
      </c>
    </row>
    <row r="60" spans="1:56" x14ac:dyDescent="0.2">
      <c r="T60" s="40" t="s">
        <v>215</v>
      </c>
      <c r="U60" s="28">
        <f t="shared" ref="U60:AD60" si="80">SUM(C2:C59)</f>
        <v>15965.100000000004</v>
      </c>
      <c r="V60" s="28">
        <f t="shared" si="80"/>
        <v>3734.2000000000003</v>
      </c>
      <c r="W60" s="28">
        <f t="shared" si="80"/>
        <v>276.70000000000005</v>
      </c>
      <c r="X60" s="28">
        <f t="shared" si="80"/>
        <v>19976.000000000004</v>
      </c>
      <c r="Y60" s="28">
        <f t="shared" si="80"/>
        <v>34822.599999999991</v>
      </c>
      <c r="Z60" s="28">
        <f t="shared" si="80"/>
        <v>9019.5000000000036</v>
      </c>
      <c r="AA60" s="28">
        <f t="shared" si="80"/>
        <v>1466.2</v>
      </c>
      <c r="AB60" s="28">
        <f t="shared" si="80"/>
        <v>5752.6999999999989</v>
      </c>
      <c r="AC60" s="28">
        <f t="shared" si="80"/>
        <v>351.4</v>
      </c>
      <c r="AD60" s="28">
        <f t="shared" si="80"/>
        <v>736.3</v>
      </c>
      <c r="AE60" s="28">
        <f t="shared" ref="AE60:AG60" si="81">SUM(M2:M59)</f>
        <v>1830.1</v>
      </c>
      <c r="AF60" s="28">
        <f t="shared" si="81"/>
        <v>337.59999999999997</v>
      </c>
      <c r="AG60" s="28">
        <f t="shared" si="81"/>
        <v>182.8</v>
      </c>
      <c r="AH60" s="39">
        <f>SUM(P2:P59)</f>
        <v>2350.5</v>
      </c>
      <c r="AI60" s="28">
        <f>SUM(Q2:Q59)</f>
        <v>45308.299999999996</v>
      </c>
      <c r="AL60" s="148"/>
      <c r="AM60" s="150">
        <v>708</v>
      </c>
      <c r="AN60" s="151" t="s">
        <v>185</v>
      </c>
      <c r="AO60" s="138">
        <f t="shared" si="66"/>
        <v>885.2</v>
      </c>
      <c r="AP60" s="138">
        <f t="shared" si="67"/>
        <v>22.8</v>
      </c>
      <c r="AQ60" s="138">
        <f t="shared" si="68"/>
        <v>30.1</v>
      </c>
      <c r="AR60" s="138">
        <f t="shared" si="69"/>
        <v>938.1</v>
      </c>
      <c r="AS60" s="138">
        <f t="shared" si="70"/>
        <v>1110.2</v>
      </c>
      <c r="AT60" s="138">
        <f t="shared" si="71"/>
        <v>26.1</v>
      </c>
      <c r="AU60" s="138">
        <f t="shared" si="72"/>
        <v>47.8</v>
      </c>
      <c r="AV60" s="138">
        <f t="shared" si="73"/>
        <v>220.7</v>
      </c>
      <c r="AW60" s="138">
        <f t="shared" si="74"/>
        <v>7.2</v>
      </c>
      <c r="AX60" s="138">
        <f t="shared" si="75"/>
        <v>11.2</v>
      </c>
      <c r="AY60" s="138">
        <f t="shared" si="65"/>
        <v>0</v>
      </c>
      <c r="AZ60" s="138">
        <f t="shared" si="65"/>
        <v>0</v>
      </c>
      <c r="BA60" s="138">
        <f t="shared" si="65"/>
        <v>0</v>
      </c>
      <c r="BB60" s="138">
        <f t="shared" si="76"/>
        <v>0</v>
      </c>
      <c r="BC60" s="138">
        <f t="shared" si="77"/>
        <v>1184.0999999999999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66"/>
        <v>482.09999999999997</v>
      </c>
      <c r="AP61" s="138">
        <f t="shared" si="67"/>
        <v>33.400000000000006</v>
      </c>
      <c r="AQ61" s="138">
        <f t="shared" si="68"/>
        <v>0</v>
      </c>
      <c r="AR61" s="138">
        <f t="shared" si="69"/>
        <v>515.5</v>
      </c>
      <c r="AS61" s="138">
        <f t="shared" si="70"/>
        <v>859.8</v>
      </c>
      <c r="AT61" s="138">
        <f t="shared" si="71"/>
        <v>33.400000000000006</v>
      </c>
      <c r="AU61" s="138">
        <f t="shared" si="72"/>
        <v>0</v>
      </c>
      <c r="AV61" s="138">
        <f t="shared" si="73"/>
        <v>230.20000000000002</v>
      </c>
      <c r="AW61" s="138">
        <f t="shared" si="74"/>
        <v>0</v>
      </c>
      <c r="AX61" s="138">
        <f t="shared" si="75"/>
        <v>19</v>
      </c>
      <c r="AY61" s="138">
        <f t="shared" si="65"/>
        <v>0</v>
      </c>
      <c r="AZ61" s="138">
        <f t="shared" si="65"/>
        <v>0</v>
      </c>
      <c r="BA61" s="138">
        <f t="shared" si="65"/>
        <v>0</v>
      </c>
      <c r="BB61" s="138">
        <f t="shared" si="76"/>
        <v>0</v>
      </c>
      <c r="BC61" s="138">
        <f t="shared" si="77"/>
        <v>893.19999999999993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66"/>
        <v>814.2</v>
      </c>
      <c r="AP62" s="154">
        <f t="shared" si="67"/>
        <v>138.4</v>
      </c>
      <c r="AQ62" s="154">
        <f t="shared" si="68"/>
        <v>0</v>
      </c>
      <c r="AR62" s="154">
        <f t="shared" si="69"/>
        <v>952.6</v>
      </c>
      <c r="AS62" s="154">
        <f t="shared" si="70"/>
        <v>1276.5999999999999</v>
      </c>
      <c r="AT62" s="154">
        <f t="shared" si="71"/>
        <v>177.79999999999998</v>
      </c>
      <c r="AU62" s="154">
        <f t="shared" si="72"/>
        <v>0</v>
      </c>
      <c r="AV62" s="154">
        <f t="shared" si="73"/>
        <v>354</v>
      </c>
      <c r="AW62" s="154">
        <f t="shared" si="74"/>
        <v>3.1</v>
      </c>
      <c r="AX62" s="154">
        <f t="shared" si="75"/>
        <v>23.200000000000003</v>
      </c>
      <c r="AY62" s="154">
        <f t="shared" si="65"/>
        <v>0</v>
      </c>
      <c r="AZ62" s="154">
        <f t="shared" si="65"/>
        <v>0</v>
      </c>
      <c r="BA62" s="154">
        <f t="shared" si="65"/>
        <v>0</v>
      </c>
      <c r="BB62" s="154">
        <f t="shared" si="76"/>
        <v>0</v>
      </c>
      <c r="BC62" s="154">
        <f t="shared" si="77"/>
        <v>1454.3999999999999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7704</v>
      </c>
      <c r="AP63" s="138">
        <f t="shared" ref="AP63:BC63" si="82">SUM(AP53:AP62)</f>
        <v>659</v>
      </c>
      <c r="AQ63" s="138">
        <f t="shared" si="82"/>
        <v>34.200000000000003</v>
      </c>
      <c r="AR63" s="138">
        <f t="shared" si="82"/>
        <v>8397.2000000000007</v>
      </c>
      <c r="AS63" s="138">
        <f t="shared" si="82"/>
        <v>11362.6</v>
      </c>
      <c r="AT63" s="138">
        <f t="shared" si="82"/>
        <v>792.99999999999989</v>
      </c>
      <c r="AU63" s="138">
        <f t="shared" si="82"/>
        <v>78.3</v>
      </c>
      <c r="AV63" s="138">
        <f t="shared" si="82"/>
        <v>2964.1</v>
      </c>
      <c r="AW63" s="138">
        <f t="shared" si="82"/>
        <v>11.1</v>
      </c>
      <c r="AX63" s="138">
        <f t="shared" si="82"/>
        <v>153.39999999999998</v>
      </c>
      <c r="AY63" s="138">
        <f t="shared" ref="AY63:BA63" si="83">SUM(AY53:AY62)</f>
        <v>0</v>
      </c>
      <c r="AZ63" s="138">
        <f t="shared" si="83"/>
        <v>0</v>
      </c>
      <c r="BA63" s="138">
        <f t="shared" si="83"/>
        <v>0</v>
      </c>
      <c r="BB63" s="138">
        <f t="shared" si="82"/>
        <v>0</v>
      </c>
      <c r="BC63" s="138">
        <f t="shared" si="82"/>
        <v>12233.900000000001</v>
      </c>
      <c r="BD63" s="28">
        <f>AS63+AT63+AU63</f>
        <v>12233.9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AX67" si="84">U45</f>
        <v>112.89999999999999</v>
      </c>
      <c r="AP66" s="138">
        <f t="shared" si="84"/>
        <v>19.400000000000002</v>
      </c>
      <c r="AQ66" s="138">
        <f t="shared" si="84"/>
        <v>11.6</v>
      </c>
      <c r="AR66" s="138">
        <f t="shared" si="84"/>
        <v>143.89999999999998</v>
      </c>
      <c r="AS66" s="138">
        <f t="shared" si="84"/>
        <v>305</v>
      </c>
      <c r="AT66" s="138">
        <f t="shared" si="84"/>
        <v>22.900000000000002</v>
      </c>
      <c r="AU66" s="138">
        <f t="shared" si="84"/>
        <v>24.1</v>
      </c>
      <c r="AV66" s="138">
        <f t="shared" si="84"/>
        <v>42.999999999999993</v>
      </c>
      <c r="AW66" s="138">
        <f t="shared" si="84"/>
        <v>0</v>
      </c>
      <c r="AX66" s="138">
        <f t="shared" si="84"/>
        <v>9.1999999999999975</v>
      </c>
      <c r="AY66" s="138">
        <f t="shared" ref="AY66:BA66" si="85">AE45</f>
        <v>2.6</v>
      </c>
      <c r="AZ66" s="138">
        <f t="shared" si="85"/>
        <v>0</v>
      </c>
      <c r="BA66" s="138">
        <f t="shared" si="85"/>
        <v>0.30000000000000071</v>
      </c>
      <c r="BB66" s="138">
        <f>AH45</f>
        <v>2.9000000000000008</v>
      </c>
      <c r="BC66" s="138">
        <f>AI45</f>
        <v>352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84"/>
        <v>0.7</v>
      </c>
      <c r="AP67" s="154">
        <f t="shared" si="84"/>
        <v>19.299999999999997</v>
      </c>
      <c r="AQ67" s="154">
        <f t="shared" si="84"/>
        <v>0</v>
      </c>
      <c r="AR67" s="154">
        <f t="shared" si="84"/>
        <v>19.999999999999996</v>
      </c>
      <c r="AS67" s="154">
        <f t="shared" si="84"/>
        <v>141.69999999999999</v>
      </c>
      <c r="AT67" s="154">
        <f t="shared" si="84"/>
        <v>24.2</v>
      </c>
      <c r="AU67" s="154">
        <f t="shared" si="84"/>
        <v>0</v>
      </c>
      <c r="AV67" s="154">
        <f t="shared" si="84"/>
        <v>18.600000000000001</v>
      </c>
      <c r="AW67" s="154">
        <f t="shared" si="84"/>
        <v>0</v>
      </c>
      <c r="AX67" s="154">
        <f t="shared" si="84"/>
        <v>0</v>
      </c>
      <c r="AY67" s="154">
        <f t="shared" ref="AY67:BA67" si="86">AE46</f>
        <v>8.6999999999999993</v>
      </c>
      <c r="AZ67" s="154">
        <f t="shared" si="86"/>
        <v>0</v>
      </c>
      <c r="BA67" s="154">
        <f t="shared" si="86"/>
        <v>0</v>
      </c>
      <c r="BB67" s="154">
        <f>AH46</f>
        <v>8.6999999999999993</v>
      </c>
      <c r="BC67" s="154">
        <f>AI46</f>
        <v>165.89999999999998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113.6</v>
      </c>
      <c r="AP68" s="138">
        <f t="shared" ref="AP68:BC68" si="87">SUM(AP66:AP67)</f>
        <v>38.700000000000003</v>
      </c>
      <c r="AQ68" s="138">
        <f t="shared" si="87"/>
        <v>11.6</v>
      </c>
      <c r="AR68" s="138">
        <f t="shared" si="87"/>
        <v>163.89999999999998</v>
      </c>
      <c r="AS68" s="138">
        <f t="shared" si="87"/>
        <v>446.7</v>
      </c>
      <c r="AT68" s="138">
        <f t="shared" si="87"/>
        <v>47.1</v>
      </c>
      <c r="AU68" s="138">
        <f t="shared" si="87"/>
        <v>24.1</v>
      </c>
      <c r="AV68" s="138">
        <f t="shared" si="87"/>
        <v>61.599999999999994</v>
      </c>
      <c r="AW68" s="138">
        <f t="shared" si="87"/>
        <v>0</v>
      </c>
      <c r="AX68" s="138">
        <f t="shared" si="87"/>
        <v>9.1999999999999975</v>
      </c>
      <c r="AY68" s="138">
        <f t="shared" ref="AY68:BA68" si="88">SUM(AY66:AY67)</f>
        <v>11.299999999999999</v>
      </c>
      <c r="AZ68" s="138">
        <f t="shared" si="88"/>
        <v>0</v>
      </c>
      <c r="BA68" s="138">
        <f t="shared" si="88"/>
        <v>0.30000000000000071</v>
      </c>
      <c r="BB68" s="138">
        <f t="shared" si="87"/>
        <v>11.6</v>
      </c>
      <c r="BC68" s="138">
        <f t="shared" si="87"/>
        <v>517.9</v>
      </c>
      <c r="BD68" s="28">
        <f>AS68+AT68+AU68</f>
        <v>517.9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AX75" si="89">U47</f>
        <v>147.29999999999998</v>
      </c>
      <c r="AP71" s="138">
        <f t="shared" si="89"/>
        <v>11.2</v>
      </c>
      <c r="AQ71" s="138">
        <f t="shared" si="89"/>
        <v>0</v>
      </c>
      <c r="AR71" s="138">
        <f t="shared" si="89"/>
        <v>158.49999999999997</v>
      </c>
      <c r="AS71" s="138">
        <f t="shared" si="89"/>
        <v>186.2</v>
      </c>
      <c r="AT71" s="138">
        <f t="shared" si="89"/>
        <v>12.299999999999999</v>
      </c>
      <c r="AU71" s="138">
        <f t="shared" si="89"/>
        <v>0</v>
      </c>
      <c r="AV71" s="138">
        <f t="shared" si="89"/>
        <v>32.200000000000003</v>
      </c>
      <c r="AW71" s="138">
        <f t="shared" si="89"/>
        <v>0</v>
      </c>
      <c r="AX71" s="138">
        <f t="shared" si="89"/>
        <v>0</v>
      </c>
      <c r="AY71" s="138">
        <f t="shared" ref="AY71:BA71" si="90">AE47</f>
        <v>0</v>
      </c>
      <c r="AZ71" s="138">
        <f t="shared" si="90"/>
        <v>0</v>
      </c>
      <c r="BA71" s="138">
        <f t="shared" si="90"/>
        <v>0</v>
      </c>
      <c r="BB71" s="138">
        <f t="shared" ref="BB71:BC75" si="91">AH47</f>
        <v>0</v>
      </c>
      <c r="BC71" s="138">
        <f t="shared" si="91"/>
        <v>198.5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89"/>
        <v>11.4</v>
      </c>
      <c r="AP72" s="138">
        <f t="shared" si="89"/>
        <v>19.899999999999999</v>
      </c>
      <c r="AQ72" s="138">
        <f t="shared" si="89"/>
        <v>0</v>
      </c>
      <c r="AR72" s="138">
        <f t="shared" si="89"/>
        <v>31.299999999999997</v>
      </c>
      <c r="AS72" s="138">
        <f t="shared" si="89"/>
        <v>11.4</v>
      </c>
      <c r="AT72" s="138">
        <f t="shared" si="89"/>
        <v>20.100000000000001</v>
      </c>
      <c r="AU72" s="138">
        <f t="shared" si="89"/>
        <v>0</v>
      </c>
      <c r="AV72" s="138">
        <f t="shared" si="89"/>
        <v>8.4</v>
      </c>
      <c r="AW72" s="138">
        <f t="shared" si="89"/>
        <v>0</v>
      </c>
      <c r="AX72" s="138">
        <f t="shared" si="89"/>
        <v>0</v>
      </c>
      <c r="AY72" s="138">
        <f t="shared" ref="AY72:BA72" si="92">AE48</f>
        <v>0</v>
      </c>
      <c r="AZ72" s="138">
        <f t="shared" si="92"/>
        <v>0</v>
      </c>
      <c r="BA72" s="138">
        <f t="shared" si="92"/>
        <v>0</v>
      </c>
      <c r="BB72" s="138">
        <f t="shared" si="91"/>
        <v>0</v>
      </c>
      <c r="BC72" s="138">
        <f t="shared" si="91"/>
        <v>31.5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89"/>
        <v>10.700000000000001</v>
      </c>
      <c r="AP73" s="138">
        <f t="shared" si="89"/>
        <v>4.0000000000000009</v>
      </c>
      <c r="AQ73" s="138">
        <f t="shared" si="89"/>
        <v>0</v>
      </c>
      <c r="AR73" s="138">
        <f t="shared" si="89"/>
        <v>14.700000000000003</v>
      </c>
      <c r="AS73" s="138">
        <f t="shared" si="89"/>
        <v>10.700000000000001</v>
      </c>
      <c r="AT73" s="138">
        <f t="shared" si="89"/>
        <v>4.0000000000000009</v>
      </c>
      <c r="AU73" s="138">
        <f t="shared" si="89"/>
        <v>0</v>
      </c>
      <c r="AV73" s="138">
        <f t="shared" si="89"/>
        <v>1.4000000000000001</v>
      </c>
      <c r="AW73" s="138">
        <f t="shared" si="89"/>
        <v>0</v>
      </c>
      <c r="AX73" s="138">
        <f t="shared" si="89"/>
        <v>0</v>
      </c>
      <c r="AY73" s="138">
        <f t="shared" ref="AY73:BA73" si="93">AE49</f>
        <v>0</v>
      </c>
      <c r="AZ73" s="138">
        <f t="shared" si="93"/>
        <v>0</v>
      </c>
      <c r="BA73" s="138">
        <f t="shared" si="93"/>
        <v>0</v>
      </c>
      <c r="BB73" s="138">
        <f t="shared" si="91"/>
        <v>0</v>
      </c>
      <c r="BC73" s="138">
        <f t="shared" si="91"/>
        <v>14.700000000000003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89"/>
        <v>62.400000000000006</v>
      </c>
      <c r="AP74" s="138">
        <f t="shared" si="89"/>
        <v>66.399999999999991</v>
      </c>
      <c r="AQ74" s="138">
        <f t="shared" si="89"/>
        <v>0</v>
      </c>
      <c r="AR74" s="138">
        <f t="shared" si="89"/>
        <v>128.80000000000001</v>
      </c>
      <c r="AS74" s="138">
        <f t="shared" si="89"/>
        <v>77.899999999999991</v>
      </c>
      <c r="AT74" s="138">
        <f t="shared" si="89"/>
        <v>132.6</v>
      </c>
      <c r="AU74" s="138">
        <f t="shared" si="89"/>
        <v>0</v>
      </c>
      <c r="AV74" s="138">
        <f t="shared" si="89"/>
        <v>47.1</v>
      </c>
      <c r="AW74" s="138">
        <f t="shared" si="89"/>
        <v>0</v>
      </c>
      <c r="AX74" s="138">
        <f t="shared" si="89"/>
        <v>0</v>
      </c>
      <c r="AY74" s="138">
        <f t="shared" ref="AY74:BA74" si="94">AE50</f>
        <v>14.499999999999998</v>
      </c>
      <c r="AZ74" s="138">
        <f t="shared" si="94"/>
        <v>14.4</v>
      </c>
      <c r="BA74" s="138">
        <f t="shared" si="94"/>
        <v>0</v>
      </c>
      <c r="BB74" s="138">
        <f t="shared" si="91"/>
        <v>28.9</v>
      </c>
      <c r="BC74" s="138">
        <f t="shared" si="91"/>
        <v>210.5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89"/>
        <v>56.6</v>
      </c>
      <c r="AP75" s="154">
        <f t="shared" si="89"/>
        <v>100.8</v>
      </c>
      <c r="AQ75" s="154">
        <f t="shared" si="89"/>
        <v>0</v>
      </c>
      <c r="AR75" s="154">
        <f t="shared" si="89"/>
        <v>157.4</v>
      </c>
      <c r="AS75" s="154">
        <f t="shared" si="89"/>
        <v>99.9</v>
      </c>
      <c r="AT75" s="154">
        <f t="shared" si="89"/>
        <v>134.49999999999997</v>
      </c>
      <c r="AU75" s="154">
        <f t="shared" si="89"/>
        <v>0</v>
      </c>
      <c r="AV75" s="154">
        <f t="shared" si="89"/>
        <v>55.600000000000016</v>
      </c>
      <c r="AW75" s="154">
        <f t="shared" si="89"/>
        <v>22</v>
      </c>
      <c r="AX75" s="154">
        <f t="shared" si="89"/>
        <v>0</v>
      </c>
      <c r="AY75" s="154">
        <f t="shared" ref="AY75:BA75" si="95">AE51</f>
        <v>43.3</v>
      </c>
      <c r="AZ75" s="154">
        <f t="shared" si="95"/>
        <v>8.8999999999999986</v>
      </c>
      <c r="BA75" s="154">
        <f t="shared" si="95"/>
        <v>0</v>
      </c>
      <c r="BB75" s="154">
        <f t="shared" si="91"/>
        <v>52.199999999999996</v>
      </c>
      <c r="BC75" s="154">
        <f t="shared" si="91"/>
        <v>234.39999999999998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288.39999999999998</v>
      </c>
      <c r="AP76" s="138">
        <f t="shared" ref="AP76:BC76" si="96">SUM(AP71:AP75)</f>
        <v>202.3</v>
      </c>
      <c r="AQ76" s="138">
        <f t="shared" si="96"/>
        <v>0</v>
      </c>
      <c r="AR76" s="138">
        <f t="shared" si="96"/>
        <v>490.69999999999993</v>
      </c>
      <c r="AS76" s="138">
        <f t="shared" si="96"/>
        <v>386.1</v>
      </c>
      <c r="AT76" s="138">
        <f t="shared" si="96"/>
        <v>303.5</v>
      </c>
      <c r="AU76" s="138">
        <f t="shared" si="96"/>
        <v>0</v>
      </c>
      <c r="AV76" s="138">
        <f t="shared" si="96"/>
        <v>144.70000000000002</v>
      </c>
      <c r="AW76" s="138">
        <f t="shared" si="96"/>
        <v>22</v>
      </c>
      <c r="AX76" s="138">
        <f t="shared" si="96"/>
        <v>0</v>
      </c>
      <c r="AY76" s="138">
        <f t="shared" ref="AY76:BA76" si="97">SUM(AY71:AY75)</f>
        <v>57.8</v>
      </c>
      <c r="AZ76" s="138">
        <f t="shared" si="97"/>
        <v>23.299999999999997</v>
      </c>
      <c r="BA76" s="138">
        <f t="shared" si="97"/>
        <v>0</v>
      </c>
      <c r="BB76" s="138">
        <f t="shared" si="96"/>
        <v>81.099999999999994</v>
      </c>
      <c r="BC76" s="138">
        <f t="shared" si="96"/>
        <v>689.59999999999991</v>
      </c>
      <c r="BD76" s="28">
        <f>AS76+AT76+AU76</f>
        <v>689.6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AX84" si="98">U52</f>
        <v>11.5</v>
      </c>
      <c r="AP79" s="138">
        <f t="shared" si="98"/>
        <v>14.699999999999998</v>
      </c>
      <c r="AQ79" s="138">
        <f t="shared" si="98"/>
        <v>0</v>
      </c>
      <c r="AR79" s="138">
        <f t="shared" si="98"/>
        <v>26.199999999999996</v>
      </c>
      <c r="AS79" s="138">
        <f t="shared" si="98"/>
        <v>11.5</v>
      </c>
      <c r="AT79" s="138">
        <f t="shared" si="98"/>
        <v>19.200000000000006</v>
      </c>
      <c r="AU79" s="138">
        <f t="shared" si="98"/>
        <v>0</v>
      </c>
      <c r="AV79" s="138">
        <f t="shared" si="98"/>
        <v>6.8000000000000007</v>
      </c>
      <c r="AW79" s="138">
        <f t="shared" si="98"/>
        <v>4.3</v>
      </c>
      <c r="AX79" s="138">
        <f t="shared" si="98"/>
        <v>0</v>
      </c>
      <c r="AY79" s="138">
        <f t="shared" ref="AY79:BA79" si="99">AE52</f>
        <v>0</v>
      </c>
      <c r="AZ79" s="138">
        <f t="shared" si="99"/>
        <v>0</v>
      </c>
      <c r="BA79" s="138">
        <f t="shared" si="99"/>
        <v>0</v>
      </c>
      <c r="BB79" s="138">
        <f t="shared" ref="BB79:BC84" si="100">AH52</f>
        <v>0</v>
      </c>
      <c r="BC79" s="138">
        <f t="shared" si="100"/>
        <v>30.700000000000006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98"/>
        <v>20.2</v>
      </c>
      <c r="AP80" s="138">
        <f t="shared" si="98"/>
        <v>289.10000000000002</v>
      </c>
      <c r="AQ80" s="138">
        <f t="shared" si="98"/>
        <v>0</v>
      </c>
      <c r="AR80" s="138">
        <f t="shared" si="98"/>
        <v>309.3</v>
      </c>
      <c r="AS80" s="138">
        <f t="shared" si="98"/>
        <v>256.7</v>
      </c>
      <c r="AT80" s="138">
        <f t="shared" si="98"/>
        <v>416.3</v>
      </c>
      <c r="AU80" s="138">
        <f t="shared" si="98"/>
        <v>0</v>
      </c>
      <c r="AV80" s="138">
        <f t="shared" si="98"/>
        <v>161.30000000000001</v>
      </c>
      <c r="AW80" s="138">
        <f t="shared" si="98"/>
        <v>67.5</v>
      </c>
      <c r="AX80" s="138">
        <f t="shared" si="98"/>
        <v>0</v>
      </c>
      <c r="AY80" s="138">
        <f t="shared" ref="AY80:BA80" si="101">AE53</f>
        <v>0</v>
      </c>
      <c r="AZ80" s="138">
        <f t="shared" si="101"/>
        <v>0</v>
      </c>
      <c r="BA80" s="138">
        <f t="shared" si="101"/>
        <v>0</v>
      </c>
      <c r="BB80" s="138">
        <f t="shared" si="100"/>
        <v>0</v>
      </c>
      <c r="BC80" s="138">
        <f t="shared" si="100"/>
        <v>673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98"/>
        <v>2.8</v>
      </c>
      <c r="AP81" s="138">
        <f t="shared" si="98"/>
        <v>2</v>
      </c>
      <c r="AQ81" s="138">
        <f t="shared" si="98"/>
        <v>0</v>
      </c>
      <c r="AR81" s="138">
        <f t="shared" si="98"/>
        <v>4.8</v>
      </c>
      <c r="AS81" s="138">
        <f t="shared" si="98"/>
        <v>2.8</v>
      </c>
      <c r="AT81" s="138">
        <f t="shared" si="98"/>
        <v>2.1</v>
      </c>
      <c r="AU81" s="138">
        <f t="shared" si="98"/>
        <v>0</v>
      </c>
      <c r="AV81" s="138">
        <f t="shared" si="98"/>
        <v>1.2</v>
      </c>
      <c r="AW81" s="138">
        <f t="shared" si="98"/>
        <v>0</v>
      </c>
      <c r="AX81" s="138">
        <f t="shared" si="98"/>
        <v>0</v>
      </c>
      <c r="AY81" s="138">
        <f t="shared" ref="AY81:BA81" si="102">AE54</f>
        <v>0</v>
      </c>
      <c r="AZ81" s="138">
        <f t="shared" si="102"/>
        <v>0</v>
      </c>
      <c r="BA81" s="138">
        <f t="shared" si="102"/>
        <v>0</v>
      </c>
      <c r="BB81" s="138">
        <f t="shared" si="100"/>
        <v>0</v>
      </c>
      <c r="BC81" s="138">
        <f t="shared" si="100"/>
        <v>4.9000000000000004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98"/>
        <v>0.6</v>
      </c>
      <c r="AP82" s="138">
        <f t="shared" si="98"/>
        <v>9.9</v>
      </c>
      <c r="AQ82" s="138">
        <f t="shared" si="98"/>
        <v>0</v>
      </c>
      <c r="AR82" s="138">
        <f t="shared" si="98"/>
        <v>10.5</v>
      </c>
      <c r="AS82" s="138">
        <f t="shared" si="98"/>
        <v>788.9</v>
      </c>
      <c r="AT82" s="138">
        <f t="shared" si="98"/>
        <v>12.9</v>
      </c>
      <c r="AU82" s="138">
        <f t="shared" si="98"/>
        <v>0</v>
      </c>
      <c r="AV82" s="138">
        <f t="shared" si="98"/>
        <v>11.899999999999999</v>
      </c>
      <c r="AW82" s="138">
        <f t="shared" si="98"/>
        <v>0</v>
      </c>
      <c r="AX82" s="138">
        <f t="shared" si="98"/>
        <v>0</v>
      </c>
      <c r="AY82" s="138">
        <f t="shared" ref="AY82:BA82" si="103">AE55</f>
        <v>53.999999999999993</v>
      </c>
      <c r="AZ82" s="138">
        <f t="shared" si="103"/>
        <v>3</v>
      </c>
      <c r="BA82" s="138">
        <f t="shared" si="103"/>
        <v>0</v>
      </c>
      <c r="BB82" s="138">
        <f t="shared" si="100"/>
        <v>56.999999999999993</v>
      </c>
      <c r="BC82" s="138">
        <f t="shared" si="100"/>
        <v>801.8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98"/>
        <v>15.4</v>
      </c>
      <c r="AP83" s="138">
        <f t="shared" si="98"/>
        <v>7.8</v>
      </c>
      <c r="AQ83" s="138">
        <f t="shared" si="98"/>
        <v>0</v>
      </c>
      <c r="AR83" s="138">
        <f t="shared" si="98"/>
        <v>23.2</v>
      </c>
      <c r="AS83" s="138">
        <f t="shared" si="98"/>
        <v>45.5</v>
      </c>
      <c r="AT83" s="138">
        <f t="shared" si="98"/>
        <v>8.5</v>
      </c>
      <c r="AU83" s="138">
        <f t="shared" si="98"/>
        <v>0</v>
      </c>
      <c r="AV83" s="138">
        <f t="shared" si="98"/>
        <v>4.5</v>
      </c>
      <c r="AW83" s="138">
        <f t="shared" si="98"/>
        <v>0</v>
      </c>
      <c r="AX83" s="138">
        <f t="shared" si="98"/>
        <v>0</v>
      </c>
      <c r="AY83" s="138">
        <f t="shared" ref="AY83:BA83" si="104">AE56</f>
        <v>0</v>
      </c>
      <c r="AZ83" s="138">
        <f t="shared" si="104"/>
        <v>0</v>
      </c>
      <c r="BA83" s="138">
        <f t="shared" si="104"/>
        <v>0</v>
      </c>
      <c r="BB83" s="138">
        <f t="shared" si="100"/>
        <v>0</v>
      </c>
      <c r="BC83" s="138">
        <f t="shared" si="100"/>
        <v>54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98"/>
        <v>0</v>
      </c>
      <c r="AP84" s="154">
        <f t="shared" si="98"/>
        <v>0.2</v>
      </c>
      <c r="AQ84" s="154">
        <f t="shared" si="98"/>
        <v>0</v>
      </c>
      <c r="AR84" s="154">
        <f t="shared" si="98"/>
        <v>0.2</v>
      </c>
      <c r="AS84" s="154">
        <f t="shared" si="98"/>
        <v>2680.6</v>
      </c>
      <c r="AT84" s="154">
        <f t="shared" si="98"/>
        <v>88.399999999999977</v>
      </c>
      <c r="AU84" s="154">
        <f t="shared" si="98"/>
        <v>30.3</v>
      </c>
      <c r="AV84" s="154">
        <f t="shared" si="98"/>
        <v>0</v>
      </c>
      <c r="AW84" s="154">
        <f t="shared" si="98"/>
        <v>0</v>
      </c>
      <c r="AX84" s="154">
        <f t="shared" si="98"/>
        <v>0</v>
      </c>
      <c r="AY84" s="154">
        <f t="shared" ref="AY84:BA84" si="105">AE57</f>
        <v>201.3</v>
      </c>
      <c r="AZ84" s="154">
        <f t="shared" si="105"/>
        <v>0</v>
      </c>
      <c r="BA84" s="154">
        <f t="shared" si="105"/>
        <v>0</v>
      </c>
      <c r="BB84" s="154">
        <f t="shared" si="100"/>
        <v>201.3</v>
      </c>
      <c r="BC84" s="154">
        <f t="shared" si="100"/>
        <v>2799.3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50.5</v>
      </c>
      <c r="AP85" s="138">
        <f t="shared" ref="AP85:BC85" si="106">SUM(AP79:AP84)</f>
        <v>323.7</v>
      </c>
      <c r="AQ85" s="138">
        <f t="shared" si="106"/>
        <v>0</v>
      </c>
      <c r="AR85" s="138">
        <f t="shared" si="106"/>
        <v>374.2</v>
      </c>
      <c r="AS85" s="138">
        <f t="shared" si="106"/>
        <v>3786</v>
      </c>
      <c r="AT85" s="138">
        <f t="shared" si="106"/>
        <v>547.4</v>
      </c>
      <c r="AU85" s="138">
        <f t="shared" si="106"/>
        <v>30.3</v>
      </c>
      <c r="AV85" s="138">
        <f t="shared" si="106"/>
        <v>185.70000000000002</v>
      </c>
      <c r="AW85" s="138">
        <f t="shared" si="106"/>
        <v>71.8</v>
      </c>
      <c r="AX85" s="138">
        <f t="shared" si="106"/>
        <v>0</v>
      </c>
      <c r="AY85" s="138">
        <f t="shared" ref="AY85:BA85" si="107">SUM(AY79:AY84)</f>
        <v>255.3</v>
      </c>
      <c r="AZ85" s="138">
        <f t="shared" si="107"/>
        <v>3</v>
      </c>
      <c r="BA85" s="138">
        <f t="shared" si="107"/>
        <v>0</v>
      </c>
      <c r="BB85" s="138">
        <f t="shared" si="106"/>
        <v>258.3</v>
      </c>
      <c r="BC85" s="138">
        <f t="shared" si="106"/>
        <v>4363.7000000000007</v>
      </c>
      <c r="BD85" s="28">
        <f>AS85+AT85+AU85</f>
        <v>4363.7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AX87" si="108">U59</f>
        <v>15965.100000000004</v>
      </c>
      <c r="AP87" s="159">
        <f t="shared" si="108"/>
        <v>3734.2000000000021</v>
      </c>
      <c r="AQ87" s="159">
        <f t="shared" si="108"/>
        <v>276.70000000000005</v>
      </c>
      <c r="AR87" s="159">
        <f t="shared" si="108"/>
        <v>19975.999999999996</v>
      </c>
      <c r="AS87" s="159">
        <f t="shared" si="108"/>
        <v>34822.600000000006</v>
      </c>
      <c r="AT87" s="159">
        <f t="shared" si="108"/>
        <v>9019.5</v>
      </c>
      <c r="AU87" s="159">
        <f t="shared" si="108"/>
        <v>1466.1999999999998</v>
      </c>
      <c r="AV87" s="159">
        <f t="shared" si="108"/>
        <v>5752.7</v>
      </c>
      <c r="AW87" s="159">
        <f t="shared" si="108"/>
        <v>351.4</v>
      </c>
      <c r="AX87" s="159">
        <f t="shared" si="108"/>
        <v>736.30000000000007</v>
      </c>
      <c r="AY87" s="159">
        <f t="shared" ref="AY87:BA87" si="109">AE59</f>
        <v>1830.1</v>
      </c>
      <c r="AZ87" s="159">
        <f t="shared" si="109"/>
        <v>337.59999999999997</v>
      </c>
      <c r="BA87" s="159">
        <f t="shared" si="109"/>
        <v>182.8</v>
      </c>
      <c r="BB87" s="159">
        <f>AH59</f>
        <v>2350.5000000000005</v>
      </c>
      <c r="BC87" s="160">
        <f>AI59</f>
        <v>45308.3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15965.099999999999</v>
      </c>
      <c r="AP88" s="163">
        <f t="shared" ref="AP88:BC88" si="110">AP6+AP11+AP16+AP23+AP37+AP50+AP63+AP68+AP76+AP85</f>
        <v>3734.2000000000003</v>
      </c>
      <c r="AQ88" s="163">
        <f t="shared" si="110"/>
        <v>276.70000000000005</v>
      </c>
      <c r="AR88" s="163">
        <f t="shared" si="110"/>
        <v>19976.000000000004</v>
      </c>
      <c r="AS88" s="163">
        <f t="shared" si="110"/>
        <v>34822.600000000006</v>
      </c>
      <c r="AT88" s="163">
        <f t="shared" si="110"/>
        <v>9019.4999999999982</v>
      </c>
      <c r="AU88" s="163">
        <f t="shared" si="110"/>
        <v>1466.2</v>
      </c>
      <c r="AV88" s="163">
        <f t="shared" si="110"/>
        <v>5752.6999999999989</v>
      </c>
      <c r="AW88" s="163">
        <f t="shared" si="110"/>
        <v>351.40000000000003</v>
      </c>
      <c r="AX88" s="163">
        <f>AX6+AX11+AX16+AX23+AX37+AX50+AX63+AX68+AX76+AX85</f>
        <v>736.30000000000007</v>
      </c>
      <c r="AY88" s="163">
        <f t="shared" ref="AY88:BA88" si="111">AY6+AY11+AY16+AY23+AY37+AY50+AY63+AY68+AY76+AY85</f>
        <v>1830.1</v>
      </c>
      <c r="AZ88" s="163">
        <f t="shared" si="111"/>
        <v>337.59999999999997</v>
      </c>
      <c r="BA88" s="163">
        <f t="shared" si="111"/>
        <v>182.8</v>
      </c>
      <c r="BB88" s="163">
        <f t="shared" si="110"/>
        <v>2350.5</v>
      </c>
      <c r="BC88" s="164">
        <f t="shared" si="110"/>
        <v>45308.3</v>
      </c>
      <c r="BD88" s="28">
        <f>AS88+AT88+AU88</f>
        <v>45308.3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42.6</v>
      </c>
      <c r="AP90" s="138">
        <f t="shared" ref="AP90:BC90" si="112">AP33</f>
        <v>23.9</v>
      </c>
      <c r="AQ90" s="138">
        <f t="shared" si="112"/>
        <v>0</v>
      </c>
      <c r="AR90" s="138">
        <f t="shared" si="112"/>
        <v>66.5</v>
      </c>
      <c r="AS90" s="138">
        <f t="shared" si="112"/>
        <v>353.1</v>
      </c>
      <c r="AT90" s="138">
        <f t="shared" si="112"/>
        <v>106.4</v>
      </c>
      <c r="AU90" s="138">
        <f t="shared" si="112"/>
        <v>2.6</v>
      </c>
      <c r="AV90" s="138">
        <f t="shared" si="112"/>
        <v>32</v>
      </c>
      <c r="AW90" s="138">
        <f t="shared" si="112"/>
        <v>0</v>
      </c>
      <c r="AX90" s="138">
        <f t="shared" si="112"/>
        <v>26.400000000000002</v>
      </c>
      <c r="AY90" s="138">
        <f t="shared" si="112"/>
        <v>35</v>
      </c>
      <c r="AZ90" s="138">
        <f t="shared" si="112"/>
        <v>0</v>
      </c>
      <c r="BA90" s="138">
        <f t="shared" si="112"/>
        <v>0</v>
      </c>
      <c r="BB90" s="138">
        <f t="shared" si="112"/>
        <v>35</v>
      </c>
      <c r="BC90" s="138">
        <f t="shared" si="112"/>
        <v>462.1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3.4</v>
      </c>
      <c r="AP91" s="138">
        <f t="shared" ref="AP91:BC91" si="113">AP43</f>
        <v>2.9</v>
      </c>
      <c r="AQ91" s="138">
        <f t="shared" si="113"/>
        <v>0</v>
      </c>
      <c r="AR91" s="138">
        <f t="shared" si="113"/>
        <v>6.3</v>
      </c>
      <c r="AS91" s="138">
        <f t="shared" si="113"/>
        <v>24.1</v>
      </c>
      <c r="AT91" s="138">
        <f t="shared" si="113"/>
        <v>44.2</v>
      </c>
      <c r="AU91" s="138">
        <f t="shared" si="113"/>
        <v>0</v>
      </c>
      <c r="AV91" s="138">
        <f t="shared" si="113"/>
        <v>15.5</v>
      </c>
      <c r="AW91" s="138">
        <f t="shared" si="113"/>
        <v>0</v>
      </c>
      <c r="AX91" s="138">
        <f t="shared" si="113"/>
        <v>1.2</v>
      </c>
      <c r="AY91" s="138">
        <f t="shared" si="113"/>
        <v>0</v>
      </c>
      <c r="AZ91" s="138">
        <f t="shared" si="113"/>
        <v>0.9</v>
      </c>
      <c r="BA91" s="138">
        <f t="shared" si="113"/>
        <v>0</v>
      </c>
      <c r="BB91" s="138">
        <f t="shared" si="113"/>
        <v>0.9</v>
      </c>
      <c r="BC91" s="138">
        <f t="shared" si="113"/>
        <v>68.300000000000011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3.8</v>
      </c>
      <c r="AP92" s="154">
        <f t="shared" ref="AP92:BC92" si="114">AP49</f>
        <v>15.299999999999999</v>
      </c>
      <c r="AQ92" s="154">
        <f t="shared" si="114"/>
        <v>0</v>
      </c>
      <c r="AR92" s="154">
        <f t="shared" si="114"/>
        <v>19.099999999999998</v>
      </c>
      <c r="AS92" s="154">
        <f t="shared" si="114"/>
        <v>3.8</v>
      </c>
      <c r="AT92" s="154">
        <f t="shared" si="114"/>
        <v>15.799999999999999</v>
      </c>
      <c r="AU92" s="154">
        <f t="shared" si="114"/>
        <v>0</v>
      </c>
      <c r="AV92" s="154">
        <f t="shared" si="114"/>
        <v>10.5</v>
      </c>
      <c r="AW92" s="154">
        <f t="shared" si="114"/>
        <v>0</v>
      </c>
      <c r="AX92" s="154">
        <f t="shared" si="114"/>
        <v>0</v>
      </c>
      <c r="AY92" s="154">
        <f t="shared" si="114"/>
        <v>0</v>
      </c>
      <c r="AZ92" s="154">
        <f t="shared" si="114"/>
        <v>0</v>
      </c>
      <c r="BA92" s="154">
        <f t="shared" si="114"/>
        <v>0</v>
      </c>
      <c r="BB92" s="154">
        <f t="shared" si="114"/>
        <v>0</v>
      </c>
      <c r="BC92" s="154">
        <f t="shared" si="114"/>
        <v>19.599999999999998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49.8</v>
      </c>
      <c r="AP93" s="138">
        <f t="shared" ref="AP93:BC93" si="115">SUM(AP90:AP92)</f>
        <v>42.099999999999994</v>
      </c>
      <c r="AQ93" s="138">
        <f t="shared" si="115"/>
        <v>0</v>
      </c>
      <c r="AR93" s="138">
        <f t="shared" si="115"/>
        <v>91.899999999999991</v>
      </c>
      <c r="AS93" s="138">
        <f t="shared" si="115"/>
        <v>381.00000000000006</v>
      </c>
      <c r="AT93" s="138">
        <f t="shared" si="115"/>
        <v>166.40000000000003</v>
      </c>
      <c r="AU93" s="138">
        <f t="shared" si="115"/>
        <v>2.6</v>
      </c>
      <c r="AV93" s="138">
        <f t="shared" si="115"/>
        <v>58</v>
      </c>
      <c r="AW93" s="138">
        <f t="shared" si="115"/>
        <v>0</v>
      </c>
      <c r="AX93" s="138">
        <f t="shared" si="115"/>
        <v>27.6</v>
      </c>
      <c r="AY93" s="138">
        <f t="shared" si="115"/>
        <v>35</v>
      </c>
      <c r="AZ93" s="138">
        <f t="shared" si="115"/>
        <v>0.9</v>
      </c>
      <c r="BA93" s="138">
        <f t="shared" si="115"/>
        <v>0</v>
      </c>
      <c r="BB93" s="138">
        <f t="shared" si="115"/>
        <v>35.9</v>
      </c>
      <c r="BC93" s="138">
        <f t="shared" si="115"/>
        <v>550.00000000000011</v>
      </c>
      <c r="BD93" s="28">
        <f>AS93+AT93+AU93</f>
        <v>550.00000000000011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331.79999999999995</v>
      </c>
      <c r="AP98" s="138">
        <f t="shared" ref="AP98:BC98" si="116">AP6</f>
        <v>59.600000000000009</v>
      </c>
      <c r="AQ98" s="138">
        <f t="shared" si="116"/>
        <v>2.5</v>
      </c>
      <c r="AR98" s="138">
        <f t="shared" si="116"/>
        <v>393.9</v>
      </c>
      <c r="AS98" s="138">
        <f t="shared" si="116"/>
        <v>781.7</v>
      </c>
      <c r="AT98" s="138">
        <f t="shared" si="116"/>
        <v>150.19999999999999</v>
      </c>
      <c r="AU98" s="138">
        <f t="shared" si="116"/>
        <v>276.39999999999998</v>
      </c>
      <c r="AV98" s="138">
        <f t="shared" si="116"/>
        <v>109.8</v>
      </c>
      <c r="AW98" s="138">
        <f t="shared" si="116"/>
        <v>0</v>
      </c>
      <c r="AX98" s="138">
        <f t="shared" si="116"/>
        <v>24.6</v>
      </c>
      <c r="AY98" s="138">
        <f t="shared" si="116"/>
        <v>49.9</v>
      </c>
      <c r="AZ98" s="138">
        <f t="shared" si="116"/>
        <v>6.3999999999999995</v>
      </c>
      <c r="BA98" s="138">
        <f t="shared" si="116"/>
        <v>40</v>
      </c>
      <c r="BB98" s="138">
        <f t="shared" si="116"/>
        <v>96.300000000000011</v>
      </c>
      <c r="BC98" s="138">
        <f t="shared" si="116"/>
        <v>1208.3</v>
      </c>
    </row>
    <row r="99" spans="40:55" x14ac:dyDescent="0.2">
      <c r="AN99" s="148" t="s">
        <v>273</v>
      </c>
      <c r="AO99" s="138">
        <f>AO11</f>
        <v>94.100000000000009</v>
      </c>
      <c r="AP99" s="138">
        <f t="shared" ref="AP99:BC99" si="117">AP11</f>
        <v>186.39999999999998</v>
      </c>
      <c r="AQ99" s="138">
        <f t="shared" si="117"/>
        <v>0</v>
      </c>
      <c r="AR99" s="138">
        <f t="shared" si="117"/>
        <v>280.5</v>
      </c>
      <c r="AS99" s="138">
        <f t="shared" si="117"/>
        <v>115.3</v>
      </c>
      <c r="AT99" s="138">
        <f t="shared" si="117"/>
        <v>1090.5</v>
      </c>
      <c r="AU99" s="138">
        <f t="shared" si="117"/>
        <v>1</v>
      </c>
      <c r="AV99" s="138">
        <f t="shared" si="117"/>
        <v>155.4</v>
      </c>
      <c r="AW99" s="138">
        <f t="shared" si="117"/>
        <v>60.8</v>
      </c>
      <c r="AX99" s="138">
        <f t="shared" si="117"/>
        <v>5</v>
      </c>
      <c r="AY99" s="138">
        <f t="shared" si="117"/>
        <v>0</v>
      </c>
      <c r="AZ99" s="138">
        <f t="shared" si="117"/>
        <v>0</v>
      </c>
      <c r="BA99" s="138">
        <f t="shared" si="117"/>
        <v>0</v>
      </c>
      <c r="BB99" s="138">
        <f t="shared" si="117"/>
        <v>0</v>
      </c>
      <c r="BC99" s="138">
        <f t="shared" si="117"/>
        <v>1206.8</v>
      </c>
    </row>
    <row r="100" spans="40:55" x14ac:dyDescent="0.2">
      <c r="AN100" s="148" t="s">
        <v>274</v>
      </c>
      <c r="AO100" s="138">
        <f>AO16</f>
        <v>1039.5000000000002</v>
      </c>
      <c r="AP100" s="138">
        <f t="shared" ref="AP100:BC100" si="118">AP16</f>
        <v>205.7</v>
      </c>
      <c r="AQ100" s="138">
        <f t="shared" si="118"/>
        <v>0</v>
      </c>
      <c r="AR100" s="138">
        <f t="shared" si="118"/>
        <v>1245.2000000000003</v>
      </c>
      <c r="AS100" s="138">
        <f t="shared" si="118"/>
        <v>1151.4000000000001</v>
      </c>
      <c r="AT100" s="138">
        <f t="shared" si="118"/>
        <v>287.89999999999998</v>
      </c>
      <c r="AU100" s="138">
        <f t="shared" si="118"/>
        <v>0.5</v>
      </c>
      <c r="AV100" s="138">
        <f t="shared" si="118"/>
        <v>343.9</v>
      </c>
      <c r="AW100" s="138">
        <f t="shared" si="118"/>
        <v>41.5</v>
      </c>
      <c r="AX100" s="138">
        <f t="shared" si="118"/>
        <v>8.5</v>
      </c>
      <c r="AY100" s="138">
        <f t="shared" si="118"/>
        <v>0</v>
      </c>
      <c r="AZ100" s="138">
        <f t="shared" si="118"/>
        <v>0</v>
      </c>
      <c r="BA100" s="138">
        <f t="shared" si="118"/>
        <v>0</v>
      </c>
      <c r="BB100" s="138">
        <f t="shared" si="118"/>
        <v>0</v>
      </c>
      <c r="BC100" s="138">
        <f t="shared" si="118"/>
        <v>1439.8000000000002</v>
      </c>
    </row>
    <row r="101" spans="40:55" x14ac:dyDescent="0.2">
      <c r="AN101" s="148" t="s">
        <v>275</v>
      </c>
      <c r="AO101" s="138">
        <f>AO23</f>
        <v>468.9</v>
      </c>
      <c r="AP101" s="138">
        <f t="shared" ref="AP101:BC101" si="119">AP23</f>
        <v>1228.2000000000003</v>
      </c>
      <c r="AQ101" s="138">
        <f t="shared" si="119"/>
        <v>0</v>
      </c>
      <c r="AR101" s="138">
        <f t="shared" si="119"/>
        <v>1697.1000000000001</v>
      </c>
      <c r="AS101" s="138">
        <f t="shared" si="119"/>
        <v>774.1</v>
      </c>
      <c r="AT101" s="138">
        <f t="shared" si="119"/>
        <v>4095.5999999999995</v>
      </c>
      <c r="AU101" s="138">
        <f t="shared" si="119"/>
        <v>32.299999999999997</v>
      </c>
      <c r="AV101" s="138">
        <f t="shared" si="119"/>
        <v>494.19999999999993</v>
      </c>
      <c r="AW101" s="138">
        <f t="shared" si="119"/>
        <v>130</v>
      </c>
      <c r="AX101" s="138">
        <f t="shared" si="119"/>
        <v>0</v>
      </c>
      <c r="AY101" s="138">
        <f t="shared" si="119"/>
        <v>8.4</v>
      </c>
      <c r="AZ101" s="138">
        <f t="shared" si="119"/>
        <v>300.5</v>
      </c>
      <c r="BA101" s="138">
        <f t="shared" si="119"/>
        <v>0</v>
      </c>
      <c r="BB101" s="138">
        <f t="shared" si="119"/>
        <v>308.89999999999998</v>
      </c>
      <c r="BC101" s="138">
        <f t="shared" si="119"/>
        <v>4902</v>
      </c>
    </row>
    <row r="102" spans="40:55" x14ac:dyDescent="0.2">
      <c r="AN102" s="148" t="s">
        <v>276</v>
      </c>
      <c r="AO102" s="138">
        <f>AO37</f>
        <v>2626.1</v>
      </c>
      <c r="AP102" s="138">
        <f t="shared" ref="AP102:BC102" si="120">AP37</f>
        <v>422.5</v>
      </c>
      <c r="AQ102" s="138">
        <f t="shared" si="120"/>
        <v>20.6</v>
      </c>
      <c r="AR102" s="138">
        <f t="shared" si="120"/>
        <v>3069.2</v>
      </c>
      <c r="AS102" s="138">
        <f t="shared" si="120"/>
        <v>8186.4000000000005</v>
      </c>
      <c r="AT102" s="138">
        <f t="shared" si="120"/>
        <v>950.69999999999993</v>
      </c>
      <c r="AU102" s="138">
        <f t="shared" si="120"/>
        <v>520.90000000000009</v>
      </c>
      <c r="AV102" s="138">
        <f t="shared" si="120"/>
        <v>664.49999999999989</v>
      </c>
      <c r="AW102" s="138">
        <f t="shared" si="120"/>
        <v>0</v>
      </c>
      <c r="AX102" s="138">
        <f t="shared" si="120"/>
        <v>355.29999999999995</v>
      </c>
      <c r="AY102" s="138">
        <f t="shared" si="120"/>
        <v>780.40000000000009</v>
      </c>
      <c r="AZ102" s="138">
        <f t="shared" si="120"/>
        <v>3.4</v>
      </c>
      <c r="BA102" s="138">
        <f t="shared" si="120"/>
        <v>142.4</v>
      </c>
      <c r="BB102" s="138">
        <f t="shared" si="120"/>
        <v>926.20000000000016</v>
      </c>
      <c r="BC102" s="138">
        <f t="shared" si="120"/>
        <v>9658</v>
      </c>
    </row>
    <row r="103" spans="40:55" x14ac:dyDescent="0.2">
      <c r="AN103" s="148" t="s">
        <v>277</v>
      </c>
      <c r="AO103" s="138">
        <f>AO50</f>
        <v>3248.2</v>
      </c>
      <c r="AP103" s="138">
        <f t="shared" ref="AP103:BC103" si="121">AP50</f>
        <v>408.09999999999997</v>
      </c>
      <c r="AQ103" s="138">
        <f t="shared" si="121"/>
        <v>207.8</v>
      </c>
      <c r="AR103" s="138">
        <f t="shared" si="121"/>
        <v>3864.1</v>
      </c>
      <c r="AS103" s="138">
        <f t="shared" si="121"/>
        <v>7832.3</v>
      </c>
      <c r="AT103" s="138">
        <f t="shared" si="121"/>
        <v>753.6</v>
      </c>
      <c r="AU103" s="138">
        <f t="shared" si="121"/>
        <v>502.40000000000003</v>
      </c>
      <c r="AV103" s="138">
        <f t="shared" si="121"/>
        <v>628.79999999999995</v>
      </c>
      <c r="AW103" s="138">
        <f t="shared" si="121"/>
        <v>14.2</v>
      </c>
      <c r="AX103" s="138">
        <f t="shared" si="121"/>
        <v>180.3</v>
      </c>
      <c r="AY103" s="138">
        <f t="shared" si="121"/>
        <v>667</v>
      </c>
      <c r="AZ103" s="138">
        <f t="shared" si="121"/>
        <v>1</v>
      </c>
      <c r="BA103" s="138">
        <f t="shared" si="121"/>
        <v>9.9999999999999978E-2</v>
      </c>
      <c r="BB103" s="138">
        <f t="shared" si="121"/>
        <v>668.09999999999991</v>
      </c>
      <c r="BC103" s="138">
        <f t="shared" si="121"/>
        <v>9088.3000000000011</v>
      </c>
    </row>
    <row r="104" spans="40:55" x14ac:dyDescent="0.2">
      <c r="AN104" s="148" t="s">
        <v>278</v>
      </c>
      <c r="AO104" s="138">
        <f>AO63</f>
        <v>7704</v>
      </c>
      <c r="AP104" s="138">
        <f t="shared" ref="AP104:BC104" si="122">AP63</f>
        <v>659</v>
      </c>
      <c r="AQ104" s="138">
        <f t="shared" si="122"/>
        <v>34.200000000000003</v>
      </c>
      <c r="AR104" s="138">
        <f t="shared" si="122"/>
        <v>8397.2000000000007</v>
      </c>
      <c r="AS104" s="138">
        <f t="shared" si="122"/>
        <v>11362.6</v>
      </c>
      <c r="AT104" s="138">
        <f t="shared" si="122"/>
        <v>792.99999999999989</v>
      </c>
      <c r="AU104" s="138">
        <f t="shared" si="122"/>
        <v>78.3</v>
      </c>
      <c r="AV104" s="138">
        <f t="shared" si="122"/>
        <v>2964.1</v>
      </c>
      <c r="AW104" s="138">
        <f t="shared" si="122"/>
        <v>11.1</v>
      </c>
      <c r="AX104" s="138">
        <f t="shared" si="122"/>
        <v>153.39999999999998</v>
      </c>
      <c r="AY104" s="138">
        <f t="shared" si="122"/>
        <v>0</v>
      </c>
      <c r="AZ104" s="138">
        <f t="shared" si="122"/>
        <v>0</v>
      </c>
      <c r="BA104" s="138">
        <f t="shared" si="122"/>
        <v>0</v>
      </c>
      <c r="BB104" s="138">
        <f t="shared" si="122"/>
        <v>0</v>
      </c>
      <c r="BC104" s="138">
        <f t="shared" si="122"/>
        <v>12233.900000000001</v>
      </c>
    </row>
    <row r="105" spans="40:55" x14ac:dyDescent="0.2">
      <c r="AN105" s="148" t="s">
        <v>279</v>
      </c>
      <c r="AO105" s="138">
        <f>AO68</f>
        <v>113.6</v>
      </c>
      <c r="AP105" s="138">
        <f t="shared" ref="AP105:BC105" si="123">AP68</f>
        <v>38.700000000000003</v>
      </c>
      <c r="AQ105" s="138">
        <f t="shared" si="123"/>
        <v>11.6</v>
      </c>
      <c r="AR105" s="138">
        <f t="shared" si="123"/>
        <v>163.89999999999998</v>
      </c>
      <c r="AS105" s="138">
        <f t="shared" si="123"/>
        <v>446.7</v>
      </c>
      <c r="AT105" s="138">
        <f t="shared" si="123"/>
        <v>47.1</v>
      </c>
      <c r="AU105" s="138">
        <f t="shared" si="123"/>
        <v>24.1</v>
      </c>
      <c r="AV105" s="138">
        <f t="shared" si="123"/>
        <v>61.599999999999994</v>
      </c>
      <c r="AW105" s="138">
        <f t="shared" si="123"/>
        <v>0</v>
      </c>
      <c r="AX105" s="138">
        <f t="shared" si="123"/>
        <v>9.1999999999999975</v>
      </c>
      <c r="AY105" s="138">
        <f t="shared" si="123"/>
        <v>11.299999999999999</v>
      </c>
      <c r="AZ105" s="138">
        <f t="shared" si="123"/>
        <v>0</v>
      </c>
      <c r="BA105" s="138">
        <f t="shared" si="123"/>
        <v>0.30000000000000071</v>
      </c>
      <c r="BB105" s="138">
        <f t="shared" si="123"/>
        <v>11.6</v>
      </c>
      <c r="BC105" s="138">
        <f t="shared" si="123"/>
        <v>517.9</v>
      </c>
    </row>
    <row r="106" spans="40:55" x14ac:dyDescent="0.2">
      <c r="AN106" s="148" t="s">
        <v>280</v>
      </c>
      <c r="AO106" s="138">
        <f>AO76</f>
        <v>288.39999999999998</v>
      </c>
      <c r="AP106" s="138">
        <f t="shared" ref="AP106:BC106" si="124">AP76</f>
        <v>202.3</v>
      </c>
      <c r="AQ106" s="138">
        <f t="shared" si="124"/>
        <v>0</v>
      </c>
      <c r="AR106" s="138">
        <f t="shared" si="124"/>
        <v>490.69999999999993</v>
      </c>
      <c r="AS106" s="138">
        <f t="shared" si="124"/>
        <v>386.1</v>
      </c>
      <c r="AT106" s="138">
        <f t="shared" si="124"/>
        <v>303.5</v>
      </c>
      <c r="AU106" s="138">
        <f t="shared" si="124"/>
        <v>0</v>
      </c>
      <c r="AV106" s="138">
        <f t="shared" si="124"/>
        <v>144.70000000000002</v>
      </c>
      <c r="AW106" s="138">
        <f t="shared" si="124"/>
        <v>22</v>
      </c>
      <c r="AX106" s="138">
        <f t="shared" si="124"/>
        <v>0</v>
      </c>
      <c r="AY106" s="138">
        <f t="shared" si="124"/>
        <v>57.8</v>
      </c>
      <c r="AZ106" s="138">
        <f t="shared" si="124"/>
        <v>23.299999999999997</v>
      </c>
      <c r="BA106" s="138">
        <f t="shared" si="124"/>
        <v>0</v>
      </c>
      <c r="BB106" s="138">
        <f t="shared" si="124"/>
        <v>81.099999999999994</v>
      </c>
      <c r="BC106" s="138">
        <f t="shared" si="124"/>
        <v>689.59999999999991</v>
      </c>
    </row>
    <row r="107" spans="40:55" ht="13.5" thickBot="1" x14ac:dyDescent="0.25">
      <c r="AN107" s="184" t="s">
        <v>281</v>
      </c>
      <c r="AO107" s="154">
        <f>AO85</f>
        <v>50.5</v>
      </c>
      <c r="AP107" s="154">
        <f t="shared" ref="AP107:BC107" si="125">AP85</f>
        <v>323.7</v>
      </c>
      <c r="AQ107" s="154">
        <f t="shared" si="125"/>
        <v>0</v>
      </c>
      <c r="AR107" s="154">
        <f t="shared" si="125"/>
        <v>374.2</v>
      </c>
      <c r="AS107" s="154">
        <f t="shared" si="125"/>
        <v>3786</v>
      </c>
      <c r="AT107" s="154">
        <f t="shared" si="125"/>
        <v>547.4</v>
      </c>
      <c r="AU107" s="154">
        <f t="shared" si="125"/>
        <v>30.3</v>
      </c>
      <c r="AV107" s="154">
        <f t="shared" si="125"/>
        <v>185.70000000000002</v>
      </c>
      <c r="AW107" s="154">
        <f t="shared" si="125"/>
        <v>71.8</v>
      </c>
      <c r="AX107" s="154">
        <f t="shared" si="125"/>
        <v>0</v>
      </c>
      <c r="AY107" s="154">
        <f t="shared" si="125"/>
        <v>255.3</v>
      </c>
      <c r="AZ107" s="154">
        <f t="shared" si="125"/>
        <v>3</v>
      </c>
      <c r="BA107" s="154">
        <f t="shared" si="125"/>
        <v>0</v>
      </c>
      <c r="BB107" s="154">
        <f t="shared" si="125"/>
        <v>258.3</v>
      </c>
      <c r="BC107" s="154">
        <f t="shared" si="125"/>
        <v>4363.7000000000007</v>
      </c>
    </row>
    <row r="108" spans="40:55" ht="13.5" thickTop="1" x14ac:dyDescent="0.2">
      <c r="AN108" s="251" t="s">
        <v>242</v>
      </c>
      <c r="AO108" s="250">
        <f>SUM(AO98:AO107)</f>
        <v>15965.099999999999</v>
      </c>
      <c r="AP108" s="250">
        <f t="shared" ref="AP108:BC108" si="126">SUM(AP98:AP107)</f>
        <v>3734.2000000000003</v>
      </c>
      <c r="AQ108" s="250">
        <f t="shared" si="126"/>
        <v>276.70000000000005</v>
      </c>
      <c r="AR108" s="250">
        <f t="shared" si="126"/>
        <v>19976.000000000004</v>
      </c>
      <c r="AS108" s="250">
        <f t="shared" si="126"/>
        <v>34822.600000000006</v>
      </c>
      <c r="AT108" s="250">
        <f t="shared" si="126"/>
        <v>9019.4999999999982</v>
      </c>
      <c r="AU108" s="250">
        <f t="shared" si="126"/>
        <v>1466.2</v>
      </c>
      <c r="AV108" s="250">
        <f t="shared" si="126"/>
        <v>5752.6999999999989</v>
      </c>
      <c r="AW108" s="250">
        <f t="shared" si="126"/>
        <v>351.40000000000003</v>
      </c>
      <c r="AX108" s="250">
        <f t="shared" si="126"/>
        <v>736.30000000000007</v>
      </c>
      <c r="AY108" s="250">
        <f t="shared" si="126"/>
        <v>1830.1</v>
      </c>
      <c r="AZ108" s="250">
        <f t="shared" si="126"/>
        <v>337.59999999999997</v>
      </c>
      <c r="BA108" s="250">
        <f t="shared" si="126"/>
        <v>182.8</v>
      </c>
      <c r="BB108" s="250">
        <f t="shared" si="126"/>
        <v>2350.5</v>
      </c>
      <c r="BC108" s="250">
        <f t="shared" si="126"/>
        <v>45308.3</v>
      </c>
    </row>
    <row r="109" spans="40:55" x14ac:dyDescent="0.2">
      <c r="AN109" s="252" t="s">
        <v>214</v>
      </c>
      <c r="AO109" s="138">
        <f>AO87</f>
        <v>15965.100000000004</v>
      </c>
      <c r="AP109" s="138">
        <f t="shared" ref="AP109:BC109" si="127">AP87</f>
        <v>3734.2000000000021</v>
      </c>
      <c r="AQ109" s="138">
        <f t="shared" si="127"/>
        <v>276.70000000000005</v>
      </c>
      <c r="AR109" s="138">
        <f t="shared" si="127"/>
        <v>19975.999999999996</v>
      </c>
      <c r="AS109" s="138">
        <f t="shared" si="127"/>
        <v>34822.600000000006</v>
      </c>
      <c r="AT109" s="138">
        <f t="shared" si="127"/>
        <v>9019.5</v>
      </c>
      <c r="AU109" s="138">
        <f t="shared" si="127"/>
        <v>1466.1999999999998</v>
      </c>
      <c r="AV109" s="138">
        <f t="shared" si="127"/>
        <v>5752.7</v>
      </c>
      <c r="AW109" s="138">
        <f t="shared" si="127"/>
        <v>351.4</v>
      </c>
      <c r="AX109" s="138">
        <f t="shared" si="127"/>
        <v>736.30000000000007</v>
      </c>
      <c r="AY109" s="138">
        <f t="shared" si="127"/>
        <v>1830.1</v>
      </c>
      <c r="AZ109" s="138">
        <f t="shared" si="127"/>
        <v>337.59999999999997</v>
      </c>
      <c r="BA109" s="138">
        <f t="shared" si="127"/>
        <v>182.8</v>
      </c>
      <c r="BB109" s="138">
        <f t="shared" si="127"/>
        <v>2350.5000000000005</v>
      </c>
      <c r="BC109" s="138">
        <f t="shared" si="127"/>
        <v>45308.3</v>
      </c>
    </row>
    <row r="110" spans="40:55" x14ac:dyDescent="0.2">
      <c r="AN110" s="148" t="s">
        <v>241</v>
      </c>
      <c r="AO110" s="138">
        <f>AO93</f>
        <v>49.8</v>
      </c>
      <c r="AP110" s="138">
        <f t="shared" ref="AP110:BC110" si="128">AP93</f>
        <v>42.099999999999994</v>
      </c>
      <c r="AQ110" s="138">
        <f t="shared" si="128"/>
        <v>0</v>
      </c>
      <c r="AR110" s="138">
        <f t="shared" si="128"/>
        <v>91.899999999999991</v>
      </c>
      <c r="AS110" s="138">
        <f t="shared" si="128"/>
        <v>381.00000000000006</v>
      </c>
      <c r="AT110" s="138">
        <f t="shared" si="128"/>
        <v>166.40000000000003</v>
      </c>
      <c r="AU110" s="138">
        <f t="shared" si="128"/>
        <v>2.6</v>
      </c>
      <c r="AV110" s="138">
        <f t="shared" si="128"/>
        <v>58</v>
      </c>
      <c r="AW110" s="138">
        <f t="shared" si="128"/>
        <v>0</v>
      </c>
      <c r="AX110" s="138">
        <f t="shared" si="128"/>
        <v>27.6</v>
      </c>
      <c r="AY110" s="138">
        <f t="shared" si="128"/>
        <v>35</v>
      </c>
      <c r="AZ110" s="138">
        <f t="shared" si="128"/>
        <v>0.9</v>
      </c>
      <c r="BA110" s="138">
        <f t="shared" si="128"/>
        <v>0</v>
      </c>
      <c r="BB110" s="138">
        <f t="shared" si="128"/>
        <v>35.9</v>
      </c>
      <c r="BC110" s="138">
        <f t="shared" si="128"/>
        <v>550.00000000000011</v>
      </c>
    </row>
    <row r="112" spans="40:55" x14ac:dyDescent="0.2">
      <c r="AO112" s="169">
        <f>AO108/AS108</f>
        <v>0.45846949969272816</v>
      </c>
      <c r="AP112" s="169">
        <f>AP108/AT108</f>
        <v>0.41401408060313777</v>
      </c>
      <c r="AQ112" s="169">
        <f>AQ108/AU108</f>
        <v>0.18871913790751604</v>
      </c>
      <c r="AR112" s="169">
        <f>AR108/BC108</f>
        <v>0.44089052116278921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2"/>
  <sheetViews>
    <sheetView topLeftCell="AK1" workbookViewId="0">
      <pane ySplit="1530" topLeftCell="A89" activePane="bottomLeft"/>
      <selection activeCell="AE1" sqref="AE1:AG1"/>
      <selection pane="bottomLeft" activeCell="AR112" sqref="AR112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8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8" x14ac:dyDescent="0.2">
      <c r="A2" s="23" t="s">
        <v>8</v>
      </c>
      <c r="B2" s="24" t="s">
        <v>9</v>
      </c>
      <c r="C2" s="28">
        <f>'2009_AG_GW_Counties'!C2</f>
        <v>4.3999999999999995</v>
      </c>
      <c r="D2" s="29">
        <f>'2009_Urban_GW_Counties'!C2</f>
        <v>32</v>
      </c>
      <c r="E2" s="29">
        <f>'2009_MW_GW_Counties'!C2</f>
        <v>0</v>
      </c>
      <c r="F2" s="29">
        <f t="shared" ref="F2" si="0">SUM(C2:E2)</f>
        <v>36.4</v>
      </c>
      <c r="G2" s="28">
        <f>'2009_AG_GW_Counties'!H2</f>
        <v>10.4</v>
      </c>
      <c r="H2" s="29">
        <f>'2009_Urban_GW_Counties'!H2</f>
        <v>229.9</v>
      </c>
      <c r="I2" s="29">
        <f>'2009_MW_GW_Counties'!H2</f>
        <v>0</v>
      </c>
      <c r="J2" s="28">
        <f>'2009_AG_GW_Counties'!D2+'2009_Urban_GW_Counties'!D2+'2009_MW_GW_Counties'!D2</f>
        <v>23.700000000000003</v>
      </c>
      <c r="K2" s="28">
        <f>'2009_AG_GW_Counties'!E2+'2009_Urban_GW_Counties'!E2+'2009_MW_GW_Counties'!E2</f>
        <v>32.299999999999997</v>
      </c>
      <c r="L2" s="28">
        <f>'2009_AG_GW_Counties'!F2+'2009_Urban_GW_Counties'!F2+'2009_MW_GW_Counties'!F2</f>
        <v>0.2</v>
      </c>
      <c r="M2" s="28">
        <f>'2009_AG_GW_Counties'!J2</f>
        <v>0</v>
      </c>
      <c r="N2" s="29">
        <f>'2009_Urban_GW_Counties'!J2</f>
        <v>6.2</v>
      </c>
      <c r="O2" s="29">
        <f>'2009_MW_GW_Counties'!J2</f>
        <v>0</v>
      </c>
      <c r="P2" s="28">
        <f>'2009_AG_GW_Counties'!J2+'2009_Urban_GW_Counties'!J2+'2009_MW_GW_Counties'!J2</f>
        <v>6.2</v>
      </c>
      <c r="Q2" s="29">
        <f>'2009_AG_GW_Counties'!H2+'2009_Urban_GW_Counties'!H2+'2009_MW_GW_Counties'!H2</f>
        <v>240.3</v>
      </c>
      <c r="S2" s="27">
        <v>101</v>
      </c>
      <c r="T2" s="25" t="s">
        <v>147</v>
      </c>
      <c r="U2" s="28">
        <f>'2009_AG_GW_Counties'!P2</f>
        <v>168.2</v>
      </c>
      <c r="V2" s="29">
        <f>'2009_Urban_GW_Counties'!P2</f>
        <v>7.3</v>
      </c>
      <c r="W2" s="29">
        <f>'2009_MW_GW_Counties'!P2</f>
        <v>2.5</v>
      </c>
      <c r="X2" s="29">
        <f>SUM(U2:W2)</f>
        <v>178</v>
      </c>
      <c r="Y2" s="28">
        <f>'2009_AG_GW_Counties'!U2</f>
        <v>546</v>
      </c>
      <c r="Z2" s="29">
        <f>'2009_Urban_GW_Counties'!U2</f>
        <v>10.8</v>
      </c>
      <c r="AA2" s="29">
        <f>'2009_MW_GW_Counties'!U2</f>
        <v>234.7</v>
      </c>
      <c r="AB2" s="28">
        <f>'2009_AG_GW_Counties'!Q2+'2009_Urban_GW_Counties'!Q2+'2009_MW_GW_Counties'!Q2</f>
        <v>49.199999999999996</v>
      </c>
      <c r="AC2" s="28">
        <f>'2009_AG_GW_Counties'!R2+'2009_Urban_GW_Counties'!R2+'2009_MW_GW_Counties'!R2</f>
        <v>0</v>
      </c>
      <c r="AD2" s="28">
        <f>'2009_AG_GW_Counties'!S2+'2009_Urban_GW_Counties'!S2+'2009_MW_GW_Counties'!S2</f>
        <v>21.6</v>
      </c>
      <c r="AE2" s="28">
        <f>'2009_AG_GW_Counties'!W2</f>
        <v>47.3</v>
      </c>
      <c r="AF2" s="29">
        <f>'2009_Urban_GW_Counties'!W2</f>
        <v>0</v>
      </c>
      <c r="AG2" s="29">
        <f>'2009_MW_GW_Counties'!W2</f>
        <v>21.199999999999989</v>
      </c>
      <c r="AH2" s="28">
        <f>'2009_AG_GW_Counties'!W2+'2009_Urban_GW_Counties'!W2+'2009_MW_GW_Counties'!W2</f>
        <v>68.499999999999986</v>
      </c>
      <c r="AI2" s="29">
        <f t="shared" ref="AI2:AI33" si="1">Y2+Z2+AA2</f>
        <v>791.5</v>
      </c>
      <c r="AL2" s="148" t="s">
        <v>229</v>
      </c>
      <c r="AM2" s="150">
        <v>101</v>
      </c>
      <c r="AN2" s="151" t="s">
        <v>147</v>
      </c>
      <c r="AO2" s="138">
        <f t="shared" ref="AO2:AX2" si="2">U2</f>
        <v>168.2</v>
      </c>
      <c r="AP2" s="138">
        <f t="shared" si="2"/>
        <v>7.3</v>
      </c>
      <c r="AQ2" s="138">
        <f t="shared" si="2"/>
        <v>2.5</v>
      </c>
      <c r="AR2" s="138">
        <f t="shared" si="2"/>
        <v>178</v>
      </c>
      <c r="AS2" s="138">
        <f t="shared" si="2"/>
        <v>546</v>
      </c>
      <c r="AT2" s="138">
        <f t="shared" si="2"/>
        <v>10.8</v>
      </c>
      <c r="AU2" s="138">
        <f t="shared" si="2"/>
        <v>234.7</v>
      </c>
      <c r="AV2" s="138">
        <f t="shared" si="2"/>
        <v>49.199999999999996</v>
      </c>
      <c r="AW2" s="138">
        <f t="shared" si="2"/>
        <v>0</v>
      </c>
      <c r="AX2" s="138">
        <f t="shared" si="2"/>
        <v>21.6</v>
      </c>
      <c r="AY2" s="138">
        <f t="shared" ref="AY2:BA5" si="3">AE2</f>
        <v>47.3</v>
      </c>
      <c r="AZ2" s="138">
        <f t="shared" si="3"/>
        <v>0</v>
      </c>
      <c r="BA2" s="138">
        <f t="shared" si="3"/>
        <v>21.199999999999989</v>
      </c>
      <c r="BB2" s="138">
        <f t="shared" ref="BB2:BC5" si="4">AH2</f>
        <v>68.499999999999986</v>
      </c>
      <c r="BC2" s="138">
        <f t="shared" si="4"/>
        <v>791.5</v>
      </c>
    </row>
    <row r="3" spans="1:58" x14ac:dyDescent="0.2">
      <c r="A3" s="23" t="s">
        <v>10</v>
      </c>
      <c r="B3" s="24" t="s">
        <v>11</v>
      </c>
      <c r="C3" s="28">
        <f>'2009_AG_GW_Counties'!C3</f>
        <v>0</v>
      </c>
      <c r="D3" s="29">
        <f>'2009_Urban_GW_Counties'!C3</f>
        <v>0</v>
      </c>
      <c r="E3" s="29">
        <f>'2009_MW_GW_Counties'!C3</f>
        <v>0</v>
      </c>
      <c r="F3" s="29">
        <f t="shared" ref="F3:F59" si="5">SUM(C3:E3)</f>
        <v>0</v>
      </c>
      <c r="G3" s="28">
        <f>'2009_AG_GW_Counties'!H3</f>
        <v>16.2</v>
      </c>
      <c r="H3" s="29">
        <f>'2009_Urban_GW_Counties'!H3</f>
        <v>0.3</v>
      </c>
      <c r="I3" s="29">
        <f>'2009_MW_GW_Counties'!H3</f>
        <v>0</v>
      </c>
      <c r="J3" s="28">
        <f>'2009_AG_GW_Counties'!D3+'2009_Urban_GW_Counties'!D3+'2009_MW_GW_Counties'!D3</f>
        <v>1.5999999999999999</v>
      </c>
      <c r="K3" s="28">
        <f>'2009_AG_GW_Counties'!E3+'2009_Urban_GW_Counties'!E3+'2009_MW_GW_Counties'!E3</f>
        <v>0</v>
      </c>
      <c r="L3" s="28">
        <f>'2009_AG_GW_Counties'!F3+'2009_Urban_GW_Counties'!F3+'2009_MW_GW_Counties'!F3</f>
        <v>0</v>
      </c>
      <c r="M3" s="28">
        <f>'2009_AG_GW_Counties'!J3</f>
        <v>7.8999999999999995</v>
      </c>
      <c r="N3" s="29">
        <f>'2009_Urban_GW_Counties'!J3</f>
        <v>0</v>
      </c>
      <c r="O3" s="29">
        <f>'2009_MW_GW_Counties'!J3</f>
        <v>0</v>
      </c>
      <c r="P3" s="28">
        <f>'2009_AG_GW_Counties'!J3+'2009_Urban_GW_Counties'!J3+'2009_MW_GW_Counties'!J3</f>
        <v>7.8999999999999995</v>
      </c>
      <c r="Q3" s="29">
        <f>'2009_AG_GW_Counties'!H3+'2009_Urban_GW_Counties'!H3+'2009_MW_GW_Counties'!H3</f>
        <v>16.5</v>
      </c>
      <c r="S3" s="27">
        <v>102</v>
      </c>
      <c r="T3" s="25" t="s">
        <v>148</v>
      </c>
      <c r="U3" s="28">
        <f>'2009_AG_GW_Counties'!P3</f>
        <v>8</v>
      </c>
      <c r="V3" s="29">
        <f>'2009_Urban_GW_Counties'!P3</f>
        <v>5.3000000000000007</v>
      </c>
      <c r="W3" s="29">
        <f>'2009_MW_GW_Counties'!P3</f>
        <v>0</v>
      </c>
      <c r="X3" s="29">
        <f t="shared" ref="X3:X57" si="6">SUM(U3:W3)</f>
        <v>13.3</v>
      </c>
      <c r="Y3" s="28">
        <f>'2009_AG_GW_Counties'!U3</f>
        <v>29.799999999999997</v>
      </c>
      <c r="Z3" s="29">
        <f>'2009_Urban_GW_Counties'!U3</f>
        <v>11.4</v>
      </c>
      <c r="AA3" s="29">
        <f>'2009_MW_GW_Counties'!U3</f>
        <v>0</v>
      </c>
      <c r="AB3" s="28">
        <f>'2009_AG_GW_Counties'!Q3+'2009_Urban_GW_Counties'!Q3+'2009_MW_GW_Counties'!Q3</f>
        <v>8.4000000000000021</v>
      </c>
      <c r="AC3" s="28">
        <f>'2009_AG_GW_Counties'!R3+'2009_Urban_GW_Counties'!R3+'2009_MW_GW_Counties'!R3</f>
        <v>0</v>
      </c>
      <c r="AD3" s="28">
        <f>'2009_AG_GW_Counties'!S3+'2009_Urban_GW_Counties'!S3+'2009_MW_GW_Counties'!S3</f>
        <v>0.2</v>
      </c>
      <c r="AE3" s="28">
        <f>'2009_AG_GW_Counties'!W3</f>
        <v>0</v>
      </c>
      <c r="AF3" s="29">
        <f>'2009_Urban_GW_Counties'!W3</f>
        <v>0</v>
      </c>
      <c r="AG3" s="29">
        <f>'2009_MW_GW_Counties'!W3</f>
        <v>0</v>
      </c>
      <c r="AH3" s="28">
        <f>'2009_AG_GW_Counties'!W3+'2009_Urban_GW_Counties'!W3+'2009_MW_GW_Counties'!W3</f>
        <v>0</v>
      </c>
      <c r="AI3" s="29">
        <f t="shared" si="1"/>
        <v>41.199999999999996</v>
      </c>
      <c r="AL3" s="148"/>
      <c r="AM3" s="150">
        <v>102</v>
      </c>
      <c r="AN3" s="151" t="s">
        <v>148</v>
      </c>
      <c r="AO3" s="138">
        <f t="shared" ref="AO3:AO5" si="7">U3</f>
        <v>8</v>
      </c>
      <c r="AP3" s="138">
        <f t="shared" ref="AP3:AX5" si="8">V3</f>
        <v>5.3000000000000007</v>
      </c>
      <c r="AQ3" s="138">
        <f t="shared" si="8"/>
        <v>0</v>
      </c>
      <c r="AR3" s="138">
        <f t="shared" si="8"/>
        <v>13.3</v>
      </c>
      <c r="AS3" s="138">
        <f t="shared" si="8"/>
        <v>29.799999999999997</v>
      </c>
      <c r="AT3" s="138">
        <f t="shared" si="8"/>
        <v>11.4</v>
      </c>
      <c r="AU3" s="138">
        <f t="shared" si="8"/>
        <v>0</v>
      </c>
      <c r="AV3" s="138">
        <f t="shared" si="8"/>
        <v>8.4000000000000021</v>
      </c>
      <c r="AW3" s="138">
        <f t="shared" si="8"/>
        <v>0</v>
      </c>
      <c r="AX3" s="138">
        <f t="shared" si="8"/>
        <v>0.2</v>
      </c>
      <c r="AY3" s="138">
        <f t="shared" si="3"/>
        <v>0</v>
      </c>
      <c r="AZ3" s="138">
        <f t="shared" si="3"/>
        <v>0</v>
      </c>
      <c r="BA3" s="138">
        <f t="shared" si="3"/>
        <v>0</v>
      </c>
      <c r="BB3" s="138">
        <f t="shared" si="4"/>
        <v>0</v>
      </c>
      <c r="BC3" s="138">
        <f t="shared" si="4"/>
        <v>41.199999999999996</v>
      </c>
    </row>
    <row r="4" spans="1:58" x14ac:dyDescent="0.2">
      <c r="A4" s="23" t="s">
        <v>12</v>
      </c>
      <c r="B4" s="24" t="s">
        <v>13</v>
      </c>
      <c r="C4" s="28">
        <f>'2009_AG_GW_Counties'!C4</f>
        <v>5.2</v>
      </c>
      <c r="D4" s="29">
        <f>'2009_Urban_GW_Counties'!C4</f>
        <v>2.2999999999999998</v>
      </c>
      <c r="E4" s="29">
        <f>'2009_MW_GW_Counties'!C4</f>
        <v>0</v>
      </c>
      <c r="F4" s="29">
        <f t="shared" si="5"/>
        <v>7.5</v>
      </c>
      <c r="G4" s="28">
        <f>'2009_AG_GW_Counties'!H4</f>
        <v>15</v>
      </c>
      <c r="H4" s="29">
        <f>'2009_Urban_GW_Counties'!H4</f>
        <v>11.8</v>
      </c>
      <c r="I4" s="29">
        <f>'2009_MW_GW_Counties'!H4</f>
        <v>0</v>
      </c>
      <c r="J4" s="28">
        <f>'2009_AG_GW_Counties'!D4+'2009_Urban_GW_Counties'!D4+'2009_MW_GW_Counties'!D4</f>
        <v>5.3</v>
      </c>
      <c r="K4" s="28">
        <f>'2009_AG_GW_Counties'!E4+'2009_Urban_GW_Counties'!E4+'2009_MW_GW_Counties'!E4</f>
        <v>0</v>
      </c>
      <c r="L4" s="28">
        <f>'2009_AG_GW_Counties'!F4+'2009_Urban_GW_Counties'!F4+'2009_MW_GW_Counties'!F4</f>
        <v>0.60000000000000009</v>
      </c>
      <c r="M4" s="28">
        <f>'2009_AG_GW_Counties'!J4</f>
        <v>0</v>
      </c>
      <c r="N4" s="29">
        <f>'2009_Urban_GW_Counties'!J4</f>
        <v>0</v>
      </c>
      <c r="O4" s="29">
        <f>'2009_MW_GW_Counties'!J4</f>
        <v>0</v>
      </c>
      <c r="P4" s="28">
        <f>'2009_AG_GW_Counties'!J4+'2009_Urban_GW_Counties'!J4+'2009_MW_GW_Counties'!J4</f>
        <v>0</v>
      </c>
      <c r="Q4" s="29">
        <f>'2009_AG_GW_Counties'!H4+'2009_Urban_GW_Counties'!H4+'2009_MW_GW_Counties'!H4</f>
        <v>26.8</v>
      </c>
      <c r="S4" s="27">
        <v>103</v>
      </c>
      <c r="T4" s="25" t="s">
        <v>149</v>
      </c>
      <c r="U4" s="28">
        <f>'2009_AG_GW_Counties'!P4</f>
        <v>72.899999999999991</v>
      </c>
      <c r="V4" s="29">
        <f>'2009_Urban_GW_Counties'!P4</f>
        <v>17.100000000000005</v>
      </c>
      <c r="W4" s="29">
        <f>'2009_MW_GW_Counties'!P4</f>
        <v>0</v>
      </c>
      <c r="X4" s="29">
        <f t="shared" si="6"/>
        <v>90</v>
      </c>
      <c r="Y4" s="28">
        <f>'2009_AG_GW_Counties'!U4</f>
        <v>93.8</v>
      </c>
      <c r="Z4" s="29">
        <f>'2009_Urban_GW_Counties'!U4</f>
        <v>46.699999999999996</v>
      </c>
      <c r="AA4" s="29">
        <f>'2009_MW_GW_Counties'!U4</f>
        <v>0</v>
      </c>
      <c r="AB4" s="28">
        <f>'2009_AG_GW_Counties'!Q4+'2009_Urban_GW_Counties'!Q4+'2009_MW_GW_Counties'!Q4</f>
        <v>23.9</v>
      </c>
      <c r="AC4" s="28">
        <f>'2009_AG_GW_Counties'!R4+'2009_Urban_GW_Counties'!R4+'2009_MW_GW_Counties'!R4</f>
        <v>0</v>
      </c>
      <c r="AD4" s="28">
        <f>'2009_AG_GW_Counties'!S4+'2009_Urban_GW_Counties'!S4+'2009_MW_GW_Counties'!S4</f>
        <v>0.1</v>
      </c>
      <c r="AE4" s="28">
        <f>'2009_AG_GW_Counties'!W4</f>
        <v>0</v>
      </c>
      <c r="AF4" s="29">
        <f>'2009_Urban_GW_Counties'!W4</f>
        <v>0</v>
      </c>
      <c r="AG4" s="29">
        <f>'2009_MW_GW_Counties'!W4</f>
        <v>0</v>
      </c>
      <c r="AH4" s="28">
        <f>'2009_AG_GW_Counties'!W4+'2009_Urban_GW_Counties'!W4+'2009_MW_GW_Counties'!W4</f>
        <v>0</v>
      </c>
      <c r="AI4" s="29">
        <f t="shared" si="1"/>
        <v>140.5</v>
      </c>
      <c r="AL4" s="148"/>
      <c r="AM4" s="150">
        <v>103</v>
      </c>
      <c r="AN4" s="151" t="s">
        <v>149</v>
      </c>
      <c r="AO4" s="138">
        <f t="shared" si="7"/>
        <v>72.899999999999991</v>
      </c>
      <c r="AP4" s="138">
        <f t="shared" si="8"/>
        <v>17.100000000000005</v>
      </c>
      <c r="AQ4" s="138">
        <f t="shared" si="8"/>
        <v>0</v>
      </c>
      <c r="AR4" s="138">
        <f t="shared" si="8"/>
        <v>90</v>
      </c>
      <c r="AS4" s="138">
        <f t="shared" si="8"/>
        <v>93.8</v>
      </c>
      <c r="AT4" s="138">
        <f t="shared" si="8"/>
        <v>46.699999999999996</v>
      </c>
      <c r="AU4" s="138">
        <f t="shared" si="8"/>
        <v>0</v>
      </c>
      <c r="AV4" s="138">
        <f t="shared" si="8"/>
        <v>23.9</v>
      </c>
      <c r="AW4" s="138">
        <f t="shared" si="8"/>
        <v>0</v>
      </c>
      <c r="AX4" s="138">
        <f t="shared" si="8"/>
        <v>0.1</v>
      </c>
      <c r="AY4" s="138">
        <f t="shared" si="3"/>
        <v>0</v>
      </c>
      <c r="AZ4" s="138">
        <f t="shared" si="3"/>
        <v>0</v>
      </c>
      <c r="BA4" s="138">
        <f t="shared" si="3"/>
        <v>0</v>
      </c>
      <c r="BB4" s="138">
        <f t="shared" si="4"/>
        <v>0</v>
      </c>
      <c r="BC4" s="138">
        <f t="shared" si="4"/>
        <v>140.5</v>
      </c>
    </row>
    <row r="5" spans="1:58" ht="13.5" thickBot="1" x14ac:dyDescent="0.25">
      <c r="A5" s="23" t="s">
        <v>14</v>
      </c>
      <c r="B5" s="24" t="s">
        <v>15</v>
      </c>
      <c r="C5" s="28">
        <f>'2009_AG_GW_Counties'!C5</f>
        <v>402.50000000000006</v>
      </c>
      <c r="D5" s="29">
        <f>'2009_Urban_GW_Counties'!C5</f>
        <v>45.099999999999994</v>
      </c>
      <c r="E5" s="29">
        <f>'2009_MW_GW_Counties'!C5</f>
        <v>9.9</v>
      </c>
      <c r="F5" s="29">
        <f t="shared" si="5"/>
        <v>457.5</v>
      </c>
      <c r="G5" s="28">
        <f>'2009_AG_GW_Counties'!H5</f>
        <v>1167</v>
      </c>
      <c r="H5" s="29">
        <f>'2009_Urban_GW_Counties'!H5</f>
        <v>63.600000000000009</v>
      </c>
      <c r="I5" s="29">
        <f>'2009_MW_GW_Counties'!H5</f>
        <v>103.19999999999999</v>
      </c>
      <c r="J5" s="28">
        <f>'2009_AG_GW_Counties'!D5+'2009_Urban_GW_Counties'!D5+'2009_MW_GW_Counties'!D5</f>
        <v>118.8</v>
      </c>
      <c r="K5" s="28">
        <f>'2009_AG_GW_Counties'!E5+'2009_Urban_GW_Counties'!E5+'2009_MW_GW_Counties'!E5</f>
        <v>0</v>
      </c>
      <c r="L5" s="28">
        <f>'2009_AG_GW_Counties'!F5+'2009_Urban_GW_Counties'!F5+'2009_MW_GW_Counties'!F5</f>
        <v>111</v>
      </c>
      <c r="M5" s="28">
        <f>'2009_AG_GW_Counties'!J5</f>
        <v>41.5</v>
      </c>
      <c r="N5" s="29">
        <f>'2009_Urban_GW_Counties'!J5</f>
        <v>0</v>
      </c>
      <c r="O5" s="29">
        <f>'2009_MW_GW_Counties'!J5</f>
        <v>2.2000000000000028</v>
      </c>
      <c r="P5" s="28">
        <f>'2009_AG_GW_Counties'!J5+'2009_Urban_GW_Counties'!J5+'2009_MW_GW_Counties'!J5</f>
        <v>43.7</v>
      </c>
      <c r="Q5" s="29">
        <f>'2009_AG_GW_Counties'!H5+'2009_Urban_GW_Counties'!H5+'2009_MW_GW_Counties'!H5</f>
        <v>1333.8</v>
      </c>
      <c r="S5" s="27">
        <v>104</v>
      </c>
      <c r="T5" s="25" t="s">
        <v>150</v>
      </c>
      <c r="U5" s="28">
        <f>'2009_AG_GW_Counties'!P5</f>
        <v>51.29999999999999</v>
      </c>
      <c r="V5" s="29">
        <f>'2009_Urban_GW_Counties'!P5</f>
        <v>30.799999999999997</v>
      </c>
      <c r="W5" s="29">
        <f>'2009_MW_GW_Counties'!P5</f>
        <v>0</v>
      </c>
      <c r="X5" s="29">
        <f t="shared" si="6"/>
        <v>82.1</v>
      </c>
      <c r="Y5" s="28">
        <f>'2009_AG_GW_Counties'!U5</f>
        <v>79.400000000000006</v>
      </c>
      <c r="Z5" s="29">
        <f>'2009_Urban_GW_Counties'!U5</f>
        <v>86.5</v>
      </c>
      <c r="AA5" s="29">
        <f>'2009_MW_GW_Counties'!U5</f>
        <v>0</v>
      </c>
      <c r="AB5" s="28">
        <f>'2009_AG_GW_Counties'!Q5+'2009_Urban_GW_Counties'!Q5+'2009_MW_GW_Counties'!Q5</f>
        <v>21.599999999999998</v>
      </c>
      <c r="AC5" s="28">
        <f>'2009_AG_GW_Counties'!R5+'2009_Urban_GW_Counties'!R5+'2009_MW_GW_Counties'!R5</f>
        <v>0</v>
      </c>
      <c r="AD5" s="28">
        <f>'2009_AG_GW_Counties'!S5+'2009_Urban_GW_Counties'!S5+'2009_MW_GW_Counties'!S5</f>
        <v>3.1000000000000005</v>
      </c>
      <c r="AE5" s="28">
        <f>'2009_AG_GW_Counties'!W5</f>
        <v>0</v>
      </c>
      <c r="AF5" s="29">
        <f>'2009_Urban_GW_Counties'!W5</f>
        <v>12.2</v>
      </c>
      <c r="AG5" s="29">
        <f>'2009_MW_GW_Counties'!W5</f>
        <v>0</v>
      </c>
      <c r="AH5" s="28">
        <f>'2009_AG_GW_Counties'!W5+'2009_Urban_GW_Counties'!W5+'2009_MW_GW_Counties'!W5</f>
        <v>12.2</v>
      </c>
      <c r="AI5" s="29">
        <f t="shared" si="1"/>
        <v>165.9</v>
      </c>
      <c r="AL5" s="148"/>
      <c r="AM5" s="152">
        <v>104</v>
      </c>
      <c r="AN5" s="153" t="s">
        <v>150</v>
      </c>
      <c r="AO5" s="154">
        <f t="shared" si="7"/>
        <v>51.29999999999999</v>
      </c>
      <c r="AP5" s="154">
        <f t="shared" si="8"/>
        <v>30.799999999999997</v>
      </c>
      <c r="AQ5" s="154">
        <f t="shared" si="8"/>
        <v>0</v>
      </c>
      <c r="AR5" s="154">
        <f t="shared" si="8"/>
        <v>82.1</v>
      </c>
      <c r="AS5" s="154">
        <f t="shared" si="8"/>
        <v>79.400000000000006</v>
      </c>
      <c r="AT5" s="154">
        <f t="shared" si="8"/>
        <v>86.5</v>
      </c>
      <c r="AU5" s="154">
        <f t="shared" si="8"/>
        <v>0</v>
      </c>
      <c r="AV5" s="154">
        <f t="shared" si="8"/>
        <v>21.599999999999998</v>
      </c>
      <c r="AW5" s="154">
        <f t="shared" si="8"/>
        <v>0</v>
      </c>
      <c r="AX5" s="154">
        <f t="shared" si="8"/>
        <v>3.1000000000000005</v>
      </c>
      <c r="AY5" s="154">
        <f t="shared" si="3"/>
        <v>0</v>
      </c>
      <c r="AZ5" s="154">
        <f t="shared" si="3"/>
        <v>12.2</v>
      </c>
      <c r="BA5" s="154">
        <f t="shared" si="3"/>
        <v>0</v>
      </c>
      <c r="BB5" s="154">
        <f t="shared" si="4"/>
        <v>12.2</v>
      </c>
      <c r="BC5" s="154">
        <f t="shared" si="4"/>
        <v>165.9</v>
      </c>
    </row>
    <row r="6" spans="1:58" ht="13.5" thickTop="1" x14ac:dyDescent="0.2">
      <c r="A6" s="23" t="s">
        <v>16</v>
      </c>
      <c r="B6" s="24" t="s">
        <v>17</v>
      </c>
      <c r="C6" s="28">
        <f>'2009_AG_GW_Counties'!C6</f>
        <v>0.79999999999999993</v>
      </c>
      <c r="D6" s="29">
        <f>'2009_Urban_GW_Counties'!C6</f>
        <v>2.1</v>
      </c>
      <c r="E6" s="29">
        <f>'2009_MW_GW_Counties'!C6</f>
        <v>0</v>
      </c>
      <c r="F6" s="29">
        <f t="shared" si="5"/>
        <v>2.9</v>
      </c>
      <c r="G6" s="28">
        <f>'2009_AG_GW_Counties'!H6</f>
        <v>11.399999999999999</v>
      </c>
      <c r="H6" s="29">
        <f>'2009_Urban_GW_Counties'!H6</f>
        <v>14.9</v>
      </c>
      <c r="I6" s="29">
        <f>'2009_MW_GW_Counties'!H6</f>
        <v>0</v>
      </c>
      <c r="J6" s="28">
        <f>'2009_AG_GW_Counties'!D6+'2009_Urban_GW_Counties'!D6+'2009_MW_GW_Counties'!D6</f>
        <v>4.5999999999999996</v>
      </c>
      <c r="K6" s="28">
        <f>'2009_AG_GW_Counties'!E6+'2009_Urban_GW_Counties'!E6+'2009_MW_GW_Counties'!E6</f>
        <v>0</v>
      </c>
      <c r="L6" s="28">
        <f>'2009_AG_GW_Counties'!F6+'2009_Urban_GW_Counties'!F6+'2009_MW_GW_Counties'!F6</f>
        <v>1.1000000000000001</v>
      </c>
      <c r="M6" s="28">
        <f>'2009_AG_GW_Counties'!J6</f>
        <v>0</v>
      </c>
      <c r="N6" s="29">
        <f>'2009_Urban_GW_Counties'!J6</f>
        <v>0</v>
      </c>
      <c r="O6" s="29">
        <f>'2009_MW_GW_Counties'!J6</f>
        <v>0</v>
      </c>
      <c r="P6" s="28">
        <f>'2009_AG_GW_Counties'!J6+'2009_Urban_GW_Counties'!J6+'2009_MW_GW_Counties'!J6</f>
        <v>0</v>
      </c>
      <c r="Q6" s="29">
        <f>'2009_AG_GW_Counties'!H6+'2009_Urban_GW_Counties'!H6+'2009_MW_GW_Counties'!H6</f>
        <v>26.299999999999997</v>
      </c>
      <c r="S6" s="27">
        <v>201</v>
      </c>
      <c r="T6" s="25" t="s">
        <v>151</v>
      </c>
      <c r="U6" s="28">
        <f>'2009_AG_GW_Counties'!P6</f>
        <v>58</v>
      </c>
      <c r="V6" s="29">
        <f>'2009_Urban_GW_Counties'!P6</f>
        <v>30.700000000000003</v>
      </c>
      <c r="W6" s="29">
        <f>'2009_MW_GW_Counties'!P6</f>
        <v>0</v>
      </c>
      <c r="X6" s="29">
        <f t="shared" si="6"/>
        <v>88.7</v>
      </c>
      <c r="Y6" s="28">
        <f>'2009_AG_GW_Counties'!U6</f>
        <v>77.5</v>
      </c>
      <c r="Z6" s="29">
        <f>'2009_Urban_GW_Counties'!U6</f>
        <v>146</v>
      </c>
      <c r="AA6" s="29">
        <f>'2009_MW_GW_Counties'!U6</f>
        <v>0.9</v>
      </c>
      <c r="AB6" s="28">
        <f>'2009_AG_GW_Counties'!Q6+'2009_Urban_GW_Counties'!Q6+'2009_MW_GW_Counties'!Q6</f>
        <v>31.9</v>
      </c>
      <c r="AC6" s="28">
        <f>'2009_AG_GW_Counties'!R6+'2009_Urban_GW_Counties'!R6+'2009_MW_GW_Counties'!R6</f>
        <v>0</v>
      </c>
      <c r="AD6" s="28">
        <f>'2009_AG_GW_Counties'!S6+'2009_Urban_GW_Counties'!S6+'2009_MW_GW_Counties'!S6</f>
        <v>0.30000000000000004</v>
      </c>
      <c r="AE6" s="28">
        <f>'2009_AG_GW_Counties'!W6</f>
        <v>0</v>
      </c>
      <c r="AF6" s="29">
        <f>'2009_Urban_GW_Counties'!W6</f>
        <v>0</v>
      </c>
      <c r="AG6" s="29">
        <f>'2009_MW_GW_Counties'!W6</f>
        <v>0</v>
      </c>
      <c r="AH6" s="28">
        <f>'2009_AG_GW_Counties'!W6+'2009_Urban_GW_Counties'!W6+'2009_MW_GW_Counties'!W6</f>
        <v>0</v>
      </c>
      <c r="AI6" s="29">
        <f t="shared" si="1"/>
        <v>224.4</v>
      </c>
      <c r="AL6" s="148"/>
      <c r="AM6" s="150"/>
      <c r="AN6" s="155" t="s">
        <v>242</v>
      </c>
      <c r="AO6" s="138">
        <f>SUM(AO2:AO5)</f>
        <v>300.39999999999998</v>
      </c>
      <c r="AP6" s="138">
        <f t="shared" ref="AP6:AW6" si="9">SUM(AP2:AP5)</f>
        <v>60.5</v>
      </c>
      <c r="AQ6" s="138">
        <f t="shared" si="9"/>
        <v>2.5</v>
      </c>
      <c r="AR6" s="138">
        <f t="shared" si="9"/>
        <v>363.4</v>
      </c>
      <c r="AS6" s="138">
        <f t="shared" si="9"/>
        <v>748.99999999999989</v>
      </c>
      <c r="AT6" s="138">
        <f t="shared" si="9"/>
        <v>155.4</v>
      </c>
      <c r="AU6" s="138">
        <f t="shared" si="9"/>
        <v>234.7</v>
      </c>
      <c r="AV6" s="138">
        <f t="shared" si="9"/>
        <v>103.1</v>
      </c>
      <c r="AW6" s="138">
        <f t="shared" si="9"/>
        <v>0</v>
      </c>
      <c r="AX6" s="138">
        <f>SUM(AX2:AX5)</f>
        <v>25.000000000000004</v>
      </c>
      <c r="AY6" s="138">
        <f t="shared" ref="AY6:BA6" si="10">SUM(AY2:AY5)</f>
        <v>47.3</v>
      </c>
      <c r="AZ6" s="138">
        <f t="shared" si="10"/>
        <v>12.2</v>
      </c>
      <c r="BA6" s="138">
        <f t="shared" si="10"/>
        <v>21.199999999999989</v>
      </c>
      <c r="BB6" s="138">
        <f>SUM(BB2:BB5)</f>
        <v>80.699999999999989</v>
      </c>
      <c r="BC6" s="138">
        <f>SUM(BC2:BC5)</f>
        <v>1139.1000000000001</v>
      </c>
      <c r="BD6" s="28">
        <f>AS6+AT6+AU6</f>
        <v>1139.0999999999999</v>
      </c>
      <c r="BE6" s="28"/>
      <c r="BF6" s="28"/>
    </row>
    <row r="7" spans="1:58" x14ac:dyDescent="0.2">
      <c r="A7" s="23" t="s">
        <v>18</v>
      </c>
      <c r="B7" s="24" t="s">
        <v>19</v>
      </c>
      <c r="C7" s="28">
        <f>'2009_AG_GW_Counties'!C7</f>
        <v>322.10000000000002</v>
      </c>
      <c r="D7" s="29">
        <f>'2009_Urban_GW_Counties'!C7</f>
        <v>8.1</v>
      </c>
      <c r="E7" s="29">
        <f>'2009_MW_GW_Counties'!C7</f>
        <v>8.1</v>
      </c>
      <c r="F7" s="29">
        <f t="shared" si="5"/>
        <v>338.30000000000007</v>
      </c>
      <c r="G7" s="28">
        <f>'2009_AG_GW_Counties'!H7</f>
        <v>1238.5999999999999</v>
      </c>
      <c r="H7" s="29">
        <f>'2009_Urban_GW_Counties'!H7</f>
        <v>8.2999999999999989</v>
      </c>
      <c r="I7" s="29">
        <f>'2009_MW_GW_Counties'!H7</f>
        <v>151</v>
      </c>
      <c r="J7" s="28">
        <f>'2009_AG_GW_Counties'!D7+'2009_Urban_GW_Counties'!D7+'2009_MW_GW_Counties'!D7</f>
        <v>36.1</v>
      </c>
      <c r="K7" s="28">
        <f>'2009_AG_GW_Counties'!E7+'2009_Urban_GW_Counties'!E7+'2009_MW_GW_Counties'!E7</f>
        <v>0</v>
      </c>
      <c r="L7" s="28">
        <f>'2009_AG_GW_Counties'!F7+'2009_Urban_GW_Counties'!F7+'2009_MW_GW_Counties'!F7</f>
        <v>42.3</v>
      </c>
      <c r="M7" s="28">
        <f>'2009_AG_GW_Counties'!J7</f>
        <v>117.30000000000001</v>
      </c>
      <c r="N7" s="29">
        <f>'2009_Urban_GW_Counties'!J7</f>
        <v>0</v>
      </c>
      <c r="O7" s="29">
        <f>'2009_MW_GW_Counties'!J7</f>
        <v>21.099999999999994</v>
      </c>
      <c r="P7" s="28">
        <f>'2009_AG_GW_Counties'!J7+'2009_Urban_GW_Counties'!J7+'2009_MW_GW_Counties'!J7</f>
        <v>138.4</v>
      </c>
      <c r="Q7" s="29">
        <f>'2009_AG_GW_Counties'!H7+'2009_Urban_GW_Counties'!H7+'2009_MW_GW_Counties'!H7</f>
        <v>1397.8999999999999</v>
      </c>
      <c r="S7" s="27">
        <v>202</v>
      </c>
      <c r="T7" s="25" t="s">
        <v>152</v>
      </c>
      <c r="U7" s="28">
        <f>'2009_AG_GW_Counties'!P7</f>
        <v>19.000000000000004</v>
      </c>
      <c r="V7" s="29">
        <f>'2009_Urban_GW_Counties'!P7</f>
        <v>164.7</v>
      </c>
      <c r="W7" s="29">
        <f>'2009_MW_GW_Counties'!P7</f>
        <v>0</v>
      </c>
      <c r="X7" s="29">
        <f t="shared" si="6"/>
        <v>183.7</v>
      </c>
      <c r="Y7" s="28">
        <f>'2009_AG_GW_Counties'!U7</f>
        <v>24.400000000000006</v>
      </c>
      <c r="Z7" s="29">
        <f>'2009_Urban_GW_Counties'!U7</f>
        <v>1100.8</v>
      </c>
      <c r="AA7" s="29">
        <f>'2009_MW_GW_Counties'!U7</f>
        <v>0</v>
      </c>
      <c r="AB7" s="28">
        <f>'2009_AG_GW_Counties'!Q7+'2009_Urban_GW_Counties'!Q7+'2009_MW_GW_Counties'!Q7</f>
        <v>167.4</v>
      </c>
      <c r="AC7" s="28">
        <f>'2009_AG_GW_Counties'!R7+'2009_Urban_GW_Counties'!R7+'2009_MW_GW_Counties'!R7</f>
        <v>111.7</v>
      </c>
      <c r="AD7" s="28">
        <f>'2009_AG_GW_Counties'!S7+'2009_Urban_GW_Counties'!S7+'2009_MW_GW_Counties'!S7</f>
        <v>6.3</v>
      </c>
      <c r="AE7" s="28">
        <f>'2009_AG_GW_Counties'!W7</f>
        <v>0</v>
      </c>
      <c r="AF7" s="29">
        <f>'2009_Urban_GW_Counties'!W7</f>
        <v>6.2</v>
      </c>
      <c r="AG7" s="29">
        <f>'2009_MW_GW_Counties'!W7</f>
        <v>0</v>
      </c>
      <c r="AH7" s="28">
        <f>'2009_AG_GW_Counties'!W7+'2009_Urban_GW_Counties'!W7+'2009_MW_GW_Counties'!W7</f>
        <v>6.2</v>
      </c>
      <c r="AI7" s="29">
        <f t="shared" si="1"/>
        <v>1125.2</v>
      </c>
      <c r="AL7" s="148"/>
      <c r="AM7" s="27"/>
      <c r="AY7" s="28"/>
      <c r="AZ7" s="28"/>
      <c r="BA7" s="28"/>
    </row>
    <row r="8" spans="1:58" x14ac:dyDescent="0.2">
      <c r="A8" s="23" t="s">
        <v>20</v>
      </c>
      <c r="B8" s="24" t="s">
        <v>21</v>
      </c>
      <c r="C8" s="28">
        <f>'2009_AG_GW_Counties'!C8</f>
        <v>0.30000000000000004</v>
      </c>
      <c r="D8" s="29">
        <f>'2009_Urban_GW_Counties'!C8</f>
        <v>31.5</v>
      </c>
      <c r="E8" s="29">
        <f>'2009_MW_GW_Counties'!C8</f>
        <v>0</v>
      </c>
      <c r="F8" s="29">
        <f t="shared" si="5"/>
        <v>31.8</v>
      </c>
      <c r="G8" s="28">
        <f>'2009_AG_GW_Counties'!H8</f>
        <v>89.8</v>
      </c>
      <c r="H8" s="29">
        <f>'2009_Urban_GW_Counties'!H8</f>
        <v>310.2</v>
      </c>
      <c r="I8" s="29">
        <f>'2009_MW_GW_Counties'!H8</f>
        <v>0</v>
      </c>
      <c r="J8" s="28">
        <f>'2009_AG_GW_Counties'!D8+'2009_Urban_GW_Counties'!D8+'2009_MW_GW_Counties'!D8</f>
        <v>62.800000000000004</v>
      </c>
      <c r="K8" s="28">
        <f>'2009_AG_GW_Counties'!E8+'2009_Urban_GW_Counties'!E8+'2009_MW_GW_Counties'!E8</f>
        <v>0</v>
      </c>
      <c r="L8" s="28">
        <f>'2009_AG_GW_Counties'!F8+'2009_Urban_GW_Counties'!F8+'2009_MW_GW_Counties'!F8</f>
        <v>4.5</v>
      </c>
      <c r="M8" s="28">
        <f>'2009_AG_GW_Counties'!J8</f>
        <v>0</v>
      </c>
      <c r="N8" s="29">
        <f>'2009_Urban_GW_Counties'!J8</f>
        <v>0</v>
      </c>
      <c r="O8" s="29">
        <f>'2009_MW_GW_Counties'!J8</f>
        <v>0</v>
      </c>
      <c r="P8" s="28">
        <f>'2009_AG_GW_Counties'!J8+'2009_Urban_GW_Counties'!J8+'2009_MW_GW_Counties'!J8</f>
        <v>0</v>
      </c>
      <c r="Q8" s="29">
        <f>'2009_AG_GW_Counties'!H8+'2009_Urban_GW_Counties'!H8+'2009_MW_GW_Counties'!H8</f>
        <v>400</v>
      </c>
      <c r="S8" s="27">
        <v>301</v>
      </c>
      <c r="T8" s="25" t="s">
        <v>153</v>
      </c>
      <c r="U8" s="28">
        <f>'2009_AG_GW_Counties'!P8</f>
        <v>607.9</v>
      </c>
      <c r="V8" s="29">
        <f>'2009_Urban_GW_Counties'!P8</f>
        <v>122.50000000000001</v>
      </c>
      <c r="W8" s="29">
        <f>'2009_MW_GW_Counties'!P8</f>
        <v>0</v>
      </c>
      <c r="X8" s="29">
        <f t="shared" si="6"/>
        <v>730.4</v>
      </c>
      <c r="Y8" s="28">
        <f>'2009_AG_GW_Counties'!U8</f>
        <v>668.99999999999989</v>
      </c>
      <c r="Z8" s="29">
        <f>'2009_Urban_GW_Counties'!U8</f>
        <v>150.9</v>
      </c>
      <c r="AA8" s="29">
        <f>'2009_MW_GW_Counties'!U8</f>
        <v>0.4</v>
      </c>
      <c r="AB8" s="28">
        <f>'2009_AG_GW_Counties'!Q8+'2009_Urban_GW_Counties'!Q8+'2009_MW_GW_Counties'!Q8</f>
        <v>236.89999999999998</v>
      </c>
      <c r="AC8" s="28">
        <f>'2009_AG_GW_Counties'!R8+'2009_Urban_GW_Counties'!R8+'2009_MW_GW_Counties'!R8</f>
        <v>40.400000000000006</v>
      </c>
      <c r="AD8" s="28">
        <f>'2009_AG_GW_Counties'!S8+'2009_Urban_GW_Counties'!S8+'2009_MW_GW_Counties'!S8</f>
        <v>15.9</v>
      </c>
      <c r="AE8" s="28">
        <f>'2009_AG_GW_Counties'!W8</f>
        <v>0</v>
      </c>
      <c r="AF8" s="29">
        <f>'2009_Urban_GW_Counties'!W8</f>
        <v>0.2</v>
      </c>
      <c r="AG8" s="29">
        <f>'2009_MW_GW_Counties'!W8</f>
        <v>0</v>
      </c>
      <c r="AH8" s="28">
        <f>'2009_AG_GW_Counties'!W8+'2009_Urban_GW_Counties'!W8+'2009_MW_GW_Counties'!W8</f>
        <v>0.2</v>
      </c>
      <c r="AI8" s="29">
        <f t="shared" si="1"/>
        <v>820.29999999999984</v>
      </c>
      <c r="AL8" s="148"/>
      <c r="AM8" s="27"/>
      <c r="AY8" s="28"/>
      <c r="AZ8" s="28"/>
      <c r="BA8" s="28"/>
    </row>
    <row r="9" spans="1:58" x14ac:dyDescent="0.2">
      <c r="A9" s="23" t="s">
        <v>22</v>
      </c>
      <c r="B9" s="24" t="s">
        <v>23</v>
      </c>
      <c r="C9" s="28">
        <f>'2009_AG_GW_Counties'!C9</f>
        <v>4.5</v>
      </c>
      <c r="D9" s="29">
        <f>'2009_Urban_GW_Counties'!C9</f>
        <v>1.4</v>
      </c>
      <c r="E9" s="29">
        <f>'2009_MW_GW_Counties'!C9</f>
        <v>0</v>
      </c>
      <c r="F9" s="29">
        <f t="shared" si="5"/>
        <v>5.9</v>
      </c>
      <c r="G9" s="28">
        <f>'2009_AG_GW_Counties'!H9</f>
        <v>10.1</v>
      </c>
      <c r="H9" s="29">
        <f>'2009_Urban_GW_Counties'!H9</f>
        <v>4.3</v>
      </c>
      <c r="I9" s="29">
        <f>'2009_MW_GW_Counties'!H9</f>
        <v>0</v>
      </c>
      <c r="J9" s="28">
        <f>'2009_AG_GW_Counties'!D9+'2009_Urban_GW_Counties'!D9+'2009_MW_GW_Counties'!D9</f>
        <v>3.9000000000000004</v>
      </c>
      <c r="K9" s="28">
        <f>'2009_AG_GW_Counties'!E9+'2009_Urban_GW_Counties'!E9+'2009_MW_GW_Counties'!E9</f>
        <v>0</v>
      </c>
      <c r="L9" s="28">
        <f>'2009_AG_GW_Counties'!F9+'2009_Urban_GW_Counties'!F9+'2009_MW_GW_Counties'!F9</f>
        <v>0</v>
      </c>
      <c r="M9" s="28">
        <f>'2009_AG_GW_Counties'!J9</f>
        <v>0</v>
      </c>
      <c r="N9" s="29">
        <f>'2009_Urban_GW_Counties'!J9</f>
        <v>0</v>
      </c>
      <c r="O9" s="29">
        <f>'2009_MW_GW_Counties'!J9</f>
        <v>0</v>
      </c>
      <c r="P9" s="28">
        <f>'2009_AG_GW_Counties'!J9+'2009_Urban_GW_Counties'!J9+'2009_MW_GW_Counties'!J9</f>
        <v>0</v>
      </c>
      <c r="Q9" s="29">
        <f>'2009_AG_GW_Counties'!H9+'2009_Urban_GW_Counties'!H9+'2009_MW_GW_Counties'!H9</f>
        <v>14.399999999999999</v>
      </c>
      <c r="S9" s="27">
        <v>302</v>
      </c>
      <c r="T9" s="25" t="s">
        <v>154</v>
      </c>
      <c r="U9" s="28">
        <f>'2009_AG_GW_Counties'!P9</f>
        <v>375</v>
      </c>
      <c r="V9" s="29">
        <f>'2009_Urban_GW_Counties'!P9</f>
        <v>86</v>
      </c>
      <c r="W9" s="29">
        <f>'2009_MW_GW_Counties'!P9</f>
        <v>0</v>
      </c>
      <c r="X9" s="29">
        <f t="shared" si="6"/>
        <v>461</v>
      </c>
      <c r="Y9" s="28">
        <f>'2009_AG_GW_Counties'!U9</f>
        <v>406.8</v>
      </c>
      <c r="Z9" s="29">
        <f>'2009_Urban_GW_Counties'!U9</f>
        <v>140.9</v>
      </c>
      <c r="AA9" s="29">
        <f>'2009_MW_GW_Counties'!U9</f>
        <v>0</v>
      </c>
      <c r="AB9" s="28">
        <f>'2009_AG_GW_Counties'!Q9+'2009_Urban_GW_Counties'!Q9+'2009_MW_GW_Counties'!Q9</f>
        <v>92.999999999999986</v>
      </c>
      <c r="AC9" s="28">
        <f>'2009_AG_GW_Counties'!R9+'2009_Urban_GW_Counties'!R9+'2009_MW_GW_Counties'!R9</f>
        <v>0</v>
      </c>
      <c r="AD9" s="28">
        <f>'2009_AG_GW_Counties'!S9+'2009_Urban_GW_Counties'!S9+'2009_MW_GW_Counties'!S9</f>
        <v>0</v>
      </c>
      <c r="AE9" s="28">
        <f>'2009_AG_GW_Counties'!W9</f>
        <v>0</v>
      </c>
      <c r="AF9" s="29">
        <f>'2009_Urban_GW_Counties'!W9</f>
        <v>0.1</v>
      </c>
      <c r="AG9" s="29">
        <f>'2009_MW_GW_Counties'!W9</f>
        <v>0</v>
      </c>
      <c r="AH9" s="28">
        <f>'2009_AG_GW_Counties'!W9+'2009_Urban_GW_Counties'!W9+'2009_MW_GW_Counties'!W9</f>
        <v>0.1</v>
      </c>
      <c r="AI9" s="29">
        <f t="shared" si="1"/>
        <v>547.70000000000005</v>
      </c>
      <c r="AL9" s="148" t="s">
        <v>230</v>
      </c>
      <c r="AM9" s="150">
        <v>201</v>
      </c>
      <c r="AN9" s="151" t="s">
        <v>151</v>
      </c>
      <c r="AO9" s="138">
        <f t="shared" ref="AO9:AX10" si="11">U6</f>
        <v>58</v>
      </c>
      <c r="AP9" s="138">
        <f t="shared" si="11"/>
        <v>30.700000000000003</v>
      </c>
      <c r="AQ9" s="138">
        <f t="shared" si="11"/>
        <v>0</v>
      </c>
      <c r="AR9" s="138">
        <f t="shared" si="11"/>
        <v>88.7</v>
      </c>
      <c r="AS9" s="138">
        <f t="shared" si="11"/>
        <v>77.5</v>
      </c>
      <c r="AT9" s="138">
        <f t="shared" si="11"/>
        <v>146</v>
      </c>
      <c r="AU9" s="138">
        <f t="shared" si="11"/>
        <v>0.9</v>
      </c>
      <c r="AV9" s="138">
        <f t="shared" si="11"/>
        <v>31.9</v>
      </c>
      <c r="AW9" s="138">
        <f t="shared" si="11"/>
        <v>0</v>
      </c>
      <c r="AX9" s="138">
        <f t="shared" si="11"/>
        <v>0.30000000000000004</v>
      </c>
      <c r="AY9" s="138">
        <f t="shared" ref="AY9:BA9" si="12">AE6</f>
        <v>0</v>
      </c>
      <c r="AZ9" s="138">
        <f t="shared" si="12"/>
        <v>0</v>
      </c>
      <c r="BA9" s="138">
        <f t="shared" si="12"/>
        <v>0</v>
      </c>
      <c r="BB9" s="138">
        <f>AH6</f>
        <v>0</v>
      </c>
      <c r="BC9" s="138">
        <f>AI6</f>
        <v>224.4</v>
      </c>
    </row>
    <row r="10" spans="1:58" ht="13.5" thickBot="1" x14ac:dyDescent="0.25">
      <c r="A10" s="23" t="s">
        <v>24</v>
      </c>
      <c r="B10" s="24" t="s">
        <v>25</v>
      </c>
      <c r="C10" s="28">
        <f>'2009_AG_GW_Counties'!C10</f>
        <v>0</v>
      </c>
      <c r="D10" s="29">
        <f>'2009_Urban_GW_Counties'!C10</f>
        <v>9.1000000000000014</v>
      </c>
      <c r="E10" s="29">
        <f>'2009_MW_GW_Counties'!C10</f>
        <v>0</v>
      </c>
      <c r="F10" s="29">
        <f t="shared" si="5"/>
        <v>9.1000000000000014</v>
      </c>
      <c r="G10" s="28">
        <f>'2009_AG_GW_Counties'!H10</f>
        <v>12.700000000000001</v>
      </c>
      <c r="H10" s="29">
        <f>'2009_Urban_GW_Counties'!H10</f>
        <v>71.8</v>
      </c>
      <c r="I10" s="29">
        <f>'2009_MW_GW_Counties'!H10</f>
        <v>0</v>
      </c>
      <c r="J10" s="28">
        <f>'2009_AG_GW_Counties'!D10+'2009_Urban_GW_Counties'!D10+'2009_MW_GW_Counties'!D10</f>
        <v>10.200000000000001</v>
      </c>
      <c r="K10" s="28">
        <f>'2009_AG_GW_Counties'!E10+'2009_Urban_GW_Counties'!E10+'2009_MW_GW_Counties'!E10</f>
        <v>0</v>
      </c>
      <c r="L10" s="28">
        <f>'2009_AG_GW_Counties'!F10+'2009_Urban_GW_Counties'!F10+'2009_MW_GW_Counties'!F10</f>
        <v>2</v>
      </c>
      <c r="M10" s="28">
        <f>'2009_AG_GW_Counties'!J10</f>
        <v>0</v>
      </c>
      <c r="N10" s="29">
        <f>'2009_Urban_GW_Counties'!J10</f>
        <v>0</v>
      </c>
      <c r="O10" s="29">
        <f>'2009_MW_GW_Counties'!J10</f>
        <v>0</v>
      </c>
      <c r="P10" s="28">
        <f>'2009_AG_GW_Counties'!J10+'2009_Urban_GW_Counties'!J10+'2009_MW_GW_Counties'!J10</f>
        <v>0</v>
      </c>
      <c r="Q10" s="29">
        <f>'2009_AG_GW_Counties'!H10+'2009_Urban_GW_Counties'!H10+'2009_MW_GW_Counties'!H10</f>
        <v>84.5</v>
      </c>
      <c r="S10" s="27">
        <v>401</v>
      </c>
      <c r="T10" s="25" t="s">
        <v>93</v>
      </c>
      <c r="U10" s="28">
        <f>'2009_AG_GW_Counties'!P10</f>
        <v>308.59999999999997</v>
      </c>
      <c r="V10" s="29">
        <f>'2009_Urban_GW_Counties'!P10</f>
        <v>95.2</v>
      </c>
      <c r="W10" s="29">
        <f>'2009_MW_GW_Counties'!P10</f>
        <v>0</v>
      </c>
      <c r="X10" s="29">
        <f t="shared" si="6"/>
        <v>403.79999999999995</v>
      </c>
      <c r="Y10" s="28">
        <f>'2009_AG_GW_Counties'!U10</f>
        <v>350</v>
      </c>
      <c r="Z10" s="29">
        <f>'2009_Urban_GW_Counties'!U10</f>
        <v>263.5</v>
      </c>
      <c r="AA10" s="29">
        <f>'2009_MW_GW_Counties'!U10</f>
        <v>0</v>
      </c>
      <c r="AB10" s="28">
        <f>'2009_AG_GW_Counties'!Q10+'2009_Urban_GW_Counties'!Q10+'2009_MW_GW_Counties'!Q10</f>
        <v>87.300000000000011</v>
      </c>
      <c r="AC10" s="28">
        <f>'2009_AG_GW_Counties'!R10+'2009_Urban_GW_Counties'!R10+'2009_MW_GW_Counties'!R10</f>
        <v>43.5</v>
      </c>
      <c r="AD10" s="28">
        <f>'2009_AG_GW_Counties'!S10+'2009_Urban_GW_Counties'!S10+'2009_MW_GW_Counties'!S10</f>
        <v>0</v>
      </c>
      <c r="AE10" s="28">
        <f>'2009_AG_GW_Counties'!W10</f>
        <v>0</v>
      </c>
      <c r="AF10" s="29">
        <f>'2009_Urban_GW_Counties'!W10</f>
        <v>0</v>
      </c>
      <c r="AG10" s="29">
        <f>'2009_MW_GW_Counties'!W10</f>
        <v>0</v>
      </c>
      <c r="AH10" s="28">
        <f>'2009_AG_GW_Counties'!W10+'2009_Urban_GW_Counties'!W10+'2009_MW_GW_Counties'!W10</f>
        <v>0</v>
      </c>
      <c r="AI10" s="29">
        <f t="shared" si="1"/>
        <v>613.5</v>
      </c>
      <c r="AL10" s="148"/>
      <c r="AM10" s="152">
        <v>202</v>
      </c>
      <c r="AN10" s="153" t="s">
        <v>152</v>
      </c>
      <c r="AO10" s="154">
        <f t="shared" si="11"/>
        <v>19.000000000000004</v>
      </c>
      <c r="AP10" s="154">
        <f t="shared" si="11"/>
        <v>164.7</v>
      </c>
      <c r="AQ10" s="154">
        <f t="shared" si="11"/>
        <v>0</v>
      </c>
      <c r="AR10" s="154">
        <f t="shared" si="11"/>
        <v>183.7</v>
      </c>
      <c r="AS10" s="154">
        <f t="shared" si="11"/>
        <v>24.400000000000006</v>
      </c>
      <c r="AT10" s="154">
        <f t="shared" si="11"/>
        <v>1100.8</v>
      </c>
      <c r="AU10" s="154">
        <f t="shared" si="11"/>
        <v>0</v>
      </c>
      <c r="AV10" s="154">
        <f t="shared" si="11"/>
        <v>167.4</v>
      </c>
      <c r="AW10" s="154">
        <f t="shared" si="11"/>
        <v>111.7</v>
      </c>
      <c r="AX10" s="154">
        <f t="shared" si="11"/>
        <v>6.3</v>
      </c>
      <c r="AY10" s="154">
        <f t="shared" ref="AY10:BA10" si="13">AE7</f>
        <v>0</v>
      </c>
      <c r="AZ10" s="154">
        <f t="shared" si="13"/>
        <v>6.2</v>
      </c>
      <c r="BA10" s="154">
        <f t="shared" si="13"/>
        <v>0</v>
      </c>
      <c r="BB10" s="154">
        <f>AH7</f>
        <v>6.2</v>
      </c>
      <c r="BC10" s="154">
        <f>AI7</f>
        <v>1125.2</v>
      </c>
    </row>
    <row r="11" spans="1:58" ht="13.5" thickTop="1" x14ac:dyDescent="0.2">
      <c r="A11" s="23" t="s">
        <v>26</v>
      </c>
      <c r="B11" s="24" t="s">
        <v>27</v>
      </c>
      <c r="C11" s="28">
        <f>'2009_AG_GW_Counties'!C11</f>
        <v>2647.8999999999992</v>
      </c>
      <c r="D11" s="29">
        <f>'2009_Urban_GW_Counties'!C11</f>
        <v>282.00000000000006</v>
      </c>
      <c r="E11" s="29">
        <f>'2009_MW_GW_Counties'!C11</f>
        <v>0.7</v>
      </c>
      <c r="F11" s="29">
        <f t="shared" si="5"/>
        <v>2930.599999999999</v>
      </c>
      <c r="G11" s="28">
        <f>'2009_AG_GW_Counties'!H11</f>
        <v>4121.1999999999989</v>
      </c>
      <c r="H11" s="29">
        <f>'2009_Urban_GW_Counties'!H11</f>
        <v>317.60000000000008</v>
      </c>
      <c r="I11" s="29">
        <f>'2009_MW_GW_Counties'!H11</f>
        <v>30.599999999999998</v>
      </c>
      <c r="J11" s="28">
        <f>'2009_AG_GW_Counties'!D11+'2009_Urban_GW_Counties'!D11+'2009_MW_GW_Counties'!D11</f>
        <v>1000.9999999999999</v>
      </c>
      <c r="K11" s="28">
        <f>'2009_AG_GW_Counties'!E11+'2009_Urban_GW_Counties'!E11+'2009_MW_GW_Counties'!E11</f>
        <v>9</v>
      </c>
      <c r="L11" s="28">
        <f>'2009_AG_GW_Counties'!F11+'2009_Urban_GW_Counties'!F11+'2009_MW_GW_Counties'!F11</f>
        <v>57.699999999999996</v>
      </c>
      <c r="M11" s="28">
        <f>'2009_AG_GW_Counties'!J11</f>
        <v>0</v>
      </c>
      <c r="N11" s="29">
        <f>'2009_Urban_GW_Counties'!J11</f>
        <v>0</v>
      </c>
      <c r="O11" s="29">
        <f>'2009_MW_GW_Counties'!J11</f>
        <v>0</v>
      </c>
      <c r="P11" s="28">
        <f>'2009_AG_GW_Counties'!J11+'2009_Urban_GW_Counties'!J11+'2009_MW_GW_Counties'!J11</f>
        <v>0</v>
      </c>
      <c r="Q11" s="29">
        <f>'2009_AG_GW_Counties'!H11+'2009_Urban_GW_Counties'!H11+'2009_MW_GW_Counties'!H11</f>
        <v>4469.3999999999996</v>
      </c>
      <c r="S11" s="27">
        <v>402</v>
      </c>
      <c r="T11" s="25" t="s">
        <v>155</v>
      </c>
      <c r="U11" s="28">
        <f>'2009_AG_GW_Counties'!P11</f>
        <v>2.9000000000000004</v>
      </c>
      <c r="V11" s="29">
        <f>'2009_Urban_GW_Counties'!P11</f>
        <v>645.4</v>
      </c>
      <c r="W11" s="29">
        <f>'2009_MW_GW_Counties'!P11</f>
        <v>0</v>
      </c>
      <c r="X11" s="29">
        <f t="shared" si="6"/>
        <v>648.29999999999995</v>
      </c>
      <c r="Y11" s="28">
        <f>'2009_AG_GW_Counties'!U11</f>
        <v>5.5</v>
      </c>
      <c r="Z11" s="29">
        <f>'2009_Urban_GW_Counties'!U11</f>
        <v>1583.5</v>
      </c>
      <c r="AA11" s="29">
        <f>'2009_MW_GW_Counties'!U11</f>
        <v>26.999999999999996</v>
      </c>
      <c r="AB11" s="28">
        <f>'2009_AG_GW_Counties'!Q11+'2009_Urban_GW_Counties'!Q11+'2009_MW_GW_Counties'!Q11</f>
        <v>60.900000000000006</v>
      </c>
      <c r="AC11" s="28">
        <f>'2009_AG_GW_Counties'!R11+'2009_Urban_GW_Counties'!R11+'2009_MW_GW_Counties'!R11</f>
        <v>60.5</v>
      </c>
      <c r="AD11" s="28">
        <f>'2009_AG_GW_Counties'!S11+'2009_Urban_GW_Counties'!S11+'2009_MW_GW_Counties'!S11</f>
        <v>0</v>
      </c>
      <c r="AE11" s="28">
        <f>'2009_AG_GW_Counties'!W11</f>
        <v>0</v>
      </c>
      <c r="AF11" s="29">
        <f>'2009_Urban_GW_Counties'!W11</f>
        <v>0</v>
      </c>
      <c r="AG11" s="29">
        <f>'2009_MW_GW_Counties'!W11</f>
        <v>0</v>
      </c>
      <c r="AH11" s="28">
        <f>'2009_AG_GW_Counties'!W11+'2009_Urban_GW_Counties'!W11+'2009_MW_GW_Counties'!W11</f>
        <v>0</v>
      </c>
      <c r="AI11" s="29">
        <f t="shared" si="1"/>
        <v>1616</v>
      </c>
      <c r="AL11" s="148"/>
      <c r="AM11" s="150"/>
      <c r="AN11" s="155" t="s">
        <v>242</v>
      </c>
      <c r="AO11" s="138">
        <f>SUM(AO9:AO10)</f>
        <v>77</v>
      </c>
      <c r="AP11" s="138">
        <f t="shared" ref="AP11:BC11" si="14">SUM(AP9:AP10)</f>
        <v>195.39999999999998</v>
      </c>
      <c r="AQ11" s="138">
        <f t="shared" si="14"/>
        <v>0</v>
      </c>
      <c r="AR11" s="138">
        <f t="shared" si="14"/>
        <v>272.39999999999998</v>
      </c>
      <c r="AS11" s="138">
        <f t="shared" si="14"/>
        <v>101.9</v>
      </c>
      <c r="AT11" s="138">
        <f t="shared" si="14"/>
        <v>1246.8</v>
      </c>
      <c r="AU11" s="138">
        <f t="shared" si="14"/>
        <v>0.9</v>
      </c>
      <c r="AV11" s="138">
        <f t="shared" si="14"/>
        <v>199.3</v>
      </c>
      <c r="AW11" s="138">
        <f t="shared" si="14"/>
        <v>111.7</v>
      </c>
      <c r="AX11" s="138">
        <f t="shared" si="14"/>
        <v>6.6</v>
      </c>
      <c r="AY11" s="138">
        <f t="shared" ref="AY11:BA11" si="15">SUM(AY9:AY10)</f>
        <v>0</v>
      </c>
      <c r="AZ11" s="138">
        <f t="shared" si="15"/>
        <v>6.2</v>
      </c>
      <c r="BA11" s="138">
        <f t="shared" si="15"/>
        <v>0</v>
      </c>
      <c r="BB11" s="138">
        <f t="shared" si="14"/>
        <v>6.2</v>
      </c>
      <c r="BC11" s="138">
        <f t="shared" si="14"/>
        <v>1349.6000000000001</v>
      </c>
      <c r="BD11" s="28">
        <f>AS11+AT11+AU11</f>
        <v>1349.6000000000001</v>
      </c>
    </row>
    <row r="12" spans="1:58" x14ac:dyDescent="0.2">
      <c r="A12" s="23" t="s">
        <v>28</v>
      </c>
      <c r="B12" s="24" t="s">
        <v>29</v>
      </c>
      <c r="C12" s="28">
        <f>'2009_AG_GW_Counties'!C12</f>
        <v>355.5</v>
      </c>
      <c r="D12" s="29">
        <f>'2009_Urban_GW_Counties'!C12</f>
        <v>10.299999999999999</v>
      </c>
      <c r="E12" s="29">
        <f>'2009_MW_GW_Counties'!C12</f>
        <v>2.9</v>
      </c>
      <c r="F12" s="29">
        <f t="shared" si="5"/>
        <v>368.7</v>
      </c>
      <c r="G12" s="28">
        <f>'2009_AG_GW_Counties'!H12</f>
        <v>1028.5000000000002</v>
      </c>
      <c r="H12" s="29">
        <f>'2009_Urban_GW_Counties'!H12</f>
        <v>10.4</v>
      </c>
      <c r="I12" s="29">
        <f>'2009_MW_GW_Counties'!H12</f>
        <v>74.099999999999994</v>
      </c>
      <c r="J12" s="28">
        <f>'2009_AG_GW_Counties'!D12+'2009_Urban_GW_Counties'!D12+'2009_MW_GW_Counties'!D12</f>
        <v>78.600000000000009</v>
      </c>
      <c r="K12" s="28">
        <f>'2009_AG_GW_Counties'!E12+'2009_Urban_GW_Counties'!E12+'2009_MW_GW_Counties'!E12</f>
        <v>0</v>
      </c>
      <c r="L12" s="28">
        <f>'2009_AG_GW_Counties'!F12+'2009_Urban_GW_Counties'!F12+'2009_MW_GW_Counties'!F12</f>
        <v>81.299999999999983</v>
      </c>
      <c r="M12" s="28">
        <f>'2009_AG_GW_Counties'!J12</f>
        <v>47.4</v>
      </c>
      <c r="N12" s="29">
        <f>'2009_Urban_GW_Counties'!J12</f>
        <v>0</v>
      </c>
      <c r="O12" s="29">
        <f>'2009_MW_GW_Counties'!J12</f>
        <v>3.7999999999999972</v>
      </c>
      <c r="P12" s="28">
        <f>'2009_AG_GW_Counties'!J12+'2009_Urban_GW_Counties'!J12+'2009_MW_GW_Counties'!J12</f>
        <v>51.199999999999996</v>
      </c>
      <c r="Q12" s="29">
        <f>'2009_AG_GW_Counties'!H12+'2009_Urban_GW_Counties'!H12+'2009_MW_GW_Counties'!H12</f>
        <v>1113.0000000000002</v>
      </c>
      <c r="S12" s="27">
        <v>403</v>
      </c>
      <c r="T12" s="25" t="s">
        <v>156</v>
      </c>
      <c r="U12" s="28">
        <f>'2009_AG_GW_Counties'!P12</f>
        <v>123.89999999999999</v>
      </c>
      <c r="V12" s="29">
        <f>'2009_Urban_GW_Counties'!P12</f>
        <v>506.9</v>
      </c>
      <c r="W12" s="29">
        <f>'2009_MW_GW_Counties'!P12</f>
        <v>0</v>
      </c>
      <c r="X12" s="29">
        <f t="shared" si="6"/>
        <v>630.79999999999995</v>
      </c>
      <c r="Y12" s="28">
        <f>'2009_AG_GW_Counties'!U12</f>
        <v>148.6</v>
      </c>
      <c r="Z12" s="29">
        <f>'2009_Urban_GW_Counties'!U12</f>
        <v>1225.4000000000001</v>
      </c>
      <c r="AA12" s="29">
        <f>'2009_MW_GW_Counties'!U12</f>
        <v>5.3</v>
      </c>
      <c r="AB12" s="28">
        <f>'2009_AG_GW_Counties'!Q12+'2009_Urban_GW_Counties'!Q12+'2009_MW_GW_Counties'!Q12</f>
        <v>302.99999999999994</v>
      </c>
      <c r="AC12" s="28">
        <f>'2009_AG_GW_Counties'!R12+'2009_Urban_GW_Counties'!R12+'2009_MW_GW_Counties'!R12</f>
        <v>41.5</v>
      </c>
      <c r="AD12" s="28">
        <f>'2009_AG_GW_Counties'!S12+'2009_Urban_GW_Counties'!S12+'2009_MW_GW_Counties'!S12</f>
        <v>0</v>
      </c>
      <c r="AE12" s="28">
        <f>'2009_AG_GW_Counties'!W12</f>
        <v>10.4</v>
      </c>
      <c r="AF12" s="29">
        <f>'2009_Urban_GW_Counties'!W12</f>
        <v>269.89999999999998</v>
      </c>
      <c r="AG12" s="29">
        <f>'2009_MW_GW_Counties'!W12</f>
        <v>0</v>
      </c>
      <c r="AH12" s="28">
        <f>'2009_AG_GW_Counties'!W12+'2009_Urban_GW_Counties'!W12+'2009_MW_GW_Counties'!W12</f>
        <v>280.29999999999995</v>
      </c>
      <c r="AI12" s="29">
        <f t="shared" si="1"/>
        <v>1379.3</v>
      </c>
      <c r="AL12" s="148"/>
      <c r="AM12" s="27"/>
      <c r="AY12" s="28"/>
      <c r="AZ12" s="28"/>
      <c r="BA12" s="28"/>
    </row>
    <row r="13" spans="1:58" x14ac:dyDescent="0.2">
      <c r="A13" s="23" t="s">
        <v>30</v>
      </c>
      <c r="B13" s="24" t="s">
        <v>31</v>
      </c>
      <c r="C13" s="28">
        <f>'2009_AG_GW_Counties'!C13</f>
        <v>68</v>
      </c>
      <c r="D13" s="29">
        <f>'2009_Urban_GW_Counties'!C13</f>
        <v>17.200000000000003</v>
      </c>
      <c r="E13" s="29">
        <f>'2009_MW_GW_Counties'!C13</f>
        <v>0</v>
      </c>
      <c r="F13" s="29">
        <f t="shared" si="5"/>
        <v>85.2</v>
      </c>
      <c r="G13" s="28">
        <f>'2009_AG_GW_Counties'!H13</f>
        <v>73.8</v>
      </c>
      <c r="H13" s="29">
        <f>'2009_Urban_GW_Counties'!H13</f>
        <v>41.6</v>
      </c>
      <c r="I13" s="29">
        <f>'2009_MW_GW_Counties'!H13</f>
        <v>0</v>
      </c>
      <c r="J13" s="28">
        <f>'2009_AG_GW_Counties'!D13+'2009_Urban_GW_Counties'!D13+'2009_MW_GW_Counties'!D13</f>
        <v>20.5</v>
      </c>
      <c r="K13" s="28">
        <f>'2009_AG_GW_Counties'!E13+'2009_Urban_GW_Counties'!E13+'2009_MW_GW_Counties'!E13</f>
        <v>0</v>
      </c>
      <c r="L13" s="28">
        <f>'2009_AG_GW_Counties'!F13+'2009_Urban_GW_Counties'!F13+'2009_MW_GW_Counties'!F13</f>
        <v>0</v>
      </c>
      <c r="M13" s="28">
        <f>'2009_AG_GW_Counties'!J13</f>
        <v>0</v>
      </c>
      <c r="N13" s="29">
        <f>'2009_Urban_GW_Counties'!J13</f>
        <v>0</v>
      </c>
      <c r="O13" s="29">
        <f>'2009_MW_GW_Counties'!J13</f>
        <v>0</v>
      </c>
      <c r="P13" s="28">
        <f>'2009_AG_GW_Counties'!J13+'2009_Urban_GW_Counties'!J13+'2009_MW_GW_Counties'!J13</f>
        <v>0</v>
      </c>
      <c r="Q13" s="29">
        <f>'2009_AG_GW_Counties'!H13+'2009_Urban_GW_Counties'!H13+'2009_MW_GW_Counties'!H13</f>
        <v>115.4</v>
      </c>
      <c r="S13" s="27">
        <v>404</v>
      </c>
      <c r="T13" s="25" t="s">
        <v>81</v>
      </c>
      <c r="U13" s="28">
        <f>'2009_AG_GW_Counties'!P13</f>
        <v>35.900000000000006</v>
      </c>
      <c r="V13" s="29">
        <f>'2009_Urban_GW_Counties'!P13</f>
        <v>25.700000000000003</v>
      </c>
      <c r="W13" s="29">
        <f>'2009_MW_GW_Counties'!P13</f>
        <v>0</v>
      </c>
      <c r="X13" s="29">
        <f t="shared" si="6"/>
        <v>61.600000000000009</v>
      </c>
      <c r="Y13" s="28">
        <f>'2009_AG_GW_Counties'!U13</f>
        <v>249.5</v>
      </c>
      <c r="Z13" s="29">
        <f>'2009_Urban_GW_Counties'!U13</f>
        <v>680.4</v>
      </c>
      <c r="AA13" s="29">
        <f>'2009_MW_GW_Counties'!U13</f>
        <v>0</v>
      </c>
      <c r="AB13" s="28">
        <f>'2009_AG_GW_Counties'!Q13+'2009_Urban_GW_Counties'!Q13+'2009_MW_GW_Counties'!Q13</f>
        <v>22.299999999999997</v>
      </c>
      <c r="AC13" s="28">
        <f>'2009_AG_GW_Counties'!R13+'2009_Urban_GW_Counties'!R13+'2009_MW_GW_Counties'!R13</f>
        <v>14.8</v>
      </c>
      <c r="AD13" s="28">
        <f>'2009_AG_GW_Counties'!S13+'2009_Urban_GW_Counties'!S13+'2009_MW_GW_Counties'!S13</f>
        <v>0</v>
      </c>
      <c r="AE13" s="28">
        <f>'2009_AG_GW_Counties'!W13</f>
        <v>0</v>
      </c>
      <c r="AF13" s="29">
        <f>'2009_Urban_GW_Counties'!W13</f>
        <v>0</v>
      </c>
      <c r="AG13" s="29">
        <f>'2009_MW_GW_Counties'!W13</f>
        <v>0</v>
      </c>
      <c r="AH13" s="28">
        <f>'2009_AG_GW_Counties'!W13+'2009_Urban_GW_Counties'!W13+'2009_MW_GW_Counties'!W13</f>
        <v>0</v>
      </c>
      <c r="AI13" s="29">
        <f t="shared" si="1"/>
        <v>929.9</v>
      </c>
      <c r="AL13" s="148"/>
      <c r="AM13" s="27"/>
      <c r="AY13" s="28"/>
      <c r="AZ13" s="28"/>
      <c r="BA13" s="28"/>
    </row>
    <row r="14" spans="1:58" x14ac:dyDescent="0.2">
      <c r="A14" s="23" t="s">
        <v>32</v>
      </c>
      <c r="B14" s="24" t="s">
        <v>33</v>
      </c>
      <c r="C14" s="28">
        <f>'2009_AG_GW_Counties'!C14</f>
        <v>0</v>
      </c>
      <c r="D14" s="29">
        <f>'2009_Urban_GW_Counties'!C14</f>
        <v>1.3000000000000003</v>
      </c>
      <c r="E14" s="29">
        <f>'2009_MW_GW_Counties'!C14</f>
        <v>0</v>
      </c>
      <c r="F14" s="29">
        <f t="shared" si="5"/>
        <v>1.3000000000000003</v>
      </c>
      <c r="G14" s="28">
        <f>'2009_AG_GW_Counties'!H14</f>
        <v>2624.7999999999997</v>
      </c>
      <c r="H14" s="29">
        <f>'2009_Urban_GW_Counties'!H14</f>
        <v>90.399999999999991</v>
      </c>
      <c r="I14" s="29">
        <f>'2009_MW_GW_Counties'!H14</f>
        <v>30.3</v>
      </c>
      <c r="J14" s="28">
        <f>'2009_AG_GW_Counties'!D14+'2009_Urban_GW_Counties'!D14+'2009_MW_GW_Counties'!D14</f>
        <v>0.7</v>
      </c>
      <c r="K14" s="28">
        <f>'2009_AG_GW_Counties'!E14+'2009_Urban_GW_Counties'!E14+'2009_MW_GW_Counties'!E14</f>
        <v>0</v>
      </c>
      <c r="L14" s="28">
        <f>'2009_AG_GW_Counties'!F14+'2009_Urban_GW_Counties'!F14+'2009_MW_GW_Counties'!F14</f>
        <v>0</v>
      </c>
      <c r="M14" s="28">
        <f>'2009_AG_GW_Counties'!J14</f>
        <v>213.20000000000002</v>
      </c>
      <c r="N14" s="29">
        <f>'2009_Urban_GW_Counties'!J14</f>
        <v>0</v>
      </c>
      <c r="O14" s="29">
        <f>'2009_MW_GW_Counties'!J14</f>
        <v>0</v>
      </c>
      <c r="P14" s="28">
        <f>'2009_AG_GW_Counties'!J14+'2009_Urban_GW_Counties'!J14+'2009_MW_GW_Counties'!J14</f>
        <v>213.20000000000002</v>
      </c>
      <c r="Q14" s="29">
        <f>'2009_AG_GW_Counties'!H14+'2009_Urban_GW_Counties'!H14+'2009_MW_GW_Counties'!H14</f>
        <v>2745.5</v>
      </c>
      <c r="S14" s="27">
        <v>501</v>
      </c>
      <c r="T14" s="25" t="s">
        <v>157</v>
      </c>
      <c r="U14" s="28">
        <f>'2009_AG_GW_Counties'!P14</f>
        <v>84.899999999999991</v>
      </c>
      <c r="V14" s="29">
        <f>'2009_Urban_GW_Counties'!P14</f>
        <v>11</v>
      </c>
      <c r="W14" s="29">
        <f>'2009_MW_GW_Counties'!P14</f>
        <v>0</v>
      </c>
      <c r="X14" s="29">
        <f t="shared" si="6"/>
        <v>95.899999999999991</v>
      </c>
      <c r="Y14" s="28">
        <f>'2009_AG_GW_Counties'!U14</f>
        <v>342.9</v>
      </c>
      <c r="Z14" s="29">
        <f>'2009_Urban_GW_Counties'!U14</f>
        <v>16.5</v>
      </c>
      <c r="AA14" s="29">
        <f>'2009_MW_GW_Counties'!U14</f>
        <v>8.8000000000000007</v>
      </c>
      <c r="AB14" s="28">
        <f>'2009_AG_GW_Counties'!Q14+'2009_Urban_GW_Counties'!Q14+'2009_MW_GW_Counties'!Q14</f>
        <v>34</v>
      </c>
      <c r="AC14" s="28">
        <f>'2009_AG_GW_Counties'!R14+'2009_Urban_GW_Counties'!R14+'2009_MW_GW_Counties'!R14</f>
        <v>0</v>
      </c>
      <c r="AD14" s="28">
        <f>'2009_AG_GW_Counties'!S14+'2009_Urban_GW_Counties'!S14+'2009_MW_GW_Counties'!S14</f>
        <v>6.4</v>
      </c>
      <c r="AE14" s="28">
        <f>'2009_AG_GW_Counties'!W14</f>
        <v>55.300000000000004</v>
      </c>
      <c r="AF14" s="29">
        <f>'2009_Urban_GW_Counties'!W14</f>
        <v>0</v>
      </c>
      <c r="AG14" s="29">
        <f>'2009_MW_GW_Counties'!W14</f>
        <v>0</v>
      </c>
      <c r="AH14" s="28">
        <f>'2009_AG_GW_Counties'!W14+'2009_Urban_GW_Counties'!W14+'2009_MW_GW_Counties'!W14</f>
        <v>55.300000000000004</v>
      </c>
      <c r="AI14" s="29">
        <f t="shared" si="1"/>
        <v>368.2</v>
      </c>
      <c r="AL14" s="148" t="s">
        <v>231</v>
      </c>
      <c r="AM14" s="150">
        <v>301</v>
      </c>
      <c r="AN14" s="151" t="s">
        <v>153</v>
      </c>
      <c r="AO14" s="138">
        <f t="shared" ref="AO14:AX15" si="16">U8</f>
        <v>607.9</v>
      </c>
      <c r="AP14" s="138">
        <f t="shared" si="16"/>
        <v>122.50000000000001</v>
      </c>
      <c r="AQ14" s="138">
        <f t="shared" si="16"/>
        <v>0</v>
      </c>
      <c r="AR14" s="138">
        <f t="shared" si="16"/>
        <v>730.4</v>
      </c>
      <c r="AS14" s="138">
        <f t="shared" si="16"/>
        <v>668.99999999999989</v>
      </c>
      <c r="AT14" s="138">
        <f t="shared" si="16"/>
        <v>150.9</v>
      </c>
      <c r="AU14" s="138">
        <f t="shared" si="16"/>
        <v>0.4</v>
      </c>
      <c r="AV14" s="138">
        <f t="shared" si="16"/>
        <v>236.89999999999998</v>
      </c>
      <c r="AW14" s="138">
        <f t="shared" si="16"/>
        <v>40.400000000000006</v>
      </c>
      <c r="AX14" s="138">
        <f t="shared" si="16"/>
        <v>15.9</v>
      </c>
      <c r="AY14" s="138">
        <f t="shared" ref="AY14:BA14" si="17">AE8</f>
        <v>0</v>
      </c>
      <c r="AZ14" s="138">
        <f t="shared" si="17"/>
        <v>0.2</v>
      </c>
      <c r="BA14" s="138">
        <f t="shared" si="17"/>
        <v>0</v>
      </c>
      <c r="BB14" s="138">
        <f>AH8</f>
        <v>0.2</v>
      </c>
      <c r="BC14" s="138">
        <f>AI8</f>
        <v>820.29999999999984</v>
      </c>
    </row>
    <row r="15" spans="1:58" ht="13.5" thickBot="1" x14ac:dyDescent="0.25">
      <c r="A15" s="23" t="s">
        <v>34</v>
      </c>
      <c r="B15" s="24" t="s">
        <v>35</v>
      </c>
      <c r="C15" s="28">
        <f>'2009_AG_GW_Counties'!C15</f>
        <v>69.299999999999983</v>
      </c>
      <c r="D15" s="29">
        <f>'2009_Urban_GW_Counties'!C15</f>
        <v>11.599999999999998</v>
      </c>
      <c r="E15" s="29">
        <f>'2009_MW_GW_Counties'!C15</f>
        <v>0</v>
      </c>
      <c r="F15" s="29">
        <f t="shared" si="5"/>
        <v>80.899999999999977</v>
      </c>
      <c r="G15" s="28">
        <f>'2009_AG_GW_Counties'!H15</f>
        <v>96</v>
      </c>
      <c r="H15" s="29">
        <f>'2009_Urban_GW_Counties'!H15</f>
        <v>11.599999999999998</v>
      </c>
      <c r="I15" s="29">
        <f>'2009_MW_GW_Counties'!H15</f>
        <v>0</v>
      </c>
      <c r="J15" s="28">
        <f>'2009_AG_GW_Counties'!D15+'2009_Urban_GW_Counties'!D15+'2009_MW_GW_Counties'!D15</f>
        <v>17.5</v>
      </c>
      <c r="K15" s="28">
        <f>'2009_AG_GW_Counties'!E15+'2009_Urban_GW_Counties'!E15+'2009_MW_GW_Counties'!E15</f>
        <v>0</v>
      </c>
      <c r="L15" s="28">
        <f>'2009_AG_GW_Counties'!F15+'2009_Urban_GW_Counties'!F15+'2009_MW_GW_Counties'!F15</f>
        <v>0</v>
      </c>
      <c r="M15" s="28">
        <f>'2009_AG_GW_Counties'!J15</f>
        <v>0</v>
      </c>
      <c r="N15" s="29">
        <f>'2009_Urban_GW_Counties'!J15</f>
        <v>0</v>
      </c>
      <c r="O15" s="29">
        <f>'2009_MW_GW_Counties'!J15</f>
        <v>0</v>
      </c>
      <c r="P15" s="28">
        <f>'2009_AG_GW_Counties'!J15+'2009_Urban_GW_Counties'!J15+'2009_MW_GW_Counties'!J15</f>
        <v>0</v>
      </c>
      <c r="Q15" s="29">
        <f>'2009_AG_GW_Counties'!H15+'2009_Urban_GW_Counties'!H15+'2009_MW_GW_Counties'!H15</f>
        <v>107.6</v>
      </c>
      <c r="S15" s="27">
        <v>502</v>
      </c>
      <c r="T15" s="25" t="s">
        <v>158</v>
      </c>
      <c r="U15" s="28">
        <f>'2009_AG_GW_Counties'!P15</f>
        <v>5</v>
      </c>
      <c r="V15" s="29">
        <f>'2009_Urban_GW_Counties'!P15</f>
        <v>0.4</v>
      </c>
      <c r="W15" s="29">
        <f>'2009_MW_GW_Counties'!P15</f>
        <v>0</v>
      </c>
      <c r="X15" s="29">
        <f t="shared" si="6"/>
        <v>5.4</v>
      </c>
      <c r="Y15" s="28">
        <f>'2009_AG_GW_Counties'!U15</f>
        <v>12</v>
      </c>
      <c r="Z15" s="29">
        <f>'2009_Urban_GW_Counties'!U15</f>
        <v>0.7</v>
      </c>
      <c r="AA15" s="29">
        <f>'2009_MW_GW_Counties'!U15</f>
        <v>0</v>
      </c>
      <c r="AB15" s="28">
        <f>'2009_AG_GW_Counties'!Q15+'2009_Urban_GW_Counties'!Q15+'2009_MW_GW_Counties'!Q15</f>
        <v>1</v>
      </c>
      <c r="AC15" s="28">
        <f>'2009_AG_GW_Counties'!R15+'2009_Urban_GW_Counties'!R15+'2009_MW_GW_Counties'!R15</f>
        <v>0</v>
      </c>
      <c r="AD15" s="28">
        <f>'2009_AG_GW_Counties'!S15+'2009_Urban_GW_Counties'!S15+'2009_MW_GW_Counties'!S15</f>
        <v>0.30000000000000004</v>
      </c>
      <c r="AE15" s="28">
        <f>'2009_AG_GW_Counties'!W15</f>
        <v>0</v>
      </c>
      <c r="AF15" s="29">
        <f>'2009_Urban_GW_Counties'!W15</f>
        <v>0</v>
      </c>
      <c r="AG15" s="29">
        <f>'2009_MW_GW_Counties'!W15</f>
        <v>0</v>
      </c>
      <c r="AH15" s="28">
        <f>'2009_AG_GW_Counties'!W15+'2009_Urban_GW_Counties'!W15+'2009_MW_GW_Counties'!W15</f>
        <v>0</v>
      </c>
      <c r="AI15" s="29">
        <f t="shared" si="1"/>
        <v>12.7</v>
      </c>
      <c r="AL15" s="148"/>
      <c r="AM15" s="152">
        <v>302</v>
      </c>
      <c r="AN15" s="153" t="s">
        <v>154</v>
      </c>
      <c r="AO15" s="154">
        <f t="shared" si="16"/>
        <v>375</v>
      </c>
      <c r="AP15" s="154">
        <f t="shared" si="16"/>
        <v>86</v>
      </c>
      <c r="AQ15" s="154">
        <f t="shared" si="16"/>
        <v>0</v>
      </c>
      <c r="AR15" s="154">
        <f t="shared" si="16"/>
        <v>461</v>
      </c>
      <c r="AS15" s="154">
        <f t="shared" si="16"/>
        <v>406.8</v>
      </c>
      <c r="AT15" s="154">
        <f t="shared" si="16"/>
        <v>140.9</v>
      </c>
      <c r="AU15" s="154">
        <f t="shared" si="16"/>
        <v>0</v>
      </c>
      <c r="AV15" s="154">
        <f t="shared" si="16"/>
        <v>92.999999999999986</v>
      </c>
      <c r="AW15" s="154">
        <f t="shared" si="16"/>
        <v>0</v>
      </c>
      <c r="AX15" s="154">
        <f t="shared" si="16"/>
        <v>0</v>
      </c>
      <c r="AY15" s="154">
        <f t="shared" ref="AY15:BA15" si="18">AE9</f>
        <v>0</v>
      </c>
      <c r="AZ15" s="154">
        <f t="shared" si="18"/>
        <v>0.1</v>
      </c>
      <c r="BA15" s="154">
        <f t="shared" si="18"/>
        <v>0</v>
      </c>
      <c r="BB15" s="154">
        <f>AH9</f>
        <v>0.1</v>
      </c>
      <c r="BC15" s="154">
        <f>AI9</f>
        <v>547.70000000000005</v>
      </c>
    </row>
    <row r="16" spans="1:58" ht="13.5" thickTop="1" x14ac:dyDescent="0.2">
      <c r="A16" s="23" t="s">
        <v>36</v>
      </c>
      <c r="B16" s="24" t="s">
        <v>37</v>
      </c>
      <c r="C16" s="28">
        <f>'2009_AG_GW_Counties'!C16</f>
        <v>2257.7000000000007</v>
      </c>
      <c r="D16" s="29">
        <f>'2009_Urban_GW_Counties'!C16</f>
        <v>200</v>
      </c>
      <c r="E16" s="29">
        <f>'2009_MW_GW_Counties'!C16</f>
        <v>24</v>
      </c>
      <c r="F16" s="29">
        <f t="shared" si="5"/>
        <v>2481.7000000000007</v>
      </c>
      <c r="G16" s="28">
        <f>'2009_AG_GW_Counties'!H16</f>
        <v>3412</v>
      </c>
      <c r="H16" s="29">
        <f>'2009_Urban_GW_Counties'!H16</f>
        <v>261.09999999999997</v>
      </c>
      <c r="I16" s="29">
        <f>'2009_MW_GW_Counties'!H16</f>
        <v>43.6</v>
      </c>
      <c r="J16" s="28">
        <f>'2009_AG_GW_Counties'!D16+'2009_Urban_GW_Counties'!D16+'2009_MW_GW_Counties'!D16</f>
        <v>851.59999999999991</v>
      </c>
      <c r="K16" s="28">
        <f>'2009_AG_GW_Counties'!E16+'2009_Urban_GW_Counties'!E16+'2009_MW_GW_Counties'!E16</f>
        <v>0</v>
      </c>
      <c r="L16" s="28">
        <f>'2009_AG_GW_Counties'!F16+'2009_Urban_GW_Counties'!F16+'2009_MW_GW_Counties'!F16</f>
        <v>57.199999999999996</v>
      </c>
      <c r="M16" s="28">
        <f>'2009_AG_GW_Counties'!J16</f>
        <v>10</v>
      </c>
      <c r="N16" s="29">
        <f>'2009_Urban_GW_Counties'!J16</f>
        <v>8.8000000000000007</v>
      </c>
      <c r="O16" s="29">
        <f>'2009_MW_GW_Counties'!J16</f>
        <v>0</v>
      </c>
      <c r="P16" s="28">
        <f>'2009_AG_GW_Counties'!J16+'2009_Urban_GW_Counties'!J16+'2009_MW_GW_Counties'!J16</f>
        <v>18.8</v>
      </c>
      <c r="Q16" s="29">
        <f>'2009_AG_GW_Counties'!H16+'2009_Urban_GW_Counties'!H16+'2009_MW_GW_Counties'!H16</f>
        <v>3716.7</v>
      </c>
      <c r="S16" s="27">
        <v>503</v>
      </c>
      <c r="T16" s="25" t="s">
        <v>159</v>
      </c>
      <c r="U16" s="28">
        <f>'2009_AG_GW_Counties'!P16</f>
        <v>274.2</v>
      </c>
      <c r="V16" s="29">
        <f>'2009_Urban_GW_Counties'!P16</f>
        <v>52.6</v>
      </c>
      <c r="W16" s="29">
        <f>'2009_MW_GW_Counties'!P16</f>
        <v>0</v>
      </c>
      <c r="X16" s="29">
        <f t="shared" si="6"/>
        <v>326.8</v>
      </c>
      <c r="Y16" s="28">
        <f>'2009_AG_GW_Counties'!U16</f>
        <v>493.8</v>
      </c>
      <c r="Z16" s="29">
        <f>'2009_Urban_GW_Counties'!U16</f>
        <v>64.199999999999989</v>
      </c>
      <c r="AA16" s="29">
        <f>'2009_MW_GW_Counties'!U16</f>
        <v>0.2</v>
      </c>
      <c r="AB16" s="28">
        <f>'2009_AG_GW_Counties'!Q16+'2009_Urban_GW_Counties'!Q16+'2009_MW_GW_Counties'!Q16</f>
        <v>66.5</v>
      </c>
      <c r="AC16" s="28">
        <f>'2009_AG_GW_Counties'!R16+'2009_Urban_GW_Counties'!R16+'2009_MW_GW_Counties'!R16</f>
        <v>0</v>
      </c>
      <c r="AD16" s="28">
        <f>'2009_AG_GW_Counties'!S16+'2009_Urban_GW_Counties'!S16+'2009_MW_GW_Counties'!S16</f>
        <v>61.800000000000004</v>
      </c>
      <c r="AE16" s="28">
        <f>'2009_AG_GW_Counties'!W16</f>
        <v>4.5</v>
      </c>
      <c r="AF16" s="29">
        <f>'2009_Urban_GW_Counties'!W16</f>
        <v>3.3000000000000003</v>
      </c>
      <c r="AG16" s="29">
        <f>'2009_MW_GW_Counties'!W16</f>
        <v>0</v>
      </c>
      <c r="AH16" s="28">
        <f>'2009_AG_GW_Counties'!W16+'2009_Urban_GW_Counties'!W16+'2009_MW_GW_Counties'!W16</f>
        <v>7.8000000000000007</v>
      </c>
      <c r="AI16" s="29">
        <f t="shared" si="1"/>
        <v>558.20000000000005</v>
      </c>
      <c r="AL16" s="148"/>
      <c r="AM16" s="150"/>
      <c r="AN16" s="155" t="s">
        <v>242</v>
      </c>
      <c r="AO16" s="138">
        <f>SUM(AO14:AO15)</f>
        <v>982.9</v>
      </c>
      <c r="AP16" s="138">
        <f t="shared" ref="AP16:BC16" si="19">SUM(AP14:AP15)</f>
        <v>208.5</v>
      </c>
      <c r="AQ16" s="138">
        <f t="shared" si="19"/>
        <v>0</v>
      </c>
      <c r="AR16" s="138">
        <f t="shared" si="19"/>
        <v>1191.4000000000001</v>
      </c>
      <c r="AS16" s="138">
        <f t="shared" si="19"/>
        <v>1075.8</v>
      </c>
      <c r="AT16" s="138">
        <f t="shared" si="19"/>
        <v>291.8</v>
      </c>
      <c r="AU16" s="138">
        <f t="shared" si="19"/>
        <v>0.4</v>
      </c>
      <c r="AV16" s="138">
        <f t="shared" si="19"/>
        <v>329.9</v>
      </c>
      <c r="AW16" s="138">
        <f t="shared" si="19"/>
        <v>40.400000000000006</v>
      </c>
      <c r="AX16" s="138">
        <f t="shared" si="19"/>
        <v>15.9</v>
      </c>
      <c r="AY16" s="138">
        <f t="shared" ref="AY16:BA16" si="20">SUM(AY14:AY15)</f>
        <v>0</v>
      </c>
      <c r="AZ16" s="138">
        <f t="shared" si="20"/>
        <v>0.30000000000000004</v>
      </c>
      <c r="BA16" s="138">
        <f t="shared" si="20"/>
        <v>0</v>
      </c>
      <c r="BB16" s="138">
        <f t="shared" si="19"/>
        <v>0.30000000000000004</v>
      </c>
      <c r="BC16" s="138">
        <f t="shared" si="19"/>
        <v>1368</v>
      </c>
      <c r="BD16" s="28">
        <f>AS16+AT16+AU16</f>
        <v>1368</v>
      </c>
    </row>
    <row r="17" spans="1:56" x14ac:dyDescent="0.2">
      <c r="A17" s="23" t="s">
        <v>38</v>
      </c>
      <c r="B17" s="24" t="s">
        <v>39</v>
      </c>
      <c r="C17" s="28">
        <f>'2009_AG_GW_Counties'!C17</f>
        <v>1288.1999999999998</v>
      </c>
      <c r="D17" s="29">
        <f>'2009_Urban_GW_Counties'!C17</f>
        <v>40.4</v>
      </c>
      <c r="E17" s="29">
        <f>'2009_MW_GW_Counties'!C17</f>
        <v>0</v>
      </c>
      <c r="F17" s="29">
        <f t="shared" si="5"/>
        <v>1328.6</v>
      </c>
      <c r="G17" s="28">
        <f>'2009_AG_GW_Counties'!H17</f>
        <v>1658.6999999999998</v>
      </c>
      <c r="H17" s="29">
        <f>'2009_Urban_GW_Counties'!H17</f>
        <v>42.9</v>
      </c>
      <c r="I17" s="29">
        <f>'2009_MW_GW_Counties'!H17</f>
        <v>0</v>
      </c>
      <c r="J17" s="28">
        <f>'2009_AG_GW_Counties'!D17+'2009_Urban_GW_Counties'!D17+'2009_MW_GW_Counties'!D17</f>
        <v>320.5</v>
      </c>
      <c r="K17" s="28">
        <f>'2009_AG_GW_Counties'!E17+'2009_Urban_GW_Counties'!E17+'2009_MW_GW_Counties'!E17</f>
        <v>0</v>
      </c>
      <c r="L17" s="28">
        <f>'2009_AG_GW_Counties'!F17+'2009_Urban_GW_Counties'!F17+'2009_MW_GW_Counties'!F17</f>
        <v>16.400000000000002</v>
      </c>
      <c r="M17" s="28">
        <f>'2009_AG_GW_Counties'!J17</f>
        <v>0</v>
      </c>
      <c r="N17" s="29">
        <f>'2009_Urban_GW_Counties'!J17</f>
        <v>0</v>
      </c>
      <c r="O17" s="29">
        <f>'2009_MW_GW_Counties'!J17</f>
        <v>0</v>
      </c>
      <c r="P17" s="28">
        <f>'2009_AG_GW_Counties'!J17+'2009_Urban_GW_Counties'!J17+'2009_MW_GW_Counties'!J17</f>
        <v>0</v>
      </c>
      <c r="Q17" s="29">
        <f>'2009_AG_GW_Counties'!H17+'2009_Urban_GW_Counties'!H17+'2009_MW_GW_Counties'!H17</f>
        <v>1701.6</v>
      </c>
      <c r="S17" s="27">
        <v>504</v>
      </c>
      <c r="T17" s="25" t="s">
        <v>160</v>
      </c>
      <c r="U17" s="28">
        <f>'2009_AG_GW_Counties'!P17</f>
        <v>194.60000000000002</v>
      </c>
      <c r="V17" s="29">
        <f>'2009_Urban_GW_Counties'!P17</f>
        <v>35.600000000000009</v>
      </c>
      <c r="W17" s="29">
        <f>'2009_MW_GW_Counties'!P17</f>
        <v>0</v>
      </c>
      <c r="X17" s="29">
        <f t="shared" si="6"/>
        <v>230.20000000000005</v>
      </c>
      <c r="Y17" s="28">
        <f>'2009_AG_GW_Counties'!U17</f>
        <v>335.09999999999985</v>
      </c>
      <c r="Z17" s="29">
        <f>'2009_Urban_GW_Counties'!U17</f>
        <v>78.599999999999994</v>
      </c>
      <c r="AA17" s="29">
        <f>'2009_MW_GW_Counties'!U17</f>
        <v>1.2000000000000002</v>
      </c>
      <c r="AB17" s="28">
        <f>'2009_AG_GW_Counties'!Q17+'2009_Urban_GW_Counties'!Q17+'2009_MW_GW_Counties'!Q17</f>
        <v>52.800000000000004</v>
      </c>
      <c r="AC17" s="28">
        <f>'2009_AG_GW_Counties'!R17+'2009_Urban_GW_Counties'!R17+'2009_MW_GW_Counties'!R17</f>
        <v>0</v>
      </c>
      <c r="AD17" s="28">
        <f>'2009_AG_GW_Counties'!S17+'2009_Urban_GW_Counties'!S17+'2009_MW_GW_Counties'!S17</f>
        <v>28.7</v>
      </c>
      <c r="AE17" s="28">
        <f>'2009_AG_GW_Counties'!W17</f>
        <v>9.4</v>
      </c>
      <c r="AF17" s="29">
        <f>'2009_Urban_GW_Counties'!W17</f>
        <v>3.4</v>
      </c>
      <c r="AG17" s="29">
        <f>'2009_MW_GW_Counties'!W17</f>
        <v>0</v>
      </c>
      <c r="AH17" s="28">
        <f>'2009_AG_GW_Counties'!W17+'2009_Urban_GW_Counties'!W17+'2009_MW_GW_Counties'!W17</f>
        <v>12.8</v>
      </c>
      <c r="AI17" s="29">
        <f t="shared" si="1"/>
        <v>414.89999999999981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'2009_AG_GW_Counties'!C18</f>
        <v>36.6</v>
      </c>
      <c r="D18" s="29">
        <f>'2009_Urban_GW_Counties'!C18</f>
        <v>3.8</v>
      </c>
      <c r="E18" s="29">
        <f>'2009_MW_GW_Counties'!C18</f>
        <v>0</v>
      </c>
      <c r="F18" s="29">
        <f t="shared" si="5"/>
        <v>40.4</v>
      </c>
      <c r="G18" s="28">
        <f>'2009_AG_GW_Counties'!H18</f>
        <v>45.1</v>
      </c>
      <c r="H18" s="29">
        <f>'2009_Urban_GW_Counties'!H18</f>
        <v>7.8</v>
      </c>
      <c r="I18" s="29">
        <f>'2009_MW_GW_Counties'!H18</f>
        <v>0</v>
      </c>
      <c r="J18" s="28">
        <f>'2009_AG_GW_Counties'!D18+'2009_Urban_GW_Counties'!D18+'2009_MW_GW_Counties'!D18</f>
        <v>8.3999999999999986</v>
      </c>
      <c r="K18" s="28">
        <f>'2009_AG_GW_Counties'!E18+'2009_Urban_GW_Counties'!E18+'2009_MW_GW_Counties'!E18</f>
        <v>0</v>
      </c>
      <c r="L18" s="28">
        <f>'2009_AG_GW_Counties'!F18+'2009_Urban_GW_Counties'!F18+'2009_MW_GW_Counties'!F18</f>
        <v>0.2</v>
      </c>
      <c r="M18" s="28">
        <f>'2009_AG_GW_Counties'!J18</f>
        <v>0.6</v>
      </c>
      <c r="N18" s="29">
        <f>'2009_Urban_GW_Counties'!J18</f>
        <v>0</v>
      </c>
      <c r="O18" s="29">
        <f>'2009_MW_GW_Counties'!J18</f>
        <v>0</v>
      </c>
      <c r="P18" s="28">
        <f>'2009_AG_GW_Counties'!J18+'2009_Urban_GW_Counties'!J18+'2009_MW_GW_Counties'!J18</f>
        <v>0.6</v>
      </c>
      <c r="Q18" s="29">
        <f>'2009_AG_GW_Counties'!H18+'2009_Urban_GW_Counties'!H18+'2009_MW_GW_Counties'!H18</f>
        <v>52.9</v>
      </c>
      <c r="S18" s="27">
        <v>505</v>
      </c>
      <c r="T18" s="25" t="s">
        <v>161</v>
      </c>
      <c r="U18" s="28">
        <f>'2009_AG_GW_Counties'!P18</f>
        <v>41.3</v>
      </c>
      <c r="V18" s="29">
        <f>'2009_Urban_GW_Counties'!P18</f>
        <v>4.3999999999999995</v>
      </c>
      <c r="W18" s="29">
        <f>'2009_MW_GW_Counties'!P18</f>
        <v>0</v>
      </c>
      <c r="X18" s="29">
        <f t="shared" si="6"/>
        <v>45.699999999999996</v>
      </c>
      <c r="Y18" s="28">
        <f>'2009_AG_GW_Counties'!U18</f>
        <v>50.300000000000004</v>
      </c>
      <c r="Z18" s="29">
        <f>'2009_Urban_GW_Counties'!U18</f>
        <v>8.5</v>
      </c>
      <c r="AA18" s="29">
        <f>'2009_MW_GW_Counties'!U18</f>
        <v>0</v>
      </c>
      <c r="AB18" s="28">
        <f>'2009_AG_GW_Counties'!Q18+'2009_Urban_GW_Counties'!Q18+'2009_MW_GW_Counties'!Q18</f>
        <v>9</v>
      </c>
      <c r="AC18" s="28">
        <f>'2009_AG_GW_Counties'!R18+'2009_Urban_GW_Counties'!R18+'2009_MW_GW_Counties'!R18</f>
        <v>0</v>
      </c>
      <c r="AD18" s="28">
        <f>'2009_AG_GW_Counties'!S18+'2009_Urban_GW_Counties'!S18+'2009_MW_GW_Counties'!S18</f>
        <v>0.2</v>
      </c>
      <c r="AE18" s="28">
        <f>'2009_AG_GW_Counties'!W18</f>
        <v>0.6</v>
      </c>
      <c r="AF18" s="29">
        <f>'2009_Urban_GW_Counties'!W18</f>
        <v>0</v>
      </c>
      <c r="AG18" s="29">
        <f>'2009_MW_GW_Counties'!W18</f>
        <v>0</v>
      </c>
      <c r="AH18" s="28">
        <f>'2009_AG_GW_Counties'!W18+'2009_Urban_GW_Counties'!W18+'2009_MW_GW_Counties'!W18</f>
        <v>0.6</v>
      </c>
      <c r="AI18" s="29">
        <f t="shared" si="1"/>
        <v>58.800000000000004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'2009_AG_GW_Counties'!C19</f>
        <v>105.1</v>
      </c>
      <c r="D19" s="29">
        <f>'2009_Urban_GW_Counties'!C19</f>
        <v>18.900000000000002</v>
      </c>
      <c r="E19" s="29">
        <f>'2009_MW_GW_Counties'!C19</f>
        <v>11.6</v>
      </c>
      <c r="F19" s="29">
        <f t="shared" si="5"/>
        <v>135.6</v>
      </c>
      <c r="G19" s="28">
        <f>'2009_AG_GW_Counties'!H19</f>
        <v>318.09999999999997</v>
      </c>
      <c r="H19" s="29">
        <f>'2009_Urban_GW_Counties'!H19</f>
        <v>23.8</v>
      </c>
      <c r="I19" s="29">
        <f>'2009_MW_GW_Counties'!H19</f>
        <v>26.400000000000002</v>
      </c>
      <c r="J19" s="28">
        <f>'2009_AG_GW_Counties'!D19+'2009_Urban_GW_Counties'!D19+'2009_MW_GW_Counties'!D19</f>
        <v>41.1</v>
      </c>
      <c r="K19" s="28">
        <f>'2009_AG_GW_Counties'!E19+'2009_Urban_GW_Counties'!E19+'2009_MW_GW_Counties'!E19</f>
        <v>0</v>
      </c>
      <c r="L19" s="28">
        <f>'2009_AG_GW_Counties'!F19+'2009_Urban_GW_Counties'!F19+'2009_MW_GW_Counties'!F19</f>
        <v>5.4999999999999991</v>
      </c>
      <c r="M19" s="28">
        <f>'2009_AG_GW_Counties'!J19</f>
        <v>11.3</v>
      </c>
      <c r="N19" s="29">
        <f>'2009_Urban_GW_Counties'!J19</f>
        <v>0</v>
      </c>
      <c r="O19" s="29">
        <f>'2009_MW_GW_Counties'!J19</f>
        <v>0.19999999999999929</v>
      </c>
      <c r="P19" s="28">
        <f>'2009_AG_GW_Counties'!J19+'2009_Urban_GW_Counties'!J19+'2009_MW_GW_Counties'!J19</f>
        <v>11.5</v>
      </c>
      <c r="Q19" s="29">
        <f>'2009_AG_GW_Counties'!H19+'2009_Urban_GW_Counties'!H19+'2009_MW_GW_Counties'!H19</f>
        <v>368.29999999999995</v>
      </c>
      <c r="S19" s="27">
        <v>506</v>
      </c>
      <c r="T19" s="25" t="s">
        <v>162</v>
      </c>
      <c r="U19" s="28">
        <f>'2009_AG_GW_Counties'!P19</f>
        <v>516.5</v>
      </c>
      <c r="V19" s="29">
        <f>'2009_Urban_GW_Counties'!P19</f>
        <v>13.6</v>
      </c>
      <c r="W19" s="29">
        <f>'2009_MW_GW_Counties'!P19</f>
        <v>9.6</v>
      </c>
      <c r="X19" s="29">
        <f t="shared" si="6"/>
        <v>539.70000000000005</v>
      </c>
      <c r="Y19" s="28">
        <f>'2009_AG_GW_Counties'!U19</f>
        <v>1753.1999999999998</v>
      </c>
      <c r="Z19" s="29">
        <f>'2009_Urban_GW_Counties'!U19</f>
        <v>13.6</v>
      </c>
      <c r="AA19" s="29">
        <f>'2009_MW_GW_Counties'!U19</f>
        <v>149.20000000000002</v>
      </c>
      <c r="AB19" s="28">
        <f>'2009_AG_GW_Counties'!Q19+'2009_Urban_GW_Counties'!Q19+'2009_MW_GW_Counties'!Q19</f>
        <v>65.099999999999994</v>
      </c>
      <c r="AC19" s="28">
        <f>'2009_AG_GW_Counties'!R19+'2009_Urban_GW_Counties'!R19+'2009_MW_GW_Counties'!R19</f>
        <v>0</v>
      </c>
      <c r="AD19" s="28">
        <f>'2009_AG_GW_Counties'!S19+'2009_Urban_GW_Counties'!S19+'2009_MW_GW_Counties'!S19</f>
        <v>63.9</v>
      </c>
      <c r="AE19" s="28">
        <f>'2009_AG_GW_Counties'!W19</f>
        <v>67.7</v>
      </c>
      <c r="AF19" s="29">
        <f>'2009_Urban_GW_Counties'!W19</f>
        <v>0</v>
      </c>
      <c r="AG19" s="29">
        <f>'2009_MW_GW_Counties'!W19</f>
        <v>11.300000000000011</v>
      </c>
      <c r="AH19" s="28">
        <f>'2009_AG_GW_Counties'!W19+'2009_Urban_GW_Counties'!W19+'2009_MW_GW_Counties'!W19</f>
        <v>79.000000000000014</v>
      </c>
      <c r="AI19" s="29">
        <f t="shared" si="1"/>
        <v>1915.9999999999998</v>
      </c>
      <c r="AL19" s="148" t="s">
        <v>234</v>
      </c>
      <c r="AM19" s="150">
        <v>401</v>
      </c>
      <c r="AN19" s="151" t="s">
        <v>93</v>
      </c>
      <c r="AO19" s="138">
        <f t="shared" ref="AO19:AX22" si="21">U10</f>
        <v>308.59999999999997</v>
      </c>
      <c r="AP19" s="138">
        <f t="shared" si="21"/>
        <v>95.2</v>
      </c>
      <c r="AQ19" s="138">
        <f t="shared" si="21"/>
        <v>0</v>
      </c>
      <c r="AR19" s="138">
        <f t="shared" si="21"/>
        <v>403.79999999999995</v>
      </c>
      <c r="AS19" s="138">
        <f t="shared" si="21"/>
        <v>350</v>
      </c>
      <c r="AT19" s="138">
        <f t="shared" si="21"/>
        <v>263.5</v>
      </c>
      <c r="AU19" s="138">
        <f t="shared" si="21"/>
        <v>0</v>
      </c>
      <c r="AV19" s="138">
        <f t="shared" si="21"/>
        <v>87.300000000000011</v>
      </c>
      <c r="AW19" s="138">
        <f t="shared" si="21"/>
        <v>43.5</v>
      </c>
      <c r="AX19" s="138">
        <f t="shared" si="21"/>
        <v>0</v>
      </c>
      <c r="AY19" s="138">
        <f t="shared" ref="AY19:BA19" si="22">AE10</f>
        <v>0</v>
      </c>
      <c r="AZ19" s="138">
        <f t="shared" si="22"/>
        <v>0</v>
      </c>
      <c r="BA19" s="138">
        <f t="shared" si="22"/>
        <v>0</v>
      </c>
      <c r="BB19" s="138">
        <f t="shared" ref="BB19:BC22" si="23">AH10</f>
        <v>0</v>
      </c>
      <c r="BC19" s="138">
        <f t="shared" si="23"/>
        <v>613.5</v>
      </c>
    </row>
    <row r="20" spans="1:56" x14ac:dyDescent="0.2">
      <c r="A20" s="23" t="s">
        <v>44</v>
      </c>
      <c r="B20" s="24" t="s">
        <v>45</v>
      </c>
      <c r="C20" s="28">
        <f>'2009_AG_GW_Counties'!C20</f>
        <v>55.3</v>
      </c>
      <c r="D20" s="29">
        <f>'2009_Urban_GW_Counties'!C20</f>
        <v>750.40000000000009</v>
      </c>
      <c r="E20" s="29">
        <f>'2009_MW_GW_Counties'!C20</f>
        <v>0</v>
      </c>
      <c r="F20" s="29">
        <f t="shared" si="5"/>
        <v>805.7</v>
      </c>
      <c r="G20" s="28">
        <f>'2009_AG_GW_Counties'!H20</f>
        <v>68.5</v>
      </c>
      <c r="H20" s="29">
        <f>'2009_Urban_GW_Counties'!H20</f>
        <v>1771.6999999999998</v>
      </c>
      <c r="I20" s="29">
        <f>'2009_MW_GW_Counties'!H20</f>
        <v>26.999999999999996</v>
      </c>
      <c r="J20" s="28">
        <f>'2009_AG_GW_Counties'!D20+'2009_Urban_GW_Counties'!D20+'2009_MW_GW_Counties'!D20</f>
        <v>108.79999999999998</v>
      </c>
      <c r="K20" s="28">
        <f>'2009_AG_GW_Counties'!E20+'2009_Urban_GW_Counties'!E20+'2009_MW_GW_Counties'!E20</f>
        <v>60.5</v>
      </c>
      <c r="L20" s="28">
        <f>'2009_AG_GW_Counties'!F20+'2009_Urban_GW_Counties'!F20+'2009_MW_GW_Counties'!F20</f>
        <v>0</v>
      </c>
      <c r="M20" s="28">
        <f>'2009_AG_GW_Counties'!J20</f>
        <v>9.5</v>
      </c>
      <c r="N20" s="29">
        <f>'2009_Urban_GW_Counties'!J20</f>
        <v>4.8999999999999995</v>
      </c>
      <c r="O20" s="29">
        <f>'2009_MW_GW_Counties'!J20</f>
        <v>0</v>
      </c>
      <c r="P20" s="28">
        <f>'2009_AG_GW_Counties'!J20+'2009_Urban_GW_Counties'!J20+'2009_MW_GW_Counties'!J20</f>
        <v>14.399999999999999</v>
      </c>
      <c r="Q20" s="29">
        <f>'2009_AG_GW_Counties'!H20+'2009_Urban_GW_Counties'!H20+'2009_MW_GW_Counties'!H20</f>
        <v>1867.1999999999998</v>
      </c>
      <c r="S20" s="27">
        <v>507</v>
      </c>
      <c r="T20" s="25" t="s">
        <v>163</v>
      </c>
      <c r="U20" s="28">
        <f>'2009_AG_GW_Counties'!P20</f>
        <v>529.9</v>
      </c>
      <c r="V20" s="29">
        <f>'2009_Urban_GW_Counties'!P20</f>
        <v>44.599999999999994</v>
      </c>
      <c r="W20" s="29">
        <f>'2009_MW_GW_Counties'!P20</f>
        <v>11.299999999999999</v>
      </c>
      <c r="X20" s="29">
        <f t="shared" si="6"/>
        <v>585.79999999999995</v>
      </c>
      <c r="Y20" s="28">
        <f>'2009_AG_GW_Counties'!U20</f>
        <v>2510.4000000000005</v>
      </c>
      <c r="Z20" s="29">
        <f>'2009_Urban_GW_Counties'!U20</f>
        <v>67.8</v>
      </c>
      <c r="AA20" s="29">
        <f>'2009_MW_GW_Counties'!U20</f>
        <v>290.7</v>
      </c>
      <c r="AB20" s="28">
        <f>'2009_AG_GW_Counties'!Q20+'2009_Urban_GW_Counties'!Q20+'2009_MW_GW_Counties'!Q20</f>
        <v>145.50000000000003</v>
      </c>
      <c r="AC20" s="28">
        <f>'2009_AG_GW_Counties'!R20+'2009_Urban_GW_Counties'!R20+'2009_MW_GW_Counties'!R20</f>
        <v>0</v>
      </c>
      <c r="AD20" s="28">
        <f>'2009_AG_GW_Counties'!S20+'2009_Urban_GW_Counties'!S20+'2009_MW_GW_Counties'!S20</f>
        <v>131.30000000000001</v>
      </c>
      <c r="AE20" s="28">
        <f>'2009_AG_GW_Counties'!W20</f>
        <v>371.6</v>
      </c>
      <c r="AF20" s="29">
        <f>'2009_Urban_GW_Counties'!W20</f>
        <v>0</v>
      </c>
      <c r="AG20" s="29">
        <f>'2009_MW_GW_Counties'!W20</f>
        <v>127.4</v>
      </c>
      <c r="AH20" s="28">
        <f>'2009_AG_GW_Counties'!W20+'2009_Urban_GW_Counties'!W20+'2009_MW_GW_Counties'!W20</f>
        <v>499</v>
      </c>
      <c r="AI20" s="29">
        <f t="shared" si="1"/>
        <v>2868.9000000000005</v>
      </c>
      <c r="AL20" s="148"/>
      <c r="AM20" s="150">
        <v>402</v>
      </c>
      <c r="AN20" s="151" t="s">
        <v>155</v>
      </c>
      <c r="AO20" s="138">
        <f t="shared" si="21"/>
        <v>2.9000000000000004</v>
      </c>
      <c r="AP20" s="138">
        <f t="shared" si="21"/>
        <v>645.4</v>
      </c>
      <c r="AQ20" s="138">
        <f t="shared" si="21"/>
        <v>0</v>
      </c>
      <c r="AR20" s="138">
        <f t="shared" si="21"/>
        <v>648.29999999999995</v>
      </c>
      <c r="AS20" s="138">
        <f t="shared" si="21"/>
        <v>5.5</v>
      </c>
      <c r="AT20" s="138">
        <f t="shared" si="21"/>
        <v>1583.5</v>
      </c>
      <c r="AU20" s="138">
        <f t="shared" si="21"/>
        <v>26.999999999999996</v>
      </c>
      <c r="AV20" s="138">
        <f t="shared" si="21"/>
        <v>60.900000000000006</v>
      </c>
      <c r="AW20" s="138">
        <f t="shared" si="21"/>
        <v>60.5</v>
      </c>
      <c r="AX20" s="138">
        <f t="shared" si="21"/>
        <v>0</v>
      </c>
      <c r="AY20" s="138">
        <f t="shared" ref="AY20:BA20" si="24">AE11</f>
        <v>0</v>
      </c>
      <c r="AZ20" s="138">
        <f t="shared" si="24"/>
        <v>0</v>
      </c>
      <c r="BA20" s="138">
        <f t="shared" si="24"/>
        <v>0</v>
      </c>
      <c r="BB20" s="138">
        <f t="shared" si="23"/>
        <v>0</v>
      </c>
      <c r="BC20" s="138">
        <f t="shared" si="23"/>
        <v>1616</v>
      </c>
    </row>
    <row r="21" spans="1:56" x14ac:dyDescent="0.2">
      <c r="A21" s="23" t="s">
        <v>46</v>
      </c>
      <c r="B21" s="24" t="s">
        <v>47</v>
      </c>
      <c r="C21" s="28">
        <f>'2009_AG_GW_Counties'!C21</f>
        <v>945.1</v>
      </c>
      <c r="D21" s="29">
        <f>'2009_Urban_GW_Counties'!C21</f>
        <v>40.099999999999994</v>
      </c>
      <c r="E21" s="29">
        <f>'2009_MW_GW_Counties'!C21</f>
        <v>0</v>
      </c>
      <c r="F21" s="29">
        <f t="shared" si="5"/>
        <v>985.2</v>
      </c>
      <c r="G21" s="28">
        <f>'2009_AG_GW_Counties'!H21</f>
        <v>1084.5</v>
      </c>
      <c r="H21" s="29">
        <f>'2009_Urban_GW_Counties'!H21</f>
        <v>40.199999999999996</v>
      </c>
      <c r="I21" s="29">
        <f>'2009_MW_GW_Counties'!H21</f>
        <v>0</v>
      </c>
      <c r="J21" s="28">
        <f>'2009_AG_GW_Counties'!D21+'2009_Urban_GW_Counties'!D21+'2009_MW_GW_Counties'!D21</f>
        <v>327.10000000000002</v>
      </c>
      <c r="K21" s="28">
        <f>'2009_AG_GW_Counties'!E21+'2009_Urban_GW_Counties'!E21+'2009_MW_GW_Counties'!E21</f>
        <v>0</v>
      </c>
      <c r="L21" s="28">
        <f>'2009_AG_GW_Counties'!F21+'2009_Urban_GW_Counties'!F21+'2009_MW_GW_Counties'!F21</f>
        <v>7</v>
      </c>
      <c r="M21" s="28">
        <f>'2009_AG_GW_Counties'!J21</f>
        <v>0</v>
      </c>
      <c r="N21" s="29">
        <f>'2009_Urban_GW_Counties'!J21</f>
        <v>0</v>
      </c>
      <c r="O21" s="29">
        <f>'2009_MW_GW_Counties'!J21</f>
        <v>0</v>
      </c>
      <c r="P21" s="28">
        <f>'2009_AG_GW_Counties'!J21+'2009_Urban_GW_Counties'!J21+'2009_MW_GW_Counties'!J21</f>
        <v>0</v>
      </c>
      <c r="Q21" s="29">
        <f>'2009_AG_GW_Counties'!H21+'2009_Urban_GW_Counties'!H21+'2009_MW_GW_Counties'!H21</f>
        <v>1124.7</v>
      </c>
      <c r="S21" s="27">
        <v>508</v>
      </c>
      <c r="T21" s="25" t="s">
        <v>164</v>
      </c>
      <c r="U21" s="28">
        <f>'2009_AG_GW_Counties'!P21</f>
        <v>50.8</v>
      </c>
      <c r="V21" s="29">
        <f>'2009_Urban_GW_Counties'!P21</f>
        <v>22.8</v>
      </c>
      <c r="W21" s="29">
        <f>'2009_MW_GW_Counties'!P21</f>
        <v>0</v>
      </c>
      <c r="X21" s="29">
        <f t="shared" si="6"/>
        <v>73.599999999999994</v>
      </c>
      <c r="Y21" s="28">
        <f>'2009_AG_GW_Counties'!U21</f>
        <v>337.20000000000005</v>
      </c>
      <c r="Z21" s="29">
        <f>'2009_Urban_GW_Counties'!U21</f>
        <v>129.1</v>
      </c>
      <c r="AA21" s="29">
        <f>'2009_MW_GW_Counties'!U21</f>
        <v>2.4</v>
      </c>
      <c r="AB21" s="28">
        <f>'2009_AG_GW_Counties'!Q21+'2009_Urban_GW_Counties'!Q21+'2009_MW_GW_Counties'!Q21</f>
        <v>31.799999999999997</v>
      </c>
      <c r="AC21" s="28">
        <f>'2009_AG_GW_Counties'!R21+'2009_Urban_GW_Counties'!R21+'2009_MW_GW_Counties'!R21</f>
        <v>0</v>
      </c>
      <c r="AD21" s="28">
        <f>'2009_AG_GW_Counties'!S21+'2009_Urban_GW_Counties'!S21+'2009_MW_GW_Counties'!S21</f>
        <v>24.700000000000003</v>
      </c>
      <c r="AE21" s="28">
        <f>'2009_AG_GW_Counties'!W21</f>
        <v>21.6</v>
      </c>
      <c r="AF21" s="29">
        <f>'2009_Urban_GW_Counties'!W21</f>
        <v>0</v>
      </c>
      <c r="AG21" s="29">
        <f>'2009_MW_GW_Counties'!W21</f>
        <v>0</v>
      </c>
      <c r="AH21" s="28">
        <f>'2009_AG_GW_Counties'!W21+'2009_Urban_GW_Counties'!W21+'2009_MW_GW_Counties'!W21</f>
        <v>21.6</v>
      </c>
      <c r="AI21" s="29">
        <f t="shared" si="1"/>
        <v>468.70000000000005</v>
      </c>
      <c r="AL21" s="148"/>
      <c r="AM21" s="150">
        <v>403</v>
      </c>
      <c r="AN21" s="151" t="s">
        <v>156</v>
      </c>
      <c r="AO21" s="138">
        <f t="shared" si="21"/>
        <v>123.89999999999999</v>
      </c>
      <c r="AP21" s="138">
        <f t="shared" si="21"/>
        <v>506.9</v>
      </c>
      <c r="AQ21" s="138">
        <f t="shared" si="21"/>
        <v>0</v>
      </c>
      <c r="AR21" s="138">
        <f t="shared" si="21"/>
        <v>630.79999999999995</v>
      </c>
      <c r="AS21" s="138">
        <f t="shared" si="21"/>
        <v>148.6</v>
      </c>
      <c r="AT21" s="138">
        <f t="shared" si="21"/>
        <v>1225.4000000000001</v>
      </c>
      <c r="AU21" s="138">
        <f t="shared" si="21"/>
        <v>5.3</v>
      </c>
      <c r="AV21" s="138">
        <f t="shared" si="21"/>
        <v>302.99999999999994</v>
      </c>
      <c r="AW21" s="138">
        <f t="shared" si="21"/>
        <v>41.5</v>
      </c>
      <c r="AX21" s="138">
        <f t="shared" si="21"/>
        <v>0</v>
      </c>
      <c r="AY21" s="138">
        <f t="shared" ref="AY21:BA21" si="25">AE12</f>
        <v>10.4</v>
      </c>
      <c r="AZ21" s="138">
        <f t="shared" si="25"/>
        <v>269.89999999999998</v>
      </c>
      <c r="BA21" s="138">
        <f t="shared" si="25"/>
        <v>0</v>
      </c>
      <c r="BB21" s="138">
        <f t="shared" si="23"/>
        <v>280.29999999999995</v>
      </c>
      <c r="BC21" s="138">
        <f t="shared" si="23"/>
        <v>1379.3</v>
      </c>
    </row>
    <row r="22" spans="1:56" ht="13.5" thickBot="1" x14ac:dyDescent="0.25">
      <c r="A22" s="23" t="s">
        <v>48</v>
      </c>
      <c r="B22" s="24" t="s">
        <v>49</v>
      </c>
      <c r="C22" s="28">
        <f>'2009_AG_GW_Counties'!C22</f>
        <v>3.1</v>
      </c>
      <c r="D22" s="29">
        <f>'2009_Urban_GW_Counties'!C22</f>
        <v>1</v>
      </c>
      <c r="E22" s="29">
        <f>'2009_MW_GW_Counties'!C22</f>
        <v>0</v>
      </c>
      <c r="F22" s="29">
        <f t="shared" si="5"/>
        <v>4.0999999999999996</v>
      </c>
      <c r="G22" s="28">
        <f>'2009_AG_GW_Counties'!H22</f>
        <v>4.4000000000000004</v>
      </c>
      <c r="H22" s="29">
        <f>'2009_Urban_GW_Counties'!H22</f>
        <v>36.299999999999997</v>
      </c>
      <c r="I22" s="29">
        <f>'2009_MW_GW_Counties'!H22</f>
        <v>0</v>
      </c>
      <c r="J22" s="28">
        <f>'2009_AG_GW_Counties'!D22+'2009_Urban_GW_Counties'!D22+'2009_MW_GW_Counties'!D22</f>
        <v>12</v>
      </c>
      <c r="K22" s="28">
        <f>'2009_AG_GW_Counties'!E22+'2009_Urban_GW_Counties'!E22+'2009_MW_GW_Counties'!E22</f>
        <v>0</v>
      </c>
      <c r="L22" s="28">
        <f>'2009_AG_GW_Counties'!F22+'2009_Urban_GW_Counties'!F22+'2009_MW_GW_Counties'!F22</f>
        <v>0</v>
      </c>
      <c r="M22" s="28">
        <f>'2009_AG_GW_Counties'!J22</f>
        <v>0</v>
      </c>
      <c r="N22" s="29">
        <f>'2009_Urban_GW_Counties'!J22</f>
        <v>0</v>
      </c>
      <c r="O22" s="29">
        <f>'2009_MW_GW_Counties'!J22</f>
        <v>0</v>
      </c>
      <c r="P22" s="28">
        <f>'2009_AG_GW_Counties'!J22+'2009_Urban_GW_Counties'!J22+'2009_MW_GW_Counties'!J22</f>
        <v>0</v>
      </c>
      <c r="Q22" s="29">
        <f>'2009_AG_GW_Counties'!H22+'2009_Urban_GW_Counties'!H22+'2009_MW_GW_Counties'!H22</f>
        <v>40.699999999999996</v>
      </c>
      <c r="S22" s="27">
        <v>509</v>
      </c>
      <c r="T22" s="25" t="s">
        <v>165</v>
      </c>
      <c r="U22" s="28">
        <f>'2009_AG_GW_Counties'!P22</f>
        <v>549.59999999999991</v>
      </c>
      <c r="V22" s="29">
        <f>'2009_Urban_GW_Counties'!P22</f>
        <v>48.9</v>
      </c>
      <c r="W22" s="29">
        <f>'2009_MW_GW_Counties'!P22</f>
        <v>0</v>
      </c>
      <c r="X22" s="29">
        <f t="shared" si="6"/>
        <v>598.49999999999989</v>
      </c>
      <c r="Y22" s="28">
        <f>'2009_AG_GW_Counties'!U22</f>
        <v>876.8</v>
      </c>
      <c r="Z22" s="29">
        <f>'2009_Urban_GW_Counties'!U22</f>
        <v>77.8</v>
      </c>
      <c r="AA22" s="29">
        <f>'2009_MW_GW_Counties'!U22</f>
        <v>0</v>
      </c>
      <c r="AB22" s="28">
        <f>'2009_AG_GW_Counties'!Q22+'2009_Urban_GW_Counties'!Q22+'2009_MW_GW_Counties'!Q22</f>
        <v>126.50000000000001</v>
      </c>
      <c r="AC22" s="28">
        <f>'2009_AG_GW_Counties'!R22+'2009_Urban_GW_Counties'!R22+'2009_MW_GW_Counties'!R22</f>
        <v>0</v>
      </c>
      <c r="AD22" s="28">
        <f>'2009_AG_GW_Counties'!S22+'2009_Urban_GW_Counties'!S22+'2009_MW_GW_Counties'!S22</f>
        <v>21.099999999999998</v>
      </c>
      <c r="AE22" s="28">
        <f>'2009_AG_GW_Counties'!W22</f>
        <v>176</v>
      </c>
      <c r="AF22" s="29">
        <f>'2009_Urban_GW_Counties'!W22</f>
        <v>0</v>
      </c>
      <c r="AG22" s="29">
        <f>'2009_MW_GW_Counties'!W22</f>
        <v>0</v>
      </c>
      <c r="AH22" s="28">
        <f>'2009_AG_GW_Counties'!W22+'2009_Urban_GW_Counties'!W22+'2009_MW_GW_Counties'!W22</f>
        <v>176</v>
      </c>
      <c r="AI22" s="29">
        <f t="shared" si="1"/>
        <v>954.59999999999991</v>
      </c>
      <c r="AL22" s="148"/>
      <c r="AM22" s="152">
        <v>404</v>
      </c>
      <c r="AN22" s="153" t="s">
        <v>81</v>
      </c>
      <c r="AO22" s="154">
        <f t="shared" si="21"/>
        <v>35.900000000000006</v>
      </c>
      <c r="AP22" s="154">
        <f t="shared" si="21"/>
        <v>25.700000000000003</v>
      </c>
      <c r="AQ22" s="154">
        <f t="shared" si="21"/>
        <v>0</v>
      </c>
      <c r="AR22" s="154">
        <f t="shared" si="21"/>
        <v>61.600000000000009</v>
      </c>
      <c r="AS22" s="154">
        <f t="shared" si="21"/>
        <v>249.5</v>
      </c>
      <c r="AT22" s="154">
        <f t="shared" si="21"/>
        <v>680.4</v>
      </c>
      <c r="AU22" s="154">
        <f t="shared" si="21"/>
        <v>0</v>
      </c>
      <c r="AV22" s="154">
        <f t="shared" si="21"/>
        <v>22.299999999999997</v>
      </c>
      <c r="AW22" s="154">
        <f t="shared" si="21"/>
        <v>14.8</v>
      </c>
      <c r="AX22" s="154">
        <f t="shared" si="21"/>
        <v>0</v>
      </c>
      <c r="AY22" s="154">
        <f t="shared" ref="AY22:BA22" si="26">AE13</f>
        <v>0</v>
      </c>
      <c r="AZ22" s="154">
        <f t="shared" si="26"/>
        <v>0</v>
      </c>
      <c r="BA22" s="154">
        <f t="shared" si="26"/>
        <v>0</v>
      </c>
      <c r="BB22" s="154">
        <f t="shared" si="23"/>
        <v>0</v>
      </c>
      <c r="BC22" s="154">
        <f t="shared" si="23"/>
        <v>929.9</v>
      </c>
    </row>
    <row r="23" spans="1:56" ht="13.5" thickTop="1" x14ac:dyDescent="0.2">
      <c r="A23" s="23" t="s">
        <v>50</v>
      </c>
      <c r="B23" s="24" t="s">
        <v>51</v>
      </c>
      <c r="C23" s="28">
        <f>'2009_AG_GW_Counties'!C23</f>
        <v>3.1</v>
      </c>
      <c r="D23" s="29">
        <f>'2009_Urban_GW_Counties'!C23</f>
        <v>4.5</v>
      </c>
      <c r="E23" s="29">
        <f>'2009_MW_GW_Counties'!C23</f>
        <v>0</v>
      </c>
      <c r="F23" s="29">
        <f t="shared" si="5"/>
        <v>7.6</v>
      </c>
      <c r="G23" s="28">
        <f>'2009_AG_GW_Counties'!H23</f>
        <v>3.1</v>
      </c>
      <c r="H23" s="29">
        <f>'2009_Urban_GW_Counties'!H23</f>
        <v>4.5</v>
      </c>
      <c r="I23" s="29">
        <f>'2009_MW_GW_Counties'!H23</f>
        <v>0</v>
      </c>
      <c r="J23" s="28">
        <f>'2009_AG_GW_Counties'!D23+'2009_Urban_GW_Counties'!D23+'2009_MW_GW_Counties'!D23</f>
        <v>2.6</v>
      </c>
      <c r="K23" s="28">
        <f>'2009_AG_GW_Counties'!E23+'2009_Urban_GW_Counties'!E23+'2009_MW_GW_Counties'!E23</f>
        <v>0</v>
      </c>
      <c r="L23" s="28">
        <f>'2009_AG_GW_Counties'!F23+'2009_Urban_GW_Counties'!F23+'2009_MW_GW_Counties'!F23</f>
        <v>0</v>
      </c>
      <c r="M23" s="28">
        <f>'2009_AG_GW_Counties'!J23</f>
        <v>0</v>
      </c>
      <c r="N23" s="29">
        <f>'2009_Urban_GW_Counties'!J23</f>
        <v>0</v>
      </c>
      <c r="O23" s="29">
        <f>'2009_MW_GW_Counties'!J23</f>
        <v>0</v>
      </c>
      <c r="P23" s="28">
        <f>'2009_AG_GW_Counties'!J23+'2009_Urban_GW_Counties'!J23+'2009_MW_GW_Counties'!J23</f>
        <v>0</v>
      </c>
      <c r="Q23" s="29">
        <f>'2009_AG_GW_Counties'!H23+'2009_Urban_GW_Counties'!H23+'2009_MW_GW_Counties'!H23</f>
        <v>7.6</v>
      </c>
      <c r="S23" s="27">
        <v>510</v>
      </c>
      <c r="T23" s="25" t="s">
        <v>166</v>
      </c>
      <c r="U23" s="28">
        <f>'2009_AG_GW_Counties'!P23</f>
        <v>21.9</v>
      </c>
      <c r="V23" s="29">
        <f>'2009_Urban_GW_Counties'!P23</f>
        <v>6</v>
      </c>
      <c r="W23" s="29">
        <f>'2009_MW_GW_Counties'!P23</f>
        <v>0</v>
      </c>
      <c r="X23" s="29">
        <f t="shared" si="6"/>
        <v>27.9</v>
      </c>
      <c r="Y23" s="28">
        <f>'2009_AG_GW_Counties'!U23</f>
        <v>420.70000000000005</v>
      </c>
      <c r="Z23" s="29">
        <f>'2009_Urban_GW_Counties'!U23</f>
        <v>34.699999999999996</v>
      </c>
      <c r="AA23" s="29">
        <f>'2009_MW_GW_Counties'!U23</f>
        <v>59.4</v>
      </c>
      <c r="AB23" s="28">
        <f>'2009_AG_GW_Counties'!Q23+'2009_Urban_GW_Counties'!Q23+'2009_MW_GW_Counties'!Q23</f>
        <v>3.6</v>
      </c>
      <c r="AC23" s="28">
        <f>'2009_AG_GW_Counties'!R23+'2009_Urban_GW_Counties'!R23+'2009_MW_GW_Counties'!R23</f>
        <v>0</v>
      </c>
      <c r="AD23" s="28">
        <f>'2009_AG_GW_Counties'!S23+'2009_Urban_GW_Counties'!S23+'2009_MW_GW_Counties'!S23</f>
        <v>0</v>
      </c>
      <c r="AE23" s="28">
        <f>'2009_AG_GW_Counties'!W23</f>
        <v>0</v>
      </c>
      <c r="AF23" s="29">
        <f>'2009_Urban_GW_Counties'!W23</f>
        <v>0</v>
      </c>
      <c r="AG23" s="29">
        <f>'2009_MW_GW_Counties'!W23</f>
        <v>0</v>
      </c>
      <c r="AH23" s="28">
        <f>'2009_AG_GW_Counties'!W23+'2009_Urban_GW_Counties'!W23+'2009_MW_GW_Counties'!W23</f>
        <v>0</v>
      </c>
      <c r="AI23" s="29">
        <f t="shared" si="1"/>
        <v>514.80000000000007</v>
      </c>
      <c r="AL23" s="148"/>
      <c r="AM23" s="150"/>
      <c r="AN23" s="155" t="s">
        <v>242</v>
      </c>
      <c r="AO23" s="138">
        <f>SUM(AO19:AO22)</f>
        <v>471.29999999999995</v>
      </c>
      <c r="AP23" s="138">
        <f t="shared" ref="AP23:BC23" si="27">SUM(AP19:AP22)</f>
        <v>1273.2</v>
      </c>
      <c r="AQ23" s="138">
        <f t="shared" si="27"/>
        <v>0</v>
      </c>
      <c r="AR23" s="138">
        <f t="shared" si="27"/>
        <v>1744.4999999999998</v>
      </c>
      <c r="AS23" s="138">
        <f t="shared" si="27"/>
        <v>753.6</v>
      </c>
      <c r="AT23" s="138">
        <f t="shared" si="27"/>
        <v>3752.8</v>
      </c>
      <c r="AU23" s="138">
        <f t="shared" si="27"/>
        <v>32.299999999999997</v>
      </c>
      <c r="AV23" s="138">
        <f t="shared" si="27"/>
        <v>473.49999999999994</v>
      </c>
      <c r="AW23" s="138">
        <f t="shared" si="27"/>
        <v>160.30000000000001</v>
      </c>
      <c r="AX23" s="138">
        <f t="shared" si="27"/>
        <v>0</v>
      </c>
      <c r="AY23" s="138">
        <f t="shared" ref="AY23:BA23" si="28">SUM(AY19:AY22)</f>
        <v>10.4</v>
      </c>
      <c r="AZ23" s="138">
        <f t="shared" si="28"/>
        <v>269.89999999999998</v>
      </c>
      <c r="BA23" s="138">
        <f t="shared" si="28"/>
        <v>0</v>
      </c>
      <c r="BB23" s="138">
        <f t="shared" si="27"/>
        <v>280.29999999999995</v>
      </c>
      <c r="BC23" s="138">
        <f t="shared" si="27"/>
        <v>4538.7</v>
      </c>
      <c r="BD23" s="28">
        <f>AS23+AT23+AU23</f>
        <v>4538.7000000000007</v>
      </c>
    </row>
    <row r="24" spans="1:56" x14ac:dyDescent="0.2">
      <c r="A24" s="23" t="s">
        <v>52</v>
      </c>
      <c r="B24" s="24" t="s">
        <v>53</v>
      </c>
      <c r="C24" s="28">
        <f>'2009_AG_GW_Counties'!C24</f>
        <v>28.1</v>
      </c>
      <c r="D24" s="29">
        <f>'2009_Urban_GW_Counties'!C24</f>
        <v>6.6000000000000005</v>
      </c>
      <c r="E24" s="29">
        <f>'2009_MW_GW_Counties'!C24</f>
        <v>0</v>
      </c>
      <c r="F24" s="29">
        <f t="shared" si="5"/>
        <v>34.700000000000003</v>
      </c>
      <c r="G24" s="28">
        <f>'2009_AG_GW_Counties'!H24</f>
        <v>55.199999999999996</v>
      </c>
      <c r="H24" s="29">
        <f>'2009_Urban_GW_Counties'!H24</f>
        <v>16.100000000000001</v>
      </c>
      <c r="I24" s="29">
        <f>'2009_MW_GW_Counties'!H24</f>
        <v>0</v>
      </c>
      <c r="J24" s="28">
        <f>'2009_AG_GW_Counties'!D24+'2009_Urban_GW_Counties'!D24+'2009_MW_GW_Counties'!D24</f>
        <v>10.3</v>
      </c>
      <c r="K24" s="28">
        <f>'2009_AG_GW_Counties'!E24+'2009_Urban_GW_Counties'!E24+'2009_MW_GW_Counties'!E24</f>
        <v>0</v>
      </c>
      <c r="L24" s="28">
        <f>'2009_AG_GW_Counties'!F24+'2009_Urban_GW_Counties'!F24+'2009_MW_GW_Counties'!F24</f>
        <v>3.0000000000000004</v>
      </c>
      <c r="M24" s="28">
        <f>'2009_AG_GW_Counties'!J24</f>
        <v>0</v>
      </c>
      <c r="N24" s="29">
        <f>'2009_Urban_GW_Counties'!J24</f>
        <v>0</v>
      </c>
      <c r="O24" s="29">
        <f>'2009_MW_GW_Counties'!J24</f>
        <v>0</v>
      </c>
      <c r="P24" s="28">
        <f>'2009_AG_GW_Counties'!J24+'2009_Urban_GW_Counties'!J24+'2009_MW_GW_Counties'!J24</f>
        <v>0</v>
      </c>
      <c r="Q24" s="29">
        <f>'2009_AG_GW_Counties'!H24+'2009_Urban_GW_Counties'!H24+'2009_MW_GW_Counties'!H24</f>
        <v>71.3</v>
      </c>
      <c r="S24" s="27">
        <v>511</v>
      </c>
      <c r="T24" s="25" t="s">
        <v>167</v>
      </c>
      <c r="U24" s="28">
        <f>'2009_AG_GW_Counties'!P24</f>
        <v>217.8</v>
      </c>
      <c r="V24" s="29">
        <f>'2009_Urban_GW_Counties'!P24</f>
        <v>171.8</v>
      </c>
      <c r="W24" s="29">
        <f>'2009_MW_GW_Counties'!P24</f>
        <v>0</v>
      </c>
      <c r="X24" s="29">
        <f t="shared" si="6"/>
        <v>389.6</v>
      </c>
      <c r="Y24" s="28">
        <f>'2009_AG_GW_Counties'!U24</f>
        <v>462.3</v>
      </c>
      <c r="Z24" s="29">
        <f>'2009_Urban_GW_Counties'!U24</f>
        <v>422.2</v>
      </c>
      <c r="AA24" s="29">
        <f>'2009_MW_GW_Counties'!U24</f>
        <v>0</v>
      </c>
      <c r="AB24" s="28">
        <f>'2009_AG_GW_Counties'!Q24+'2009_Urban_GW_Counties'!Q24+'2009_MW_GW_Counties'!Q24</f>
        <v>69.400000000000006</v>
      </c>
      <c r="AC24" s="28">
        <f>'2009_AG_GW_Counties'!R24+'2009_Urban_GW_Counties'!R24+'2009_MW_GW_Counties'!R24</f>
        <v>0</v>
      </c>
      <c r="AD24" s="28">
        <f>'2009_AG_GW_Counties'!S24+'2009_Urban_GW_Counties'!S24+'2009_MW_GW_Counties'!S24</f>
        <v>7.3</v>
      </c>
      <c r="AE24" s="28">
        <f>'2009_AG_GW_Counties'!W24</f>
        <v>19.599999999999998</v>
      </c>
      <c r="AF24" s="29">
        <f>'2009_Urban_GW_Counties'!W24</f>
        <v>0.3</v>
      </c>
      <c r="AG24" s="29">
        <f>'2009_MW_GW_Counties'!W24</f>
        <v>0</v>
      </c>
      <c r="AH24" s="28">
        <f>'2009_AG_GW_Counties'!W24+'2009_Urban_GW_Counties'!W24+'2009_MW_GW_Counties'!W24</f>
        <v>19.899999999999999</v>
      </c>
      <c r="AI24" s="29">
        <f t="shared" si="1"/>
        <v>884.5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'2009_AG_GW_Counties'!C25</f>
        <v>909.7</v>
      </c>
      <c r="D25" s="29">
        <f>'2009_Urban_GW_Counties'!C25</f>
        <v>86.100000000000009</v>
      </c>
      <c r="E25" s="29">
        <f>'2009_MW_GW_Counties'!C25</f>
        <v>197</v>
      </c>
      <c r="F25" s="29">
        <f t="shared" si="5"/>
        <v>1192.8000000000002</v>
      </c>
      <c r="G25" s="28">
        <f>'2009_AG_GW_Counties'!H25</f>
        <v>2168.1</v>
      </c>
      <c r="H25" s="29">
        <f>'2009_Urban_GW_Counties'!H25</f>
        <v>88.500000000000014</v>
      </c>
      <c r="I25" s="29">
        <f>'2009_MW_GW_Counties'!H25</f>
        <v>500.20000000000005</v>
      </c>
      <c r="J25" s="28">
        <f>'2009_AG_GW_Counties'!D25+'2009_Urban_GW_Counties'!D25+'2009_MW_GW_Counties'!D25</f>
        <v>127.10000000000001</v>
      </c>
      <c r="K25" s="28">
        <f>'2009_AG_GW_Counties'!E25+'2009_Urban_GW_Counties'!E25+'2009_MW_GW_Counties'!E25</f>
        <v>4.2</v>
      </c>
      <c r="L25" s="28">
        <f>'2009_AG_GW_Counties'!F25+'2009_Urban_GW_Counties'!F25+'2009_MW_GW_Counties'!F25</f>
        <v>62.899999999999991</v>
      </c>
      <c r="M25" s="28">
        <f>'2009_AG_GW_Counties'!J25</f>
        <v>157.80000000000001</v>
      </c>
      <c r="N25" s="29">
        <f>'2009_Urban_GW_Counties'!J25</f>
        <v>0</v>
      </c>
      <c r="O25" s="29">
        <f>'2009_MW_GW_Counties'!J25</f>
        <v>22.100000000000023</v>
      </c>
      <c r="P25" s="28">
        <f>'2009_AG_GW_Counties'!J25+'2009_Urban_GW_Counties'!J25+'2009_MW_GW_Counties'!J25</f>
        <v>179.90000000000003</v>
      </c>
      <c r="Q25" s="29">
        <f>'2009_AG_GW_Counties'!H25+'2009_Urban_GW_Counties'!H25+'2009_MW_GW_Counties'!H25</f>
        <v>2756.8</v>
      </c>
      <c r="S25" s="27">
        <v>601</v>
      </c>
      <c r="T25" s="25" t="s">
        <v>168</v>
      </c>
      <c r="U25" s="28">
        <f>'2009_AG_GW_Counties'!P25</f>
        <v>1.9</v>
      </c>
      <c r="V25" s="29">
        <f>'2009_Urban_GW_Counties'!P25</f>
        <v>11.8</v>
      </c>
      <c r="W25" s="29">
        <f>'2009_MW_GW_Counties'!P25</f>
        <v>0</v>
      </c>
      <c r="X25" s="29">
        <f t="shared" si="6"/>
        <v>13.700000000000001</v>
      </c>
      <c r="Y25" s="28">
        <f>'2009_AG_GW_Counties'!U25</f>
        <v>34.200000000000003</v>
      </c>
      <c r="Z25" s="29">
        <f>'2009_Urban_GW_Counties'!U25</f>
        <v>95.7</v>
      </c>
      <c r="AA25" s="29">
        <f>'2009_MW_GW_Counties'!U25</f>
        <v>0</v>
      </c>
      <c r="AB25" s="28">
        <f>'2009_AG_GW_Counties'!Q25+'2009_Urban_GW_Counties'!Q25+'2009_MW_GW_Counties'!Q25</f>
        <v>27.7</v>
      </c>
      <c r="AC25" s="28">
        <f>'2009_AG_GW_Counties'!R25+'2009_Urban_GW_Counties'!R25+'2009_MW_GW_Counties'!R25</f>
        <v>0</v>
      </c>
      <c r="AD25" s="28">
        <f>'2009_AG_GW_Counties'!S25+'2009_Urban_GW_Counties'!S25+'2009_MW_GW_Counties'!S25</f>
        <v>1.2000000000000002</v>
      </c>
      <c r="AE25" s="28">
        <f>'2009_AG_GW_Counties'!W25</f>
        <v>0</v>
      </c>
      <c r="AF25" s="29">
        <f>'2009_Urban_GW_Counties'!W25</f>
        <v>0</v>
      </c>
      <c r="AG25" s="29">
        <f>'2009_MW_GW_Counties'!W25</f>
        <v>0</v>
      </c>
      <c r="AH25" s="28">
        <f>'2009_AG_GW_Counties'!W25+'2009_Urban_GW_Counties'!W25+'2009_MW_GW_Counties'!W25</f>
        <v>0</v>
      </c>
      <c r="AI25" s="29">
        <f t="shared" si="1"/>
        <v>129.9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'2009_AG_GW_Counties'!C26</f>
        <v>94</v>
      </c>
      <c r="D26" s="29">
        <f>'2009_Urban_GW_Counties'!C26</f>
        <v>2.9000000000000004</v>
      </c>
      <c r="E26" s="29">
        <f>'2009_MW_GW_Counties'!C26</f>
        <v>0</v>
      </c>
      <c r="F26" s="29">
        <f t="shared" si="5"/>
        <v>96.9</v>
      </c>
      <c r="G26" s="28">
        <f>'2009_AG_GW_Counties'!H26</f>
        <v>387.1</v>
      </c>
      <c r="H26" s="29">
        <f>'2009_Urban_GW_Counties'!H26</f>
        <v>3.0999999999999996</v>
      </c>
      <c r="I26" s="29">
        <f>'2009_MW_GW_Counties'!H26</f>
        <v>83.899999999999991</v>
      </c>
      <c r="J26" s="28">
        <f>'2009_AG_GW_Counties'!D26+'2009_Urban_GW_Counties'!D26+'2009_MW_GW_Counties'!D26</f>
        <v>29.000000000000004</v>
      </c>
      <c r="K26" s="28">
        <f>'2009_AG_GW_Counties'!E26+'2009_Urban_GW_Counties'!E26+'2009_MW_GW_Counties'!E26</f>
        <v>0</v>
      </c>
      <c r="L26" s="28">
        <f>'2009_AG_GW_Counties'!F26+'2009_Urban_GW_Counties'!F26+'2009_MW_GW_Counties'!F26</f>
        <v>19.200000000000003</v>
      </c>
      <c r="M26" s="28">
        <f>'2009_AG_GW_Counties'!J26</f>
        <v>58.7</v>
      </c>
      <c r="N26" s="29">
        <f>'2009_Urban_GW_Counties'!J26</f>
        <v>0</v>
      </c>
      <c r="O26" s="29">
        <f>'2009_MW_GW_Counties'!J26</f>
        <v>4.5</v>
      </c>
      <c r="P26" s="28">
        <f>'2009_AG_GW_Counties'!J26+'2009_Urban_GW_Counties'!J26+'2009_MW_GW_Counties'!J26</f>
        <v>63.2</v>
      </c>
      <c r="Q26" s="29">
        <f>'2009_AG_GW_Counties'!H26+'2009_Urban_GW_Counties'!H26+'2009_MW_GW_Counties'!H26</f>
        <v>474.1</v>
      </c>
      <c r="S26" s="27">
        <v>602</v>
      </c>
      <c r="T26" s="25" t="s">
        <v>169</v>
      </c>
      <c r="U26" s="28">
        <f>'2009_AG_GW_Counties'!P26</f>
        <v>0.6</v>
      </c>
      <c r="V26" s="29">
        <f>'2009_Urban_GW_Counties'!P26</f>
        <v>25</v>
      </c>
      <c r="W26" s="29">
        <f>'2009_MW_GW_Counties'!P26</f>
        <v>0</v>
      </c>
      <c r="X26" s="29">
        <f t="shared" si="6"/>
        <v>25.6</v>
      </c>
      <c r="Y26" s="28">
        <f>'2009_AG_GW_Counties'!U26</f>
        <v>694.69999999999993</v>
      </c>
      <c r="Z26" s="29">
        <f>'2009_Urban_GW_Counties'!U26</f>
        <v>121</v>
      </c>
      <c r="AA26" s="29">
        <f>'2009_MW_GW_Counties'!U26</f>
        <v>1.8</v>
      </c>
      <c r="AB26" s="28">
        <f>'2009_AG_GW_Counties'!Q26+'2009_Urban_GW_Counties'!Q26+'2009_MW_GW_Counties'!Q26</f>
        <v>18.799999999999997</v>
      </c>
      <c r="AC26" s="28">
        <f>'2009_AG_GW_Counties'!R26+'2009_Urban_GW_Counties'!R26+'2009_MW_GW_Counties'!R26</f>
        <v>0</v>
      </c>
      <c r="AD26" s="28">
        <f>'2009_AG_GW_Counties'!S26+'2009_Urban_GW_Counties'!S26+'2009_MW_GW_Counties'!S26</f>
        <v>6.1</v>
      </c>
      <c r="AE26" s="28">
        <f>'2009_AG_GW_Counties'!W26</f>
        <v>450.89999999999992</v>
      </c>
      <c r="AF26" s="29">
        <f>'2009_Urban_GW_Counties'!W26</f>
        <v>0</v>
      </c>
      <c r="AG26" s="29">
        <f>'2009_MW_GW_Counties'!W26</f>
        <v>0</v>
      </c>
      <c r="AH26" s="28">
        <f>'2009_AG_GW_Counties'!W26+'2009_Urban_GW_Counties'!W26+'2009_MW_GW_Counties'!W26</f>
        <v>450.89999999999992</v>
      </c>
      <c r="AI26" s="29">
        <f t="shared" si="1"/>
        <v>817.49999999999989</v>
      </c>
      <c r="AL26" s="148" t="s">
        <v>235</v>
      </c>
      <c r="AM26" s="150">
        <v>501</v>
      </c>
      <c r="AN26" s="151" t="s">
        <v>157</v>
      </c>
      <c r="AO26" s="138">
        <f t="shared" ref="AO26:AO36" si="29">U14</f>
        <v>84.899999999999991</v>
      </c>
      <c r="AP26" s="138">
        <f t="shared" ref="AP26:AP36" si="30">V14</f>
        <v>11</v>
      </c>
      <c r="AQ26" s="138">
        <f t="shared" ref="AQ26:AQ36" si="31">W14</f>
        <v>0</v>
      </c>
      <c r="AR26" s="138">
        <f t="shared" ref="AR26:AR36" si="32">X14</f>
        <v>95.899999999999991</v>
      </c>
      <c r="AS26" s="138">
        <f t="shared" ref="AS26:AS36" si="33">Y14</f>
        <v>342.9</v>
      </c>
      <c r="AT26" s="138">
        <f t="shared" ref="AT26:AT36" si="34">Z14</f>
        <v>16.5</v>
      </c>
      <c r="AU26" s="138">
        <f t="shared" ref="AU26:AU36" si="35">AA14</f>
        <v>8.8000000000000007</v>
      </c>
      <c r="AV26" s="138">
        <f t="shared" ref="AV26:AV36" si="36">AB14</f>
        <v>34</v>
      </c>
      <c r="AW26" s="138">
        <f t="shared" ref="AW26:AW36" si="37">AC14</f>
        <v>0</v>
      </c>
      <c r="AX26" s="138">
        <f t="shared" ref="AX26:AX36" si="38">AD14</f>
        <v>6.4</v>
      </c>
      <c r="AY26" s="138">
        <f t="shared" ref="AY26:AY36" si="39">AE14</f>
        <v>55.300000000000004</v>
      </c>
      <c r="AZ26" s="138">
        <f t="shared" ref="AZ26:AZ36" si="40">AF14</f>
        <v>0</v>
      </c>
      <c r="BA26" s="138">
        <f t="shared" ref="BA26:BA36" si="41">AG14</f>
        <v>0</v>
      </c>
      <c r="BB26" s="138">
        <f t="shared" ref="BB26:BB36" si="42">AH14</f>
        <v>55.300000000000004</v>
      </c>
      <c r="BC26" s="138">
        <f t="shared" ref="BC26:BC36" si="43">AI14</f>
        <v>368.2</v>
      </c>
    </row>
    <row r="27" spans="1:56" x14ac:dyDescent="0.2">
      <c r="A27" s="23" t="s">
        <v>58</v>
      </c>
      <c r="B27" s="24" t="s">
        <v>59</v>
      </c>
      <c r="C27" s="28">
        <f>'2009_AG_GW_Counties'!C27</f>
        <v>91.4</v>
      </c>
      <c r="D27" s="29">
        <f>'2009_Urban_GW_Counties'!C27</f>
        <v>3.4</v>
      </c>
      <c r="E27" s="29">
        <f>'2009_MW_GW_Counties'!C27</f>
        <v>0</v>
      </c>
      <c r="F27" s="29">
        <f t="shared" si="5"/>
        <v>94.800000000000011</v>
      </c>
      <c r="G27" s="28">
        <f>'2009_AG_GW_Counties'!H27</f>
        <v>240.4</v>
      </c>
      <c r="H27" s="29">
        <f>'2009_Urban_GW_Counties'!H27</f>
        <v>4.5999999999999996</v>
      </c>
      <c r="I27" s="29">
        <f>'2009_MW_GW_Counties'!H27</f>
        <v>0</v>
      </c>
      <c r="J27" s="28">
        <f>'2009_AG_GW_Counties'!D27+'2009_Urban_GW_Counties'!D27+'2009_MW_GW_Counties'!D27</f>
        <v>26.4</v>
      </c>
      <c r="K27" s="28">
        <f>'2009_AG_GW_Counties'!E27+'2009_Urban_GW_Counties'!E27+'2009_MW_GW_Counties'!E27</f>
        <v>0</v>
      </c>
      <c r="L27" s="28">
        <f>'2009_AG_GW_Counties'!F27+'2009_Urban_GW_Counties'!F27+'2009_MW_GW_Counties'!F27</f>
        <v>0</v>
      </c>
      <c r="M27" s="28">
        <f>'2009_AG_GW_Counties'!J27</f>
        <v>0</v>
      </c>
      <c r="N27" s="29">
        <f>'2009_Urban_GW_Counties'!J27</f>
        <v>0</v>
      </c>
      <c r="O27" s="29">
        <f>'2009_MW_GW_Counties'!J27</f>
        <v>0</v>
      </c>
      <c r="P27" s="28">
        <f>'2009_AG_GW_Counties'!J27+'2009_Urban_GW_Counties'!J27+'2009_MW_GW_Counties'!J27</f>
        <v>0</v>
      </c>
      <c r="Q27" s="29">
        <f>'2009_AG_GW_Counties'!H27+'2009_Urban_GW_Counties'!H27+'2009_MW_GW_Counties'!H27</f>
        <v>245</v>
      </c>
      <c r="S27" s="27">
        <v>603</v>
      </c>
      <c r="T27" s="25" t="s">
        <v>170</v>
      </c>
      <c r="U27" s="28">
        <f>'2009_AG_GW_Counties'!P27</f>
        <v>272.5</v>
      </c>
      <c r="V27" s="29">
        <f>'2009_Urban_GW_Counties'!P27</f>
        <v>51.2</v>
      </c>
      <c r="W27" s="29">
        <f>'2009_MW_GW_Counties'!P27</f>
        <v>0</v>
      </c>
      <c r="X27" s="29">
        <f t="shared" si="6"/>
        <v>323.7</v>
      </c>
      <c r="Y27" s="28">
        <f>'2009_AG_GW_Counties'!U27</f>
        <v>700.7</v>
      </c>
      <c r="Z27" s="29">
        <f>'2009_Urban_GW_Counties'!U27</f>
        <v>129.1</v>
      </c>
      <c r="AA27" s="29">
        <f>'2009_MW_GW_Counties'!U27</f>
        <v>0.8</v>
      </c>
      <c r="AB27" s="28">
        <f>'2009_AG_GW_Counties'!Q27+'2009_Urban_GW_Counties'!Q27+'2009_MW_GW_Counties'!Q27</f>
        <v>66.300000000000011</v>
      </c>
      <c r="AC27" s="28">
        <f>'2009_AG_GW_Counties'!R27+'2009_Urban_GW_Counties'!R27+'2009_MW_GW_Counties'!R27</f>
        <v>0</v>
      </c>
      <c r="AD27" s="28">
        <f>'2009_AG_GW_Counties'!S27+'2009_Urban_GW_Counties'!S27+'2009_MW_GW_Counties'!S27</f>
        <v>14.2</v>
      </c>
      <c r="AE27" s="28">
        <f>'2009_AG_GW_Counties'!W27</f>
        <v>0</v>
      </c>
      <c r="AF27" s="29">
        <f>'2009_Urban_GW_Counties'!W27</f>
        <v>0</v>
      </c>
      <c r="AG27" s="29">
        <f>'2009_MW_GW_Counties'!W27</f>
        <v>0</v>
      </c>
      <c r="AH27" s="28">
        <f>'2009_AG_GW_Counties'!W27+'2009_Urban_GW_Counties'!W27+'2009_MW_GW_Counties'!W27</f>
        <v>0</v>
      </c>
      <c r="AI27" s="29">
        <f t="shared" si="1"/>
        <v>830.6</v>
      </c>
      <c r="AL27" s="148"/>
      <c r="AM27" s="150">
        <v>502</v>
      </c>
      <c r="AN27" s="151" t="s">
        <v>158</v>
      </c>
      <c r="AO27" s="138">
        <f t="shared" si="29"/>
        <v>5</v>
      </c>
      <c r="AP27" s="138">
        <f t="shared" si="30"/>
        <v>0.4</v>
      </c>
      <c r="AQ27" s="138">
        <f t="shared" si="31"/>
        <v>0</v>
      </c>
      <c r="AR27" s="138">
        <f t="shared" si="32"/>
        <v>5.4</v>
      </c>
      <c r="AS27" s="138">
        <f t="shared" si="33"/>
        <v>12</v>
      </c>
      <c r="AT27" s="138">
        <f t="shared" si="34"/>
        <v>0.7</v>
      </c>
      <c r="AU27" s="138">
        <f t="shared" si="35"/>
        <v>0</v>
      </c>
      <c r="AV27" s="138">
        <f t="shared" si="36"/>
        <v>1</v>
      </c>
      <c r="AW27" s="138">
        <f t="shared" si="37"/>
        <v>0</v>
      </c>
      <c r="AX27" s="138">
        <f t="shared" si="38"/>
        <v>0.30000000000000004</v>
      </c>
      <c r="AY27" s="138">
        <f t="shared" si="39"/>
        <v>0</v>
      </c>
      <c r="AZ27" s="138">
        <f t="shared" si="40"/>
        <v>0</v>
      </c>
      <c r="BA27" s="138">
        <f t="shared" si="41"/>
        <v>0</v>
      </c>
      <c r="BB27" s="138">
        <f t="shared" si="42"/>
        <v>0</v>
      </c>
      <c r="BC27" s="138">
        <f t="shared" si="43"/>
        <v>12.7</v>
      </c>
    </row>
    <row r="28" spans="1:56" x14ac:dyDescent="0.2">
      <c r="A28" s="23" t="s">
        <v>60</v>
      </c>
      <c r="B28" s="24" t="s">
        <v>61</v>
      </c>
      <c r="C28" s="28">
        <f>'2009_AG_GW_Counties'!C28</f>
        <v>501.09999999999997</v>
      </c>
      <c r="D28" s="29">
        <f>'2009_Urban_GW_Counties'!C28</f>
        <v>67</v>
      </c>
      <c r="E28" s="29">
        <f>'2009_MW_GW_Counties'!C28</f>
        <v>0</v>
      </c>
      <c r="F28" s="29">
        <f t="shared" si="5"/>
        <v>568.09999999999991</v>
      </c>
      <c r="G28" s="28">
        <f>'2009_AG_GW_Counties'!H28</f>
        <v>501.2</v>
      </c>
      <c r="H28" s="29">
        <f>'2009_Urban_GW_Counties'!H28</f>
        <v>67</v>
      </c>
      <c r="I28" s="29">
        <f>'2009_MW_GW_Counties'!H28</f>
        <v>0.4</v>
      </c>
      <c r="J28" s="28">
        <f>'2009_AG_GW_Counties'!D28+'2009_Urban_GW_Counties'!D28+'2009_MW_GW_Counties'!D28</f>
        <v>182.1</v>
      </c>
      <c r="K28" s="28">
        <f>'2009_AG_GW_Counties'!E28+'2009_Urban_GW_Counties'!E28+'2009_MW_GW_Counties'!E28</f>
        <v>1.6</v>
      </c>
      <c r="L28" s="28">
        <f>'2009_AG_GW_Counties'!F28+'2009_Urban_GW_Counties'!F28+'2009_MW_GW_Counties'!F28</f>
        <v>0</v>
      </c>
      <c r="M28" s="28">
        <f>'2009_AG_GW_Counties'!J28</f>
        <v>0</v>
      </c>
      <c r="N28" s="29">
        <f>'2009_Urban_GW_Counties'!J28</f>
        <v>0</v>
      </c>
      <c r="O28" s="29">
        <f>'2009_MW_GW_Counties'!J28</f>
        <v>0</v>
      </c>
      <c r="P28" s="28">
        <f>'2009_AG_GW_Counties'!J28+'2009_Urban_GW_Counties'!J28+'2009_MW_GW_Counties'!J28</f>
        <v>0</v>
      </c>
      <c r="Q28" s="29">
        <f>'2009_AG_GW_Counties'!H28+'2009_Urban_GW_Counties'!H28+'2009_MW_GW_Counties'!H28</f>
        <v>568.6</v>
      </c>
      <c r="S28" s="27">
        <v>604</v>
      </c>
      <c r="T28" s="25" t="s">
        <v>171</v>
      </c>
      <c r="U28" s="28">
        <f>'2009_AG_GW_Counties'!P28</f>
        <v>0.7</v>
      </c>
      <c r="V28" s="29">
        <f>'2009_Urban_GW_Counties'!P28</f>
        <v>2.8000000000000003</v>
      </c>
      <c r="W28" s="29">
        <f>'2009_MW_GW_Counties'!P28</f>
        <v>0</v>
      </c>
      <c r="X28" s="29">
        <f t="shared" si="6"/>
        <v>3.5</v>
      </c>
      <c r="Y28" s="28">
        <f>'2009_AG_GW_Counties'!U28</f>
        <v>21.9</v>
      </c>
      <c r="Z28" s="29">
        <f>'2009_Urban_GW_Counties'!U28</f>
        <v>48.1</v>
      </c>
      <c r="AA28" s="29">
        <f>'2009_MW_GW_Counties'!U28</f>
        <v>0</v>
      </c>
      <c r="AB28" s="28">
        <f>'2009_AG_GW_Counties'!Q28+'2009_Urban_GW_Counties'!Q28+'2009_MW_GW_Counties'!Q28</f>
        <v>14.1</v>
      </c>
      <c r="AC28" s="28">
        <f>'2009_AG_GW_Counties'!R28+'2009_Urban_GW_Counties'!R28+'2009_MW_GW_Counties'!R28</f>
        <v>0</v>
      </c>
      <c r="AD28" s="28">
        <f>'2009_AG_GW_Counties'!S28+'2009_Urban_GW_Counties'!S28+'2009_MW_GW_Counties'!S28</f>
        <v>1.9000000000000001</v>
      </c>
      <c r="AE28" s="28">
        <f>'2009_AG_GW_Counties'!W28</f>
        <v>0</v>
      </c>
      <c r="AF28" s="29">
        <f>'2009_Urban_GW_Counties'!W28</f>
        <v>0</v>
      </c>
      <c r="AG28" s="29">
        <f>'2009_MW_GW_Counties'!W28</f>
        <v>0</v>
      </c>
      <c r="AH28" s="28">
        <f>'2009_AG_GW_Counties'!W28+'2009_Urban_GW_Counties'!W28+'2009_MW_GW_Counties'!W28</f>
        <v>0</v>
      </c>
      <c r="AI28" s="29">
        <f t="shared" si="1"/>
        <v>70</v>
      </c>
      <c r="AL28" s="148"/>
      <c r="AM28" s="150">
        <v>503</v>
      </c>
      <c r="AN28" s="151" t="s">
        <v>159</v>
      </c>
      <c r="AO28" s="138">
        <f t="shared" si="29"/>
        <v>274.2</v>
      </c>
      <c r="AP28" s="138">
        <f t="shared" si="30"/>
        <v>52.6</v>
      </c>
      <c r="AQ28" s="138">
        <f t="shared" si="31"/>
        <v>0</v>
      </c>
      <c r="AR28" s="138">
        <f t="shared" si="32"/>
        <v>326.8</v>
      </c>
      <c r="AS28" s="138">
        <f t="shared" si="33"/>
        <v>493.8</v>
      </c>
      <c r="AT28" s="138">
        <f t="shared" si="34"/>
        <v>64.199999999999989</v>
      </c>
      <c r="AU28" s="138">
        <f t="shared" si="35"/>
        <v>0.2</v>
      </c>
      <c r="AV28" s="138">
        <f t="shared" si="36"/>
        <v>66.5</v>
      </c>
      <c r="AW28" s="138">
        <f t="shared" si="37"/>
        <v>0</v>
      </c>
      <c r="AX28" s="138">
        <f t="shared" si="38"/>
        <v>61.800000000000004</v>
      </c>
      <c r="AY28" s="138">
        <f t="shared" si="39"/>
        <v>4.5</v>
      </c>
      <c r="AZ28" s="138">
        <f t="shared" si="40"/>
        <v>3.3000000000000003</v>
      </c>
      <c r="BA28" s="138">
        <f t="shared" si="41"/>
        <v>0</v>
      </c>
      <c r="BB28" s="138">
        <f t="shared" si="42"/>
        <v>7.8000000000000007</v>
      </c>
      <c r="BC28" s="138">
        <f t="shared" si="43"/>
        <v>558.20000000000005</v>
      </c>
    </row>
    <row r="29" spans="1:56" x14ac:dyDescent="0.2">
      <c r="A29" s="23" t="s">
        <v>62</v>
      </c>
      <c r="B29" s="24" t="s">
        <v>63</v>
      </c>
      <c r="C29" s="28">
        <f>'2009_AG_GW_Counties'!C29</f>
        <v>37.700000000000003</v>
      </c>
      <c r="D29" s="29">
        <f>'2009_Urban_GW_Counties'!C29</f>
        <v>10</v>
      </c>
      <c r="E29" s="29">
        <f>'2009_MW_GW_Counties'!C29</f>
        <v>0</v>
      </c>
      <c r="F29" s="29">
        <f t="shared" si="5"/>
        <v>47.7</v>
      </c>
      <c r="G29" s="28">
        <f>'2009_AG_GW_Counties'!H29</f>
        <v>48.1</v>
      </c>
      <c r="H29" s="29">
        <f>'2009_Urban_GW_Counties'!H29</f>
        <v>27.400000000000002</v>
      </c>
      <c r="I29" s="29">
        <f>'2009_MW_GW_Counties'!H29</f>
        <v>0.9</v>
      </c>
      <c r="J29" s="28">
        <f>'2009_AG_GW_Counties'!D29+'2009_Urban_GW_Counties'!D29+'2009_MW_GW_Counties'!D29</f>
        <v>5.6999999999999993</v>
      </c>
      <c r="K29" s="28">
        <f>'2009_AG_GW_Counties'!E29+'2009_Urban_GW_Counties'!E29+'2009_MW_GW_Counties'!E29</f>
        <v>0</v>
      </c>
      <c r="L29" s="28">
        <f>'2009_AG_GW_Counties'!F29+'2009_Urban_GW_Counties'!F29+'2009_MW_GW_Counties'!F29</f>
        <v>0</v>
      </c>
      <c r="M29" s="28">
        <f>'2009_AG_GW_Counties'!J29</f>
        <v>0</v>
      </c>
      <c r="N29" s="29">
        <f>'2009_Urban_GW_Counties'!J29</f>
        <v>0</v>
      </c>
      <c r="O29" s="29">
        <f>'2009_MW_GW_Counties'!J29</f>
        <v>0</v>
      </c>
      <c r="P29" s="28">
        <f>'2009_AG_GW_Counties'!J29+'2009_Urban_GW_Counties'!J29+'2009_MW_GW_Counties'!J29</f>
        <v>0</v>
      </c>
      <c r="Q29" s="29">
        <f>'2009_AG_GW_Counties'!H29+'2009_Urban_GW_Counties'!H29+'2009_MW_GW_Counties'!H29</f>
        <v>76.400000000000006</v>
      </c>
      <c r="S29" s="27">
        <v>605</v>
      </c>
      <c r="T29" s="25" t="s">
        <v>172</v>
      </c>
      <c r="U29" s="28">
        <f>'2009_AG_GW_Counties'!P29</f>
        <v>0</v>
      </c>
      <c r="V29" s="29">
        <f>'2009_Urban_GW_Counties'!P29</f>
        <v>0.3</v>
      </c>
      <c r="W29" s="29">
        <f>'2009_MW_GW_Counties'!P29</f>
        <v>0</v>
      </c>
      <c r="X29" s="29">
        <f t="shared" si="6"/>
        <v>0.3</v>
      </c>
      <c r="Y29" s="28">
        <f>'2009_AG_GW_Counties'!U29</f>
        <v>0</v>
      </c>
      <c r="Z29" s="29">
        <f>'2009_Urban_GW_Counties'!U29</f>
        <v>0.3</v>
      </c>
      <c r="AA29" s="29">
        <f>'2009_MW_GW_Counties'!U29</f>
        <v>0</v>
      </c>
      <c r="AB29" s="28">
        <f>'2009_AG_GW_Counties'!Q29+'2009_Urban_GW_Counties'!Q29+'2009_MW_GW_Counties'!Q29</f>
        <v>0</v>
      </c>
      <c r="AC29" s="28">
        <f>'2009_AG_GW_Counties'!R29+'2009_Urban_GW_Counties'!R29+'2009_MW_GW_Counties'!R29</f>
        <v>0</v>
      </c>
      <c r="AD29" s="28">
        <f>'2009_AG_GW_Counties'!S29+'2009_Urban_GW_Counties'!S29+'2009_MW_GW_Counties'!S29</f>
        <v>0</v>
      </c>
      <c r="AE29" s="28">
        <f>'2009_AG_GW_Counties'!W29</f>
        <v>0</v>
      </c>
      <c r="AF29" s="29">
        <f>'2009_Urban_GW_Counties'!W29</f>
        <v>0</v>
      </c>
      <c r="AG29" s="29">
        <f>'2009_MW_GW_Counties'!W29</f>
        <v>0</v>
      </c>
      <c r="AH29" s="28">
        <f>'2009_AG_GW_Counties'!W29+'2009_Urban_GW_Counties'!W29+'2009_MW_GW_Counties'!W29</f>
        <v>0</v>
      </c>
      <c r="AI29" s="29">
        <f t="shared" si="1"/>
        <v>0.3</v>
      </c>
      <c r="AL29" s="148"/>
      <c r="AM29" s="150">
        <v>504</v>
      </c>
      <c r="AN29" s="151" t="s">
        <v>160</v>
      </c>
      <c r="AO29" s="138">
        <f t="shared" si="29"/>
        <v>194.60000000000002</v>
      </c>
      <c r="AP29" s="138">
        <f t="shared" si="30"/>
        <v>35.600000000000009</v>
      </c>
      <c r="AQ29" s="138">
        <f t="shared" si="31"/>
        <v>0</v>
      </c>
      <c r="AR29" s="138">
        <f t="shared" si="32"/>
        <v>230.20000000000005</v>
      </c>
      <c r="AS29" s="138">
        <f t="shared" si="33"/>
        <v>335.09999999999985</v>
      </c>
      <c r="AT29" s="138">
        <f t="shared" si="34"/>
        <v>78.599999999999994</v>
      </c>
      <c r="AU29" s="138">
        <f t="shared" si="35"/>
        <v>1.2000000000000002</v>
      </c>
      <c r="AV29" s="138">
        <f t="shared" si="36"/>
        <v>52.800000000000004</v>
      </c>
      <c r="AW29" s="138">
        <f t="shared" si="37"/>
        <v>0</v>
      </c>
      <c r="AX29" s="138">
        <f t="shared" si="38"/>
        <v>28.7</v>
      </c>
      <c r="AY29" s="138">
        <f t="shared" si="39"/>
        <v>9.4</v>
      </c>
      <c r="AZ29" s="138">
        <f t="shared" si="40"/>
        <v>3.4</v>
      </c>
      <c r="BA29" s="138">
        <f t="shared" si="41"/>
        <v>0</v>
      </c>
      <c r="BB29" s="138">
        <f t="shared" si="42"/>
        <v>12.8</v>
      </c>
      <c r="BC29" s="138">
        <f t="shared" si="43"/>
        <v>414.89999999999981</v>
      </c>
    </row>
    <row r="30" spans="1:56" x14ac:dyDescent="0.2">
      <c r="A30" s="23" t="s">
        <v>64</v>
      </c>
      <c r="B30" s="24" t="s">
        <v>65</v>
      </c>
      <c r="C30" s="28">
        <f>'2009_AG_GW_Counties'!C30</f>
        <v>0.5</v>
      </c>
      <c r="D30" s="29">
        <f>'2009_Urban_GW_Counties'!C30</f>
        <v>8.3000000000000007</v>
      </c>
      <c r="E30" s="29">
        <f>'2009_MW_GW_Counties'!C30</f>
        <v>0</v>
      </c>
      <c r="F30" s="29">
        <f t="shared" si="5"/>
        <v>8.8000000000000007</v>
      </c>
      <c r="G30" s="28">
        <f>'2009_AG_GW_Counties'!H30</f>
        <v>25.999999999999996</v>
      </c>
      <c r="H30" s="29">
        <f>'2009_Urban_GW_Counties'!H30</f>
        <v>26.5</v>
      </c>
      <c r="I30" s="29">
        <f>'2009_MW_GW_Counties'!H30</f>
        <v>0.9</v>
      </c>
      <c r="J30" s="28">
        <f>'2009_AG_GW_Counties'!D30+'2009_Urban_GW_Counties'!D30+'2009_MW_GW_Counties'!D30</f>
        <v>11.3</v>
      </c>
      <c r="K30" s="28">
        <f>'2009_AG_GW_Counties'!E30+'2009_Urban_GW_Counties'!E30+'2009_MW_GW_Counties'!E30</f>
        <v>0</v>
      </c>
      <c r="L30" s="28">
        <f>'2009_AG_GW_Counties'!F30+'2009_Urban_GW_Counties'!F30+'2009_MW_GW_Counties'!F30</f>
        <v>3.4000000000000004</v>
      </c>
      <c r="M30" s="28">
        <f>'2009_AG_GW_Counties'!J30</f>
        <v>0</v>
      </c>
      <c r="N30" s="29">
        <f>'2009_Urban_GW_Counties'!J30</f>
        <v>0</v>
      </c>
      <c r="O30" s="29">
        <f>'2009_MW_GW_Counties'!J30</f>
        <v>0</v>
      </c>
      <c r="P30" s="28">
        <f>'2009_AG_GW_Counties'!J30+'2009_Urban_GW_Counties'!J30+'2009_MW_GW_Counties'!J30</f>
        <v>0</v>
      </c>
      <c r="Q30" s="29">
        <f>'2009_AG_GW_Counties'!H30+'2009_Urban_GW_Counties'!H30+'2009_MW_GW_Counties'!H30</f>
        <v>53.4</v>
      </c>
      <c r="S30" s="27">
        <v>606</v>
      </c>
      <c r="T30" s="25" t="s">
        <v>173</v>
      </c>
      <c r="U30" s="28">
        <f>'2009_AG_GW_Counties'!P30</f>
        <v>840</v>
      </c>
      <c r="V30" s="29">
        <f>'2009_Urban_GW_Counties'!P30</f>
        <v>28.099999999999998</v>
      </c>
      <c r="W30" s="29">
        <f>'2009_MW_GW_Counties'!P30</f>
        <v>185.3</v>
      </c>
      <c r="X30" s="29">
        <f t="shared" si="6"/>
        <v>1053.4000000000001</v>
      </c>
      <c r="Y30" s="28">
        <f>'2009_AG_GW_Counties'!U30</f>
        <v>1892.2</v>
      </c>
      <c r="Z30" s="29">
        <f>'2009_Urban_GW_Counties'!U30</f>
        <v>31.699999999999996</v>
      </c>
      <c r="AA30" s="29">
        <f>'2009_MW_GW_Counties'!U30</f>
        <v>454.90000000000003</v>
      </c>
      <c r="AB30" s="28">
        <f>'2009_AG_GW_Counties'!Q30+'2009_Urban_GW_Counties'!Q30+'2009_MW_GW_Counties'!Q30</f>
        <v>20.499999999999996</v>
      </c>
      <c r="AC30" s="28">
        <f>'2009_AG_GW_Counties'!R30+'2009_Urban_GW_Counties'!R30+'2009_MW_GW_Counties'!R30</f>
        <v>0</v>
      </c>
      <c r="AD30" s="28">
        <f>'2009_AG_GW_Counties'!S30+'2009_Urban_GW_Counties'!S30+'2009_MW_GW_Counties'!S30</f>
        <v>51.9</v>
      </c>
      <c r="AE30" s="28">
        <f>'2009_AG_GW_Counties'!W30</f>
        <v>89.9</v>
      </c>
      <c r="AF30" s="29">
        <f>'2009_Urban_GW_Counties'!W30</f>
        <v>0</v>
      </c>
      <c r="AG30" s="29">
        <f>'2009_MW_GW_Counties'!W30</f>
        <v>0</v>
      </c>
      <c r="AH30" s="28">
        <f>'2009_AG_GW_Counties'!W30+'2009_Urban_GW_Counties'!W30+'2009_MW_GW_Counties'!W30</f>
        <v>89.9</v>
      </c>
      <c r="AI30" s="29">
        <f t="shared" si="1"/>
        <v>2378.8000000000002</v>
      </c>
      <c r="AL30" s="148"/>
      <c r="AM30" s="150">
        <v>505</v>
      </c>
      <c r="AN30" s="151" t="s">
        <v>161</v>
      </c>
      <c r="AO30" s="138">
        <f t="shared" si="29"/>
        <v>41.3</v>
      </c>
      <c r="AP30" s="138">
        <f t="shared" si="30"/>
        <v>4.3999999999999995</v>
      </c>
      <c r="AQ30" s="138">
        <f t="shared" si="31"/>
        <v>0</v>
      </c>
      <c r="AR30" s="138">
        <f t="shared" si="32"/>
        <v>45.699999999999996</v>
      </c>
      <c r="AS30" s="138">
        <f t="shared" si="33"/>
        <v>50.300000000000004</v>
      </c>
      <c r="AT30" s="138">
        <f t="shared" si="34"/>
        <v>8.5</v>
      </c>
      <c r="AU30" s="138">
        <f t="shared" si="35"/>
        <v>0</v>
      </c>
      <c r="AV30" s="138">
        <f t="shared" si="36"/>
        <v>9</v>
      </c>
      <c r="AW30" s="138">
        <f t="shared" si="37"/>
        <v>0</v>
      </c>
      <c r="AX30" s="138">
        <f t="shared" si="38"/>
        <v>0.2</v>
      </c>
      <c r="AY30" s="138">
        <f t="shared" si="39"/>
        <v>0.6</v>
      </c>
      <c r="AZ30" s="138">
        <f t="shared" si="40"/>
        <v>0</v>
      </c>
      <c r="BA30" s="138">
        <f t="shared" si="41"/>
        <v>0</v>
      </c>
      <c r="BB30" s="138">
        <f t="shared" si="42"/>
        <v>0.6</v>
      </c>
      <c r="BC30" s="138">
        <f t="shared" si="43"/>
        <v>58.800000000000004</v>
      </c>
    </row>
    <row r="31" spans="1:56" x14ac:dyDescent="0.2">
      <c r="A31" s="23" t="s">
        <v>66</v>
      </c>
      <c r="B31" s="24" t="s">
        <v>67</v>
      </c>
      <c r="C31" s="28">
        <f>'2009_AG_GW_Counties'!C31</f>
        <v>1</v>
      </c>
      <c r="D31" s="29">
        <f>'2009_Urban_GW_Counties'!C31</f>
        <v>4.5999999999999996</v>
      </c>
      <c r="E31" s="29">
        <f>'2009_MW_GW_Counties'!C31</f>
        <v>0</v>
      </c>
      <c r="F31" s="29">
        <f t="shared" si="5"/>
        <v>5.6</v>
      </c>
      <c r="G31" s="28">
        <f>'2009_AG_GW_Counties'!H31</f>
        <v>14.900000000000002</v>
      </c>
      <c r="H31" s="29">
        <f>'2009_Urban_GW_Counties'!H31</f>
        <v>564.30000000000007</v>
      </c>
      <c r="I31" s="29">
        <f>'2009_MW_GW_Counties'!H31</f>
        <v>0</v>
      </c>
      <c r="J31" s="28">
        <f>'2009_AG_GW_Counties'!D31+'2009_Urban_GW_Counties'!D31+'2009_MW_GW_Counties'!D31</f>
        <v>15.700000000000001</v>
      </c>
      <c r="K31" s="28">
        <f>'2009_AG_GW_Counties'!E31+'2009_Urban_GW_Counties'!E31+'2009_MW_GW_Counties'!E31</f>
        <v>23.8</v>
      </c>
      <c r="L31" s="28">
        <f>'2009_AG_GW_Counties'!F31+'2009_Urban_GW_Counties'!F31+'2009_MW_GW_Counties'!F31</f>
        <v>0</v>
      </c>
      <c r="M31" s="28">
        <f>'2009_AG_GW_Counties'!J31</f>
        <v>10.4</v>
      </c>
      <c r="N31" s="29">
        <f>'2009_Urban_GW_Counties'!J31</f>
        <v>269.89999999999998</v>
      </c>
      <c r="O31" s="29">
        <f>'2009_MW_GW_Counties'!J31</f>
        <v>0</v>
      </c>
      <c r="P31" s="28">
        <f>'2009_AG_GW_Counties'!J31+'2009_Urban_GW_Counties'!J31+'2009_MW_GW_Counties'!J31</f>
        <v>280.29999999999995</v>
      </c>
      <c r="Q31" s="29">
        <f>'2009_AG_GW_Counties'!H31+'2009_Urban_GW_Counties'!H31+'2009_MW_GW_Counties'!H31</f>
        <v>579.20000000000005</v>
      </c>
      <c r="S31" s="27">
        <v>607</v>
      </c>
      <c r="T31" s="25" t="s">
        <v>174</v>
      </c>
      <c r="U31" s="28">
        <f>'2009_AG_GW_Counties'!P31</f>
        <v>178.9</v>
      </c>
      <c r="V31" s="29">
        <f>'2009_Urban_GW_Counties'!P31</f>
        <v>94.5</v>
      </c>
      <c r="W31" s="29">
        <f>'2009_MW_GW_Counties'!P31</f>
        <v>4.0999999999999996</v>
      </c>
      <c r="X31" s="29">
        <f t="shared" si="6"/>
        <v>277.5</v>
      </c>
      <c r="Y31" s="28">
        <f>'2009_AG_GW_Counties'!U31</f>
        <v>956.2</v>
      </c>
      <c r="Z31" s="29">
        <f>'2009_Urban_GW_Counties'!U31</f>
        <v>145.4</v>
      </c>
      <c r="AA31" s="29">
        <f>'2009_MW_GW_Counties'!U31</f>
        <v>12.6</v>
      </c>
      <c r="AB31" s="28">
        <f>'2009_AG_GW_Counties'!Q31+'2009_Urban_GW_Counties'!Q31+'2009_MW_GW_Counties'!Q31</f>
        <v>98.300000000000011</v>
      </c>
      <c r="AC31" s="28">
        <f>'2009_AG_GW_Counties'!R31+'2009_Urban_GW_Counties'!R31+'2009_MW_GW_Counties'!R31</f>
        <v>0</v>
      </c>
      <c r="AD31" s="28">
        <f>'2009_AG_GW_Counties'!S31+'2009_Urban_GW_Counties'!S31+'2009_MW_GW_Counties'!S31</f>
        <v>32.1</v>
      </c>
      <c r="AE31" s="28">
        <f>'2009_AG_GW_Counties'!W31</f>
        <v>213.1</v>
      </c>
      <c r="AF31" s="29">
        <f>'2009_Urban_GW_Counties'!W31</f>
        <v>0</v>
      </c>
      <c r="AG31" s="29">
        <f>'2009_MW_GW_Counties'!W31</f>
        <v>0</v>
      </c>
      <c r="AH31" s="28">
        <f>'2009_AG_GW_Counties'!W31+'2009_Urban_GW_Counties'!W31+'2009_MW_GW_Counties'!W31</f>
        <v>213.1</v>
      </c>
      <c r="AI31" s="29">
        <f t="shared" si="1"/>
        <v>1114.2</v>
      </c>
      <c r="AL31" s="148"/>
      <c r="AM31" s="150">
        <v>506</v>
      </c>
      <c r="AN31" s="151" t="s">
        <v>162</v>
      </c>
      <c r="AO31" s="138">
        <f t="shared" si="29"/>
        <v>516.5</v>
      </c>
      <c r="AP31" s="138">
        <f t="shared" si="30"/>
        <v>13.6</v>
      </c>
      <c r="AQ31" s="138">
        <f t="shared" si="31"/>
        <v>9.6</v>
      </c>
      <c r="AR31" s="138">
        <f t="shared" si="32"/>
        <v>539.70000000000005</v>
      </c>
      <c r="AS31" s="138">
        <f t="shared" si="33"/>
        <v>1753.1999999999998</v>
      </c>
      <c r="AT31" s="138">
        <f t="shared" si="34"/>
        <v>13.6</v>
      </c>
      <c r="AU31" s="138">
        <f t="shared" si="35"/>
        <v>149.20000000000002</v>
      </c>
      <c r="AV31" s="138">
        <f t="shared" si="36"/>
        <v>65.099999999999994</v>
      </c>
      <c r="AW31" s="138">
        <f t="shared" si="37"/>
        <v>0</v>
      </c>
      <c r="AX31" s="138">
        <f t="shared" si="38"/>
        <v>63.9</v>
      </c>
      <c r="AY31" s="138">
        <f t="shared" si="39"/>
        <v>67.7</v>
      </c>
      <c r="AZ31" s="138">
        <f t="shared" si="40"/>
        <v>0</v>
      </c>
      <c r="BA31" s="138">
        <f t="shared" si="41"/>
        <v>11.300000000000011</v>
      </c>
      <c r="BB31" s="138">
        <f t="shared" si="42"/>
        <v>79.000000000000014</v>
      </c>
      <c r="BC31" s="138">
        <f t="shared" si="43"/>
        <v>1915.9999999999998</v>
      </c>
    </row>
    <row r="32" spans="1:56" x14ac:dyDescent="0.2">
      <c r="A32" s="23" t="s">
        <v>68</v>
      </c>
      <c r="B32" s="24" t="s">
        <v>69</v>
      </c>
      <c r="C32" s="28">
        <f>'2009_AG_GW_Counties'!C32</f>
        <v>12.4</v>
      </c>
      <c r="D32" s="29">
        <f>'2009_Urban_GW_Counties'!C32</f>
        <v>19.900000000000002</v>
      </c>
      <c r="E32" s="29">
        <f>'2009_MW_GW_Counties'!C32</f>
        <v>0</v>
      </c>
      <c r="F32" s="29">
        <f t="shared" si="5"/>
        <v>32.300000000000004</v>
      </c>
      <c r="G32" s="28">
        <f>'2009_AG_GW_Counties'!H32</f>
        <v>194.1</v>
      </c>
      <c r="H32" s="29">
        <f>'2009_Urban_GW_Counties'!H32</f>
        <v>118.6</v>
      </c>
      <c r="I32" s="29">
        <f>'2009_MW_GW_Counties'!H32</f>
        <v>0</v>
      </c>
      <c r="J32" s="28">
        <f>'2009_AG_GW_Counties'!D32+'2009_Urban_GW_Counties'!D32+'2009_MW_GW_Counties'!D32</f>
        <v>28.200000000000003</v>
      </c>
      <c r="K32" s="28">
        <f>'2009_AG_GW_Counties'!E32+'2009_Urban_GW_Counties'!E32+'2009_MW_GW_Counties'!E32</f>
        <v>0</v>
      </c>
      <c r="L32" s="28">
        <f>'2009_AG_GW_Counties'!F32+'2009_Urban_GW_Counties'!F32+'2009_MW_GW_Counties'!F32</f>
        <v>9.1</v>
      </c>
      <c r="M32" s="28">
        <f>'2009_AG_GW_Counties'!J32</f>
        <v>0</v>
      </c>
      <c r="N32" s="29">
        <f>'2009_Urban_GW_Counties'!J32</f>
        <v>0.3</v>
      </c>
      <c r="O32" s="29">
        <f>'2009_MW_GW_Counties'!J32</f>
        <v>0</v>
      </c>
      <c r="P32" s="28">
        <f>'2009_AG_GW_Counties'!J32+'2009_Urban_GW_Counties'!J32+'2009_MW_GW_Counties'!J32</f>
        <v>0.3</v>
      </c>
      <c r="Q32" s="29">
        <f>'2009_AG_GW_Counties'!H32+'2009_Urban_GW_Counties'!H32+'2009_MW_GW_Counties'!H32</f>
        <v>312.7</v>
      </c>
      <c r="S32" s="27">
        <v>608</v>
      </c>
      <c r="T32" s="25" t="s">
        <v>175</v>
      </c>
      <c r="U32" s="28">
        <f>'2009_AG_GW_Counties'!P32</f>
        <v>507.29999999999995</v>
      </c>
      <c r="V32" s="29">
        <f>'2009_Urban_GW_Counties'!P32</f>
        <v>72.600000000000009</v>
      </c>
      <c r="W32" s="29">
        <f>'2009_MW_GW_Counties'!P32</f>
        <v>0</v>
      </c>
      <c r="X32" s="29">
        <f t="shared" si="6"/>
        <v>579.9</v>
      </c>
      <c r="Y32" s="28">
        <f>'2009_AG_GW_Counties'!U32</f>
        <v>1168.8</v>
      </c>
      <c r="Z32" s="29">
        <f>'2009_Urban_GW_Counties'!U32</f>
        <v>72.600000000000009</v>
      </c>
      <c r="AA32" s="29">
        <f>'2009_MW_GW_Counties'!U32</f>
        <v>0</v>
      </c>
      <c r="AB32" s="28">
        <f>'2009_AG_GW_Counties'!Q32+'2009_Urban_GW_Counties'!Q32+'2009_MW_GW_Counties'!Q32</f>
        <v>0</v>
      </c>
      <c r="AC32" s="28">
        <f>'2009_AG_GW_Counties'!R32+'2009_Urban_GW_Counties'!R32+'2009_MW_GW_Counties'!R32</f>
        <v>0</v>
      </c>
      <c r="AD32" s="28">
        <f>'2009_AG_GW_Counties'!S32+'2009_Urban_GW_Counties'!S32+'2009_MW_GW_Counties'!S32</f>
        <v>33.1</v>
      </c>
      <c r="AE32" s="28">
        <f>'2009_AG_GW_Counties'!W32</f>
        <v>0</v>
      </c>
      <c r="AF32" s="29">
        <f>'2009_Urban_GW_Counties'!W32</f>
        <v>0</v>
      </c>
      <c r="AG32" s="29">
        <f>'2009_MW_GW_Counties'!W32</f>
        <v>0</v>
      </c>
      <c r="AH32" s="28">
        <f>'2009_AG_GW_Counties'!W32+'2009_Urban_GW_Counties'!W32+'2009_MW_GW_Counties'!W32</f>
        <v>0</v>
      </c>
      <c r="AI32" s="29">
        <f t="shared" si="1"/>
        <v>1241.3999999999999</v>
      </c>
      <c r="AL32" s="148"/>
      <c r="AM32" s="150">
        <v>507</v>
      </c>
      <c r="AN32" s="151" t="s">
        <v>163</v>
      </c>
      <c r="AO32" s="138">
        <f t="shared" si="29"/>
        <v>529.9</v>
      </c>
      <c r="AP32" s="138">
        <f t="shared" si="30"/>
        <v>44.599999999999994</v>
      </c>
      <c r="AQ32" s="138">
        <f t="shared" si="31"/>
        <v>11.299999999999999</v>
      </c>
      <c r="AR32" s="138">
        <f t="shared" si="32"/>
        <v>585.79999999999995</v>
      </c>
      <c r="AS32" s="138">
        <f t="shared" si="33"/>
        <v>2510.4000000000005</v>
      </c>
      <c r="AT32" s="138">
        <f t="shared" si="34"/>
        <v>67.8</v>
      </c>
      <c r="AU32" s="138">
        <f t="shared" si="35"/>
        <v>290.7</v>
      </c>
      <c r="AV32" s="138">
        <f t="shared" si="36"/>
        <v>145.50000000000003</v>
      </c>
      <c r="AW32" s="138">
        <f t="shared" si="37"/>
        <v>0</v>
      </c>
      <c r="AX32" s="138">
        <f t="shared" si="38"/>
        <v>131.30000000000001</v>
      </c>
      <c r="AY32" s="138">
        <f t="shared" si="39"/>
        <v>371.6</v>
      </c>
      <c r="AZ32" s="138">
        <f t="shared" si="40"/>
        <v>0</v>
      </c>
      <c r="BA32" s="138">
        <f t="shared" si="41"/>
        <v>127.4</v>
      </c>
      <c r="BB32" s="138">
        <f t="shared" si="42"/>
        <v>499</v>
      </c>
      <c r="BC32" s="138">
        <f t="shared" si="43"/>
        <v>2868.9000000000005</v>
      </c>
    </row>
    <row r="33" spans="1:56" x14ac:dyDescent="0.2">
      <c r="A33" s="23" t="s">
        <v>70</v>
      </c>
      <c r="B33" s="24" t="s">
        <v>71</v>
      </c>
      <c r="C33" s="28">
        <f>'2009_AG_GW_Counties'!C33</f>
        <v>13.7</v>
      </c>
      <c r="D33" s="29">
        <f>'2009_Urban_GW_Counties'!C33</f>
        <v>8.6999999999999993</v>
      </c>
      <c r="E33" s="29">
        <f>'2009_MW_GW_Counties'!C33</f>
        <v>0</v>
      </c>
      <c r="F33" s="29">
        <f t="shared" si="5"/>
        <v>22.4</v>
      </c>
      <c r="G33" s="28">
        <f>'2009_AG_GW_Counties'!H33</f>
        <v>76.2</v>
      </c>
      <c r="H33" s="29">
        <f>'2009_Urban_GW_Counties'!H33</f>
        <v>13.399999999999999</v>
      </c>
      <c r="I33" s="29">
        <f>'2009_MW_GW_Counties'!H33</f>
        <v>0</v>
      </c>
      <c r="J33" s="28">
        <f>'2009_AG_GW_Counties'!D33+'2009_Urban_GW_Counties'!D33+'2009_MW_GW_Counties'!D33</f>
        <v>5.8000000000000007</v>
      </c>
      <c r="K33" s="28">
        <f>'2009_AG_GW_Counties'!E33+'2009_Urban_GW_Counties'!E33+'2009_MW_GW_Counties'!E33</f>
        <v>0</v>
      </c>
      <c r="L33" s="28">
        <f>'2009_AG_GW_Counties'!F33+'2009_Urban_GW_Counties'!F33+'2009_MW_GW_Counties'!F33</f>
        <v>1.1000000000000001</v>
      </c>
      <c r="M33" s="28">
        <f>'2009_AG_GW_Counties'!J33</f>
        <v>21.6</v>
      </c>
      <c r="N33" s="29">
        <f>'2009_Urban_GW_Counties'!J33</f>
        <v>0</v>
      </c>
      <c r="O33" s="29">
        <f>'2009_MW_GW_Counties'!J33</f>
        <v>0</v>
      </c>
      <c r="P33" s="28">
        <f>'2009_AG_GW_Counties'!J33+'2009_Urban_GW_Counties'!J33+'2009_MW_GW_Counties'!J33</f>
        <v>21.6</v>
      </c>
      <c r="Q33" s="29">
        <f>'2009_AG_GW_Counties'!H33+'2009_Urban_GW_Counties'!H33+'2009_MW_GW_Counties'!H33</f>
        <v>89.6</v>
      </c>
      <c r="S33" s="27">
        <v>609</v>
      </c>
      <c r="T33" s="25" t="s">
        <v>176</v>
      </c>
      <c r="U33" s="28">
        <f>'2009_AG_GW_Counties'!P33</f>
        <v>1443.4</v>
      </c>
      <c r="V33" s="29">
        <f>'2009_Urban_GW_Counties'!P33</f>
        <v>96.8</v>
      </c>
      <c r="W33" s="29">
        <f>'2009_MW_GW_Counties'!P33</f>
        <v>11.7</v>
      </c>
      <c r="X33" s="29">
        <f t="shared" si="6"/>
        <v>1551.9</v>
      </c>
      <c r="Y33" s="28">
        <f>'2009_AG_GW_Counties'!U33</f>
        <v>2113.3000000000002</v>
      </c>
      <c r="Z33" s="29">
        <f>'2009_Urban_GW_Counties'!U33</f>
        <v>97</v>
      </c>
      <c r="AA33" s="29">
        <f>'2009_MW_GW_Counties'!U33</f>
        <v>45.3</v>
      </c>
      <c r="AB33" s="28">
        <f>'2009_AG_GW_Counties'!Q33+'2009_Urban_GW_Counties'!Q33+'2009_MW_GW_Counties'!Q33</f>
        <v>440.3</v>
      </c>
      <c r="AC33" s="28">
        <f>'2009_AG_GW_Counties'!R33+'2009_Urban_GW_Counties'!R33+'2009_MW_GW_Counties'!R33</f>
        <v>4.2</v>
      </c>
      <c r="AD33" s="28">
        <f>'2009_AG_GW_Counties'!S33+'2009_Urban_GW_Counties'!S33+'2009_MW_GW_Counties'!S33</f>
        <v>33.5</v>
      </c>
      <c r="AE33" s="28">
        <f>'2009_AG_GW_Counties'!W33</f>
        <v>102.3</v>
      </c>
      <c r="AF33" s="29">
        <f>'2009_Urban_GW_Counties'!W33</f>
        <v>0</v>
      </c>
      <c r="AG33" s="29">
        <f>'2009_MW_GW_Counties'!W33</f>
        <v>22.1</v>
      </c>
      <c r="AH33" s="28">
        <f>'2009_AG_GW_Counties'!W33+'2009_Urban_GW_Counties'!W33+'2009_MW_GW_Counties'!W33</f>
        <v>124.4</v>
      </c>
      <c r="AI33" s="29">
        <f t="shared" si="1"/>
        <v>2255.6000000000004</v>
      </c>
      <c r="AL33" s="148"/>
      <c r="AM33" s="150">
        <v>508</v>
      </c>
      <c r="AN33" s="151" t="s">
        <v>164</v>
      </c>
      <c r="AO33" s="138">
        <f t="shared" si="29"/>
        <v>50.8</v>
      </c>
      <c r="AP33" s="138">
        <f t="shared" si="30"/>
        <v>22.8</v>
      </c>
      <c r="AQ33" s="138">
        <f t="shared" si="31"/>
        <v>0</v>
      </c>
      <c r="AR33" s="138">
        <f t="shared" si="32"/>
        <v>73.599999999999994</v>
      </c>
      <c r="AS33" s="138">
        <f t="shared" si="33"/>
        <v>337.20000000000005</v>
      </c>
      <c r="AT33" s="138">
        <f t="shared" si="34"/>
        <v>129.1</v>
      </c>
      <c r="AU33" s="138">
        <f t="shared" si="35"/>
        <v>2.4</v>
      </c>
      <c r="AV33" s="138">
        <f t="shared" si="36"/>
        <v>31.799999999999997</v>
      </c>
      <c r="AW33" s="138">
        <f t="shared" si="37"/>
        <v>0</v>
      </c>
      <c r="AX33" s="138">
        <f t="shared" si="38"/>
        <v>24.700000000000003</v>
      </c>
      <c r="AY33" s="138">
        <f t="shared" si="39"/>
        <v>21.6</v>
      </c>
      <c r="AZ33" s="138">
        <f t="shared" si="40"/>
        <v>0</v>
      </c>
      <c r="BA33" s="138">
        <f t="shared" si="41"/>
        <v>0</v>
      </c>
      <c r="BB33" s="138">
        <f t="shared" si="42"/>
        <v>21.6</v>
      </c>
      <c r="BC33" s="138">
        <f t="shared" si="43"/>
        <v>468.70000000000005</v>
      </c>
    </row>
    <row r="34" spans="1:56" x14ac:dyDescent="0.2">
      <c r="A34" s="23" t="s">
        <v>72</v>
      </c>
      <c r="B34" s="24" t="s">
        <v>73</v>
      </c>
      <c r="C34" s="28">
        <f>'2009_AG_GW_Counties'!C34</f>
        <v>134</v>
      </c>
      <c r="D34" s="29">
        <f>'2009_Urban_GW_Counties'!C34</f>
        <v>522.40000000000009</v>
      </c>
      <c r="E34" s="29">
        <f>'2009_MW_GW_Counties'!C34</f>
        <v>0</v>
      </c>
      <c r="F34" s="29">
        <f t="shared" si="5"/>
        <v>656.40000000000009</v>
      </c>
      <c r="G34" s="28">
        <f>'2009_AG_GW_Counties'!H34</f>
        <v>927.59999999999991</v>
      </c>
      <c r="H34" s="29">
        <f>'2009_Urban_GW_Counties'!H34</f>
        <v>832.90000000000032</v>
      </c>
      <c r="I34" s="29">
        <f>'2009_MW_GW_Counties'!H34</f>
        <v>5.3</v>
      </c>
      <c r="J34" s="28">
        <f>'2009_AG_GW_Counties'!D34+'2009_Urban_GW_Counties'!D34+'2009_MW_GW_Counties'!D34</f>
        <v>309.2</v>
      </c>
      <c r="K34" s="28">
        <f>'2009_AG_GW_Counties'!E34+'2009_Urban_GW_Counties'!E34+'2009_MW_GW_Counties'!E34</f>
        <v>98.2</v>
      </c>
      <c r="L34" s="28">
        <f>'2009_AG_GW_Counties'!F34+'2009_Urban_GW_Counties'!F34+'2009_MW_GW_Counties'!F34</f>
        <v>0</v>
      </c>
      <c r="M34" s="28">
        <f>'2009_AG_GW_Counties'!J34</f>
        <v>6.8</v>
      </c>
      <c r="N34" s="29">
        <f>'2009_Urban_GW_Counties'!J34</f>
        <v>0</v>
      </c>
      <c r="O34" s="29">
        <f>'2009_MW_GW_Counties'!J34</f>
        <v>0</v>
      </c>
      <c r="P34" s="28">
        <f>'2009_AG_GW_Counties'!J34+'2009_Urban_GW_Counties'!J34+'2009_MW_GW_Counties'!J34</f>
        <v>6.8</v>
      </c>
      <c r="Q34" s="29">
        <f>'2009_AG_GW_Counties'!H34+'2009_Urban_GW_Counties'!H34+'2009_MW_GW_Counties'!H34</f>
        <v>1765.8000000000002</v>
      </c>
      <c r="S34" s="27">
        <v>610</v>
      </c>
      <c r="T34" s="25" t="s">
        <v>177</v>
      </c>
      <c r="U34" s="28">
        <f>'2009_AG_GW_Counties'!P34</f>
        <v>3.1</v>
      </c>
      <c r="V34" s="29">
        <f>'2009_Urban_GW_Counties'!P34</f>
        <v>14.999999999999998</v>
      </c>
      <c r="W34" s="29">
        <f>'2009_MW_GW_Counties'!P34</f>
        <v>0</v>
      </c>
      <c r="X34" s="29">
        <f t="shared" si="6"/>
        <v>18.099999999999998</v>
      </c>
      <c r="Y34" s="28">
        <f>'2009_AG_GW_Counties'!U34</f>
        <v>3.1</v>
      </c>
      <c r="Z34" s="29">
        <f>'2009_Urban_GW_Counties'!U34</f>
        <v>15.7</v>
      </c>
      <c r="AA34" s="29">
        <f>'2009_MW_GW_Counties'!U34</f>
        <v>0</v>
      </c>
      <c r="AB34" s="28">
        <f>'2009_AG_GW_Counties'!Q34+'2009_Urban_GW_Counties'!Q34+'2009_MW_GW_Counties'!Q34</f>
        <v>9.6999999999999993</v>
      </c>
      <c r="AC34" s="28">
        <f>'2009_AG_GW_Counties'!R34+'2009_Urban_GW_Counties'!R34+'2009_MW_GW_Counties'!R34</f>
        <v>0</v>
      </c>
      <c r="AD34" s="28">
        <f>'2009_AG_GW_Counties'!S34+'2009_Urban_GW_Counties'!S34+'2009_MW_GW_Counties'!S34</f>
        <v>0</v>
      </c>
      <c r="AE34" s="28">
        <f>'2009_AG_GW_Counties'!W34</f>
        <v>0</v>
      </c>
      <c r="AF34" s="29">
        <f>'2009_Urban_GW_Counties'!W34</f>
        <v>0</v>
      </c>
      <c r="AG34" s="29">
        <f>'2009_MW_GW_Counties'!W34</f>
        <v>0</v>
      </c>
      <c r="AH34" s="28">
        <f>'2009_AG_GW_Counties'!W34+'2009_Urban_GW_Counties'!W34+'2009_MW_GW_Counties'!W34</f>
        <v>0</v>
      </c>
      <c r="AI34" s="29">
        <f t="shared" ref="AI34:AI57" si="44">Y34+Z34+AA34</f>
        <v>18.8</v>
      </c>
      <c r="AL34" s="148"/>
      <c r="AM34" s="150">
        <v>509</v>
      </c>
      <c r="AN34" s="151" t="s">
        <v>165</v>
      </c>
      <c r="AO34" s="138">
        <f t="shared" si="29"/>
        <v>549.59999999999991</v>
      </c>
      <c r="AP34" s="138">
        <f t="shared" si="30"/>
        <v>48.9</v>
      </c>
      <c r="AQ34" s="138">
        <f t="shared" si="31"/>
        <v>0</v>
      </c>
      <c r="AR34" s="138">
        <f t="shared" si="32"/>
        <v>598.49999999999989</v>
      </c>
      <c r="AS34" s="138">
        <f t="shared" si="33"/>
        <v>876.8</v>
      </c>
      <c r="AT34" s="138">
        <f t="shared" si="34"/>
        <v>77.8</v>
      </c>
      <c r="AU34" s="138">
        <f t="shared" si="35"/>
        <v>0</v>
      </c>
      <c r="AV34" s="138">
        <f t="shared" si="36"/>
        <v>126.50000000000001</v>
      </c>
      <c r="AW34" s="138">
        <f t="shared" si="37"/>
        <v>0</v>
      </c>
      <c r="AX34" s="138">
        <f t="shared" si="38"/>
        <v>21.099999999999998</v>
      </c>
      <c r="AY34" s="138">
        <f t="shared" si="39"/>
        <v>176</v>
      </c>
      <c r="AZ34" s="138">
        <f t="shared" si="40"/>
        <v>0</v>
      </c>
      <c r="BA34" s="138">
        <f t="shared" si="41"/>
        <v>0</v>
      </c>
      <c r="BB34" s="138">
        <f t="shared" si="42"/>
        <v>176</v>
      </c>
      <c r="BC34" s="138">
        <f t="shared" si="43"/>
        <v>954.59999999999991</v>
      </c>
    </row>
    <row r="35" spans="1:56" x14ac:dyDescent="0.2">
      <c r="A35" s="23" t="s">
        <v>74</v>
      </c>
      <c r="B35" s="24" t="s">
        <v>75</v>
      </c>
      <c r="C35" s="28">
        <f>'2009_AG_GW_Counties'!C35</f>
        <v>185.2</v>
      </c>
      <c r="D35" s="29">
        <f>'2009_Urban_GW_Counties'!C35</f>
        <v>177.8</v>
      </c>
      <c r="E35" s="29">
        <f>'2009_MW_GW_Counties'!C35</f>
        <v>0</v>
      </c>
      <c r="F35" s="29">
        <f t="shared" si="5"/>
        <v>363</v>
      </c>
      <c r="G35" s="28">
        <f>'2009_AG_GW_Counties'!H35</f>
        <v>352.70000000000005</v>
      </c>
      <c r="H35" s="29">
        <f>'2009_Urban_GW_Counties'!H35</f>
        <v>412.3</v>
      </c>
      <c r="I35" s="29">
        <f>'2009_MW_GW_Counties'!H35</f>
        <v>44.8</v>
      </c>
      <c r="J35" s="28">
        <f>'2009_AG_GW_Counties'!D35+'2009_Urban_GW_Counties'!D35+'2009_MW_GW_Counties'!D35</f>
        <v>68</v>
      </c>
      <c r="K35" s="28">
        <f>'2009_AG_GW_Counties'!E35+'2009_Urban_GW_Counties'!E35+'2009_MW_GW_Counties'!E35</f>
        <v>0</v>
      </c>
      <c r="L35" s="28">
        <f>'2009_AG_GW_Counties'!F35+'2009_Urban_GW_Counties'!F35+'2009_MW_GW_Counties'!F35</f>
        <v>3</v>
      </c>
      <c r="M35" s="28">
        <f>'2009_AG_GW_Counties'!J35</f>
        <v>0</v>
      </c>
      <c r="N35" s="29">
        <f>'2009_Urban_GW_Counties'!J35</f>
        <v>0</v>
      </c>
      <c r="O35" s="29">
        <f>'2009_MW_GW_Counties'!J35</f>
        <v>0</v>
      </c>
      <c r="P35" s="28">
        <f>'2009_AG_GW_Counties'!J35+'2009_Urban_GW_Counties'!J35+'2009_MW_GW_Counties'!J35</f>
        <v>0</v>
      </c>
      <c r="Q35" s="29">
        <f>'2009_AG_GW_Counties'!H35+'2009_Urban_GW_Counties'!H35+'2009_MW_GW_Counties'!H35</f>
        <v>809.8</v>
      </c>
      <c r="S35" s="27">
        <v>701</v>
      </c>
      <c r="T35" s="25" t="s">
        <v>178</v>
      </c>
      <c r="U35" s="28">
        <f>'2009_AG_GW_Counties'!P35</f>
        <v>0.3</v>
      </c>
      <c r="V35" s="29">
        <f>'2009_Urban_GW_Counties'!P35</f>
        <v>1.9</v>
      </c>
      <c r="W35" s="29">
        <f>'2009_MW_GW_Counties'!P35</f>
        <v>0</v>
      </c>
      <c r="X35" s="29">
        <f t="shared" si="6"/>
        <v>2.1999999999999997</v>
      </c>
      <c r="Y35" s="28">
        <f>'2009_AG_GW_Counties'!U35</f>
        <v>0.3</v>
      </c>
      <c r="Z35" s="29">
        <f>'2009_Urban_GW_Counties'!U35</f>
        <v>1.9</v>
      </c>
      <c r="AA35" s="29">
        <f>'2009_MW_GW_Counties'!U35</f>
        <v>0</v>
      </c>
      <c r="AB35" s="28">
        <f>'2009_AG_GW_Counties'!Q35+'2009_Urban_GW_Counties'!Q35+'2009_MW_GW_Counties'!Q35</f>
        <v>1.3</v>
      </c>
      <c r="AC35" s="28">
        <f>'2009_AG_GW_Counties'!R35+'2009_Urban_GW_Counties'!R35+'2009_MW_GW_Counties'!R35</f>
        <v>0</v>
      </c>
      <c r="AD35" s="28">
        <f>'2009_AG_GW_Counties'!S35+'2009_Urban_GW_Counties'!S35+'2009_MW_GW_Counties'!S35</f>
        <v>0</v>
      </c>
      <c r="AE35" s="28">
        <f>'2009_AG_GW_Counties'!W35</f>
        <v>0</v>
      </c>
      <c r="AF35" s="29">
        <f>'2009_Urban_GW_Counties'!W35</f>
        <v>0</v>
      </c>
      <c r="AG35" s="29">
        <f>'2009_MW_GW_Counties'!W35</f>
        <v>0</v>
      </c>
      <c r="AH35" s="28">
        <f>'2009_AG_GW_Counties'!W35+'2009_Urban_GW_Counties'!W35+'2009_MW_GW_Counties'!W35</f>
        <v>0</v>
      </c>
      <c r="AI35" s="29">
        <f t="shared" si="44"/>
        <v>2.1999999999999997</v>
      </c>
      <c r="AL35" s="148"/>
      <c r="AM35" s="150">
        <v>510</v>
      </c>
      <c r="AN35" s="151" t="s">
        <v>166</v>
      </c>
      <c r="AO35" s="138">
        <f t="shared" si="29"/>
        <v>21.9</v>
      </c>
      <c r="AP35" s="138">
        <f t="shared" si="30"/>
        <v>6</v>
      </c>
      <c r="AQ35" s="138">
        <f t="shared" si="31"/>
        <v>0</v>
      </c>
      <c r="AR35" s="138">
        <f t="shared" si="32"/>
        <v>27.9</v>
      </c>
      <c r="AS35" s="138">
        <f t="shared" si="33"/>
        <v>420.70000000000005</v>
      </c>
      <c r="AT35" s="138">
        <f t="shared" si="34"/>
        <v>34.699999999999996</v>
      </c>
      <c r="AU35" s="138">
        <f t="shared" si="35"/>
        <v>59.4</v>
      </c>
      <c r="AV35" s="138">
        <f t="shared" si="36"/>
        <v>3.6</v>
      </c>
      <c r="AW35" s="138">
        <f t="shared" si="37"/>
        <v>0</v>
      </c>
      <c r="AX35" s="138">
        <f t="shared" si="38"/>
        <v>0</v>
      </c>
      <c r="AY35" s="138">
        <f t="shared" si="39"/>
        <v>0</v>
      </c>
      <c r="AZ35" s="138">
        <f t="shared" si="40"/>
        <v>0</v>
      </c>
      <c r="BA35" s="138">
        <f t="shared" si="41"/>
        <v>0</v>
      </c>
      <c r="BB35" s="138">
        <f t="shared" si="42"/>
        <v>0</v>
      </c>
      <c r="BC35" s="138">
        <f t="shared" si="43"/>
        <v>514.80000000000007</v>
      </c>
    </row>
    <row r="36" spans="1:56" ht="13.5" thickBot="1" x14ac:dyDescent="0.25">
      <c r="A36" s="23" t="s">
        <v>76</v>
      </c>
      <c r="B36" s="24" t="s">
        <v>77</v>
      </c>
      <c r="C36" s="28">
        <f>'2009_AG_GW_Counties'!C36</f>
        <v>56.699999999999996</v>
      </c>
      <c r="D36" s="29">
        <f>'2009_Urban_GW_Counties'!C36</f>
        <v>7.6999999999999993</v>
      </c>
      <c r="E36" s="29">
        <f>'2009_MW_GW_Counties'!C36</f>
        <v>0</v>
      </c>
      <c r="F36" s="29">
        <f t="shared" si="5"/>
        <v>64.399999999999991</v>
      </c>
      <c r="G36" s="28">
        <f>'2009_AG_GW_Counties'!H36</f>
        <v>66</v>
      </c>
      <c r="H36" s="29">
        <f>'2009_Urban_GW_Counties'!H36</f>
        <v>9.6999999999999993</v>
      </c>
      <c r="I36" s="29">
        <f>'2009_MW_GW_Counties'!H36</f>
        <v>0</v>
      </c>
      <c r="J36" s="28">
        <f>'2009_AG_GW_Counties'!D36+'2009_Urban_GW_Counties'!D36+'2009_MW_GW_Counties'!D36</f>
        <v>24.800000000000004</v>
      </c>
      <c r="K36" s="28">
        <f>'2009_AG_GW_Counties'!E36+'2009_Urban_GW_Counties'!E36+'2009_MW_GW_Counties'!E36</f>
        <v>0</v>
      </c>
      <c r="L36" s="28">
        <f>'2009_AG_GW_Counties'!F36+'2009_Urban_GW_Counties'!F36+'2009_MW_GW_Counties'!F36</f>
        <v>0.5</v>
      </c>
      <c r="M36" s="28">
        <f>'2009_AG_GW_Counties'!J36</f>
        <v>0</v>
      </c>
      <c r="N36" s="29">
        <f>'2009_Urban_GW_Counties'!J36</f>
        <v>0</v>
      </c>
      <c r="O36" s="29">
        <f>'2009_MW_GW_Counties'!J36</f>
        <v>0</v>
      </c>
      <c r="P36" s="28">
        <f>'2009_AG_GW_Counties'!J36+'2009_Urban_GW_Counties'!J36+'2009_MW_GW_Counties'!J36</f>
        <v>0</v>
      </c>
      <c r="Q36" s="29">
        <f>'2009_AG_GW_Counties'!H36+'2009_Urban_GW_Counties'!H36+'2009_MW_GW_Counties'!H36</f>
        <v>75.7</v>
      </c>
      <c r="S36" s="27">
        <v>702</v>
      </c>
      <c r="T36" s="25" t="s">
        <v>179</v>
      </c>
      <c r="U36" s="28">
        <f>'2009_AG_GW_Counties'!P36</f>
        <v>1048.7</v>
      </c>
      <c r="V36" s="29">
        <f>'2009_Urban_GW_Counties'!P36</f>
        <v>5.3999999999999995</v>
      </c>
      <c r="W36" s="29">
        <f>'2009_MW_GW_Counties'!P36</f>
        <v>0</v>
      </c>
      <c r="X36" s="29">
        <f t="shared" si="6"/>
        <v>1054.1000000000001</v>
      </c>
      <c r="Y36" s="28">
        <f>'2009_AG_GW_Counties'!U36</f>
        <v>1441.6999999999998</v>
      </c>
      <c r="Z36" s="29">
        <f>'2009_Urban_GW_Counties'!U36</f>
        <v>14.9</v>
      </c>
      <c r="AA36" s="29">
        <f>'2009_MW_GW_Counties'!U36</f>
        <v>0</v>
      </c>
      <c r="AB36" s="28">
        <f>'2009_AG_GW_Counties'!Q36+'2009_Urban_GW_Counties'!Q36+'2009_MW_GW_Counties'!Q36</f>
        <v>206.8</v>
      </c>
      <c r="AC36" s="28">
        <f>'2009_AG_GW_Counties'!R36+'2009_Urban_GW_Counties'!R36+'2009_MW_GW_Counties'!R36</f>
        <v>0</v>
      </c>
      <c r="AD36" s="28">
        <f>'2009_AG_GW_Counties'!S36+'2009_Urban_GW_Counties'!S36+'2009_MW_GW_Counties'!S36</f>
        <v>1.6</v>
      </c>
      <c r="AE36" s="28">
        <f>'2009_AG_GW_Counties'!W36</f>
        <v>0</v>
      </c>
      <c r="AF36" s="29">
        <f>'2009_Urban_GW_Counties'!W36</f>
        <v>0</v>
      </c>
      <c r="AG36" s="29">
        <f>'2009_MW_GW_Counties'!W36</f>
        <v>0</v>
      </c>
      <c r="AH36" s="28">
        <f>'2009_AG_GW_Counties'!W36+'2009_Urban_GW_Counties'!W36+'2009_MW_GW_Counties'!W36</f>
        <v>0</v>
      </c>
      <c r="AI36" s="29">
        <f t="shared" si="44"/>
        <v>1456.6</v>
      </c>
      <c r="AL36" s="148"/>
      <c r="AM36" s="152">
        <v>511</v>
      </c>
      <c r="AN36" s="153" t="s">
        <v>167</v>
      </c>
      <c r="AO36" s="154">
        <f t="shared" si="29"/>
        <v>217.8</v>
      </c>
      <c r="AP36" s="154">
        <f t="shared" si="30"/>
        <v>171.8</v>
      </c>
      <c r="AQ36" s="154">
        <f t="shared" si="31"/>
        <v>0</v>
      </c>
      <c r="AR36" s="154">
        <f t="shared" si="32"/>
        <v>389.6</v>
      </c>
      <c r="AS36" s="154">
        <f t="shared" si="33"/>
        <v>462.3</v>
      </c>
      <c r="AT36" s="154">
        <f t="shared" si="34"/>
        <v>422.2</v>
      </c>
      <c r="AU36" s="154">
        <f t="shared" si="35"/>
        <v>0</v>
      </c>
      <c r="AV36" s="154">
        <f t="shared" si="36"/>
        <v>69.400000000000006</v>
      </c>
      <c r="AW36" s="154">
        <f t="shared" si="37"/>
        <v>0</v>
      </c>
      <c r="AX36" s="154">
        <f t="shared" si="38"/>
        <v>7.3</v>
      </c>
      <c r="AY36" s="154">
        <f t="shared" si="39"/>
        <v>19.599999999999998</v>
      </c>
      <c r="AZ36" s="154">
        <f t="shared" si="40"/>
        <v>0.3</v>
      </c>
      <c r="BA36" s="154">
        <f t="shared" si="41"/>
        <v>0</v>
      </c>
      <c r="BB36" s="154">
        <f t="shared" si="42"/>
        <v>19.899999999999999</v>
      </c>
      <c r="BC36" s="154">
        <f t="shared" si="43"/>
        <v>884.5</v>
      </c>
    </row>
    <row r="37" spans="1:56" ht="13.5" thickTop="1" x14ac:dyDescent="0.2">
      <c r="A37" s="23" t="s">
        <v>78</v>
      </c>
      <c r="B37" s="24" t="s">
        <v>79</v>
      </c>
      <c r="C37" s="28">
        <f>'2009_AG_GW_Counties'!C37</f>
        <v>117.99999999999997</v>
      </c>
      <c r="D37" s="29">
        <f>'2009_Urban_GW_Counties'!C37</f>
        <v>422.80000000000047</v>
      </c>
      <c r="E37" s="29">
        <f>'2009_MW_GW_Counties'!C37</f>
        <v>0</v>
      </c>
      <c r="F37" s="29">
        <f t="shared" si="5"/>
        <v>540.80000000000041</v>
      </c>
      <c r="G37" s="28">
        <f>'2009_AG_GW_Counties'!H37</f>
        <v>178.59999999999997</v>
      </c>
      <c r="H37" s="29">
        <f>'2009_Urban_GW_Counties'!H37</f>
        <v>580.30000000000041</v>
      </c>
      <c r="I37" s="29">
        <f>'2009_MW_GW_Counties'!H37</f>
        <v>0</v>
      </c>
      <c r="J37" s="28">
        <f>'2009_AG_GW_Counties'!D37+'2009_Urban_GW_Counties'!D37+'2009_MW_GW_Counties'!D37</f>
        <v>212.69999999999996</v>
      </c>
      <c r="K37" s="28">
        <f>'2009_AG_GW_Counties'!E37+'2009_Urban_GW_Counties'!E37+'2009_MW_GW_Counties'!E37</f>
        <v>36.200000000000003</v>
      </c>
      <c r="L37" s="28">
        <f>'2009_AG_GW_Counties'!F37+'2009_Urban_GW_Counties'!F37+'2009_MW_GW_Counties'!F37</f>
        <v>0</v>
      </c>
      <c r="M37" s="28">
        <f>'2009_AG_GW_Counties'!J37</f>
        <v>39.9</v>
      </c>
      <c r="N37" s="29">
        <f>'2009_Urban_GW_Counties'!J37</f>
        <v>12</v>
      </c>
      <c r="O37" s="29">
        <f>'2009_MW_GW_Counties'!J37</f>
        <v>0</v>
      </c>
      <c r="P37" s="28">
        <f>'2009_AG_GW_Counties'!J37+'2009_Urban_GW_Counties'!J37+'2009_MW_GW_Counties'!J37</f>
        <v>51.9</v>
      </c>
      <c r="Q37" s="29">
        <f>'2009_AG_GW_Counties'!H37+'2009_Urban_GW_Counties'!H37+'2009_MW_GW_Counties'!H37</f>
        <v>758.90000000000032</v>
      </c>
      <c r="S37" s="27">
        <v>703</v>
      </c>
      <c r="T37" s="25" t="s">
        <v>180</v>
      </c>
      <c r="U37" s="28">
        <f>'2009_AG_GW_Counties'!P37</f>
        <v>1913.4</v>
      </c>
      <c r="V37" s="29">
        <f>'2009_Urban_GW_Counties'!P37</f>
        <v>46.300000000000004</v>
      </c>
      <c r="W37" s="29">
        <f>'2009_MW_GW_Counties'!P37</f>
        <v>0.7</v>
      </c>
      <c r="X37" s="29">
        <f t="shared" si="6"/>
        <v>1960.4</v>
      </c>
      <c r="Y37" s="28">
        <f>'2009_AG_GW_Counties'!U37</f>
        <v>2281.6999999999998</v>
      </c>
      <c r="Z37" s="29">
        <f>'2009_Urban_GW_Counties'!U37</f>
        <v>46.4</v>
      </c>
      <c r="AA37" s="29">
        <f>'2009_MW_GW_Counties'!U37</f>
        <v>30.599999999999998</v>
      </c>
      <c r="AB37" s="28">
        <f>'2009_AG_GW_Counties'!Q37+'2009_Urban_GW_Counties'!Q37+'2009_MW_GW_Counties'!Q37</f>
        <v>535.70000000000005</v>
      </c>
      <c r="AC37" s="28">
        <f>'2009_AG_GW_Counties'!R37+'2009_Urban_GW_Counties'!R37+'2009_MW_GW_Counties'!R37</f>
        <v>0</v>
      </c>
      <c r="AD37" s="28">
        <f>'2009_AG_GW_Counties'!S37+'2009_Urban_GW_Counties'!S37+'2009_MW_GW_Counties'!S37</f>
        <v>18.399999999999999</v>
      </c>
      <c r="AE37" s="28">
        <f>'2009_AG_GW_Counties'!W37</f>
        <v>0</v>
      </c>
      <c r="AF37" s="29">
        <f>'2009_Urban_GW_Counties'!W37</f>
        <v>0</v>
      </c>
      <c r="AG37" s="29">
        <f>'2009_MW_GW_Counties'!W37</f>
        <v>0</v>
      </c>
      <c r="AH37" s="28">
        <f>'2009_AG_GW_Counties'!W37+'2009_Urban_GW_Counties'!W37+'2009_MW_GW_Counties'!W37</f>
        <v>0</v>
      </c>
      <c r="AI37" s="29">
        <f t="shared" si="44"/>
        <v>2358.6999999999998</v>
      </c>
      <c r="AL37" s="148"/>
      <c r="AM37" s="150"/>
      <c r="AN37" s="155" t="s">
        <v>242</v>
      </c>
      <c r="AO37" s="138">
        <f>SUM(AO26:AO36)</f>
        <v>2486.5000000000005</v>
      </c>
      <c r="AP37" s="138">
        <f t="shared" ref="AP37:BC37" si="45">SUM(AP26:AP36)</f>
        <v>411.70000000000005</v>
      </c>
      <c r="AQ37" s="138">
        <f t="shared" si="45"/>
        <v>20.9</v>
      </c>
      <c r="AR37" s="138">
        <f t="shared" si="45"/>
        <v>2919.1</v>
      </c>
      <c r="AS37" s="138">
        <f t="shared" si="45"/>
        <v>7594.7000000000007</v>
      </c>
      <c r="AT37" s="138">
        <f t="shared" si="45"/>
        <v>913.7</v>
      </c>
      <c r="AU37" s="138">
        <f t="shared" si="45"/>
        <v>511.9</v>
      </c>
      <c r="AV37" s="138">
        <f t="shared" si="45"/>
        <v>605.20000000000005</v>
      </c>
      <c r="AW37" s="138">
        <f t="shared" si="45"/>
        <v>0</v>
      </c>
      <c r="AX37" s="138">
        <f>SUM(AX26:AX36)</f>
        <v>345.70000000000005</v>
      </c>
      <c r="AY37" s="138">
        <f t="shared" ref="AY37:BA37" si="46">SUM(AY26:AY36)</f>
        <v>726.30000000000007</v>
      </c>
      <c r="AZ37" s="138">
        <f t="shared" si="46"/>
        <v>7</v>
      </c>
      <c r="BA37" s="138">
        <f t="shared" si="46"/>
        <v>138.70000000000002</v>
      </c>
      <c r="BB37" s="138">
        <f t="shared" si="45"/>
        <v>872</v>
      </c>
      <c r="BC37" s="138">
        <f t="shared" si="45"/>
        <v>9020.2999999999993</v>
      </c>
      <c r="BD37" s="28">
        <f>AS37+AT37+AU37</f>
        <v>9020.3000000000011</v>
      </c>
    </row>
    <row r="38" spans="1:56" x14ac:dyDescent="0.2">
      <c r="A38" s="23" t="s">
        <v>80</v>
      </c>
      <c r="B38" s="24" t="s">
        <v>81</v>
      </c>
      <c r="C38" s="28">
        <f>'2009_AG_GW_Counties'!C38</f>
        <v>19</v>
      </c>
      <c r="D38" s="29">
        <f>'2009_Urban_GW_Counties'!C38</f>
        <v>24.3</v>
      </c>
      <c r="E38" s="29">
        <f>'2009_MW_GW_Counties'!C38</f>
        <v>0</v>
      </c>
      <c r="F38" s="29">
        <f t="shared" si="5"/>
        <v>43.3</v>
      </c>
      <c r="G38" s="28">
        <f>'2009_AG_GW_Counties'!H38</f>
        <v>223.5</v>
      </c>
      <c r="H38" s="29">
        <f>'2009_Urban_GW_Counties'!H38</f>
        <v>516.80000000000007</v>
      </c>
      <c r="I38" s="29">
        <f>'2009_MW_GW_Counties'!H38</f>
        <v>0</v>
      </c>
      <c r="J38" s="28">
        <f>'2009_AG_GW_Counties'!D38+'2009_Urban_GW_Counties'!D38+'2009_MW_GW_Counties'!D38</f>
        <v>26.6</v>
      </c>
      <c r="K38" s="28">
        <f>'2009_AG_GW_Counties'!E38+'2009_Urban_GW_Counties'!E38+'2009_MW_GW_Counties'!E38</f>
        <v>0</v>
      </c>
      <c r="L38" s="28">
        <f>'2009_AG_GW_Counties'!F38+'2009_Urban_GW_Counties'!F38+'2009_MW_GW_Counties'!F38</f>
        <v>0</v>
      </c>
      <c r="M38" s="28">
        <f>'2009_AG_GW_Counties'!J38</f>
        <v>0</v>
      </c>
      <c r="N38" s="29">
        <f>'2009_Urban_GW_Counties'!J38</f>
        <v>0</v>
      </c>
      <c r="O38" s="29">
        <f>'2009_MW_GW_Counties'!J38</f>
        <v>0</v>
      </c>
      <c r="P38" s="28">
        <f>'2009_AG_GW_Counties'!J38+'2009_Urban_GW_Counties'!J38+'2009_MW_GW_Counties'!J38</f>
        <v>0</v>
      </c>
      <c r="Q38" s="29">
        <f>'2009_AG_GW_Counties'!H38+'2009_Urban_GW_Counties'!H38+'2009_MW_GW_Counties'!H38</f>
        <v>740.30000000000007</v>
      </c>
      <c r="S38" s="27">
        <v>704</v>
      </c>
      <c r="T38" s="25" t="s">
        <v>181</v>
      </c>
      <c r="U38" s="28">
        <f>'2009_AG_GW_Counties'!P38</f>
        <v>104.8</v>
      </c>
      <c r="V38" s="29">
        <f>'2009_Urban_GW_Counties'!P38</f>
        <v>212.5</v>
      </c>
      <c r="W38" s="29">
        <f>'2009_MW_GW_Counties'!P38</f>
        <v>0</v>
      </c>
      <c r="X38" s="29">
        <f t="shared" si="6"/>
        <v>317.3</v>
      </c>
      <c r="Y38" s="28">
        <f>'2009_AG_GW_Counties'!U38</f>
        <v>538.6</v>
      </c>
      <c r="Z38" s="29">
        <f>'2009_Urban_GW_Counties'!U38</f>
        <v>238.1</v>
      </c>
      <c r="AA38" s="29">
        <f>'2009_MW_GW_Counties'!U38</f>
        <v>0</v>
      </c>
      <c r="AB38" s="28">
        <f>'2009_AG_GW_Counties'!Q38+'2009_Urban_GW_Counties'!Q38+'2009_MW_GW_Counties'!Q38</f>
        <v>281.20000000000005</v>
      </c>
      <c r="AC38" s="28">
        <f>'2009_AG_GW_Counties'!R38+'2009_Urban_GW_Counties'!R38+'2009_MW_GW_Counties'!R38</f>
        <v>9</v>
      </c>
      <c r="AD38" s="28">
        <f>'2009_AG_GW_Counties'!S38+'2009_Urban_GW_Counties'!S38+'2009_MW_GW_Counties'!S38</f>
        <v>21.7</v>
      </c>
      <c r="AE38" s="28">
        <f>'2009_AG_GW_Counties'!W38</f>
        <v>0</v>
      </c>
      <c r="AF38" s="29">
        <f>'2009_Urban_GW_Counties'!W38</f>
        <v>0</v>
      </c>
      <c r="AG38" s="29">
        <f>'2009_MW_GW_Counties'!W38</f>
        <v>0</v>
      </c>
      <c r="AH38" s="28">
        <f>'2009_AG_GW_Counties'!W38+'2009_Urban_GW_Counties'!W38+'2009_MW_GW_Counties'!W38</f>
        <v>0</v>
      </c>
      <c r="AI38" s="29">
        <f t="shared" si="44"/>
        <v>776.7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'2009_AG_GW_Counties'!C39</f>
        <v>0</v>
      </c>
      <c r="D39" s="29">
        <f>'2009_Urban_GW_Counties'!C39</f>
        <v>0</v>
      </c>
      <c r="E39" s="29">
        <f>'2009_MW_GW_Counties'!C39</f>
        <v>0</v>
      </c>
      <c r="F39" s="29">
        <f t="shared" si="5"/>
        <v>0</v>
      </c>
      <c r="G39" s="28">
        <f>'2009_AG_GW_Counties'!H39</f>
        <v>0</v>
      </c>
      <c r="H39" s="29">
        <f>'2009_Urban_GW_Counties'!H39</f>
        <v>86.7</v>
      </c>
      <c r="I39" s="29">
        <f>'2009_MW_GW_Counties'!H39</f>
        <v>0</v>
      </c>
      <c r="J39" s="28">
        <f>'2009_AG_GW_Counties'!D39+'2009_Urban_GW_Counties'!D39+'2009_MW_GW_Counties'!D39</f>
        <v>3.9</v>
      </c>
      <c r="K39" s="28">
        <f>'2009_AG_GW_Counties'!E39+'2009_Urban_GW_Counties'!E39+'2009_MW_GW_Counties'!E39</f>
        <v>0</v>
      </c>
      <c r="L39" s="28">
        <f>'2009_AG_GW_Counties'!F39+'2009_Urban_GW_Counties'!F39+'2009_MW_GW_Counties'!F39</f>
        <v>0</v>
      </c>
      <c r="M39" s="28">
        <f>'2009_AG_GW_Counties'!J39</f>
        <v>0</v>
      </c>
      <c r="N39" s="29">
        <f>'2009_Urban_GW_Counties'!J39</f>
        <v>0</v>
      </c>
      <c r="O39" s="29">
        <f>'2009_MW_GW_Counties'!J39</f>
        <v>0</v>
      </c>
      <c r="P39" s="28">
        <f>'2009_AG_GW_Counties'!J39+'2009_Urban_GW_Counties'!J39+'2009_MW_GW_Counties'!J39</f>
        <v>0</v>
      </c>
      <c r="Q39" s="29">
        <f>'2009_AG_GW_Counties'!H39+'2009_Urban_GW_Counties'!H39+'2009_MW_GW_Counties'!H39</f>
        <v>86.7</v>
      </c>
      <c r="S39" s="27">
        <v>705</v>
      </c>
      <c r="T39" s="25" t="s">
        <v>182</v>
      </c>
      <c r="U39" s="28">
        <f>'2009_AG_GW_Counties'!P39</f>
        <v>645.40000000000009</v>
      </c>
      <c r="V39" s="29">
        <f>'2009_Urban_GW_Counties'!P39</f>
        <v>61.599999999999994</v>
      </c>
      <c r="W39" s="29">
        <f>'2009_MW_GW_Counties'!P39</f>
        <v>0</v>
      </c>
      <c r="X39" s="29">
        <f t="shared" si="6"/>
        <v>707.00000000000011</v>
      </c>
      <c r="Y39" s="28">
        <f>'2009_AG_GW_Counties'!U39</f>
        <v>1055.8</v>
      </c>
      <c r="Z39" s="29">
        <f>'2009_Urban_GW_Counties'!U39</f>
        <v>63.699999999999996</v>
      </c>
      <c r="AA39" s="29">
        <f>'2009_MW_GW_Counties'!U39</f>
        <v>0</v>
      </c>
      <c r="AB39" s="28">
        <f>'2009_AG_GW_Counties'!Q39+'2009_Urban_GW_Counties'!Q39+'2009_MW_GW_Counties'!Q39</f>
        <v>326.69999999999993</v>
      </c>
      <c r="AC39" s="28">
        <f>'2009_AG_GW_Counties'!R39+'2009_Urban_GW_Counties'!R39+'2009_MW_GW_Counties'!R39</f>
        <v>0</v>
      </c>
      <c r="AD39" s="28">
        <f>'2009_AG_GW_Counties'!S39+'2009_Urban_GW_Counties'!S39+'2009_MW_GW_Counties'!S39</f>
        <v>20.5</v>
      </c>
      <c r="AE39" s="28">
        <f>'2009_AG_GW_Counties'!W39</f>
        <v>0</v>
      </c>
      <c r="AF39" s="29">
        <f>'2009_Urban_GW_Counties'!W39</f>
        <v>0</v>
      </c>
      <c r="AG39" s="29">
        <f>'2009_MW_GW_Counties'!W39</f>
        <v>0</v>
      </c>
      <c r="AH39" s="28">
        <f>'2009_AG_GW_Counties'!W39+'2009_Urban_GW_Counties'!W39+'2009_MW_GW_Counties'!W39</f>
        <v>0</v>
      </c>
      <c r="AI39" s="29">
        <f t="shared" si="44"/>
        <v>1119.5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'2009_AG_GW_Counties'!C40</f>
        <v>207.79999999999998</v>
      </c>
      <c r="D40" s="29">
        <f>'2009_Urban_GW_Counties'!C40</f>
        <v>68.099999999999994</v>
      </c>
      <c r="E40" s="29">
        <f>'2009_MW_GW_Counties'!C40</f>
        <v>0</v>
      </c>
      <c r="F40" s="29">
        <f t="shared" si="5"/>
        <v>275.89999999999998</v>
      </c>
      <c r="G40" s="28">
        <f>'2009_AG_GW_Counties'!H40</f>
        <v>1514</v>
      </c>
      <c r="H40" s="29">
        <f>'2009_Urban_GW_Counties'!H40</f>
        <v>195.89999999999998</v>
      </c>
      <c r="I40" s="29">
        <f>'2009_MW_GW_Counties'!H40</f>
        <v>1.8</v>
      </c>
      <c r="J40" s="28">
        <f>'2009_AG_GW_Counties'!D40+'2009_Urban_GW_Counties'!D40+'2009_MW_GW_Counties'!D40</f>
        <v>58.900000000000006</v>
      </c>
      <c r="K40" s="28">
        <f>'2009_AG_GW_Counties'!E40+'2009_Urban_GW_Counties'!E40+'2009_MW_GW_Counties'!E40</f>
        <v>0</v>
      </c>
      <c r="L40" s="28">
        <f>'2009_AG_GW_Counties'!F40+'2009_Urban_GW_Counties'!F40+'2009_MW_GW_Counties'!F40</f>
        <v>23.399999999999995</v>
      </c>
      <c r="M40" s="28">
        <f>'2009_AG_GW_Counties'!J40</f>
        <v>450.89999999999992</v>
      </c>
      <c r="N40" s="29">
        <f>'2009_Urban_GW_Counties'!J40</f>
        <v>0</v>
      </c>
      <c r="O40" s="29">
        <f>'2009_MW_GW_Counties'!J40</f>
        <v>0</v>
      </c>
      <c r="P40" s="28">
        <f>'2009_AG_GW_Counties'!J40+'2009_Urban_GW_Counties'!J40+'2009_MW_GW_Counties'!J40</f>
        <v>450.89999999999992</v>
      </c>
      <c r="Q40" s="29">
        <f>'2009_AG_GW_Counties'!H40+'2009_Urban_GW_Counties'!H40+'2009_MW_GW_Counties'!H40</f>
        <v>1711.7</v>
      </c>
      <c r="S40" s="27">
        <v>706</v>
      </c>
      <c r="T40" s="25" t="s">
        <v>183</v>
      </c>
      <c r="U40" s="28">
        <f>'2009_AG_GW_Counties'!P40</f>
        <v>2057</v>
      </c>
      <c r="V40" s="29">
        <f>'2009_Urban_GW_Counties'!P40</f>
        <v>116</v>
      </c>
      <c r="W40" s="29">
        <f>'2009_MW_GW_Counties'!P40</f>
        <v>3.3</v>
      </c>
      <c r="X40" s="29">
        <f t="shared" si="6"/>
        <v>2176.3000000000002</v>
      </c>
      <c r="Y40" s="28">
        <f>'2009_AG_GW_Counties'!U40</f>
        <v>2826.6</v>
      </c>
      <c r="Z40" s="29">
        <f>'2009_Urban_GW_Counties'!U40</f>
        <v>118.9</v>
      </c>
      <c r="AA40" s="29">
        <f>'2009_MW_GW_Counties'!U40</f>
        <v>3.3</v>
      </c>
      <c r="AB40" s="28">
        <f>'2009_AG_GW_Counties'!Q40+'2009_Urban_GW_Counties'!Q40+'2009_MW_GW_Counties'!Q40</f>
        <v>871.7</v>
      </c>
      <c r="AC40" s="28">
        <f>'2009_AG_GW_Counties'!R40+'2009_Urban_GW_Counties'!R40+'2009_MW_GW_Counties'!R40</f>
        <v>0</v>
      </c>
      <c r="AD40" s="28">
        <f>'2009_AG_GW_Counties'!S40+'2009_Urban_GW_Counties'!S40+'2009_MW_GW_Counties'!S40</f>
        <v>38.400000000000006</v>
      </c>
      <c r="AE40" s="28">
        <f>'2009_AG_GW_Counties'!W40</f>
        <v>0</v>
      </c>
      <c r="AF40" s="29">
        <f>'2009_Urban_GW_Counties'!W40</f>
        <v>0</v>
      </c>
      <c r="AG40" s="29">
        <f>'2009_MW_GW_Counties'!W40</f>
        <v>0</v>
      </c>
      <c r="AH40" s="28">
        <f>'2009_AG_GW_Counties'!W40+'2009_Urban_GW_Counties'!W40+'2009_MW_GW_Counties'!W40</f>
        <v>0</v>
      </c>
      <c r="AI40" s="29">
        <f t="shared" si="44"/>
        <v>2948.8</v>
      </c>
      <c r="AL40" s="148" t="s">
        <v>236</v>
      </c>
      <c r="AM40" s="150">
        <v>601</v>
      </c>
      <c r="AN40" s="151" t="s">
        <v>168</v>
      </c>
      <c r="AO40" s="138">
        <f t="shared" ref="AO40:AO49" si="47">U25</f>
        <v>1.9</v>
      </c>
      <c r="AP40" s="138">
        <f t="shared" ref="AP40:AP49" si="48">V25</f>
        <v>11.8</v>
      </c>
      <c r="AQ40" s="138">
        <f t="shared" ref="AQ40:AQ49" si="49">W25</f>
        <v>0</v>
      </c>
      <c r="AR40" s="138">
        <f t="shared" ref="AR40:AR49" si="50">X25</f>
        <v>13.700000000000001</v>
      </c>
      <c r="AS40" s="138">
        <f t="shared" ref="AS40:AS49" si="51">Y25</f>
        <v>34.200000000000003</v>
      </c>
      <c r="AT40" s="138">
        <f t="shared" ref="AT40:AT49" si="52">Z25</f>
        <v>95.7</v>
      </c>
      <c r="AU40" s="138">
        <f t="shared" ref="AU40:AU49" si="53">AA25</f>
        <v>0</v>
      </c>
      <c r="AV40" s="138">
        <f t="shared" ref="AV40:AV49" si="54">AB25</f>
        <v>27.7</v>
      </c>
      <c r="AW40" s="138">
        <f t="shared" ref="AW40:AW49" si="55">AC25</f>
        <v>0</v>
      </c>
      <c r="AX40" s="138">
        <f t="shared" ref="AX40:AX49" si="56">AD25</f>
        <v>1.2000000000000002</v>
      </c>
      <c r="AY40" s="138">
        <f t="shared" ref="AY40:AY49" si="57">AE25</f>
        <v>0</v>
      </c>
      <c r="AZ40" s="138">
        <f t="shared" ref="AZ40:AZ49" si="58">AF25</f>
        <v>0</v>
      </c>
      <c r="BA40" s="138">
        <f t="shared" ref="BA40:BA49" si="59">AG25</f>
        <v>0</v>
      </c>
      <c r="BB40" s="138">
        <f t="shared" ref="BB40:BB49" si="60">AH25</f>
        <v>0</v>
      </c>
      <c r="BC40" s="138">
        <f t="shared" ref="BC40:BC49" si="61">AI25</f>
        <v>129.9</v>
      </c>
    </row>
    <row r="41" spans="1:56" x14ac:dyDescent="0.2">
      <c r="A41" s="23" t="s">
        <v>86</v>
      </c>
      <c r="B41" s="24" t="s">
        <v>87</v>
      </c>
      <c r="C41" s="28">
        <f>'2009_AG_GW_Counties'!C41</f>
        <v>167.79999999999998</v>
      </c>
      <c r="D41" s="29">
        <f>'2009_Urban_GW_Counties'!C41</f>
        <v>38.900000000000006</v>
      </c>
      <c r="E41" s="29">
        <f>'2009_MW_GW_Counties'!C41</f>
        <v>0</v>
      </c>
      <c r="F41" s="29">
        <f t="shared" si="5"/>
        <v>206.7</v>
      </c>
      <c r="G41" s="28">
        <f>'2009_AG_GW_Counties'!H41</f>
        <v>172.6</v>
      </c>
      <c r="H41" s="29">
        <f>'2009_Urban_GW_Counties'!H41</f>
        <v>53.300000000000004</v>
      </c>
      <c r="I41" s="29">
        <f>'2009_MW_GW_Counties'!H41</f>
        <v>0</v>
      </c>
      <c r="J41" s="28">
        <f>'2009_AG_GW_Counties'!D41+'2009_Urban_GW_Counties'!D41+'2009_MW_GW_Counties'!D41</f>
        <v>50.899999999999991</v>
      </c>
      <c r="K41" s="28">
        <f>'2009_AG_GW_Counties'!E41+'2009_Urban_GW_Counties'!E41+'2009_MW_GW_Counties'!E41</f>
        <v>0</v>
      </c>
      <c r="L41" s="28">
        <f>'2009_AG_GW_Counties'!F41+'2009_Urban_GW_Counties'!F41+'2009_MW_GW_Counties'!F41</f>
        <v>0</v>
      </c>
      <c r="M41" s="28">
        <f>'2009_AG_GW_Counties'!J41</f>
        <v>0</v>
      </c>
      <c r="N41" s="29">
        <f>'2009_Urban_GW_Counties'!J41</f>
        <v>0.1</v>
      </c>
      <c r="O41" s="29">
        <f>'2009_MW_GW_Counties'!J41</f>
        <v>0</v>
      </c>
      <c r="P41" s="28">
        <f>'2009_AG_GW_Counties'!J41+'2009_Urban_GW_Counties'!J41+'2009_MW_GW_Counties'!J41</f>
        <v>0.1</v>
      </c>
      <c r="Q41" s="29">
        <f>'2009_AG_GW_Counties'!H41+'2009_Urban_GW_Counties'!H41+'2009_MW_GW_Counties'!H41</f>
        <v>225.9</v>
      </c>
      <c r="S41" s="27">
        <v>707</v>
      </c>
      <c r="T41" s="25" t="s">
        <v>184</v>
      </c>
      <c r="U41" s="28">
        <f>'2009_AG_GW_Counties'!P41</f>
        <v>39.5</v>
      </c>
      <c r="V41" s="29">
        <f>'2009_Urban_GW_Counties'!P41</f>
        <v>13.3</v>
      </c>
      <c r="W41" s="29">
        <f>'2009_MW_GW_Counties'!P41</f>
        <v>0</v>
      </c>
      <c r="X41" s="29">
        <f t="shared" si="6"/>
        <v>52.8</v>
      </c>
      <c r="Y41" s="28">
        <f>'2009_AG_GW_Counties'!U41</f>
        <v>40.299999999999997</v>
      </c>
      <c r="Z41" s="29">
        <f>'2009_Urban_GW_Counties'!U41</f>
        <v>17.8</v>
      </c>
      <c r="AA41" s="29">
        <f>'2009_MW_GW_Counties'!U41</f>
        <v>0</v>
      </c>
      <c r="AB41" s="28">
        <f>'2009_AG_GW_Counties'!Q41+'2009_Urban_GW_Counties'!Q41+'2009_MW_GW_Counties'!Q41</f>
        <v>19.5</v>
      </c>
      <c r="AC41" s="28">
        <f>'2009_AG_GW_Counties'!R41+'2009_Urban_GW_Counties'!R41+'2009_MW_GW_Counties'!R41</f>
        <v>0</v>
      </c>
      <c r="AD41" s="28">
        <f>'2009_AG_GW_Counties'!S41+'2009_Urban_GW_Counties'!S41+'2009_MW_GW_Counties'!S41</f>
        <v>0</v>
      </c>
      <c r="AE41" s="28">
        <f>'2009_AG_GW_Counties'!W41</f>
        <v>0</v>
      </c>
      <c r="AF41" s="29">
        <f>'2009_Urban_GW_Counties'!W41</f>
        <v>0</v>
      </c>
      <c r="AG41" s="29">
        <f>'2009_MW_GW_Counties'!W41</f>
        <v>0</v>
      </c>
      <c r="AH41" s="28">
        <f>'2009_AG_GW_Counties'!W41+'2009_Urban_GW_Counties'!W41+'2009_MW_GW_Counties'!W41</f>
        <v>0</v>
      </c>
      <c r="AI41" s="29">
        <f t="shared" si="44"/>
        <v>58.099999999999994</v>
      </c>
      <c r="AL41" s="148"/>
      <c r="AM41" s="150">
        <v>602</v>
      </c>
      <c r="AN41" s="151" t="s">
        <v>169</v>
      </c>
      <c r="AO41" s="138">
        <f t="shared" si="47"/>
        <v>0.6</v>
      </c>
      <c r="AP41" s="138">
        <f t="shared" si="48"/>
        <v>25</v>
      </c>
      <c r="AQ41" s="138">
        <f t="shared" si="49"/>
        <v>0</v>
      </c>
      <c r="AR41" s="138">
        <f t="shared" si="50"/>
        <v>25.6</v>
      </c>
      <c r="AS41" s="138">
        <f t="shared" si="51"/>
        <v>694.69999999999993</v>
      </c>
      <c r="AT41" s="138">
        <f t="shared" si="52"/>
        <v>121</v>
      </c>
      <c r="AU41" s="138">
        <f t="shared" si="53"/>
        <v>1.8</v>
      </c>
      <c r="AV41" s="138">
        <f t="shared" si="54"/>
        <v>18.799999999999997</v>
      </c>
      <c r="AW41" s="138">
        <f t="shared" si="55"/>
        <v>0</v>
      </c>
      <c r="AX41" s="138">
        <f t="shared" si="56"/>
        <v>6.1</v>
      </c>
      <c r="AY41" s="138">
        <f t="shared" si="57"/>
        <v>450.89999999999992</v>
      </c>
      <c r="AZ41" s="138">
        <f t="shared" si="58"/>
        <v>0</v>
      </c>
      <c r="BA41" s="138">
        <f t="shared" si="59"/>
        <v>0</v>
      </c>
      <c r="BB41" s="138">
        <f t="shared" si="60"/>
        <v>450.89999999999992</v>
      </c>
      <c r="BC41" s="138">
        <f t="shared" si="61"/>
        <v>817.49999999999989</v>
      </c>
    </row>
    <row r="42" spans="1:56" x14ac:dyDescent="0.2">
      <c r="A42" s="23" t="s">
        <v>88</v>
      </c>
      <c r="B42" s="24" t="s">
        <v>89</v>
      </c>
      <c r="C42" s="28">
        <f>'2009_AG_GW_Counties'!C42</f>
        <v>1.7000000000000002</v>
      </c>
      <c r="D42" s="29">
        <f>'2009_Urban_GW_Counties'!C42</f>
        <v>4.3</v>
      </c>
      <c r="E42" s="29">
        <f>'2009_MW_GW_Counties'!C42</f>
        <v>0</v>
      </c>
      <c r="F42" s="29">
        <f t="shared" si="5"/>
        <v>6</v>
      </c>
      <c r="G42" s="28">
        <f>'2009_AG_GW_Counties'!H42</f>
        <v>2.9</v>
      </c>
      <c r="H42" s="29">
        <f>'2009_Urban_GW_Counties'!H42</f>
        <v>107.6</v>
      </c>
      <c r="I42" s="29">
        <f>'2009_MW_GW_Counties'!H42</f>
        <v>0</v>
      </c>
      <c r="J42" s="28">
        <f>'2009_AG_GW_Counties'!D42+'2009_Urban_GW_Counties'!D42+'2009_MW_GW_Counties'!D42</f>
        <v>11.8</v>
      </c>
      <c r="K42" s="28">
        <f>'2009_AG_GW_Counties'!E42+'2009_Urban_GW_Counties'!E42+'2009_MW_GW_Counties'!E42</f>
        <v>0</v>
      </c>
      <c r="L42" s="28">
        <f>'2009_AG_GW_Counties'!F42+'2009_Urban_GW_Counties'!F42+'2009_MW_GW_Counties'!F42</f>
        <v>0</v>
      </c>
      <c r="M42" s="28">
        <f>'2009_AG_GW_Counties'!J42</f>
        <v>0</v>
      </c>
      <c r="N42" s="29">
        <f>'2009_Urban_GW_Counties'!J42</f>
        <v>0</v>
      </c>
      <c r="O42" s="29">
        <f>'2009_MW_GW_Counties'!J42</f>
        <v>0</v>
      </c>
      <c r="P42" s="28">
        <f>'2009_AG_GW_Counties'!J42+'2009_Urban_GW_Counties'!J42+'2009_MW_GW_Counties'!J42</f>
        <v>0</v>
      </c>
      <c r="Q42" s="29">
        <f>'2009_AG_GW_Counties'!H42+'2009_Urban_GW_Counties'!H42+'2009_MW_GW_Counties'!H42</f>
        <v>110.5</v>
      </c>
      <c r="S42" s="27">
        <v>708</v>
      </c>
      <c r="T42" s="25" t="s">
        <v>185</v>
      </c>
      <c r="U42" s="28">
        <f>'2009_AG_GW_Counties'!P42</f>
        <v>877.80000000000007</v>
      </c>
      <c r="V42" s="29">
        <f>'2009_Urban_GW_Counties'!P42</f>
        <v>22.5</v>
      </c>
      <c r="W42" s="29">
        <f>'2009_MW_GW_Counties'!P42</f>
        <v>24</v>
      </c>
      <c r="X42" s="29">
        <f t="shared" si="6"/>
        <v>924.30000000000007</v>
      </c>
      <c r="Y42" s="28">
        <f>'2009_AG_GW_Counties'!U42</f>
        <v>1170.9000000000001</v>
      </c>
      <c r="Z42" s="29">
        <f>'2009_Urban_GW_Counties'!U42</f>
        <v>24.700000000000003</v>
      </c>
      <c r="AA42" s="29">
        <f>'2009_MW_GW_Counties'!U42</f>
        <v>43.6</v>
      </c>
      <c r="AB42" s="28">
        <f>'2009_AG_GW_Counties'!Q42+'2009_Urban_GW_Counties'!Q42+'2009_MW_GW_Counties'!Q42</f>
        <v>242.5</v>
      </c>
      <c r="AC42" s="28">
        <f>'2009_AG_GW_Counties'!R42+'2009_Urban_GW_Counties'!R42+'2009_MW_GW_Counties'!R42</f>
        <v>0</v>
      </c>
      <c r="AD42" s="28">
        <f>'2009_AG_GW_Counties'!S42+'2009_Urban_GW_Counties'!S42+'2009_MW_GW_Counties'!S42</f>
        <v>14.6</v>
      </c>
      <c r="AE42" s="28">
        <f>'2009_AG_GW_Counties'!W42</f>
        <v>0</v>
      </c>
      <c r="AF42" s="29">
        <f>'2009_Urban_GW_Counties'!W42</f>
        <v>0</v>
      </c>
      <c r="AG42" s="29">
        <f>'2009_MW_GW_Counties'!W42</f>
        <v>0</v>
      </c>
      <c r="AH42" s="28">
        <f>'2009_AG_GW_Counties'!W42+'2009_Urban_GW_Counties'!W42+'2009_MW_GW_Counties'!W42</f>
        <v>0</v>
      </c>
      <c r="AI42" s="29">
        <f t="shared" si="44"/>
        <v>1239.2</v>
      </c>
      <c r="AL42" s="148"/>
      <c r="AM42" s="150">
        <v>603</v>
      </c>
      <c r="AN42" s="151" t="s">
        <v>170</v>
      </c>
      <c r="AO42" s="138">
        <f t="shared" si="47"/>
        <v>272.5</v>
      </c>
      <c r="AP42" s="138">
        <f t="shared" si="48"/>
        <v>51.2</v>
      </c>
      <c r="AQ42" s="138">
        <f t="shared" si="49"/>
        <v>0</v>
      </c>
      <c r="AR42" s="138">
        <f t="shared" si="50"/>
        <v>323.7</v>
      </c>
      <c r="AS42" s="138">
        <f t="shared" si="51"/>
        <v>700.7</v>
      </c>
      <c r="AT42" s="138">
        <f t="shared" si="52"/>
        <v>129.1</v>
      </c>
      <c r="AU42" s="138">
        <f t="shared" si="53"/>
        <v>0.8</v>
      </c>
      <c r="AV42" s="138">
        <f t="shared" si="54"/>
        <v>66.300000000000011</v>
      </c>
      <c r="AW42" s="138">
        <f t="shared" si="55"/>
        <v>0</v>
      </c>
      <c r="AX42" s="138">
        <f t="shared" si="56"/>
        <v>14.2</v>
      </c>
      <c r="AY42" s="138">
        <f t="shared" si="57"/>
        <v>0</v>
      </c>
      <c r="AZ42" s="138">
        <f t="shared" si="58"/>
        <v>0</v>
      </c>
      <c r="BA42" s="138">
        <f t="shared" si="59"/>
        <v>0</v>
      </c>
      <c r="BB42" s="138">
        <f t="shared" si="60"/>
        <v>0</v>
      </c>
      <c r="BC42" s="138">
        <f t="shared" si="61"/>
        <v>830.6</v>
      </c>
    </row>
    <row r="43" spans="1:56" x14ac:dyDescent="0.2">
      <c r="A43" s="23" t="s">
        <v>90</v>
      </c>
      <c r="B43" s="24" t="s">
        <v>91</v>
      </c>
      <c r="C43" s="28">
        <f>'2009_AG_GW_Counties'!C43</f>
        <v>198.3</v>
      </c>
      <c r="D43" s="29">
        <f>'2009_Urban_GW_Counties'!C43</f>
        <v>46.9</v>
      </c>
      <c r="E43" s="29">
        <f>'2009_MW_GW_Counties'!C43</f>
        <v>0</v>
      </c>
      <c r="F43" s="29">
        <f t="shared" si="5"/>
        <v>245.20000000000002</v>
      </c>
      <c r="G43" s="28">
        <f>'2009_AG_GW_Counties'!H43</f>
        <v>225.3</v>
      </c>
      <c r="H43" s="29">
        <f>'2009_Urban_GW_Counties'!H43</f>
        <v>87.4</v>
      </c>
      <c r="I43" s="29">
        <f>'2009_MW_GW_Counties'!H43</f>
        <v>0</v>
      </c>
      <c r="J43" s="28">
        <f>'2009_AG_GW_Counties'!D43+'2009_Urban_GW_Counties'!D43+'2009_MW_GW_Counties'!D43</f>
        <v>41.1</v>
      </c>
      <c r="K43" s="28">
        <f>'2009_AG_GW_Counties'!E43+'2009_Urban_GW_Counties'!E43+'2009_MW_GW_Counties'!E43</f>
        <v>0</v>
      </c>
      <c r="L43" s="28">
        <f>'2009_AG_GW_Counties'!F43+'2009_Urban_GW_Counties'!F43+'2009_MW_GW_Counties'!F43</f>
        <v>0</v>
      </c>
      <c r="M43" s="28">
        <f>'2009_AG_GW_Counties'!J43</f>
        <v>0</v>
      </c>
      <c r="N43" s="29">
        <f>'2009_Urban_GW_Counties'!J43</f>
        <v>0</v>
      </c>
      <c r="O43" s="29">
        <f>'2009_MW_GW_Counties'!J43</f>
        <v>0</v>
      </c>
      <c r="P43" s="28">
        <f>'2009_AG_GW_Counties'!J43+'2009_Urban_GW_Counties'!J43+'2009_MW_GW_Counties'!J43</f>
        <v>0</v>
      </c>
      <c r="Q43" s="29">
        <f>'2009_AG_GW_Counties'!H43+'2009_Urban_GW_Counties'!H43+'2009_MW_GW_Counties'!H43</f>
        <v>312.70000000000005</v>
      </c>
      <c r="S43" s="27">
        <v>709</v>
      </c>
      <c r="T43" s="25" t="s">
        <v>186</v>
      </c>
      <c r="U43" s="28">
        <f>'2009_AG_GW_Counties'!P43</f>
        <v>471.8</v>
      </c>
      <c r="V43" s="29">
        <f>'2009_Urban_GW_Counties'!P43</f>
        <v>32.700000000000003</v>
      </c>
      <c r="W43" s="29">
        <f>'2009_MW_GW_Counties'!P43</f>
        <v>0</v>
      </c>
      <c r="X43" s="29">
        <f t="shared" si="6"/>
        <v>504.5</v>
      </c>
      <c r="Y43" s="28">
        <f>'2009_AG_GW_Counties'!U43</f>
        <v>865</v>
      </c>
      <c r="Z43" s="29">
        <f>'2009_Urban_GW_Counties'!U43</f>
        <v>32.700000000000003</v>
      </c>
      <c r="AA43" s="29">
        <f>'2009_MW_GW_Counties'!U43</f>
        <v>0</v>
      </c>
      <c r="AB43" s="28">
        <f>'2009_AG_GW_Counties'!Q43+'2009_Urban_GW_Counties'!Q43+'2009_MW_GW_Counties'!Q43</f>
        <v>227.79999999999998</v>
      </c>
      <c r="AC43" s="28">
        <f>'2009_AG_GW_Counties'!R43+'2009_Urban_GW_Counties'!R43+'2009_MW_GW_Counties'!R43</f>
        <v>0</v>
      </c>
      <c r="AD43" s="28">
        <f>'2009_AG_GW_Counties'!S43+'2009_Urban_GW_Counties'!S43+'2009_MW_GW_Counties'!S43</f>
        <v>19.700000000000003</v>
      </c>
      <c r="AE43" s="28">
        <f>'2009_AG_GW_Counties'!W43</f>
        <v>0</v>
      </c>
      <c r="AF43" s="29">
        <f>'2009_Urban_GW_Counties'!W43</f>
        <v>0</v>
      </c>
      <c r="AG43" s="29">
        <f>'2009_MW_GW_Counties'!W43</f>
        <v>0</v>
      </c>
      <c r="AH43" s="28">
        <f>'2009_AG_GW_Counties'!W43+'2009_Urban_GW_Counties'!W43+'2009_MW_GW_Counties'!W43</f>
        <v>0</v>
      </c>
      <c r="AI43" s="29">
        <f t="shared" si="44"/>
        <v>897.7</v>
      </c>
      <c r="AL43" s="148"/>
      <c r="AM43" s="150">
        <v>604</v>
      </c>
      <c r="AN43" s="151" t="s">
        <v>171</v>
      </c>
      <c r="AO43" s="138">
        <f t="shared" si="47"/>
        <v>0.7</v>
      </c>
      <c r="AP43" s="138">
        <f t="shared" si="48"/>
        <v>2.8000000000000003</v>
      </c>
      <c r="AQ43" s="138">
        <f t="shared" si="49"/>
        <v>0</v>
      </c>
      <c r="AR43" s="138">
        <f t="shared" si="50"/>
        <v>3.5</v>
      </c>
      <c r="AS43" s="138">
        <f t="shared" si="51"/>
        <v>21.9</v>
      </c>
      <c r="AT43" s="138">
        <f t="shared" si="52"/>
        <v>48.1</v>
      </c>
      <c r="AU43" s="138">
        <f t="shared" si="53"/>
        <v>0</v>
      </c>
      <c r="AV43" s="138">
        <f t="shared" si="54"/>
        <v>14.1</v>
      </c>
      <c r="AW43" s="138">
        <f t="shared" si="55"/>
        <v>0</v>
      </c>
      <c r="AX43" s="138">
        <f t="shared" si="56"/>
        <v>1.9000000000000001</v>
      </c>
      <c r="AY43" s="138">
        <f t="shared" si="57"/>
        <v>0</v>
      </c>
      <c r="AZ43" s="138">
        <f t="shared" si="58"/>
        <v>0</v>
      </c>
      <c r="BA43" s="138">
        <f t="shared" si="59"/>
        <v>0</v>
      </c>
      <c r="BB43" s="138">
        <f t="shared" si="60"/>
        <v>0</v>
      </c>
      <c r="BC43" s="138">
        <f t="shared" si="61"/>
        <v>70</v>
      </c>
    </row>
    <row r="44" spans="1:56" x14ac:dyDescent="0.2">
      <c r="A44" s="23" t="s">
        <v>92</v>
      </c>
      <c r="B44" s="24" t="s">
        <v>93</v>
      </c>
      <c r="C44" s="28">
        <f>'2009_AG_GW_Counties'!C44</f>
        <v>45.8</v>
      </c>
      <c r="D44" s="29">
        <f>'2009_Urban_GW_Counties'!C44</f>
        <v>137.1</v>
      </c>
      <c r="E44" s="29">
        <f>'2009_MW_GW_Counties'!C44</f>
        <v>0</v>
      </c>
      <c r="F44" s="29">
        <f t="shared" si="5"/>
        <v>182.89999999999998</v>
      </c>
      <c r="G44" s="28">
        <f>'2009_AG_GW_Counties'!H44</f>
        <v>97.500000000000014</v>
      </c>
      <c r="H44" s="29">
        <f>'2009_Urban_GW_Counties'!H44</f>
        <v>533.79999999999995</v>
      </c>
      <c r="I44" s="29">
        <f>'2009_MW_GW_Counties'!H44</f>
        <v>0</v>
      </c>
      <c r="J44" s="28">
        <f>'2009_AG_GW_Counties'!D44+'2009_Urban_GW_Counties'!D44+'2009_MW_GW_Counties'!D44</f>
        <v>121.69999999999999</v>
      </c>
      <c r="K44" s="28">
        <f>'2009_AG_GW_Counties'!E44+'2009_Urban_GW_Counties'!E44+'2009_MW_GW_Counties'!E44</f>
        <v>118.19999999999999</v>
      </c>
      <c r="L44" s="28">
        <f>'2009_AG_GW_Counties'!F44+'2009_Urban_GW_Counties'!F44+'2009_MW_GW_Counties'!F44</f>
        <v>17.899999999999999</v>
      </c>
      <c r="M44" s="28">
        <f>'2009_AG_GW_Counties'!J44</f>
        <v>0</v>
      </c>
      <c r="N44" s="29">
        <f>'2009_Urban_GW_Counties'!J44</f>
        <v>0.2</v>
      </c>
      <c r="O44" s="29">
        <f>'2009_MW_GW_Counties'!J44</f>
        <v>0</v>
      </c>
      <c r="P44" s="28">
        <f>'2009_AG_GW_Counties'!J44+'2009_Urban_GW_Counties'!J44+'2009_MW_GW_Counties'!J44</f>
        <v>0.2</v>
      </c>
      <c r="Q44" s="29">
        <f>'2009_AG_GW_Counties'!H44+'2009_Urban_GW_Counties'!H44+'2009_MW_GW_Counties'!H44</f>
        <v>631.29999999999995</v>
      </c>
      <c r="S44" s="27">
        <v>710</v>
      </c>
      <c r="T44" s="25" t="s">
        <v>187</v>
      </c>
      <c r="U44" s="28">
        <f>'2009_AG_GW_Counties'!P44</f>
        <v>892</v>
      </c>
      <c r="V44" s="29">
        <f>'2009_Urban_GW_Counties'!P44</f>
        <v>120.3</v>
      </c>
      <c r="W44" s="29">
        <f>'2009_MW_GW_Counties'!P44</f>
        <v>0</v>
      </c>
      <c r="X44" s="29">
        <f t="shared" si="6"/>
        <v>1012.3</v>
      </c>
      <c r="Y44" s="28">
        <f>'2009_AG_GW_Counties'!U44</f>
        <v>1364.3000000000002</v>
      </c>
      <c r="Z44" s="29">
        <f>'2009_Urban_GW_Counties'!U44</f>
        <v>165.7</v>
      </c>
      <c r="AA44" s="29">
        <f>'2009_MW_GW_Counties'!U44</f>
        <v>0</v>
      </c>
      <c r="AB44" s="28">
        <f>'2009_AG_GW_Counties'!Q44+'2009_Urban_GW_Counties'!Q44+'2009_MW_GW_Counties'!Q44</f>
        <v>367.00000000000006</v>
      </c>
      <c r="AC44" s="28">
        <f>'2009_AG_GW_Counties'!R44+'2009_Urban_GW_Counties'!R44+'2009_MW_GW_Counties'!R44</f>
        <v>0</v>
      </c>
      <c r="AD44" s="28">
        <f>'2009_AG_GW_Counties'!S44+'2009_Urban_GW_Counties'!S44+'2009_MW_GW_Counties'!S44</f>
        <v>23.700000000000003</v>
      </c>
      <c r="AE44" s="28">
        <f>'2009_AG_GW_Counties'!W44</f>
        <v>0</v>
      </c>
      <c r="AF44" s="29">
        <f>'2009_Urban_GW_Counties'!W44</f>
        <v>0</v>
      </c>
      <c r="AG44" s="29">
        <f>'2009_MW_GW_Counties'!W44</f>
        <v>0</v>
      </c>
      <c r="AH44" s="28">
        <f>'2009_AG_GW_Counties'!W44+'2009_Urban_GW_Counties'!W44+'2009_MW_GW_Counties'!W44</f>
        <v>0</v>
      </c>
      <c r="AI44" s="29">
        <f t="shared" si="44"/>
        <v>1530.0000000000002</v>
      </c>
      <c r="AL44" s="148"/>
      <c r="AM44" s="150">
        <v>605</v>
      </c>
      <c r="AN44" s="151" t="s">
        <v>172</v>
      </c>
      <c r="AO44" s="138">
        <f t="shared" si="47"/>
        <v>0</v>
      </c>
      <c r="AP44" s="138">
        <f t="shared" si="48"/>
        <v>0.3</v>
      </c>
      <c r="AQ44" s="138">
        <f t="shared" si="49"/>
        <v>0</v>
      </c>
      <c r="AR44" s="138">
        <f t="shared" si="50"/>
        <v>0.3</v>
      </c>
      <c r="AS44" s="138">
        <f t="shared" si="51"/>
        <v>0</v>
      </c>
      <c r="AT44" s="138">
        <f t="shared" si="52"/>
        <v>0.3</v>
      </c>
      <c r="AU44" s="138">
        <f t="shared" si="53"/>
        <v>0</v>
      </c>
      <c r="AV44" s="138">
        <f t="shared" si="54"/>
        <v>0</v>
      </c>
      <c r="AW44" s="138">
        <f t="shared" si="55"/>
        <v>0</v>
      </c>
      <c r="AX44" s="138">
        <f t="shared" si="56"/>
        <v>0</v>
      </c>
      <c r="AY44" s="138">
        <f t="shared" si="57"/>
        <v>0</v>
      </c>
      <c r="AZ44" s="138">
        <f t="shared" si="58"/>
        <v>0</v>
      </c>
      <c r="BA44" s="138">
        <f t="shared" si="59"/>
        <v>0</v>
      </c>
      <c r="BB44" s="138">
        <f t="shared" si="60"/>
        <v>0</v>
      </c>
      <c r="BC44" s="138">
        <f t="shared" si="61"/>
        <v>0.3</v>
      </c>
    </row>
    <row r="45" spans="1:56" x14ac:dyDescent="0.2">
      <c r="A45" s="23" t="s">
        <v>94</v>
      </c>
      <c r="B45" s="24" t="s">
        <v>95</v>
      </c>
      <c r="C45" s="28">
        <f>'2009_AG_GW_Counties'!C45</f>
        <v>17.5</v>
      </c>
      <c r="D45" s="29">
        <f>'2009_Urban_GW_Counties'!C45</f>
        <v>28.5</v>
      </c>
      <c r="E45" s="29">
        <f>'2009_MW_GW_Counties'!C45</f>
        <v>0</v>
      </c>
      <c r="F45" s="29">
        <f t="shared" si="5"/>
        <v>46</v>
      </c>
      <c r="G45" s="28">
        <f>'2009_AG_GW_Counties'!H45</f>
        <v>17.5</v>
      </c>
      <c r="H45" s="29">
        <f>'2009_Urban_GW_Counties'!H45</f>
        <v>38.299999999999997</v>
      </c>
      <c r="I45" s="29">
        <f>'2009_MW_GW_Counties'!H45</f>
        <v>0</v>
      </c>
      <c r="J45" s="28">
        <f>'2009_AG_GW_Counties'!D45+'2009_Urban_GW_Counties'!D45+'2009_MW_GW_Counties'!D45</f>
        <v>16.8</v>
      </c>
      <c r="K45" s="28">
        <f>'2009_AG_GW_Counties'!E45+'2009_Urban_GW_Counties'!E45+'2009_MW_GW_Counties'!E45</f>
        <v>0</v>
      </c>
      <c r="L45" s="28">
        <f>'2009_AG_GW_Counties'!F45+'2009_Urban_GW_Counties'!F45+'2009_MW_GW_Counties'!F45</f>
        <v>0</v>
      </c>
      <c r="M45" s="28">
        <f>'2009_AG_GW_Counties'!J45</f>
        <v>0</v>
      </c>
      <c r="N45" s="29">
        <f>'2009_Urban_GW_Counties'!J45</f>
        <v>0</v>
      </c>
      <c r="O45" s="29">
        <f>'2009_MW_GW_Counties'!J45</f>
        <v>0</v>
      </c>
      <c r="P45" s="28">
        <f>'2009_AG_GW_Counties'!J45+'2009_Urban_GW_Counties'!J45+'2009_MW_GW_Counties'!J45</f>
        <v>0</v>
      </c>
      <c r="Q45" s="29">
        <f>'2009_AG_GW_Counties'!H45+'2009_Urban_GW_Counties'!H45+'2009_MW_GW_Counties'!H45</f>
        <v>55.8</v>
      </c>
      <c r="S45" s="27">
        <v>801</v>
      </c>
      <c r="T45" s="25" t="s">
        <v>43</v>
      </c>
      <c r="U45" s="28">
        <f>'2009_AG_GW_Counties'!P45</f>
        <v>125</v>
      </c>
      <c r="V45" s="29">
        <f>'2009_Urban_GW_Counties'!P45</f>
        <v>19.100000000000001</v>
      </c>
      <c r="W45" s="29">
        <f>'2009_MW_GW_Counties'!P45</f>
        <v>11.6</v>
      </c>
      <c r="X45" s="29">
        <f t="shared" si="6"/>
        <v>155.69999999999999</v>
      </c>
      <c r="Y45" s="28">
        <f>'2009_AG_GW_Counties'!U45</f>
        <v>319.89999999999998</v>
      </c>
      <c r="Z45" s="29">
        <f>'2009_Urban_GW_Counties'!U45</f>
        <v>22.5</v>
      </c>
      <c r="AA45" s="29">
        <f>'2009_MW_GW_Counties'!U45</f>
        <v>23.900000000000002</v>
      </c>
      <c r="AB45" s="28">
        <f>'2009_AG_GW_Counties'!Q45+'2009_Urban_GW_Counties'!Q45+'2009_MW_GW_Counties'!Q45</f>
        <v>45.099999999999994</v>
      </c>
      <c r="AC45" s="28">
        <f>'2009_AG_GW_Counties'!R45+'2009_Urban_GW_Counties'!R45+'2009_MW_GW_Counties'!R45</f>
        <v>0</v>
      </c>
      <c r="AD45" s="28">
        <f>'2009_AG_GW_Counties'!S45+'2009_Urban_GW_Counties'!S45+'2009_MW_GW_Counties'!S45</f>
        <v>9.6000000000000014</v>
      </c>
      <c r="AE45" s="28">
        <f>'2009_AG_GW_Counties'!W45</f>
        <v>4.0999999999999996</v>
      </c>
      <c r="AF45" s="29">
        <f>'2009_Urban_GW_Counties'!W45</f>
        <v>0</v>
      </c>
      <c r="AG45" s="29">
        <f>'2009_MW_GW_Counties'!W45</f>
        <v>0.19999999999999929</v>
      </c>
      <c r="AH45" s="28">
        <f>'2009_AG_GW_Counties'!W45+'2009_Urban_GW_Counties'!W45+'2009_MW_GW_Counties'!W45</f>
        <v>4.2999999999999989</v>
      </c>
      <c r="AI45" s="29">
        <f t="shared" si="44"/>
        <v>366.29999999999995</v>
      </c>
      <c r="AL45" s="148"/>
      <c r="AM45" s="150">
        <v>606</v>
      </c>
      <c r="AN45" s="151" t="s">
        <v>173</v>
      </c>
      <c r="AO45" s="138">
        <f t="shared" si="47"/>
        <v>840</v>
      </c>
      <c r="AP45" s="138">
        <f t="shared" si="48"/>
        <v>28.099999999999998</v>
      </c>
      <c r="AQ45" s="138">
        <f t="shared" si="49"/>
        <v>185.3</v>
      </c>
      <c r="AR45" s="138">
        <f t="shared" si="50"/>
        <v>1053.4000000000001</v>
      </c>
      <c r="AS45" s="138">
        <f t="shared" si="51"/>
        <v>1892.2</v>
      </c>
      <c r="AT45" s="138">
        <f t="shared" si="52"/>
        <v>31.699999999999996</v>
      </c>
      <c r="AU45" s="138">
        <f t="shared" si="53"/>
        <v>454.90000000000003</v>
      </c>
      <c r="AV45" s="138">
        <f t="shared" si="54"/>
        <v>20.499999999999996</v>
      </c>
      <c r="AW45" s="138">
        <f t="shared" si="55"/>
        <v>0</v>
      </c>
      <c r="AX45" s="138">
        <f t="shared" si="56"/>
        <v>51.9</v>
      </c>
      <c r="AY45" s="138">
        <f t="shared" si="57"/>
        <v>89.9</v>
      </c>
      <c r="AZ45" s="138">
        <f t="shared" si="58"/>
        <v>0</v>
      </c>
      <c r="BA45" s="138">
        <f t="shared" si="59"/>
        <v>0</v>
      </c>
      <c r="BB45" s="138">
        <f t="shared" si="60"/>
        <v>89.9</v>
      </c>
      <c r="BC45" s="138">
        <f t="shared" si="61"/>
        <v>2378.8000000000002</v>
      </c>
    </row>
    <row r="46" spans="1:56" x14ac:dyDescent="0.2">
      <c r="A46" s="23" t="s">
        <v>96</v>
      </c>
      <c r="B46" s="24" t="s">
        <v>97</v>
      </c>
      <c r="C46" s="28">
        <f>'2009_AG_GW_Counties'!C46</f>
        <v>24.3</v>
      </c>
      <c r="D46" s="29">
        <f>'2009_Urban_GW_Counties'!C46</f>
        <v>44.699999999999996</v>
      </c>
      <c r="E46" s="29">
        <f>'2009_MW_GW_Counties'!C46</f>
        <v>0</v>
      </c>
      <c r="F46" s="29">
        <f t="shared" si="5"/>
        <v>69</v>
      </c>
      <c r="G46" s="28">
        <f>'2009_AG_GW_Counties'!H46</f>
        <v>232.2</v>
      </c>
      <c r="H46" s="29">
        <f>'2009_Urban_GW_Counties'!H46</f>
        <v>92.8</v>
      </c>
      <c r="I46" s="29">
        <f>'2009_MW_GW_Counties'!H46</f>
        <v>0</v>
      </c>
      <c r="J46" s="28">
        <f>'2009_AG_GW_Counties'!D46+'2009_Urban_GW_Counties'!D46+'2009_MW_GW_Counties'!D46</f>
        <v>22</v>
      </c>
      <c r="K46" s="28">
        <f>'2009_AG_GW_Counties'!E46+'2009_Urban_GW_Counties'!E46+'2009_MW_GW_Counties'!E46</f>
        <v>0</v>
      </c>
      <c r="L46" s="28">
        <f>'2009_AG_GW_Counties'!F46+'2009_Urban_GW_Counties'!F46+'2009_MW_GW_Counties'!F46</f>
        <v>26.900000000000002</v>
      </c>
      <c r="M46" s="28">
        <f>'2009_AG_GW_Counties'!J46</f>
        <v>15.3</v>
      </c>
      <c r="N46" s="29">
        <f>'2009_Urban_GW_Counties'!J46</f>
        <v>6.7</v>
      </c>
      <c r="O46" s="29">
        <f>'2009_MW_GW_Counties'!J46</f>
        <v>0</v>
      </c>
      <c r="P46" s="28">
        <f>'2009_AG_GW_Counties'!J46+'2009_Urban_GW_Counties'!J46+'2009_MW_GW_Counties'!J46</f>
        <v>22</v>
      </c>
      <c r="Q46" s="29">
        <f>'2009_AG_GW_Counties'!H46+'2009_Urban_GW_Counties'!H46+'2009_MW_GW_Counties'!H46</f>
        <v>325</v>
      </c>
      <c r="S46" s="27">
        <v>802</v>
      </c>
      <c r="T46" s="25" t="s">
        <v>11</v>
      </c>
      <c r="U46" s="28">
        <f>'2009_AG_GW_Counties'!P46</f>
        <v>0.8</v>
      </c>
      <c r="V46" s="29">
        <f>'2009_Urban_GW_Counties'!P46</f>
        <v>19.7</v>
      </c>
      <c r="W46" s="29">
        <f>'2009_MW_GW_Counties'!P46</f>
        <v>0</v>
      </c>
      <c r="X46" s="29">
        <f t="shared" si="6"/>
        <v>20.5</v>
      </c>
      <c r="Y46" s="28">
        <f>'2009_AG_GW_Counties'!U46</f>
        <v>155.5</v>
      </c>
      <c r="Z46" s="29">
        <f>'2009_Urban_GW_Counties'!U46</f>
        <v>22.6</v>
      </c>
      <c r="AA46" s="29">
        <f>'2009_MW_GW_Counties'!U46</f>
        <v>0</v>
      </c>
      <c r="AB46" s="28">
        <f>'2009_AG_GW_Counties'!Q46+'2009_Urban_GW_Counties'!Q46+'2009_MW_GW_Counties'!Q46</f>
        <v>20.399999999999999</v>
      </c>
      <c r="AC46" s="28">
        <f>'2009_AG_GW_Counties'!R46+'2009_Urban_GW_Counties'!R46+'2009_MW_GW_Counties'!R46</f>
        <v>0</v>
      </c>
      <c r="AD46" s="28">
        <f>'2009_AG_GW_Counties'!S46+'2009_Urban_GW_Counties'!S46+'2009_MW_GW_Counties'!S46</f>
        <v>0</v>
      </c>
      <c r="AE46" s="28">
        <f>'2009_AG_GW_Counties'!W46</f>
        <v>7.8999999999999995</v>
      </c>
      <c r="AF46" s="29">
        <f>'2009_Urban_GW_Counties'!W46</f>
        <v>0</v>
      </c>
      <c r="AG46" s="29">
        <f>'2009_MW_GW_Counties'!W46</f>
        <v>0</v>
      </c>
      <c r="AH46" s="28">
        <f>'2009_AG_GW_Counties'!W46+'2009_Urban_GW_Counties'!W46+'2009_MW_GW_Counties'!W46</f>
        <v>7.8999999999999995</v>
      </c>
      <c r="AI46" s="29">
        <f t="shared" si="44"/>
        <v>178.1</v>
      </c>
      <c r="AL46" s="148"/>
      <c r="AM46" s="150">
        <v>607</v>
      </c>
      <c r="AN46" s="151" t="s">
        <v>174</v>
      </c>
      <c r="AO46" s="138">
        <f t="shared" si="47"/>
        <v>178.9</v>
      </c>
      <c r="AP46" s="138">
        <f t="shared" si="48"/>
        <v>94.5</v>
      </c>
      <c r="AQ46" s="138">
        <f t="shared" si="49"/>
        <v>4.0999999999999996</v>
      </c>
      <c r="AR46" s="138">
        <f t="shared" si="50"/>
        <v>277.5</v>
      </c>
      <c r="AS46" s="138">
        <f t="shared" si="51"/>
        <v>956.2</v>
      </c>
      <c r="AT46" s="138">
        <f t="shared" si="52"/>
        <v>145.4</v>
      </c>
      <c r="AU46" s="138">
        <f t="shared" si="53"/>
        <v>12.6</v>
      </c>
      <c r="AV46" s="138">
        <f t="shared" si="54"/>
        <v>98.300000000000011</v>
      </c>
      <c r="AW46" s="138">
        <f t="shared" si="55"/>
        <v>0</v>
      </c>
      <c r="AX46" s="138">
        <f t="shared" si="56"/>
        <v>32.1</v>
      </c>
      <c r="AY46" s="138">
        <f t="shared" si="57"/>
        <v>213.1</v>
      </c>
      <c r="AZ46" s="138">
        <f t="shared" si="58"/>
        <v>0</v>
      </c>
      <c r="BA46" s="138">
        <f t="shared" si="59"/>
        <v>0</v>
      </c>
      <c r="BB46" s="138">
        <f t="shared" si="60"/>
        <v>213.1</v>
      </c>
      <c r="BC46" s="138">
        <f t="shared" si="61"/>
        <v>1114.2</v>
      </c>
    </row>
    <row r="47" spans="1:56" x14ac:dyDescent="0.2">
      <c r="A47" s="23" t="s">
        <v>98</v>
      </c>
      <c r="B47" s="24" t="s">
        <v>99</v>
      </c>
      <c r="C47" s="28">
        <f>'2009_AG_GW_Counties'!C47</f>
        <v>33.199999999999996</v>
      </c>
      <c r="D47" s="29">
        <f>'2009_Urban_GW_Counties'!C47</f>
        <v>1.1000000000000001</v>
      </c>
      <c r="E47" s="29">
        <f>'2009_MW_GW_Counties'!C47</f>
        <v>0</v>
      </c>
      <c r="F47" s="29">
        <f t="shared" si="5"/>
        <v>34.299999999999997</v>
      </c>
      <c r="G47" s="28">
        <f>'2009_AG_GW_Counties'!H47</f>
        <v>113.19999999999999</v>
      </c>
      <c r="H47" s="29">
        <f>'2009_Urban_GW_Counties'!H47</f>
        <v>1.1000000000000001</v>
      </c>
      <c r="I47" s="29">
        <f>'2009_MW_GW_Counties'!H47</f>
        <v>0</v>
      </c>
      <c r="J47" s="28">
        <f>'2009_AG_GW_Counties'!D47+'2009_Urban_GW_Counties'!D47+'2009_MW_GW_Counties'!D47</f>
        <v>1</v>
      </c>
      <c r="K47" s="28">
        <f>'2009_AG_GW_Counties'!E47+'2009_Urban_GW_Counties'!E47+'2009_MW_GW_Counties'!E47</f>
        <v>0</v>
      </c>
      <c r="L47" s="28">
        <f>'2009_AG_GW_Counties'!F47+'2009_Urban_GW_Counties'!F47+'2009_MW_GW_Counties'!F47</f>
        <v>1.1000000000000001</v>
      </c>
      <c r="M47" s="28">
        <f>'2009_AG_GW_Counties'!J47</f>
        <v>0</v>
      </c>
      <c r="N47" s="29">
        <f>'2009_Urban_GW_Counties'!J47</f>
        <v>0</v>
      </c>
      <c r="O47" s="29">
        <f>'2009_MW_GW_Counties'!J47</f>
        <v>0</v>
      </c>
      <c r="P47" s="28">
        <f>'2009_AG_GW_Counties'!J47+'2009_Urban_GW_Counties'!J47+'2009_MW_GW_Counties'!J47</f>
        <v>0</v>
      </c>
      <c r="Q47" s="29">
        <f>'2009_AG_GW_Counties'!H47+'2009_Urban_GW_Counties'!H47+'2009_MW_GW_Counties'!H47</f>
        <v>114.29999999999998</v>
      </c>
      <c r="S47" s="27">
        <v>901</v>
      </c>
      <c r="T47" s="25" t="s">
        <v>188</v>
      </c>
      <c r="U47" s="28">
        <f>'2009_AG_GW_Counties'!P47</f>
        <v>156</v>
      </c>
      <c r="V47" s="29">
        <f>'2009_Urban_GW_Counties'!P47</f>
        <v>10.8</v>
      </c>
      <c r="W47" s="29">
        <f>'2009_MW_GW_Counties'!P47</f>
        <v>0</v>
      </c>
      <c r="X47" s="29">
        <f t="shared" si="6"/>
        <v>166.8</v>
      </c>
      <c r="Y47" s="28">
        <f>'2009_AG_GW_Counties'!U47</f>
        <v>193.20000000000002</v>
      </c>
      <c r="Z47" s="29">
        <f>'2009_Urban_GW_Counties'!U47</f>
        <v>11.7</v>
      </c>
      <c r="AA47" s="29">
        <f>'2009_MW_GW_Counties'!U47</f>
        <v>0</v>
      </c>
      <c r="AB47" s="28">
        <f>'2009_AG_GW_Counties'!Q47+'2009_Urban_GW_Counties'!Q47+'2009_MW_GW_Counties'!Q47</f>
        <v>32.4</v>
      </c>
      <c r="AC47" s="28">
        <f>'2009_AG_GW_Counties'!R47+'2009_Urban_GW_Counties'!R47+'2009_MW_GW_Counties'!R47</f>
        <v>0</v>
      </c>
      <c r="AD47" s="28">
        <f>'2009_AG_GW_Counties'!S47+'2009_Urban_GW_Counties'!S47+'2009_MW_GW_Counties'!S47</f>
        <v>0</v>
      </c>
      <c r="AE47" s="28">
        <f>'2009_AG_GW_Counties'!W47</f>
        <v>0</v>
      </c>
      <c r="AF47" s="29">
        <f>'2009_Urban_GW_Counties'!W47</f>
        <v>0</v>
      </c>
      <c r="AG47" s="29">
        <f>'2009_MW_GW_Counties'!W47</f>
        <v>0</v>
      </c>
      <c r="AH47" s="28">
        <f>'2009_AG_GW_Counties'!W47+'2009_Urban_GW_Counties'!W47+'2009_MW_GW_Counties'!W47</f>
        <v>0</v>
      </c>
      <c r="AI47" s="29">
        <f t="shared" si="44"/>
        <v>204.9</v>
      </c>
      <c r="AL47" s="148"/>
      <c r="AM47" s="150">
        <v>608</v>
      </c>
      <c r="AN47" s="151" t="s">
        <v>175</v>
      </c>
      <c r="AO47" s="138">
        <f t="shared" si="47"/>
        <v>507.29999999999995</v>
      </c>
      <c r="AP47" s="138">
        <f t="shared" si="48"/>
        <v>72.600000000000009</v>
      </c>
      <c r="AQ47" s="138">
        <f t="shared" si="49"/>
        <v>0</v>
      </c>
      <c r="AR47" s="138">
        <f t="shared" si="50"/>
        <v>579.9</v>
      </c>
      <c r="AS47" s="138">
        <f t="shared" si="51"/>
        <v>1168.8</v>
      </c>
      <c r="AT47" s="138">
        <f t="shared" si="52"/>
        <v>72.600000000000009</v>
      </c>
      <c r="AU47" s="138">
        <f t="shared" si="53"/>
        <v>0</v>
      </c>
      <c r="AV47" s="138">
        <f t="shared" si="54"/>
        <v>0</v>
      </c>
      <c r="AW47" s="138">
        <f t="shared" si="55"/>
        <v>0</v>
      </c>
      <c r="AX47" s="138">
        <f t="shared" si="56"/>
        <v>33.1</v>
      </c>
      <c r="AY47" s="138">
        <f t="shared" si="57"/>
        <v>0</v>
      </c>
      <c r="AZ47" s="138">
        <f t="shared" si="58"/>
        <v>0</v>
      </c>
      <c r="BA47" s="138">
        <f t="shared" si="59"/>
        <v>0</v>
      </c>
      <c r="BB47" s="138">
        <f t="shared" si="60"/>
        <v>0</v>
      </c>
      <c r="BC47" s="138">
        <f t="shared" si="61"/>
        <v>1241.3999999999999</v>
      </c>
    </row>
    <row r="48" spans="1:56" x14ac:dyDescent="0.2">
      <c r="A48" s="23" t="s">
        <v>100</v>
      </c>
      <c r="B48" s="24" t="s">
        <v>101</v>
      </c>
      <c r="C48" s="28">
        <f>'2009_AG_GW_Counties'!C48</f>
        <v>160.39999999999998</v>
      </c>
      <c r="D48" s="29">
        <f>'2009_Urban_GW_Counties'!C48</f>
        <v>11.4</v>
      </c>
      <c r="E48" s="29">
        <f>'2009_MW_GW_Counties'!C48</f>
        <v>2.5</v>
      </c>
      <c r="F48" s="29">
        <f t="shared" si="5"/>
        <v>174.29999999999998</v>
      </c>
      <c r="G48" s="28">
        <f>'2009_AG_GW_Counties'!H48</f>
        <v>429.3</v>
      </c>
      <c r="H48" s="29">
        <f>'2009_Urban_GW_Counties'!H48</f>
        <v>19.899999999999999</v>
      </c>
      <c r="I48" s="29">
        <f>'2009_MW_GW_Counties'!H48</f>
        <v>157.1</v>
      </c>
      <c r="J48" s="28">
        <f>'2009_AG_GW_Counties'!D48+'2009_Urban_GW_Counties'!D48+'2009_MW_GW_Counties'!D48</f>
        <v>50.5</v>
      </c>
      <c r="K48" s="28">
        <f>'2009_AG_GW_Counties'!E48+'2009_Urban_GW_Counties'!E48+'2009_MW_GW_Counties'!E48</f>
        <v>0</v>
      </c>
      <c r="L48" s="28">
        <f>'2009_AG_GW_Counties'!F48+'2009_Urban_GW_Counties'!F48+'2009_MW_GW_Counties'!F48</f>
        <v>11.1</v>
      </c>
      <c r="M48" s="28">
        <f>'2009_AG_GW_Counties'!J48</f>
        <v>29.4</v>
      </c>
      <c r="N48" s="29">
        <f>'2009_Urban_GW_Counties'!J48</f>
        <v>0</v>
      </c>
      <c r="O48" s="29">
        <f>'2009_MW_GW_Counties'!J48</f>
        <v>16.699999999999989</v>
      </c>
      <c r="P48" s="28">
        <f>'2009_AG_GW_Counties'!J48+'2009_Urban_GW_Counties'!J48+'2009_MW_GW_Counties'!J48</f>
        <v>46.099999999999987</v>
      </c>
      <c r="Q48" s="29">
        <f>'2009_AG_GW_Counties'!H48+'2009_Urban_GW_Counties'!H48+'2009_MW_GW_Counties'!H48</f>
        <v>606.29999999999995</v>
      </c>
      <c r="S48" s="27">
        <v>902</v>
      </c>
      <c r="T48" s="25" t="s">
        <v>189</v>
      </c>
      <c r="U48" s="28">
        <f>'2009_AG_GW_Counties'!P48</f>
        <v>10.9</v>
      </c>
      <c r="V48" s="29">
        <f>'2009_Urban_GW_Counties'!P48</f>
        <v>19.8</v>
      </c>
      <c r="W48" s="29">
        <f>'2009_MW_GW_Counties'!P48</f>
        <v>0</v>
      </c>
      <c r="X48" s="29">
        <f t="shared" si="6"/>
        <v>30.700000000000003</v>
      </c>
      <c r="Y48" s="28">
        <f>'2009_AG_GW_Counties'!U48</f>
        <v>10.9</v>
      </c>
      <c r="Z48" s="29">
        <f>'2009_Urban_GW_Counties'!U48</f>
        <v>20</v>
      </c>
      <c r="AA48" s="29">
        <f>'2009_MW_GW_Counties'!U48</f>
        <v>0</v>
      </c>
      <c r="AB48" s="28">
        <f>'2009_AG_GW_Counties'!Q48+'2009_Urban_GW_Counties'!Q48+'2009_MW_GW_Counties'!Q48</f>
        <v>8</v>
      </c>
      <c r="AC48" s="28">
        <f>'2009_AG_GW_Counties'!R48+'2009_Urban_GW_Counties'!R48+'2009_MW_GW_Counties'!R48</f>
        <v>0</v>
      </c>
      <c r="AD48" s="28">
        <f>'2009_AG_GW_Counties'!S48+'2009_Urban_GW_Counties'!S48+'2009_MW_GW_Counties'!S48</f>
        <v>0</v>
      </c>
      <c r="AE48" s="28">
        <f>'2009_AG_GW_Counties'!W48</f>
        <v>0</v>
      </c>
      <c r="AF48" s="29">
        <f>'2009_Urban_GW_Counties'!W48</f>
        <v>0</v>
      </c>
      <c r="AG48" s="29">
        <f>'2009_MW_GW_Counties'!W48</f>
        <v>0</v>
      </c>
      <c r="AH48" s="28">
        <f>'2009_AG_GW_Counties'!W48+'2009_Urban_GW_Counties'!W48+'2009_MW_GW_Counties'!W48</f>
        <v>0</v>
      </c>
      <c r="AI48" s="29">
        <f t="shared" si="44"/>
        <v>30.9</v>
      </c>
      <c r="AL48" s="148"/>
      <c r="AM48" s="150">
        <v>609</v>
      </c>
      <c r="AN48" s="151" t="s">
        <v>176</v>
      </c>
      <c r="AO48" s="138">
        <f t="shared" si="47"/>
        <v>1443.4</v>
      </c>
      <c r="AP48" s="138">
        <f t="shared" si="48"/>
        <v>96.8</v>
      </c>
      <c r="AQ48" s="138">
        <f t="shared" si="49"/>
        <v>11.7</v>
      </c>
      <c r="AR48" s="138">
        <f t="shared" si="50"/>
        <v>1551.9</v>
      </c>
      <c r="AS48" s="138">
        <f t="shared" si="51"/>
        <v>2113.3000000000002</v>
      </c>
      <c r="AT48" s="138">
        <f t="shared" si="52"/>
        <v>97</v>
      </c>
      <c r="AU48" s="138">
        <f t="shared" si="53"/>
        <v>45.3</v>
      </c>
      <c r="AV48" s="138">
        <f t="shared" si="54"/>
        <v>440.3</v>
      </c>
      <c r="AW48" s="138">
        <f t="shared" si="55"/>
        <v>4.2</v>
      </c>
      <c r="AX48" s="138">
        <f t="shared" si="56"/>
        <v>33.5</v>
      </c>
      <c r="AY48" s="138">
        <f t="shared" si="57"/>
        <v>102.3</v>
      </c>
      <c r="AZ48" s="138">
        <f t="shared" si="58"/>
        <v>0</v>
      </c>
      <c r="BA48" s="138">
        <f t="shared" si="59"/>
        <v>22.1</v>
      </c>
      <c r="BB48" s="138">
        <f t="shared" si="60"/>
        <v>124.4</v>
      </c>
      <c r="BC48" s="138">
        <f t="shared" si="61"/>
        <v>2255.6000000000004</v>
      </c>
    </row>
    <row r="49" spans="1:56" ht="13.5" thickBot="1" x14ac:dyDescent="0.25">
      <c r="A49" s="23" t="s">
        <v>102</v>
      </c>
      <c r="B49" s="24" t="s">
        <v>103</v>
      </c>
      <c r="C49" s="28">
        <f>'2009_AG_GW_Counties'!C49</f>
        <v>312.5</v>
      </c>
      <c r="D49" s="29">
        <f>'2009_Urban_GW_Counties'!C49</f>
        <v>20.8</v>
      </c>
      <c r="E49" s="29">
        <f>'2009_MW_GW_Counties'!C49</f>
        <v>0</v>
      </c>
      <c r="F49" s="29">
        <f t="shared" si="5"/>
        <v>333.3</v>
      </c>
      <c r="G49" s="28">
        <f>'2009_AG_GW_Counties'!H49</f>
        <v>591.29999999999995</v>
      </c>
      <c r="H49" s="29">
        <f>'2009_Urban_GW_Counties'!H49</f>
        <v>93.1</v>
      </c>
      <c r="I49" s="29">
        <f>'2009_MW_GW_Counties'!H49</f>
        <v>0</v>
      </c>
      <c r="J49" s="28">
        <f>'2009_AG_GW_Counties'!D49+'2009_Urban_GW_Counties'!D49+'2009_MW_GW_Counties'!D49</f>
        <v>51.7</v>
      </c>
      <c r="K49" s="28">
        <f>'2009_AG_GW_Counties'!E49+'2009_Urban_GW_Counties'!E49+'2009_MW_GW_Counties'!E49</f>
        <v>0</v>
      </c>
      <c r="L49" s="28">
        <f>'2009_AG_GW_Counties'!F49+'2009_Urban_GW_Counties'!F49+'2009_MW_GW_Counties'!F49</f>
        <v>11.7</v>
      </c>
      <c r="M49" s="28">
        <f>'2009_AG_GW_Counties'!J49</f>
        <v>0</v>
      </c>
      <c r="N49" s="29">
        <f>'2009_Urban_GW_Counties'!J49</f>
        <v>0</v>
      </c>
      <c r="O49" s="29">
        <f>'2009_MW_GW_Counties'!J49</f>
        <v>0</v>
      </c>
      <c r="P49" s="28">
        <f>'2009_AG_GW_Counties'!J49+'2009_Urban_GW_Counties'!J49+'2009_MW_GW_Counties'!J49</f>
        <v>0</v>
      </c>
      <c r="Q49" s="29">
        <f>'2009_AG_GW_Counties'!H49+'2009_Urban_GW_Counties'!H49+'2009_MW_GW_Counties'!H49</f>
        <v>684.4</v>
      </c>
      <c r="S49" s="27">
        <v>903</v>
      </c>
      <c r="T49" s="25" t="s">
        <v>190</v>
      </c>
      <c r="U49" s="28">
        <f>'2009_AG_GW_Counties'!P49</f>
        <v>10.600000000000001</v>
      </c>
      <c r="V49" s="29">
        <f>'2009_Urban_GW_Counties'!P49</f>
        <v>4.0000000000000009</v>
      </c>
      <c r="W49" s="29">
        <f>'2009_MW_GW_Counties'!P49</f>
        <v>0</v>
      </c>
      <c r="X49" s="29">
        <f t="shared" si="6"/>
        <v>14.600000000000001</v>
      </c>
      <c r="Y49" s="28">
        <f>'2009_AG_GW_Counties'!U49</f>
        <v>10.600000000000001</v>
      </c>
      <c r="Z49" s="29">
        <f>'2009_Urban_GW_Counties'!U49</f>
        <v>4.0000000000000009</v>
      </c>
      <c r="AA49" s="29">
        <f>'2009_MW_GW_Counties'!U49</f>
        <v>0</v>
      </c>
      <c r="AB49" s="28">
        <f>'2009_AG_GW_Counties'!Q49+'2009_Urban_GW_Counties'!Q49+'2009_MW_GW_Counties'!Q49</f>
        <v>1.3</v>
      </c>
      <c r="AC49" s="28">
        <f>'2009_AG_GW_Counties'!R49+'2009_Urban_GW_Counties'!R49+'2009_MW_GW_Counties'!R49</f>
        <v>0</v>
      </c>
      <c r="AD49" s="28">
        <f>'2009_AG_GW_Counties'!S49+'2009_Urban_GW_Counties'!S49+'2009_MW_GW_Counties'!S49</f>
        <v>0</v>
      </c>
      <c r="AE49" s="28">
        <f>'2009_AG_GW_Counties'!W49</f>
        <v>0</v>
      </c>
      <c r="AF49" s="29">
        <f>'2009_Urban_GW_Counties'!W49</f>
        <v>0</v>
      </c>
      <c r="AG49" s="29">
        <f>'2009_MW_GW_Counties'!W49</f>
        <v>0</v>
      </c>
      <c r="AH49" s="28">
        <f>'2009_AG_GW_Counties'!W49+'2009_Urban_GW_Counties'!W49+'2009_MW_GW_Counties'!W49</f>
        <v>0</v>
      </c>
      <c r="AI49" s="29">
        <f t="shared" si="44"/>
        <v>14.600000000000001</v>
      </c>
      <c r="AL49" s="148"/>
      <c r="AM49" s="152">
        <v>610</v>
      </c>
      <c r="AN49" s="153" t="s">
        <v>177</v>
      </c>
      <c r="AO49" s="154">
        <f t="shared" si="47"/>
        <v>3.1</v>
      </c>
      <c r="AP49" s="154">
        <f t="shared" si="48"/>
        <v>14.999999999999998</v>
      </c>
      <c r="AQ49" s="154">
        <f t="shared" si="49"/>
        <v>0</v>
      </c>
      <c r="AR49" s="154">
        <f t="shared" si="50"/>
        <v>18.099999999999998</v>
      </c>
      <c r="AS49" s="154">
        <f t="shared" si="51"/>
        <v>3.1</v>
      </c>
      <c r="AT49" s="154">
        <f t="shared" si="52"/>
        <v>15.7</v>
      </c>
      <c r="AU49" s="154">
        <f t="shared" si="53"/>
        <v>0</v>
      </c>
      <c r="AV49" s="154">
        <f t="shared" si="54"/>
        <v>9.6999999999999993</v>
      </c>
      <c r="AW49" s="154">
        <f t="shared" si="55"/>
        <v>0</v>
      </c>
      <c r="AX49" s="154">
        <f t="shared" si="56"/>
        <v>0</v>
      </c>
      <c r="AY49" s="154">
        <f t="shared" si="57"/>
        <v>0</v>
      </c>
      <c r="AZ49" s="154">
        <f t="shared" si="58"/>
        <v>0</v>
      </c>
      <c r="BA49" s="154">
        <f t="shared" si="59"/>
        <v>0</v>
      </c>
      <c r="BB49" s="154">
        <f t="shared" si="60"/>
        <v>0</v>
      </c>
      <c r="BC49" s="154">
        <f t="shared" si="61"/>
        <v>18.8</v>
      </c>
    </row>
    <row r="50" spans="1:56" ht="13.5" thickTop="1" x14ac:dyDescent="0.2">
      <c r="A50" s="23" t="s">
        <v>104</v>
      </c>
      <c r="B50" s="24" t="s">
        <v>105</v>
      </c>
      <c r="C50" s="28">
        <f>'2009_AG_GW_Counties'!C50</f>
        <v>46.599999999999994</v>
      </c>
      <c r="D50" s="29">
        <f>'2009_Urban_GW_Counties'!C50</f>
        <v>32.199999999999996</v>
      </c>
      <c r="E50" s="29">
        <f>'2009_MW_GW_Counties'!C50</f>
        <v>0</v>
      </c>
      <c r="F50" s="29">
        <f t="shared" si="5"/>
        <v>78.799999999999983</v>
      </c>
      <c r="G50" s="28">
        <f>'2009_AG_GW_Counties'!H50</f>
        <v>62.300000000000004</v>
      </c>
      <c r="H50" s="29">
        <f>'2009_Urban_GW_Counties'!H50</f>
        <v>93.1</v>
      </c>
      <c r="I50" s="29">
        <f>'2009_MW_GW_Counties'!H50</f>
        <v>0</v>
      </c>
      <c r="J50" s="28">
        <f>'2009_AG_GW_Counties'!D50+'2009_Urban_GW_Counties'!D50+'2009_MW_GW_Counties'!D50</f>
        <v>22.599999999999998</v>
      </c>
      <c r="K50" s="28">
        <f>'2009_AG_GW_Counties'!E50+'2009_Urban_GW_Counties'!E50+'2009_MW_GW_Counties'!E50</f>
        <v>0</v>
      </c>
      <c r="L50" s="28">
        <f>'2009_AG_GW_Counties'!F50+'2009_Urban_GW_Counties'!F50+'2009_MW_GW_Counties'!F50</f>
        <v>0.2</v>
      </c>
      <c r="M50" s="28">
        <f>'2009_AG_GW_Counties'!J50</f>
        <v>0</v>
      </c>
      <c r="N50" s="29">
        <f>'2009_Urban_GW_Counties'!J50</f>
        <v>12.2</v>
      </c>
      <c r="O50" s="29">
        <f>'2009_MW_GW_Counties'!J50</f>
        <v>0</v>
      </c>
      <c r="P50" s="28">
        <f>'2009_AG_GW_Counties'!J50+'2009_Urban_GW_Counties'!J50+'2009_MW_GW_Counties'!J50</f>
        <v>12.2</v>
      </c>
      <c r="Q50" s="29">
        <f>'2009_AG_GW_Counties'!H50+'2009_Urban_GW_Counties'!H50+'2009_MW_GW_Counties'!H50</f>
        <v>155.4</v>
      </c>
      <c r="S50" s="27">
        <v>904</v>
      </c>
      <c r="T50" s="25" t="s">
        <v>191</v>
      </c>
      <c r="U50" s="28">
        <f>'2009_AG_GW_Counties'!P50</f>
        <v>56.7</v>
      </c>
      <c r="V50" s="29">
        <f>'2009_Urban_GW_Counties'!P50</f>
        <v>54.70000000000001</v>
      </c>
      <c r="W50" s="29">
        <f>'2009_MW_GW_Counties'!P50</f>
        <v>0</v>
      </c>
      <c r="X50" s="29">
        <f t="shared" si="6"/>
        <v>111.4</v>
      </c>
      <c r="Y50" s="28">
        <f>'2009_AG_GW_Counties'!U50</f>
        <v>77.3</v>
      </c>
      <c r="Z50" s="29">
        <f>'2009_Urban_GW_Counties'!U50</f>
        <v>119.09999999999998</v>
      </c>
      <c r="AA50" s="29">
        <f>'2009_MW_GW_Counties'!U50</f>
        <v>0</v>
      </c>
      <c r="AB50" s="28">
        <f>'2009_AG_GW_Counties'!Q50+'2009_Urban_GW_Counties'!Q50+'2009_MW_GW_Counties'!Q50</f>
        <v>42.6</v>
      </c>
      <c r="AC50" s="28">
        <f>'2009_AG_GW_Counties'!R50+'2009_Urban_GW_Counties'!R50+'2009_MW_GW_Counties'!R50</f>
        <v>0</v>
      </c>
      <c r="AD50" s="28">
        <f>'2009_AG_GW_Counties'!S50+'2009_Urban_GW_Counties'!S50+'2009_MW_GW_Counties'!S50</f>
        <v>0</v>
      </c>
      <c r="AE50" s="28">
        <f>'2009_AG_GW_Counties'!W50</f>
        <v>19.5</v>
      </c>
      <c r="AF50" s="29">
        <f>'2009_Urban_GW_Counties'!W50</f>
        <v>13.700000000000001</v>
      </c>
      <c r="AG50" s="29">
        <f>'2009_MW_GW_Counties'!W50</f>
        <v>0</v>
      </c>
      <c r="AH50" s="28">
        <f>'2009_AG_GW_Counties'!W50+'2009_Urban_GW_Counties'!W50+'2009_MW_GW_Counties'!W50</f>
        <v>33.200000000000003</v>
      </c>
      <c r="AI50" s="29">
        <f t="shared" si="44"/>
        <v>196.39999999999998</v>
      </c>
      <c r="AL50" s="148"/>
      <c r="AM50" s="150"/>
      <c r="AN50" s="155" t="s">
        <v>242</v>
      </c>
      <c r="AO50" s="138">
        <f>SUM(AO40:AO49)</f>
        <v>3248.4</v>
      </c>
      <c r="AP50" s="138">
        <f t="shared" ref="AP50:BC50" si="62">SUM(AP40:AP49)</f>
        <v>398.1</v>
      </c>
      <c r="AQ50" s="138">
        <f t="shared" si="62"/>
        <v>201.1</v>
      </c>
      <c r="AR50" s="138">
        <f t="shared" si="62"/>
        <v>3847.6</v>
      </c>
      <c r="AS50" s="138">
        <f t="shared" si="62"/>
        <v>7585.1</v>
      </c>
      <c r="AT50" s="138">
        <f t="shared" si="62"/>
        <v>756.6</v>
      </c>
      <c r="AU50" s="138">
        <f t="shared" si="62"/>
        <v>515.40000000000009</v>
      </c>
      <c r="AV50" s="138">
        <f t="shared" si="62"/>
        <v>695.7</v>
      </c>
      <c r="AW50" s="138">
        <f t="shared" si="62"/>
        <v>4.2</v>
      </c>
      <c r="AX50" s="138">
        <f t="shared" si="62"/>
        <v>174</v>
      </c>
      <c r="AY50" s="138">
        <f t="shared" ref="AY50:BA50" si="63">SUM(AY40:AY49)</f>
        <v>856.19999999999993</v>
      </c>
      <c r="AZ50" s="138">
        <f t="shared" si="63"/>
        <v>0</v>
      </c>
      <c r="BA50" s="138">
        <f t="shared" si="63"/>
        <v>22.1</v>
      </c>
      <c r="BB50" s="138">
        <f t="shared" si="62"/>
        <v>878.3</v>
      </c>
      <c r="BC50" s="138">
        <f t="shared" si="62"/>
        <v>8857.0999999999985</v>
      </c>
      <c r="BD50" s="28">
        <f>AS50+AT50+AU50</f>
        <v>8857.1</v>
      </c>
    </row>
    <row r="51" spans="1:56" x14ac:dyDescent="0.2">
      <c r="A51" s="23" t="s">
        <v>106</v>
      </c>
      <c r="B51" s="24" t="s">
        <v>107</v>
      </c>
      <c r="C51" s="28">
        <f>'2009_AG_GW_Counties'!C51</f>
        <v>778.69999999999993</v>
      </c>
      <c r="D51" s="29">
        <f>'2009_Urban_GW_Counties'!C51</f>
        <v>154.80000000000001</v>
      </c>
      <c r="E51" s="29">
        <f>'2009_MW_GW_Counties'!C51</f>
        <v>4.0999999999999996</v>
      </c>
      <c r="F51" s="29">
        <f t="shared" si="5"/>
        <v>937.6</v>
      </c>
      <c r="G51" s="28">
        <f>'2009_AG_GW_Counties'!H51</f>
        <v>1948.7</v>
      </c>
      <c r="H51" s="29">
        <f>'2009_Urban_GW_Counties'!H51</f>
        <v>185.9</v>
      </c>
      <c r="I51" s="29">
        <f>'2009_MW_GW_Counties'!H51</f>
        <v>12.6</v>
      </c>
      <c r="J51" s="28">
        <f>'2009_AG_GW_Counties'!D51+'2009_Urban_GW_Counties'!D51+'2009_MW_GW_Counties'!D51</f>
        <v>85.4</v>
      </c>
      <c r="K51" s="28">
        <f>'2009_AG_GW_Counties'!E51+'2009_Urban_GW_Counties'!E51+'2009_MW_GW_Counties'!E51</f>
        <v>0</v>
      </c>
      <c r="L51" s="28">
        <f>'2009_AG_GW_Counties'!F51+'2009_Urban_GW_Counties'!F51+'2009_MW_GW_Counties'!F51</f>
        <v>58.6</v>
      </c>
      <c r="M51" s="28">
        <f>'2009_AG_GW_Counties'!J51</f>
        <v>247.5</v>
      </c>
      <c r="N51" s="29">
        <f>'2009_Urban_GW_Counties'!J51</f>
        <v>0</v>
      </c>
      <c r="O51" s="29">
        <f>'2009_MW_GW_Counties'!J51</f>
        <v>0</v>
      </c>
      <c r="P51" s="28">
        <f>'2009_AG_GW_Counties'!J51+'2009_Urban_GW_Counties'!J51+'2009_MW_GW_Counties'!J51</f>
        <v>247.5</v>
      </c>
      <c r="Q51" s="29">
        <f>'2009_AG_GW_Counties'!H51+'2009_Urban_GW_Counties'!H51+'2009_MW_GW_Counties'!H51</f>
        <v>2147.1999999999998</v>
      </c>
      <c r="S51" s="27">
        <v>905</v>
      </c>
      <c r="T51" s="25" t="s">
        <v>192</v>
      </c>
      <c r="U51" s="28">
        <f>'2009_AG_GW_Counties'!P51</f>
        <v>55.6</v>
      </c>
      <c r="V51" s="29">
        <f>'2009_Urban_GW_Counties'!P51</f>
        <v>90.799999999999983</v>
      </c>
      <c r="W51" s="29">
        <f>'2009_MW_GW_Counties'!P51</f>
        <v>0</v>
      </c>
      <c r="X51" s="29">
        <f t="shared" si="6"/>
        <v>146.39999999999998</v>
      </c>
      <c r="Y51" s="28">
        <f>'2009_AG_GW_Counties'!U51</f>
        <v>95.500000000000014</v>
      </c>
      <c r="Z51" s="29">
        <f>'2009_Urban_GW_Counties'!U51</f>
        <v>121.89999999999996</v>
      </c>
      <c r="AA51" s="29">
        <f>'2009_MW_GW_Counties'!U51</f>
        <v>0</v>
      </c>
      <c r="AB51" s="28">
        <f>'2009_AG_GW_Counties'!Q51+'2009_Urban_GW_Counties'!Q51+'2009_MW_GW_Counties'!Q51</f>
        <v>50.400000000000013</v>
      </c>
      <c r="AC51" s="28">
        <f>'2009_AG_GW_Counties'!R51+'2009_Urban_GW_Counties'!R51+'2009_MW_GW_Counties'!R51</f>
        <v>20.299999999999997</v>
      </c>
      <c r="AD51" s="28">
        <f>'2009_AG_GW_Counties'!S51+'2009_Urban_GW_Counties'!S51+'2009_MW_GW_Counties'!S51</f>
        <v>0</v>
      </c>
      <c r="AE51" s="28">
        <f>'2009_AG_GW_Counties'!W51</f>
        <v>39.9</v>
      </c>
      <c r="AF51" s="29">
        <f>'2009_Urban_GW_Counties'!W51</f>
        <v>9</v>
      </c>
      <c r="AG51" s="29">
        <f>'2009_MW_GW_Counties'!W51</f>
        <v>0</v>
      </c>
      <c r="AH51" s="28">
        <f>'2009_AG_GW_Counties'!W51+'2009_Urban_GW_Counties'!W51+'2009_MW_GW_Counties'!W51</f>
        <v>48.9</v>
      </c>
      <c r="AI51" s="29">
        <f t="shared" si="44"/>
        <v>217.39999999999998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'2009_AG_GW_Counties'!C52</f>
        <v>264.40000000000003</v>
      </c>
      <c r="D52" s="29">
        <f>'2009_Urban_GW_Counties'!C52</f>
        <v>8.1999999999999993</v>
      </c>
      <c r="E52" s="29">
        <f>'2009_MW_GW_Counties'!C52</f>
        <v>0</v>
      </c>
      <c r="F52" s="29">
        <f t="shared" si="5"/>
        <v>272.60000000000002</v>
      </c>
      <c r="G52" s="28">
        <f>'2009_AG_GW_Counties'!H52</f>
        <v>1060.7</v>
      </c>
      <c r="H52" s="29">
        <f>'2009_Urban_GW_Counties'!H52</f>
        <v>26.5</v>
      </c>
      <c r="I52" s="29">
        <f>'2009_MW_GW_Counties'!H52</f>
        <v>111.6</v>
      </c>
      <c r="J52" s="28">
        <f>'2009_AG_GW_Counties'!D52+'2009_Urban_GW_Counties'!D52+'2009_MW_GW_Counties'!D52</f>
        <v>36.299999999999997</v>
      </c>
      <c r="K52" s="28">
        <f>'2009_AG_GW_Counties'!E52+'2009_Urban_GW_Counties'!E52+'2009_MW_GW_Counties'!E52</f>
        <v>0</v>
      </c>
      <c r="L52" s="28">
        <f>'2009_AG_GW_Counties'!F52+'2009_Urban_GW_Counties'!F52+'2009_MW_GW_Counties'!F52</f>
        <v>5.4</v>
      </c>
      <c r="M52" s="28">
        <f>'2009_AG_GW_Counties'!J52</f>
        <v>252.70000000000002</v>
      </c>
      <c r="N52" s="29">
        <f>'2009_Urban_GW_Counties'!J52</f>
        <v>0</v>
      </c>
      <c r="O52" s="29">
        <f>'2009_MW_GW_Counties'!J52</f>
        <v>111.6</v>
      </c>
      <c r="P52" s="28">
        <f>'2009_AG_GW_Counties'!J52+'2009_Urban_GW_Counties'!J52+'2009_MW_GW_Counties'!J52</f>
        <v>364.3</v>
      </c>
      <c r="Q52" s="29">
        <f>'2009_AG_GW_Counties'!H52+'2009_Urban_GW_Counties'!H52+'2009_MW_GW_Counties'!H52</f>
        <v>1198.8</v>
      </c>
      <c r="S52" s="27">
        <v>1001</v>
      </c>
      <c r="T52" s="25" t="s">
        <v>193</v>
      </c>
      <c r="U52" s="28">
        <f>'2009_AG_GW_Counties'!P52</f>
        <v>11.1</v>
      </c>
      <c r="V52" s="29">
        <f>'2009_Urban_GW_Counties'!P52</f>
        <v>15.399999999999997</v>
      </c>
      <c r="W52" s="29">
        <f>'2009_MW_GW_Counties'!P52</f>
        <v>0</v>
      </c>
      <c r="X52" s="29">
        <f t="shared" si="6"/>
        <v>26.499999999999996</v>
      </c>
      <c r="Y52" s="28">
        <f>'2009_AG_GW_Counties'!U52</f>
        <v>11.1</v>
      </c>
      <c r="Z52" s="29">
        <f>'2009_Urban_GW_Counties'!U52</f>
        <v>17.500000000000007</v>
      </c>
      <c r="AA52" s="29">
        <f>'2009_MW_GW_Counties'!U52</f>
        <v>0</v>
      </c>
      <c r="AB52" s="28">
        <f>'2009_AG_GW_Counties'!Q52+'2009_Urban_GW_Counties'!Q52+'2009_MW_GW_Counties'!Q52</f>
        <v>6.9</v>
      </c>
      <c r="AC52" s="28">
        <f>'2009_AG_GW_Counties'!R52+'2009_Urban_GW_Counties'!R52+'2009_MW_GW_Counties'!R52</f>
        <v>2.1</v>
      </c>
      <c r="AD52" s="28">
        <f>'2009_AG_GW_Counties'!S52+'2009_Urban_GW_Counties'!S52+'2009_MW_GW_Counties'!S52</f>
        <v>0</v>
      </c>
      <c r="AE52" s="28">
        <f>'2009_AG_GW_Counties'!W52</f>
        <v>0</v>
      </c>
      <c r="AF52" s="29">
        <f>'2009_Urban_GW_Counties'!W52</f>
        <v>0</v>
      </c>
      <c r="AG52" s="29">
        <f>'2009_MW_GW_Counties'!W52</f>
        <v>0</v>
      </c>
      <c r="AH52" s="28">
        <f>'2009_AG_GW_Counties'!W52+'2009_Urban_GW_Counties'!W52+'2009_MW_GW_Counties'!W52</f>
        <v>0</v>
      </c>
      <c r="AI52" s="29">
        <f t="shared" si="44"/>
        <v>28.600000000000009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'2009_AG_GW_Counties'!C53</f>
        <v>249.19999999999996</v>
      </c>
      <c r="D53" s="29">
        <f>'2009_Urban_GW_Counties'!C53</f>
        <v>19.800000000000004</v>
      </c>
      <c r="E53" s="29">
        <f>'2009_MW_GW_Counties'!C53</f>
        <v>0</v>
      </c>
      <c r="F53" s="29">
        <f t="shared" si="5"/>
        <v>268.99999999999994</v>
      </c>
      <c r="G53" s="28">
        <f>'2009_AG_GW_Counties'!H53</f>
        <v>374.9</v>
      </c>
      <c r="H53" s="29">
        <f>'2009_Urban_GW_Counties'!H53</f>
        <v>21.6</v>
      </c>
      <c r="I53" s="29">
        <f>'2009_MW_GW_Counties'!H53</f>
        <v>1.4000000000000001</v>
      </c>
      <c r="J53" s="28">
        <f>'2009_AG_GW_Counties'!D53+'2009_Urban_GW_Counties'!D53+'2009_MW_GW_Counties'!D53</f>
        <v>49.8</v>
      </c>
      <c r="K53" s="28">
        <f>'2009_AG_GW_Counties'!E53+'2009_Urban_GW_Counties'!E53+'2009_MW_GW_Counties'!E53</f>
        <v>0</v>
      </c>
      <c r="L53" s="28">
        <f>'2009_AG_GW_Counties'!F53+'2009_Urban_GW_Counties'!F53+'2009_MW_GW_Counties'!F53</f>
        <v>21.7</v>
      </c>
      <c r="M53" s="28">
        <f>'2009_AG_GW_Counties'!J53</f>
        <v>5.9</v>
      </c>
      <c r="N53" s="29">
        <f>'2009_Urban_GW_Counties'!J53</f>
        <v>0</v>
      </c>
      <c r="O53" s="29">
        <f>'2009_MW_GW_Counties'!J53</f>
        <v>0</v>
      </c>
      <c r="P53" s="28">
        <f>'2009_AG_GW_Counties'!J53+'2009_Urban_GW_Counties'!J53+'2009_MW_GW_Counties'!J53</f>
        <v>5.9</v>
      </c>
      <c r="Q53" s="29">
        <f>'2009_AG_GW_Counties'!H53+'2009_Urban_GW_Counties'!H53+'2009_MW_GW_Counties'!H53</f>
        <v>397.9</v>
      </c>
      <c r="S53" s="27">
        <v>1002</v>
      </c>
      <c r="T53" s="25" t="s">
        <v>194</v>
      </c>
      <c r="U53" s="28">
        <f>'2009_AG_GW_Counties'!P53</f>
        <v>21.2</v>
      </c>
      <c r="V53" s="29">
        <f>'2009_Urban_GW_Counties'!P53</f>
        <v>310.20000000000005</v>
      </c>
      <c r="W53" s="29">
        <f>'2009_MW_GW_Counties'!P53</f>
        <v>0</v>
      </c>
      <c r="X53" s="29">
        <f t="shared" si="6"/>
        <v>331.40000000000003</v>
      </c>
      <c r="Y53" s="28">
        <f>'2009_AG_GW_Counties'!U53</f>
        <v>277.5</v>
      </c>
      <c r="Z53" s="29">
        <f>'2009_Urban_GW_Counties'!U53</f>
        <v>420.8</v>
      </c>
      <c r="AA53" s="29">
        <f>'2009_MW_GW_Counties'!U53</f>
        <v>0</v>
      </c>
      <c r="AB53" s="28">
        <f>'2009_AG_GW_Counties'!Q53+'2009_Urban_GW_Counties'!Q53+'2009_MW_GW_Counties'!Q53</f>
        <v>164.7</v>
      </c>
      <c r="AC53" s="28">
        <f>'2009_AG_GW_Counties'!R53+'2009_Urban_GW_Counties'!R53+'2009_MW_GW_Counties'!R53</f>
        <v>79.5</v>
      </c>
      <c r="AD53" s="28">
        <f>'2009_AG_GW_Counties'!S53+'2009_Urban_GW_Counties'!S53+'2009_MW_GW_Counties'!S53</f>
        <v>0</v>
      </c>
      <c r="AE53" s="28">
        <f>'2009_AG_GW_Counties'!W53</f>
        <v>0</v>
      </c>
      <c r="AF53" s="29">
        <f>'2009_Urban_GW_Counties'!W53</f>
        <v>0</v>
      </c>
      <c r="AG53" s="29">
        <f>'2009_MW_GW_Counties'!W53</f>
        <v>0</v>
      </c>
      <c r="AH53" s="28">
        <f>'2009_AG_GW_Counties'!W53+'2009_Urban_GW_Counties'!W53+'2009_MW_GW_Counties'!W53</f>
        <v>0</v>
      </c>
      <c r="AI53" s="29">
        <f t="shared" si="44"/>
        <v>698.3</v>
      </c>
      <c r="AL53" s="148" t="s">
        <v>237</v>
      </c>
      <c r="AM53" s="150">
        <v>701</v>
      </c>
      <c r="AN53" s="151" t="s">
        <v>178</v>
      </c>
      <c r="AO53" s="138">
        <f t="shared" ref="AO53:AX53" si="64">U35</f>
        <v>0.3</v>
      </c>
      <c r="AP53" s="138">
        <f t="shared" si="64"/>
        <v>1.9</v>
      </c>
      <c r="AQ53" s="138">
        <f t="shared" si="64"/>
        <v>0</v>
      </c>
      <c r="AR53" s="138">
        <f t="shared" si="64"/>
        <v>2.1999999999999997</v>
      </c>
      <c r="AS53" s="138">
        <f t="shared" si="64"/>
        <v>0.3</v>
      </c>
      <c r="AT53" s="138">
        <f t="shared" si="64"/>
        <v>1.9</v>
      </c>
      <c r="AU53" s="138">
        <f t="shared" si="64"/>
        <v>0</v>
      </c>
      <c r="AV53" s="138">
        <f t="shared" si="64"/>
        <v>1.3</v>
      </c>
      <c r="AW53" s="138">
        <f t="shared" si="64"/>
        <v>0</v>
      </c>
      <c r="AX53" s="138">
        <f t="shared" si="64"/>
        <v>0</v>
      </c>
      <c r="AY53" s="138">
        <f t="shared" ref="AY53:BA62" si="65">AE35</f>
        <v>0</v>
      </c>
      <c r="AZ53" s="138">
        <f t="shared" si="65"/>
        <v>0</v>
      </c>
      <c r="BA53" s="138">
        <f t="shared" si="65"/>
        <v>0</v>
      </c>
      <c r="BB53" s="138">
        <f>AH35</f>
        <v>0</v>
      </c>
      <c r="BC53" s="138">
        <f>AI35</f>
        <v>2.1999999999999997</v>
      </c>
    </row>
    <row r="54" spans="1:56" x14ac:dyDescent="0.2">
      <c r="A54" s="23" t="s">
        <v>112</v>
      </c>
      <c r="B54" s="24" t="s">
        <v>113</v>
      </c>
      <c r="C54" s="28">
        <f>'2009_AG_GW_Counties'!C54</f>
        <v>3.1</v>
      </c>
      <c r="D54" s="29">
        <f>'2009_Urban_GW_Counties'!C54</f>
        <v>1.7000000000000002</v>
      </c>
      <c r="E54" s="29">
        <f>'2009_MW_GW_Counties'!C54</f>
        <v>0</v>
      </c>
      <c r="F54" s="29">
        <f t="shared" si="5"/>
        <v>4.8000000000000007</v>
      </c>
      <c r="G54" s="28">
        <f>'2009_AG_GW_Counties'!H54</f>
        <v>9.8000000000000007</v>
      </c>
      <c r="H54" s="29">
        <f>'2009_Urban_GW_Counties'!H54</f>
        <v>4.3</v>
      </c>
      <c r="I54" s="29">
        <f>'2009_MW_GW_Counties'!H54</f>
        <v>0</v>
      </c>
      <c r="J54" s="28">
        <f>'2009_AG_GW_Counties'!D54+'2009_Urban_GW_Counties'!D54+'2009_MW_GW_Counties'!D54</f>
        <v>2.6</v>
      </c>
      <c r="K54" s="28">
        <f>'2009_AG_GW_Counties'!E54+'2009_Urban_GW_Counties'!E54+'2009_MW_GW_Counties'!E54</f>
        <v>0</v>
      </c>
      <c r="L54" s="28">
        <f>'2009_AG_GW_Counties'!F54+'2009_Urban_GW_Counties'!F54+'2009_MW_GW_Counties'!F54</f>
        <v>0</v>
      </c>
      <c r="M54" s="28">
        <f>'2009_AG_GW_Counties'!J54</f>
        <v>0</v>
      </c>
      <c r="N54" s="29">
        <f>'2009_Urban_GW_Counties'!J54</f>
        <v>0</v>
      </c>
      <c r="O54" s="29">
        <f>'2009_MW_GW_Counties'!J54</f>
        <v>0</v>
      </c>
      <c r="P54" s="28">
        <f>'2009_AG_GW_Counties'!J54+'2009_Urban_GW_Counties'!J54+'2009_MW_GW_Counties'!J54</f>
        <v>0</v>
      </c>
      <c r="Q54" s="29">
        <f>'2009_AG_GW_Counties'!H54+'2009_Urban_GW_Counties'!H54+'2009_MW_GW_Counties'!H54</f>
        <v>14.100000000000001</v>
      </c>
      <c r="S54" s="27">
        <v>1003</v>
      </c>
      <c r="T54" s="25" t="s">
        <v>195</v>
      </c>
      <c r="U54" s="28">
        <f>'2009_AG_GW_Counties'!P54</f>
        <v>2.7</v>
      </c>
      <c r="V54" s="29">
        <f>'2009_Urban_GW_Counties'!P54</f>
        <v>2</v>
      </c>
      <c r="W54" s="29">
        <f>'2009_MW_GW_Counties'!P54</f>
        <v>0</v>
      </c>
      <c r="X54" s="29">
        <f t="shared" si="6"/>
        <v>4.7</v>
      </c>
      <c r="Y54" s="28">
        <f>'2009_AG_GW_Counties'!U54</f>
        <v>2.7</v>
      </c>
      <c r="Z54" s="29">
        <f>'2009_Urban_GW_Counties'!U54</f>
        <v>2.1</v>
      </c>
      <c r="AA54" s="29">
        <f>'2009_MW_GW_Counties'!U54</f>
        <v>0</v>
      </c>
      <c r="AB54" s="28">
        <f>'2009_AG_GW_Counties'!Q54+'2009_Urban_GW_Counties'!Q54+'2009_MW_GW_Counties'!Q54</f>
        <v>1.0999999999999999</v>
      </c>
      <c r="AC54" s="28">
        <f>'2009_AG_GW_Counties'!R54+'2009_Urban_GW_Counties'!R54+'2009_MW_GW_Counties'!R54</f>
        <v>0</v>
      </c>
      <c r="AD54" s="28">
        <f>'2009_AG_GW_Counties'!S54+'2009_Urban_GW_Counties'!S54+'2009_MW_GW_Counties'!S54</f>
        <v>0</v>
      </c>
      <c r="AE54" s="28">
        <f>'2009_AG_GW_Counties'!W54</f>
        <v>0</v>
      </c>
      <c r="AF54" s="29">
        <f>'2009_Urban_GW_Counties'!W54</f>
        <v>0</v>
      </c>
      <c r="AG54" s="29">
        <f>'2009_MW_GW_Counties'!W54</f>
        <v>0</v>
      </c>
      <c r="AH54" s="28">
        <f>'2009_AG_GW_Counties'!W54+'2009_Urban_GW_Counties'!W54+'2009_MW_GW_Counties'!W54</f>
        <v>0</v>
      </c>
      <c r="AI54" s="29">
        <f t="shared" si="44"/>
        <v>4.8000000000000007</v>
      </c>
      <c r="AL54" s="148"/>
      <c r="AM54" s="150">
        <v>702</v>
      </c>
      <c r="AN54" s="151" t="s">
        <v>179</v>
      </c>
      <c r="AO54" s="138">
        <f t="shared" ref="AO54:AO62" si="66">U36</f>
        <v>1048.7</v>
      </c>
      <c r="AP54" s="138">
        <f t="shared" ref="AP54:AP62" si="67">V36</f>
        <v>5.3999999999999995</v>
      </c>
      <c r="AQ54" s="138">
        <f t="shared" ref="AQ54:AQ62" si="68">W36</f>
        <v>0</v>
      </c>
      <c r="AR54" s="138">
        <f t="shared" ref="AR54:AR62" si="69">X36</f>
        <v>1054.1000000000001</v>
      </c>
      <c r="AS54" s="138">
        <f t="shared" ref="AS54:AS62" si="70">Y36</f>
        <v>1441.6999999999998</v>
      </c>
      <c r="AT54" s="138">
        <f t="shared" ref="AT54:AT62" si="71">Z36</f>
        <v>14.9</v>
      </c>
      <c r="AU54" s="138">
        <f t="shared" ref="AU54:AU62" si="72">AA36</f>
        <v>0</v>
      </c>
      <c r="AV54" s="138">
        <f t="shared" ref="AV54:AV62" si="73">AB36</f>
        <v>206.8</v>
      </c>
      <c r="AW54" s="138">
        <f t="shared" ref="AW54:AW62" si="74">AC36</f>
        <v>0</v>
      </c>
      <c r="AX54" s="138">
        <f t="shared" ref="AX54:AX62" si="75">AD36</f>
        <v>1.6</v>
      </c>
      <c r="AY54" s="138">
        <f t="shared" si="65"/>
        <v>0</v>
      </c>
      <c r="AZ54" s="138">
        <f t="shared" si="65"/>
        <v>0</v>
      </c>
      <c r="BA54" s="138">
        <f t="shared" si="65"/>
        <v>0</v>
      </c>
      <c r="BB54" s="138">
        <f t="shared" ref="BB54:BB62" si="76">AH36</f>
        <v>0</v>
      </c>
      <c r="BC54" s="138">
        <f t="shared" ref="BC54:BC62" si="77">AI36</f>
        <v>1456.6</v>
      </c>
    </row>
    <row r="55" spans="1:56" x14ac:dyDescent="0.2">
      <c r="A55" s="23" t="s">
        <v>114</v>
      </c>
      <c r="B55" s="24" t="s">
        <v>115</v>
      </c>
      <c r="C55" s="28">
        <f>'2009_AG_GW_Counties'!C55</f>
        <v>2153.5</v>
      </c>
      <c r="D55" s="29">
        <f>'2009_Urban_GW_Counties'!C55</f>
        <v>134.49999999999997</v>
      </c>
      <c r="E55" s="29">
        <f>'2009_MW_GW_Counties'!C55</f>
        <v>3.3</v>
      </c>
      <c r="F55" s="29">
        <f t="shared" si="5"/>
        <v>2291.3000000000002</v>
      </c>
      <c r="G55" s="28">
        <f>'2009_AG_GW_Counties'!H55</f>
        <v>3018.3</v>
      </c>
      <c r="H55" s="29">
        <f>'2009_Urban_GW_Counties'!H55</f>
        <v>137.39999999999998</v>
      </c>
      <c r="I55" s="29">
        <f>'2009_MW_GW_Counties'!H55</f>
        <v>3.3</v>
      </c>
      <c r="J55" s="28">
        <f>'2009_AG_GW_Counties'!D55+'2009_Urban_GW_Counties'!D55+'2009_MW_GW_Counties'!D55</f>
        <v>924.80000000000007</v>
      </c>
      <c r="K55" s="28">
        <f>'2009_AG_GW_Counties'!E55+'2009_Urban_GW_Counties'!E55+'2009_MW_GW_Counties'!E55</f>
        <v>0</v>
      </c>
      <c r="L55" s="28">
        <f>'2009_AG_GW_Counties'!F55+'2009_Urban_GW_Counties'!F55+'2009_MW_GW_Counties'!F55</f>
        <v>43.199999999999996</v>
      </c>
      <c r="M55" s="28">
        <f>'2009_AG_GW_Counties'!J55</f>
        <v>0</v>
      </c>
      <c r="N55" s="29">
        <f>'2009_Urban_GW_Counties'!J55</f>
        <v>0</v>
      </c>
      <c r="O55" s="29">
        <f>'2009_MW_GW_Counties'!J55</f>
        <v>0</v>
      </c>
      <c r="P55" s="28">
        <f>'2009_AG_GW_Counties'!J55+'2009_Urban_GW_Counties'!J55+'2009_MW_GW_Counties'!J55</f>
        <v>0</v>
      </c>
      <c r="Q55" s="29">
        <f>'2009_AG_GW_Counties'!H55+'2009_Urban_GW_Counties'!H55+'2009_MW_GW_Counties'!H55</f>
        <v>3159.0000000000005</v>
      </c>
      <c r="S55" s="27">
        <v>1004</v>
      </c>
      <c r="T55" s="25" t="s">
        <v>196</v>
      </c>
      <c r="U55" s="28">
        <f>'2009_AG_GW_Counties'!P55</f>
        <v>0.5</v>
      </c>
      <c r="V55" s="29">
        <f>'2009_Urban_GW_Counties'!P55</f>
        <v>11.000000000000002</v>
      </c>
      <c r="W55" s="29">
        <f>'2009_MW_GW_Counties'!P55</f>
        <v>0</v>
      </c>
      <c r="X55" s="29">
        <f t="shared" si="6"/>
        <v>11.500000000000002</v>
      </c>
      <c r="Y55" s="28">
        <f>'2009_AG_GW_Counties'!U55</f>
        <v>681.19999999999993</v>
      </c>
      <c r="Z55" s="29">
        <f>'2009_Urban_GW_Counties'!U55</f>
        <v>14</v>
      </c>
      <c r="AA55" s="29">
        <f>'2009_MW_GW_Counties'!U55</f>
        <v>0</v>
      </c>
      <c r="AB55" s="28">
        <f>'2009_AG_GW_Counties'!Q55+'2009_Urban_GW_Counties'!Q55+'2009_MW_GW_Counties'!Q55</f>
        <v>11.1</v>
      </c>
      <c r="AC55" s="28">
        <f>'2009_AG_GW_Counties'!R55+'2009_Urban_GW_Counties'!R55+'2009_MW_GW_Counties'!R55</f>
        <v>0</v>
      </c>
      <c r="AD55" s="28">
        <f>'2009_AG_GW_Counties'!S55+'2009_Urban_GW_Counties'!S55+'2009_MW_GW_Counties'!S55</f>
        <v>0</v>
      </c>
      <c r="AE55" s="28">
        <f>'2009_AG_GW_Counties'!W55</f>
        <v>53.699999999999996</v>
      </c>
      <c r="AF55" s="29">
        <f>'2009_Urban_GW_Counties'!W55</f>
        <v>3</v>
      </c>
      <c r="AG55" s="29">
        <f>'2009_MW_GW_Counties'!W55</f>
        <v>0</v>
      </c>
      <c r="AH55" s="28">
        <f>'2009_AG_GW_Counties'!W55+'2009_Urban_GW_Counties'!W55+'2009_MW_GW_Counties'!W55</f>
        <v>56.699999999999996</v>
      </c>
      <c r="AI55" s="29">
        <f t="shared" si="44"/>
        <v>695.19999999999993</v>
      </c>
      <c r="AL55" s="148"/>
      <c r="AM55" s="150">
        <v>703</v>
      </c>
      <c r="AN55" s="151" t="s">
        <v>180</v>
      </c>
      <c r="AO55" s="138">
        <f t="shared" si="66"/>
        <v>1913.4</v>
      </c>
      <c r="AP55" s="138">
        <f t="shared" si="67"/>
        <v>46.300000000000004</v>
      </c>
      <c r="AQ55" s="138">
        <f t="shared" si="68"/>
        <v>0.7</v>
      </c>
      <c r="AR55" s="138">
        <f t="shared" si="69"/>
        <v>1960.4</v>
      </c>
      <c r="AS55" s="138">
        <f t="shared" si="70"/>
        <v>2281.6999999999998</v>
      </c>
      <c r="AT55" s="138">
        <f t="shared" si="71"/>
        <v>46.4</v>
      </c>
      <c r="AU55" s="138">
        <f t="shared" si="72"/>
        <v>30.599999999999998</v>
      </c>
      <c r="AV55" s="138">
        <f t="shared" si="73"/>
        <v>535.70000000000005</v>
      </c>
      <c r="AW55" s="138">
        <f t="shared" si="74"/>
        <v>0</v>
      </c>
      <c r="AX55" s="138">
        <f t="shared" si="75"/>
        <v>18.399999999999999</v>
      </c>
      <c r="AY55" s="138">
        <f t="shared" si="65"/>
        <v>0</v>
      </c>
      <c r="AZ55" s="138">
        <f t="shared" si="65"/>
        <v>0</v>
      </c>
      <c r="BA55" s="138">
        <f t="shared" si="65"/>
        <v>0</v>
      </c>
      <c r="BB55" s="138">
        <f t="shared" si="76"/>
        <v>0</v>
      </c>
      <c r="BC55" s="138">
        <f t="shared" si="77"/>
        <v>2358.6999999999998</v>
      </c>
    </row>
    <row r="56" spans="1:56" x14ac:dyDescent="0.2">
      <c r="A56" s="23" t="s">
        <v>116</v>
      </c>
      <c r="B56" s="24" t="s">
        <v>117</v>
      </c>
      <c r="C56" s="28">
        <f>'2009_AG_GW_Counties'!C56</f>
        <v>0.3</v>
      </c>
      <c r="D56" s="29">
        <f>'2009_Urban_GW_Counties'!C56</f>
        <v>1.4</v>
      </c>
      <c r="E56" s="29">
        <f>'2009_MW_GW_Counties'!C56</f>
        <v>0</v>
      </c>
      <c r="F56" s="29">
        <f t="shared" si="5"/>
        <v>1.7</v>
      </c>
      <c r="G56" s="28">
        <f>'2009_AG_GW_Counties'!H56</f>
        <v>6.5</v>
      </c>
      <c r="H56" s="29">
        <f>'2009_Urban_GW_Counties'!H56</f>
        <v>12</v>
      </c>
      <c r="I56" s="29">
        <f>'2009_MW_GW_Counties'!H56</f>
        <v>0</v>
      </c>
      <c r="J56" s="28">
        <f>'2009_AG_GW_Counties'!D56+'2009_Urban_GW_Counties'!D56+'2009_MW_GW_Counties'!D56</f>
        <v>3.1000000000000005</v>
      </c>
      <c r="K56" s="28">
        <f>'2009_AG_GW_Counties'!E56+'2009_Urban_GW_Counties'!E56+'2009_MW_GW_Counties'!E56</f>
        <v>0</v>
      </c>
      <c r="L56" s="28">
        <f>'2009_AG_GW_Counties'!F56+'2009_Urban_GW_Counties'!F56+'2009_MW_GW_Counties'!F56</f>
        <v>0.6</v>
      </c>
      <c r="M56" s="28">
        <f>'2009_AG_GW_Counties'!J56</f>
        <v>0</v>
      </c>
      <c r="N56" s="29">
        <f>'2009_Urban_GW_Counties'!J56</f>
        <v>0</v>
      </c>
      <c r="O56" s="29">
        <f>'2009_MW_GW_Counties'!J56</f>
        <v>0</v>
      </c>
      <c r="P56" s="28">
        <f>'2009_AG_GW_Counties'!J56+'2009_Urban_GW_Counties'!J56+'2009_MW_GW_Counties'!J56</f>
        <v>0</v>
      </c>
      <c r="Q56" s="29">
        <f>'2009_AG_GW_Counties'!H56+'2009_Urban_GW_Counties'!H56+'2009_MW_GW_Counties'!H56</f>
        <v>18.5</v>
      </c>
      <c r="S56" s="27">
        <v>1005</v>
      </c>
      <c r="T56" s="25" t="s">
        <v>197</v>
      </c>
      <c r="U56" s="28">
        <f>'2009_AG_GW_Counties'!P56</f>
        <v>14.8</v>
      </c>
      <c r="V56" s="29">
        <f>'2009_Urban_GW_Counties'!P56</f>
        <v>8</v>
      </c>
      <c r="W56" s="29">
        <f>'2009_MW_GW_Counties'!P56</f>
        <v>0</v>
      </c>
      <c r="X56" s="29">
        <f t="shared" si="6"/>
        <v>22.8</v>
      </c>
      <c r="Y56" s="28">
        <f>'2009_AG_GW_Counties'!U56</f>
        <v>43.400000000000006</v>
      </c>
      <c r="Z56" s="29">
        <f>'2009_Urban_GW_Counties'!U56</f>
        <v>8.6999999999999993</v>
      </c>
      <c r="AA56" s="29">
        <f>'2009_MW_GW_Counties'!U56</f>
        <v>0</v>
      </c>
      <c r="AB56" s="28">
        <f>'2009_AG_GW_Counties'!Q56+'2009_Urban_GW_Counties'!Q56+'2009_MW_GW_Counties'!Q56</f>
        <v>4.6000000000000005</v>
      </c>
      <c r="AC56" s="28">
        <f>'2009_AG_GW_Counties'!R56+'2009_Urban_GW_Counties'!R56+'2009_MW_GW_Counties'!R56</f>
        <v>0</v>
      </c>
      <c r="AD56" s="28">
        <f>'2009_AG_GW_Counties'!S56+'2009_Urban_GW_Counties'!S56+'2009_MW_GW_Counties'!S56</f>
        <v>0</v>
      </c>
      <c r="AE56" s="28">
        <f>'2009_AG_GW_Counties'!W56</f>
        <v>0</v>
      </c>
      <c r="AF56" s="29">
        <f>'2009_Urban_GW_Counties'!W56</f>
        <v>0</v>
      </c>
      <c r="AG56" s="29">
        <f>'2009_MW_GW_Counties'!W56</f>
        <v>0</v>
      </c>
      <c r="AH56" s="28">
        <f>'2009_AG_GW_Counties'!W56+'2009_Urban_GW_Counties'!W56+'2009_MW_GW_Counties'!W56</f>
        <v>0</v>
      </c>
      <c r="AI56" s="29">
        <f t="shared" si="44"/>
        <v>52.100000000000009</v>
      </c>
      <c r="AL56" s="148"/>
      <c r="AM56" s="150">
        <v>704</v>
      </c>
      <c r="AN56" s="151" t="s">
        <v>181</v>
      </c>
      <c r="AO56" s="138">
        <f t="shared" si="66"/>
        <v>104.8</v>
      </c>
      <c r="AP56" s="138">
        <f t="shared" si="67"/>
        <v>212.5</v>
      </c>
      <c r="AQ56" s="138">
        <f t="shared" si="68"/>
        <v>0</v>
      </c>
      <c r="AR56" s="138">
        <f t="shared" si="69"/>
        <v>317.3</v>
      </c>
      <c r="AS56" s="138">
        <f t="shared" si="70"/>
        <v>538.6</v>
      </c>
      <c r="AT56" s="138">
        <f t="shared" si="71"/>
        <v>238.1</v>
      </c>
      <c r="AU56" s="138">
        <f t="shared" si="72"/>
        <v>0</v>
      </c>
      <c r="AV56" s="138">
        <f t="shared" si="73"/>
        <v>281.20000000000005</v>
      </c>
      <c r="AW56" s="138">
        <f t="shared" si="74"/>
        <v>9</v>
      </c>
      <c r="AX56" s="138">
        <f t="shared" si="75"/>
        <v>21.7</v>
      </c>
      <c r="AY56" s="138">
        <f t="shared" si="65"/>
        <v>0</v>
      </c>
      <c r="AZ56" s="138">
        <f t="shared" si="65"/>
        <v>0</v>
      </c>
      <c r="BA56" s="138">
        <f t="shared" si="65"/>
        <v>0</v>
      </c>
      <c r="BB56" s="138">
        <f t="shared" si="76"/>
        <v>0</v>
      </c>
      <c r="BC56" s="138">
        <f t="shared" si="77"/>
        <v>776.7</v>
      </c>
    </row>
    <row r="57" spans="1:56" x14ac:dyDescent="0.2">
      <c r="A57" s="23" t="s">
        <v>118</v>
      </c>
      <c r="B57" s="24" t="s">
        <v>119</v>
      </c>
      <c r="C57" s="28">
        <f>'2009_AG_GW_Counties'!C57</f>
        <v>315.49999999999994</v>
      </c>
      <c r="D57" s="29">
        <f>'2009_Urban_GW_Counties'!C57</f>
        <v>43.400000000000006</v>
      </c>
      <c r="E57" s="29">
        <f>'2009_MW_GW_Counties'!C57</f>
        <v>0</v>
      </c>
      <c r="F57" s="29">
        <f t="shared" si="5"/>
        <v>358.9</v>
      </c>
      <c r="G57" s="28">
        <f>'2009_AG_GW_Counties'!H57</f>
        <v>356.9</v>
      </c>
      <c r="H57" s="29">
        <f>'2009_Urban_GW_Counties'!H57</f>
        <v>184.1</v>
      </c>
      <c r="I57" s="29">
        <f>'2009_MW_GW_Counties'!H57</f>
        <v>0</v>
      </c>
      <c r="J57" s="28">
        <f>'2009_AG_GW_Counties'!D57+'2009_Urban_GW_Counties'!D57+'2009_MW_GW_Counties'!D57</f>
        <v>78.7</v>
      </c>
      <c r="K57" s="28">
        <f>'2009_AG_GW_Counties'!E57+'2009_Urban_GW_Counties'!E57+'2009_MW_GW_Counties'!E57</f>
        <v>43.5</v>
      </c>
      <c r="L57" s="28">
        <f>'2009_AG_GW_Counties'!F57+'2009_Urban_GW_Counties'!F57+'2009_MW_GW_Counties'!F57</f>
        <v>0</v>
      </c>
      <c r="M57" s="28">
        <f>'2009_AG_GW_Counties'!J57</f>
        <v>0</v>
      </c>
      <c r="N57" s="29">
        <f>'2009_Urban_GW_Counties'!J57</f>
        <v>0</v>
      </c>
      <c r="O57" s="29">
        <f>'2009_MW_GW_Counties'!J57</f>
        <v>0</v>
      </c>
      <c r="P57" s="28">
        <f>'2009_AG_GW_Counties'!J57+'2009_Urban_GW_Counties'!J57+'2009_MW_GW_Counties'!J57</f>
        <v>0</v>
      </c>
      <c r="Q57" s="29">
        <f>'2009_AG_GW_Counties'!H57+'2009_Urban_GW_Counties'!H57+'2009_MW_GW_Counties'!H57</f>
        <v>541</v>
      </c>
      <c r="S57" s="27">
        <v>1006</v>
      </c>
      <c r="T57" s="25" t="s">
        <v>198</v>
      </c>
      <c r="U57" s="28">
        <f>'2009_AG_GW_Counties'!P57</f>
        <v>0</v>
      </c>
      <c r="V57" s="29">
        <f>'2009_Urban_GW_Counties'!P57</f>
        <v>0.1</v>
      </c>
      <c r="W57" s="29">
        <f>'2009_MW_GW_Counties'!P57</f>
        <v>0</v>
      </c>
      <c r="X57" s="29">
        <f t="shared" si="6"/>
        <v>0.1</v>
      </c>
      <c r="Y57" s="28">
        <f>'2009_AG_GW_Counties'!U57</f>
        <v>2453.6</v>
      </c>
      <c r="Z57" s="29">
        <f>'2009_Urban_GW_Counties'!U57</f>
        <v>88.59999999999998</v>
      </c>
      <c r="AA57" s="29">
        <f>'2009_MW_GW_Counties'!U57</f>
        <v>30.3</v>
      </c>
      <c r="AB57" s="28">
        <f>'2009_AG_GW_Counties'!Q57+'2009_Urban_GW_Counties'!Q57+'2009_MW_GW_Counties'!Q57</f>
        <v>0</v>
      </c>
      <c r="AC57" s="28">
        <f>'2009_AG_GW_Counties'!R57+'2009_Urban_GW_Counties'!R57+'2009_MW_GW_Counties'!R57</f>
        <v>0</v>
      </c>
      <c r="AD57" s="28">
        <f>'2009_AG_GW_Counties'!S57+'2009_Urban_GW_Counties'!S57+'2009_MW_GW_Counties'!S57</f>
        <v>0</v>
      </c>
      <c r="AE57" s="28">
        <f>'2009_AG_GW_Counties'!W57</f>
        <v>166.3</v>
      </c>
      <c r="AF57" s="29">
        <f>'2009_Urban_GW_Counties'!W57</f>
        <v>0</v>
      </c>
      <c r="AG57" s="29">
        <f>'2009_MW_GW_Counties'!W57</f>
        <v>0</v>
      </c>
      <c r="AH57" s="28">
        <f>'2009_AG_GW_Counties'!W57+'2009_Urban_GW_Counties'!W57+'2009_MW_GW_Counties'!W57</f>
        <v>166.3</v>
      </c>
      <c r="AI57" s="29">
        <f t="shared" si="44"/>
        <v>2572.5</v>
      </c>
      <c r="AL57" s="148"/>
      <c r="AM57" s="150">
        <v>705</v>
      </c>
      <c r="AN57" s="151" t="s">
        <v>182</v>
      </c>
      <c r="AO57" s="138">
        <f t="shared" si="66"/>
        <v>645.40000000000009</v>
      </c>
      <c r="AP57" s="138">
        <f t="shared" si="67"/>
        <v>61.599999999999994</v>
      </c>
      <c r="AQ57" s="138">
        <f t="shared" si="68"/>
        <v>0</v>
      </c>
      <c r="AR57" s="138">
        <f t="shared" si="69"/>
        <v>707.00000000000011</v>
      </c>
      <c r="AS57" s="138">
        <f t="shared" si="70"/>
        <v>1055.8</v>
      </c>
      <c r="AT57" s="138">
        <f t="shared" si="71"/>
        <v>63.699999999999996</v>
      </c>
      <c r="AU57" s="138">
        <f t="shared" si="72"/>
        <v>0</v>
      </c>
      <c r="AV57" s="138">
        <f t="shared" si="73"/>
        <v>326.69999999999993</v>
      </c>
      <c r="AW57" s="138">
        <f t="shared" si="74"/>
        <v>0</v>
      </c>
      <c r="AX57" s="138">
        <f t="shared" si="75"/>
        <v>20.5</v>
      </c>
      <c r="AY57" s="138">
        <f t="shared" si="65"/>
        <v>0</v>
      </c>
      <c r="AZ57" s="138">
        <f t="shared" si="65"/>
        <v>0</v>
      </c>
      <c r="BA57" s="138">
        <f t="shared" si="65"/>
        <v>0</v>
      </c>
      <c r="BB57" s="138">
        <f t="shared" si="76"/>
        <v>0</v>
      </c>
      <c r="BC57" s="138">
        <f t="shared" si="77"/>
        <v>1119.5</v>
      </c>
    </row>
    <row r="58" spans="1:56" x14ac:dyDescent="0.2">
      <c r="A58" s="23" t="s">
        <v>120</v>
      </c>
      <c r="B58" s="24" t="s">
        <v>121</v>
      </c>
      <c r="C58" s="28">
        <f>'2009_AG_GW_Counties'!C58</f>
        <v>253.9</v>
      </c>
      <c r="D58" s="29">
        <f>'2009_Urban_GW_Counties'!C58</f>
        <v>42.9</v>
      </c>
      <c r="E58" s="29">
        <f>'2009_MW_GW_Counties'!C58</f>
        <v>0</v>
      </c>
      <c r="F58" s="29">
        <f t="shared" si="5"/>
        <v>296.8</v>
      </c>
      <c r="G58" s="28">
        <f>'2009_AG_GW_Counties'!H58</f>
        <v>597.1</v>
      </c>
      <c r="H58" s="29">
        <f>'2009_Urban_GW_Counties'!H58</f>
        <v>64.5</v>
      </c>
      <c r="I58" s="29">
        <f>'2009_MW_GW_Counties'!H58</f>
        <v>15.4</v>
      </c>
      <c r="J58" s="28">
        <f>'2009_AG_GW_Counties'!D58+'2009_Urban_GW_Counties'!D58+'2009_MW_GW_Counties'!D58</f>
        <v>83.5</v>
      </c>
      <c r="K58" s="28">
        <f>'2009_AG_GW_Counties'!E58+'2009_Urban_GW_Counties'!E58+'2009_MW_GW_Counties'!E58</f>
        <v>0</v>
      </c>
      <c r="L58" s="28">
        <f>'2009_AG_GW_Counties'!F58+'2009_Urban_GW_Counties'!F58+'2009_MW_GW_Counties'!F58</f>
        <v>9.6999999999999993</v>
      </c>
      <c r="M58" s="28">
        <f>'2009_AG_GW_Counties'!J58</f>
        <v>176</v>
      </c>
      <c r="N58" s="29">
        <f>'2009_Urban_GW_Counties'!J58</f>
        <v>0</v>
      </c>
      <c r="O58" s="29">
        <f>'2009_MW_GW_Counties'!J58</f>
        <v>0</v>
      </c>
      <c r="P58" s="28">
        <f>'2009_AG_GW_Counties'!J58+'2009_Urban_GW_Counties'!J58+'2009_MW_GW_Counties'!J58</f>
        <v>176</v>
      </c>
      <c r="Q58" s="29">
        <f>'2009_AG_GW_Counties'!H58+'2009_Urban_GW_Counties'!H58+'2009_MW_GW_Counties'!H58</f>
        <v>677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66"/>
        <v>2057</v>
      </c>
      <c r="AP58" s="138">
        <f t="shared" si="67"/>
        <v>116</v>
      </c>
      <c r="AQ58" s="138">
        <f t="shared" si="68"/>
        <v>3.3</v>
      </c>
      <c r="AR58" s="138">
        <f t="shared" si="69"/>
        <v>2176.3000000000002</v>
      </c>
      <c r="AS58" s="138">
        <f t="shared" si="70"/>
        <v>2826.6</v>
      </c>
      <c r="AT58" s="138">
        <f t="shared" si="71"/>
        <v>118.9</v>
      </c>
      <c r="AU58" s="138">
        <f t="shared" si="72"/>
        <v>3.3</v>
      </c>
      <c r="AV58" s="138">
        <f t="shared" si="73"/>
        <v>871.7</v>
      </c>
      <c r="AW58" s="138">
        <f t="shared" si="74"/>
        <v>0</v>
      </c>
      <c r="AX58" s="138">
        <f t="shared" si="75"/>
        <v>38.400000000000006</v>
      </c>
      <c r="AY58" s="138">
        <f t="shared" si="65"/>
        <v>0</v>
      </c>
      <c r="AZ58" s="138">
        <f t="shared" si="65"/>
        <v>0</v>
      </c>
      <c r="BA58" s="138">
        <f t="shared" si="65"/>
        <v>0</v>
      </c>
      <c r="BB58" s="138">
        <f t="shared" si="76"/>
        <v>0</v>
      </c>
      <c r="BC58" s="138">
        <f t="shared" si="77"/>
        <v>2948.8</v>
      </c>
    </row>
    <row r="59" spans="1:56" x14ac:dyDescent="0.2">
      <c r="A59" s="23" t="s">
        <v>122</v>
      </c>
      <c r="B59" s="24" t="s">
        <v>123</v>
      </c>
      <c r="C59" s="28">
        <f>'2009_AG_GW_Counties'!C59</f>
        <v>71.399999999999991</v>
      </c>
      <c r="D59" s="29">
        <f>'2009_Urban_GW_Counties'!C59</f>
        <v>19.2</v>
      </c>
      <c r="E59" s="29">
        <f>'2009_MW_GW_Counties'!C59</f>
        <v>0</v>
      </c>
      <c r="F59" s="29">
        <f t="shared" si="5"/>
        <v>90.6</v>
      </c>
      <c r="G59" s="28">
        <f>'2009_AG_GW_Counties'!H59</f>
        <v>377.1</v>
      </c>
      <c r="H59" s="29">
        <f>'2009_Urban_GW_Counties'!H59</f>
        <v>19.600000000000001</v>
      </c>
      <c r="I59" s="29">
        <f>'2009_MW_GW_Counties'!H59</f>
        <v>1.5</v>
      </c>
      <c r="J59" s="28">
        <f>'2009_AG_GW_Counties'!D59+'2009_Urban_GW_Counties'!D59+'2009_MW_GW_Counties'!D59</f>
        <v>18.100000000000001</v>
      </c>
      <c r="K59" s="28">
        <f>'2009_AG_GW_Counties'!E59+'2009_Urban_GW_Counties'!E59+'2009_MW_GW_Counties'!E59</f>
        <v>0</v>
      </c>
      <c r="L59" s="28">
        <f>'2009_AG_GW_Counties'!F59+'2009_Urban_GW_Counties'!F59+'2009_MW_GW_Counties'!F59</f>
        <v>14.7</v>
      </c>
      <c r="M59" s="28">
        <f>'2009_AG_GW_Counties'!J59</f>
        <v>0</v>
      </c>
      <c r="N59" s="29">
        <f>'2009_Urban_GW_Counties'!J59</f>
        <v>0</v>
      </c>
      <c r="O59" s="29">
        <f>'2009_MW_GW_Counties'!J59</f>
        <v>0</v>
      </c>
      <c r="P59" s="28">
        <f>'2009_AG_GW_Counties'!J59+'2009_Urban_GW_Counties'!J59+'2009_MW_GW_Counties'!J59</f>
        <v>0</v>
      </c>
      <c r="Q59" s="29">
        <f>'2009_AG_GW_Counties'!H59+'2009_Urban_GW_Counties'!H59+'2009_MW_GW_Counties'!H59</f>
        <v>398.20000000000005</v>
      </c>
      <c r="T59" s="40" t="s">
        <v>214</v>
      </c>
      <c r="U59" s="28">
        <f>SUM(U2:U58)</f>
        <v>16083.099999999999</v>
      </c>
      <c r="V59" s="28">
        <f t="shared" ref="V59:AI59" si="78">SUM(V2:V58)</f>
        <v>3745.5000000000014</v>
      </c>
      <c r="W59" s="28">
        <f t="shared" si="78"/>
        <v>264.10000000000002</v>
      </c>
      <c r="X59" s="28">
        <f t="shared" si="78"/>
        <v>20092.7</v>
      </c>
      <c r="Y59" s="28">
        <f t="shared" si="78"/>
        <v>33777.700000000004</v>
      </c>
      <c r="Z59" s="28">
        <f t="shared" si="78"/>
        <v>8715.4</v>
      </c>
      <c r="AA59" s="28">
        <f t="shared" si="78"/>
        <v>1427.2999999999997</v>
      </c>
      <c r="AB59" s="28">
        <f t="shared" si="78"/>
        <v>5875.5</v>
      </c>
      <c r="AC59" s="28">
        <f t="shared" si="78"/>
        <v>427.50000000000006</v>
      </c>
      <c r="AD59" s="28">
        <f t="shared" si="78"/>
        <v>735.4000000000002</v>
      </c>
      <c r="AE59" s="28">
        <f t="shared" ref="AE59:AG59" si="79">SUM(AE2:AE58)</f>
        <v>1931.6</v>
      </c>
      <c r="AF59" s="28">
        <f t="shared" si="79"/>
        <v>321.29999999999995</v>
      </c>
      <c r="AG59" s="28">
        <f t="shared" si="79"/>
        <v>182.2</v>
      </c>
      <c r="AH59" s="39">
        <f t="shared" si="78"/>
        <v>2435.1</v>
      </c>
      <c r="AI59" s="28">
        <f t="shared" si="78"/>
        <v>43920.400000000009</v>
      </c>
      <c r="AL59" s="148"/>
      <c r="AM59" s="150">
        <v>707</v>
      </c>
      <c r="AN59" s="151" t="s">
        <v>184</v>
      </c>
      <c r="AO59" s="138">
        <f t="shared" si="66"/>
        <v>39.5</v>
      </c>
      <c r="AP59" s="138">
        <f t="shared" si="67"/>
        <v>13.3</v>
      </c>
      <c r="AQ59" s="138">
        <f t="shared" si="68"/>
        <v>0</v>
      </c>
      <c r="AR59" s="138">
        <f t="shared" si="69"/>
        <v>52.8</v>
      </c>
      <c r="AS59" s="138">
        <f t="shared" si="70"/>
        <v>40.299999999999997</v>
      </c>
      <c r="AT59" s="138">
        <f t="shared" si="71"/>
        <v>17.8</v>
      </c>
      <c r="AU59" s="138">
        <f t="shared" si="72"/>
        <v>0</v>
      </c>
      <c r="AV59" s="138">
        <f t="shared" si="73"/>
        <v>19.5</v>
      </c>
      <c r="AW59" s="138">
        <f t="shared" si="74"/>
        <v>0</v>
      </c>
      <c r="AX59" s="138">
        <f t="shared" si="75"/>
        <v>0</v>
      </c>
      <c r="AY59" s="138">
        <f t="shared" si="65"/>
        <v>0</v>
      </c>
      <c r="AZ59" s="138">
        <f t="shared" si="65"/>
        <v>0</v>
      </c>
      <c r="BA59" s="138">
        <f t="shared" si="65"/>
        <v>0</v>
      </c>
      <c r="BB59" s="138">
        <f t="shared" si="76"/>
        <v>0</v>
      </c>
      <c r="BC59" s="138">
        <f t="shared" si="77"/>
        <v>58.099999999999994</v>
      </c>
    </row>
    <row r="60" spans="1:56" x14ac:dyDescent="0.2">
      <c r="T60" s="40" t="s">
        <v>215</v>
      </c>
      <c r="U60" s="28">
        <f t="shared" ref="U60:AD60" si="80">SUM(C2:C59)</f>
        <v>16083.100000000004</v>
      </c>
      <c r="V60" s="28">
        <f t="shared" si="80"/>
        <v>3745.5000000000009</v>
      </c>
      <c r="W60" s="28">
        <f t="shared" si="80"/>
        <v>264.10000000000002</v>
      </c>
      <c r="X60" s="28">
        <f t="shared" si="80"/>
        <v>20092.699999999997</v>
      </c>
      <c r="Y60" s="28">
        <f t="shared" si="80"/>
        <v>33777.69999999999</v>
      </c>
      <c r="Z60" s="28">
        <f t="shared" si="80"/>
        <v>8715.4000000000015</v>
      </c>
      <c r="AA60" s="28">
        <f t="shared" si="80"/>
        <v>1427.3000000000002</v>
      </c>
      <c r="AB60" s="28">
        <f t="shared" si="80"/>
        <v>5875.5000000000009</v>
      </c>
      <c r="AC60" s="28">
        <f t="shared" si="80"/>
        <v>427.5</v>
      </c>
      <c r="AD60" s="28">
        <f t="shared" si="80"/>
        <v>735.4000000000002</v>
      </c>
      <c r="AE60" s="28">
        <f t="shared" ref="AE60:AG60" si="81">SUM(M2:M59)</f>
        <v>1931.6000000000001</v>
      </c>
      <c r="AF60" s="28">
        <f t="shared" si="81"/>
        <v>321.29999999999995</v>
      </c>
      <c r="AG60" s="28">
        <f t="shared" si="81"/>
        <v>182.2</v>
      </c>
      <c r="AH60" s="39">
        <f>SUM(P2:P59)</f>
        <v>2435.1</v>
      </c>
      <c r="AI60" s="28">
        <f>SUM(Q2:Q59)</f>
        <v>43920.400000000009</v>
      </c>
      <c r="AL60" s="148"/>
      <c r="AM60" s="150">
        <v>708</v>
      </c>
      <c r="AN60" s="151" t="s">
        <v>185</v>
      </c>
      <c r="AO60" s="138">
        <f t="shared" si="66"/>
        <v>877.80000000000007</v>
      </c>
      <c r="AP60" s="138">
        <f t="shared" si="67"/>
        <v>22.5</v>
      </c>
      <c r="AQ60" s="138">
        <f t="shared" si="68"/>
        <v>24</v>
      </c>
      <c r="AR60" s="138">
        <f t="shared" si="69"/>
        <v>924.30000000000007</v>
      </c>
      <c r="AS60" s="138">
        <f t="shared" si="70"/>
        <v>1170.9000000000001</v>
      </c>
      <c r="AT60" s="138">
        <f t="shared" si="71"/>
        <v>24.700000000000003</v>
      </c>
      <c r="AU60" s="138">
        <f t="shared" si="72"/>
        <v>43.6</v>
      </c>
      <c r="AV60" s="138">
        <f t="shared" si="73"/>
        <v>242.5</v>
      </c>
      <c r="AW60" s="138">
        <f t="shared" si="74"/>
        <v>0</v>
      </c>
      <c r="AX60" s="138">
        <f t="shared" si="75"/>
        <v>14.6</v>
      </c>
      <c r="AY60" s="138">
        <f t="shared" si="65"/>
        <v>0</v>
      </c>
      <c r="AZ60" s="138">
        <f t="shared" si="65"/>
        <v>0</v>
      </c>
      <c r="BA60" s="138">
        <f t="shared" si="65"/>
        <v>0</v>
      </c>
      <c r="BB60" s="138">
        <f t="shared" si="76"/>
        <v>0</v>
      </c>
      <c r="BC60" s="138">
        <f t="shared" si="77"/>
        <v>1239.2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66"/>
        <v>471.8</v>
      </c>
      <c r="AP61" s="138">
        <f t="shared" si="67"/>
        <v>32.700000000000003</v>
      </c>
      <c r="AQ61" s="138">
        <f t="shared" si="68"/>
        <v>0</v>
      </c>
      <c r="AR61" s="138">
        <f t="shared" si="69"/>
        <v>504.5</v>
      </c>
      <c r="AS61" s="138">
        <f t="shared" si="70"/>
        <v>865</v>
      </c>
      <c r="AT61" s="138">
        <f t="shared" si="71"/>
        <v>32.700000000000003</v>
      </c>
      <c r="AU61" s="138">
        <f t="shared" si="72"/>
        <v>0</v>
      </c>
      <c r="AV61" s="138">
        <f t="shared" si="73"/>
        <v>227.79999999999998</v>
      </c>
      <c r="AW61" s="138">
        <f t="shared" si="74"/>
        <v>0</v>
      </c>
      <c r="AX61" s="138">
        <f t="shared" si="75"/>
        <v>19.700000000000003</v>
      </c>
      <c r="AY61" s="138">
        <f t="shared" si="65"/>
        <v>0</v>
      </c>
      <c r="AZ61" s="138">
        <f t="shared" si="65"/>
        <v>0</v>
      </c>
      <c r="BA61" s="138">
        <f t="shared" si="65"/>
        <v>0</v>
      </c>
      <c r="BB61" s="138">
        <f t="shared" si="76"/>
        <v>0</v>
      </c>
      <c r="BC61" s="138">
        <f t="shared" si="77"/>
        <v>897.7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66"/>
        <v>892</v>
      </c>
      <c r="AP62" s="154">
        <f t="shared" si="67"/>
        <v>120.3</v>
      </c>
      <c r="AQ62" s="154">
        <f t="shared" si="68"/>
        <v>0</v>
      </c>
      <c r="AR62" s="154">
        <f t="shared" si="69"/>
        <v>1012.3</v>
      </c>
      <c r="AS62" s="154">
        <f t="shared" si="70"/>
        <v>1364.3000000000002</v>
      </c>
      <c r="AT62" s="154">
        <f t="shared" si="71"/>
        <v>165.7</v>
      </c>
      <c r="AU62" s="154">
        <f t="shared" si="72"/>
        <v>0</v>
      </c>
      <c r="AV62" s="154">
        <f t="shared" si="73"/>
        <v>367.00000000000006</v>
      </c>
      <c r="AW62" s="154">
        <f t="shared" si="74"/>
        <v>0</v>
      </c>
      <c r="AX62" s="154">
        <f t="shared" si="75"/>
        <v>23.700000000000003</v>
      </c>
      <c r="AY62" s="154">
        <f t="shared" si="65"/>
        <v>0</v>
      </c>
      <c r="AZ62" s="154">
        <f t="shared" si="65"/>
        <v>0</v>
      </c>
      <c r="BA62" s="154">
        <f t="shared" si="65"/>
        <v>0</v>
      </c>
      <c r="BB62" s="154">
        <f t="shared" si="76"/>
        <v>0</v>
      </c>
      <c r="BC62" s="154">
        <f t="shared" si="77"/>
        <v>1530.0000000000002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8050.7000000000007</v>
      </c>
      <c r="AP63" s="138">
        <f t="shared" ref="AP63:BC63" si="82">SUM(AP53:AP62)</f>
        <v>632.5</v>
      </c>
      <c r="AQ63" s="138">
        <f t="shared" si="82"/>
        <v>28</v>
      </c>
      <c r="AR63" s="138">
        <f t="shared" si="82"/>
        <v>8711.2000000000007</v>
      </c>
      <c r="AS63" s="138">
        <f t="shared" si="82"/>
        <v>11585.2</v>
      </c>
      <c r="AT63" s="138">
        <f t="shared" si="82"/>
        <v>724.8</v>
      </c>
      <c r="AU63" s="138">
        <f t="shared" si="82"/>
        <v>77.5</v>
      </c>
      <c r="AV63" s="138">
        <f t="shared" si="82"/>
        <v>3080.2</v>
      </c>
      <c r="AW63" s="138">
        <f t="shared" si="82"/>
        <v>9</v>
      </c>
      <c r="AX63" s="138">
        <f t="shared" si="82"/>
        <v>158.60000000000002</v>
      </c>
      <c r="AY63" s="138">
        <f t="shared" ref="AY63:BA63" si="83">SUM(AY53:AY62)</f>
        <v>0</v>
      </c>
      <c r="AZ63" s="138">
        <f t="shared" si="83"/>
        <v>0</v>
      </c>
      <c r="BA63" s="138">
        <f t="shared" si="83"/>
        <v>0</v>
      </c>
      <c r="BB63" s="138">
        <f t="shared" si="82"/>
        <v>0</v>
      </c>
      <c r="BC63" s="138">
        <f t="shared" si="82"/>
        <v>12387.500000000002</v>
      </c>
      <c r="BD63" s="28">
        <f>AS63+AT63+AU63</f>
        <v>12387.5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AX67" si="84">U45</f>
        <v>125</v>
      </c>
      <c r="AP66" s="138">
        <f t="shared" si="84"/>
        <v>19.100000000000001</v>
      </c>
      <c r="AQ66" s="138">
        <f t="shared" si="84"/>
        <v>11.6</v>
      </c>
      <c r="AR66" s="138">
        <f t="shared" si="84"/>
        <v>155.69999999999999</v>
      </c>
      <c r="AS66" s="138">
        <f t="shared" si="84"/>
        <v>319.89999999999998</v>
      </c>
      <c r="AT66" s="138">
        <f t="shared" si="84"/>
        <v>22.5</v>
      </c>
      <c r="AU66" s="138">
        <f t="shared" si="84"/>
        <v>23.900000000000002</v>
      </c>
      <c r="AV66" s="138">
        <f t="shared" si="84"/>
        <v>45.099999999999994</v>
      </c>
      <c r="AW66" s="138">
        <f t="shared" si="84"/>
        <v>0</v>
      </c>
      <c r="AX66" s="138">
        <f t="shared" si="84"/>
        <v>9.6000000000000014</v>
      </c>
      <c r="AY66" s="138">
        <f t="shared" ref="AY66:BA66" si="85">AE45</f>
        <v>4.0999999999999996</v>
      </c>
      <c r="AZ66" s="138">
        <f t="shared" si="85"/>
        <v>0</v>
      </c>
      <c r="BA66" s="138">
        <f t="shared" si="85"/>
        <v>0.19999999999999929</v>
      </c>
      <c r="BB66" s="138">
        <f>AH45</f>
        <v>4.2999999999999989</v>
      </c>
      <c r="BC66" s="138">
        <f>AI45</f>
        <v>366.29999999999995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84"/>
        <v>0.8</v>
      </c>
      <c r="AP67" s="154">
        <f t="shared" si="84"/>
        <v>19.7</v>
      </c>
      <c r="AQ67" s="154">
        <f t="shared" si="84"/>
        <v>0</v>
      </c>
      <c r="AR67" s="154">
        <f t="shared" si="84"/>
        <v>20.5</v>
      </c>
      <c r="AS67" s="154">
        <f t="shared" si="84"/>
        <v>155.5</v>
      </c>
      <c r="AT67" s="154">
        <f t="shared" si="84"/>
        <v>22.6</v>
      </c>
      <c r="AU67" s="154">
        <f t="shared" si="84"/>
        <v>0</v>
      </c>
      <c r="AV67" s="154">
        <f t="shared" si="84"/>
        <v>20.399999999999999</v>
      </c>
      <c r="AW67" s="154">
        <f t="shared" si="84"/>
        <v>0</v>
      </c>
      <c r="AX67" s="154">
        <f t="shared" si="84"/>
        <v>0</v>
      </c>
      <c r="AY67" s="154">
        <f t="shared" ref="AY67:BA67" si="86">AE46</f>
        <v>7.8999999999999995</v>
      </c>
      <c r="AZ67" s="154">
        <f t="shared" si="86"/>
        <v>0</v>
      </c>
      <c r="BA67" s="154">
        <f t="shared" si="86"/>
        <v>0</v>
      </c>
      <c r="BB67" s="154">
        <f>AH46</f>
        <v>7.8999999999999995</v>
      </c>
      <c r="BC67" s="154">
        <f>AI46</f>
        <v>178.1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125.8</v>
      </c>
      <c r="AP68" s="138">
        <f t="shared" ref="AP68:BC68" si="87">SUM(AP66:AP67)</f>
        <v>38.799999999999997</v>
      </c>
      <c r="AQ68" s="138">
        <f t="shared" si="87"/>
        <v>11.6</v>
      </c>
      <c r="AR68" s="138">
        <f t="shared" si="87"/>
        <v>176.2</v>
      </c>
      <c r="AS68" s="138">
        <f t="shared" si="87"/>
        <v>475.4</v>
      </c>
      <c r="AT68" s="138">
        <f t="shared" si="87"/>
        <v>45.1</v>
      </c>
      <c r="AU68" s="138">
        <f t="shared" si="87"/>
        <v>23.900000000000002</v>
      </c>
      <c r="AV68" s="138">
        <f t="shared" si="87"/>
        <v>65.5</v>
      </c>
      <c r="AW68" s="138">
        <f t="shared" si="87"/>
        <v>0</v>
      </c>
      <c r="AX68" s="138">
        <f t="shared" si="87"/>
        <v>9.6000000000000014</v>
      </c>
      <c r="AY68" s="138">
        <f t="shared" ref="AY68:BA68" si="88">SUM(AY66:AY67)</f>
        <v>12</v>
      </c>
      <c r="AZ68" s="138">
        <f t="shared" si="88"/>
        <v>0</v>
      </c>
      <c r="BA68" s="138">
        <f t="shared" si="88"/>
        <v>0.19999999999999929</v>
      </c>
      <c r="BB68" s="138">
        <f t="shared" si="87"/>
        <v>12.2</v>
      </c>
      <c r="BC68" s="138">
        <f t="shared" si="87"/>
        <v>544.4</v>
      </c>
      <c r="BD68" s="28">
        <f>AS68+AT68+AU68</f>
        <v>544.4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AX75" si="89">U47</f>
        <v>156</v>
      </c>
      <c r="AP71" s="138">
        <f t="shared" si="89"/>
        <v>10.8</v>
      </c>
      <c r="AQ71" s="138">
        <f t="shared" si="89"/>
        <v>0</v>
      </c>
      <c r="AR71" s="138">
        <f t="shared" si="89"/>
        <v>166.8</v>
      </c>
      <c r="AS71" s="138">
        <f t="shared" si="89"/>
        <v>193.20000000000002</v>
      </c>
      <c r="AT71" s="138">
        <f t="shared" si="89"/>
        <v>11.7</v>
      </c>
      <c r="AU71" s="138">
        <f t="shared" si="89"/>
        <v>0</v>
      </c>
      <c r="AV71" s="138">
        <f t="shared" si="89"/>
        <v>32.4</v>
      </c>
      <c r="AW71" s="138">
        <f t="shared" si="89"/>
        <v>0</v>
      </c>
      <c r="AX71" s="138">
        <f t="shared" si="89"/>
        <v>0</v>
      </c>
      <c r="AY71" s="138">
        <f t="shared" ref="AY71:BA71" si="90">AE47</f>
        <v>0</v>
      </c>
      <c r="AZ71" s="138">
        <f t="shared" si="90"/>
        <v>0</v>
      </c>
      <c r="BA71" s="138">
        <f t="shared" si="90"/>
        <v>0</v>
      </c>
      <c r="BB71" s="138">
        <f t="shared" ref="BB71:BC75" si="91">AH47</f>
        <v>0</v>
      </c>
      <c r="BC71" s="138">
        <f t="shared" si="91"/>
        <v>204.9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89"/>
        <v>10.9</v>
      </c>
      <c r="AP72" s="138">
        <f t="shared" si="89"/>
        <v>19.8</v>
      </c>
      <c r="AQ72" s="138">
        <f t="shared" si="89"/>
        <v>0</v>
      </c>
      <c r="AR72" s="138">
        <f t="shared" si="89"/>
        <v>30.700000000000003</v>
      </c>
      <c r="AS72" s="138">
        <f t="shared" si="89"/>
        <v>10.9</v>
      </c>
      <c r="AT72" s="138">
        <f t="shared" si="89"/>
        <v>20</v>
      </c>
      <c r="AU72" s="138">
        <f t="shared" si="89"/>
        <v>0</v>
      </c>
      <c r="AV72" s="138">
        <f t="shared" si="89"/>
        <v>8</v>
      </c>
      <c r="AW72" s="138">
        <f t="shared" si="89"/>
        <v>0</v>
      </c>
      <c r="AX72" s="138">
        <f t="shared" si="89"/>
        <v>0</v>
      </c>
      <c r="AY72" s="138">
        <f t="shared" ref="AY72:BA72" si="92">AE48</f>
        <v>0</v>
      </c>
      <c r="AZ72" s="138">
        <f t="shared" si="92"/>
        <v>0</v>
      </c>
      <c r="BA72" s="138">
        <f t="shared" si="92"/>
        <v>0</v>
      </c>
      <c r="BB72" s="138">
        <f t="shared" si="91"/>
        <v>0</v>
      </c>
      <c r="BC72" s="138">
        <f t="shared" si="91"/>
        <v>30.9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89"/>
        <v>10.600000000000001</v>
      </c>
      <c r="AP73" s="138">
        <f t="shared" si="89"/>
        <v>4.0000000000000009</v>
      </c>
      <c r="AQ73" s="138">
        <f t="shared" si="89"/>
        <v>0</v>
      </c>
      <c r="AR73" s="138">
        <f t="shared" si="89"/>
        <v>14.600000000000001</v>
      </c>
      <c r="AS73" s="138">
        <f t="shared" si="89"/>
        <v>10.600000000000001</v>
      </c>
      <c r="AT73" s="138">
        <f t="shared" si="89"/>
        <v>4.0000000000000009</v>
      </c>
      <c r="AU73" s="138">
        <f t="shared" si="89"/>
        <v>0</v>
      </c>
      <c r="AV73" s="138">
        <f t="shared" si="89"/>
        <v>1.3</v>
      </c>
      <c r="AW73" s="138">
        <f t="shared" si="89"/>
        <v>0</v>
      </c>
      <c r="AX73" s="138">
        <f t="shared" si="89"/>
        <v>0</v>
      </c>
      <c r="AY73" s="138">
        <f t="shared" ref="AY73:BA73" si="93">AE49</f>
        <v>0</v>
      </c>
      <c r="AZ73" s="138">
        <f t="shared" si="93"/>
        <v>0</v>
      </c>
      <c r="BA73" s="138">
        <f t="shared" si="93"/>
        <v>0</v>
      </c>
      <c r="BB73" s="138">
        <f t="shared" si="91"/>
        <v>0</v>
      </c>
      <c r="BC73" s="138">
        <f t="shared" si="91"/>
        <v>14.600000000000001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89"/>
        <v>56.7</v>
      </c>
      <c r="AP74" s="138">
        <f t="shared" si="89"/>
        <v>54.70000000000001</v>
      </c>
      <c r="AQ74" s="138">
        <f t="shared" si="89"/>
        <v>0</v>
      </c>
      <c r="AR74" s="138">
        <f t="shared" si="89"/>
        <v>111.4</v>
      </c>
      <c r="AS74" s="138">
        <f t="shared" si="89"/>
        <v>77.3</v>
      </c>
      <c r="AT74" s="138">
        <f t="shared" si="89"/>
        <v>119.09999999999998</v>
      </c>
      <c r="AU74" s="138">
        <f t="shared" si="89"/>
        <v>0</v>
      </c>
      <c r="AV74" s="138">
        <f t="shared" si="89"/>
        <v>42.6</v>
      </c>
      <c r="AW74" s="138">
        <f t="shared" si="89"/>
        <v>0</v>
      </c>
      <c r="AX74" s="138">
        <f t="shared" si="89"/>
        <v>0</v>
      </c>
      <c r="AY74" s="138">
        <f t="shared" ref="AY74:BA74" si="94">AE50</f>
        <v>19.5</v>
      </c>
      <c r="AZ74" s="138">
        <f t="shared" si="94"/>
        <v>13.700000000000001</v>
      </c>
      <c r="BA74" s="138">
        <f t="shared" si="94"/>
        <v>0</v>
      </c>
      <c r="BB74" s="138">
        <f t="shared" si="91"/>
        <v>33.200000000000003</v>
      </c>
      <c r="BC74" s="138">
        <f t="shared" si="91"/>
        <v>196.39999999999998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89"/>
        <v>55.6</v>
      </c>
      <c r="AP75" s="154">
        <f t="shared" si="89"/>
        <v>90.799999999999983</v>
      </c>
      <c r="AQ75" s="154">
        <f t="shared" si="89"/>
        <v>0</v>
      </c>
      <c r="AR75" s="154">
        <f t="shared" si="89"/>
        <v>146.39999999999998</v>
      </c>
      <c r="AS75" s="154">
        <f t="shared" si="89"/>
        <v>95.500000000000014</v>
      </c>
      <c r="AT75" s="154">
        <f t="shared" si="89"/>
        <v>121.89999999999996</v>
      </c>
      <c r="AU75" s="154">
        <f t="shared" si="89"/>
        <v>0</v>
      </c>
      <c r="AV75" s="154">
        <f t="shared" si="89"/>
        <v>50.400000000000013</v>
      </c>
      <c r="AW75" s="154">
        <f t="shared" si="89"/>
        <v>20.299999999999997</v>
      </c>
      <c r="AX75" s="154">
        <f t="shared" si="89"/>
        <v>0</v>
      </c>
      <c r="AY75" s="154">
        <f t="shared" ref="AY75:BA75" si="95">AE51</f>
        <v>39.9</v>
      </c>
      <c r="AZ75" s="154">
        <f t="shared" si="95"/>
        <v>9</v>
      </c>
      <c r="BA75" s="154">
        <f t="shared" si="95"/>
        <v>0</v>
      </c>
      <c r="BB75" s="154">
        <f t="shared" si="91"/>
        <v>48.9</v>
      </c>
      <c r="BC75" s="154">
        <f t="shared" si="91"/>
        <v>217.39999999999998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289.8</v>
      </c>
      <c r="AP76" s="138">
        <f t="shared" ref="AP76:BC76" si="96">SUM(AP71:AP75)</f>
        <v>180.1</v>
      </c>
      <c r="AQ76" s="138">
        <f t="shared" si="96"/>
        <v>0</v>
      </c>
      <c r="AR76" s="138">
        <f t="shared" si="96"/>
        <v>469.9</v>
      </c>
      <c r="AS76" s="138">
        <f t="shared" si="96"/>
        <v>387.5</v>
      </c>
      <c r="AT76" s="138">
        <f t="shared" si="96"/>
        <v>276.69999999999993</v>
      </c>
      <c r="AU76" s="138">
        <f t="shared" si="96"/>
        <v>0</v>
      </c>
      <c r="AV76" s="138">
        <f t="shared" si="96"/>
        <v>134.70000000000002</v>
      </c>
      <c r="AW76" s="138">
        <f t="shared" si="96"/>
        <v>20.299999999999997</v>
      </c>
      <c r="AX76" s="138">
        <f t="shared" si="96"/>
        <v>0</v>
      </c>
      <c r="AY76" s="138">
        <f t="shared" ref="AY76:BA76" si="97">SUM(AY71:AY75)</f>
        <v>59.4</v>
      </c>
      <c r="AZ76" s="138">
        <f t="shared" si="97"/>
        <v>22.700000000000003</v>
      </c>
      <c r="BA76" s="138">
        <f t="shared" si="97"/>
        <v>0</v>
      </c>
      <c r="BB76" s="138">
        <f t="shared" si="96"/>
        <v>82.1</v>
      </c>
      <c r="BC76" s="138">
        <f t="shared" si="96"/>
        <v>664.19999999999993</v>
      </c>
      <c r="BD76" s="28">
        <f>AS76+AT76+AU76</f>
        <v>664.19999999999993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AX84" si="98">U52</f>
        <v>11.1</v>
      </c>
      <c r="AP79" s="138">
        <f t="shared" si="98"/>
        <v>15.399999999999997</v>
      </c>
      <c r="AQ79" s="138">
        <f t="shared" si="98"/>
        <v>0</v>
      </c>
      <c r="AR79" s="138">
        <f t="shared" si="98"/>
        <v>26.499999999999996</v>
      </c>
      <c r="AS79" s="138">
        <f t="shared" si="98"/>
        <v>11.1</v>
      </c>
      <c r="AT79" s="138">
        <f t="shared" si="98"/>
        <v>17.500000000000007</v>
      </c>
      <c r="AU79" s="138">
        <f t="shared" si="98"/>
        <v>0</v>
      </c>
      <c r="AV79" s="138">
        <f t="shared" si="98"/>
        <v>6.9</v>
      </c>
      <c r="AW79" s="138">
        <f t="shared" si="98"/>
        <v>2.1</v>
      </c>
      <c r="AX79" s="138">
        <f t="shared" si="98"/>
        <v>0</v>
      </c>
      <c r="AY79" s="138">
        <f t="shared" ref="AY79:BA79" si="99">AE52</f>
        <v>0</v>
      </c>
      <c r="AZ79" s="138">
        <f t="shared" si="99"/>
        <v>0</v>
      </c>
      <c r="BA79" s="138">
        <f t="shared" si="99"/>
        <v>0</v>
      </c>
      <c r="BB79" s="138">
        <f t="shared" ref="BB79:BC84" si="100">AH52</f>
        <v>0</v>
      </c>
      <c r="BC79" s="138">
        <f t="shared" si="100"/>
        <v>28.600000000000009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98"/>
        <v>21.2</v>
      </c>
      <c r="AP80" s="138">
        <f t="shared" si="98"/>
        <v>310.20000000000005</v>
      </c>
      <c r="AQ80" s="138">
        <f t="shared" si="98"/>
        <v>0</v>
      </c>
      <c r="AR80" s="138">
        <f t="shared" si="98"/>
        <v>331.40000000000003</v>
      </c>
      <c r="AS80" s="138">
        <f t="shared" si="98"/>
        <v>277.5</v>
      </c>
      <c r="AT80" s="138">
        <f t="shared" si="98"/>
        <v>420.8</v>
      </c>
      <c r="AU80" s="138">
        <f t="shared" si="98"/>
        <v>0</v>
      </c>
      <c r="AV80" s="138">
        <f t="shared" si="98"/>
        <v>164.7</v>
      </c>
      <c r="AW80" s="138">
        <f t="shared" si="98"/>
        <v>79.5</v>
      </c>
      <c r="AX80" s="138">
        <f t="shared" si="98"/>
        <v>0</v>
      </c>
      <c r="AY80" s="138">
        <f t="shared" ref="AY80:BA80" si="101">AE53</f>
        <v>0</v>
      </c>
      <c r="AZ80" s="138">
        <f t="shared" si="101"/>
        <v>0</v>
      </c>
      <c r="BA80" s="138">
        <f t="shared" si="101"/>
        <v>0</v>
      </c>
      <c r="BB80" s="138">
        <f t="shared" si="100"/>
        <v>0</v>
      </c>
      <c r="BC80" s="138">
        <f t="shared" si="100"/>
        <v>698.3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98"/>
        <v>2.7</v>
      </c>
      <c r="AP81" s="138">
        <f t="shared" si="98"/>
        <v>2</v>
      </c>
      <c r="AQ81" s="138">
        <f t="shared" si="98"/>
        <v>0</v>
      </c>
      <c r="AR81" s="138">
        <f t="shared" si="98"/>
        <v>4.7</v>
      </c>
      <c r="AS81" s="138">
        <f t="shared" si="98"/>
        <v>2.7</v>
      </c>
      <c r="AT81" s="138">
        <f t="shared" si="98"/>
        <v>2.1</v>
      </c>
      <c r="AU81" s="138">
        <f t="shared" si="98"/>
        <v>0</v>
      </c>
      <c r="AV81" s="138">
        <f t="shared" si="98"/>
        <v>1.0999999999999999</v>
      </c>
      <c r="AW81" s="138">
        <f t="shared" si="98"/>
        <v>0</v>
      </c>
      <c r="AX81" s="138">
        <f t="shared" si="98"/>
        <v>0</v>
      </c>
      <c r="AY81" s="138">
        <f t="shared" ref="AY81:BA81" si="102">AE54</f>
        <v>0</v>
      </c>
      <c r="AZ81" s="138">
        <f t="shared" si="102"/>
        <v>0</v>
      </c>
      <c r="BA81" s="138">
        <f t="shared" si="102"/>
        <v>0</v>
      </c>
      <c r="BB81" s="138">
        <f t="shared" si="100"/>
        <v>0</v>
      </c>
      <c r="BC81" s="138">
        <f t="shared" si="100"/>
        <v>4.8000000000000007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98"/>
        <v>0.5</v>
      </c>
      <c r="AP82" s="138">
        <f t="shared" si="98"/>
        <v>11.000000000000002</v>
      </c>
      <c r="AQ82" s="138">
        <f t="shared" si="98"/>
        <v>0</v>
      </c>
      <c r="AR82" s="138">
        <f t="shared" si="98"/>
        <v>11.500000000000002</v>
      </c>
      <c r="AS82" s="138">
        <f t="shared" si="98"/>
        <v>681.19999999999993</v>
      </c>
      <c r="AT82" s="138">
        <f t="shared" si="98"/>
        <v>14</v>
      </c>
      <c r="AU82" s="138">
        <f t="shared" si="98"/>
        <v>0</v>
      </c>
      <c r="AV82" s="138">
        <f t="shared" si="98"/>
        <v>11.1</v>
      </c>
      <c r="AW82" s="138">
        <f t="shared" si="98"/>
        <v>0</v>
      </c>
      <c r="AX82" s="138">
        <f t="shared" si="98"/>
        <v>0</v>
      </c>
      <c r="AY82" s="138">
        <f t="shared" ref="AY82:BA82" si="103">AE55</f>
        <v>53.699999999999996</v>
      </c>
      <c r="AZ82" s="138">
        <f t="shared" si="103"/>
        <v>3</v>
      </c>
      <c r="BA82" s="138">
        <f t="shared" si="103"/>
        <v>0</v>
      </c>
      <c r="BB82" s="138">
        <f t="shared" si="100"/>
        <v>56.699999999999996</v>
      </c>
      <c r="BC82" s="138">
        <f t="shared" si="100"/>
        <v>695.19999999999993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98"/>
        <v>14.8</v>
      </c>
      <c r="AP83" s="138">
        <f t="shared" si="98"/>
        <v>8</v>
      </c>
      <c r="AQ83" s="138">
        <f t="shared" si="98"/>
        <v>0</v>
      </c>
      <c r="AR83" s="138">
        <f t="shared" si="98"/>
        <v>22.8</v>
      </c>
      <c r="AS83" s="138">
        <f t="shared" si="98"/>
        <v>43.400000000000006</v>
      </c>
      <c r="AT83" s="138">
        <f t="shared" si="98"/>
        <v>8.6999999999999993</v>
      </c>
      <c r="AU83" s="138">
        <f t="shared" si="98"/>
        <v>0</v>
      </c>
      <c r="AV83" s="138">
        <f t="shared" si="98"/>
        <v>4.6000000000000005</v>
      </c>
      <c r="AW83" s="138">
        <f t="shared" si="98"/>
        <v>0</v>
      </c>
      <c r="AX83" s="138">
        <f t="shared" si="98"/>
        <v>0</v>
      </c>
      <c r="AY83" s="138">
        <f t="shared" ref="AY83:BA83" si="104">AE56</f>
        <v>0</v>
      </c>
      <c r="AZ83" s="138">
        <f t="shared" si="104"/>
        <v>0</v>
      </c>
      <c r="BA83" s="138">
        <f t="shared" si="104"/>
        <v>0</v>
      </c>
      <c r="BB83" s="138">
        <f t="shared" si="100"/>
        <v>0</v>
      </c>
      <c r="BC83" s="138">
        <f t="shared" si="100"/>
        <v>52.100000000000009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98"/>
        <v>0</v>
      </c>
      <c r="AP84" s="154">
        <f t="shared" si="98"/>
        <v>0.1</v>
      </c>
      <c r="AQ84" s="154">
        <f t="shared" si="98"/>
        <v>0</v>
      </c>
      <c r="AR84" s="154">
        <f t="shared" si="98"/>
        <v>0.1</v>
      </c>
      <c r="AS84" s="154">
        <f t="shared" si="98"/>
        <v>2453.6</v>
      </c>
      <c r="AT84" s="154">
        <f t="shared" si="98"/>
        <v>88.59999999999998</v>
      </c>
      <c r="AU84" s="154">
        <f t="shared" si="98"/>
        <v>30.3</v>
      </c>
      <c r="AV84" s="154">
        <f t="shared" si="98"/>
        <v>0</v>
      </c>
      <c r="AW84" s="154">
        <f t="shared" si="98"/>
        <v>0</v>
      </c>
      <c r="AX84" s="154">
        <f t="shared" si="98"/>
        <v>0</v>
      </c>
      <c r="AY84" s="154">
        <f t="shared" ref="AY84:BA84" si="105">AE57</f>
        <v>166.3</v>
      </c>
      <c r="AZ84" s="154">
        <f t="shared" si="105"/>
        <v>0</v>
      </c>
      <c r="BA84" s="154">
        <f t="shared" si="105"/>
        <v>0</v>
      </c>
      <c r="BB84" s="154">
        <f t="shared" si="100"/>
        <v>166.3</v>
      </c>
      <c r="BC84" s="154">
        <f t="shared" si="100"/>
        <v>2572.5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50.3</v>
      </c>
      <c r="AP85" s="138">
        <f t="shared" ref="AP85:BC85" si="106">SUM(AP79:AP84)</f>
        <v>346.70000000000005</v>
      </c>
      <c r="AQ85" s="138">
        <f t="shared" si="106"/>
        <v>0</v>
      </c>
      <c r="AR85" s="138">
        <f t="shared" si="106"/>
        <v>397.00000000000006</v>
      </c>
      <c r="AS85" s="138">
        <f t="shared" si="106"/>
        <v>3469.5</v>
      </c>
      <c r="AT85" s="138">
        <f t="shared" si="106"/>
        <v>551.70000000000005</v>
      </c>
      <c r="AU85" s="138">
        <f t="shared" si="106"/>
        <v>30.3</v>
      </c>
      <c r="AV85" s="138">
        <f t="shared" si="106"/>
        <v>188.39999999999998</v>
      </c>
      <c r="AW85" s="138">
        <f t="shared" si="106"/>
        <v>81.599999999999994</v>
      </c>
      <c r="AX85" s="138">
        <f t="shared" si="106"/>
        <v>0</v>
      </c>
      <c r="AY85" s="138">
        <f t="shared" ref="AY85:BA85" si="107">SUM(AY79:AY84)</f>
        <v>220</v>
      </c>
      <c r="AZ85" s="138">
        <f t="shared" si="107"/>
        <v>3</v>
      </c>
      <c r="BA85" s="138">
        <f t="shared" si="107"/>
        <v>0</v>
      </c>
      <c r="BB85" s="138">
        <f t="shared" si="106"/>
        <v>223</v>
      </c>
      <c r="BC85" s="138">
        <f t="shared" si="106"/>
        <v>4051.5</v>
      </c>
      <c r="BD85" s="28">
        <f>AS85+AT85+AU85</f>
        <v>4051.5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AX87" si="108">U59</f>
        <v>16083.099999999999</v>
      </c>
      <c r="AP87" s="159">
        <f t="shared" si="108"/>
        <v>3745.5000000000014</v>
      </c>
      <c r="AQ87" s="159">
        <f t="shared" si="108"/>
        <v>264.10000000000002</v>
      </c>
      <c r="AR87" s="159">
        <f t="shared" si="108"/>
        <v>20092.7</v>
      </c>
      <c r="AS87" s="159">
        <f t="shared" si="108"/>
        <v>33777.700000000004</v>
      </c>
      <c r="AT87" s="159">
        <f t="shared" si="108"/>
        <v>8715.4</v>
      </c>
      <c r="AU87" s="159">
        <f t="shared" si="108"/>
        <v>1427.2999999999997</v>
      </c>
      <c r="AV87" s="159">
        <f t="shared" si="108"/>
        <v>5875.5</v>
      </c>
      <c r="AW87" s="159">
        <f t="shared" si="108"/>
        <v>427.50000000000006</v>
      </c>
      <c r="AX87" s="159">
        <f t="shared" si="108"/>
        <v>735.4000000000002</v>
      </c>
      <c r="AY87" s="159">
        <f t="shared" ref="AY87:BA87" si="109">AE59</f>
        <v>1931.6</v>
      </c>
      <c r="AZ87" s="159">
        <f t="shared" si="109"/>
        <v>321.29999999999995</v>
      </c>
      <c r="BA87" s="159">
        <f t="shared" si="109"/>
        <v>182.2</v>
      </c>
      <c r="BB87" s="159">
        <f>AH59</f>
        <v>2435.1</v>
      </c>
      <c r="BC87" s="160">
        <f>AI59</f>
        <v>43920.400000000009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16083.099999999999</v>
      </c>
      <c r="AP88" s="163">
        <f t="shared" ref="AP88:BC88" si="110">AP6+AP11+AP16+AP23+AP37+AP50+AP63+AP68+AP76+AP85</f>
        <v>3745.5</v>
      </c>
      <c r="AQ88" s="163">
        <f t="shared" si="110"/>
        <v>264.10000000000002</v>
      </c>
      <c r="AR88" s="163">
        <f t="shared" si="110"/>
        <v>20092.7</v>
      </c>
      <c r="AS88" s="163">
        <f t="shared" si="110"/>
        <v>33777.699999999997</v>
      </c>
      <c r="AT88" s="163">
        <f t="shared" si="110"/>
        <v>8715.4000000000015</v>
      </c>
      <c r="AU88" s="163">
        <f t="shared" si="110"/>
        <v>1427.3000000000002</v>
      </c>
      <c r="AV88" s="163">
        <f t="shared" si="110"/>
        <v>5875.4999999999991</v>
      </c>
      <c r="AW88" s="163">
        <f t="shared" si="110"/>
        <v>427.5</v>
      </c>
      <c r="AX88" s="163">
        <f>AX6+AX11+AX16+AX23+AX37+AX50+AX63+AX68+AX76+AX85</f>
        <v>735.40000000000009</v>
      </c>
      <c r="AY88" s="163">
        <f t="shared" ref="AY88:BA88" si="111">AY6+AY11+AY16+AY23+AY37+AY50+AY63+AY68+AY76+AY85</f>
        <v>1931.6000000000001</v>
      </c>
      <c r="AZ88" s="163">
        <f t="shared" si="111"/>
        <v>321.29999999999995</v>
      </c>
      <c r="BA88" s="163">
        <f t="shared" si="111"/>
        <v>182.2</v>
      </c>
      <c r="BB88" s="163">
        <f t="shared" si="110"/>
        <v>2435.1</v>
      </c>
      <c r="BC88" s="164">
        <f t="shared" si="110"/>
        <v>43920.399999999994</v>
      </c>
      <c r="BD88" s="28">
        <f>AS88+AT88+AU88</f>
        <v>43920.4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50.8</v>
      </c>
      <c r="AP90" s="138">
        <f t="shared" ref="AP90:BC90" si="112">AP33</f>
        <v>22.8</v>
      </c>
      <c r="AQ90" s="138">
        <f t="shared" si="112"/>
        <v>0</v>
      </c>
      <c r="AR90" s="138">
        <f t="shared" si="112"/>
        <v>73.599999999999994</v>
      </c>
      <c r="AS90" s="138">
        <f t="shared" si="112"/>
        <v>337.20000000000005</v>
      </c>
      <c r="AT90" s="138">
        <f t="shared" si="112"/>
        <v>129.1</v>
      </c>
      <c r="AU90" s="138">
        <f t="shared" si="112"/>
        <v>2.4</v>
      </c>
      <c r="AV90" s="138">
        <f t="shared" si="112"/>
        <v>31.799999999999997</v>
      </c>
      <c r="AW90" s="138">
        <f t="shared" si="112"/>
        <v>0</v>
      </c>
      <c r="AX90" s="138">
        <f t="shared" si="112"/>
        <v>24.700000000000003</v>
      </c>
      <c r="AY90" s="138">
        <f t="shared" si="112"/>
        <v>21.6</v>
      </c>
      <c r="AZ90" s="138">
        <f t="shared" si="112"/>
        <v>0</v>
      </c>
      <c r="BA90" s="138">
        <f t="shared" si="112"/>
        <v>0</v>
      </c>
      <c r="BB90" s="138">
        <f t="shared" si="112"/>
        <v>21.6</v>
      </c>
      <c r="BC90" s="138">
        <f t="shared" si="112"/>
        <v>468.70000000000005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0.7</v>
      </c>
      <c r="AP91" s="138">
        <f t="shared" ref="AP91:BC91" si="113">AP43</f>
        <v>2.8000000000000003</v>
      </c>
      <c r="AQ91" s="138">
        <f t="shared" si="113"/>
        <v>0</v>
      </c>
      <c r="AR91" s="138">
        <f t="shared" si="113"/>
        <v>3.5</v>
      </c>
      <c r="AS91" s="138">
        <f t="shared" si="113"/>
        <v>21.9</v>
      </c>
      <c r="AT91" s="138">
        <f t="shared" si="113"/>
        <v>48.1</v>
      </c>
      <c r="AU91" s="138">
        <f t="shared" si="113"/>
        <v>0</v>
      </c>
      <c r="AV91" s="138">
        <f t="shared" si="113"/>
        <v>14.1</v>
      </c>
      <c r="AW91" s="138">
        <f t="shared" si="113"/>
        <v>0</v>
      </c>
      <c r="AX91" s="138">
        <f t="shared" si="113"/>
        <v>1.9000000000000001</v>
      </c>
      <c r="AY91" s="138">
        <f t="shared" si="113"/>
        <v>0</v>
      </c>
      <c r="AZ91" s="138">
        <f t="shared" si="113"/>
        <v>0</v>
      </c>
      <c r="BA91" s="138">
        <f t="shared" si="113"/>
        <v>0</v>
      </c>
      <c r="BB91" s="138">
        <f t="shared" si="113"/>
        <v>0</v>
      </c>
      <c r="BC91" s="138">
        <f t="shared" si="113"/>
        <v>70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3.1</v>
      </c>
      <c r="AP92" s="154">
        <f t="shared" ref="AP92:BC92" si="114">AP49</f>
        <v>14.999999999999998</v>
      </c>
      <c r="AQ92" s="154">
        <f t="shared" si="114"/>
        <v>0</v>
      </c>
      <c r="AR92" s="154">
        <f t="shared" si="114"/>
        <v>18.099999999999998</v>
      </c>
      <c r="AS92" s="154">
        <f t="shared" si="114"/>
        <v>3.1</v>
      </c>
      <c r="AT92" s="154">
        <f t="shared" si="114"/>
        <v>15.7</v>
      </c>
      <c r="AU92" s="154">
        <f t="shared" si="114"/>
        <v>0</v>
      </c>
      <c r="AV92" s="154">
        <f t="shared" si="114"/>
        <v>9.6999999999999993</v>
      </c>
      <c r="AW92" s="154">
        <f t="shared" si="114"/>
        <v>0</v>
      </c>
      <c r="AX92" s="154">
        <f t="shared" si="114"/>
        <v>0</v>
      </c>
      <c r="AY92" s="154">
        <f t="shared" si="114"/>
        <v>0</v>
      </c>
      <c r="AZ92" s="154">
        <f t="shared" si="114"/>
        <v>0</v>
      </c>
      <c r="BA92" s="154">
        <f t="shared" si="114"/>
        <v>0</v>
      </c>
      <c r="BB92" s="154">
        <f t="shared" si="114"/>
        <v>0</v>
      </c>
      <c r="BC92" s="154">
        <f t="shared" si="114"/>
        <v>18.8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54.6</v>
      </c>
      <c r="AP93" s="138">
        <f t="shared" ref="AP93:BC93" si="115">SUM(AP90:AP92)</f>
        <v>40.6</v>
      </c>
      <c r="AQ93" s="138">
        <f t="shared" si="115"/>
        <v>0</v>
      </c>
      <c r="AR93" s="138">
        <f t="shared" si="115"/>
        <v>95.199999999999989</v>
      </c>
      <c r="AS93" s="138">
        <f t="shared" si="115"/>
        <v>362.20000000000005</v>
      </c>
      <c r="AT93" s="138">
        <f t="shared" si="115"/>
        <v>192.89999999999998</v>
      </c>
      <c r="AU93" s="138">
        <f t="shared" si="115"/>
        <v>2.4</v>
      </c>
      <c r="AV93" s="138">
        <f t="shared" si="115"/>
        <v>55.599999999999994</v>
      </c>
      <c r="AW93" s="138">
        <f t="shared" si="115"/>
        <v>0</v>
      </c>
      <c r="AX93" s="138">
        <f t="shared" si="115"/>
        <v>26.6</v>
      </c>
      <c r="AY93" s="138">
        <f t="shared" si="115"/>
        <v>21.6</v>
      </c>
      <c r="AZ93" s="138">
        <f t="shared" si="115"/>
        <v>0</v>
      </c>
      <c r="BA93" s="138">
        <f t="shared" si="115"/>
        <v>0</v>
      </c>
      <c r="BB93" s="138">
        <f t="shared" si="115"/>
        <v>21.6</v>
      </c>
      <c r="BC93" s="138">
        <f t="shared" si="115"/>
        <v>557.5</v>
      </c>
      <c r="BD93" s="28">
        <f>AS93+AT93+AU93</f>
        <v>557.5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300.39999999999998</v>
      </c>
      <c r="AP98" s="138">
        <f t="shared" ref="AP98:BC98" si="116">AP6</f>
        <v>60.5</v>
      </c>
      <c r="AQ98" s="138">
        <f t="shared" si="116"/>
        <v>2.5</v>
      </c>
      <c r="AR98" s="138">
        <f t="shared" si="116"/>
        <v>363.4</v>
      </c>
      <c r="AS98" s="138">
        <f t="shared" si="116"/>
        <v>748.99999999999989</v>
      </c>
      <c r="AT98" s="138">
        <f t="shared" si="116"/>
        <v>155.4</v>
      </c>
      <c r="AU98" s="138">
        <f t="shared" si="116"/>
        <v>234.7</v>
      </c>
      <c r="AV98" s="138">
        <f t="shared" si="116"/>
        <v>103.1</v>
      </c>
      <c r="AW98" s="138">
        <f t="shared" si="116"/>
        <v>0</v>
      </c>
      <c r="AX98" s="138">
        <f t="shared" si="116"/>
        <v>25.000000000000004</v>
      </c>
      <c r="AY98" s="138">
        <f t="shared" si="116"/>
        <v>47.3</v>
      </c>
      <c r="AZ98" s="138">
        <f t="shared" si="116"/>
        <v>12.2</v>
      </c>
      <c r="BA98" s="138">
        <f t="shared" si="116"/>
        <v>21.199999999999989</v>
      </c>
      <c r="BB98" s="138">
        <f t="shared" si="116"/>
        <v>80.699999999999989</v>
      </c>
      <c r="BC98" s="138">
        <f t="shared" si="116"/>
        <v>1139.1000000000001</v>
      </c>
    </row>
    <row r="99" spans="40:55" x14ac:dyDescent="0.2">
      <c r="AN99" s="148" t="s">
        <v>273</v>
      </c>
      <c r="AO99" s="138">
        <f>AO11</f>
        <v>77</v>
      </c>
      <c r="AP99" s="138">
        <f t="shared" ref="AP99:BC99" si="117">AP11</f>
        <v>195.39999999999998</v>
      </c>
      <c r="AQ99" s="138">
        <f t="shared" si="117"/>
        <v>0</v>
      </c>
      <c r="AR99" s="138">
        <f t="shared" si="117"/>
        <v>272.39999999999998</v>
      </c>
      <c r="AS99" s="138">
        <f t="shared" si="117"/>
        <v>101.9</v>
      </c>
      <c r="AT99" s="138">
        <f t="shared" si="117"/>
        <v>1246.8</v>
      </c>
      <c r="AU99" s="138">
        <f t="shared" si="117"/>
        <v>0.9</v>
      </c>
      <c r="AV99" s="138">
        <f t="shared" si="117"/>
        <v>199.3</v>
      </c>
      <c r="AW99" s="138">
        <f t="shared" si="117"/>
        <v>111.7</v>
      </c>
      <c r="AX99" s="138">
        <f t="shared" si="117"/>
        <v>6.6</v>
      </c>
      <c r="AY99" s="138">
        <f t="shared" si="117"/>
        <v>0</v>
      </c>
      <c r="AZ99" s="138">
        <f t="shared" si="117"/>
        <v>6.2</v>
      </c>
      <c r="BA99" s="138">
        <f t="shared" si="117"/>
        <v>0</v>
      </c>
      <c r="BB99" s="138">
        <f t="shared" si="117"/>
        <v>6.2</v>
      </c>
      <c r="BC99" s="138">
        <f t="shared" si="117"/>
        <v>1349.6000000000001</v>
      </c>
    </row>
    <row r="100" spans="40:55" x14ac:dyDescent="0.2">
      <c r="AN100" s="148" t="s">
        <v>274</v>
      </c>
      <c r="AO100" s="138">
        <f>AO16</f>
        <v>982.9</v>
      </c>
      <c r="AP100" s="138">
        <f t="shared" ref="AP100:BC100" si="118">AP16</f>
        <v>208.5</v>
      </c>
      <c r="AQ100" s="138">
        <f t="shared" si="118"/>
        <v>0</v>
      </c>
      <c r="AR100" s="138">
        <f t="shared" si="118"/>
        <v>1191.4000000000001</v>
      </c>
      <c r="AS100" s="138">
        <f t="shared" si="118"/>
        <v>1075.8</v>
      </c>
      <c r="AT100" s="138">
        <f t="shared" si="118"/>
        <v>291.8</v>
      </c>
      <c r="AU100" s="138">
        <f t="shared" si="118"/>
        <v>0.4</v>
      </c>
      <c r="AV100" s="138">
        <f t="shared" si="118"/>
        <v>329.9</v>
      </c>
      <c r="AW100" s="138">
        <f t="shared" si="118"/>
        <v>40.400000000000006</v>
      </c>
      <c r="AX100" s="138">
        <f t="shared" si="118"/>
        <v>15.9</v>
      </c>
      <c r="AY100" s="138">
        <f t="shared" si="118"/>
        <v>0</v>
      </c>
      <c r="AZ100" s="138">
        <f t="shared" si="118"/>
        <v>0.30000000000000004</v>
      </c>
      <c r="BA100" s="138">
        <f t="shared" si="118"/>
        <v>0</v>
      </c>
      <c r="BB100" s="138">
        <f t="shared" si="118"/>
        <v>0.30000000000000004</v>
      </c>
      <c r="BC100" s="138">
        <f t="shared" si="118"/>
        <v>1368</v>
      </c>
    </row>
    <row r="101" spans="40:55" x14ac:dyDescent="0.2">
      <c r="AN101" s="148" t="s">
        <v>275</v>
      </c>
      <c r="AO101" s="138">
        <f>AO23</f>
        <v>471.29999999999995</v>
      </c>
      <c r="AP101" s="138">
        <f t="shared" ref="AP101:BC101" si="119">AP23</f>
        <v>1273.2</v>
      </c>
      <c r="AQ101" s="138">
        <f t="shared" si="119"/>
        <v>0</v>
      </c>
      <c r="AR101" s="138">
        <f t="shared" si="119"/>
        <v>1744.4999999999998</v>
      </c>
      <c r="AS101" s="138">
        <f t="shared" si="119"/>
        <v>753.6</v>
      </c>
      <c r="AT101" s="138">
        <f t="shared" si="119"/>
        <v>3752.8</v>
      </c>
      <c r="AU101" s="138">
        <f t="shared" si="119"/>
        <v>32.299999999999997</v>
      </c>
      <c r="AV101" s="138">
        <f t="shared" si="119"/>
        <v>473.49999999999994</v>
      </c>
      <c r="AW101" s="138">
        <f t="shared" si="119"/>
        <v>160.30000000000001</v>
      </c>
      <c r="AX101" s="138">
        <f t="shared" si="119"/>
        <v>0</v>
      </c>
      <c r="AY101" s="138">
        <f t="shared" si="119"/>
        <v>10.4</v>
      </c>
      <c r="AZ101" s="138">
        <f t="shared" si="119"/>
        <v>269.89999999999998</v>
      </c>
      <c r="BA101" s="138">
        <f t="shared" si="119"/>
        <v>0</v>
      </c>
      <c r="BB101" s="138">
        <f t="shared" si="119"/>
        <v>280.29999999999995</v>
      </c>
      <c r="BC101" s="138">
        <f t="shared" si="119"/>
        <v>4538.7</v>
      </c>
    </row>
    <row r="102" spans="40:55" x14ac:dyDescent="0.2">
      <c r="AN102" s="148" t="s">
        <v>276</v>
      </c>
      <c r="AO102" s="138">
        <f>AO37</f>
        <v>2486.5000000000005</v>
      </c>
      <c r="AP102" s="138">
        <f t="shared" ref="AP102:BC102" si="120">AP37</f>
        <v>411.70000000000005</v>
      </c>
      <c r="AQ102" s="138">
        <f t="shared" si="120"/>
        <v>20.9</v>
      </c>
      <c r="AR102" s="138">
        <f t="shared" si="120"/>
        <v>2919.1</v>
      </c>
      <c r="AS102" s="138">
        <f t="shared" si="120"/>
        <v>7594.7000000000007</v>
      </c>
      <c r="AT102" s="138">
        <f t="shared" si="120"/>
        <v>913.7</v>
      </c>
      <c r="AU102" s="138">
        <f t="shared" si="120"/>
        <v>511.9</v>
      </c>
      <c r="AV102" s="138">
        <f t="shared" si="120"/>
        <v>605.20000000000005</v>
      </c>
      <c r="AW102" s="138">
        <f t="shared" si="120"/>
        <v>0</v>
      </c>
      <c r="AX102" s="138">
        <f t="shared" si="120"/>
        <v>345.70000000000005</v>
      </c>
      <c r="AY102" s="138">
        <f t="shared" si="120"/>
        <v>726.30000000000007</v>
      </c>
      <c r="AZ102" s="138">
        <f t="shared" si="120"/>
        <v>7</v>
      </c>
      <c r="BA102" s="138">
        <f t="shared" si="120"/>
        <v>138.70000000000002</v>
      </c>
      <c r="BB102" s="138">
        <f t="shared" si="120"/>
        <v>872</v>
      </c>
      <c r="BC102" s="138">
        <f t="shared" si="120"/>
        <v>9020.2999999999993</v>
      </c>
    </row>
    <row r="103" spans="40:55" x14ac:dyDescent="0.2">
      <c r="AN103" s="148" t="s">
        <v>277</v>
      </c>
      <c r="AO103" s="138">
        <f>AO50</f>
        <v>3248.4</v>
      </c>
      <c r="AP103" s="138">
        <f t="shared" ref="AP103:BC103" si="121">AP50</f>
        <v>398.1</v>
      </c>
      <c r="AQ103" s="138">
        <f t="shared" si="121"/>
        <v>201.1</v>
      </c>
      <c r="AR103" s="138">
        <f t="shared" si="121"/>
        <v>3847.6</v>
      </c>
      <c r="AS103" s="138">
        <f t="shared" si="121"/>
        <v>7585.1</v>
      </c>
      <c r="AT103" s="138">
        <f t="shared" si="121"/>
        <v>756.6</v>
      </c>
      <c r="AU103" s="138">
        <f t="shared" si="121"/>
        <v>515.40000000000009</v>
      </c>
      <c r="AV103" s="138">
        <f t="shared" si="121"/>
        <v>695.7</v>
      </c>
      <c r="AW103" s="138">
        <f t="shared" si="121"/>
        <v>4.2</v>
      </c>
      <c r="AX103" s="138">
        <f t="shared" si="121"/>
        <v>174</v>
      </c>
      <c r="AY103" s="138">
        <f t="shared" si="121"/>
        <v>856.19999999999993</v>
      </c>
      <c r="AZ103" s="138">
        <f t="shared" si="121"/>
        <v>0</v>
      </c>
      <c r="BA103" s="138">
        <f t="shared" si="121"/>
        <v>22.1</v>
      </c>
      <c r="BB103" s="138">
        <f t="shared" si="121"/>
        <v>878.3</v>
      </c>
      <c r="BC103" s="138">
        <f t="shared" si="121"/>
        <v>8857.0999999999985</v>
      </c>
    </row>
    <row r="104" spans="40:55" x14ac:dyDescent="0.2">
      <c r="AN104" s="148" t="s">
        <v>278</v>
      </c>
      <c r="AO104" s="138">
        <f>AO63</f>
        <v>8050.7000000000007</v>
      </c>
      <c r="AP104" s="138">
        <f t="shared" ref="AP104:BC104" si="122">AP63</f>
        <v>632.5</v>
      </c>
      <c r="AQ104" s="138">
        <f t="shared" si="122"/>
        <v>28</v>
      </c>
      <c r="AR104" s="138">
        <f t="shared" si="122"/>
        <v>8711.2000000000007</v>
      </c>
      <c r="AS104" s="138">
        <f t="shared" si="122"/>
        <v>11585.2</v>
      </c>
      <c r="AT104" s="138">
        <f t="shared" si="122"/>
        <v>724.8</v>
      </c>
      <c r="AU104" s="138">
        <f t="shared" si="122"/>
        <v>77.5</v>
      </c>
      <c r="AV104" s="138">
        <f t="shared" si="122"/>
        <v>3080.2</v>
      </c>
      <c r="AW104" s="138">
        <f t="shared" si="122"/>
        <v>9</v>
      </c>
      <c r="AX104" s="138">
        <f t="shared" si="122"/>
        <v>158.60000000000002</v>
      </c>
      <c r="AY104" s="138">
        <f t="shared" si="122"/>
        <v>0</v>
      </c>
      <c r="AZ104" s="138">
        <f t="shared" si="122"/>
        <v>0</v>
      </c>
      <c r="BA104" s="138">
        <f t="shared" si="122"/>
        <v>0</v>
      </c>
      <c r="BB104" s="138">
        <f t="shared" si="122"/>
        <v>0</v>
      </c>
      <c r="BC104" s="138">
        <f t="shared" si="122"/>
        <v>12387.500000000002</v>
      </c>
    </row>
    <row r="105" spans="40:55" x14ac:dyDescent="0.2">
      <c r="AN105" s="148" t="s">
        <v>279</v>
      </c>
      <c r="AO105" s="138">
        <f>AO68</f>
        <v>125.8</v>
      </c>
      <c r="AP105" s="138">
        <f t="shared" ref="AP105:BC105" si="123">AP68</f>
        <v>38.799999999999997</v>
      </c>
      <c r="AQ105" s="138">
        <f t="shared" si="123"/>
        <v>11.6</v>
      </c>
      <c r="AR105" s="138">
        <f t="shared" si="123"/>
        <v>176.2</v>
      </c>
      <c r="AS105" s="138">
        <f t="shared" si="123"/>
        <v>475.4</v>
      </c>
      <c r="AT105" s="138">
        <f t="shared" si="123"/>
        <v>45.1</v>
      </c>
      <c r="AU105" s="138">
        <f t="shared" si="123"/>
        <v>23.900000000000002</v>
      </c>
      <c r="AV105" s="138">
        <f t="shared" si="123"/>
        <v>65.5</v>
      </c>
      <c r="AW105" s="138">
        <f t="shared" si="123"/>
        <v>0</v>
      </c>
      <c r="AX105" s="138">
        <f t="shared" si="123"/>
        <v>9.6000000000000014</v>
      </c>
      <c r="AY105" s="138">
        <f t="shared" si="123"/>
        <v>12</v>
      </c>
      <c r="AZ105" s="138">
        <f t="shared" si="123"/>
        <v>0</v>
      </c>
      <c r="BA105" s="138">
        <f t="shared" si="123"/>
        <v>0.19999999999999929</v>
      </c>
      <c r="BB105" s="138">
        <f t="shared" si="123"/>
        <v>12.2</v>
      </c>
      <c r="BC105" s="138">
        <f t="shared" si="123"/>
        <v>544.4</v>
      </c>
    </row>
    <row r="106" spans="40:55" x14ac:dyDescent="0.2">
      <c r="AN106" s="148" t="s">
        <v>280</v>
      </c>
      <c r="AO106" s="138">
        <f>AO76</f>
        <v>289.8</v>
      </c>
      <c r="AP106" s="138">
        <f t="shared" ref="AP106:BC106" si="124">AP76</f>
        <v>180.1</v>
      </c>
      <c r="AQ106" s="138">
        <f t="shared" si="124"/>
        <v>0</v>
      </c>
      <c r="AR106" s="138">
        <f t="shared" si="124"/>
        <v>469.9</v>
      </c>
      <c r="AS106" s="138">
        <f t="shared" si="124"/>
        <v>387.5</v>
      </c>
      <c r="AT106" s="138">
        <f t="shared" si="124"/>
        <v>276.69999999999993</v>
      </c>
      <c r="AU106" s="138">
        <f t="shared" si="124"/>
        <v>0</v>
      </c>
      <c r="AV106" s="138">
        <f t="shared" si="124"/>
        <v>134.70000000000002</v>
      </c>
      <c r="AW106" s="138">
        <f t="shared" si="124"/>
        <v>20.299999999999997</v>
      </c>
      <c r="AX106" s="138">
        <f t="shared" si="124"/>
        <v>0</v>
      </c>
      <c r="AY106" s="138">
        <f t="shared" si="124"/>
        <v>59.4</v>
      </c>
      <c r="AZ106" s="138">
        <f t="shared" si="124"/>
        <v>22.700000000000003</v>
      </c>
      <c r="BA106" s="138">
        <f t="shared" si="124"/>
        <v>0</v>
      </c>
      <c r="BB106" s="138">
        <f t="shared" si="124"/>
        <v>82.1</v>
      </c>
      <c r="BC106" s="138">
        <f t="shared" si="124"/>
        <v>664.19999999999993</v>
      </c>
    </row>
    <row r="107" spans="40:55" ht="13.5" thickBot="1" x14ac:dyDescent="0.25">
      <c r="AN107" s="184" t="s">
        <v>281</v>
      </c>
      <c r="AO107" s="154">
        <f>AO85</f>
        <v>50.3</v>
      </c>
      <c r="AP107" s="154">
        <f t="shared" ref="AP107:BC107" si="125">AP85</f>
        <v>346.70000000000005</v>
      </c>
      <c r="AQ107" s="154">
        <f t="shared" si="125"/>
        <v>0</v>
      </c>
      <c r="AR107" s="154">
        <f t="shared" si="125"/>
        <v>397.00000000000006</v>
      </c>
      <c r="AS107" s="154">
        <f t="shared" si="125"/>
        <v>3469.5</v>
      </c>
      <c r="AT107" s="154">
        <f t="shared" si="125"/>
        <v>551.70000000000005</v>
      </c>
      <c r="AU107" s="154">
        <f t="shared" si="125"/>
        <v>30.3</v>
      </c>
      <c r="AV107" s="154">
        <f t="shared" si="125"/>
        <v>188.39999999999998</v>
      </c>
      <c r="AW107" s="154">
        <f t="shared" si="125"/>
        <v>81.599999999999994</v>
      </c>
      <c r="AX107" s="154">
        <f t="shared" si="125"/>
        <v>0</v>
      </c>
      <c r="AY107" s="154">
        <f t="shared" si="125"/>
        <v>220</v>
      </c>
      <c r="AZ107" s="154">
        <f t="shared" si="125"/>
        <v>3</v>
      </c>
      <c r="BA107" s="154">
        <f t="shared" si="125"/>
        <v>0</v>
      </c>
      <c r="BB107" s="154">
        <f t="shared" si="125"/>
        <v>223</v>
      </c>
      <c r="BC107" s="154">
        <f t="shared" si="125"/>
        <v>4051.5</v>
      </c>
    </row>
    <row r="108" spans="40:55" ht="13.5" thickTop="1" x14ac:dyDescent="0.2">
      <c r="AN108" s="251" t="s">
        <v>242</v>
      </c>
      <c r="AO108" s="250">
        <f>SUM(AO98:AO107)</f>
        <v>16083.099999999999</v>
      </c>
      <c r="AP108" s="250">
        <f t="shared" ref="AP108:BC108" si="126">SUM(AP98:AP107)</f>
        <v>3745.5</v>
      </c>
      <c r="AQ108" s="250">
        <f t="shared" si="126"/>
        <v>264.10000000000002</v>
      </c>
      <c r="AR108" s="250">
        <f t="shared" si="126"/>
        <v>20092.7</v>
      </c>
      <c r="AS108" s="250">
        <f t="shared" si="126"/>
        <v>33777.699999999997</v>
      </c>
      <c r="AT108" s="250">
        <f t="shared" si="126"/>
        <v>8715.4000000000015</v>
      </c>
      <c r="AU108" s="250">
        <f t="shared" si="126"/>
        <v>1427.3000000000002</v>
      </c>
      <c r="AV108" s="250">
        <f t="shared" si="126"/>
        <v>5875.4999999999991</v>
      </c>
      <c r="AW108" s="250">
        <f t="shared" si="126"/>
        <v>427.5</v>
      </c>
      <c r="AX108" s="250">
        <f t="shared" si="126"/>
        <v>735.40000000000009</v>
      </c>
      <c r="AY108" s="250">
        <f t="shared" si="126"/>
        <v>1931.6000000000001</v>
      </c>
      <c r="AZ108" s="250">
        <f t="shared" si="126"/>
        <v>321.29999999999995</v>
      </c>
      <c r="BA108" s="250">
        <f t="shared" si="126"/>
        <v>182.2</v>
      </c>
      <c r="BB108" s="250">
        <f t="shared" si="126"/>
        <v>2435.1</v>
      </c>
      <c r="BC108" s="250">
        <f t="shared" si="126"/>
        <v>43920.399999999994</v>
      </c>
    </row>
    <row r="109" spans="40:55" x14ac:dyDescent="0.2">
      <c r="AN109" s="252" t="s">
        <v>214</v>
      </c>
      <c r="AO109" s="138">
        <f>AO87</f>
        <v>16083.099999999999</v>
      </c>
      <c r="AP109" s="138">
        <f t="shared" ref="AP109:BC109" si="127">AP87</f>
        <v>3745.5000000000014</v>
      </c>
      <c r="AQ109" s="138">
        <f t="shared" si="127"/>
        <v>264.10000000000002</v>
      </c>
      <c r="AR109" s="138">
        <f t="shared" si="127"/>
        <v>20092.7</v>
      </c>
      <c r="AS109" s="138">
        <f t="shared" si="127"/>
        <v>33777.700000000004</v>
      </c>
      <c r="AT109" s="138">
        <f t="shared" si="127"/>
        <v>8715.4</v>
      </c>
      <c r="AU109" s="138">
        <f t="shared" si="127"/>
        <v>1427.2999999999997</v>
      </c>
      <c r="AV109" s="138">
        <f t="shared" si="127"/>
        <v>5875.5</v>
      </c>
      <c r="AW109" s="138">
        <f t="shared" si="127"/>
        <v>427.50000000000006</v>
      </c>
      <c r="AX109" s="138">
        <f t="shared" si="127"/>
        <v>735.4000000000002</v>
      </c>
      <c r="AY109" s="138">
        <f t="shared" si="127"/>
        <v>1931.6</v>
      </c>
      <c r="AZ109" s="138">
        <f t="shared" si="127"/>
        <v>321.29999999999995</v>
      </c>
      <c r="BA109" s="138">
        <f t="shared" si="127"/>
        <v>182.2</v>
      </c>
      <c r="BB109" s="138">
        <f t="shared" si="127"/>
        <v>2435.1</v>
      </c>
      <c r="BC109" s="138">
        <f t="shared" si="127"/>
        <v>43920.400000000009</v>
      </c>
    </row>
    <row r="110" spans="40:55" x14ac:dyDescent="0.2">
      <c r="AN110" s="148" t="s">
        <v>241</v>
      </c>
      <c r="AO110" s="138">
        <f>AO93</f>
        <v>54.6</v>
      </c>
      <c r="AP110" s="138">
        <f t="shared" ref="AP110:BC110" si="128">AP93</f>
        <v>40.6</v>
      </c>
      <c r="AQ110" s="138">
        <f t="shared" si="128"/>
        <v>0</v>
      </c>
      <c r="AR110" s="138">
        <f t="shared" si="128"/>
        <v>95.199999999999989</v>
      </c>
      <c r="AS110" s="138">
        <f t="shared" si="128"/>
        <v>362.20000000000005</v>
      </c>
      <c r="AT110" s="138">
        <f t="shared" si="128"/>
        <v>192.89999999999998</v>
      </c>
      <c r="AU110" s="138">
        <f t="shared" si="128"/>
        <v>2.4</v>
      </c>
      <c r="AV110" s="138">
        <f t="shared" si="128"/>
        <v>55.599999999999994</v>
      </c>
      <c r="AW110" s="138">
        <f t="shared" si="128"/>
        <v>0</v>
      </c>
      <c r="AX110" s="138">
        <f t="shared" si="128"/>
        <v>26.6</v>
      </c>
      <c r="AY110" s="138">
        <f t="shared" si="128"/>
        <v>21.6</v>
      </c>
      <c r="AZ110" s="138">
        <f t="shared" si="128"/>
        <v>0</v>
      </c>
      <c r="BA110" s="138">
        <f t="shared" si="128"/>
        <v>0</v>
      </c>
      <c r="BB110" s="138">
        <f t="shared" si="128"/>
        <v>21.6</v>
      </c>
      <c r="BC110" s="138">
        <f t="shared" si="128"/>
        <v>557.5</v>
      </c>
    </row>
    <row r="112" spans="40:55" x14ac:dyDescent="0.2">
      <c r="AO112" s="169">
        <f>AO108/AS108</f>
        <v>0.47614550428241115</v>
      </c>
      <c r="AP112" s="169">
        <f>AP108/AT108</f>
        <v>0.42975652293641131</v>
      </c>
      <c r="AQ112" s="169">
        <f>AQ108/AU108</f>
        <v>0.18503468086597072</v>
      </c>
      <c r="AR112" s="169">
        <f>AR108/BC108</f>
        <v>0.45747989544721823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workbookViewId="0">
      <pane ySplit="1530" activePane="bottomLeft"/>
      <selection activeCell="AY1" sqref="AY1:BA1048576"/>
      <selection pane="bottomLeft" activeCell="E6" sqref="E6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'2010_AG_GW_Counties'!C2</f>
        <v>8.5</v>
      </c>
      <c r="D2" s="29">
        <f>'2010_Urban_GW_Counties'!C2</f>
        <v>30</v>
      </c>
      <c r="E2" s="29">
        <f>'2010_MW_GW_Counties'!C2</f>
        <v>0</v>
      </c>
      <c r="F2" s="29">
        <f t="shared" ref="F2" si="0">SUM(C2:E2)</f>
        <v>38.5</v>
      </c>
      <c r="G2" s="28">
        <f>'2010_AG_GW_Counties'!H2</f>
        <v>14.299999999999999</v>
      </c>
      <c r="H2" s="29">
        <f>'2010_Urban_GW_Counties'!H2</f>
        <v>230.2</v>
      </c>
      <c r="I2" s="29">
        <f>'2010_MW_GW_Counties'!H2</f>
        <v>0</v>
      </c>
      <c r="J2" s="28">
        <f>'2010_AG_GW_Counties'!D2+'2010_Urban_GW_Counties'!D2+'2010_MW_GW_Counties'!D2</f>
        <v>32.200000000000003</v>
      </c>
      <c r="K2" s="28">
        <f>'2010_AG_GW_Counties'!E2+'2010_Urban_GW_Counties'!E2+'2010_MW_GW_Counties'!E2</f>
        <v>16.3</v>
      </c>
      <c r="L2" s="28">
        <f>'2010_AG_GW_Counties'!F2+'2010_Urban_GW_Counties'!F2+'2010_MW_GW_Counties'!F2</f>
        <v>0.2</v>
      </c>
      <c r="M2" s="28">
        <f>'2010_AG_GW_Counties'!J2</f>
        <v>0</v>
      </c>
      <c r="N2" s="29">
        <f>'2010_Urban_GW_Counties'!J2</f>
        <v>0</v>
      </c>
      <c r="O2" s="29">
        <f>'2010_MW_GW_Counties'!J2</f>
        <v>0</v>
      </c>
      <c r="P2" s="28">
        <f>'2010_AG_GW_Counties'!J2+'2010_Urban_GW_Counties'!J2+'2010_MW_GW_Counties'!J2</f>
        <v>0</v>
      </c>
      <c r="Q2" s="29">
        <f>'2010_AG_GW_Counties'!H2+'2010_Urban_GW_Counties'!H2+'2010_MW_GW_Counties'!H2</f>
        <v>244.5</v>
      </c>
      <c r="S2" s="27">
        <v>101</v>
      </c>
      <c r="T2" s="25" t="s">
        <v>147</v>
      </c>
      <c r="U2" s="28">
        <f>'2010_AG_GW_Counties'!P2</f>
        <v>190.8</v>
      </c>
      <c r="V2" s="29">
        <f>'2010_Urban_GW_Counties'!P2</f>
        <v>6.9</v>
      </c>
      <c r="W2" s="29">
        <f>'2010_MW_GW_Counties'!P2</f>
        <v>2.5</v>
      </c>
      <c r="X2" s="29">
        <f>SUM(U2:W2)</f>
        <v>200.20000000000002</v>
      </c>
      <c r="Y2" s="28">
        <f>'2010_AG_GW_Counties'!U2</f>
        <v>570.70000000000005</v>
      </c>
      <c r="Z2" s="29">
        <f>'2010_Urban_GW_Counties'!U2</f>
        <v>10.9</v>
      </c>
      <c r="AA2" s="29">
        <f>'2010_MW_GW_Counties'!U2</f>
        <v>193.6</v>
      </c>
      <c r="AB2" s="28">
        <f>'2010_AG_GW_Counties'!Q2+'2010_Urban_GW_Counties'!Q2+'2010_MW_GW_Counties'!Q2</f>
        <v>55.9</v>
      </c>
      <c r="AC2" s="28">
        <f>'2010_AG_GW_Counties'!R2+'2010_Urban_GW_Counties'!R2+'2010_MW_GW_Counties'!R2</f>
        <v>0</v>
      </c>
      <c r="AD2" s="28">
        <f>'2010_AG_GW_Counties'!S2+'2010_Urban_GW_Counties'!S2+'2010_MW_GW_Counties'!S2</f>
        <v>16.3</v>
      </c>
      <c r="AE2" s="28">
        <f>'2010_AG_GW_Counties'!W2</f>
        <v>60.6</v>
      </c>
      <c r="AF2" s="29">
        <f>'2010_Urban_GW_Counties'!W2</f>
        <v>0</v>
      </c>
      <c r="AG2" s="29">
        <f>'2010_MW_GW_Counties'!W2</f>
        <v>37.5</v>
      </c>
      <c r="AH2" s="28">
        <f>'2010_AG_GW_Counties'!W2+'2010_Urban_GW_Counties'!W2+'2010_MW_GW_Counties'!W2</f>
        <v>98.1</v>
      </c>
      <c r="AI2" s="29">
        <f t="shared" ref="AI2:AI33" si="1">Y2+Z2+AA2</f>
        <v>775.2</v>
      </c>
      <c r="AL2" s="148" t="s">
        <v>229</v>
      </c>
      <c r="AM2" s="150">
        <v>101</v>
      </c>
      <c r="AN2" s="151" t="s">
        <v>147</v>
      </c>
      <c r="AO2" s="138">
        <f t="shared" ref="AO2:AX2" si="2">U2</f>
        <v>190.8</v>
      </c>
      <c r="AP2" s="138">
        <f t="shared" si="2"/>
        <v>6.9</v>
      </c>
      <c r="AQ2" s="138">
        <f t="shared" si="2"/>
        <v>2.5</v>
      </c>
      <c r="AR2" s="138">
        <f t="shared" si="2"/>
        <v>200.20000000000002</v>
      </c>
      <c r="AS2" s="138">
        <f t="shared" si="2"/>
        <v>570.70000000000005</v>
      </c>
      <c r="AT2" s="138">
        <f t="shared" si="2"/>
        <v>10.9</v>
      </c>
      <c r="AU2" s="138">
        <f t="shared" si="2"/>
        <v>193.6</v>
      </c>
      <c r="AV2" s="138">
        <f t="shared" si="2"/>
        <v>55.9</v>
      </c>
      <c r="AW2" s="138">
        <f t="shared" si="2"/>
        <v>0</v>
      </c>
      <c r="AX2" s="138">
        <f t="shared" si="2"/>
        <v>16.3</v>
      </c>
      <c r="AY2" s="138">
        <f t="shared" ref="AY2:BA5" si="3">AE2</f>
        <v>60.6</v>
      </c>
      <c r="AZ2" s="138">
        <f t="shared" si="3"/>
        <v>0</v>
      </c>
      <c r="BA2" s="138">
        <f t="shared" si="3"/>
        <v>37.5</v>
      </c>
      <c r="BB2" s="138">
        <f t="shared" ref="BB2:BC5" si="4">AH2</f>
        <v>98.1</v>
      </c>
      <c r="BC2" s="138">
        <f t="shared" si="4"/>
        <v>775.2</v>
      </c>
    </row>
    <row r="3" spans="1:56" x14ac:dyDescent="0.2">
      <c r="A3" s="23" t="s">
        <v>10</v>
      </c>
      <c r="B3" s="24" t="s">
        <v>11</v>
      </c>
      <c r="C3" s="28">
        <f>'2010_AG_GW_Counties'!C3</f>
        <v>0</v>
      </c>
      <c r="D3" s="29">
        <f>'2010_Urban_GW_Counties'!C3</f>
        <v>0</v>
      </c>
      <c r="E3" s="29">
        <f>'2010_MW_GW_Counties'!C3</f>
        <v>0</v>
      </c>
      <c r="F3" s="29">
        <f t="shared" ref="F3:F59" si="5">SUM(C3:E3)</f>
        <v>0</v>
      </c>
      <c r="G3" s="28">
        <f>'2010_AG_GW_Counties'!H3</f>
        <v>14.8</v>
      </c>
      <c r="H3" s="29">
        <f>'2010_Urban_GW_Counties'!H3</f>
        <v>0.3</v>
      </c>
      <c r="I3" s="29">
        <f>'2010_MW_GW_Counties'!H3</f>
        <v>0</v>
      </c>
      <c r="J3" s="28">
        <f>'2010_AG_GW_Counties'!D3+'2010_Urban_GW_Counties'!D3+'2010_MW_GW_Counties'!D3</f>
        <v>1.4000000000000001</v>
      </c>
      <c r="K3" s="28">
        <f>'2010_AG_GW_Counties'!E3+'2010_Urban_GW_Counties'!E3+'2010_MW_GW_Counties'!E3</f>
        <v>0</v>
      </c>
      <c r="L3" s="28">
        <f>'2010_AG_GW_Counties'!F3+'2010_Urban_GW_Counties'!F3+'2010_MW_GW_Counties'!F3</f>
        <v>0</v>
      </c>
      <c r="M3" s="28">
        <f>'2010_AG_GW_Counties'!J3</f>
        <v>6.8000000000000007</v>
      </c>
      <c r="N3" s="29">
        <f>'2010_Urban_GW_Counties'!J3</f>
        <v>0</v>
      </c>
      <c r="O3" s="29">
        <f>'2010_MW_GW_Counties'!J3</f>
        <v>0</v>
      </c>
      <c r="P3" s="28">
        <f>'2010_AG_GW_Counties'!J3+'2010_Urban_GW_Counties'!J3+'2010_MW_GW_Counties'!J3</f>
        <v>6.8000000000000007</v>
      </c>
      <c r="Q3" s="29">
        <f>'2010_AG_GW_Counties'!H3+'2010_Urban_GW_Counties'!H3+'2010_MW_GW_Counties'!H3</f>
        <v>15.100000000000001</v>
      </c>
      <c r="S3" s="27">
        <v>102</v>
      </c>
      <c r="T3" s="25" t="s">
        <v>148</v>
      </c>
      <c r="U3" s="28">
        <f>'2010_AG_GW_Counties'!P3</f>
        <v>5.0999999999999996</v>
      </c>
      <c r="V3" s="29">
        <f>'2010_Urban_GW_Counties'!P3</f>
        <v>7.6999999999999993</v>
      </c>
      <c r="W3" s="29">
        <f>'2010_MW_GW_Counties'!P3</f>
        <v>0</v>
      </c>
      <c r="X3" s="29">
        <f t="shared" ref="X3:X57" si="6">SUM(U3:W3)</f>
        <v>12.799999999999999</v>
      </c>
      <c r="Y3" s="28">
        <f>'2010_AG_GW_Counties'!U3</f>
        <v>18.2</v>
      </c>
      <c r="Z3" s="29">
        <f>'2010_Urban_GW_Counties'!U3</f>
        <v>11.3</v>
      </c>
      <c r="AA3" s="29">
        <f>'2010_MW_GW_Counties'!U3</f>
        <v>0</v>
      </c>
      <c r="AB3" s="28">
        <f>'2010_AG_GW_Counties'!Q3+'2010_Urban_GW_Counties'!Q3+'2010_MW_GW_Counties'!Q3</f>
        <v>6.6000000000000005</v>
      </c>
      <c r="AC3" s="28">
        <f>'2010_AG_GW_Counties'!R3+'2010_Urban_GW_Counties'!R3+'2010_MW_GW_Counties'!R3</f>
        <v>0</v>
      </c>
      <c r="AD3" s="28">
        <f>'2010_AG_GW_Counties'!S3+'2010_Urban_GW_Counties'!S3+'2010_MW_GW_Counties'!S3</f>
        <v>0.1</v>
      </c>
      <c r="AE3" s="28">
        <f>'2010_AG_GW_Counties'!W3</f>
        <v>0</v>
      </c>
      <c r="AF3" s="29">
        <f>'2010_Urban_GW_Counties'!W3</f>
        <v>0</v>
      </c>
      <c r="AG3" s="29">
        <f>'2010_MW_GW_Counties'!W3</f>
        <v>0</v>
      </c>
      <c r="AH3" s="28">
        <f>'2010_AG_GW_Counties'!W3+'2010_Urban_GW_Counties'!W3+'2010_MW_GW_Counties'!W3</f>
        <v>0</v>
      </c>
      <c r="AI3" s="29">
        <f t="shared" si="1"/>
        <v>29.5</v>
      </c>
      <c r="AL3" s="148"/>
      <c r="AM3" s="150">
        <v>102</v>
      </c>
      <c r="AN3" s="151" t="s">
        <v>148</v>
      </c>
      <c r="AO3" s="138">
        <f t="shared" ref="AO3:AO5" si="7">U3</f>
        <v>5.0999999999999996</v>
      </c>
      <c r="AP3" s="138">
        <f t="shared" ref="AP3:AX5" si="8">V3</f>
        <v>7.6999999999999993</v>
      </c>
      <c r="AQ3" s="138">
        <f t="shared" si="8"/>
        <v>0</v>
      </c>
      <c r="AR3" s="138">
        <f t="shared" si="8"/>
        <v>12.799999999999999</v>
      </c>
      <c r="AS3" s="138">
        <f t="shared" si="8"/>
        <v>18.2</v>
      </c>
      <c r="AT3" s="138">
        <f t="shared" si="8"/>
        <v>11.3</v>
      </c>
      <c r="AU3" s="138">
        <f t="shared" si="8"/>
        <v>0</v>
      </c>
      <c r="AV3" s="138">
        <f t="shared" si="8"/>
        <v>6.6000000000000005</v>
      </c>
      <c r="AW3" s="138">
        <f t="shared" si="8"/>
        <v>0</v>
      </c>
      <c r="AX3" s="138">
        <f t="shared" si="8"/>
        <v>0.1</v>
      </c>
      <c r="AY3" s="138">
        <f t="shared" si="3"/>
        <v>0</v>
      </c>
      <c r="AZ3" s="138">
        <f t="shared" si="3"/>
        <v>0</v>
      </c>
      <c r="BA3" s="138">
        <f t="shared" si="3"/>
        <v>0</v>
      </c>
      <c r="BB3" s="138">
        <f t="shared" si="4"/>
        <v>0</v>
      </c>
      <c r="BC3" s="138">
        <f t="shared" si="4"/>
        <v>29.5</v>
      </c>
    </row>
    <row r="4" spans="1:56" x14ac:dyDescent="0.2">
      <c r="A4" s="23" t="s">
        <v>12</v>
      </c>
      <c r="B4" s="24" t="s">
        <v>13</v>
      </c>
      <c r="C4" s="28">
        <f>'2010_AG_GW_Counties'!C4</f>
        <v>4.8</v>
      </c>
      <c r="D4" s="29">
        <f>'2010_Urban_GW_Counties'!C4</f>
        <v>1.8</v>
      </c>
      <c r="E4" s="29">
        <f>'2010_MW_GW_Counties'!C4</f>
        <v>0</v>
      </c>
      <c r="F4" s="29">
        <f t="shared" si="5"/>
        <v>6.6</v>
      </c>
      <c r="G4" s="28">
        <f>'2010_AG_GW_Counties'!H4</f>
        <v>18.7</v>
      </c>
      <c r="H4" s="29">
        <f>'2010_Urban_GW_Counties'!H4</f>
        <v>11.8</v>
      </c>
      <c r="I4" s="29">
        <f>'2010_MW_GW_Counties'!H4</f>
        <v>0</v>
      </c>
      <c r="J4" s="28">
        <f>'2010_AG_GW_Counties'!D4+'2010_Urban_GW_Counties'!D4+'2010_MW_GW_Counties'!D4</f>
        <v>5.3</v>
      </c>
      <c r="K4" s="28">
        <f>'2010_AG_GW_Counties'!E4+'2010_Urban_GW_Counties'!E4+'2010_MW_GW_Counties'!E4</f>
        <v>0</v>
      </c>
      <c r="L4" s="28">
        <f>'2010_AG_GW_Counties'!F4+'2010_Urban_GW_Counties'!F4+'2010_MW_GW_Counties'!F4</f>
        <v>1</v>
      </c>
      <c r="M4" s="28">
        <f>'2010_AG_GW_Counties'!J4</f>
        <v>4.5</v>
      </c>
      <c r="N4" s="29">
        <f>'2010_Urban_GW_Counties'!J4</f>
        <v>0</v>
      </c>
      <c r="O4" s="29">
        <f>'2010_MW_GW_Counties'!J4</f>
        <v>0</v>
      </c>
      <c r="P4" s="28">
        <f>'2010_AG_GW_Counties'!J4+'2010_Urban_GW_Counties'!J4+'2010_MW_GW_Counties'!J4</f>
        <v>4.5</v>
      </c>
      <c r="Q4" s="29">
        <f>'2010_AG_GW_Counties'!H4+'2010_Urban_GW_Counties'!H4+'2010_MW_GW_Counties'!H4</f>
        <v>30.5</v>
      </c>
      <c r="S4" s="27">
        <v>103</v>
      </c>
      <c r="T4" s="25" t="s">
        <v>149</v>
      </c>
      <c r="U4" s="28">
        <f>'2010_AG_GW_Counties'!P4</f>
        <v>39.299999999999997</v>
      </c>
      <c r="V4" s="29">
        <f>'2010_Urban_GW_Counties'!P4</f>
        <v>17.300000000000004</v>
      </c>
      <c r="W4" s="29">
        <f>'2010_MW_GW_Counties'!P4</f>
        <v>0</v>
      </c>
      <c r="X4" s="29">
        <f t="shared" si="6"/>
        <v>56.6</v>
      </c>
      <c r="Y4" s="28">
        <f>'2010_AG_GW_Counties'!U4</f>
        <v>53.099999999999994</v>
      </c>
      <c r="Z4" s="29">
        <f>'2010_Urban_GW_Counties'!U4</f>
        <v>47.499999999999993</v>
      </c>
      <c r="AA4" s="29">
        <f>'2010_MW_GW_Counties'!U4</f>
        <v>0</v>
      </c>
      <c r="AB4" s="28">
        <f>'2010_AG_GW_Counties'!Q4+'2010_Urban_GW_Counties'!Q4+'2010_MW_GW_Counties'!Q4</f>
        <v>17.2</v>
      </c>
      <c r="AC4" s="28">
        <f>'2010_AG_GW_Counties'!R4+'2010_Urban_GW_Counties'!R4+'2010_MW_GW_Counties'!R4</f>
        <v>0</v>
      </c>
      <c r="AD4" s="28">
        <f>'2010_AG_GW_Counties'!S4+'2010_Urban_GW_Counties'!S4+'2010_MW_GW_Counties'!S4</f>
        <v>0.1</v>
      </c>
      <c r="AE4" s="28">
        <f>'2010_AG_GW_Counties'!W4</f>
        <v>0</v>
      </c>
      <c r="AF4" s="29">
        <f>'2010_Urban_GW_Counties'!W4</f>
        <v>0</v>
      </c>
      <c r="AG4" s="29">
        <f>'2010_MW_GW_Counties'!W4</f>
        <v>0</v>
      </c>
      <c r="AH4" s="28">
        <f>'2010_AG_GW_Counties'!W4+'2010_Urban_GW_Counties'!W4+'2010_MW_GW_Counties'!W4</f>
        <v>0</v>
      </c>
      <c r="AI4" s="29">
        <f t="shared" si="1"/>
        <v>100.6</v>
      </c>
      <c r="AL4" s="148"/>
      <c r="AM4" s="150">
        <v>103</v>
      </c>
      <c r="AN4" s="151" t="s">
        <v>149</v>
      </c>
      <c r="AO4" s="138">
        <f t="shared" si="7"/>
        <v>39.299999999999997</v>
      </c>
      <c r="AP4" s="138">
        <f t="shared" si="8"/>
        <v>17.300000000000004</v>
      </c>
      <c r="AQ4" s="138">
        <f t="shared" si="8"/>
        <v>0</v>
      </c>
      <c r="AR4" s="138">
        <f t="shared" si="8"/>
        <v>56.6</v>
      </c>
      <c r="AS4" s="138">
        <f t="shared" si="8"/>
        <v>53.099999999999994</v>
      </c>
      <c r="AT4" s="138">
        <f t="shared" si="8"/>
        <v>47.499999999999993</v>
      </c>
      <c r="AU4" s="138">
        <f t="shared" si="8"/>
        <v>0</v>
      </c>
      <c r="AV4" s="138">
        <f t="shared" si="8"/>
        <v>17.2</v>
      </c>
      <c r="AW4" s="138">
        <f t="shared" si="8"/>
        <v>0</v>
      </c>
      <c r="AX4" s="138">
        <f t="shared" si="8"/>
        <v>0.1</v>
      </c>
      <c r="AY4" s="138">
        <f t="shared" si="3"/>
        <v>0</v>
      </c>
      <c r="AZ4" s="138">
        <f t="shared" si="3"/>
        <v>0</v>
      </c>
      <c r="BA4" s="138">
        <f t="shared" si="3"/>
        <v>0</v>
      </c>
      <c r="BB4" s="138">
        <f t="shared" si="4"/>
        <v>0</v>
      </c>
      <c r="BC4" s="138">
        <f t="shared" si="4"/>
        <v>100.6</v>
      </c>
    </row>
    <row r="5" spans="1:56" ht="13.5" thickBot="1" x14ac:dyDescent="0.25">
      <c r="A5" s="23" t="s">
        <v>14</v>
      </c>
      <c r="B5" s="24" t="s">
        <v>15</v>
      </c>
      <c r="C5" s="28">
        <f>'2010_AG_GW_Counties'!C5</f>
        <v>280.39999999999998</v>
      </c>
      <c r="D5" s="29">
        <f>'2010_Urban_GW_Counties'!C5</f>
        <v>54.8</v>
      </c>
      <c r="E5" s="29">
        <f>'2010_MW_GW_Counties'!C5</f>
        <v>7</v>
      </c>
      <c r="F5" s="29">
        <f t="shared" si="5"/>
        <v>342.2</v>
      </c>
      <c r="G5" s="28">
        <f>'2010_AG_GW_Counties'!H5</f>
        <v>1023.9</v>
      </c>
      <c r="H5" s="29">
        <f>'2010_Urban_GW_Counties'!H5</f>
        <v>71.800000000000011</v>
      </c>
      <c r="I5" s="29">
        <f>'2010_MW_GW_Counties'!H5</f>
        <v>107.9</v>
      </c>
      <c r="J5" s="28">
        <f>'2010_AG_GW_Counties'!D5+'2010_Urban_GW_Counties'!D5+'2010_MW_GW_Counties'!D5</f>
        <v>89.9</v>
      </c>
      <c r="K5" s="28">
        <f>'2010_AG_GW_Counties'!E5+'2010_Urban_GW_Counties'!E5+'2010_MW_GW_Counties'!E5</f>
        <v>0</v>
      </c>
      <c r="L5" s="28">
        <f>'2010_AG_GW_Counties'!F5+'2010_Urban_GW_Counties'!F5+'2010_MW_GW_Counties'!F5</f>
        <v>115.5</v>
      </c>
      <c r="M5" s="28">
        <f>'2010_AG_GW_Counties'!J5</f>
        <v>219.89999999999998</v>
      </c>
      <c r="N5" s="29">
        <f>'2010_Urban_GW_Counties'!J5</f>
        <v>0</v>
      </c>
      <c r="O5" s="29">
        <f>'2010_MW_GW_Counties'!J5</f>
        <v>3.2999999999999972</v>
      </c>
      <c r="P5" s="28">
        <f>'2010_AG_GW_Counties'!J5+'2010_Urban_GW_Counties'!J5+'2010_MW_GW_Counties'!J5</f>
        <v>223.2</v>
      </c>
      <c r="Q5" s="29">
        <f>'2010_AG_GW_Counties'!H5+'2010_Urban_GW_Counties'!H5+'2010_MW_GW_Counties'!H5</f>
        <v>1203.6000000000001</v>
      </c>
      <c r="S5" s="27">
        <v>104</v>
      </c>
      <c r="T5" s="25" t="s">
        <v>150</v>
      </c>
      <c r="U5" s="28">
        <f>'2010_AG_GW_Counties'!P5</f>
        <v>39.999999999999993</v>
      </c>
      <c r="V5" s="29">
        <f>'2010_Urban_GW_Counties'!P5</f>
        <v>33.699999999999996</v>
      </c>
      <c r="W5" s="29">
        <f>'2010_MW_GW_Counties'!P5</f>
        <v>0</v>
      </c>
      <c r="X5" s="29">
        <f t="shared" si="6"/>
        <v>73.699999999999989</v>
      </c>
      <c r="Y5" s="28">
        <f>'2010_AG_GW_Counties'!U5</f>
        <v>61</v>
      </c>
      <c r="Z5" s="29">
        <f>'2010_Urban_GW_Counties'!U5</f>
        <v>69.699999999999989</v>
      </c>
      <c r="AA5" s="29">
        <f>'2010_MW_GW_Counties'!U5</f>
        <v>0</v>
      </c>
      <c r="AB5" s="28">
        <f>'2010_AG_GW_Counties'!Q5+'2010_Urban_GW_Counties'!Q5+'2010_MW_GW_Counties'!Q5</f>
        <v>19.2</v>
      </c>
      <c r="AC5" s="28">
        <f>'2010_AG_GW_Counties'!R5+'2010_Urban_GW_Counties'!R5+'2010_MW_GW_Counties'!R5</f>
        <v>0</v>
      </c>
      <c r="AD5" s="28">
        <f>'2010_AG_GW_Counties'!S5+'2010_Urban_GW_Counties'!S5+'2010_MW_GW_Counties'!S5</f>
        <v>2.5</v>
      </c>
      <c r="AE5" s="28">
        <f>'2010_AG_GW_Counties'!W5</f>
        <v>0.1</v>
      </c>
      <c r="AF5" s="29">
        <f>'2010_Urban_GW_Counties'!W5</f>
        <v>0</v>
      </c>
      <c r="AG5" s="29">
        <f>'2010_MW_GW_Counties'!W5</f>
        <v>0</v>
      </c>
      <c r="AH5" s="28">
        <f>'2010_AG_GW_Counties'!W5+'2010_Urban_GW_Counties'!W5+'2010_MW_GW_Counties'!W5</f>
        <v>0.1</v>
      </c>
      <c r="AI5" s="29">
        <f t="shared" si="1"/>
        <v>130.69999999999999</v>
      </c>
      <c r="AL5" s="148"/>
      <c r="AM5" s="152">
        <v>104</v>
      </c>
      <c r="AN5" s="153" t="s">
        <v>150</v>
      </c>
      <c r="AO5" s="154">
        <f t="shared" si="7"/>
        <v>39.999999999999993</v>
      </c>
      <c r="AP5" s="154">
        <f t="shared" si="8"/>
        <v>33.699999999999996</v>
      </c>
      <c r="AQ5" s="154">
        <f t="shared" si="8"/>
        <v>0</v>
      </c>
      <c r="AR5" s="154">
        <f t="shared" si="8"/>
        <v>73.699999999999989</v>
      </c>
      <c r="AS5" s="154">
        <f t="shared" si="8"/>
        <v>61</v>
      </c>
      <c r="AT5" s="154">
        <f t="shared" si="8"/>
        <v>69.699999999999989</v>
      </c>
      <c r="AU5" s="154">
        <f t="shared" si="8"/>
        <v>0</v>
      </c>
      <c r="AV5" s="154">
        <f t="shared" si="8"/>
        <v>19.2</v>
      </c>
      <c r="AW5" s="154">
        <f t="shared" si="8"/>
        <v>0</v>
      </c>
      <c r="AX5" s="154">
        <f t="shared" si="8"/>
        <v>2.5</v>
      </c>
      <c r="AY5" s="154">
        <f t="shared" si="3"/>
        <v>0.1</v>
      </c>
      <c r="AZ5" s="154">
        <f t="shared" si="3"/>
        <v>0</v>
      </c>
      <c r="BA5" s="154">
        <f t="shared" si="3"/>
        <v>0</v>
      </c>
      <c r="BB5" s="154">
        <f t="shared" si="4"/>
        <v>0.1</v>
      </c>
      <c r="BC5" s="154">
        <f t="shared" si="4"/>
        <v>130.69999999999999</v>
      </c>
    </row>
    <row r="6" spans="1:56" ht="13.5" thickTop="1" x14ac:dyDescent="0.2">
      <c r="A6" s="23" t="s">
        <v>16</v>
      </c>
      <c r="B6" s="24" t="s">
        <v>17</v>
      </c>
      <c r="C6" s="28">
        <f>'2010_AG_GW_Counties'!C6</f>
        <v>0.6</v>
      </c>
      <c r="D6" s="29">
        <f>'2010_Urban_GW_Counties'!C6</f>
        <v>1.7</v>
      </c>
      <c r="E6" s="29">
        <f>'2010_MW_GW_Counties'!C6</f>
        <v>0</v>
      </c>
      <c r="F6" s="29">
        <f t="shared" si="5"/>
        <v>2.2999999999999998</v>
      </c>
      <c r="G6" s="28">
        <f>'2010_AG_GW_Counties'!H6</f>
        <v>9.1999999999999993</v>
      </c>
      <c r="H6" s="29">
        <f>'2010_Urban_GW_Counties'!H6</f>
        <v>14</v>
      </c>
      <c r="I6" s="29">
        <f>'2010_MW_GW_Counties'!H6</f>
        <v>0</v>
      </c>
      <c r="J6" s="28">
        <f>'2010_AG_GW_Counties'!D6+'2010_Urban_GW_Counties'!D6+'2010_MW_GW_Counties'!D6</f>
        <v>4.4000000000000004</v>
      </c>
      <c r="K6" s="28">
        <f>'2010_AG_GW_Counties'!E6+'2010_Urban_GW_Counties'!E6+'2010_MW_GW_Counties'!E6</f>
        <v>0</v>
      </c>
      <c r="L6" s="28">
        <f>'2010_AG_GW_Counties'!F6+'2010_Urban_GW_Counties'!F6+'2010_MW_GW_Counties'!F6</f>
        <v>1.1000000000000001</v>
      </c>
      <c r="M6" s="28">
        <f>'2010_AG_GW_Counties'!J6</f>
        <v>2</v>
      </c>
      <c r="N6" s="29">
        <f>'2010_Urban_GW_Counties'!J6</f>
        <v>0</v>
      </c>
      <c r="O6" s="29">
        <f>'2010_MW_GW_Counties'!J6</f>
        <v>0</v>
      </c>
      <c r="P6" s="28">
        <f>'2010_AG_GW_Counties'!J6+'2010_Urban_GW_Counties'!J6+'2010_MW_GW_Counties'!J6</f>
        <v>2</v>
      </c>
      <c r="Q6" s="29">
        <f>'2010_AG_GW_Counties'!H6+'2010_Urban_GW_Counties'!H6+'2010_MW_GW_Counties'!H6</f>
        <v>23.2</v>
      </c>
      <c r="S6" s="27">
        <v>201</v>
      </c>
      <c r="T6" s="25" t="s">
        <v>151</v>
      </c>
      <c r="U6" s="28">
        <f>'2010_AG_GW_Counties'!P6</f>
        <v>40.4</v>
      </c>
      <c r="V6" s="29">
        <f>'2010_Urban_GW_Counties'!P6</f>
        <v>29.499999999999996</v>
      </c>
      <c r="W6" s="29">
        <f>'2010_MW_GW_Counties'!P6</f>
        <v>0</v>
      </c>
      <c r="X6" s="29">
        <f t="shared" si="6"/>
        <v>69.899999999999991</v>
      </c>
      <c r="Y6" s="28">
        <f>'2010_AG_GW_Counties'!U6</f>
        <v>57.400000000000006</v>
      </c>
      <c r="Z6" s="29">
        <f>'2010_Urban_GW_Counties'!U6</f>
        <v>142</v>
      </c>
      <c r="AA6" s="29">
        <f>'2010_MW_GW_Counties'!U6</f>
        <v>0.9</v>
      </c>
      <c r="AB6" s="28">
        <f>'2010_AG_GW_Counties'!Q6+'2010_Urban_GW_Counties'!Q6+'2010_MW_GW_Counties'!Q6</f>
        <v>23.5</v>
      </c>
      <c r="AC6" s="28">
        <f>'2010_AG_GW_Counties'!R6+'2010_Urban_GW_Counties'!R6+'2010_MW_GW_Counties'!R6</f>
        <v>0</v>
      </c>
      <c r="AD6" s="28">
        <f>'2010_AG_GW_Counties'!S6+'2010_Urban_GW_Counties'!S6+'2010_MW_GW_Counties'!S6</f>
        <v>0.30000000000000004</v>
      </c>
      <c r="AE6" s="28">
        <f>'2010_AG_GW_Counties'!W6</f>
        <v>0</v>
      </c>
      <c r="AF6" s="29">
        <f>'2010_Urban_GW_Counties'!W6</f>
        <v>0</v>
      </c>
      <c r="AG6" s="29">
        <f>'2010_MW_GW_Counties'!W6</f>
        <v>0</v>
      </c>
      <c r="AH6" s="28">
        <f>'2010_AG_GW_Counties'!W6+'2010_Urban_GW_Counties'!W6+'2010_MW_GW_Counties'!W6</f>
        <v>0</v>
      </c>
      <c r="AI6" s="29">
        <f t="shared" si="1"/>
        <v>200.3</v>
      </c>
      <c r="AL6" s="148"/>
      <c r="AM6" s="150"/>
      <c r="AN6" s="155" t="s">
        <v>242</v>
      </c>
      <c r="AO6" s="138">
        <f>SUM(AO2:AO5)</f>
        <v>275.2</v>
      </c>
      <c r="AP6" s="138">
        <f t="shared" ref="AP6:AW6" si="9">SUM(AP2:AP5)</f>
        <v>65.599999999999994</v>
      </c>
      <c r="AQ6" s="138">
        <f t="shared" si="9"/>
        <v>2.5</v>
      </c>
      <c r="AR6" s="138">
        <f t="shared" si="9"/>
        <v>343.3</v>
      </c>
      <c r="AS6" s="138">
        <f t="shared" si="9"/>
        <v>703.00000000000011</v>
      </c>
      <c r="AT6" s="138">
        <f t="shared" si="9"/>
        <v>139.39999999999998</v>
      </c>
      <c r="AU6" s="138">
        <f t="shared" si="9"/>
        <v>193.6</v>
      </c>
      <c r="AV6" s="138">
        <f t="shared" si="9"/>
        <v>98.9</v>
      </c>
      <c r="AW6" s="138">
        <f t="shared" si="9"/>
        <v>0</v>
      </c>
      <c r="AX6" s="138">
        <f>SUM(AX2:AX5)</f>
        <v>19.000000000000004</v>
      </c>
      <c r="AY6" s="138">
        <f t="shared" ref="AY6:BA6" si="10">SUM(AY2:AY5)</f>
        <v>60.7</v>
      </c>
      <c r="AZ6" s="138">
        <f t="shared" si="10"/>
        <v>0</v>
      </c>
      <c r="BA6" s="138">
        <f t="shared" si="10"/>
        <v>37.5</v>
      </c>
      <c r="BB6" s="138">
        <f>SUM(BB2:BB5)</f>
        <v>98.199999999999989</v>
      </c>
      <c r="BC6" s="138">
        <f>SUM(BC2:BC5)</f>
        <v>1036</v>
      </c>
      <c r="BD6" s="28">
        <f>AS6+AT6+AU6</f>
        <v>1036</v>
      </c>
    </row>
    <row r="7" spans="1:56" x14ac:dyDescent="0.2">
      <c r="A7" s="23" t="s">
        <v>18</v>
      </c>
      <c r="B7" s="24" t="s">
        <v>19</v>
      </c>
      <c r="C7" s="28">
        <f>'2010_AG_GW_Counties'!C7</f>
        <v>226.6</v>
      </c>
      <c r="D7" s="29">
        <f>'2010_Urban_GW_Counties'!C7</f>
        <v>8</v>
      </c>
      <c r="E7" s="29">
        <f>'2010_MW_GW_Counties'!C7</f>
        <v>7.5</v>
      </c>
      <c r="F7" s="29">
        <f t="shared" si="5"/>
        <v>242.1</v>
      </c>
      <c r="G7" s="28">
        <f>'2010_AG_GW_Counties'!H7</f>
        <v>1200.2999999999997</v>
      </c>
      <c r="H7" s="29">
        <f>'2010_Urban_GW_Counties'!H7</f>
        <v>8.1999999999999993</v>
      </c>
      <c r="I7" s="29">
        <f>'2010_MW_GW_Counties'!H7</f>
        <v>149.19999999999999</v>
      </c>
      <c r="J7" s="28">
        <f>'2010_AG_GW_Counties'!D7+'2010_Urban_GW_Counties'!D7+'2010_MW_GW_Counties'!D7</f>
        <v>27.099999999999994</v>
      </c>
      <c r="K7" s="28">
        <f>'2010_AG_GW_Counties'!E7+'2010_Urban_GW_Counties'!E7+'2010_MW_GW_Counties'!E7</f>
        <v>0</v>
      </c>
      <c r="L7" s="28">
        <f>'2010_AG_GW_Counties'!F7+'2010_Urban_GW_Counties'!F7+'2010_MW_GW_Counties'!F7</f>
        <v>44</v>
      </c>
      <c r="M7" s="28">
        <f>'2010_AG_GW_Counties'!J7</f>
        <v>155.6</v>
      </c>
      <c r="N7" s="29">
        <f>'2010_Urban_GW_Counties'!J7</f>
        <v>0</v>
      </c>
      <c r="O7" s="29">
        <f>'2010_MW_GW_Counties'!J7</f>
        <v>25.200000000000003</v>
      </c>
      <c r="P7" s="28">
        <f>'2010_AG_GW_Counties'!J7+'2010_Urban_GW_Counties'!J7+'2010_MW_GW_Counties'!J7</f>
        <v>180.8</v>
      </c>
      <c r="Q7" s="29">
        <f>'2010_AG_GW_Counties'!H7+'2010_Urban_GW_Counties'!H7+'2010_MW_GW_Counties'!H7</f>
        <v>1357.6999999999998</v>
      </c>
      <c r="S7" s="27">
        <v>202</v>
      </c>
      <c r="T7" s="25" t="s">
        <v>152</v>
      </c>
      <c r="U7" s="28">
        <f>'2010_AG_GW_Counties'!P7</f>
        <v>22.6</v>
      </c>
      <c r="V7" s="29">
        <f>'2010_Urban_GW_Counties'!P7</f>
        <v>146.30000000000001</v>
      </c>
      <c r="W7" s="29">
        <f>'2010_MW_GW_Counties'!P7</f>
        <v>0</v>
      </c>
      <c r="X7" s="29">
        <f t="shared" si="6"/>
        <v>168.9</v>
      </c>
      <c r="Y7" s="28">
        <f>'2010_AG_GW_Counties'!U7</f>
        <v>27.3</v>
      </c>
      <c r="Z7" s="29">
        <f>'2010_Urban_GW_Counties'!U7</f>
        <v>873.10000000000014</v>
      </c>
      <c r="AA7" s="29">
        <f>'2010_MW_GW_Counties'!U7</f>
        <v>0</v>
      </c>
      <c r="AB7" s="28">
        <f>'2010_AG_GW_Counties'!Q7+'2010_Urban_GW_Counties'!Q7+'2010_MW_GW_Counties'!Q7</f>
        <v>149.60000000000002</v>
      </c>
      <c r="AC7" s="28">
        <f>'2010_AG_GW_Counties'!R7+'2010_Urban_GW_Counties'!R7+'2010_MW_GW_Counties'!R7</f>
        <v>95.7</v>
      </c>
      <c r="AD7" s="28">
        <f>'2010_AG_GW_Counties'!S7+'2010_Urban_GW_Counties'!S7+'2010_MW_GW_Counties'!S7</f>
        <v>4.8</v>
      </c>
      <c r="AE7" s="28">
        <f>'2010_AG_GW_Counties'!W7</f>
        <v>0</v>
      </c>
      <c r="AF7" s="29">
        <f>'2010_Urban_GW_Counties'!W7</f>
        <v>0.1</v>
      </c>
      <c r="AG7" s="29">
        <f>'2010_MW_GW_Counties'!W7</f>
        <v>0</v>
      </c>
      <c r="AH7" s="28">
        <f>'2010_AG_GW_Counties'!W7+'2010_Urban_GW_Counties'!W7+'2010_MW_GW_Counties'!W7</f>
        <v>0.1</v>
      </c>
      <c r="AI7" s="29">
        <f t="shared" si="1"/>
        <v>900.40000000000009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'2010_AG_GW_Counties'!C8</f>
        <v>0.30000000000000004</v>
      </c>
      <c r="D8" s="29">
        <f>'2010_Urban_GW_Counties'!C8</f>
        <v>40.099999999999994</v>
      </c>
      <c r="E8" s="29">
        <f>'2010_MW_GW_Counties'!C8</f>
        <v>0</v>
      </c>
      <c r="F8" s="29">
        <f t="shared" si="5"/>
        <v>40.399999999999991</v>
      </c>
      <c r="G8" s="28">
        <f>'2010_AG_GW_Counties'!H8</f>
        <v>98.8</v>
      </c>
      <c r="H8" s="29">
        <f>'2010_Urban_GW_Counties'!H8</f>
        <v>277.89999999999998</v>
      </c>
      <c r="I8" s="29">
        <f>'2010_MW_GW_Counties'!H8</f>
        <v>0</v>
      </c>
      <c r="J8" s="28">
        <f>'2010_AG_GW_Counties'!D8+'2010_Urban_GW_Counties'!D8+'2010_MW_GW_Counties'!D8</f>
        <v>68.899999999999991</v>
      </c>
      <c r="K8" s="28">
        <f>'2010_AG_GW_Counties'!E8+'2010_Urban_GW_Counties'!E8+'2010_MW_GW_Counties'!E8</f>
        <v>0</v>
      </c>
      <c r="L8" s="28">
        <f>'2010_AG_GW_Counties'!F8+'2010_Urban_GW_Counties'!F8+'2010_MW_GW_Counties'!F8</f>
        <v>4.5999999999999996</v>
      </c>
      <c r="M8" s="28">
        <f>'2010_AG_GW_Counties'!J8</f>
        <v>0</v>
      </c>
      <c r="N8" s="29">
        <f>'2010_Urban_GW_Counties'!J8</f>
        <v>0</v>
      </c>
      <c r="O8" s="29">
        <f>'2010_MW_GW_Counties'!J8</f>
        <v>0</v>
      </c>
      <c r="P8" s="28">
        <f>'2010_AG_GW_Counties'!J8+'2010_Urban_GW_Counties'!J8+'2010_MW_GW_Counties'!J8</f>
        <v>0</v>
      </c>
      <c r="Q8" s="29">
        <f>'2010_AG_GW_Counties'!H8+'2010_Urban_GW_Counties'!H8+'2010_MW_GW_Counties'!H8</f>
        <v>376.7</v>
      </c>
      <c r="S8" s="27">
        <v>301</v>
      </c>
      <c r="T8" s="25" t="s">
        <v>153</v>
      </c>
      <c r="U8" s="28">
        <f>'2010_AG_GW_Counties'!P8</f>
        <v>450.40000000000015</v>
      </c>
      <c r="V8" s="29">
        <f>'2010_Urban_GW_Counties'!P8</f>
        <v>134.29999999999998</v>
      </c>
      <c r="W8" s="29">
        <f>'2010_MW_GW_Counties'!P8</f>
        <v>0</v>
      </c>
      <c r="X8" s="29">
        <f t="shared" si="6"/>
        <v>584.70000000000016</v>
      </c>
      <c r="Y8" s="28">
        <f>'2010_AG_GW_Counties'!U8</f>
        <v>512.40000000000009</v>
      </c>
      <c r="Z8" s="29">
        <f>'2010_Urban_GW_Counties'!U8</f>
        <v>163.29999999999995</v>
      </c>
      <c r="AA8" s="29">
        <f>'2010_MW_GW_Counties'!U8</f>
        <v>0.4</v>
      </c>
      <c r="AB8" s="28">
        <f>'2010_AG_GW_Counties'!Q8+'2010_Urban_GW_Counties'!Q8+'2010_MW_GW_Counties'!Q8</f>
        <v>214.09999999999997</v>
      </c>
      <c r="AC8" s="28">
        <f>'2010_AG_GW_Counties'!R8+'2010_Urban_GW_Counties'!R8+'2010_MW_GW_Counties'!R8</f>
        <v>23.6</v>
      </c>
      <c r="AD8" s="28">
        <f>'2010_AG_GW_Counties'!S8+'2010_Urban_GW_Counties'!S8+'2010_MW_GW_Counties'!S8</f>
        <v>10.1</v>
      </c>
      <c r="AE8" s="28">
        <f>'2010_AG_GW_Counties'!W8</f>
        <v>0</v>
      </c>
      <c r="AF8" s="29">
        <f>'2010_Urban_GW_Counties'!W8</f>
        <v>1.4</v>
      </c>
      <c r="AG8" s="29">
        <f>'2010_MW_GW_Counties'!W8</f>
        <v>0</v>
      </c>
      <c r="AH8" s="28">
        <f>'2010_AG_GW_Counties'!W8+'2010_Urban_GW_Counties'!W8+'2010_MW_GW_Counties'!W8</f>
        <v>1.4</v>
      </c>
      <c r="AI8" s="29">
        <f t="shared" si="1"/>
        <v>676.1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'2010_AG_GW_Counties'!C9</f>
        <v>1.9</v>
      </c>
      <c r="D9" s="29">
        <f>'2010_Urban_GW_Counties'!C9</f>
        <v>3.5</v>
      </c>
      <c r="E9" s="29">
        <f>'2010_MW_GW_Counties'!C9</f>
        <v>0</v>
      </c>
      <c r="F9" s="29">
        <f t="shared" si="5"/>
        <v>5.4</v>
      </c>
      <c r="G9" s="28">
        <f>'2010_AG_GW_Counties'!H9</f>
        <v>4.3</v>
      </c>
      <c r="H9" s="29">
        <f>'2010_Urban_GW_Counties'!H9</f>
        <v>4</v>
      </c>
      <c r="I9" s="29">
        <f>'2010_MW_GW_Counties'!H9</f>
        <v>0</v>
      </c>
      <c r="J9" s="28">
        <f>'2010_AG_GW_Counties'!D9+'2010_Urban_GW_Counties'!D9+'2010_MW_GW_Counties'!D9</f>
        <v>2.0999999999999996</v>
      </c>
      <c r="K9" s="28">
        <f>'2010_AG_GW_Counties'!E9+'2010_Urban_GW_Counties'!E9+'2010_MW_GW_Counties'!E9</f>
        <v>0</v>
      </c>
      <c r="L9" s="28">
        <f>'2010_AG_GW_Counties'!F9+'2010_Urban_GW_Counties'!F9+'2010_MW_GW_Counties'!F9</f>
        <v>0</v>
      </c>
      <c r="M9" s="28">
        <f>'2010_AG_GW_Counties'!J9</f>
        <v>0</v>
      </c>
      <c r="N9" s="29">
        <f>'2010_Urban_GW_Counties'!J9</f>
        <v>0</v>
      </c>
      <c r="O9" s="29">
        <f>'2010_MW_GW_Counties'!J9</f>
        <v>0</v>
      </c>
      <c r="P9" s="28">
        <f>'2010_AG_GW_Counties'!J9+'2010_Urban_GW_Counties'!J9+'2010_MW_GW_Counties'!J9</f>
        <v>0</v>
      </c>
      <c r="Q9" s="29">
        <f>'2010_AG_GW_Counties'!H9+'2010_Urban_GW_Counties'!H9+'2010_MW_GW_Counties'!H9</f>
        <v>8.3000000000000007</v>
      </c>
      <c r="S9" s="27">
        <v>302</v>
      </c>
      <c r="T9" s="25" t="s">
        <v>154</v>
      </c>
      <c r="U9" s="28">
        <f>'2010_AG_GW_Counties'!P9</f>
        <v>335.3</v>
      </c>
      <c r="V9" s="29">
        <f>'2010_Urban_GW_Counties'!P9</f>
        <v>79.400000000000006</v>
      </c>
      <c r="W9" s="29">
        <f>'2010_MW_GW_Counties'!P9</f>
        <v>0</v>
      </c>
      <c r="X9" s="29">
        <f t="shared" si="6"/>
        <v>414.70000000000005</v>
      </c>
      <c r="Y9" s="28">
        <f>'2010_AG_GW_Counties'!U9</f>
        <v>364.3</v>
      </c>
      <c r="Z9" s="29">
        <f>'2010_Urban_GW_Counties'!U9</f>
        <v>138.80000000000001</v>
      </c>
      <c r="AA9" s="29">
        <f>'2010_MW_GW_Counties'!U9</f>
        <v>0</v>
      </c>
      <c r="AB9" s="28">
        <f>'2010_AG_GW_Counties'!Q9+'2010_Urban_GW_Counties'!Q9+'2010_MW_GW_Counties'!Q9</f>
        <v>86.5</v>
      </c>
      <c r="AC9" s="28">
        <f>'2010_AG_GW_Counties'!R9+'2010_Urban_GW_Counties'!R9+'2010_MW_GW_Counties'!R9</f>
        <v>0</v>
      </c>
      <c r="AD9" s="28">
        <f>'2010_AG_GW_Counties'!S9+'2010_Urban_GW_Counties'!S9+'2010_MW_GW_Counties'!S9</f>
        <v>0</v>
      </c>
      <c r="AE9" s="28">
        <f>'2010_AG_GW_Counties'!W9</f>
        <v>0</v>
      </c>
      <c r="AF9" s="29">
        <f>'2010_Urban_GW_Counties'!W9</f>
        <v>0</v>
      </c>
      <c r="AG9" s="29">
        <f>'2010_MW_GW_Counties'!W9</f>
        <v>0</v>
      </c>
      <c r="AH9" s="28">
        <f>'2010_AG_GW_Counties'!W9+'2010_Urban_GW_Counties'!W9+'2010_MW_GW_Counties'!W9</f>
        <v>0</v>
      </c>
      <c r="AI9" s="29">
        <f t="shared" si="1"/>
        <v>503.1</v>
      </c>
      <c r="AL9" s="148" t="s">
        <v>230</v>
      </c>
      <c r="AM9" s="150">
        <v>201</v>
      </c>
      <c r="AN9" s="151" t="s">
        <v>151</v>
      </c>
      <c r="AO9" s="138">
        <f t="shared" ref="AO9:AX10" si="11">U6</f>
        <v>40.4</v>
      </c>
      <c r="AP9" s="138">
        <f t="shared" si="11"/>
        <v>29.499999999999996</v>
      </c>
      <c r="AQ9" s="138">
        <f t="shared" si="11"/>
        <v>0</v>
      </c>
      <c r="AR9" s="138">
        <f t="shared" si="11"/>
        <v>69.899999999999991</v>
      </c>
      <c r="AS9" s="138">
        <f t="shared" si="11"/>
        <v>57.400000000000006</v>
      </c>
      <c r="AT9" s="138">
        <f t="shared" si="11"/>
        <v>142</v>
      </c>
      <c r="AU9" s="138">
        <f t="shared" si="11"/>
        <v>0.9</v>
      </c>
      <c r="AV9" s="138">
        <f t="shared" si="11"/>
        <v>23.5</v>
      </c>
      <c r="AW9" s="138">
        <f t="shared" si="11"/>
        <v>0</v>
      </c>
      <c r="AX9" s="138">
        <f t="shared" si="11"/>
        <v>0.30000000000000004</v>
      </c>
      <c r="AY9" s="138">
        <f t="shared" ref="AY9:BA9" si="12">AE6</f>
        <v>0</v>
      </c>
      <c r="AZ9" s="138">
        <f t="shared" si="12"/>
        <v>0</v>
      </c>
      <c r="BA9" s="138">
        <f t="shared" si="12"/>
        <v>0</v>
      </c>
      <c r="BB9" s="138">
        <f>AH6</f>
        <v>0</v>
      </c>
      <c r="BC9" s="138">
        <f>AI6</f>
        <v>200.3</v>
      </c>
    </row>
    <row r="10" spans="1:56" ht="13.5" thickBot="1" x14ac:dyDescent="0.25">
      <c r="A10" s="23" t="s">
        <v>24</v>
      </c>
      <c r="B10" s="24" t="s">
        <v>25</v>
      </c>
      <c r="C10" s="28">
        <f>'2010_AG_GW_Counties'!C10</f>
        <v>2.7</v>
      </c>
      <c r="D10" s="29">
        <f>'2010_Urban_GW_Counties'!C10</f>
        <v>8.1999999999999993</v>
      </c>
      <c r="E10" s="29">
        <f>'2010_MW_GW_Counties'!C10</f>
        <v>0</v>
      </c>
      <c r="F10" s="29">
        <f t="shared" si="5"/>
        <v>10.899999999999999</v>
      </c>
      <c r="G10" s="28">
        <f>'2010_AG_GW_Counties'!H10</f>
        <v>13.5</v>
      </c>
      <c r="H10" s="29">
        <f>'2010_Urban_GW_Counties'!H10</f>
        <v>65.3</v>
      </c>
      <c r="I10" s="29">
        <f>'2010_MW_GW_Counties'!H10</f>
        <v>0</v>
      </c>
      <c r="J10" s="28">
        <f>'2010_AG_GW_Counties'!D10+'2010_Urban_GW_Counties'!D10+'2010_MW_GW_Counties'!D10</f>
        <v>11.4</v>
      </c>
      <c r="K10" s="28">
        <f>'2010_AG_GW_Counties'!E10+'2010_Urban_GW_Counties'!E10+'2010_MW_GW_Counties'!E10</f>
        <v>0</v>
      </c>
      <c r="L10" s="28">
        <f>'2010_AG_GW_Counties'!F10+'2010_Urban_GW_Counties'!F10+'2010_MW_GW_Counties'!F10</f>
        <v>1.9000000000000001</v>
      </c>
      <c r="M10" s="28">
        <f>'2010_AG_GW_Counties'!J10</f>
        <v>0</v>
      </c>
      <c r="N10" s="29">
        <f>'2010_Urban_GW_Counties'!J10</f>
        <v>0</v>
      </c>
      <c r="O10" s="29">
        <f>'2010_MW_GW_Counties'!J10</f>
        <v>0</v>
      </c>
      <c r="P10" s="28">
        <f>'2010_AG_GW_Counties'!J10+'2010_Urban_GW_Counties'!J10+'2010_MW_GW_Counties'!J10</f>
        <v>0</v>
      </c>
      <c r="Q10" s="29">
        <f>'2010_AG_GW_Counties'!H10+'2010_Urban_GW_Counties'!H10+'2010_MW_GW_Counties'!H10</f>
        <v>78.8</v>
      </c>
      <c r="S10" s="27">
        <v>401</v>
      </c>
      <c r="T10" s="25" t="s">
        <v>93</v>
      </c>
      <c r="U10" s="28">
        <f>'2010_AG_GW_Counties'!P10</f>
        <v>240.9</v>
      </c>
      <c r="V10" s="29">
        <f>'2010_Urban_GW_Counties'!P10</f>
        <v>49.3</v>
      </c>
      <c r="W10" s="29">
        <f>'2010_MW_GW_Counties'!P10</f>
        <v>0</v>
      </c>
      <c r="X10" s="29">
        <f t="shared" si="6"/>
        <v>290.2</v>
      </c>
      <c r="Y10" s="28">
        <f>'2010_AG_GW_Counties'!U10</f>
        <v>267.79999999999995</v>
      </c>
      <c r="Z10" s="29">
        <f>'2010_Urban_GW_Counties'!U10</f>
        <v>274.5</v>
      </c>
      <c r="AA10" s="29">
        <f>'2010_MW_GW_Counties'!U10</f>
        <v>0</v>
      </c>
      <c r="AB10" s="28">
        <f>'2010_AG_GW_Counties'!Q10+'2010_Urban_GW_Counties'!Q10+'2010_MW_GW_Counties'!Q10</f>
        <v>72.599999999999994</v>
      </c>
      <c r="AC10" s="28">
        <f>'2010_AG_GW_Counties'!R10+'2010_Urban_GW_Counties'!R10+'2010_MW_GW_Counties'!R10</f>
        <v>26.9</v>
      </c>
      <c r="AD10" s="28">
        <f>'2010_AG_GW_Counties'!S10+'2010_Urban_GW_Counties'!S10+'2010_MW_GW_Counties'!S10</f>
        <v>0</v>
      </c>
      <c r="AE10" s="28">
        <f>'2010_AG_GW_Counties'!W10</f>
        <v>0</v>
      </c>
      <c r="AF10" s="29">
        <f>'2010_Urban_GW_Counties'!W10</f>
        <v>95.6</v>
      </c>
      <c r="AG10" s="29">
        <f>'2010_MW_GW_Counties'!W10</f>
        <v>0</v>
      </c>
      <c r="AH10" s="28">
        <f>'2010_AG_GW_Counties'!W10+'2010_Urban_GW_Counties'!W10+'2010_MW_GW_Counties'!W10</f>
        <v>95.6</v>
      </c>
      <c r="AI10" s="29">
        <f t="shared" si="1"/>
        <v>542.29999999999995</v>
      </c>
      <c r="AL10" s="148"/>
      <c r="AM10" s="152">
        <v>202</v>
      </c>
      <c r="AN10" s="153" t="s">
        <v>152</v>
      </c>
      <c r="AO10" s="154">
        <f t="shared" si="11"/>
        <v>22.6</v>
      </c>
      <c r="AP10" s="154">
        <f t="shared" si="11"/>
        <v>146.30000000000001</v>
      </c>
      <c r="AQ10" s="154">
        <f t="shared" si="11"/>
        <v>0</v>
      </c>
      <c r="AR10" s="154">
        <f t="shared" si="11"/>
        <v>168.9</v>
      </c>
      <c r="AS10" s="154">
        <f t="shared" si="11"/>
        <v>27.3</v>
      </c>
      <c r="AT10" s="154">
        <f t="shared" si="11"/>
        <v>873.10000000000014</v>
      </c>
      <c r="AU10" s="154">
        <f t="shared" si="11"/>
        <v>0</v>
      </c>
      <c r="AV10" s="154">
        <f t="shared" si="11"/>
        <v>149.60000000000002</v>
      </c>
      <c r="AW10" s="154">
        <f t="shared" si="11"/>
        <v>95.7</v>
      </c>
      <c r="AX10" s="154">
        <f t="shared" si="11"/>
        <v>4.8</v>
      </c>
      <c r="AY10" s="154">
        <f t="shared" ref="AY10:BA10" si="13">AE7</f>
        <v>0</v>
      </c>
      <c r="AZ10" s="154">
        <f t="shared" si="13"/>
        <v>0.1</v>
      </c>
      <c r="BA10" s="154">
        <f t="shared" si="13"/>
        <v>0</v>
      </c>
      <c r="BB10" s="154">
        <f>AH7</f>
        <v>0.1</v>
      </c>
      <c r="BC10" s="154">
        <f>AI7</f>
        <v>900.40000000000009</v>
      </c>
    </row>
    <row r="11" spans="1:56" ht="13.5" thickTop="1" x14ac:dyDescent="0.2">
      <c r="A11" s="23" t="s">
        <v>26</v>
      </c>
      <c r="B11" s="24" t="s">
        <v>27</v>
      </c>
      <c r="C11" s="28">
        <f>'2010_AG_GW_Counties'!C11</f>
        <v>1418.8000000000002</v>
      </c>
      <c r="D11" s="29">
        <f>'2010_Urban_GW_Counties'!C11</f>
        <v>239.39999999999998</v>
      </c>
      <c r="E11" s="29">
        <f>'2010_MW_GW_Counties'!C11</f>
        <v>1.3</v>
      </c>
      <c r="F11" s="29">
        <f t="shared" si="5"/>
        <v>1659.5000000000002</v>
      </c>
      <c r="G11" s="28">
        <f>'2010_AG_GW_Counties'!H11</f>
        <v>3426.1</v>
      </c>
      <c r="H11" s="29">
        <f>'2010_Urban_GW_Counties'!H11</f>
        <v>282.5</v>
      </c>
      <c r="I11" s="29">
        <f>'2010_MW_GW_Counties'!H11</f>
        <v>27.900000000000002</v>
      </c>
      <c r="J11" s="28">
        <f>'2010_AG_GW_Counties'!D11+'2010_Urban_GW_Counties'!D11+'2010_MW_GW_Counties'!D11</f>
        <v>787.60000000000014</v>
      </c>
      <c r="K11" s="28">
        <f>'2010_AG_GW_Counties'!E11+'2010_Urban_GW_Counties'!E11+'2010_MW_GW_Counties'!E11</f>
        <v>64.8</v>
      </c>
      <c r="L11" s="28">
        <f>'2010_AG_GW_Counties'!F11+'2010_Urban_GW_Counties'!F11+'2010_MW_GW_Counties'!F11</f>
        <v>72.399999999999977</v>
      </c>
      <c r="M11" s="28">
        <f>'2010_AG_GW_Counties'!J11</f>
        <v>0</v>
      </c>
      <c r="N11" s="29">
        <f>'2010_Urban_GW_Counties'!J11</f>
        <v>0</v>
      </c>
      <c r="O11" s="29">
        <f>'2010_MW_GW_Counties'!J11</f>
        <v>0</v>
      </c>
      <c r="P11" s="28">
        <f>'2010_AG_GW_Counties'!J11+'2010_Urban_GW_Counties'!J11+'2010_MW_GW_Counties'!J11</f>
        <v>0</v>
      </c>
      <c r="Q11" s="29">
        <f>'2010_AG_GW_Counties'!H11+'2010_Urban_GW_Counties'!H11+'2010_MW_GW_Counties'!H11</f>
        <v>3736.5</v>
      </c>
      <c r="S11" s="27">
        <v>402</v>
      </c>
      <c r="T11" s="25" t="s">
        <v>155</v>
      </c>
      <c r="U11" s="28">
        <f>'2010_AG_GW_Counties'!P11</f>
        <v>2.7</v>
      </c>
      <c r="V11" s="29">
        <f>'2010_Urban_GW_Counties'!P11</f>
        <v>574.9</v>
      </c>
      <c r="W11" s="29">
        <f>'2010_MW_GW_Counties'!P11</f>
        <v>0</v>
      </c>
      <c r="X11" s="29">
        <f t="shared" si="6"/>
        <v>577.6</v>
      </c>
      <c r="Y11" s="28">
        <f>'2010_AG_GW_Counties'!U11</f>
        <v>5.1999999999999993</v>
      </c>
      <c r="Z11" s="29">
        <f>'2010_Urban_GW_Counties'!U11</f>
        <v>1448.9</v>
      </c>
      <c r="AA11" s="29">
        <f>'2010_MW_GW_Counties'!U11</f>
        <v>26.999999999999996</v>
      </c>
      <c r="AB11" s="28">
        <f>'2010_AG_GW_Counties'!Q11+'2010_Urban_GW_Counties'!Q11+'2010_MW_GW_Counties'!Q11</f>
        <v>55.100000000000009</v>
      </c>
      <c r="AC11" s="28">
        <f>'2010_AG_GW_Counties'!R11+'2010_Urban_GW_Counties'!R11+'2010_MW_GW_Counties'!R11</f>
        <v>65.099999999999994</v>
      </c>
      <c r="AD11" s="28">
        <f>'2010_AG_GW_Counties'!S11+'2010_Urban_GW_Counties'!S11+'2010_MW_GW_Counties'!S11</f>
        <v>0</v>
      </c>
      <c r="AE11" s="28">
        <f>'2010_AG_GW_Counties'!W11</f>
        <v>0</v>
      </c>
      <c r="AF11" s="29">
        <f>'2010_Urban_GW_Counties'!W11</f>
        <v>0</v>
      </c>
      <c r="AG11" s="29">
        <f>'2010_MW_GW_Counties'!W11</f>
        <v>0</v>
      </c>
      <c r="AH11" s="28">
        <f>'2010_AG_GW_Counties'!W11+'2010_Urban_GW_Counties'!W11+'2010_MW_GW_Counties'!W11</f>
        <v>0</v>
      </c>
      <c r="AI11" s="29">
        <f t="shared" si="1"/>
        <v>1481.1000000000001</v>
      </c>
      <c r="AL11" s="148"/>
      <c r="AM11" s="150"/>
      <c r="AN11" s="155" t="s">
        <v>242</v>
      </c>
      <c r="AO11" s="138">
        <f>SUM(AO9:AO10)</f>
        <v>63</v>
      </c>
      <c r="AP11" s="138">
        <f t="shared" ref="AP11:BC11" si="14">SUM(AP9:AP10)</f>
        <v>175.8</v>
      </c>
      <c r="AQ11" s="138">
        <f t="shared" si="14"/>
        <v>0</v>
      </c>
      <c r="AR11" s="138">
        <f t="shared" si="14"/>
        <v>238.8</v>
      </c>
      <c r="AS11" s="138">
        <f t="shared" si="14"/>
        <v>84.7</v>
      </c>
      <c r="AT11" s="138">
        <f t="shared" si="14"/>
        <v>1015.1000000000001</v>
      </c>
      <c r="AU11" s="138">
        <f t="shared" si="14"/>
        <v>0.9</v>
      </c>
      <c r="AV11" s="138">
        <f t="shared" si="14"/>
        <v>173.10000000000002</v>
      </c>
      <c r="AW11" s="138">
        <f t="shared" si="14"/>
        <v>95.7</v>
      </c>
      <c r="AX11" s="138">
        <f t="shared" si="14"/>
        <v>5.0999999999999996</v>
      </c>
      <c r="AY11" s="138">
        <f t="shared" ref="AY11:BA11" si="15">SUM(AY9:AY10)</f>
        <v>0</v>
      </c>
      <c r="AZ11" s="138">
        <f t="shared" si="15"/>
        <v>0.1</v>
      </c>
      <c r="BA11" s="138">
        <f t="shared" si="15"/>
        <v>0</v>
      </c>
      <c r="BB11" s="138">
        <f t="shared" si="14"/>
        <v>0.1</v>
      </c>
      <c r="BC11" s="138">
        <f t="shared" si="14"/>
        <v>1100.7</v>
      </c>
      <c r="BD11" s="28">
        <f>AS11+AT11+AU11</f>
        <v>1100.7000000000003</v>
      </c>
    </row>
    <row r="12" spans="1:56" x14ac:dyDescent="0.2">
      <c r="A12" s="23" t="s">
        <v>28</v>
      </c>
      <c r="B12" s="24" t="s">
        <v>29</v>
      </c>
      <c r="C12" s="28">
        <f>'2010_AG_GW_Counties'!C12</f>
        <v>251.6</v>
      </c>
      <c r="D12" s="29">
        <f>'2010_Urban_GW_Counties'!C12</f>
        <v>16.600000000000001</v>
      </c>
      <c r="E12" s="29">
        <f>'2010_MW_GW_Counties'!C12</f>
        <v>2.7</v>
      </c>
      <c r="F12" s="29">
        <f t="shared" si="5"/>
        <v>270.89999999999998</v>
      </c>
      <c r="G12" s="28">
        <f>'2010_AG_GW_Counties'!H12</f>
        <v>966.8</v>
      </c>
      <c r="H12" s="29">
        <f>'2010_Urban_GW_Counties'!H12</f>
        <v>16.700000000000003</v>
      </c>
      <c r="I12" s="29">
        <f>'2010_MW_GW_Counties'!H12</f>
        <v>74.600000000000009</v>
      </c>
      <c r="J12" s="28">
        <f>'2010_AG_GW_Counties'!D12+'2010_Urban_GW_Counties'!D12+'2010_MW_GW_Counties'!D12</f>
        <v>58.7</v>
      </c>
      <c r="K12" s="28">
        <f>'2010_AG_GW_Counties'!E12+'2010_Urban_GW_Counties'!E12+'2010_MW_GW_Counties'!E12</f>
        <v>0</v>
      </c>
      <c r="L12" s="28">
        <f>'2010_AG_GW_Counties'!F12+'2010_Urban_GW_Counties'!F12+'2010_MW_GW_Counties'!F12</f>
        <v>81.099999999999994</v>
      </c>
      <c r="M12" s="28">
        <f>'2010_AG_GW_Counties'!J12</f>
        <v>75.100000000000009</v>
      </c>
      <c r="N12" s="29">
        <f>'2010_Urban_GW_Counties'!J12</f>
        <v>0</v>
      </c>
      <c r="O12" s="29">
        <f>'2010_MW_GW_Counties'!J12</f>
        <v>5.5999999999999943</v>
      </c>
      <c r="P12" s="28">
        <f>'2010_AG_GW_Counties'!J12+'2010_Urban_GW_Counties'!J12+'2010_MW_GW_Counties'!J12</f>
        <v>80.7</v>
      </c>
      <c r="Q12" s="29">
        <f>'2010_AG_GW_Counties'!H12+'2010_Urban_GW_Counties'!H12+'2010_MW_GW_Counties'!H12</f>
        <v>1058.0999999999999</v>
      </c>
      <c r="S12" s="27">
        <v>403</v>
      </c>
      <c r="T12" s="25" t="s">
        <v>156</v>
      </c>
      <c r="U12" s="28">
        <f>'2010_AG_GW_Counties'!P12</f>
        <v>111.9</v>
      </c>
      <c r="V12" s="29">
        <f>'2010_Urban_GW_Counties'!P12</f>
        <v>362.7</v>
      </c>
      <c r="W12" s="29">
        <f>'2010_MW_GW_Counties'!P12</f>
        <v>0</v>
      </c>
      <c r="X12" s="29">
        <f t="shared" si="6"/>
        <v>474.6</v>
      </c>
      <c r="Y12" s="28">
        <f>'2010_AG_GW_Counties'!U12</f>
        <v>134.70000000000002</v>
      </c>
      <c r="Z12" s="29">
        <f>'2010_Urban_GW_Counties'!U12</f>
        <v>1078.2</v>
      </c>
      <c r="AA12" s="29">
        <f>'2010_MW_GW_Counties'!U12</f>
        <v>5.3</v>
      </c>
      <c r="AB12" s="28">
        <f>'2010_AG_GW_Counties'!Q12+'2010_Urban_GW_Counties'!Q12+'2010_MW_GW_Counties'!Q12</f>
        <v>267.39999999999998</v>
      </c>
      <c r="AC12" s="28">
        <f>'2010_AG_GW_Counties'!R12+'2010_Urban_GW_Counties'!R12+'2010_MW_GW_Counties'!R12</f>
        <v>28.1</v>
      </c>
      <c r="AD12" s="28">
        <f>'2010_AG_GW_Counties'!S12+'2010_Urban_GW_Counties'!S12+'2010_MW_GW_Counties'!S12</f>
        <v>0</v>
      </c>
      <c r="AE12" s="28">
        <f>'2010_AG_GW_Counties'!W12</f>
        <v>10.4</v>
      </c>
      <c r="AF12" s="29">
        <f>'2010_Urban_GW_Counties'!W12</f>
        <v>230.2</v>
      </c>
      <c r="AG12" s="29">
        <f>'2010_MW_GW_Counties'!W12</f>
        <v>0</v>
      </c>
      <c r="AH12" s="28">
        <f>'2010_AG_GW_Counties'!W12+'2010_Urban_GW_Counties'!W12+'2010_MW_GW_Counties'!W12</f>
        <v>240.6</v>
      </c>
      <c r="AI12" s="29">
        <f t="shared" si="1"/>
        <v>1218.2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'2010_AG_GW_Counties'!C13</f>
        <v>35.200000000000003</v>
      </c>
      <c r="D13" s="29">
        <f>'2010_Urban_GW_Counties'!C13</f>
        <v>17.699999999999996</v>
      </c>
      <c r="E13" s="29">
        <f>'2010_MW_GW_Counties'!C13</f>
        <v>0</v>
      </c>
      <c r="F13" s="29">
        <f t="shared" si="5"/>
        <v>52.9</v>
      </c>
      <c r="G13" s="28">
        <f>'2010_AG_GW_Counties'!H13</f>
        <v>38.5</v>
      </c>
      <c r="H13" s="29">
        <f>'2010_Urban_GW_Counties'!H13</f>
        <v>42.5</v>
      </c>
      <c r="I13" s="29">
        <f>'2010_MW_GW_Counties'!H13</f>
        <v>0</v>
      </c>
      <c r="J13" s="28">
        <f>'2010_AG_GW_Counties'!D13+'2010_Urban_GW_Counties'!D13+'2010_MW_GW_Counties'!D13</f>
        <v>13.999999999999998</v>
      </c>
      <c r="K13" s="28">
        <f>'2010_AG_GW_Counties'!E13+'2010_Urban_GW_Counties'!E13+'2010_MW_GW_Counties'!E13</f>
        <v>0</v>
      </c>
      <c r="L13" s="28">
        <f>'2010_AG_GW_Counties'!F13+'2010_Urban_GW_Counties'!F13+'2010_MW_GW_Counties'!F13</f>
        <v>0</v>
      </c>
      <c r="M13" s="28">
        <f>'2010_AG_GW_Counties'!J13</f>
        <v>0</v>
      </c>
      <c r="N13" s="29">
        <f>'2010_Urban_GW_Counties'!J13</f>
        <v>0</v>
      </c>
      <c r="O13" s="29">
        <f>'2010_MW_GW_Counties'!J13</f>
        <v>0</v>
      </c>
      <c r="P13" s="28">
        <f>'2010_AG_GW_Counties'!J13+'2010_Urban_GW_Counties'!J13+'2010_MW_GW_Counties'!J13</f>
        <v>0</v>
      </c>
      <c r="Q13" s="29">
        <f>'2010_AG_GW_Counties'!H13+'2010_Urban_GW_Counties'!H13+'2010_MW_GW_Counties'!H13</f>
        <v>81</v>
      </c>
      <c r="S13" s="27">
        <v>404</v>
      </c>
      <c r="T13" s="25" t="s">
        <v>81</v>
      </c>
      <c r="U13" s="28">
        <f>'2010_AG_GW_Counties'!P13</f>
        <v>32.4</v>
      </c>
      <c r="V13" s="29">
        <f>'2010_Urban_GW_Counties'!P13</f>
        <v>33.4</v>
      </c>
      <c r="W13" s="29">
        <f>'2010_MW_GW_Counties'!P13</f>
        <v>0</v>
      </c>
      <c r="X13" s="29">
        <f t="shared" si="6"/>
        <v>65.8</v>
      </c>
      <c r="Y13" s="28">
        <f>'2010_AG_GW_Counties'!U13</f>
        <v>236.6</v>
      </c>
      <c r="Z13" s="29">
        <f>'2010_Urban_GW_Counties'!U13</f>
        <v>576.5</v>
      </c>
      <c r="AA13" s="29">
        <f>'2010_MW_GW_Counties'!U13</f>
        <v>0</v>
      </c>
      <c r="AB13" s="28">
        <f>'2010_AG_GW_Counties'!Q13+'2010_Urban_GW_Counties'!Q13+'2010_MW_GW_Counties'!Q13</f>
        <v>19.899999999999999</v>
      </c>
      <c r="AC13" s="28">
        <f>'2010_AG_GW_Counties'!R13+'2010_Urban_GW_Counties'!R13+'2010_MW_GW_Counties'!R13</f>
        <v>2.1</v>
      </c>
      <c r="AD13" s="28">
        <f>'2010_AG_GW_Counties'!S13+'2010_Urban_GW_Counties'!S13+'2010_MW_GW_Counties'!S13</f>
        <v>0</v>
      </c>
      <c r="AE13" s="28">
        <f>'2010_AG_GW_Counties'!W13</f>
        <v>0</v>
      </c>
      <c r="AF13" s="29">
        <f>'2010_Urban_GW_Counties'!W13</f>
        <v>0</v>
      </c>
      <c r="AG13" s="29">
        <f>'2010_MW_GW_Counties'!W13</f>
        <v>0</v>
      </c>
      <c r="AH13" s="28">
        <f>'2010_AG_GW_Counties'!W13+'2010_Urban_GW_Counties'!W13+'2010_MW_GW_Counties'!W13</f>
        <v>0</v>
      </c>
      <c r="AI13" s="29">
        <f t="shared" si="1"/>
        <v>813.1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'2010_AG_GW_Counties'!C14</f>
        <v>0</v>
      </c>
      <c r="D14" s="29">
        <f>'2010_Urban_GW_Counties'!C14</f>
        <v>1.3000000000000003</v>
      </c>
      <c r="E14" s="29">
        <f>'2010_MW_GW_Counties'!C14</f>
        <v>0</v>
      </c>
      <c r="F14" s="29">
        <f t="shared" si="5"/>
        <v>1.3000000000000003</v>
      </c>
      <c r="G14" s="28">
        <f>'2010_AG_GW_Counties'!H14</f>
        <v>2717.4</v>
      </c>
      <c r="H14" s="29">
        <f>'2010_Urban_GW_Counties'!H14</f>
        <v>86.399999999999991</v>
      </c>
      <c r="I14" s="29">
        <f>'2010_MW_GW_Counties'!H14</f>
        <v>30.3</v>
      </c>
      <c r="J14" s="28">
        <f>'2010_AG_GW_Counties'!D14+'2010_Urban_GW_Counties'!D14+'2010_MW_GW_Counties'!D14</f>
        <v>0.7</v>
      </c>
      <c r="K14" s="28">
        <f>'2010_AG_GW_Counties'!E14+'2010_Urban_GW_Counties'!E14+'2010_MW_GW_Counties'!E14</f>
        <v>0</v>
      </c>
      <c r="L14" s="28">
        <f>'2010_AG_GW_Counties'!F14+'2010_Urban_GW_Counties'!F14+'2010_MW_GW_Counties'!F14</f>
        <v>0</v>
      </c>
      <c r="M14" s="28">
        <f>'2010_AG_GW_Counties'!J14</f>
        <v>182</v>
      </c>
      <c r="N14" s="29">
        <f>'2010_Urban_GW_Counties'!J14</f>
        <v>0</v>
      </c>
      <c r="O14" s="29">
        <f>'2010_MW_GW_Counties'!J14</f>
        <v>0</v>
      </c>
      <c r="P14" s="28">
        <f>'2010_AG_GW_Counties'!J14+'2010_Urban_GW_Counties'!J14+'2010_MW_GW_Counties'!J14</f>
        <v>182</v>
      </c>
      <c r="Q14" s="29">
        <f>'2010_AG_GW_Counties'!H14+'2010_Urban_GW_Counties'!H14+'2010_MW_GW_Counties'!H14</f>
        <v>2834.1000000000004</v>
      </c>
      <c r="S14" s="27">
        <v>501</v>
      </c>
      <c r="T14" s="25" t="s">
        <v>157</v>
      </c>
      <c r="U14" s="28">
        <f>'2010_AG_GW_Counties'!P14</f>
        <v>78.3</v>
      </c>
      <c r="V14" s="29">
        <f>'2010_Urban_GW_Counties'!P14</f>
        <v>11.2</v>
      </c>
      <c r="W14" s="29">
        <f>'2010_MW_GW_Counties'!P14</f>
        <v>0</v>
      </c>
      <c r="X14" s="29">
        <f t="shared" si="6"/>
        <v>89.5</v>
      </c>
      <c r="Y14" s="28">
        <f>'2010_AG_GW_Counties'!U14</f>
        <v>311.2</v>
      </c>
      <c r="Z14" s="29">
        <f>'2010_Urban_GW_Counties'!U14</f>
        <v>16.199999999999996</v>
      </c>
      <c r="AA14" s="29">
        <f>'2010_MW_GW_Counties'!U14</f>
        <v>8.4</v>
      </c>
      <c r="AB14" s="28">
        <f>'2010_AG_GW_Counties'!Q14+'2010_Urban_GW_Counties'!Q14+'2010_MW_GW_Counties'!Q14</f>
        <v>31.800000000000008</v>
      </c>
      <c r="AC14" s="28">
        <f>'2010_AG_GW_Counties'!R14+'2010_Urban_GW_Counties'!R14+'2010_MW_GW_Counties'!R14</f>
        <v>0</v>
      </c>
      <c r="AD14" s="28">
        <f>'2010_AG_GW_Counties'!S14+'2010_Urban_GW_Counties'!S14+'2010_MW_GW_Counties'!S14</f>
        <v>5.6999999999999993</v>
      </c>
      <c r="AE14" s="28">
        <f>'2010_AG_GW_Counties'!W14</f>
        <v>38.6</v>
      </c>
      <c r="AF14" s="29">
        <f>'2010_Urban_GW_Counties'!W14</f>
        <v>0</v>
      </c>
      <c r="AG14" s="29">
        <f>'2010_MW_GW_Counties'!W14</f>
        <v>0</v>
      </c>
      <c r="AH14" s="28">
        <f>'2010_AG_GW_Counties'!W14+'2010_Urban_GW_Counties'!W14+'2010_MW_GW_Counties'!W14</f>
        <v>38.6</v>
      </c>
      <c r="AI14" s="29">
        <f t="shared" si="1"/>
        <v>335.79999999999995</v>
      </c>
      <c r="AL14" s="148" t="s">
        <v>231</v>
      </c>
      <c r="AM14" s="150">
        <v>301</v>
      </c>
      <c r="AN14" s="151" t="s">
        <v>153</v>
      </c>
      <c r="AO14" s="138">
        <f t="shared" ref="AO14:AX15" si="16">U8</f>
        <v>450.40000000000015</v>
      </c>
      <c r="AP14" s="138">
        <f t="shared" si="16"/>
        <v>134.29999999999998</v>
      </c>
      <c r="AQ14" s="138">
        <f t="shared" si="16"/>
        <v>0</v>
      </c>
      <c r="AR14" s="138">
        <f t="shared" si="16"/>
        <v>584.70000000000016</v>
      </c>
      <c r="AS14" s="138">
        <f t="shared" si="16"/>
        <v>512.40000000000009</v>
      </c>
      <c r="AT14" s="138">
        <f t="shared" si="16"/>
        <v>163.29999999999995</v>
      </c>
      <c r="AU14" s="138">
        <f t="shared" si="16"/>
        <v>0.4</v>
      </c>
      <c r="AV14" s="138">
        <f t="shared" si="16"/>
        <v>214.09999999999997</v>
      </c>
      <c r="AW14" s="138">
        <f t="shared" si="16"/>
        <v>23.6</v>
      </c>
      <c r="AX14" s="138">
        <f t="shared" si="16"/>
        <v>10.1</v>
      </c>
      <c r="AY14" s="138">
        <f t="shared" ref="AY14:BA14" si="17">AE8</f>
        <v>0</v>
      </c>
      <c r="AZ14" s="138">
        <f t="shared" si="17"/>
        <v>1.4</v>
      </c>
      <c r="BA14" s="138">
        <f t="shared" si="17"/>
        <v>0</v>
      </c>
      <c r="BB14" s="138">
        <f>AH8</f>
        <v>1.4</v>
      </c>
      <c r="BC14" s="138">
        <f>AI8</f>
        <v>676.1</v>
      </c>
    </row>
    <row r="15" spans="1:56" ht="13.5" thickBot="1" x14ac:dyDescent="0.25">
      <c r="A15" s="23" t="s">
        <v>34</v>
      </c>
      <c r="B15" s="24" t="s">
        <v>35</v>
      </c>
      <c r="C15" s="28">
        <f>'2010_AG_GW_Counties'!C15</f>
        <v>57.300000000000004</v>
      </c>
      <c r="D15" s="29">
        <f>'2010_Urban_GW_Counties'!C15</f>
        <v>10.599999999999998</v>
      </c>
      <c r="E15" s="29">
        <f>'2010_MW_GW_Counties'!C15</f>
        <v>0</v>
      </c>
      <c r="F15" s="29">
        <f t="shared" si="5"/>
        <v>67.900000000000006</v>
      </c>
      <c r="G15" s="28">
        <f>'2010_AG_GW_Counties'!H15</f>
        <v>90.899999999999991</v>
      </c>
      <c r="H15" s="29">
        <f>'2010_Urban_GW_Counties'!H15</f>
        <v>10.599999999999998</v>
      </c>
      <c r="I15" s="29">
        <f>'2010_MW_GW_Counties'!H15</f>
        <v>0</v>
      </c>
      <c r="J15" s="28">
        <f>'2010_AG_GW_Counties'!D15+'2010_Urban_GW_Counties'!D15+'2010_MW_GW_Counties'!D15</f>
        <v>16.3</v>
      </c>
      <c r="K15" s="28">
        <f>'2010_AG_GW_Counties'!E15+'2010_Urban_GW_Counties'!E15+'2010_MW_GW_Counties'!E15</f>
        <v>0</v>
      </c>
      <c r="L15" s="28">
        <f>'2010_AG_GW_Counties'!F15+'2010_Urban_GW_Counties'!F15+'2010_MW_GW_Counties'!F15</f>
        <v>0</v>
      </c>
      <c r="M15" s="28">
        <f>'2010_AG_GW_Counties'!J15</f>
        <v>0</v>
      </c>
      <c r="N15" s="29">
        <f>'2010_Urban_GW_Counties'!J15</f>
        <v>0</v>
      </c>
      <c r="O15" s="29">
        <f>'2010_MW_GW_Counties'!J15</f>
        <v>0</v>
      </c>
      <c r="P15" s="28">
        <f>'2010_AG_GW_Counties'!J15+'2010_Urban_GW_Counties'!J15+'2010_MW_GW_Counties'!J15</f>
        <v>0</v>
      </c>
      <c r="Q15" s="29">
        <f>'2010_AG_GW_Counties'!H15+'2010_Urban_GW_Counties'!H15+'2010_MW_GW_Counties'!H15</f>
        <v>101.49999999999999</v>
      </c>
      <c r="S15" s="27">
        <v>502</v>
      </c>
      <c r="T15" s="25" t="s">
        <v>158</v>
      </c>
      <c r="U15" s="28">
        <f>'2010_AG_GW_Counties'!P15</f>
        <v>4.5</v>
      </c>
      <c r="V15" s="29">
        <f>'2010_Urban_GW_Counties'!P15</f>
        <v>0.4</v>
      </c>
      <c r="W15" s="29">
        <f>'2010_MW_GW_Counties'!P15</f>
        <v>0</v>
      </c>
      <c r="X15" s="29">
        <f t="shared" si="6"/>
        <v>4.9000000000000004</v>
      </c>
      <c r="Y15" s="28">
        <f>'2010_AG_GW_Counties'!U15</f>
        <v>10.4</v>
      </c>
      <c r="Z15" s="29">
        <f>'2010_Urban_GW_Counties'!U15</f>
        <v>0.7</v>
      </c>
      <c r="AA15" s="29">
        <f>'2010_MW_GW_Counties'!U15</f>
        <v>0</v>
      </c>
      <c r="AB15" s="28">
        <f>'2010_AG_GW_Counties'!Q15+'2010_Urban_GW_Counties'!Q15+'2010_MW_GW_Counties'!Q15</f>
        <v>0.89999999999999991</v>
      </c>
      <c r="AC15" s="28">
        <f>'2010_AG_GW_Counties'!R15+'2010_Urban_GW_Counties'!R15+'2010_MW_GW_Counties'!R15</f>
        <v>0</v>
      </c>
      <c r="AD15" s="28">
        <f>'2010_AG_GW_Counties'!S15+'2010_Urban_GW_Counties'!S15+'2010_MW_GW_Counties'!S15</f>
        <v>0.30000000000000004</v>
      </c>
      <c r="AE15" s="28">
        <f>'2010_AG_GW_Counties'!W15</f>
        <v>0</v>
      </c>
      <c r="AF15" s="29">
        <f>'2010_Urban_GW_Counties'!W15</f>
        <v>0</v>
      </c>
      <c r="AG15" s="29">
        <f>'2010_MW_GW_Counties'!W15</f>
        <v>0</v>
      </c>
      <c r="AH15" s="28">
        <f>'2010_AG_GW_Counties'!W15+'2010_Urban_GW_Counties'!W15+'2010_MW_GW_Counties'!W15</f>
        <v>0</v>
      </c>
      <c r="AI15" s="29">
        <f t="shared" si="1"/>
        <v>11.1</v>
      </c>
      <c r="AL15" s="148"/>
      <c r="AM15" s="152">
        <v>302</v>
      </c>
      <c r="AN15" s="153" t="s">
        <v>154</v>
      </c>
      <c r="AO15" s="154">
        <f t="shared" si="16"/>
        <v>335.3</v>
      </c>
      <c r="AP15" s="154">
        <f t="shared" si="16"/>
        <v>79.400000000000006</v>
      </c>
      <c r="AQ15" s="154">
        <f t="shared" si="16"/>
        <v>0</v>
      </c>
      <c r="AR15" s="154">
        <f t="shared" si="16"/>
        <v>414.70000000000005</v>
      </c>
      <c r="AS15" s="154">
        <f t="shared" si="16"/>
        <v>364.3</v>
      </c>
      <c r="AT15" s="154">
        <f t="shared" si="16"/>
        <v>138.80000000000001</v>
      </c>
      <c r="AU15" s="154">
        <f t="shared" si="16"/>
        <v>0</v>
      </c>
      <c r="AV15" s="154">
        <f t="shared" si="16"/>
        <v>86.5</v>
      </c>
      <c r="AW15" s="154">
        <f t="shared" si="16"/>
        <v>0</v>
      </c>
      <c r="AX15" s="154">
        <f t="shared" si="16"/>
        <v>0</v>
      </c>
      <c r="AY15" s="154">
        <f t="shared" ref="AY15:BA15" si="18">AE9</f>
        <v>0</v>
      </c>
      <c r="AZ15" s="154">
        <f t="shared" si="18"/>
        <v>0</v>
      </c>
      <c r="BA15" s="154">
        <f t="shared" si="18"/>
        <v>0</v>
      </c>
      <c r="BB15" s="154">
        <f>AH9</f>
        <v>0</v>
      </c>
      <c r="BC15" s="154">
        <f>AI9</f>
        <v>503.1</v>
      </c>
    </row>
    <row r="16" spans="1:56" ht="13.5" thickTop="1" x14ac:dyDescent="0.2">
      <c r="A16" s="23" t="s">
        <v>36</v>
      </c>
      <c r="B16" s="24" t="s">
        <v>37</v>
      </c>
      <c r="C16" s="28">
        <f>'2010_AG_GW_Counties'!C16</f>
        <v>1510.9999999999998</v>
      </c>
      <c r="D16" s="29">
        <f>'2010_Urban_GW_Counties'!C16</f>
        <v>172.2</v>
      </c>
      <c r="E16" s="29">
        <f>'2010_MW_GW_Counties'!C16</f>
        <v>24.6</v>
      </c>
      <c r="F16" s="29">
        <f t="shared" si="5"/>
        <v>1707.7999999999997</v>
      </c>
      <c r="G16" s="28">
        <f>'2010_AG_GW_Counties'!H16</f>
        <v>3441.1000000000004</v>
      </c>
      <c r="H16" s="29">
        <f>'2010_Urban_GW_Counties'!H16</f>
        <v>249.00000000000003</v>
      </c>
      <c r="I16" s="29">
        <f>'2010_MW_GW_Counties'!H16</f>
        <v>46.400000000000006</v>
      </c>
      <c r="J16" s="28">
        <f>'2010_AG_GW_Counties'!D16+'2010_Urban_GW_Counties'!D16+'2010_MW_GW_Counties'!D16</f>
        <v>751.89999999999986</v>
      </c>
      <c r="K16" s="28">
        <f>'2010_AG_GW_Counties'!E16+'2010_Urban_GW_Counties'!E16+'2010_MW_GW_Counties'!E16</f>
        <v>297.59999999999997</v>
      </c>
      <c r="L16" s="28">
        <f>'2010_AG_GW_Counties'!F16+'2010_Urban_GW_Counties'!F16+'2010_MW_GW_Counties'!F16</f>
        <v>95.799999999999983</v>
      </c>
      <c r="M16" s="28">
        <f>'2010_AG_GW_Counties'!J16</f>
        <v>11.7</v>
      </c>
      <c r="N16" s="29">
        <f>'2010_Urban_GW_Counties'!J16</f>
        <v>7</v>
      </c>
      <c r="O16" s="29">
        <f>'2010_MW_GW_Counties'!J16</f>
        <v>0</v>
      </c>
      <c r="P16" s="28">
        <f>'2010_AG_GW_Counties'!J16+'2010_Urban_GW_Counties'!J16+'2010_MW_GW_Counties'!J16</f>
        <v>18.7</v>
      </c>
      <c r="Q16" s="29">
        <f>'2010_AG_GW_Counties'!H16+'2010_Urban_GW_Counties'!H16+'2010_MW_GW_Counties'!H16</f>
        <v>3736.5000000000005</v>
      </c>
      <c r="S16" s="27">
        <v>503</v>
      </c>
      <c r="T16" s="25" t="s">
        <v>159</v>
      </c>
      <c r="U16" s="28">
        <f>'2010_AG_GW_Counties'!P16</f>
        <v>192.6</v>
      </c>
      <c r="V16" s="29">
        <f>'2010_Urban_GW_Counties'!P16</f>
        <v>52.600000000000009</v>
      </c>
      <c r="W16" s="29">
        <f>'2010_MW_GW_Counties'!P16</f>
        <v>0</v>
      </c>
      <c r="X16" s="29">
        <f t="shared" si="6"/>
        <v>245.2</v>
      </c>
      <c r="Y16" s="28">
        <f>'2010_AG_GW_Counties'!U16</f>
        <v>398.59999999999997</v>
      </c>
      <c r="Z16" s="29">
        <f>'2010_Urban_GW_Counties'!U16</f>
        <v>64.100000000000009</v>
      </c>
      <c r="AA16" s="29">
        <f>'2010_MW_GW_Counties'!U16</f>
        <v>0.2</v>
      </c>
      <c r="AB16" s="28">
        <f>'2010_AG_GW_Counties'!Q16+'2010_Urban_GW_Counties'!Q16+'2010_MW_GW_Counties'!Q16</f>
        <v>49.1</v>
      </c>
      <c r="AC16" s="28">
        <f>'2010_AG_GW_Counties'!R16+'2010_Urban_GW_Counties'!R16+'2010_MW_GW_Counties'!R16</f>
        <v>0</v>
      </c>
      <c r="AD16" s="28">
        <f>'2010_AG_GW_Counties'!S16+'2010_Urban_GW_Counties'!S16+'2010_MW_GW_Counties'!S16</f>
        <v>56.5</v>
      </c>
      <c r="AE16" s="28">
        <f>'2010_AG_GW_Counties'!W16</f>
        <v>2.7</v>
      </c>
      <c r="AF16" s="29">
        <f>'2010_Urban_GW_Counties'!W16</f>
        <v>2.1</v>
      </c>
      <c r="AG16" s="29">
        <f>'2010_MW_GW_Counties'!W16</f>
        <v>0</v>
      </c>
      <c r="AH16" s="28">
        <f>'2010_AG_GW_Counties'!W16+'2010_Urban_GW_Counties'!W16+'2010_MW_GW_Counties'!W16</f>
        <v>4.8000000000000007</v>
      </c>
      <c r="AI16" s="29">
        <f t="shared" si="1"/>
        <v>462.9</v>
      </c>
      <c r="AL16" s="148"/>
      <c r="AM16" s="150"/>
      <c r="AN16" s="155" t="s">
        <v>242</v>
      </c>
      <c r="AO16" s="138">
        <f>SUM(AO14:AO15)</f>
        <v>785.70000000000016</v>
      </c>
      <c r="AP16" s="138">
        <f t="shared" ref="AP16:BC16" si="19">SUM(AP14:AP15)</f>
        <v>213.7</v>
      </c>
      <c r="AQ16" s="138">
        <f t="shared" si="19"/>
        <v>0</v>
      </c>
      <c r="AR16" s="138">
        <f t="shared" si="19"/>
        <v>999.4000000000002</v>
      </c>
      <c r="AS16" s="138">
        <f t="shared" si="19"/>
        <v>876.7</v>
      </c>
      <c r="AT16" s="138">
        <f t="shared" si="19"/>
        <v>302.09999999999997</v>
      </c>
      <c r="AU16" s="138">
        <f t="shared" si="19"/>
        <v>0.4</v>
      </c>
      <c r="AV16" s="138">
        <f t="shared" si="19"/>
        <v>300.59999999999997</v>
      </c>
      <c r="AW16" s="138">
        <f t="shared" si="19"/>
        <v>23.6</v>
      </c>
      <c r="AX16" s="138">
        <f t="shared" si="19"/>
        <v>10.1</v>
      </c>
      <c r="AY16" s="138">
        <f t="shared" ref="AY16:BA16" si="20">SUM(AY14:AY15)</f>
        <v>0</v>
      </c>
      <c r="AZ16" s="138">
        <f t="shared" si="20"/>
        <v>1.4</v>
      </c>
      <c r="BA16" s="138">
        <f t="shared" si="20"/>
        <v>0</v>
      </c>
      <c r="BB16" s="138">
        <f t="shared" si="19"/>
        <v>1.4</v>
      </c>
      <c r="BC16" s="138">
        <f t="shared" si="19"/>
        <v>1179.2</v>
      </c>
      <c r="BD16" s="28">
        <f>AS16+AT16+AU16</f>
        <v>1179.2</v>
      </c>
    </row>
    <row r="17" spans="1:56" x14ac:dyDescent="0.2">
      <c r="A17" s="23" t="s">
        <v>38</v>
      </c>
      <c r="B17" s="24" t="s">
        <v>39</v>
      </c>
      <c r="C17" s="28">
        <f>'2010_AG_GW_Counties'!C17</f>
        <v>857.90000000000009</v>
      </c>
      <c r="D17" s="29">
        <f>'2010_Urban_GW_Counties'!C17</f>
        <v>37.700000000000003</v>
      </c>
      <c r="E17" s="29">
        <f>'2010_MW_GW_Counties'!C17</f>
        <v>0</v>
      </c>
      <c r="F17" s="29">
        <f t="shared" si="5"/>
        <v>895.60000000000014</v>
      </c>
      <c r="G17" s="28">
        <f>'2010_AG_GW_Counties'!H17</f>
        <v>1502</v>
      </c>
      <c r="H17" s="29">
        <f>'2010_Urban_GW_Counties'!H17</f>
        <v>40</v>
      </c>
      <c r="I17" s="29">
        <f>'2010_MW_GW_Counties'!H17</f>
        <v>0</v>
      </c>
      <c r="J17" s="28">
        <f>'2010_AG_GW_Counties'!D17+'2010_Urban_GW_Counties'!D17+'2010_MW_GW_Counties'!D17</f>
        <v>262</v>
      </c>
      <c r="K17" s="28">
        <f>'2010_AG_GW_Counties'!E17+'2010_Urban_GW_Counties'!E17+'2010_MW_GW_Counties'!E17</f>
        <v>0</v>
      </c>
      <c r="L17" s="28">
        <f>'2010_AG_GW_Counties'!F17+'2010_Urban_GW_Counties'!F17+'2010_MW_GW_Counties'!F17</f>
        <v>28.1</v>
      </c>
      <c r="M17" s="28">
        <f>'2010_AG_GW_Counties'!J17</f>
        <v>0</v>
      </c>
      <c r="N17" s="29">
        <f>'2010_Urban_GW_Counties'!J17</f>
        <v>0</v>
      </c>
      <c r="O17" s="29">
        <f>'2010_MW_GW_Counties'!J17</f>
        <v>0</v>
      </c>
      <c r="P17" s="28">
        <f>'2010_AG_GW_Counties'!J17+'2010_Urban_GW_Counties'!J17+'2010_MW_GW_Counties'!J17</f>
        <v>0</v>
      </c>
      <c r="Q17" s="29">
        <f>'2010_AG_GW_Counties'!H17+'2010_Urban_GW_Counties'!H17+'2010_MW_GW_Counties'!H17</f>
        <v>1542</v>
      </c>
      <c r="S17" s="27">
        <v>504</v>
      </c>
      <c r="T17" s="25" t="s">
        <v>160</v>
      </c>
      <c r="U17" s="28">
        <f>'2010_AG_GW_Counties'!P17</f>
        <v>134.70000000000002</v>
      </c>
      <c r="V17" s="29">
        <f>'2010_Urban_GW_Counties'!P17</f>
        <v>47.9</v>
      </c>
      <c r="W17" s="29">
        <f>'2010_MW_GW_Counties'!P17</f>
        <v>0</v>
      </c>
      <c r="X17" s="29">
        <f t="shared" si="6"/>
        <v>182.60000000000002</v>
      </c>
      <c r="Y17" s="28">
        <f>'2010_AG_GW_Counties'!U17</f>
        <v>242.29999999999998</v>
      </c>
      <c r="Z17" s="29">
        <f>'2010_Urban_GW_Counties'!U17</f>
        <v>85.499999999999986</v>
      </c>
      <c r="AA17" s="29">
        <f>'2010_MW_GW_Counties'!U17</f>
        <v>1.2000000000000002</v>
      </c>
      <c r="AB17" s="28">
        <f>'2010_AG_GW_Counties'!Q17+'2010_Urban_GW_Counties'!Q17+'2010_MW_GW_Counties'!Q17</f>
        <v>41.300000000000004</v>
      </c>
      <c r="AC17" s="28">
        <f>'2010_AG_GW_Counties'!R17+'2010_Urban_GW_Counties'!R17+'2010_MW_GW_Counties'!R17</f>
        <v>0</v>
      </c>
      <c r="AD17" s="28">
        <f>'2010_AG_GW_Counties'!S17+'2010_Urban_GW_Counties'!S17+'2010_MW_GW_Counties'!S17</f>
        <v>21.900000000000002</v>
      </c>
      <c r="AE17" s="28">
        <f>'2010_AG_GW_Counties'!W17</f>
        <v>9</v>
      </c>
      <c r="AF17" s="29">
        <f>'2010_Urban_GW_Counties'!W17</f>
        <v>3.4</v>
      </c>
      <c r="AG17" s="29">
        <f>'2010_MW_GW_Counties'!W17</f>
        <v>0</v>
      </c>
      <c r="AH17" s="28">
        <f>'2010_AG_GW_Counties'!W17+'2010_Urban_GW_Counties'!W17+'2010_MW_GW_Counties'!W17</f>
        <v>12.4</v>
      </c>
      <c r="AI17" s="29">
        <f t="shared" si="1"/>
        <v>328.99999999999994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'2010_AG_GW_Counties'!C18</f>
        <v>40.299999999999997</v>
      </c>
      <c r="D18" s="29">
        <f>'2010_Urban_GW_Counties'!C18</f>
        <v>5.5</v>
      </c>
      <c r="E18" s="29">
        <f>'2010_MW_GW_Counties'!C18</f>
        <v>0</v>
      </c>
      <c r="F18" s="29">
        <f t="shared" si="5"/>
        <v>45.8</v>
      </c>
      <c r="G18" s="28">
        <f>'2010_AG_GW_Counties'!H18</f>
        <v>49.8</v>
      </c>
      <c r="H18" s="29">
        <f>'2010_Urban_GW_Counties'!H18</f>
        <v>10.199999999999999</v>
      </c>
      <c r="I18" s="29">
        <f>'2010_MW_GW_Counties'!H18</f>
        <v>0</v>
      </c>
      <c r="J18" s="28">
        <f>'2010_AG_GW_Counties'!D18+'2010_Urban_GW_Counties'!D18+'2010_MW_GW_Counties'!D18</f>
        <v>9.6000000000000014</v>
      </c>
      <c r="K18" s="28">
        <f>'2010_AG_GW_Counties'!E18+'2010_Urban_GW_Counties'!E18+'2010_MW_GW_Counties'!E18</f>
        <v>0</v>
      </c>
      <c r="L18" s="28">
        <f>'2010_AG_GW_Counties'!F18+'2010_Urban_GW_Counties'!F18+'2010_MW_GW_Counties'!F18</f>
        <v>0.30000000000000004</v>
      </c>
      <c r="M18" s="28">
        <f>'2010_AG_GW_Counties'!J18</f>
        <v>0.9</v>
      </c>
      <c r="N18" s="29">
        <f>'2010_Urban_GW_Counties'!J18</f>
        <v>0</v>
      </c>
      <c r="O18" s="29">
        <f>'2010_MW_GW_Counties'!J18</f>
        <v>0</v>
      </c>
      <c r="P18" s="28">
        <f>'2010_AG_GW_Counties'!J18+'2010_Urban_GW_Counties'!J18+'2010_MW_GW_Counties'!J18</f>
        <v>0.9</v>
      </c>
      <c r="Q18" s="29">
        <f>'2010_AG_GW_Counties'!H18+'2010_Urban_GW_Counties'!H18+'2010_MW_GW_Counties'!H18</f>
        <v>60</v>
      </c>
      <c r="S18" s="27">
        <v>505</v>
      </c>
      <c r="T18" s="25" t="s">
        <v>161</v>
      </c>
      <c r="U18" s="28">
        <f>'2010_AG_GW_Counties'!P18</f>
        <v>47.599999999999994</v>
      </c>
      <c r="V18" s="29">
        <f>'2010_Urban_GW_Counties'!P18</f>
        <v>5.9</v>
      </c>
      <c r="W18" s="29">
        <f>'2010_MW_GW_Counties'!P18</f>
        <v>0</v>
      </c>
      <c r="X18" s="29">
        <f t="shared" si="6"/>
        <v>53.499999999999993</v>
      </c>
      <c r="Y18" s="28">
        <f>'2010_AG_GW_Counties'!U18</f>
        <v>57.3</v>
      </c>
      <c r="Z18" s="29">
        <f>'2010_Urban_GW_Counties'!U18</f>
        <v>10.7</v>
      </c>
      <c r="AA18" s="29">
        <f>'2010_MW_GW_Counties'!U18</f>
        <v>0</v>
      </c>
      <c r="AB18" s="28">
        <f>'2010_AG_GW_Counties'!Q18+'2010_Urban_GW_Counties'!Q18+'2010_MW_GW_Counties'!Q18</f>
        <v>10.7</v>
      </c>
      <c r="AC18" s="28">
        <f>'2010_AG_GW_Counties'!R18+'2010_Urban_GW_Counties'!R18+'2010_MW_GW_Counties'!R18</f>
        <v>0</v>
      </c>
      <c r="AD18" s="28">
        <f>'2010_AG_GW_Counties'!S18+'2010_Urban_GW_Counties'!S18+'2010_MW_GW_Counties'!S18</f>
        <v>0.30000000000000004</v>
      </c>
      <c r="AE18" s="28">
        <f>'2010_AG_GW_Counties'!W18</f>
        <v>0.9</v>
      </c>
      <c r="AF18" s="29">
        <f>'2010_Urban_GW_Counties'!W18</f>
        <v>0</v>
      </c>
      <c r="AG18" s="29">
        <f>'2010_MW_GW_Counties'!W18</f>
        <v>0</v>
      </c>
      <c r="AH18" s="28">
        <f>'2010_AG_GW_Counties'!W18+'2010_Urban_GW_Counties'!W18+'2010_MW_GW_Counties'!W18</f>
        <v>0.9</v>
      </c>
      <c r="AI18" s="29">
        <f t="shared" si="1"/>
        <v>68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'2010_AG_GW_Counties'!C19</f>
        <v>102.7</v>
      </c>
      <c r="D19" s="29">
        <f>'2010_Urban_GW_Counties'!C19</f>
        <v>19.700000000000003</v>
      </c>
      <c r="E19" s="29">
        <f>'2010_MW_GW_Counties'!C19</f>
        <v>11.6</v>
      </c>
      <c r="F19" s="29">
        <f t="shared" si="5"/>
        <v>134</v>
      </c>
      <c r="G19" s="28">
        <f>'2010_AG_GW_Counties'!H19</f>
        <v>310.8</v>
      </c>
      <c r="H19" s="29">
        <f>'2010_Urban_GW_Counties'!H19</f>
        <v>23.1</v>
      </c>
      <c r="I19" s="29">
        <f>'2010_MW_GW_Counties'!H19</f>
        <v>25.7</v>
      </c>
      <c r="J19" s="28">
        <f>'2010_AG_GW_Counties'!D19+'2010_Urban_GW_Counties'!D19+'2010_MW_GW_Counties'!D19</f>
        <v>40.299999999999997</v>
      </c>
      <c r="K19" s="28">
        <f>'2010_AG_GW_Counties'!E19+'2010_Urban_GW_Counties'!E19+'2010_MW_GW_Counties'!E19</f>
        <v>0</v>
      </c>
      <c r="L19" s="28">
        <f>'2010_AG_GW_Counties'!F19+'2010_Urban_GW_Counties'!F19+'2010_MW_GW_Counties'!F19</f>
        <v>5.3999999999999995</v>
      </c>
      <c r="M19" s="28">
        <f>'2010_AG_GW_Counties'!J19</f>
        <v>12.100000000000001</v>
      </c>
      <c r="N19" s="29">
        <f>'2010_Urban_GW_Counties'!J19</f>
        <v>0</v>
      </c>
      <c r="O19" s="29">
        <f>'2010_MW_GW_Counties'!J19</f>
        <v>0.30000000000000071</v>
      </c>
      <c r="P19" s="28">
        <f>'2010_AG_GW_Counties'!J19+'2010_Urban_GW_Counties'!J19+'2010_MW_GW_Counties'!J19</f>
        <v>12.400000000000002</v>
      </c>
      <c r="Q19" s="29">
        <f>'2010_AG_GW_Counties'!H19+'2010_Urban_GW_Counties'!H19+'2010_MW_GW_Counties'!H19</f>
        <v>359.6</v>
      </c>
      <c r="S19" s="27">
        <v>506</v>
      </c>
      <c r="T19" s="25" t="s">
        <v>162</v>
      </c>
      <c r="U19" s="28">
        <f>'2010_AG_GW_Counties'!P19</f>
        <v>472.5</v>
      </c>
      <c r="V19" s="29">
        <f>'2010_Urban_GW_Counties'!P19</f>
        <v>13.999999999999998</v>
      </c>
      <c r="W19" s="29">
        <f>'2010_MW_GW_Counties'!P19</f>
        <v>8.9</v>
      </c>
      <c r="X19" s="29">
        <f t="shared" si="6"/>
        <v>495.4</v>
      </c>
      <c r="Y19" s="28">
        <f>'2010_AG_GW_Counties'!U19</f>
        <v>1937.3000000000002</v>
      </c>
      <c r="Z19" s="29">
        <f>'2010_Urban_GW_Counties'!U19</f>
        <v>13.999999999999998</v>
      </c>
      <c r="AA19" s="29">
        <f>'2010_MW_GW_Counties'!U19</f>
        <v>147.9</v>
      </c>
      <c r="AB19" s="28">
        <f>'2010_AG_GW_Counties'!Q19+'2010_Urban_GW_Counties'!Q19+'2010_MW_GW_Counties'!Q19</f>
        <v>60</v>
      </c>
      <c r="AC19" s="28">
        <f>'2010_AG_GW_Counties'!R19+'2010_Urban_GW_Counties'!R19+'2010_MW_GW_Counties'!R19</f>
        <v>0</v>
      </c>
      <c r="AD19" s="28">
        <f>'2010_AG_GW_Counties'!S19+'2010_Urban_GW_Counties'!S19+'2010_MW_GW_Counties'!S19</f>
        <v>66.800000000000011</v>
      </c>
      <c r="AE19" s="28">
        <f>'2010_AG_GW_Counties'!W19</f>
        <v>160</v>
      </c>
      <c r="AF19" s="29">
        <f>'2010_Urban_GW_Counties'!W19</f>
        <v>0</v>
      </c>
      <c r="AG19" s="29">
        <f>'2010_MW_GW_Counties'!W19</f>
        <v>13.199999999999989</v>
      </c>
      <c r="AH19" s="28">
        <f>'2010_AG_GW_Counties'!W19+'2010_Urban_GW_Counties'!W19+'2010_MW_GW_Counties'!W19</f>
        <v>173.2</v>
      </c>
      <c r="AI19" s="29">
        <f t="shared" si="1"/>
        <v>2099.2000000000003</v>
      </c>
      <c r="AL19" s="148" t="s">
        <v>234</v>
      </c>
      <c r="AM19" s="150">
        <v>401</v>
      </c>
      <c r="AN19" s="151" t="s">
        <v>93</v>
      </c>
      <c r="AO19" s="138">
        <f t="shared" ref="AO19:AX22" si="21">U10</f>
        <v>240.9</v>
      </c>
      <c r="AP19" s="138">
        <f t="shared" si="21"/>
        <v>49.3</v>
      </c>
      <c r="AQ19" s="138">
        <f t="shared" si="21"/>
        <v>0</v>
      </c>
      <c r="AR19" s="138">
        <f t="shared" si="21"/>
        <v>290.2</v>
      </c>
      <c r="AS19" s="138">
        <f t="shared" si="21"/>
        <v>267.79999999999995</v>
      </c>
      <c r="AT19" s="138">
        <f t="shared" si="21"/>
        <v>274.5</v>
      </c>
      <c r="AU19" s="138">
        <f t="shared" si="21"/>
        <v>0</v>
      </c>
      <c r="AV19" s="138">
        <f t="shared" si="21"/>
        <v>72.599999999999994</v>
      </c>
      <c r="AW19" s="138">
        <f t="shared" si="21"/>
        <v>26.9</v>
      </c>
      <c r="AX19" s="138">
        <f t="shared" si="21"/>
        <v>0</v>
      </c>
      <c r="AY19" s="138">
        <f t="shared" ref="AY19:BA19" si="22">AE10</f>
        <v>0</v>
      </c>
      <c r="AZ19" s="138">
        <f t="shared" si="22"/>
        <v>95.6</v>
      </c>
      <c r="BA19" s="138">
        <f t="shared" si="22"/>
        <v>0</v>
      </c>
      <c r="BB19" s="138">
        <f t="shared" ref="BB19:BC22" si="23">AH10</f>
        <v>95.6</v>
      </c>
      <c r="BC19" s="138">
        <f t="shared" si="23"/>
        <v>542.29999999999995</v>
      </c>
    </row>
    <row r="20" spans="1:56" x14ac:dyDescent="0.2">
      <c r="A20" s="23" t="s">
        <v>44</v>
      </c>
      <c r="B20" s="24" t="s">
        <v>45</v>
      </c>
      <c r="C20" s="28">
        <f>'2010_AG_GW_Counties'!C20</f>
        <v>52.6</v>
      </c>
      <c r="D20" s="29">
        <f>'2010_Urban_GW_Counties'!C20</f>
        <v>621.80000000000007</v>
      </c>
      <c r="E20" s="29">
        <f>'2010_MW_GW_Counties'!C20</f>
        <v>0</v>
      </c>
      <c r="F20" s="29">
        <f t="shared" si="5"/>
        <v>674.40000000000009</v>
      </c>
      <c r="G20" s="28">
        <f>'2010_AG_GW_Counties'!H20</f>
        <v>65.099999999999994</v>
      </c>
      <c r="H20" s="29">
        <f>'2010_Urban_GW_Counties'!H20</f>
        <v>1671.3</v>
      </c>
      <c r="I20" s="29">
        <f>'2010_MW_GW_Counties'!H20</f>
        <v>26.999999999999996</v>
      </c>
      <c r="J20" s="28">
        <f>'2010_AG_GW_Counties'!D20+'2010_Urban_GW_Counties'!D20+'2010_MW_GW_Counties'!D20</f>
        <v>101.5</v>
      </c>
      <c r="K20" s="28">
        <f>'2010_AG_GW_Counties'!E20+'2010_Urban_GW_Counties'!E20+'2010_MW_GW_Counties'!E20</f>
        <v>65.099999999999994</v>
      </c>
      <c r="L20" s="28">
        <f>'2010_AG_GW_Counties'!F20+'2010_Urban_GW_Counties'!F20+'2010_MW_GW_Counties'!F20</f>
        <v>0</v>
      </c>
      <c r="M20" s="28">
        <f>'2010_AG_GW_Counties'!J20</f>
        <v>8.9</v>
      </c>
      <c r="N20" s="29">
        <f>'2010_Urban_GW_Counties'!J20</f>
        <v>4.8999999999999995</v>
      </c>
      <c r="O20" s="29">
        <f>'2010_MW_GW_Counties'!J20</f>
        <v>0</v>
      </c>
      <c r="P20" s="28">
        <f>'2010_AG_GW_Counties'!J20+'2010_Urban_GW_Counties'!J20+'2010_MW_GW_Counties'!J20</f>
        <v>13.8</v>
      </c>
      <c r="Q20" s="29">
        <f>'2010_AG_GW_Counties'!H20+'2010_Urban_GW_Counties'!H20+'2010_MW_GW_Counties'!H20</f>
        <v>1763.3999999999999</v>
      </c>
      <c r="S20" s="27">
        <v>507</v>
      </c>
      <c r="T20" s="25" t="s">
        <v>163</v>
      </c>
      <c r="U20" s="28">
        <f>'2010_AG_GW_Counties'!P20</f>
        <v>487.9</v>
      </c>
      <c r="V20" s="29">
        <f>'2010_Urban_GW_Counties'!P20</f>
        <v>42.300000000000004</v>
      </c>
      <c r="W20" s="29">
        <f>'2010_MW_GW_Counties'!P20</f>
        <v>8.3000000000000007</v>
      </c>
      <c r="X20" s="29">
        <f t="shared" si="6"/>
        <v>538.49999999999989</v>
      </c>
      <c r="Y20" s="28">
        <f>'2010_AG_GW_Counties'!U20</f>
        <v>2319.8000000000002</v>
      </c>
      <c r="Z20" s="29">
        <f>'2010_Urban_GW_Counties'!U20</f>
        <v>64.900000000000006</v>
      </c>
      <c r="AA20" s="29">
        <f>'2010_MW_GW_Counties'!U20</f>
        <v>286</v>
      </c>
      <c r="AB20" s="28">
        <f>'2010_AG_GW_Counties'!Q20+'2010_Urban_GW_Counties'!Q20+'2010_MW_GW_Counties'!Q20</f>
        <v>101.10000000000001</v>
      </c>
      <c r="AC20" s="28">
        <f>'2010_AG_GW_Counties'!R20+'2010_Urban_GW_Counties'!R20+'2010_MW_GW_Counties'!R20</f>
        <v>0</v>
      </c>
      <c r="AD20" s="28">
        <f>'2010_AG_GW_Counties'!S20+'2010_Urban_GW_Counties'!S20+'2010_MW_GW_Counties'!S20</f>
        <v>139.30000000000001</v>
      </c>
      <c r="AE20" s="28">
        <f>'2010_AG_GW_Counties'!W20</f>
        <v>486.2</v>
      </c>
      <c r="AF20" s="29">
        <f>'2010_Urban_GW_Counties'!W20</f>
        <v>0</v>
      </c>
      <c r="AG20" s="29">
        <f>'2010_MW_GW_Counties'!W20</f>
        <v>123.10000000000002</v>
      </c>
      <c r="AH20" s="28">
        <f>'2010_AG_GW_Counties'!W20+'2010_Urban_GW_Counties'!W20+'2010_MW_GW_Counties'!W20</f>
        <v>609.29999999999995</v>
      </c>
      <c r="AI20" s="29">
        <f t="shared" si="1"/>
        <v>2670.7000000000003</v>
      </c>
      <c r="AL20" s="148"/>
      <c r="AM20" s="150">
        <v>402</v>
      </c>
      <c r="AN20" s="151" t="s">
        <v>155</v>
      </c>
      <c r="AO20" s="138">
        <f t="shared" si="21"/>
        <v>2.7</v>
      </c>
      <c r="AP20" s="138">
        <f t="shared" si="21"/>
        <v>574.9</v>
      </c>
      <c r="AQ20" s="138">
        <f t="shared" si="21"/>
        <v>0</v>
      </c>
      <c r="AR20" s="138">
        <f t="shared" si="21"/>
        <v>577.6</v>
      </c>
      <c r="AS20" s="138">
        <f t="shared" si="21"/>
        <v>5.1999999999999993</v>
      </c>
      <c r="AT20" s="138">
        <f t="shared" si="21"/>
        <v>1448.9</v>
      </c>
      <c r="AU20" s="138">
        <f t="shared" si="21"/>
        <v>26.999999999999996</v>
      </c>
      <c r="AV20" s="138">
        <f t="shared" si="21"/>
        <v>55.100000000000009</v>
      </c>
      <c r="AW20" s="138">
        <f t="shared" si="21"/>
        <v>65.099999999999994</v>
      </c>
      <c r="AX20" s="138">
        <f t="shared" si="21"/>
        <v>0</v>
      </c>
      <c r="AY20" s="138">
        <f t="shared" ref="AY20:BA20" si="24">AE11</f>
        <v>0</v>
      </c>
      <c r="AZ20" s="138">
        <f t="shared" si="24"/>
        <v>0</v>
      </c>
      <c r="BA20" s="138">
        <f t="shared" si="24"/>
        <v>0</v>
      </c>
      <c r="BB20" s="138">
        <f t="shared" si="23"/>
        <v>0</v>
      </c>
      <c r="BC20" s="138">
        <f t="shared" si="23"/>
        <v>1481.1000000000001</v>
      </c>
    </row>
    <row r="21" spans="1:56" x14ac:dyDescent="0.2">
      <c r="A21" s="23" t="s">
        <v>46</v>
      </c>
      <c r="B21" s="24" t="s">
        <v>47</v>
      </c>
      <c r="C21" s="28">
        <f>'2010_AG_GW_Counties'!C21</f>
        <v>505.3</v>
      </c>
      <c r="D21" s="29">
        <f>'2010_Urban_GW_Counties'!C21</f>
        <v>37.900000000000006</v>
      </c>
      <c r="E21" s="29">
        <f>'2010_MW_GW_Counties'!C21</f>
        <v>0</v>
      </c>
      <c r="F21" s="29">
        <f t="shared" si="5"/>
        <v>543.20000000000005</v>
      </c>
      <c r="G21" s="28">
        <f>'2010_AG_GW_Counties'!H21</f>
        <v>919.89999999999986</v>
      </c>
      <c r="H21" s="29">
        <f>'2010_Urban_GW_Counties'!H21</f>
        <v>37.900000000000006</v>
      </c>
      <c r="I21" s="29">
        <f>'2010_MW_GW_Counties'!H21</f>
        <v>0</v>
      </c>
      <c r="J21" s="28">
        <f>'2010_AG_GW_Counties'!D21+'2010_Urban_GW_Counties'!D21+'2010_MW_GW_Counties'!D21</f>
        <v>192</v>
      </c>
      <c r="K21" s="28">
        <f>'2010_AG_GW_Counties'!E21+'2010_Urban_GW_Counties'!E21+'2010_MW_GW_Counties'!E21</f>
        <v>0</v>
      </c>
      <c r="L21" s="28">
        <f>'2010_AG_GW_Counties'!F21+'2010_Urban_GW_Counties'!F21+'2010_MW_GW_Counties'!F21</f>
        <v>20.700000000000003</v>
      </c>
      <c r="M21" s="28">
        <f>'2010_AG_GW_Counties'!J21</f>
        <v>59.8</v>
      </c>
      <c r="N21" s="29">
        <f>'2010_Urban_GW_Counties'!J21</f>
        <v>0</v>
      </c>
      <c r="O21" s="29">
        <f>'2010_MW_GW_Counties'!J21</f>
        <v>0</v>
      </c>
      <c r="P21" s="28">
        <f>'2010_AG_GW_Counties'!J21+'2010_Urban_GW_Counties'!J21+'2010_MW_GW_Counties'!J21</f>
        <v>59.8</v>
      </c>
      <c r="Q21" s="29">
        <f>'2010_AG_GW_Counties'!H21+'2010_Urban_GW_Counties'!H21+'2010_MW_GW_Counties'!H21</f>
        <v>957.79999999999984</v>
      </c>
      <c r="S21" s="27">
        <v>508</v>
      </c>
      <c r="T21" s="25" t="s">
        <v>164</v>
      </c>
      <c r="U21" s="28">
        <f>'2010_AG_GW_Counties'!P21</f>
        <v>49.2</v>
      </c>
      <c r="V21" s="29">
        <f>'2010_Urban_GW_Counties'!P21</f>
        <v>22.6</v>
      </c>
      <c r="W21" s="29">
        <f>'2010_MW_GW_Counties'!P21</f>
        <v>0</v>
      </c>
      <c r="X21" s="29">
        <f t="shared" si="6"/>
        <v>71.800000000000011</v>
      </c>
      <c r="Y21" s="28">
        <f>'2010_AG_GW_Counties'!U21</f>
        <v>295.8</v>
      </c>
      <c r="Z21" s="29">
        <f>'2010_Urban_GW_Counties'!U21</f>
        <v>112</v>
      </c>
      <c r="AA21" s="29">
        <f>'2010_MW_GW_Counties'!U21</f>
        <v>2.4</v>
      </c>
      <c r="AB21" s="28">
        <f>'2010_AG_GW_Counties'!Q21+'2010_Urban_GW_Counties'!Q21+'2010_MW_GW_Counties'!Q21</f>
        <v>27</v>
      </c>
      <c r="AC21" s="28">
        <f>'2010_AG_GW_Counties'!R21+'2010_Urban_GW_Counties'!R21+'2010_MW_GW_Counties'!R21</f>
        <v>0</v>
      </c>
      <c r="AD21" s="28">
        <f>'2010_AG_GW_Counties'!S21+'2010_Urban_GW_Counties'!S21+'2010_MW_GW_Counties'!S21</f>
        <v>25.1</v>
      </c>
      <c r="AE21" s="28">
        <f>'2010_AG_GW_Counties'!W21</f>
        <v>18.2</v>
      </c>
      <c r="AF21" s="29">
        <f>'2010_Urban_GW_Counties'!W21</f>
        <v>4.2</v>
      </c>
      <c r="AG21" s="29">
        <f>'2010_MW_GW_Counties'!W21</f>
        <v>0</v>
      </c>
      <c r="AH21" s="28">
        <f>'2010_AG_GW_Counties'!W21+'2010_Urban_GW_Counties'!W21+'2010_MW_GW_Counties'!W21</f>
        <v>22.4</v>
      </c>
      <c r="AI21" s="29">
        <f t="shared" si="1"/>
        <v>410.2</v>
      </c>
      <c r="AL21" s="148"/>
      <c r="AM21" s="150">
        <v>403</v>
      </c>
      <c r="AN21" s="151" t="s">
        <v>156</v>
      </c>
      <c r="AO21" s="138">
        <f t="shared" si="21"/>
        <v>111.9</v>
      </c>
      <c r="AP21" s="138">
        <f t="shared" si="21"/>
        <v>362.7</v>
      </c>
      <c r="AQ21" s="138">
        <f t="shared" si="21"/>
        <v>0</v>
      </c>
      <c r="AR21" s="138">
        <f t="shared" si="21"/>
        <v>474.6</v>
      </c>
      <c r="AS21" s="138">
        <f t="shared" si="21"/>
        <v>134.70000000000002</v>
      </c>
      <c r="AT21" s="138">
        <f t="shared" si="21"/>
        <v>1078.2</v>
      </c>
      <c r="AU21" s="138">
        <f t="shared" si="21"/>
        <v>5.3</v>
      </c>
      <c r="AV21" s="138">
        <f t="shared" si="21"/>
        <v>267.39999999999998</v>
      </c>
      <c r="AW21" s="138">
        <f t="shared" si="21"/>
        <v>28.1</v>
      </c>
      <c r="AX21" s="138">
        <f t="shared" si="21"/>
        <v>0</v>
      </c>
      <c r="AY21" s="138">
        <f t="shared" ref="AY21:BA21" si="25">AE12</f>
        <v>10.4</v>
      </c>
      <c r="AZ21" s="138">
        <f t="shared" si="25"/>
        <v>230.2</v>
      </c>
      <c r="BA21" s="138">
        <f t="shared" si="25"/>
        <v>0</v>
      </c>
      <c r="BB21" s="138">
        <f t="shared" si="23"/>
        <v>240.6</v>
      </c>
      <c r="BC21" s="138">
        <f t="shared" si="23"/>
        <v>1218.2</v>
      </c>
    </row>
    <row r="22" spans="1:56" ht="13.5" thickBot="1" x14ac:dyDescent="0.25">
      <c r="A22" s="23" t="s">
        <v>48</v>
      </c>
      <c r="B22" s="24" t="s">
        <v>49</v>
      </c>
      <c r="C22" s="28">
        <f>'2010_AG_GW_Counties'!C22</f>
        <v>3.1</v>
      </c>
      <c r="D22" s="29">
        <f>'2010_Urban_GW_Counties'!C22</f>
        <v>1</v>
      </c>
      <c r="E22" s="29">
        <f>'2010_MW_GW_Counties'!C22</f>
        <v>0</v>
      </c>
      <c r="F22" s="29">
        <f t="shared" si="5"/>
        <v>4.0999999999999996</v>
      </c>
      <c r="G22" s="28">
        <f>'2010_AG_GW_Counties'!H22</f>
        <v>4.2</v>
      </c>
      <c r="H22" s="29">
        <f>'2010_Urban_GW_Counties'!H22</f>
        <v>32.900000000000006</v>
      </c>
      <c r="I22" s="29">
        <f>'2010_MW_GW_Counties'!H22</f>
        <v>0</v>
      </c>
      <c r="J22" s="28">
        <f>'2010_AG_GW_Counties'!D22+'2010_Urban_GW_Counties'!D22+'2010_MW_GW_Counties'!D22</f>
        <v>8.2000000000000011</v>
      </c>
      <c r="K22" s="28">
        <f>'2010_AG_GW_Counties'!E22+'2010_Urban_GW_Counties'!E22+'2010_MW_GW_Counties'!E22</f>
        <v>0</v>
      </c>
      <c r="L22" s="28">
        <f>'2010_AG_GW_Counties'!F22+'2010_Urban_GW_Counties'!F22+'2010_MW_GW_Counties'!F22</f>
        <v>0</v>
      </c>
      <c r="M22" s="28">
        <f>'2010_AG_GW_Counties'!J22</f>
        <v>0</v>
      </c>
      <c r="N22" s="29">
        <f>'2010_Urban_GW_Counties'!J22</f>
        <v>0</v>
      </c>
      <c r="O22" s="29">
        <f>'2010_MW_GW_Counties'!J22</f>
        <v>0</v>
      </c>
      <c r="P22" s="28">
        <f>'2010_AG_GW_Counties'!J22+'2010_Urban_GW_Counties'!J22+'2010_MW_GW_Counties'!J22</f>
        <v>0</v>
      </c>
      <c r="Q22" s="29">
        <f>'2010_AG_GW_Counties'!H22+'2010_Urban_GW_Counties'!H22+'2010_MW_GW_Counties'!H22</f>
        <v>37.100000000000009</v>
      </c>
      <c r="S22" s="27">
        <v>509</v>
      </c>
      <c r="T22" s="25" t="s">
        <v>165</v>
      </c>
      <c r="U22" s="28">
        <f>'2010_AG_GW_Counties'!P22</f>
        <v>411.9</v>
      </c>
      <c r="V22" s="29">
        <f>'2010_Urban_GW_Counties'!P22</f>
        <v>47.2</v>
      </c>
      <c r="W22" s="29">
        <f>'2010_MW_GW_Counties'!P22</f>
        <v>0</v>
      </c>
      <c r="X22" s="29">
        <f t="shared" si="6"/>
        <v>459.09999999999997</v>
      </c>
      <c r="Y22" s="28">
        <f>'2010_AG_GW_Counties'!U22</f>
        <v>736.80000000000007</v>
      </c>
      <c r="Z22" s="29">
        <f>'2010_Urban_GW_Counties'!U22</f>
        <v>69.2</v>
      </c>
      <c r="AA22" s="29">
        <f>'2010_MW_GW_Counties'!U22</f>
        <v>0</v>
      </c>
      <c r="AB22" s="28">
        <f>'2010_AG_GW_Counties'!Q22+'2010_Urban_GW_Counties'!Q22+'2010_MW_GW_Counties'!Q22</f>
        <v>106.2</v>
      </c>
      <c r="AC22" s="28">
        <f>'2010_AG_GW_Counties'!R22+'2010_Urban_GW_Counties'!R22+'2010_MW_GW_Counties'!R22</f>
        <v>0</v>
      </c>
      <c r="AD22" s="28">
        <f>'2010_AG_GW_Counties'!S22+'2010_Urban_GW_Counties'!S22+'2010_MW_GW_Counties'!S22</f>
        <v>20.3</v>
      </c>
      <c r="AE22" s="28">
        <f>'2010_AG_GW_Counties'!W22</f>
        <v>167.7</v>
      </c>
      <c r="AF22" s="29">
        <f>'2010_Urban_GW_Counties'!W22</f>
        <v>0</v>
      </c>
      <c r="AG22" s="29">
        <f>'2010_MW_GW_Counties'!W22</f>
        <v>0</v>
      </c>
      <c r="AH22" s="28">
        <f>'2010_AG_GW_Counties'!W22+'2010_Urban_GW_Counties'!W22+'2010_MW_GW_Counties'!W22</f>
        <v>167.7</v>
      </c>
      <c r="AI22" s="29">
        <f t="shared" si="1"/>
        <v>806.00000000000011</v>
      </c>
      <c r="AL22" s="148"/>
      <c r="AM22" s="152">
        <v>404</v>
      </c>
      <c r="AN22" s="153" t="s">
        <v>81</v>
      </c>
      <c r="AO22" s="154">
        <f t="shared" si="21"/>
        <v>32.4</v>
      </c>
      <c r="AP22" s="154">
        <f t="shared" si="21"/>
        <v>33.4</v>
      </c>
      <c r="AQ22" s="154">
        <f t="shared" si="21"/>
        <v>0</v>
      </c>
      <c r="AR22" s="154">
        <f t="shared" si="21"/>
        <v>65.8</v>
      </c>
      <c r="AS22" s="154">
        <f t="shared" si="21"/>
        <v>236.6</v>
      </c>
      <c r="AT22" s="154">
        <f t="shared" si="21"/>
        <v>576.5</v>
      </c>
      <c r="AU22" s="154">
        <f t="shared" si="21"/>
        <v>0</v>
      </c>
      <c r="AV22" s="154">
        <f t="shared" si="21"/>
        <v>19.899999999999999</v>
      </c>
      <c r="AW22" s="154">
        <f t="shared" si="21"/>
        <v>2.1</v>
      </c>
      <c r="AX22" s="154">
        <f t="shared" si="21"/>
        <v>0</v>
      </c>
      <c r="AY22" s="154">
        <f t="shared" ref="AY22:BA22" si="26">AE13</f>
        <v>0</v>
      </c>
      <c r="AZ22" s="154">
        <f t="shared" si="26"/>
        <v>0</v>
      </c>
      <c r="BA22" s="154">
        <f t="shared" si="26"/>
        <v>0</v>
      </c>
      <c r="BB22" s="154">
        <f t="shared" si="23"/>
        <v>0</v>
      </c>
      <c r="BC22" s="154">
        <f t="shared" si="23"/>
        <v>813.1</v>
      </c>
    </row>
    <row r="23" spans="1:56" ht="13.5" thickTop="1" x14ac:dyDescent="0.2">
      <c r="A23" s="23" t="s">
        <v>50</v>
      </c>
      <c r="B23" s="24" t="s">
        <v>51</v>
      </c>
      <c r="C23" s="28">
        <f>'2010_AG_GW_Counties'!C23</f>
        <v>3</v>
      </c>
      <c r="D23" s="29">
        <f>'2010_Urban_GW_Counties'!C23</f>
        <v>4.3999999999999995</v>
      </c>
      <c r="E23" s="29">
        <f>'2010_MW_GW_Counties'!C23</f>
        <v>0</v>
      </c>
      <c r="F23" s="29">
        <f t="shared" si="5"/>
        <v>7.3999999999999995</v>
      </c>
      <c r="G23" s="28">
        <f>'2010_AG_GW_Counties'!H23</f>
        <v>3</v>
      </c>
      <c r="H23" s="29">
        <f>'2010_Urban_GW_Counties'!H23</f>
        <v>4.3999999999999995</v>
      </c>
      <c r="I23" s="29">
        <f>'2010_MW_GW_Counties'!H23</f>
        <v>0</v>
      </c>
      <c r="J23" s="28">
        <f>'2010_AG_GW_Counties'!D23+'2010_Urban_GW_Counties'!D23+'2010_MW_GW_Counties'!D23</f>
        <v>2.8</v>
      </c>
      <c r="K23" s="28">
        <f>'2010_AG_GW_Counties'!E23+'2010_Urban_GW_Counties'!E23+'2010_MW_GW_Counties'!E23</f>
        <v>0</v>
      </c>
      <c r="L23" s="28">
        <f>'2010_AG_GW_Counties'!F23+'2010_Urban_GW_Counties'!F23+'2010_MW_GW_Counties'!F23</f>
        <v>0</v>
      </c>
      <c r="M23" s="28">
        <f>'2010_AG_GW_Counties'!J23</f>
        <v>0</v>
      </c>
      <c r="N23" s="29">
        <f>'2010_Urban_GW_Counties'!J23</f>
        <v>0</v>
      </c>
      <c r="O23" s="29">
        <f>'2010_MW_GW_Counties'!J23</f>
        <v>0</v>
      </c>
      <c r="P23" s="28">
        <f>'2010_AG_GW_Counties'!J23+'2010_Urban_GW_Counties'!J23+'2010_MW_GW_Counties'!J23</f>
        <v>0</v>
      </c>
      <c r="Q23" s="29">
        <f>'2010_AG_GW_Counties'!H23+'2010_Urban_GW_Counties'!H23+'2010_MW_GW_Counties'!H23</f>
        <v>7.3999999999999995</v>
      </c>
      <c r="S23" s="27">
        <v>510</v>
      </c>
      <c r="T23" s="25" t="s">
        <v>166</v>
      </c>
      <c r="U23" s="28">
        <f>'2010_AG_GW_Counties'!P23</f>
        <v>17.7</v>
      </c>
      <c r="V23" s="29">
        <f>'2010_Urban_GW_Counties'!P23</f>
        <v>6</v>
      </c>
      <c r="W23" s="29">
        <f>'2010_MW_GW_Counties'!P23</f>
        <v>0</v>
      </c>
      <c r="X23" s="29">
        <f t="shared" si="6"/>
        <v>23.7</v>
      </c>
      <c r="Y23" s="28">
        <f>'2010_AG_GW_Counties'!U23</f>
        <v>478.59999999999997</v>
      </c>
      <c r="Z23" s="29">
        <f>'2010_Urban_GW_Counties'!U23</f>
        <v>34.9</v>
      </c>
      <c r="AA23" s="29">
        <f>'2010_MW_GW_Counties'!U23</f>
        <v>49.899999999999991</v>
      </c>
      <c r="AB23" s="28">
        <f>'2010_AG_GW_Counties'!Q23+'2010_Urban_GW_Counties'!Q23+'2010_MW_GW_Counties'!Q23</f>
        <v>3.7</v>
      </c>
      <c r="AC23" s="28">
        <f>'2010_AG_GW_Counties'!R23+'2010_Urban_GW_Counties'!R23+'2010_MW_GW_Counties'!R23</f>
        <v>0</v>
      </c>
      <c r="AD23" s="28">
        <f>'2010_AG_GW_Counties'!S23+'2010_Urban_GW_Counties'!S23+'2010_MW_GW_Counties'!S23</f>
        <v>0</v>
      </c>
      <c r="AE23" s="28">
        <f>'2010_AG_GW_Counties'!W23</f>
        <v>58</v>
      </c>
      <c r="AF23" s="29">
        <f>'2010_Urban_GW_Counties'!W23</f>
        <v>0</v>
      </c>
      <c r="AG23" s="29">
        <f>'2010_MW_GW_Counties'!W23</f>
        <v>0</v>
      </c>
      <c r="AH23" s="28">
        <f>'2010_AG_GW_Counties'!W23+'2010_Urban_GW_Counties'!W23+'2010_MW_GW_Counties'!W23</f>
        <v>58</v>
      </c>
      <c r="AI23" s="29">
        <f t="shared" si="1"/>
        <v>563.4</v>
      </c>
      <c r="AL23" s="148"/>
      <c r="AM23" s="150"/>
      <c r="AN23" s="155" t="s">
        <v>242</v>
      </c>
      <c r="AO23" s="138">
        <f>SUM(AO19:AO22)</f>
        <v>387.9</v>
      </c>
      <c r="AP23" s="138">
        <f t="shared" ref="AP23:BC23" si="27">SUM(AP19:AP22)</f>
        <v>1020.2999999999998</v>
      </c>
      <c r="AQ23" s="138">
        <f t="shared" si="27"/>
        <v>0</v>
      </c>
      <c r="AR23" s="138">
        <f t="shared" si="27"/>
        <v>1408.2</v>
      </c>
      <c r="AS23" s="138">
        <f t="shared" si="27"/>
        <v>644.29999999999995</v>
      </c>
      <c r="AT23" s="138">
        <f t="shared" si="27"/>
        <v>3378.1000000000004</v>
      </c>
      <c r="AU23" s="138">
        <f t="shared" si="27"/>
        <v>32.299999999999997</v>
      </c>
      <c r="AV23" s="138">
        <f t="shared" si="27"/>
        <v>414.99999999999994</v>
      </c>
      <c r="AW23" s="138">
        <f t="shared" si="27"/>
        <v>122.19999999999999</v>
      </c>
      <c r="AX23" s="138">
        <f t="shared" si="27"/>
        <v>0</v>
      </c>
      <c r="AY23" s="138">
        <f t="shared" ref="AY23:BA23" si="28">SUM(AY19:AY22)</f>
        <v>10.4</v>
      </c>
      <c r="AZ23" s="138">
        <f t="shared" si="28"/>
        <v>325.79999999999995</v>
      </c>
      <c r="BA23" s="138">
        <f t="shared" si="28"/>
        <v>0</v>
      </c>
      <c r="BB23" s="138">
        <f t="shared" si="27"/>
        <v>336.2</v>
      </c>
      <c r="BC23" s="138">
        <f t="shared" si="27"/>
        <v>4054.7000000000003</v>
      </c>
      <c r="BD23" s="28">
        <f>AS23+AT23+AU23</f>
        <v>4054.7000000000007</v>
      </c>
    </row>
    <row r="24" spans="1:56" x14ac:dyDescent="0.2">
      <c r="A24" s="23" t="s">
        <v>52</v>
      </c>
      <c r="B24" s="24" t="s">
        <v>53</v>
      </c>
      <c r="C24" s="28">
        <f>'2010_AG_GW_Counties'!C24</f>
        <v>21.3</v>
      </c>
      <c r="D24" s="29">
        <f>'2010_Urban_GW_Counties'!C24</f>
        <v>6.8</v>
      </c>
      <c r="E24" s="29">
        <f>'2010_MW_GW_Counties'!C24</f>
        <v>0</v>
      </c>
      <c r="F24" s="29">
        <f t="shared" si="5"/>
        <v>28.1</v>
      </c>
      <c r="G24" s="28">
        <f>'2010_AG_GW_Counties'!H24</f>
        <v>41.699999999999996</v>
      </c>
      <c r="H24" s="29">
        <f>'2010_Urban_GW_Counties'!H24</f>
        <v>16.099999999999998</v>
      </c>
      <c r="I24" s="29">
        <f>'2010_MW_GW_Counties'!H24</f>
        <v>0</v>
      </c>
      <c r="J24" s="28">
        <f>'2010_AG_GW_Counties'!D24+'2010_Urban_GW_Counties'!D24+'2010_MW_GW_Counties'!D24</f>
        <v>9.4</v>
      </c>
      <c r="K24" s="28">
        <f>'2010_AG_GW_Counties'!E24+'2010_Urban_GW_Counties'!E24+'2010_MW_GW_Counties'!E24</f>
        <v>0</v>
      </c>
      <c r="L24" s="28">
        <f>'2010_AG_GW_Counties'!F24+'2010_Urban_GW_Counties'!F24+'2010_MW_GW_Counties'!F24</f>
        <v>2.4</v>
      </c>
      <c r="M24" s="28">
        <f>'2010_AG_GW_Counties'!J24</f>
        <v>0</v>
      </c>
      <c r="N24" s="29">
        <f>'2010_Urban_GW_Counties'!J24</f>
        <v>0</v>
      </c>
      <c r="O24" s="29">
        <f>'2010_MW_GW_Counties'!J24</f>
        <v>0</v>
      </c>
      <c r="P24" s="28">
        <f>'2010_AG_GW_Counties'!J24+'2010_Urban_GW_Counties'!J24+'2010_MW_GW_Counties'!J24</f>
        <v>0</v>
      </c>
      <c r="Q24" s="29">
        <f>'2010_AG_GW_Counties'!H24+'2010_Urban_GW_Counties'!H24+'2010_MW_GW_Counties'!H24</f>
        <v>57.8</v>
      </c>
      <c r="S24" s="27">
        <v>511</v>
      </c>
      <c r="T24" s="25" t="s">
        <v>167</v>
      </c>
      <c r="U24" s="28">
        <f>'2010_AG_GW_Counties'!P24</f>
        <v>191.60000000000002</v>
      </c>
      <c r="V24" s="29">
        <f>'2010_Urban_GW_Counties'!P24</f>
        <v>229.20000000000005</v>
      </c>
      <c r="W24" s="29">
        <f>'2010_MW_GW_Counties'!P24</f>
        <v>0</v>
      </c>
      <c r="X24" s="29">
        <f t="shared" si="6"/>
        <v>420.80000000000007</v>
      </c>
      <c r="Y24" s="28">
        <f>'2010_AG_GW_Counties'!U24</f>
        <v>460.4</v>
      </c>
      <c r="Z24" s="29">
        <f>'2010_Urban_GW_Counties'!U24</f>
        <v>416.20000000000005</v>
      </c>
      <c r="AA24" s="29">
        <f>'2010_MW_GW_Counties'!U24</f>
        <v>1.8</v>
      </c>
      <c r="AB24" s="28">
        <f>'2010_AG_GW_Counties'!Q24+'2010_Urban_GW_Counties'!Q24+'2010_MW_GW_Counties'!Q24</f>
        <v>66.7</v>
      </c>
      <c r="AC24" s="28">
        <f>'2010_AG_GW_Counties'!R24+'2010_Urban_GW_Counties'!R24+'2010_MW_GW_Counties'!R24</f>
        <v>0</v>
      </c>
      <c r="AD24" s="28">
        <f>'2010_AG_GW_Counties'!S24+'2010_Urban_GW_Counties'!S24+'2010_MW_GW_Counties'!S24</f>
        <v>5.4</v>
      </c>
      <c r="AE24" s="28">
        <f>'2010_AG_GW_Counties'!W24</f>
        <v>18.5</v>
      </c>
      <c r="AF24" s="29">
        <f>'2010_Urban_GW_Counties'!W24</f>
        <v>0</v>
      </c>
      <c r="AG24" s="29">
        <f>'2010_MW_GW_Counties'!W24</f>
        <v>0</v>
      </c>
      <c r="AH24" s="28">
        <f>'2010_AG_GW_Counties'!W24+'2010_Urban_GW_Counties'!W24+'2010_MW_GW_Counties'!W24</f>
        <v>18.5</v>
      </c>
      <c r="AI24" s="29">
        <f t="shared" si="1"/>
        <v>878.4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'2010_AG_GW_Counties'!C25</f>
        <v>594.4</v>
      </c>
      <c r="D25" s="29">
        <f>'2010_Urban_GW_Counties'!C25</f>
        <v>81.8</v>
      </c>
      <c r="E25" s="29">
        <f>'2010_MW_GW_Counties'!C25</f>
        <v>201.5</v>
      </c>
      <c r="F25" s="29">
        <f t="shared" si="5"/>
        <v>877.69999999999993</v>
      </c>
      <c r="G25" s="28">
        <f>'2010_AG_GW_Counties'!H25</f>
        <v>1838.4999999999998</v>
      </c>
      <c r="H25" s="29">
        <f>'2010_Urban_GW_Counties'!H25</f>
        <v>84</v>
      </c>
      <c r="I25" s="29">
        <f>'2010_MW_GW_Counties'!H25</f>
        <v>481.9</v>
      </c>
      <c r="J25" s="28">
        <f>'2010_AG_GW_Counties'!D25+'2010_Urban_GW_Counties'!D25+'2010_MW_GW_Counties'!D25</f>
        <v>131.5</v>
      </c>
      <c r="K25" s="28">
        <f>'2010_AG_GW_Counties'!E25+'2010_Urban_GW_Counties'!E25+'2010_MW_GW_Counties'!E25</f>
        <v>96</v>
      </c>
      <c r="L25" s="28">
        <f>'2010_AG_GW_Counties'!F25+'2010_Urban_GW_Counties'!F25+'2010_MW_GW_Counties'!F25</f>
        <v>62.3</v>
      </c>
      <c r="M25" s="28">
        <f>'2010_AG_GW_Counties'!J25</f>
        <v>282.5</v>
      </c>
      <c r="N25" s="29">
        <f>'2010_Urban_GW_Counties'!J25</f>
        <v>0</v>
      </c>
      <c r="O25" s="29">
        <f>'2010_MW_GW_Counties'!J25</f>
        <v>0</v>
      </c>
      <c r="P25" s="28">
        <f>'2010_AG_GW_Counties'!J25+'2010_Urban_GW_Counties'!J25+'2010_MW_GW_Counties'!J25</f>
        <v>282.5</v>
      </c>
      <c r="Q25" s="29">
        <f>'2010_AG_GW_Counties'!H25+'2010_Urban_GW_Counties'!H25+'2010_MW_GW_Counties'!H25</f>
        <v>2404.3999999999996</v>
      </c>
      <c r="S25" s="27">
        <v>601</v>
      </c>
      <c r="T25" s="25" t="s">
        <v>168</v>
      </c>
      <c r="U25" s="28">
        <f>'2010_AG_GW_Counties'!P25</f>
        <v>1.4</v>
      </c>
      <c r="V25" s="29">
        <f>'2010_Urban_GW_Counties'!P25</f>
        <v>9.6999999999999993</v>
      </c>
      <c r="W25" s="29">
        <f>'2010_MW_GW_Counties'!P25</f>
        <v>0</v>
      </c>
      <c r="X25" s="29">
        <f t="shared" si="6"/>
        <v>11.1</v>
      </c>
      <c r="Y25" s="28">
        <f>'2010_AG_GW_Counties'!U25</f>
        <v>28.7</v>
      </c>
      <c r="Z25" s="29">
        <f>'2010_Urban_GW_Counties'!U25</f>
        <v>81.400000000000006</v>
      </c>
      <c r="AA25" s="29">
        <f>'2010_MW_GW_Counties'!U25</f>
        <v>0</v>
      </c>
      <c r="AB25" s="28">
        <f>'2010_AG_GW_Counties'!Q25+'2010_Urban_GW_Counties'!Q25+'2010_MW_GW_Counties'!Q25</f>
        <v>31.9</v>
      </c>
      <c r="AC25" s="28">
        <f>'2010_AG_GW_Counties'!R25+'2010_Urban_GW_Counties'!R25+'2010_MW_GW_Counties'!R25</f>
        <v>0</v>
      </c>
      <c r="AD25" s="28">
        <f>'2010_AG_GW_Counties'!S25+'2010_Urban_GW_Counties'!S25+'2010_MW_GW_Counties'!S25</f>
        <v>1</v>
      </c>
      <c r="AE25" s="28">
        <f>'2010_AG_GW_Counties'!W25</f>
        <v>0</v>
      </c>
      <c r="AF25" s="29">
        <f>'2010_Urban_GW_Counties'!W25</f>
        <v>0</v>
      </c>
      <c r="AG25" s="29">
        <f>'2010_MW_GW_Counties'!W25</f>
        <v>0</v>
      </c>
      <c r="AH25" s="28">
        <f>'2010_AG_GW_Counties'!W25+'2010_Urban_GW_Counties'!W25+'2010_MW_GW_Counties'!W25</f>
        <v>0</v>
      </c>
      <c r="AI25" s="29">
        <f t="shared" si="1"/>
        <v>110.10000000000001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'2010_AG_GW_Counties'!C26</f>
        <v>89.2</v>
      </c>
      <c r="D26" s="29">
        <f>'2010_Urban_GW_Counties'!C26</f>
        <v>2.8</v>
      </c>
      <c r="E26" s="29">
        <f>'2010_MW_GW_Counties'!C26</f>
        <v>0</v>
      </c>
      <c r="F26" s="29">
        <f t="shared" si="5"/>
        <v>92</v>
      </c>
      <c r="G26" s="28">
        <f>'2010_AG_GW_Counties'!H26</f>
        <v>353</v>
      </c>
      <c r="H26" s="29">
        <f>'2010_Urban_GW_Counties'!H26</f>
        <v>3</v>
      </c>
      <c r="I26" s="29">
        <f>'2010_MW_GW_Counties'!H26</f>
        <v>58.300000000000004</v>
      </c>
      <c r="J26" s="28">
        <f>'2010_AG_GW_Counties'!D26+'2010_Urban_GW_Counties'!D26+'2010_MW_GW_Counties'!D26</f>
        <v>27.900000000000002</v>
      </c>
      <c r="K26" s="28">
        <f>'2010_AG_GW_Counties'!E26+'2010_Urban_GW_Counties'!E26+'2010_MW_GW_Counties'!E26</f>
        <v>0</v>
      </c>
      <c r="L26" s="28">
        <f>'2010_AG_GW_Counties'!F26+'2010_Urban_GW_Counties'!F26+'2010_MW_GW_Counties'!F26</f>
        <v>14.3</v>
      </c>
      <c r="M26" s="28">
        <f>'2010_AG_GW_Counties'!J26</f>
        <v>65.2</v>
      </c>
      <c r="N26" s="29">
        <f>'2010_Urban_GW_Counties'!J26</f>
        <v>0</v>
      </c>
      <c r="O26" s="29">
        <f>'2010_MW_GW_Counties'!J26</f>
        <v>4.7000000000000028</v>
      </c>
      <c r="P26" s="28">
        <f>'2010_AG_GW_Counties'!J26+'2010_Urban_GW_Counties'!J26+'2010_MW_GW_Counties'!J26</f>
        <v>69.900000000000006</v>
      </c>
      <c r="Q26" s="29">
        <f>'2010_AG_GW_Counties'!H26+'2010_Urban_GW_Counties'!H26+'2010_MW_GW_Counties'!H26</f>
        <v>414.3</v>
      </c>
      <c r="S26" s="27">
        <v>602</v>
      </c>
      <c r="T26" s="25" t="s">
        <v>169</v>
      </c>
      <c r="U26" s="28">
        <f>'2010_AG_GW_Counties'!P26</f>
        <v>1</v>
      </c>
      <c r="V26" s="29">
        <f>'2010_Urban_GW_Counties'!P26</f>
        <v>44</v>
      </c>
      <c r="W26" s="29">
        <f>'2010_MW_GW_Counties'!P26</f>
        <v>0</v>
      </c>
      <c r="X26" s="29">
        <f t="shared" si="6"/>
        <v>45</v>
      </c>
      <c r="Y26" s="28">
        <f>'2010_AG_GW_Counties'!U26</f>
        <v>702.4</v>
      </c>
      <c r="Z26" s="29">
        <f>'2010_Urban_GW_Counties'!U26</f>
        <v>131</v>
      </c>
      <c r="AA26" s="29">
        <f>'2010_MW_GW_Counties'!U26</f>
        <v>1.8</v>
      </c>
      <c r="AB26" s="28">
        <f>'2010_AG_GW_Counties'!Q26+'2010_Urban_GW_Counties'!Q26+'2010_MW_GW_Counties'!Q26</f>
        <v>22.3</v>
      </c>
      <c r="AC26" s="28">
        <f>'2010_AG_GW_Counties'!R26+'2010_Urban_GW_Counties'!R26+'2010_MW_GW_Counties'!R26</f>
        <v>0</v>
      </c>
      <c r="AD26" s="28">
        <f>'2010_AG_GW_Counties'!S26+'2010_Urban_GW_Counties'!S26+'2010_MW_GW_Counties'!S26</f>
        <v>6.1999999999999993</v>
      </c>
      <c r="AE26" s="28">
        <f>'2010_AG_GW_Counties'!W26</f>
        <v>181.6</v>
      </c>
      <c r="AF26" s="29">
        <f>'2010_Urban_GW_Counties'!W26</f>
        <v>0</v>
      </c>
      <c r="AG26" s="29">
        <f>'2010_MW_GW_Counties'!W26</f>
        <v>0</v>
      </c>
      <c r="AH26" s="28">
        <f>'2010_AG_GW_Counties'!W26+'2010_Urban_GW_Counties'!W26+'2010_MW_GW_Counties'!W26</f>
        <v>181.6</v>
      </c>
      <c r="AI26" s="29">
        <f t="shared" si="1"/>
        <v>835.19999999999993</v>
      </c>
      <c r="AL26" s="148" t="s">
        <v>235</v>
      </c>
      <c r="AM26" s="150">
        <v>501</v>
      </c>
      <c r="AN26" s="151" t="s">
        <v>157</v>
      </c>
      <c r="AO26" s="138">
        <f t="shared" ref="AO26:AO36" si="29">U14</f>
        <v>78.3</v>
      </c>
      <c r="AP26" s="138">
        <f t="shared" ref="AP26:AP36" si="30">V14</f>
        <v>11.2</v>
      </c>
      <c r="AQ26" s="138">
        <f t="shared" ref="AQ26:AQ36" si="31">W14</f>
        <v>0</v>
      </c>
      <c r="AR26" s="138">
        <f t="shared" ref="AR26:AR36" si="32">X14</f>
        <v>89.5</v>
      </c>
      <c r="AS26" s="138">
        <f t="shared" ref="AS26:AS36" si="33">Y14</f>
        <v>311.2</v>
      </c>
      <c r="AT26" s="138">
        <f t="shared" ref="AT26:AT36" si="34">Z14</f>
        <v>16.199999999999996</v>
      </c>
      <c r="AU26" s="138">
        <f t="shared" ref="AU26:AU36" si="35">AA14</f>
        <v>8.4</v>
      </c>
      <c r="AV26" s="138">
        <f t="shared" ref="AV26:AV36" si="36">AB14</f>
        <v>31.800000000000008</v>
      </c>
      <c r="AW26" s="138">
        <f t="shared" ref="AW26:AW36" si="37">AC14</f>
        <v>0</v>
      </c>
      <c r="AX26" s="138">
        <f t="shared" ref="AX26:AX36" si="38">AD14</f>
        <v>5.6999999999999993</v>
      </c>
      <c r="AY26" s="138">
        <f t="shared" ref="AY26:AY36" si="39">AE14</f>
        <v>38.6</v>
      </c>
      <c r="AZ26" s="138">
        <f t="shared" ref="AZ26:AZ36" si="40">AF14</f>
        <v>0</v>
      </c>
      <c r="BA26" s="138">
        <f t="shared" ref="BA26:BA36" si="41">AG14</f>
        <v>0</v>
      </c>
      <c r="BB26" s="138">
        <f t="shared" ref="BB26:BB36" si="42">AH14</f>
        <v>38.6</v>
      </c>
      <c r="BC26" s="138">
        <f t="shared" ref="BC26:BC36" si="43">AI14</f>
        <v>335.79999999999995</v>
      </c>
    </row>
    <row r="27" spans="1:56" x14ac:dyDescent="0.2">
      <c r="A27" s="23" t="s">
        <v>58</v>
      </c>
      <c r="B27" s="24" t="s">
        <v>59</v>
      </c>
      <c r="C27" s="28">
        <f>'2010_AG_GW_Counties'!C27</f>
        <v>81.599999999999994</v>
      </c>
      <c r="D27" s="29">
        <f>'2010_Urban_GW_Counties'!C27</f>
        <v>2.8000000000000003</v>
      </c>
      <c r="E27" s="29">
        <f>'2010_MW_GW_Counties'!C27</f>
        <v>0</v>
      </c>
      <c r="F27" s="29">
        <f t="shared" si="5"/>
        <v>84.399999999999991</v>
      </c>
      <c r="G27" s="28">
        <f>'2010_AG_GW_Counties'!H27</f>
        <v>236.8</v>
      </c>
      <c r="H27" s="29">
        <f>'2010_Urban_GW_Counties'!H27</f>
        <v>4.0999999999999996</v>
      </c>
      <c r="I27" s="29">
        <f>'2010_MW_GW_Counties'!H27</f>
        <v>0</v>
      </c>
      <c r="J27" s="28">
        <f>'2010_AG_GW_Counties'!D27+'2010_Urban_GW_Counties'!D27+'2010_MW_GW_Counties'!D27</f>
        <v>25.900000000000002</v>
      </c>
      <c r="K27" s="28">
        <f>'2010_AG_GW_Counties'!E27+'2010_Urban_GW_Counties'!E27+'2010_MW_GW_Counties'!E27</f>
        <v>0</v>
      </c>
      <c r="L27" s="28">
        <f>'2010_AG_GW_Counties'!F27+'2010_Urban_GW_Counties'!F27+'2010_MW_GW_Counties'!F27</f>
        <v>0</v>
      </c>
      <c r="M27" s="28">
        <f>'2010_AG_GW_Counties'!J27</f>
        <v>0</v>
      </c>
      <c r="N27" s="29">
        <f>'2010_Urban_GW_Counties'!J27</f>
        <v>0</v>
      </c>
      <c r="O27" s="29">
        <f>'2010_MW_GW_Counties'!J27</f>
        <v>0</v>
      </c>
      <c r="P27" s="28">
        <f>'2010_AG_GW_Counties'!J27+'2010_Urban_GW_Counties'!J27+'2010_MW_GW_Counties'!J27</f>
        <v>0</v>
      </c>
      <c r="Q27" s="29">
        <f>'2010_AG_GW_Counties'!H27+'2010_Urban_GW_Counties'!H27+'2010_MW_GW_Counties'!H27</f>
        <v>240.9</v>
      </c>
      <c r="S27" s="27">
        <v>603</v>
      </c>
      <c r="T27" s="25" t="s">
        <v>170</v>
      </c>
      <c r="U27" s="28">
        <f>'2010_AG_GW_Counties'!P27</f>
        <v>254</v>
      </c>
      <c r="V27" s="29">
        <f>'2010_Urban_GW_Counties'!P27</f>
        <v>40.200000000000003</v>
      </c>
      <c r="W27" s="29">
        <f>'2010_MW_GW_Counties'!P27</f>
        <v>0</v>
      </c>
      <c r="X27" s="29">
        <f t="shared" si="6"/>
        <v>294.2</v>
      </c>
      <c r="Y27" s="28">
        <f>'2010_AG_GW_Counties'!U27</f>
        <v>707.2</v>
      </c>
      <c r="Z27" s="29">
        <f>'2010_Urban_GW_Counties'!U27</f>
        <v>95.1</v>
      </c>
      <c r="AA27" s="29">
        <f>'2010_MW_GW_Counties'!U27</f>
        <v>0.8</v>
      </c>
      <c r="AB27" s="28">
        <f>'2010_AG_GW_Counties'!Q27+'2010_Urban_GW_Counties'!Q27+'2010_MW_GW_Counties'!Q27</f>
        <v>58.3</v>
      </c>
      <c r="AC27" s="28">
        <f>'2010_AG_GW_Counties'!R27+'2010_Urban_GW_Counties'!R27+'2010_MW_GW_Counties'!R27</f>
        <v>0</v>
      </c>
      <c r="AD27" s="28">
        <f>'2010_AG_GW_Counties'!S27+'2010_Urban_GW_Counties'!S27+'2010_MW_GW_Counties'!S27</f>
        <v>14.6</v>
      </c>
      <c r="AE27" s="28">
        <f>'2010_AG_GW_Counties'!W27</f>
        <v>13.7</v>
      </c>
      <c r="AF27" s="29">
        <f>'2010_Urban_GW_Counties'!W27</f>
        <v>2.8</v>
      </c>
      <c r="AG27" s="29">
        <f>'2010_MW_GW_Counties'!W27</f>
        <v>0</v>
      </c>
      <c r="AH27" s="28">
        <f>'2010_AG_GW_Counties'!W27+'2010_Urban_GW_Counties'!W27+'2010_MW_GW_Counties'!W27</f>
        <v>16.5</v>
      </c>
      <c r="AI27" s="29">
        <f t="shared" si="1"/>
        <v>803.1</v>
      </c>
      <c r="AL27" s="148"/>
      <c r="AM27" s="150">
        <v>502</v>
      </c>
      <c r="AN27" s="151" t="s">
        <v>158</v>
      </c>
      <c r="AO27" s="138">
        <f t="shared" si="29"/>
        <v>4.5</v>
      </c>
      <c r="AP27" s="138">
        <f t="shared" si="30"/>
        <v>0.4</v>
      </c>
      <c r="AQ27" s="138">
        <f t="shared" si="31"/>
        <v>0</v>
      </c>
      <c r="AR27" s="138">
        <f t="shared" si="32"/>
        <v>4.9000000000000004</v>
      </c>
      <c r="AS27" s="138">
        <f t="shared" si="33"/>
        <v>10.4</v>
      </c>
      <c r="AT27" s="138">
        <f t="shared" si="34"/>
        <v>0.7</v>
      </c>
      <c r="AU27" s="138">
        <f t="shared" si="35"/>
        <v>0</v>
      </c>
      <c r="AV27" s="138">
        <f t="shared" si="36"/>
        <v>0.89999999999999991</v>
      </c>
      <c r="AW27" s="138">
        <f t="shared" si="37"/>
        <v>0</v>
      </c>
      <c r="AX27" s="138">
        <f t="shared" si="38"/>
        <v>0.30000000000000004</v>
      </c>
      <c r="AY27" s="138">
        <f t="shared" si="39"/>
        <v>0</v>
      </c>
      <c r="AZ27" s="138">
        <f t="shared" si="40"/>
        <v>0</v>
      </c>
      <c r="BA27" s="138">
        <f t="shared" si="41"/>
        <v>0</v>
      </c>
      <c r="BB27" s="138">
        <f t="shared" si="42"/>
        <v>0</v>
      </c>
      <c r="BC27" s="138">
        <f t="shared" si="43"/>
        <v>11.1</v>
      </c>
    </row>
    <row r="28" spans="1:56" x14ac:dyDescent="0.2">
      <c r="A28" s="23" t="s">
        <v>60</v>
      </c>
      <c r="B28" s="24" t="s">
        <v>61</v>
      </c>
      <c r="C28" s="28">
        <f>'2010_AG_GW_Counties'!C28</f>
        <v>386.00000000000006</v>
      </c>
      <c r="D28" s="29">
        <f>'2010_Urban_GW_Counties'!C28</f>
        <v>67.099999999999994</v>
      </c>
      <c r="E28" s="29">
        <f>'2010_MW_GW_Counties'!C28</f>
        <v>0</v>
      </c>
      <c r="F28" s="29">
        <f t="shared" si="5"/>
        <v>453.1</v>
      </c>
      <c r="G28" s="28">
        <f>'2010_AG_GW_Counties'!H28</f>
        <v>386.00000000000006</v>
      </c>
      <c r="H28" s="29">
        <f>'2010_Urban_GW_Counties'!H28</f>
        <v>67.099999999999994</v>
      </c>
      <c r="I28" s="29">
        <f>'2010_MW_GW_Counties'!H28</f>
        <v>0.4</v>
      </c>
      <c r="J28" s="28">
        <f>'2010_AG_GW_Counties'!D28+'2010_Urban_GW_Counties'!D28+'2010_MW_GW_Counties'!D28</f>
        <v>150.5</v>
      </c>
      <c r="K28" s="28">
        <f>'2010_AG_GW_Counties'!E28+'2010_Urban_GW_Counties'!E28+'2010_MW_GW_Counties'!E28</f>
        <v>0</v>
      </c>
      <c r="L28" s="28">
        <f>'2010_AG_GW_Counties'!F28+'2010_Urban_GW_Counties'!F28+'2010_MW_GW_Counties'!F28</f>
        <v>0</v>
      </c>
      <c r="M28" s="28">
        <f>'2010_AG_GW_Counties'!J28</f>
        <v>0</v>
      </c>
      <c r="N28" s="29">
        <f>'2010_Urban_GW_Counties'!J28</f>
        <v>0</v>
      </c>
      <c r="O28" s="29">
        <f>'2010_MW_GW_Counties'!J28</f>
        <v>0</v>
      </c>
      <c r="P28" s="28">
        <f>'2010_AG_GW_Counties'!J28+'2010_Urban_GW_Counties'!J28+'2010_MW_GW_Counties'!J28</f>
        <v>0</v>
      </c>
      <c r="Q28" s="29">
        <f>'2010_AG_GW_Counties'!H28+'2010_Urban_GW_Counties'!H28+'2010_MW_GW_Counties'!H28</f>
        <v>453.5</v>
      </c>
      <c r="S28" s="27">
        <v>604</v>
      </c>
      <c r="T28" s="25" t="s">
        <v>171</v>
      </c>
      <c r="U28" s="28">
        <f>'2010_AG_GW_Counties'!P28</f>
        <v>2.6999999999999997</v>
      </c>
      <c r="V28" s="29">
        <f>'2010_Urban_GW_Counties'!P28</f>
        <v>2.7</v>
      </c>
      <c r="W28" s="29">
        <f>'2010_MW_GW_Counties'!P28</f>
        <v>0</v>
      </c>
      <c r="X28" s="29">
        <f t="shared" si="6"/>
        <v>5.4</v>
      </c>
      <c r="Y28" s="28">
        <f>'2010_AG_GW_Counties'!U28</f>
        <v>31.400000000000002</v>
      </c>
      <c r="Z28" s="29">
        <f>'2010_Urban_GW_Counties'!U28</f>
        <v>53.600000000000009</v>
      </c>
      <c r="AA28" s="29">
        <f>'2010_MW_GW_Counties'!U28</f>
        <v>0</v>
      </c>
      <c r="AB28" s="28">
        <f>'2010_AG_GW_Counties'!Q28+'2010_Urban_GW_Counties'!Q28+'2010_MW_GW_Counties'!Q28</f>
        <v>16.3</v>
      </c>
      <c r="AC28" s="28">
        <f>'2010_AG_GW_Counties'!R28+'2010_Urban_GW_Counties'!R28+'2010_MW_GW_Counties'!R28</f>
        <v>0</v>
      </c>
      <c r="AD28" s="28">
        <f>'2010_AG_GW_Counties'!S28+'2010_Urban_GW_Counties'!S28+'2010_MW_GW_Counties'!S28</f>
        <v>3.0999999999999996</v>
      </c>
      <c r="AE28" s="28">
        <f>'2010_AG_GW_Counties'!W28</f>
        <v>4.5</v>
      </c>
      <c r="AF28" s="29">
        <f>'2010_Urban_GW_Counties'!W28</f>
        <v>0</v>
      </c>
      <c r="AG28" s="29">
        <f>'2010_MW_GW_Counties'!W28</f>
        <v>0</v>
      </c>
      <c r="AH28" s="28">
        <f>'2010_AG_GW_Counties'!W28+'2010_Urban_GW_Counties'!W28+'2010_MW_GW_Counties'!W28</f>
        <v>4.5</v>
      </c>
      <c r="AI28" s="29">
        <f t="shared" si="1"/>
        <v>85.000000000000014</v>
      </c>
      <c r="AL28" s="148"/>
      <c r="AM28" s="150">
        <v>503</v>
      </c>
      <c r="AN28" s="151" t="s">
        <v>159</v>
      </c>
      <c r="AO28" s="138">
        <f t="shared" si="29"/>
        <v>192.6</v>
      </c>
      <c r="AP28" s="138">
        <f t="shared" si="30"/>
        <v>52.600000000000009</v>
      </c>
      <c r="AQ28" s="138">
        <f t="shared" si="31"/>
        <v>0</v>
      </c>
      <c r="AR28" s="138">
        <f t="shared" si="32"/>
        <v>245.2</v>
      </c>
      <c r="AS28" s="138">
        <f t="shared" si="33"/>
        <v>398.59999999999997</v>
      </c>
      <c r="AT28" s="138">
        <f t="shared" si="34"/>
        <v>64.100000000000009</v>
      </c>
      <c r="AU28" s="138">
        <f t="shared" si="35"/>
        <v>0.2</v>
      </c>
      <c r="AV28" s="138">
        <f t="shared" si="36"/>
        <v>49.1</v>
      </c>
      <c r="AW28" s="138">
        <f t="shared" si="37"/>
        <v>0</v>
      </c>
      <c r="AX28" s="138">
        <f t="shared" si="38"/>
        <v>56.5</v>
      </c>
      <c r="AY28" s="138">
        <f t="shared" si="39"/>
        <v>2.7</v>
      </c>
      <c r="AZ28" s="138">
        <f t="shared" si="40"/>
        <v>2.1</v>
      </c>
      <c r="BA28" s="138">
        <f t="shared" si="41"/>
        <v>0</v>
      </c>
      <c r="BB28" s="138">
        <f t="shared" si="42"/>
        <v>4.8000000000000007</v>
      </c>
      <c r="BC28" s="138">
        <f t="shared" si="43"/>
        <v>462.9</v>
      </c>
    </row>
    <row r="29" spans="1:56" x14ac:dyDescent="0.2">
      <c r="A29" s="23" t="s">
        <v>62</v>
      </c>
      <c r="B29" s="24" t="s">
        <v>63</v>
      </c>
      <c r="C29" s="28">
        <f>'2010_AG_GW_Counties'!C29</f>
        <v>24.4</v>
      </c>
      <c r="D29" s="29">
        <f>'2010_Urban_GW_Counties'!C29</f>
        <v>9.1</v>
      </c>
      <c r="E29" s="29">
        <f>'2010_MW_GW_Counties'!C29</f>
        <v>0</v>
      </c>
      <c r="F29" s="29">
        <f t="shared" si="5"/>
        <v>33.5</v>
      </c>
      <c r="G29" s="28">
        <f>'2010_AG_GW_Counties'!H29</f>
        <v>32.799999999999997</v>
      </c>
      <c r="H29" s="29">
        <f>'2010_Urban_GW_Counties'!H29</f>
        <v>27</v>
      </c>
      <c r="I29" s="29">
        <f>'2010_MW_GW_Counties'!H29</f>
        <v>0.9</v>
      </c>
      <c r="J29" s="28">
        <f>'2010_AG_GW_Counties'!D29+'2010_Urban_GW_Counties'!D29+'2010_MW_GW_Counties'!D29</f>
        <v>5.0999999999999996</v>
      </c>
      <c r="K29" s="28">
        <f>'2010_AG_GW_Counties'!E29+'2010_Urban_GW_Counties'!E29+'2010_MW_GW_Counties'!E29</f>
        <v>0</v>
      </c>
      <c r="L29" s="28">
        <f>'2010_AG_GW_Counties'!F29+'2010_Urban_GW_Counties'!F29+'2010_MW_GW_Counties'!F29</f>
        <v>0.1</v>
      </c>
      <c r="M29" s="28">
        <f>'2010_AG_GW_Counties'!J29</f>
        <v>0</v>
      </c>
      <c r="N29" s="29">
        <f>'2010_Urban_GW_Counties'!J29</f>
        <v>0</v>
      </c>
      <c r="O29" s="29">
        <f>'2010_MW_GW_Counties'!J29</f>
        <v>0</v>
      </c>
      <c r="P29" s="28">
        <f>'2010_AG_GW_Counties'!J29+'2010_Urban_GW_Counties'!J29+'2010_MW_GW_Counties'!J29</f>
        <v>0</v>
      </c>
      <c r="Q29" s="29">
        <f>'2010_AG_GW_Counties'!H29+'2010_Urban_GW_Counties'!H29+'2010_MW_GW_Counties'!H29</f>
        <v>60.699999999999996</v>
      </c>
      <c r="S29" s="27">
        <v>605</v>
      </c>
      <c r="T29" s="25" t="s">
        <v>172</v>
      </c>
      <c r="U29" s="28">
        <f>'2010_AG_GW_Counties'!P29</f>
        <v>0</v>
      </c>
      <c r="V29" s="29">
        <f>'2010_Urban_GW_Counties'!P29</f>
        <v>0.4</v>
      </c>
      <c r="W29" s="29">
        <f>'2010_MW_GW_Counties'!P29</f>
        <v>0</v>
      </c>
      <c r="X29" s="29">
        <f t="shared" si="6"/>
        <v>0.4</v>
      </c>
      <c r="Y29" s="28">
        <f>'2010_AG_GW_Counties'!U29</f>
        <v>0</v>
      </c>
      <c r="Z29" s="29">
        <f>'2010_Urban_GW_Counties'!U29</f>
        <v>0.4</v>
      </c>
      <c r="AA29" s="29">
        <f>'2010_MW_GW_Counties'!U29</f>
        <v>0</v>
      </c>
      <c r="AB29" s="28">
        <f>'2010_AG_GW_Counties'!Q29+'2010_Urban_GW_Counties'!Q29+'2010_MW_GW_Counties'!Q29</f>
        <v>0.2</v>
      </c>
      <c r="AC29" s="28">
        <f>'2010_AG_GW_Counties'!R29+'2010_Urban_GW_Counties'!R29+'2010_MW_GW_Counties'!R29</f>
        <v>0</v>
      </c>
      <c r="AD29" s="28">
        <f>'2010_AG_GW_Counties'!S29+'2010_Urban_GW_Counties'!S29+'2010_MW_GW_Counties'!S29</f>
        <v>0</v>
      </c>
      <c r="AE29" s="28">
        <f>'2010_AG_GW_Counties'!W29</f>
        <v>0</v>
      </c>
      <c r="AF29" s="29">
        <f>'2010_Urban_GW_Counties'!W29</f>
        <v>0</v>
      </c>
      <c r="AG29" s="29">
        <f>'2010_MW_GW_Counties'!W29</f>
        <v>0</v>
      </c>
      <c r="AH29" s="28">
        <f>'2010_AG_GW_Counties'!W29+'2010_Urban_GW_Counties'!W29+'2010_MW_GW_Counties'!W29</f>
        <v>0</v>
      </c>
      <c r="AI29" s="29">
        <f t="shared" si="1"/>
        <v>0.4</v>
      </c>
      <c r="AL29" s="148"/>
      <c r="AM29" s="150">
        <v>504</v>
      </c>
      <c r="AN29" s="151" t="s">
        <v>160</v>
      </c>
      <c r="AO29" s="138">
        <f t="shared" si="29"/>
        <v>134.70000000000002</v>
      </c>
      <c r="AP29" s="138">
        <f t="shared" si="30"/>
        <v>47.9</v>
      </c>
      <c r="AQ29" s="138">
        <f t="shared" si="31"/>
        <v>0</v>
      </c>
      <c r="AR29" s="138">
        <f t="shared" si="32"/>
        <v>182.60000000000002</v>
      </c>
      <c r="AS29" s="138">
        <f t="shared" si="33"/>
        <v>242.29999999999998</v>
      </c>
      <c r="AT29" s="138">
        <f t="shared" si="34"/>
        <v>85.499999999999986</v>
      </c>
      <c r="AU29" s="138">
        <f t="shared" si="35"/>
        <v>1.2000000000000002</v>
      </c>
      <c r="AV29" s="138">
        <f t="shared" si="36"/>
        <v>41.300000000000004</v>
      </c>
      <c r="AW29" s="138">
        <f t="shared" si="37"/>
        <v>0</v>
      </c>
      <c r="AX29" s="138">
        <f t="shared" si="38"/>
        <v>21.900000000000002</v>
      </c>
      <c r="AY29" s="138">
        <f t="shared" si="39"/>
        <v>9</v>
      </c>
      <c r="AZ29" s="138">
        <f t="shared" si="40"/>
        <v>3.4</v>
      </c>
      <c r="BA29" s="138">
        <f t="shared" si="41"/>
        <v>0</v>
      </c>
      <c r="BB29" s="138">
        <f t="shared" si="42"/>
        <v>12.4</v>
      </c>
      <c r="BC29" s="138">
        <f t="shared" si="43"/>
        <v>328.99999999999994</v>
      </c>
    </row>
    <row r="30" spans="1:56" x14ac:dyDescent="0.2">
      <c r="A30" s="23" t="s">
        <v>64</v>
      </c>
      <c r="B30" s="24" t="s">
        <v>65</v>
      </c>
      <c r="C30" s="28">
        <f>'2010_AG_GW_Counties'!C30</f>
        <v>1</v>
      </c>
      <c r="D30" s="29">
        <f>'2010_Urban_GW_Counties'!C30</f>
        <v>7.6</v>
      </c>
      <c r="E30" s="29">
        <f>'2010_MW_GW_Counties'!C30</f>
        <v>0</v>
      </c>
      <c r="F30" s="29">
        <f t="shared" si="5"/>
        <v>8.6</v>
      </c>
      <c r="G30" s="28">
        <f>'2010_AG_GW_Counties'!H30</f>
        <v>27.199999999999996</v>
      </c>
      <c r="H30" s="29">
        <f>'2010_Urban_GW_Counties'!H30</f>
        <v>27.4</v>
      </c>
      <c r="I30" s="29">
        <f>'2010_MW_GW_Counties'!H30</f>
        <v>0.9</v>
      </c>
      <c r="J30" s="28">
        <f>'2010_AG_GW_Counties'!D30+'2010_Urban_GW_Counties'!D30+'2010_MW_GW_Counties'!D30</f>
        <v>8.4</v>
      </c>
      <c r="K30" s="28">
        <f>'2010_AG_GW_Counties'!E30+'2010_Urban_GW_Counties'!E30+'2010_MW_GW_Counties'!E30</f>
        <v>0</v>
      </c>
      <c r="L30" s="28">
        <f>'2010_AG_GW_Counties'!F30+'2010_Urban_GW_Counties'!F30+'2010_MW_GW_Counties'!F30</f>
        <v>7.3999999999999995</v>
      </c>
      <c r="M30" s="28">
        <f>'2010_AG_GW_Counties'!J30</f>
        <v>0</v>
      </c>
      <c r="N30" s="29">
        <f>'2010_Urban_GW_Counties'!J30</f>
        <v>0</v>
      </c>
      <c r="O30" s="29">
        <f>'2010_MW_GW_Counties'!J30</f>
        <v>0</v>
      </c>
      <c r="P30" s="28">
        <f>'2010_AG_GW_Counties'!J30+'2010_Urban_GW_Counties'!J30+'2010_MW_GW_Counties'!J30</f>
        <v>0</v>
      </c>
      <c r="Q30" s="29">
        <f>'2010_AG_GW_Counties'!H30+'2010_Urban_GW_Counties'!H30+'2010_MW_GW_Counties'!H30</f>
        <v>55.499999999999993</v>
      </c>
      <c r="S30" s="27">
        <v>606</v>
      </c>
      <c r="T30" s="25" t="s">
        <v>173</v>
      </c>
      <c r="U30" s="28">
        <f>'2010_AG_GW_Counties'!P30</f>
        <v>566.20000000000005</v>
      </c>
      <c r="V30" s="29">
        <f>'2010_Urban_GW_Counties'!P30</f>
        <v>26.8</v>
      </c>
      <c r="W30" s="29">
        <f>'2010_MW_GW_Counties'!P30</f>
        <v>189.7</v>
      </c>
      <c r="X30" s="29">
        <f t="shared" si="6"/>
        <v>782.7</v>
      </c>
      <c r="Y30" s="28">
        <f>'2010_AG_GW_Counties'!U30</f>
        <v>1612.3</v>
      </c>
      <c r="Z30" s="29">
        <f>'2010_Urban_GW_Counties'!U30</f>
        <v>30.200000000000003</v>
      </c>
      <c r="AA30" s="29">
        <f>'2010_MW_GW_Counties'!U30</f>
        <v>438.2</v>
      </c>
      <c r="AB30" s="28">
        <f>'2010_AG_GW_Counties'!Q30+'2010_Urban_GW_Counties'!Q30+'2010_MW_GW_Counties'!Q30</f>
        <v>18.2</v>
      </c>
      <c r="AC30" s="28">
        <f>'2010_AG_GW_Counties'!R30+'2010_Urban_GW_Counties'!R30+'2010_MW_GW_Counties'!R30</f>
        <v>0</v>
      </c>
      <c r="AD30" s="28">
        <f>'2010_AG_GW_Counties'!S30+'2010_Urban_GW_Counties'!S30+'2010_MW_GW_Counties'!S30</f>
        <v>51.7</v>
      </c>
      <c r="AE30" s="28">
        <f>'2010_AG_GW_Counties'!W30</f>
        <v>71.300000000000011</v>
      </c>
      <c r="AF30" s="29">
        <f>'2010_Urban_GW_Counties'!W30</f>
        <v>0</v>
      </c>
      <c r="AG30" s="29">
        <f>'2010_MW_GW_Counties'!W30</f>
        <v>0</v>
      </c>
      <c r="AH30" s="28">
        <f>'2010_AG_GW_Counties'!W30+'2010_Urban_GW_Counties'!W30+'2010_MW_GW_Counties'!W30</f>
        <v>71.300000000000011</v>
      </c>
      <c r="AI30" s="29">
        <f t="shared" si="1"/>
        <v>2080.6999999999998</v>
      </c>
      <c r="AL30" s="148"/>
      <c r="AM30" s="150">
        <v>505</v>
      </c>
      <c r="AN30" s="151" t="s">
        <v>161</v>
      </c>
      <c r="AO30" s="138">
        <f t="shared" si="29"/>
        <v>47.599999999999994</v>
      </c>
      <c r="AP30" s="138">
        <f t="shared" si="30"/>
        <v>5.9</v>
      </c>
      <c r="AQ30" s="138">
        <f t="shared" si="31"/>
        <v>0</v>
      </c>
      <c r="AR30" s="138">
        <f t="shared" si="32"/>
        <v>53.499999999999993</v>
      </c>
      <c r="AS30" s="138">
        <f t="shared" si="33"/>
        <v>57.3</v>
      </c>
      <c r="AT30" s="138">
        <f t="shared" si="34"/>
        <v>10.7</v>
      </c>
      <c r="AU30" s="138">
        <f t="shared" si="35"/>
        <v>0</v>
      </c>
      <c r="AV30" s="138">
        <f t="shared" si="36"/>
        <v>10.7</v>
      </c>
      <c r="AW30" s="138">
        <f t="shared" si="37"/>
        <v>0</v>
      </c>
      <c r="AX30" s="138">
        <f t="shared" si="38"/>
        <v>0.30000000000000004</v>
      </c>
      <c r="AY30" s="138">
        <f t="shared" si="39"/>
        <v>0.9</v>
      </c>
      <c r="AZ30" s="138">
        <f t="shared" si="40"/>
        <v>0</v>
      </c>
      <c r="BA30" s="138">
        <f t="shared" si="41"/>
        <v>0</v>
      </c>
      <c r="BB30" s="138">
        <f t="shared" si="42"/>
        <v>0.9</v>
      </c>
      <c r="BC30" s="138">
        <f t="shared" si="43"/>
        <v>68</v>
      </c>
    </row>
    <row r="31" spans="1:56" x14ac:dyDescent="0.2">
      <c r="A31" s="23" t="s">
        <v>66</v>
      </c>
      <c r="B31" s="24" t="s">
        <v>67</v>
      </c>
      <c r="C31" s="28">
        <f>'2010_AG_GW_Counties'!C31</f>
        <v>1</v>
      </c>
      <c r="D31" s="29">
        <f>'2010_Urban_GW_Counties'!C31</f>
        <v>4.5999999999999996</v>
      </c>
      <c r="E31" s="29">
        <f>'2010_MW_GW_Counties'!C31</f>
        <v>0</v>
      </c>
      <c r="F31" s="29">
        <f t="shared" si="5"/>
        <v>5.6</v>
      </c>
      <c r="G31" s="28">
        <f>'2010_AG_GW_Counties'!H31</f>
        <v>12.7</v>
      </c>
      <c r="H31" s="29">
        <f>'2010_Urban_GW_Counties'!H31</f>
        <v>518.5</v>
      </c>
      <c r="I31" s="29">
        <f>'2010_MW_GW_Counties'!H31</f>
        <v>0</v>
      </c>
      <c r="J31" s="28">
        <f>'2010_AG_GW_Counties'!D31+'2010_Urban_GW_Counties'!D31+'2010_MW_GW_Counties'!D31</f>
        <v>14.1</v>
      </c>
      <c r="K31" s="28">
        <f>'2010_AG_GW_Counties'!E31+'2010_Urban_GW_Counties'!E31+'2010_MW_GW_Counties'!E31</f>
        <v>21.5</v>
      </c>
      <c r="L31" s="28">
        <f>'2010_AG_GW_Counties'!F31+'2010_Urban_GW_Counties'!F31+'2010_MW_GW_Counties'!F31</f>
        <v>0</v>
      </c>
      <c r="M31" s="28">
        <f>'2010_AG_GW_Counties'!J31</f>
        <v>10.4</v>
      </c>
      <c r="N31" s="29">
        <f>'2010_Urban_GW_Counties'!J31</f>
        <v>230.2</v>
      </c>
      <c r="O31" s="29">
        <f>'2010_MW_GW_Counties'!J31</f>
        <v>0</v>
      </c>
      <c r="P31" s="28">
        <f>'2010_AG_GW_Counties'!J31+'2010_Urban_GW_Counties'!J31+'2010_MW_GW_Counties'!J31</f>
        <v>240.6</v>
      </c>
      <c r="Q31" s="29">
        <f>'2010_AG_GW_Counties'!H31+'2010_Urban_GW_Counties'!H31+'2010_MW_GW_Counties'!H31</f>
        <v>531.20000000000005</v>
      </c>
      <c r="S31" s="27">
        <v>607</v>
      </c>
      <c r="T31" s="25" t="s">
        <v>174</v>
      </c>
      <c r="U31" s="28">
        <f>'2010_AG_GW_Counties'!P31</f>
        <v>134.4</v>
      </c>
      <c r="V31" s="29">
        <f>'2010_Urban_GW_Counties'!P31</f>
        <v>90.6</v>
      </c>
      <c r="W31" s="29">
        <f>'2010_MW_GW_Counties'!P31</f>
        <v>0</v>
      </c>
      <c r="X31" s="29">
        <f t="shared" si="6"/>
        <v>225</v>
      </c>
      <c r="Y31" s="28">
        <f>'2010_AG_GW_Counties'!U31</f>
        <v>864.30000000000007</v>
      </c>
      <c r="Z31" s="29">
        <f>'2010_Urban_GW_Counties'!U31</f>
        <v>145.30000000000001</v>
      </c>
      <c r="AA31" s="29">
        <f>'2010_MW_GW_Counties'!U31</f>
        <v>12.5</v>
      </c>
      <c r="AB31" s="28">
        <f>'2010_AG_GW_Counties'!Q31+'2010_Urban_GW_Counties'!Q31+'2010_MW_GW_Counties'!Q31</f>
        <v>65.099999999999994</v>
      </c>
      <c r="AC31" s="28">
        <f>'2010_AG_GW_Counties'!R31+'2010_Urban_GW_Counties'!R31+'2010_MW_GW_Counties'!R31</f>
        <v>6</v>
      </c>
      <c r="AD31" s="28">
        <f>'2010_AG_GW_Counties'!S31+'2010_Urban_GW_Counties'!S31+'2010_MW_GW_Counties'!S31</f>
        <v>30.000000000000004</v>
      </c>
      <c r="AE31" s="28">
        <f>'2010_AG_GW_Counties'!W31</f>
        <v>213</v>
      </c>
      <c r="AF31" s="29">
        <f>'2010_Urban_GW_Counties'!W31</f>
        <v>0</v>
      </c>
      <c r="AG31" s="29">
        <f>'2010_MW_GW_Counties'!W31</f>
        <v>0</v>
      </c>
      <c r="AH31" s="28">
        <f>'2010_AG_GW_Counties'!W31+'2010_Urban_GW_Counties'!W31+'2010_MW_GW_Counties'!W31</f>
        <v>213</v>
      </c>
      <c r="AI31" s="29">
        <f t="shared" si="1"/>
        <v>1022.1000000000001</v>
      </c>
      <c r="AL31" s="148"/>
      <c r="AM31" s="150">
        <v>506</v>
      </c>
      <c r="AN31" s="151" t="s">
        <v>162</v>
      </c>
      <c r="AO31" s="138">
        <f t="shared" si="29"/>
        <v>472.5</v>
      </c>
      <c r="AP31" s="138">
        <f t="shared" si="30"/>
        <v>13.999999999999998</v>
      </c>
      <c r="AQ31" s="138">
        <f t="shared" si="31"/>
        <v>8.9</v>
      </c>
      <c r="AR31" s="138">
        <f t="shared" si="32"/>
        <v>495.4</v>
      </c>
      <c r="AS31" s="138">
        <f t="shared" si="33"/>
        <v>1937.3000000000002</v>
      </c>
      <c r="AT31" s="138">
        <f t="shared" si="34"/>
        <v>13.999999999999998</v>
      </c>
      <c r="AU31" s="138">
        <f t="shared" si="35"/>
        <v>147.9</v>
      </c>
      <c r="AV31" s="138">
        <f t="shared" si="36"/>
        <v>60</v>
      </c>
      <c r="AW31" s="138">
        <f t="shared" si="37"/>
        <v>0</v>
      </c>
      <c r="AX31" s="138">
        <f t="shared" si="38"/>
        <v>66.800000000000011</v>
      </c>
      <c r="AY31" s="138">
        <f t="shared" si="39"/>
        <v>160</v>
      </c>
      <c r="AZ31" s="138">
        <f t="shared" si="40"/>
        <v>0</v>
      </c>
      <c r="BA31" s="138">
        <f t="shared" si="41"/>
        <v>13.199999999999989</v>
      </c>
      <c r="BB31" s="138">
        <f t="shared" si="42"/>
        <v>173.2</v>
      </c>
      <c r="BC31" s="138">
        <f t="shared" si="43"/>
        <v>2099.2000000000003</v>
      </c>
    </row>
    <row r="32" spans="1:56" x14ac:dyDescent="0.2">
      <c r="A32" s="23" t="s">
        <v>68</v>
      </c>
      <c r="B32" s="24" t="s">
        <v>69</v>
      </c>
      <c r="C32" s="28">
        <f>'2010_AG_GW_Counties'!C32</f>
        <v>6.7</v>
      </c>
      <c r="D32" s="29">
        <f>'2010_Urban_GW_Counties'!C32</f>
        <v>36.800000000000004</v>
      </c>
      <c r="E32" s="29">
        <f>'2010_MW_GW_Counties'!C32</f>
        <v>0</v>
      </c>
      <c r="F32" s="29">
        <f t="shared" si="5"/>
        <v>43.500000000000007</v>
      </c>
      <c r="G32" s="28">
        <f>'2010_AG_GW_Counties'!H32</f>
        <v>189</v>
      </c>
      <c r="H32" s="29">
        <f>'2010_Urban_GW_Counties'!H32</f>
        <v>105.9</v>
      </c>
      <c r="I32" s="29">
        <f>'2010_MW_GW_Counties'!H32</f>
        <v>0</v>
      </c>
      <c r="J32" s="28">
        <f>'2010_AG_GW_Counties'!D32+'2010_Urban_GW_Counties'!D32+'2010_MW_GW_Counties'!D32</f>
        <v>24.6</v>
      </c>
      <c r="K32" s="28">
        <f>'2010_AG_GW_Counties'!E32+'2010_Urban_GW_Counties'!E32+'2010_MW_GW_Counties'!E32</f>
        <v>0</v>
      </c>
      <c r="L32" s="28">
        <f>'2010_AG_GW_Counties'!F32+'2010_Urban_GW_Counties'!F32+'2010_MW_GW_Counties'!F32</f>
        <v>6.5</v>
      </c>
      <c r="M32" s="28">
        <f>'2010_AG_GW_Counties'!J32</f>
        <v>0</v>
      </c>
      <c r="N32" s="29">
        <f>'2010_Urban_GW_Counties'!J32</f>
        <v>0</v>
      </c>
      <c r="O32" s="29">
        <f>'2010_MW_GW_Counties'!J32</f>
        <v>0</v>
      </c>
      <c r="P32" s="28">
        <f>'2010_AG_GW_Counties'!J32+'2010_Urban_GW_Counties'!J32+'2010_MW_GW_Counties'!J32</f>
        <v>0</v>
      </c>
      <c r="Q32" s="29">
        <f>'2010_AG_GW_Counties'!H32+'2010_Urban_GW_Counties'!H32+'2010_MW_GW_Counties'!H32</f>
        <v>294.89999999999998</v>
      </c>
      <c r="S32" s="27">
        <v>608</v>
      </c>
      <c r="T32" s="25" t="s">
        <v>175</v>
      </c>
      <c r="U32" s="28">
        <f>'2010_AG_GW_Counties'!P32</f>
        <v>277.2</v>
      </c>
      <c r="V32" s="29">
        <f>'2010_Urban_GW_Counties'!P32</f>
        <v>66.3</v>
      </c>
      <c r="W32" s="29">
        <f>'2010_MW_GW_Counties'!P32</f>
        <v>0</v>
      </c>
      <c r="X32" s="29">
        <f t="shared" si="6"/>
        <v>343.5</v>
      </c>
      <c r="Y32" s="28">
        <f>'2010_AG_GW_Counties'!U32</f>
        <v>943.09999999999991</v>
      </c>
      <c r="Z32" s="29">
        <f>'2010_Urban_GW_Counties'!U32</f>
        <v>66.3</v>
      </c>
      <c r="AA32" s="29">
        <f>'2010_MW_GW_Counties'!U32</f>
        <v>0</v>
      </c>
      <c r="AB32" s="28">
        <f>'2010_AG_GW_Counties'!Q32+'2010_Urban_GW_Counties'!Q32+'2010_MW_GW_Counties'!Q32</f>
        <v>1.4000000000000001</v>
      </c>
      <c r="AC32" s="28">
        <f>'2010_AG_GW_Counties'!R32+'2010_Urban_GW_Counties'!R32+'2010_MW_GW_Counties'!R32</f>
        <v>0</v>
      </c>
      <c r="AD32" s="28">
        <f>'2010_AG_GW_Counties'!S32+'2010_Urban_GW_Counties'!S32+'2010_MW_GW_Counties'!S32</f>
        <v>33.300000000000004</v>
      </c>
      <c r="AE32" s="28">
        <f>'2010_AG_GW_Counties'!W32</f>
        <v>23</v>
      </c>
      <c r="AF32" s="29">
        <f>'2010_Urban_GW_Counties'!W32</f>
        <v>0</v>
      </c>
      <c r="AG32" s="29">
        <f>'2010_MW_GW_Counties'!W32</f>
        <v>0</v>
      </c>
      <c r="AH32" s="28">
        <f>'2010_AG_GW_Counties'!W32+'2010_Urban_GW_Counties'!W32+'2010_MW_GW_Counties'!W32</f>
        <v>23</v>
      </c>
      <c r="AI32" s="29">
        <f t="shared" si="1"/>
        <v>1009.3999999999999</v>
      </c>
      <c r="AL32" s="148"/>
      <c r="AM32" s="150">
        <v>507</v>
      </c>
      <c r="AN32" s="151" t="s">
        <v>163</v>
      </c>
      <c r="AO32" s="138">
        <f t="shared" si="29"/>
        <v>487.9</v>
      </c>
      <c r="AP32" s="138">
        <f t="shared" si="30"/>
        <v>42.300000000000004</v>
      </c>
      <c r="AQ32" s="138">
        <f t="shared" si="31"/>
        <v>8.3000000000000007</v>
      </c>
      <c r="AR32" s="138">
        <f t="shared" si="32"/>
        <v>538.49999999999989</v>
      </c>
      <c r="AS32" s="138">
        <f t="shared" si="33"/>
        <v>2319.8000000000002</v>
      </c>
      <c r="AT32" s="138">
        <f t="shared" si="34"/>
        <v>64.900000000000006</v>
      </c>
      <c r="AU32" s="138">
        <f t="shared" si="35"/>
        <v>286</v>
      </c>
      <c r="AV32" s="138">
        <f t="shared" si="36"/>
        <v>101.10000000000001</v>
      </c>
      <c r="AW32" s="138">
        <f t="shared" si="37"/>
        <v>0</v>
      </c>
      <c r="AX32" s="138">
        <f t="shared" si="38"/>
        <v>139.30000000000001</v>
      </c>
      <c r="AY32" s="138">
        <f t="shared" si="39"/>
        <v>486.2</v>
      </c>
      <c r="AZ32" s="138">
        <f t="shared" si="40"/>
        <v>0</v>
      </c>
      <c r="BA32" s="138">
        <f t="shared" si="41"/>
        <v>123.10000000000002</v>
      </c>
      <c r="BB32" s="138">
        <f t="shared" si="42"/>
        <v>609.29999999999995</v>
      </c>
      <c r="BC32" s="138">
        <f t="shared" si="43"/>
        <v>2670.7000000000003</v>
      </c>
    </row>
    <row r="33" spans="1:56" x14ac:dyDescent="0.2">
      <c r="A33" s="23" t="s">
        <v>70</v>
      </c>
      <c r="B33" s="24" t="s">
        <v>71</v>
      </c>
      <c r="C33" s="28">
        <f>'2010_AG_GW_Counties'!C33</f>
        <v>13.4</v>
      </c>
      <c r="D33" s="29">
        <f>'2010_Urban_GW_Counties'!C33</f>
        <v>8.1</v>
      </c>
      <c r="E33" s="29">
        <f>'2010_MW_GW_Counties'!C33</f>
        <v>0</v>
      </c>
      <c r="F33" s="29">
        <f t="shared" si="5"/>
        <v>21.5</v>
      </c>
      <c r="G33" s="28">
        <f>'2010_AG_GW_Counties'!H33</f>
        <v>73.2</v>
      </c>
      <c r="H33" s="29">
        <f>'2010_Urban_GW_Counties'!H33</f>
        <v>12.8</v>
      </c>
      <c r="I33" s="29">
        <f>'2010_MW_GW_Counties'!H33</f>
        <v>0</v>
      </c>
      <c r="J33" s="28">
        <f>'2010_AG_GW_Counties'!D33+'2010_Urban_GW_Counties'!D33+'2010_MW_GW_Counties'!D33</f>
        <v>5.5</v>
      </c>
      <c r="K33" s="28">
        <f>'2010_AG_GW_Counties'!E33+'2010_Urban_GW_Counties'!E33+'2010_MW_GW_Counties'!E33</f>
        <v>0</v>
      </c>
      <c r="L33" s="28">
        <f>'2010_AG_GW_Counties'!F33+'2010_Urban_GW_Counties'!F33+'2010_MW_GW_Counties'!F33</f>
        <v>1</v>
      </c>
      <c r="M33" s="28">
        <f>'2010_AG_GW_Counties'!J33</f>
        <v>18.2</v>
      </c>
      <c r="N33" s="29">
        <f>'2010_Urban_GW_Counties'!J33</f>
        <v>4.2</v>
      </c>
      <c r="O33" s="29">
        <f>'2010_MW_GW_Counties'!J33</f>
        <v>0</v>
      </c>
      <c r="P33" s="28">
        <f>'2010_AG_GW_Counties'!J33+'2010_Urban_GW_Counties'!J33+'2010_MW_GW_Counties'!J33</f>
        <v>22.4</v>
      </c>
      <c r="Q33" s="29">
        <f>'2010_AG_GW_Counties'!H33+'2010_Urban_GW_Counties'!H33+'2010_MW_GW_Counties'!H33</f>
        <v>86</v>
      </c>
      <c r="S33" s="27">
        <v>609</v>
      </c>
      <c r="T33" s="25" t="s">
        <v>176</v>
      </c>
      <c r="U33" s="28">
        <f>'2010_AG_GW_Counties'!P33</f>
        <v>880</v>
      </c>
      <c r="V33" s="29">
        <f>'2010_Urban_GW_Counties'!P33</f>
        <v>91.999999999999986</v>
      </c>
      <c r="W33" s="29">
        <f>'2010_MW_GW_Counties'!P33</f>
        <v>11.8</v>
      </c>
      <c r="X33" s="29">
        <f t="shared" si="6"/>
        <v>983.8</v>
      </c>
      <c r="Y33" s="28">
        <f>'2010_AG_GW_Counties'!U33</f>
        <v>1842.9</v>
      </c>
      <c r="Z33" s="29">
        <f>'2010_Urban_GW_Counties'!U33</f>
        <v>92.1</v>
      </c>
      <c r="AA33" s="29">
        <f>'2010_MW_GW_Counties'!U33</f>
        <v>43.7</v>
      </c>
      <c r="AB33" s="28">
        <f>'2010_AG_GW_Counties'!Q33+'2010_Urban_GW_Counties'!Q33+'2010_MW_GW_Counties'!Q33</f>
        <v>309.3</v>
      </c>
      <c r="AC33" s="28">
        <f>'2010_AG_GW_Counties'!R33+'2010_Urban_GW_Counties'!R33+'2010_MW_GW_Counties'!R33</f>
        <v>96</v>
      </c>
      <c r="AD33" s="28">
        <f>'2010_AG_GW_Counties'!S33+'2010_Urban_GW_Counties'!S33+'2010_MW_GW_Counties'!S33</f>
        <v>48.199999999999996</v>
      </c>
      <c r="AE33" s="28">
        <f>'2010_AG_GW_Counties'!W33</f>
        <v>301.60000000000002</v>
      </c>
      <c r="AF33" s="29">
        <f>'2010_Urban_GW_Counties'!W33</f>
        <v>0</v>
      </c>
      <c r="AG33" s="29">
        <f>'2010_MW_GW_Counties'!W33</f>
        <v>0</v>
      </c>
      <c r="AH33" s="28">
        <f>'2010_AG_GW_Counties'!W33+'2010_Urban_GW_Counties'!W33+'2010_MW_GW_Counties'!W33</f>
        <v>301.60000000000002</v>
      </c>
      <c r="AI33" s="29">
        <f t="shared" si="1"/>
        <v>1978.7</v>
      </c>
      <c r="AL33" s="148"/>
      <c r="AM33" s="150">
        <v>508</v>
      </c>
      <c r="AN33" s="151" t="s">
        <v>164</v>
      </c>
      <c r="AO33" s="138">
        <f t="shared" si="29"/>
        <v>49.2</v>
      </c>
      <c r="AP33" s="138">
        <f t="shared" si="30"/>
        <v>22.6</v>
      </c>
      <c r="AQ33" s="138">
        <f t="shared" si="31"/>
        <v>0</v>
      </c>
      <c r="AR33" s="138">
        <f t="shared" si="32"/>
        <v>71.800000000000011</v>
      </c>
      <c r="AS33" s="138">
        <f t="shared" si="33"/>
        <v>295.8</v>
      </c>
      <c r="AT33" s="138">
        <f t="shared" si="34"/>
        <v>112</v>
      </c>
      <c r="AU33" s="138">
        <f t="shared" si="35"/>
        <v>2.4</v>
      </c>
      <c r="AV33" s="138">
        <f t="shared" si="36"/>
        <v>27</v>
      </c>
      <c r="AW33" s="138">
        <f t="shared" si="37"/>
        <v>0</v>
      </c>
      <c r="AX33" s="138">
        <f t="shared" si="38"/>
        <v>25.1</v>
      </c>
      <c r="AY33" s="138">
        <f t="shared" si="39"/>
        <v>18.2</v>
      </c>
      <c r="AZ33" s="138">
        <f t="shared" si="40"/>
        <v>4.2</v>
      </c>
      <c r="BA33" s="138">
        <f t="shared" si="41"/>
        <v>0</v>
      </c>
      <c r="BB33" s="138">
        <f t="shared" si="42"/>
        <v>22.4</v>
      </c>
      <c r="BC33" s="138">
        <f t="shared" si="43"/>
        <v>410.2</v>
      </c>
    </row>
    <row r="34" spans="1:56" x14ac:dyDescent="0.2">
      <c r="A34" s="23" t="s">
        <v>72</v>
      </c>
      <c r="B34" s="24" t="s">
        <v>73</v>
      </c>
      <c r="C34" s="28">
        <f>'2010_AG_GW_Counties'!C34</f>
        <v>127.9</v>
      </c>
      <c r="D34" s="29">
        <f>'2010_Urban_GW_Counties'!C34</f>
        <v>448.50000000000006</v>
      </c>
      <c r="E34" s="29">
        <f>'2010_MW_GW_Counties'!C34</f>
        <v>0</v>
      </c>
      <c r="F34" s="29">
        <f t="shared" si="5"/>
        <v>576.40000000000009</v>
      </c>
      <c r="G34" s="28">
        <f>'2010_AG_GW_Counties'!H34</f>
        <v>844.9</v>
      </c>
      <c r="H34" s="29">
        <f>'2010_Urban_GW_Counties'!H34</f>
        <v>915.3000000000003</v>
      </c>
      <c r="I34" s="29">
        <f>'2010_MW_GW_Counties'!H34</f>
        <v>5.3</v>
      </c>
      <c r="J34" s="28">
        <f>'2010_AG_GW_Counties'!D34+'2010_Urban_GW_Counties'!D34+'2010_MW_GW_Counties'!D34</f>
        <v>167.29999999999998</v>
      </c>
      <c r="K34" s="28">
        <f>'2010_AG_GW_Counties'!E34+'2010_Urban_GW_Counties'!E34+'2010_MW_GW_Counties'!E34</f>
        <v>308.79999999999995</v>
      </c>
      <c r="L34" s="28">
        <f>'2010_AG_GW_Counties'!F34+'2010_Urban_GW_Counties'!F34+'2010_MW_GW_Counties'!F34</f>
        <v>0</v>
      </c>
      <c r="M34" s="28">
        <f>'2010_AG_GW_Counties'!J34</f>
        <v>7.5</v>
      </c>
      <c r="N34" s="29">
        <f>'2010_Urban_GW_Counties'!J34</f>
        <v>0</v>
      </c>
      <c r="O34" s="29">
        <f>'2010_MW_GW_Counties'!J34</f>
        <v>0</v>
      </c>
      <c r="P34" s="28">
        <f>'2010_AG_GW_Counties'!J34+'2010_Urban_GW_Counties'!J34+'2010_MW_GW_Counties'!J34</f>
        <v>7.5</v>
      </c>
      <c r="Q34" s="29">
        <f>'2010_AG_GW_Counties'!H34+'2010_Urban_GW_Counties'!H34+'2010_MW_GW_Counties'!H34</f>
        <v>1765.5000000000002</v>
      </c>
      <c r="S34" s="27">
        <v>610</v>
      </c>
      <c r="T34" s="25" t="s">
        <v>177</v>
      </c>
      <c r="U34" s="28">
        <f>'2010_AG_GW_Counties'!P34</f>
        <v>3</v>
      </c>
      <c r="V34" s="29">
        <f>'2010_Urban_GW_Counties'!P34</f>
        <v>15.1</v>
      </c>
      <c r="W34" s="29">
        <f>'2010_MW_GW_Counties'!P34</f>
        <v>0</v>
      </c>
      <c r="X34" s="29">
        <f t="shared" si="6"/>
        <v>18.100000000000001</v>
      </c>
      <c r="Y34" s="28">
        <f>'2010_AG_GW_Counties'!U34</f>
        <v>3</v>
      </c>
      <c r="Z34" s="29">
        <f>'2010_Urban_GW_Counties'!U34</f>
        <v>15.5</v>
      </c>
      <c r="AA34" s="29">
        <f>'2010_MW_GW_Counties'!U34</f>
        <v>0</v>
      </c>
      <c r="AB34" s="28">
        <f>'2010_AG_GW_Counties'!Q34+'2010_Urban_GW_Counties'!Q34+'2010_MW_GW_Counties'!Q34</f>
        <v>10.099999999999998</v>
      </c>
      <c r="AC34" s="28">
        <f>'2010_AG_GW_Counties'!R34+'2010_Urban_GW_Counties'!R34+'2010_MW_GW_Counties'!R34</f>
        <v>0</v>
      </c>
      <c r="AD34" s="28">
        <f>'2010_AG_GW_Counties'!S34+'2010_Urban_GW_Counties'!S34+'2010_MW_GW_Counties'!S34</f>
        <v>0</v>
      </c>
      <c r="AE34" s="28">
        <f>'2010_AG_GW_Counties'!W34</f>
        <v>0</v>
      </c>
      <c r="AF34" s="29">
        <f>'2010_Urban_GW_Counties'!W34</f>
        <v>0</v>
      </c>
      <c r="AG34" s="29">
        <f>'2010_MW_GW_Counties'!W34</f>
        <v>0</v>
      </c>
      <c r="AH34" s="28">
        <f>'2010_AG_GW_Counties'!W34+'2010_Urban_GW_Counties'!W34+'2010_MW_GW_Counties'!W34</f>
        <v>0</v>
      </c>
      <c r="AI34" s="29">
        <f t="shared" ref="AI34:AI57" si="44">Y34+Z34+AA34</f>
        <v>18.5</v>
      </c>
      <c r="AL34" s="148"/>
      <c r="AM34" s="150">
        <v>509</v>
      </c>
      <c r="AN34" s="151" t="s">
        <v>165</v>
      </c>
      <c r="AO34" s="138">
        <f t="shared" si="29"/>
        <v>411.9</v>
      </c>
      <c r="AP34" s="138">
        <f t="shared" si="30"/>
        <v>47.2</v>
      </c>
      <c r="AQ34" s="138">
        <f t="shared" si="31"/>
        <v>0</v>
      </c>
      <c r="AR34" s="138">
        <f t="shared" si="32"/>
        <v>459.09999999999997</v>
      </c>
      <c r="AS34" s="138">
        <f t="shared" si="33"/>
        <v>736.80000000000007</v>
      </c>
      <c r="AT34" s="138">
        <f t="shared" si="34"/>
        <v>69.2</v>
      </c>
      <c r="AU34" s="138">
        <f t="shared" si="35"/>
        <v>0</v>
      </c>
      <c r="AV34" s="138">
        <f t="shared" si="36"/>
        <v>106.2</v>
      </c>
      <c r="AW34" s="138">
        <f t="shared" si="37"/>
        <v>0</v>
      </c>
      <c r="AX34" s="138">
        <f t="shared" si="38"/>
        <v>20.3</v>
      </c>
      <c r="AY34" s="138">
        <f t="shared" si="39"/>
        <v>167.7</v>
      </c>
      <c r="AZ34" s="138">
        <f t="shared" si="40"/>
        <v>0</v>
      </c>
      <c r="BA34" s="138">
        <f t="shared" si="41"/>
        <v>0</v>
      </c>
      <c r="BB34" s="138">
        <f t="shared" si="42"/>
        <v>167.7</v>
      </c>
      <c r="BC34" s="138">
        <f t="shared" si="43"/>
        <v>806.00000000000011</v>
      </c>
    </row>
    <row r="35" spans="1:56" x14ac:dyDescent="0.2">
      <c r="A35" s="23" t="s">
        <v>74</v>
      </c>
      <c r="B35" s="24" t="s">
        <v>75</v>
      </c>
      <c r="C35" s="28">
        <f>'2010_AG_GW_Counties'!C35</f>
        <v>178</v>
      </c>
      <c r="D35" s="29">
        <f>'2010_Urban_GW_Counties'!C35</f>
        <v>220</v>
      </c>
      <c r="E35" s="29">
        <f>'2010_MW_GW_Counties'!C35</f>
        <v>0</v>
      </c>
      <c r="F35" s="29">
        <f t="shared" si="5"/>
        <v>398</v>
      </c>
      <c r="G35" s="28">
        <f>'2010_AG_GW_Counties'!H35</f>
        <v>390.2</v>
      </c>
      <c r="H35" s="29">
        <f>'2010_Urban_GW_Counties'!H35</f>
        <v>392.8</v>
      </c>
      <c r="I35" s="29">
        <f>'2010_MW_GW_Counties'!H35</f>
        <v>37.29999999999999</v>
      </c>
      <c r="J35" s="28">
        <f>'2010_AG_GW_Counties'!D35+'2010_Urban_GW_Counties'!D35+'2010_MW_GW_Counties'!D35</f>
        <v>62.3</v>
      </c>
      <c r="K35" s="28">
        <f>'2010_AG_GW_Counties'!E35+'2010_Urban_GW_Counties'!E35+'2010_MW_GW_Counties'!E35</f>
        <v>0</v>
      </c>
      <c r="L35" s="28">
        <f>'2010_AG_GW_Counties'!F35+'2010_Urban_GW_Counties'!F35+'2010_MW_GW_Counties'!F35</f>
        <v>2.2000000000000002</v>
      </c>
      <c r="M35" s="28">
        <f>'2010_AG_GW_Counties'!J35</f>
        <v>11.7</v>
      </c>
      <c r="N35" s="29">
        <f>'2010_Urban_GW_Counties'!J35</f>
        <v>2.8</v>
      </c>
      <c r="O35" s="29">
        <f>'2010_MW_GW_Counties'!J35</f>
        <v>0</v>
      </c>
      <c r="P35" s="28">
        <f>'2010_AG_GW_Counties'!J35+'2010_Urban_GW_Counties'!J35+'2010_MW_GW_Counties'!J35</f>
        <v>14.5</v>
      </c>
      <c r="Q35" s="29">
        <f>'2010_AG_GW_Counties'!H35+'2010_Urban_GW_Counties'!H35+'2010_MW_GW_Counties'!H35</f>
        <v>820.3</v>
      </c>
      <c r="S35" s="27">
        <v>701</v>
      </c>
      <c r="T35" s="25" t="s">
        <v>178</v>
      </c>
      <c r="U35" s="28">
        <f>'2010_AG_GW_Counties'!P35</f>
        <v>0.3</v>
      </c>
      <c r="V35" s="29">
        <f>'2010_Urban_GW_Counties'!P35</f>
        <v>2</v>
      </c>
      <c r="W35" s="29">
        <f>'2010_MW_GW_Counties'!P35</f>
        <v>0</v>
      </c>
      <c r="X35" s="29">
        <f t="shared" si="6"/>
        <v>2.2999999999999998</v>
      </c>
      <c r="Y35" s="28">
        <f>'2010_AG_GW_Counties'!U35</f>
        <v>0.3</v>
      </c>
      <c r="Z35" s="29">
        <f>'2010_Urban_GW_Counties'!U35</f>
        <v>2</v>
      </c>
      <c r="AA35" s="29">
        <f>'2010_MW_GW_Counties'!U35</f>
        <v>0</v>
      </c>
      <c r="AB35" s="28">
        <f>'2010_AG_GW_Counties'!Q35+'2010_Urban_GW_Counties'!Q35+'2010_MW_GW_Counties'!Q35</f>
        <v>1.4000000000000001</v>
      </c>
      <c r="AC35" s="28">
        <f>'2010_AG_GW_Counties'!R35+'2010_Urban_GW_Counties'!R35+'2010_MW_GW_Counties'!R35</f>
        <v>0</v>
      </c>
      <c r="AD35" s="28">
        <f>'2010_AG_GW_Counties'!S35+'2010_Urban_GW_Counties'!S35+'2010_MW_GW_Counties'!S35</f>
        <v>0</v>
      </c>
      <c r="AE35" s="28">
        <f>'2010_AG_GW_Counties'!W35</f>
        <v>0</v>
      </c>
      <c r="AF35" s="29">
        <f>'2010_Urban_GW_Counties'!W35</f>
        <v>0</v>
      </c>
      <c r="AG35" s="29">
        <f>'2010_MW_GW_Counties'!W35</f>
        <v>0</v>
      </c>
      <c r="AH35" s="28">
        <f>'2010_AG_GW_Counties'!W35+'2010_Urban_GW_Counties'!W35+'2010_MW_GW_Counties'!W35</f>
        <v>0</v>
      </c>
      <c r="AI35" s="29">
        <f t="shared" si="44"/>
        <v>2.2999999999999998</v>
      </c>
      <c r="AL35" s="148"/>
      <c r="AM35" s="150">
        <v>510</v>
      </c>
      <c r="AN35" s="151" t="s">
        <v>166</v>
      </c>
      <c r="AO35" s="138">
        <f t="shared" si="29"/>
        <v>17.7</v>
      </c>
      <c r="AP35" s="138">
        <f t="shared" si="30"/>
        <v>6</v>
      </c>
      <c r="AQ35" s="138">
        <f t="shared" si="31"/>
        <v>0</v>
      </c>
      <c r="AR35" s="138">
        <f t="shared" si="32"/>
        <v>23.7</v>
      </c>
      <c r="AS35" s="138">
        <f t="shared" si="33"/>
        <v>478.59999999999997</v>
      </c>
      <c r="AT35" s="138">
        <f t="shared" si="34"/>
        <v>34.9</v>
      </c>
      <c r="AU35" s="138">
        <f t="shared" si="35"/>
        <v>49.899999999999991</v>
      </c>
      <c r="AV35" s="138">
        <f t="shared" si="36"/>
        <v>3.7</v>
      </c>
      <c r="AW35" s="138">
        <f t="shared" si="37"/>
        <v>0</v>
      </c>
      <c r="AX35" s="138">
        <f t="shared" si="38"/>
        <v>0</v>
      </c>
      <c r="AY35" s="138">
        <f t="shared" si="39"/>
        <v>58</v>
      </c>
      <c r="AZ35" s="138">
        <f t="shared" si="40"/>
        <v>0</v>
      </c>
      <c r="BA35" s="138">
        <f t="shared" si="41"/>
        <v>0</v>
      </c>
      <c r="BB35" s="138">
        <f t="shared" si="42"/>
        <v>58</v>
      </c>
      <c r="BC35" s="138">
        <f t="shared" si="43"/>
        <v>563.4</v>
      </c>
    </row>
    <row r="36" spans="1:56" ht="13.5" thickBot="1" x14ac:dyDescent="0.25">
      <c r="A36" s="23" t="s">
        <v>76</v>
      </c>
      <c r="B36" s="24" t="s">
        <v>77</v>
      </c>
      <c r="C36" s="28">
        <f>'2010_AG_GW_Counties'!C36</f>
        <v>43.9</v>
      </c>
      <c r="D36" s="29">
        <f>'2010_Urban_GW_Counties'!C36</f>
        <v>7.5</v>
      </c>
      <c r="E36" s="29">
        <f>'2010_MW_GW_Counties'!C36</f>
        <v>0</v>
      </c>
      <c r="F36" s="29">
        <f t="shared" si="5"/>
        <v>51.4</v>
      </c>
      <c r="G36" s="28">
        <f>'2010_AG_GW_Counties'!H36</f>
        <v>54.199999999999996</v>
      </c>
      <c r="H36" s="29">
        <f>'2010_Urban_GW_Counties'!H36</f>
        <v>9.6999999999999993</v>
      </c>
      <c r="I36" s="29">
        <f>'2010_MW_GW_Counties'!H36</f>
        <v>0</v>
      </c>
      <c r="J36" s="28">
        <f>'2010_AG_GW_Counties'!D36+'2010_Urban_GW_Counties'!D36+'2010_MW_GW_Counties'!D36</f>
        <v>21.4</v>
      </c>
      <c r="K36" s="28">
        <f>'2010_AG_GW_Counties'!E36+'2010_Urban_GW_Counties'!E36+'2010_MW_GW_Counties'!E36</f>
        <v>0</v>
      </c>
      <c r="L36" s="28">
        <f>'2010_AG_GW_Counties'!F36+'2010_Urban_GW_Counties'!F36+'2010_MW_GW_Counties'!F36</f>
        <v>0.5</v>
      </c>
      <c r="M36" s="28">
        <f>'2010_AG_GW_Counties'!J36</f>
        <v>0</v>
      </c>
      <c r="N36" s="29">
        <f>'2010_Urban_GW_Counties'!J36</f>
        <v>0</v>
      </c>
      <c r="O36" s="29">
        <f>'2010_MW_GW_Counties'!J36</f>
        <v>0</v>
      </c>
      <c r="P36" s="28">
        <f>'2010_AG_GW_Counties'!J36+'2010_Urban_GW_Counties'!J36+'2010_MW_GW_Counties'!J36</f>
        <v>0</v>
      </c>
      <c r="Q36" s="29">
        <f>'2010_AG_GW_Counties'!H36+'2010_Urban_GW_Counties'!H36+'2010_MW_GW_Counties'!H36</f>
        <v>63.899999999999991</v>
      </c>
      <c r="S36" s="27">
        <v>702</v>
      </c>
      <c r="T36" s="25" t="s">
        <v>179</v>
      </c>
      <c r="U36" s="28">
        <f>'2010_AG_GW_Counties'!P36</f>
        <v>598.69999999999993</v>
      </c>
      <c r="V36" s="29">
        <f>'2010_Urban_GW_Counties'!P36</f>
        <v>5.6000000000000005</v>
      </c>
      <c r="W36" s="29">
        <f>'2010_MW_GW_Counties'!P36</f>
        <v>0</v>
      </c>
      <c r="X36" s="29">
        <f t="shared" si="6"/>
        <v>604.29999999999995</v>
      </c>
      <c r="Y36" s="28">
        <f>'2010_AG_GW_Counties'!U36</f>
        <v>1272.6999999999998</v>
      </c>
      <c r="Z36" s="29">
        <f>'2010_Urban_GW_Counties'!U36</f>
        <v>14.200000000000001</v>
      </c>
      <c r="AA36" s="29">
        <f>'2010_MW_GW_Counties'!U36</f>
        <v>0</v>
      </c>
      <c r="AB36" s="28">
        <f>'2010_AG_GW_Counties'!Q36+'2010_Urban_GW_Counties'!Q36+'2010_MW_GW_Counties'!Q36</f>
        <v>162.69999999999999</v>
      </c>
      <c r="AC36" s="28">
        <f>'2010_AG_GW_Counties'!R36+'2010_Urban_GW_Counties'!R36+'2010_MW_GW_Counties'!R36</f>
        <v>0</v>
      </c>
      <c r="AD36" s="28">
        <f>'2010_AG_GW_Counties'!S36+'2010_Urban_GW_Counties'!S36+'2010_MW_GW_Counties'!S36</f>
        <v>1.7</v>
      </c>
      <c r="AE36" s="28">
        <f>'2010_AG_GW_Counties'!W36</f>
        <v>0</v>
      </c>
      <c r="AF36" s="29">
        <f>'2010_Urban_GW_Counties'!W36</f>
        <v>0</v>
      </c>
      <c r="AG36" s="29">
        <f>'2010_MW_GW_Counties'!W36</f>
        <v>0</v>
      </c>
      <c r="AH36" s="28">
        <f>'2010_AG_GW_Counties'!W36+'2010_Urban_GW_Counties'!W36+'2010_MW_GW_Counties'!W36</f>
        <v>0</v>
      </c>
      <c r="AI36" s="29">
        <f t="shared" si="44"/>
        <v>1286.8999999999999</v>
      </c>
      <c r="AL36" s="148"/>
      <c r="AM36" s="152">
        <v>511</v>
      </c>
      <c r="AN36" s="153" t="s">
        <v>167</v>
      </c>
      <c r="AO36" s="154">
        <f t="shared" si="29"/>
        <v>191.60000000000002</v>
      </c>
      <c r="AP36" s="154">
        <f t="shared" si="30"/>
        <v>229.20000000000005</v>
      </c>
      <c r="AQ36" s="154">
        <f t="shared" si="31"/>
        <v>0</v>
      </c>
      <c r="AR36" s="154">
        <f t="shared" si="32"/>
        <v>420.80000000000007</v>
      </c>
      <c r="AS36" s="154">
        <f t="shared" si="33"/>
        <v>460.4</v>
      </c>
      <c r="AT36" s="154">
        <f t="shared" si="34"/>
        <v>416.20000000000005</v>
      </c>
      <c r="AU36" s="154">
        <f t="shared" si="35"/>
        <v>1.8</v>
      </c>
      <c r="AV36" s="154">
        <f t="shared" si="36"/>
        <v>66.7</v>
      </c>
      <c r="AW36" s="154">
        <f t="shared" si="37"/>
        <v>0</v>
      </c>
      <c r="AX36" s="154">
        <f t="shared" si="38"/>
        <v>5.4</v>
      </c>
      <c r="AY36" s="154">
        <f t="shared" si="39"/>
        <v>18.5</v>
      </c>
      <c r="AZ36" s="154">
        <f t="shared" si="40"/>
        <v>0</v>
      </c>
      <c r="BA36" s="154">
        <f t="shared" si="41"/>
        <v>0</v>
      </c>
      <c r="BB36" s="154">
        <f t="shared" si="42"/>
        <v>18.5</v>
      </c>
      <c r="BC36" s="154">
        <f t="shared" si="43"/>
        <v>878.4</v>
      </c>
    </row>
    <row r="37" spans="1:56" ht="13.5" thickTop="1" x14ac:dyDescent="0.2">
      <c r="A37" s="23" t="s">
        <v>78</v>
      </c>
      <c r="B37" s="24" t="s">
        <v>79</v>
      </c>
      <c r="C37" s="28">
        <f>'2010_AG_GW_Counties'!C37</f>
        <v>109.8</v>
      </c>
      <c r="D37" s="29">
        <f>'2010_Urban_GW_Counties'!C37</f>
        <v>296.40000000000015</v>
      </c>
      <c r="E37" s="29">
        <f>'2010_MW_GW_Counties'!C37</f>
        <v>0</v>
      </c>
      <c r="F37" s="29">
        <f t="shared" si="5"/>
        <v>406.20000000000016</v>
      </c>
      <c r="G37" s="28">
        <f>'2010_AG_GW_Counties'!H37</f>
        <v>167</v>
      </c>
      <c r="H37" s="29">
        <f>'2010_Urban_GW_Counties'!H37</f>
        <v>518.10000000000025</v>
      </c>
      <c r="I37" s="29">
        <f>'2010_MW_GW_Counties'!H37</f>
        <v>0</v>
      </c>
      <c r="J37" s="28">
        <f>'2010_AG_GW_Counties'!D37+'2010_Urban_GW_Counties'!D37+'2010_MW_GW_Counties'!D37</f>
        <v>190.19999999999996</v>
      </c>
      <c r="K37" s="28">
        <f>'2010_AG_GW_Counties'!E37+'2010_Urban_GW_Counties'!E37+'2010_MW_GW_Counties'!E37</f>
        <v>35.699999999999996</v>
      </c>
      <c r="L37" s="28">
        <f>'2010_AG_GW_Counties'!F37+'2010_Urban_GW_Counties'!F37+'2010_MW_GW_Counties'!F37</f>
        <v>0</v>
      </c>
      <c r="M37" s="28">
        <f>'2010_AG_GW_Counties'!J37</f>
        <v>36.699999999999996</v>
      </c>
      <c r="N37" s="29">
        <f>'2010_Urban_GW_Counties'!J37</f>
        <v>11.7</v>
      </c>
      <c r="O37" s="29">
        <f>'2010_MW_GW_Counties'!J37</f>
        <v>0</v>
      </c>
      <c r="P37" s="28">
        <f>'2010_AG_GW_Counties'!J37+'2010_Urban_GW_Counties'!J37+'2010_MW_GW_Counties'!J37</f>
        <v>48.399999999999991</v>
      </c>
      <c r="Q37" s="29">
        <f>'2010_AG_GW_Counties'!H37+'2010_Urban_GW_Counties'!H37+'2010_MW_GW_Counties'!H37</f>
        <v>685.10000000000025</v>
      </c>
      <c r="S37" s="27">
        <v>703</v>
      </c>
      <c r="T37" s="25" t="s">
        <v>180</v>
      </c>
      <c r="U37" s="28">
        <f>'2010_AG_GW_Counties'!P37</f>
        <v>1300.6000000000001</v>
      </c>
      <c r="V37" s="29">
        <f>'2010_Urban_GW_Counties'!P37</f>
        <v>43.1</v>
      </c>
      <c r="W37" s="29">
        <f>'2010_MW_GW_Counties'!P37</f>
        <v>1.3</v>
      </c>
      <c r="X37" s="29">
        <f t="shared" si="6"/>
        <v>1345</v>
      </c>
      <c r="Y37" s="28">
        <f>'2010_AG_GW_Counties'!U37</f>
        <v>1925.6999999999998</v>
      </c>
      <c r="Z37" s="29">
        <f>'2010_Urban_GW_Counties'!U37</f>
        <v>43.2</v>
      </c>
      <c r="AA37" s="29">
        <f>'2010_MW_GW_Counties'!U37</f>
        <v>27.900000000000002</v>
      </c>
      <c r="AB37" s="28">
        <f>'2010_AG_GW_Counties'!Q37+'2010_Urban_GW_Counties'!Q37+'2010_MW_GW_Counties'!Q37</f>
        <v>414.8</v>
      </c>
      <c r="AC37" s="28">
        <f>'2010_AG_GW_Counties'!R37+'2010_Urban_GW_Counties'!R37+'2010_MW_GW_Counties'!R37</f>
        <v>0</v>
      </c>
      <c r="AD37" s="28">
        <f>'2010_AG_GW_Counties'!S37+'2010_Urban_GW_Counties'!S37+'2010_MW_GW_Counties'!S37</f>
        <v>31.200000000000003</v>
      </c>
      <c r="AE37" s="28">
        <f>'2010_AG_GW_Counties'!W37</f>
        <v>0</v>
      </c>
      <c r="AF37" s="29">
        <f>'2010_Urban_GW_Counties'!W37</f>
        <v>0</v>
      </c>
      <c r="AG37" s="29">
        <f>'2010_MW_GW_Counties'!W37</f>
        <v>0</v>
      </c>
      <c r="AH37" s="28">
        <f>'2010_AG_GW_Counties'!W37+'2010_Urban_GW_Counties'!W37+'2010_MW_GW_Counties'!W37</f>
        <v>0</v>
      </c>
      <c r="AI37" s="29">
        <f t="shared" si="44"/>
        <v>1996.8</v>
      </c>
      <c r="AL37" s="148"/>
      <c r="AM37" s="150"/>
      <c r="AN37" s="155" t="s">
        <v>242</v>
      </c>
      <c r="AO37" s="138">
        <f>SUM(AO26:AO36)</f>
        <v>2088.5</v>
      </c>
      <c r="AP37" s="138">
        <f t="shared" ref="AP37:BC37" si="45">SUM(AP26:AP36)</f>
        <v>479.30000000000007</v>
      </c>
      <c r="AQ37" s="138">
        <f t="shared" si="45"/>
        <v>17.200000000000003</v>
      </c>
      <c r="AR37" s="138">
        <f t="shared" si="45"/>
        <v>2585</v>
      </c>
      <c r="AS37" s="138">
        <f t="shared" si="45"/>
        <v>7248.5</v>
      </c>
      <c r="AT37" s="138">
        <f t="shared" si="45"/>
        <v>888.40000000000009</v>
      </c>
      <c r="AU37" s="138">
        <f t="shared" si="45"/>
        <v>497.8</v>
      </c>
      <c r="AV37" s="138">
        <f t="shared" si="45"/>
        <v>498.5</v>
      </c>
      <c r="AW37" s="138">
        <f t="shared" si="45"/>
        <v>0</v>
      </c>
      <c r="AX37" s="138">
        <f>SUM(AX26:AX36)</f>
        <v>341.6</v>
      </c>
      <c r="AY37" s="138">
        <f t="shared" ref="AY37:BA37" si="46">SUM(AY26:AY36)</f>
        <v>959.8</v>
      </c>
      <c r="AZ37" s="138">
        <f t="shared" si="46"/>
        <v>9.6999999999999993</v>
      </c>
      <c r="BA37" s="138">
        <f t="shared" si="46"/>
        <v>136.30000000000001</v>
      </c>
      <c r="BB37" s="138">
        <f t="shared" si="45"/>
        <v>1105.8</v>
      </c>
      <c r="BC37" s="138">
        <f t="shared" si="45"/>
        <v>8634.7000000000007</v>
      </c>
      <c r="BD37" s="28">
        <f>AS37+AT37+AU37</f>
        <v>8634.6999999999989</v>
      </c>
    </row>
    <row r="38" spans="1:56" x14ac:dyDescent="0.2">
      <c r="A38" s="23" t="s">
        <v>80</v>
      </c>
      <c r="B38" s="24" t="s">
        <v>81</v>
      </c>
      <c r="C38" s="28">
        <f>'2010_AG_GW_Counties'!C38</f>
        <v>15.6</v>
      </c>
      <c r="D38" s="29">
        <f>'2010_Urban_GW_Counties'!C38</f>
        <v>24.8</v>
      </c>
      <c r="E38" s="29">
        <f>'2010_MW_GW_Counties'!C38</f>
        <v>0</v>
      </c>
      <c r="F38" s="29">
        <f t="shared" si="5"/>
        <v>40.4</v>
      </c>
      <c r="G38" s="28">
        <f>'2010_AG_GW_Counties'!H38</f>
        <v>212.1</v>
      </c>
      <c r="H38" s="29">
        <f>'2010_Urban_GW_Counties'!H38</f>
        <v>431.29999999999995</v>
      </c>
      <c r="I38" s="29">
        <f>'2010_MW_GW_Counties'!H38</f>
        <v>0</v>
      </c>
      <c r="J38" s="28">
        <f>'2010_AG_GW_Counties'!D38+'2010_Urban_GW_Counties'!D38+'2010_MW_GW_Counties'!D38</f>
        <v>23.4</v>
      </c>
      <c r="K38" s="28">
        <f>'2010_AG_GW_Counties'!E38+'2010_Urban_GW_Counties'!E38+'2010_MW_GW_Counties'!E38</f>
        <v>0</v>
      </c>
      <c r="L38" s="28">
        <f>'2010_AG_GW_Counties'!F38+'2010_Urban_GW_Counties'!F38+'2010_MW_GW_Counties'!F38</f>
        <v>0</v>
      </c>
      <c r="M38" s="28">
        <f>'2010_AG_GW_Counties'!J38</f>
        <v>0</v>
      </c>
      <c r="N38" s="29">
        <f>'2010_Urban_GW_Counties'!J38</f>
        <v>0</v>
      </c>
      <c r="O38" s="29">
        <f>'2010_MW_GW_Counties'!J38</f>
        <v>0</v>
      </c>
      <c r="P38" s="28">
        <f>'2010_AG_GW_Counties'!J38+'2010_Urban_GW_Counties'!J38+'2010_MW_GW_Counties'!J38</f>
        <v>0</v>
      </c>
      <c r="Q38" s="29">
        <f>'2010_AG_GW_Counties'!H38+'2010_Urban_GW_Counties'!H38+'2010_MW_GW_Counties'!H38</f>
        <v>643.4</v>
      </c>
      <c r="S38" s="27">
        <v>704</v>
      </c>
      <c r="T38" s="25" t="s">
        <v>181</v>
      </c>
      <c r="U38" s="28">
        <f>'2010_AG_GW_Counties'!P38</f>
        <v>12.5</v>
      </c>
      <c r="V38" s="29">
        <f>'2010_Urban_GW_Counties'!P38</f>
        <v>174.6</v>
      </c>
      <c r="W38" s="29">
        <f>'2010_MW_GW_Counties'!P38</f>
        <v>0</v>
      </c>
      <c r="X38" s="29">
        <f t="shared" si="6"/>
        <v>187.1</v>
      </c>
      <c r="Y38" s="28">
        <f>'2010_AG_GW_Counties'!U38</f>
        <v>494.2</v>
      </c>
      <c r="Z38" s="29">
        <f>'2010_Urban_GW_Counties'!U38</f>
        <v>208.89999999999998</v>
      </c>
      <c r="AA38" s="29">
        <f>'2010_MW_GW_Counties'!U38</f>
        <v>0</v>
      </c>
      <c r="AB38" s="28">
        <f>'2010_AG_GW_Counties'!Q38+'2010_Urban_GW_Counties'!Q38+'2010_MW_GW_Counties'!Q38</f>
        <v>236</v>
      </c>
      <c r="AC38" s="28">
        <f>'2010_AG_GW_Counties'!R38+'2010_Urban_GW_Counties'!R38+'2010_MW_GW_Counties'!R38</f>
        <v>64.8</v>
      </c>
      <c r="AD38" s="28">
        <f>'2010_AG_GW_Counties'!S38+'2010_Urban_GW_Counties'!S38+'2010_MW_GW_Counties'!S38</f>
        <v>24.099999999999998</v>
      </c>
      <c r="AE38" s="28">
        <f>'2010_AG_GW_Counties'!W38</f>
        <v>0</v>
      </c>
      <c r="AF38" s="29">
        <f>'2010_Urban_GW_Counties'!W38</f>
        <v>0</v>
      </c>
      <c r="AG38" s="29">
        <f>'2010_MW_GW_Counties'!W38</f>
        <v>0</v>
      </c>
      <c r="AH38" s="28">
        <f>'2010_AG_GW_Counties'!W38+'2010_Urban_GW_Counties'!W38+'2010_MW_GW_Counties'!W38</f>
        <v>0</v>
      </c>
      <c r="AI38" s="29">
        <f t="shared" si="44"/>
        <v>703.09999999999991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'2010_AG_GW_Counties'!C39</f>
        <v>0</v>
      </c>
      <c r="D39" s="29">
        <f>'2010_Urban_GW_Counties'!C39</f>
        <v>0.2</v>
      </c>
      <c r="E39" s="29">
        <f>'2010_MW_GW_Counties'!C39</f>
        <v>0</v>
      </c>
      <c r="F39" s="29">
        <f t="shared" si="5"/>
        <v>0.2</v>
      </c>
      <c r="G39" s="28">
        <f>'2010_AG_GW_Counties'!H39</f>
        <v>0</v>
      </c>
      <c r="H39" s="29">
        <f>'2010_Urban_GW_Counties'!H39</f>
        <v>76.2</v>
      </c>
      <c r="I39" s="29">
        <f>'2010_MW_GW_Counties'!H39</f>
        <v>0</v>
      </c>
      <c r="J39" s="28">
        <f>'2010_AG_GW_Counties'!D39+'2010_Urban_GW_Counties'!D39+'2010_MW_GW_Counties'!D39</f>
        <v>3.4</v>
      </c>
      <c r="K39" s="28">
        <f>'2010_AG_GW_Counties'!E39+'2010_Urban_GW_Counties'!E39+'2010_MW_GW_Counties'!E39</f>
        <v>0</v>
      </c>
      <c r="L39" s="28">
        <f>'2010_AG_GW_Counties'!F39+'2010_Urban_GW_Counties'!F39+'2010_MW_GW_Counties'!F39</f>
        <v>0</v>
      </c>
      <c r="M39" s="28">
        <f>'2010_AG_GW_Counties'!J39</f>
        <v>0</v>
      </c>
      <c r="N39" s="29">
        <f>'2010_Urban_GW_Counties'!J39</f>
        <v>0</v>
      </c>
      <c r="O39" s="29">
        <f>'2010_MW_GW_Counties'!J39</f>
        <v>0</v>
      </c>
      <c r="P39" s="28">
        <f>'2010_AG_GW_Counties'!J39+'2010_Urban_GW_Counties'!J39+'2010_MW_GW_Counties'!J39</f>
        <v>0</v>
      </c>
      <c r="Q39" s="29">
        <f>'2010_AG_GW_Counties'!H39+'2010_Urban_GW_Counties'!H39+'2010_MW_GW_Counties'!H39</f>
        <v>76.2</v>
      </c>
      <c r="S39" s="27">
        <v>705</v>
      </c>
      <c r="T39" s="25" t="s">
        <v>182</v>
      </c>
      <c r="U39" s="28">
        <f>'2010_AG_GW_Counties'!P39</f>
        <v>302.2</v>
      </c>
      <c r="V39" s="29">
        <f>'2010_Urban_GW_Counties'!P39</f>
        <v>56</v>
      </c>
      <c r="W39" s="29">
        <f>'2010_MW_GW_Counties'!P39</f>
        <v>0</v>
      </c>
      <c r="X39" s="29">
        <f t="shared" si="6"/>
        <v>358.2</v>
      </c>
      <c r="Y39" s="28">
        <f>'2010_AG_GW_Counties'!U39</f>
        <v>875.1</v>
      </c>
      <c r="Z39" s="29">
        <f>'2010_Urban_GW_Counties'!U39</f>
        <v>57.9</v>
      </c>
      <c r="AA39" s="29">
        <f>'2010_MW_GW_Counties'!U39</f>
        <v>0</v>
      </c>
      <c r="AB39" s="28">
        <f>'2010_AG_GW_Counties'!Q39+'2010_Urban_GW_Counties'!Q39+'2010_MW_GW_Counties'!Q39</f>
        <v>266.39999999999998</v>
      </c>
      <c r="AC39" s="28">
        <f>'2010_AG_GW_Counties'!R39+'2010_Urban_GW_Counties'!R39+'2010_MW_GW_Counties'!R39</f>
        <v>0</v>
      </c>
      <c r="AD39" s="28">
        <f>'2010_AG_GW_Counties'!S39+'2010_Urban_GW_Counties'!S39+'2010_MW_GW_Counties'!S39</f>
        <v>28.7</v>
      </c>
      <c r="AE39" s="28">
        <f>'2010_AG_GW_Counties'!W39</f>
        <v>0</v>
      </c>
      <c r="AF39" s="29">
        <f>'2010_Urban_GW_Counties'!W39</f>
        <v>0</v>
      </c>
      <c r="AG39" s="29">
        <f>'2010_MW_GW_Counties'!W39</f>
        <v>0</v>
      </c>
      <c r="AH39" s="28">
        <f>'2010_AG_GW_Counties'!W39+'2010_Urban_GW_Counties'!W39+'2010_MW_GW_Counties'!W39</f>
        <v>0</v>
      </c>
      <c r="AI39" s="29">
        <f t="shared" si="44"/>
        <v>933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'2010_AG_GW_Counties'!C40</f>
        <v>170</v>
      </c>
      <c r="D40" s="29">
        <f>'2010_Urban_GW_Counties'!C40</f>
        <v>61.6</v>
      </c>
      <c r="E40" s="29">
        <f>'2010_MW_GW_Counties'!C40</f>
        <v>0</v>
      </c>
      <c r="F40" s="29">
        <f t="shared" si="5"/>
        <v>231.6</v>
      </c>
      <c r="G40" s="28">
        <f>'2010_AG_GW_Counties'!H40</f>
        <v>1484</v>
      </c>
      <c r="H40" s="29">
        <f>'2010_Urban_GW_Counties'!H40</f>
        <v>186.89999999999998</v>
      </c>
      <c r="I40" s="29">
        <f>'2010_MW_GW_Counties'!H40</f>
        <v>1.8</v>
      </c>
      <c r="J40" s="28">
        <f>'2010_AG_GW_Counties'!D40+'2010_Urban_GW_Counties'!D40+'2010_MW_GW_Counties'!D40</f>
        <v>57.5</v>
      </c>
      <c r="K40" s="28">
        <f>'2010_AG_GW_Counties'!E40+'2010_Urban_GW_Counties'!E40+'2010_MW_GW_Counties'!E40</f>
        <v>0</v>
      </c>
      <c r="L40" s="28">
        <f>'2010_AG_GW_Counties'!F40+'2010_Urban_GW_Counties'!F40+'2010_MW_GW_Counties'!F40</f>
        <v>24.199999999999996</v>
      </c>
      <c r="M40" s="28">
        <f>'2010_AG_GW_Counties'!J40</f>
        <v>181.6</v>
      </c>
      <c r="N40" s="29">
        <f>'2010_Urban_GW_Counties'!J40</f>
        <v>0</v>
      </c>
      <c r="O40" s="29">
        <f>'2010_MW_GW_Counties'!J40</f>
        <v>0</v>
      </c>
      <c r="P40" s="28">
        <f>'2010_AG_GW_Counties'!J40+'2010_Urban_GW_Counties'!J40+'2010_MW_GW_Counties'!J40</f>
        <v>181.6</v>
      </c>
      <c r="Q40" s="29">
        <f>'2010_AG_GW_Counties'!H40+'2010_Urban_GW_Counties'!H40+'2010_MW_GW_Counties'!H40</f>
        <v>1672.7</v>
      </c>
      <c r="S40" s="27">
        <v>706</v>
      </c>
      <c r="T40" s="25" t="s">
        <v>183</v>
      </c>
      <c r="U40" s="28">
        <f>'2010_AG_GW_Counties'!P40</f>
        <v>1238.3</v>
      </c>
      <c r="V40" s="29">
        <f>'2010_Urban_GW_Counties'!P40</f>
        <v>106.50000000000001</v>
      </c>
      <c r="W40" s="29">
        <f>'2010_MW_GW_Counties'!P40</f>
        <v>3.2</v>
      </c>
      <c r="X40" s="29">
        <f t="shared" si="6"/>
        <v>1348</v>
      </c>
      <c r="Y40" s="28">
        <f>'2010_AG_GW_Counties'!U40</f>
        <v>2543.6000000000004</v>
      </c>
      <c r="Z40" s="29">
        <f>'2010_Urban_GW_Counties'!U40</f>
        <v>111.50000000000001</v>
      </c>
      <c r="AA40" s="29">
        <f>'2010_MW_GW_Counties'!U40</f>
        <v>3.2</v>
      </c>
      <c r="AB40" s="28">
        <f>'2010_AG_GW_Counties'!Q40+'2010_Urban_GW_Counties'!Q40+'2010_MW_GW_Counties'!Q40</f>
        <v>750.2</v>
      </c>
      <c r="AC40" s="28">
        <f>'2010_AG_GW_Counties'!R40+'2010_Urban_GW_Counties'!R40+'2010_MW_GW_Counties'!R40</f>
        <v>0</v>
      </c>
      <c r="AD40" s="28">
        <f>'2010_AG_GW_Counties'!S40+'2010_Urban_GW_Counties'!S40+'2010_MW_GW_Counties'!S40</f>
        <v>65.2</v>
      </c>
      <c r="AE40" s="28">
        <f>'2010_AG_GW_Counties'!W40</f>
        <v>0</v>
      </c>
      <c r="AF40" s="29">
        <f>'2010_Urban_GW_Counties'!W40</f>
        <v>0</v>
      </c>
      <c r="AG40" s="29">
        <f>'2010_MW_GW_Counties'!W40</f>
        <v>0</v>
      </c>
      <c r="AH40" s="28">
        <f>'2010_AG_GW_Counties'!W40+'2010_Urban_GW_Counties'!W40+'2010_MW_GW_Counties'!W40</f>
        <v>0</v>
      </c>
      <c r="AI40" s="29">
        <f t="shared" si="44"/>
        <v>2658.3</v>
      </c>
      <c r="AL40" s="148" t="s">
        <v>236</v>
      </c>
      <c r="AM40" s="150">
        <v>601</v>
      </c>
      <c r="AN40" s="151" t="s">
        <v>168</v>
      </c>
      <c r="AO40" s="138">
        <f t="shared" ref="AO40:AO49" si="47">U25</f>
        <v>1.4</v>
      </c>
      <c r="AP40" s="138">
        <f t="shared" ref="AP40:AP49" si="48">V25</f>
        <v>9.6999999999999993</v>
      </c>
      <c r="AQ40" s="138">
        <f t="shared" ref="AQ40:AQ49" si="49">W25</f>
        <v>0</v>
      </c>
      <c r="AR40" s="138">
        <f t="shared" ref="AR40:AR49" si="50">X25</f>
        <v>11.1</v>
      </c>
      <c r="AS40" s="138">
        <f t="shared" ref="AS40:AS49" si="51">Y25</f>
        <v>28.7</v>
      </c>
      <c r="AT40" s="138">
        <f t="shared" ref="AT40:AT49" si="52">Z25</f>
        <v>81.400000000000006</v>
      </c>
      <c r="AU40" s="138">
        <f t="shared" ref="AU40:AU49" si="53">AA25</f>
        <v>0</v>
      </c>
      <c r="AV40" s="138">
        <f t="shared" ref="AV40:AV49" si="54">AB25</f>
        <v>31.9</v>
      </c>
      <c r="AW40" s="138">
        <f t="shared" ref="AW40:AW49" si="55">AC25</f>
        <v>0</v>
      </c>
      <c r="AX40" s="138">
        <f t="shared" ref="AX40:AX49" si="56">AD25</f>
        <v>1</v>
      </c>
      <c r="AY40" s="138">
        <f t="shared" ref="AY40:AY49" si="57">AE25</f>
        <v>0</v>
      </c>
      <c r="AZ40" s="138">
        <f t="shared" ref="AZ40:AZ49" si="58">AF25</f>
        <v>0</v>
      </c>
      <c r="BA40" s="138">
        <f t="shared" ref="BA40:BA49" si="59">AG25</f>
        <v>0</v>
      </c>
      <c r="BB40" s="138">
        <f t="shared" ref="BB40:BB49" si="60">AH25</f>
        <v>0</v>
      </c>
      <c r="BC40" s="138">
        <f t="shared" ref="BC40:BC49" si="61">AI25</f>
        <v>110.10000000000001</v>
      </c>
    </row>
    <row r="41" spans="1:56" x14ac:dyDescent="0.2">
      <c r="A41" s="23" t="s">
        <v>86</v>
      </c>
      <c r="B41" s="24" t="s">
        <v>87</v>
      </c>
      <c r="C41" s="28">
        <f>'2010_AG_GW_Counties'!C41</f>
        <v>153.6</v>
      </c>
      <c r="D41" s="29">
        <f>'2010_Urban_GW_Counties'!C41</f>
        <v>33.700000000000003</v>
      </c>
      <c r="E41" s="29">
        <f>'2010_MW_GW_Counties'!C41</f>
        <v>0</v>
      </c>
      <c r="F41" s="29">
        <f t="shared" si="5"/>
        <v>187.3</v>
      </c>
      <c r="G41" s="28">
        <f>'2010_AG_GW_Counties'!H41</f>
        <v>158.1</v>
      </c>
      <c r="H41" s="29">
        <f>'2010_Urban_GW_Counties'!H41</f>
        <v>49</v>
      </c>
      <c r="I41" s="29">
        <f>'2010_MW_GW_Counties'!H41</f>
        <v>0</v>
      </c>
      <c r="J41" s="28">
        <f>'2010_AG_GW_Counties'!D41+'2010_Urban_GW_Counties'!D41+'2010_MW_GW_Counties'!D41</f>
        <v>47</v>
      </c>
      <c r="K41" s="28">
        <f>'2010_AG_GW_Counties'!E41+'2010_Urban_GW_Counties'!E41+'2010_MW_GW_Counties'!E41</f>
        <v>0</v>
      </c>
      <c r="L41" s="28">
        <f>'2010_AG_GW_Counties'!F41+'2010_Urban_GW_Counties'!F41+'2010_MW_GW_Counties'!F41</f>
        <v>0</v>
      </c>
      <c r="M41" s="28">
        <f>'2010_AG_GW_Counties'!J41</f>
        <v>0</v>
      </c>
      <c r="N41" s="29">
        <f>'2010_Urban_GW_Counties'!J41</f>
        <v>0</v>
      </c>
      <c r="O41" s="29">
        <f>'2010_MW_GW_Counties'!J41</f>
        <v>0</v>
      </c>
      <c r="P41" s="28">
        <f>'2010_AG_GW_Counties'!J41+'2010_Urban_GW_Counties'!J41+'2010_MW_GW_Counties'!J41</f>
        <v>0</v>
      </c>
      <c r="Q41" s="29">
        <f>'2010_AG_GW_Counties'!H41+'2010_Urban_GW_Counties'!H41+'2010_MW_GW_Counties'!H41</f>
        <v>207.1</v>
      </c>
      <c r="S41" s="27">
        <v>707</v>
      </c>
      <c r="T41" s="25" t="s">
        <v>184</v>
      </c>
      <c r="U41" s="28">
        <f>'2010_AG_GW_Counties'!P41</f>
        <v>32.900000000000006</v>
      </c>
      <c r="V41" s="29">
        <f>'2010_Urban_GW_Counties'!P41</f>
        <v>13.5</v>
      </c>
      <c r="W41" s="29">
        <f>'2010_MW_GW_Counties'!P41</f>
        <v>0</v>
      </c>
      <c r="X41" s="29">
        <f t="shared" si="6"/>
        <v>46.400000000000006</v>
      </c>
      <c r="Y41" s="28">
        <f>'2010_AG_GW_Counties'!U41</f>
        <v>33.400000000000006</v>
      </c>
      <c r="Z41" s="29">
        <f>'2010_Urban_GW_Counties'!U41</f>
        <v>18.8</v>
      </c>
      <c r="AA41" s="29">
        <f>'2010_MW_GW_Counties'!U41</f>
        <v>0</v>
      </c>
      <c r="AB41" s="28">
        <f>'2010_AG_GW_Counties'!Q41+'2010_Urban_GW_Counties'!Q41+'2010_MW_GW_Counties'!Q41</f>
        <v>18.099999999999998</v>
      </c>
      <c r="AC41" s="28">
        <f>'2010_AG_GW_Counties'!R41+'2010_Urban_GW_Counties'!R41+'2010_MW_GW_Counties'!R41</f>
        <v>0.2</v>
      </c>
      <c r="AD41" s="28">
        <f>'2010_AG_GW_Counties'!S41+'2010_Urban_GW_Counties'!S41+'2010_MW_GW_Counties'!S41</f>
        <v>0</v>
      </c>
      <c r="AE41" s="28">
        <f>'2010_AG_GW_Counties'!W41</f>
        <v>0</v>
      </c>
      <c r="AF41" s="29">
        <f>'2010_Urban_GW_Counties'!W41</f>
        <v>0</v>
      </c>
      <c r="AG41" s="29">
        <f>'2010_MW_GW_Counties'!W41</f>
        <v>0</v>
      </c>
      <c r="AH41" s="28">
        <f>'2010_AG_GW_Counties'!W41+'2010_Urban_GW_Counties'!W41+'2010_MW_GW_Counties'!W41</f>
        <v>0</v>
      </c>
      <c r="AI41" s="29">
        <f t="shared" si="44"/>
        <v>52.2</v>
      </c>
      <c r="AL41" s="148"/>
      <c r="AM41" s="150">
        <v>602</v>
      </c>
      <c r="AN41" s="151" t="s">
        <v>169</v>
      </c>
      <c r="AO41" s="138">
        <f t="shared" si="47"/>
        <v>1</v>
      </c>
      <c r="AP41" s="138">
        <f t="shared" si="48"/>
        <v>44</v>
      </c>
      <c r="AQ41" s="138">
        <f t="shared" si="49"/>
        <v>0</v>
      </c>
      <c r="AR41" s="138">
        <f t="shared" si="50"/>
        <v>45</v>
      </c>
      <c r="AS41" s="138">
        <f t="shared" si="51"/>
        <v>702.4</v>
      </c>
      <c r="AT41" s="138">
        <f t="shared" si="52"/>
        <v>131</v>
      </c>
      <c r="AU41" s="138">
        <f t="shared" si="53"/>
        <v>1.8</v>
      </c>
      <c r="AV41" s="138">
        <f t="shared" si="54"/>
        <v>22.3</v>
      </c>
      <c r="AW41" s="138">
        <f t="shared" si="55"/>
        <v>0</v>
      </c>
      <c r="AX41" s="138">
        <f t="shared" si="56"/>
        <v>6.1999999999999993</v>
      </c>
      <c r="AY41" s="138">
        <f t="shared" si="57"/>
        <v>181.6</v>
      </c>
      <c r="AZ41" s="138">
        <f t="shared" si="58"/>
        <v>0</v>
      </c>
      <c r="BA41" s="138">
        <f t="shared" si="59"/>
        <v>0</v>
      </c>
      <c r="BB41" s="138">
        <f t="shared" si="60"/>
        <v>181.6</v>
      </c>
      <c r="BC41" s="138">
        <f t="shared" si="61"/>
        <v>835.19999999999993</v>
      </c>
    </row>
    <row r="42" spans="1:56" x14ac:dyDescent="0.2">
      <c r="A42" s="23" t="s">
        <v>88</v>
      </c>
      <c r="B42" s="24" t="s">
        <v>89</v>
      </c>
      <c r="C42" s="28">
        <f>'2010_AG_GW_Counties'!C42</f>
        <v>1.5</v>
      </c>
      <c r="D42" s="29">
        <f>'2010_Urban_GW_Counties'!C42</f>
        <v>4.8000000000000007</v>
      </c>
      <c r="E42" s="29">
        <f>'2010_MW_GW_Counties'!C42</f>
        <v>0</v>
      </c>
      <c r="F42" s="29">
        <f t="shared" si="5"/>
        <v>6.3000000000000007</v>
      </c>
      <c r="G42" s="28">
        <f>'2010_AG_GW_Counties'!H42</f>
        <v>2</v>
      </c>
      <c r="H42" s="29">
        <f>'2010_Urban_GW_Counties'!H42</f>
        <v>94.500000000000014</v>
      </c>
      <c r="I42" s="29">
        <f>'2010_MW_GW_Counties'!H42</f>
        <v>0</v>
      </c>
      <c r="J42" s="28">
        <f>'2010_AG_GW_Counties'!D42+'2010_Urban_GW_Counties'!D42+'2010_MW_GW_Counties'!D42</f>
        <v>7.8</v>
      </c>
      <c r="K42" s="28">
        <f>'2010_AG_GW_Counties'!E42+'2010_Urban_GW_Counties'!E42+'2010_MW_GW_Counties'!E42</f>
        <v>0</v>
      </c>
      <c r="L42" s="28">
        <f>'2010_AG_GW_Counties'!F42+'2010_Urban_GW_Counties'!F42+'2010_MW_GW_Counties'!F42</f>
        <v>0</v>
      </c>
      <c r="M42" s="28">
        <f>'2010_AG_GW_Counties'!J42</f>
        <v>0</v>
      </c>
      <c r="N42" s="29">
        <f>'2010_Urban_GW_Counties'!J42</f>
        <v>0</v>
      </c>
      <c r="O42" s="29">
        <f>'2010_MW_GW_Counties'!J42</f>
        <v>0</v>
      </c>
      <c r="P42" s="28">
        <f>'2010_AG_GW_Counties'!J42+'2010_Urban_GW_Counties'!J42+'2010_MW_GW_Counties'!J42</f>
        <v>0</v>
      </c>
      <c r="Q42" s="29">
        <f>'2010_AG_GW_Counties'!H42+'2010_Urban_GW_Counties'!H42+'2010_MW_GW_Counties'!H42</f>
        <v>96.500000000000014</v>
      </c>
      <c r="S42" s="27">
        <v>708</v>
      </c>
      <c r="T42" s="25" t="s">
        <v>185</v>
      </c>
      <c r="U42" s="28">
        <f>'2010_AG_GW_Counties'!P42</f>
        <v>648.1</v>
      </c>
      <c r="V42" s="29">
        <f>'2010_Urban_GW_Counties'!P42</f>
        <v>14.8</v>
      </c>
      <c r="W42" s="29">
        <f>'2010_MW_GW_Counties'!P42</f>
        <v>24.6</v>
      </c>
      <c r="X42" s="29">
        <f t="shared" si="6"/>
        <v>687.5</v>
      </c>
      <c r="Y42" s="28">
        <f>'2010_AG_GW_Counties'!U42</f>
        <v>1244.3</v>
      </c>
      <c r="Z42" s="29">
        <f>'2010_Urban_GW_Counties'!U42</f>
        <v>25.400000000000002</v>
      </c>
      <c r="AA42" s="29">
        <f>'2010_MW_GW_Counties'!U42</f>
        <v>46.400000000000006</v>
      </c>
      <c r="AB42" s="28">
        <f>'2010_AG_GW_Counties'!Q42+'2010_Urban_GW_Counties'!Q42+'2010_MW_GW_Counties'!Q42</f>
        <v>218.40000000000003</v>
      </c>
      <c r="AC42" s="28">
        <f>'2010_AG_GW_Counties'!R42+'2010_Urban_GW_Counties'!R42+'2010_MW_GW_Counties'!R42</f>
        <v>131.9</v>
      </c>
      <c r="AD42" s="28">
        <f>'2010_AG_GW_Counties'!S42+'2010_Urban_GW_Counties'!S42+'2010_MW_GW_Counties'!S42</f>
        <v>29.799999999999997</v>
      </c>
      <c r="AE42" s="28">
        <f>'2010_AG_GW_Counties'!W42</f>
        <v>0</v>
      </c>
      <c r="AF42" s="29">
        <f>'2010_Urban_GW_Counties'!W42</f>
        <v>0</v>
      </c>
      <c r="AG42" s="29">
        <f>'2010_MW_GW_Counties'!W42</f>
        <v>0</v>
      </c>
      <c r="AH42" s="28">
        <f>'2010_AG_GW_Counties'!W42+'2010_Urban_GW_Counties'!W42+'2010_MW_GW_Counties'!W42</f>
        <v>0</v>
      </c>
      <c r="AI42" s="29">
        <f t="shared" si="44"/>
        <v>1316.1000000000001</v>
      </c>
      <c r="AL42" s="148"/>
      <c r="AM42" s="150">
        <v>603</v>
      </c>
      <c r="AN42" s="151" t="s">
        <v>170</v>
      </c>
      <c r="AO42" s="138">
        <f t="shared" si="47"/>
        <v>254</v>
      </c>
      <c r="AP42" s="138">
        <f t="shared" si="48"/>
        <v>40.200000000000003</v>
      </c>
      <c r="AQ42" s="138">
        <f t="shared" si="49"/>
        <v>0</v>
      </c>
      <c r="AR42" s="138">
        <f t="shared" si="50"/>
        <v>294.2</v>
      </c>
      <c r="AS42" s="138">
        <f t="shared" si="51"/>
        <v>707.2</v>
      </c>
      <c r="AT42" s="138">
        <f t="shared" si="52"/>
        <v>95.1</v>
      </c>
      <c r="AU42" s="138">
        <f t="shared" si="53"/>
        <v>0.8</v>
      </c>
      <c r="AV42" s="138">
        <f t="shared" si="54"/>
        <v>58.3</v>
      </c>
      <c r="AW42" s="138">
        <f t="shared" si="55"/>
        <v>0</v>
      </c>
      <c r="AX42" s="138">
        <f t="shared" si="56"/>
        <v>14.6</v>
      </c>
      <c r="AY42" s="138">
        <f t="shared" si="57"/>
        <v>13.7</v>
      </c>
      <c r="AZ42" s="138">
        <f t="shared" si="58"/>
        <v>2.8</v>
      </c>
      <c r="BA42" s="138">
        <f t="shared" si="59"/>
        <v>0</v>
      </c>
      <c r="BB42" s="138">
        <f t="shared" si="60"/>
        <v>16.5</v>
      </c>
      <c r="BC42" s="138">
        <f t="shared" si="61"/>
        <v>803.1</v>
      </c>
    </row>
    <row r="43" spans="1:56" x14ac:dyDescent="0.2">
      <c r="A43" s="23" t="s">
        <v>90</v>
      </c>
      <c r="B43" s="24" t="s">
        <v>91</v>
      </c>
      <c r="C43" s="28">
        <f>'2010_AG_GW_Counties'!C43</f>
        <v>174.3</v>
      </c>
      <c r="D43" s="29">
        <f>'2010_Urban_GW_Counties'!C43</f>
        <v>45.5</v>
      </c>
      <c r="E43" s="29">
        <f>'2010_MW_GW_Counties'!C43</f>
        <v>0</v>
      </c>
      <c r="F43" s="29">
        <f t="shared" si="5"/>
        <v>219.8</v>
      </c>
      <c r="G43" s="28">
        <f>'2010_AG_GW_Counties'!H43</f>
        <v>198.8</v>
      </c>
      <c r="H43" s="29">
        <f>'2010_Urban_GW_Counties'!H43</f>
        <v>89.6</v>
      </c>
      <c r="I43" s="29">
        <f>'2010_MW_GW_Counties'!H43</f>
        <v>0</v>
      </c>
      <c r="J43" s="28">
        <f>'2010_AG_GW_Counties'!D43+'2010_Urban_GW_Counties'!D43+'2010_MW_GW_Counties'!D43</f>
        <v>38.6</v>
      </c>
      <c r="K43" s="28">
        <f>'2010_AG_GW_Counties'!E43+'2010_Urban_GW_Counties'!E43+'2010_MW_GW_Counties'!E43</f>
        <v>0</v>
      </c>
      <c r="L43" s="28">
        <f>'2010_AG_GW_Counties'!F43+'2010_Urban_GW_Counties'!F43+'2010_MW_GW_Counties'!F43</f>
        <v>0</v>
      </c>
      <c r="M43" s="28">
        <f>'2010_AG_GW_Counties'!J43</f>
        <v>0</v>
      </c>
      <c r="N43" s="29">
        <f>'2010_Urban_GW_Counties'!J43</f>
        <v>0</v>
      </c>
      <c r="O43" s="29">
        <f>'2010_MW_GW_Counties'!J43</f>
        <v>0</v>
      </c>
      <c r="P43" s="28">
        <f>'2010_AG_GW_Counties'!J43+'2010_Urban_GW_Counties'!J43+'2010_MW_GW_Counties'!J43</f>
        <v>0</v>
      </c>
      <c r="Q43" s="29">
        <f>'2010_AG_GW_Counties'!H43+'2010_Urban_GW_Counties'!H43+'2010_MW_GW_Counties'!H43</f>
        <v>288.39999999999998</v>
      </c>
      <c r="S43" s="27">
        <v>709</v>
      </c>
      <c r="T43" s="25" t="s">
        <v>186</v>
      </c>
      <c r="U43" s="28">
        <f>'2010_AG_GW_Counties'!P43</f>
        <v>285</v>
      </c>
      <c r="V43" s="29">
        <f>'2010_Urban_GW_Counties'!P43</f>
        <v>33.800000000000004</v>
      </c>
      <c r="W43" s="29">
        <f>'2010_MW_GW_Counties'!P43</f>
        <v>0</v>
      </c>
      <c r="X43" s="29">
        <f t="shared" si="6"/>
        <v>318.8</v>
      </c>
      <c r="Y43" s="28">
        <f>'2010_AG_GW_Counties'!U43</f>
        <v>844.89999999999986</v>
      </c>
      <c r="Z43" s="29">
        <f>'2010_Urban_GW_Counties'!U43</f>
        <v>33.800000000000004</v>
      </c>
      <c r="AA43" s="29">
        <f>'2010_MW_GW_Counties'!U43</f>
        <v>0</v>
      </c>
      <c r="AB43" s="28">
        <f>'2010_AG_GW_Counties'!Q43+'2010_Urban_GW_Counties'!Q43+'2010_MW_GW_Counties'!Q43</f>
        <v>217.09999999999997</v>
      </c>
      <c r="AC43" s="28">
        <f>'2010_AG_GW_Counties'!R43+'2010_Urban_GW_Counties'!R43+'2010_MW_GW_Counties'!R43</f>
        <v>10</v>
      </c>
      <c r="AD43" s="28">
        <f>'2010_AG_GW_Counties'!S43+'2010_Urban_GW_Counties'!S43+'2010_MW_GW_Counties'!S43</f>
        <v>28</v>
      </c>
      <c r="AE43" s="28">
        <f>'2010_AG_GW_Counties'!W43</f>
        <v>0</v>
      </c>
      <c r="AF43" s="29">
        <f>'2010_Urban_GW_Counties'!W43</f>
        <v>0</v>
      </c>
      <c r="AG43" s="29">
        <f>'2010_MW_GW_Counties'!W43</f>
        <v>0</v>
      </c>
      <c r="AH43" s="28">
        <f>'2010_AG_GW_Counties'!W43+'2010_Urban_GW_Counties'!W43+'2010_MW_GW_Counties'!W43</f>
        <v>0</v>
      </c>
      <c r="AI43" s="29">
        <f t="shared" si="44"/>
        <v>878.69999999999982</v>
      </c>
      <c r="AL43" s="148"/>
      <c r="AM43" s="150">
        <v>604</v>
      </c>
      <c r="AN43" s="151" t="s">
        <v>171</v>
      </c>
      <c r="AO43" s="138">
        <f t="shared" si="47"/>
        <v>2.6999999999999997</v>
      </c>
      <c r="AP43" s="138">
        <f t="shared" si="48"/>
        <v>2.7</v>
      </c>
      <c r="AQ43" s="138">
        <f t="shared" si="49"/>
        <v>0</v>
      </c>
      <c r="AR43" s="138">
        <f t="shared" si="50"/>
        <v>5.4</v>
      </c>
      <c r="AS43" s="138">
        <f t="shared" si="51"/>
        <v>31.400000000000002</v>
      </c>
      <c r="AT43" s="138">
        <f t="shared" si="52"/>
        <v>53.600000000000009</v>
      </c>
      <c r="AU43" s="138">
        <f t="shared" si="53"/>
        <v>0</v>
      </c>
      <c r="AV43" s="138">
        <f t="shared" si="54"/>
        <v>16.3</v>
      </c>
      <c r="AW43" s="138">
        <f t="shared" si="55"/>
        <v>0</v>
      </c>
      <c r="AX43" s="138">
        <f t="shared" si="56"/>
        <v>3.0999999999999996</v>
      </c>
      <c r="AY43" s="138">
        <f t="shared" si="57"/>
        <v>4.5</v>
      </c>
      <c r="AZ43" s="138">
        <f t="shared" si="58"/>
        <v>0</v>
      </c>
      <c r="BA43" s="138">
        <f t="shared" si="59"/>
        <v>0</v>
      </c>
      <c r="BB43" s="138">
        <f t="shared" si="60"/>
        <v>4.5</v>
      </c>
      <c r="BC43" s="138">
        <f t="shared" si="61"/>
        <v>85.000000000000014</v>
      </c>
    </row>
    <row r="44" spans="1:56" x14ac:dyDescent="0.2">
      <c r="A44" s="23" t="s">
        <v>92</v>
      </c>
      <c r="B44" s="24" t="s">
        <v>93</v>
      </c>
      <c r="C44" s="28">
        <f>'2010_AG_GW_Counties'!C44</f>
        <v>14.200000000000001</v>
      </c>
      <c r="D44" s="29">
        <f>'2010_Urban_GW_Counties'!C44</f>
        <v>132.9</v>
      </c>
      <c r="E44" s="29">
        <f>'2010_MW_GW_Counties'!C44</f>
        <v>0</v>
      </c>
      <c r="F44" s="29">
        <f t="shared" si="5"/>
        <v>147.1</v>
      </c>
      <c r="G44" s="28">
        <f>'2010_AG_GW_Counties'!H44</f>
        <v>65.899999999999991</v>
      </c>
      <c r="H44" s="29">
        <f>'2010_Urban_GW_Counties'!H44</f>
        <v>366.6</v>
      </c>
      <c r="I44" s="29">
        <f>'2010_MW_GW_Counties'!H44</f>
        <v>0</v>
      </c>
      <c r="J44" s="28">
        <f>'2010_AG_GW_Counties'!D44+'2010_Urban_GW_Counties'!D44+'2010_MW_GW_Counties'!D44</f>
        <v>114.39999999999999</v>
      </c>
      <c r="K44" s="28">
        <f>'2010_AG_GW_Counties'!E44+'2010_Urban_GW_Counties'!E44+'2010_MW_GW_Counties'!E44</f>
        <v>103</v>
      </c>
      <c r="L44" s="28">
        <f>'2010_AG_GW_Counties'!F44+'2010_Urban_GW_Counties'!F44+'2010_MW_GW_Counties'!F44</f>
        <v>10.399999999999999</v>
      </c>
      <c r="M44" s="28">
        <f>'2010_AG_GW_Counties'!J44</f>
        <v>0</v>
      </c>
      <c r="N44" s="29">
        <f>'2010_Urban_GW_Counties'!J44</f>
        <v>0.1</v>
      </c>
      <c r="O44" s="29">
        <f>'2010_MW_GW_Counties'!J44</f>
        <v>0</v>
      </c>
      <c r="P44" s="28">
        <f>'2010_AG_GW_Counties'!J44+'2010_Urban_GW_Counties'!J44+'2010_MW_GW_Counties'!J44</f>
        <v>0.1</v>
      </c>
      <c r="Q44" s="29">
        <f>'2010_AG_GW_Counties'!H44+'2010_Urban_GW_Counties'!H44+'2010_MW_GW_Counties'!H44</f>
        <v>432.5</v>
      </c>
      <c r="S44" s="27">
        <v>710</v>
      </c>
      <c r="T44" s="25" t="s">
        <v>187</v>
      </c>
      <c r="U44" s="28">
        <f>'2010_AG_GW_Counties'!P44</f>
        <v>540.79999999999995</v>
      </c>
      <c r="V44" s="29">
        <f>'2010_Urban_GW_Counties'!P44</f>
        <v>98.8</v>
      </c>
      <c r="W44" s="29">
        <f>'2010_MW_GW_Counties'!P44</f>
        <v>0</v>
      </c>
      <c r="X44" s="29">
        <f t="shared" si="6"/>
        <v>639.59999999999991</v>
      </c>
      <c r="Y44" s="28">
        <f>'2010_AG_GW_Counties'!U44</f>
        <v>1342.1</v>
      </c>
      <c r="Z44" s="29">
        <f>'2010_Urban_GW_Counties'!U44</f>
        <v>152.40000000000003</v>
      </c>
      <c r="AA44" s="29">
        <f>'2010_MW_GW_Counties'!U44</f>
        <v>0</v>
      </c>
      <c r="AB44" s="28">
        <f>'2010_AG_GW_Counties'!Q44+'2010_Urban_GW_Counties'!Q44+'2010_MW_GW_Counties'!Q44</f>
        <v>301.60000000000002</v>
      </c>
      <c r="AC44" s="28">
        <f>'2010_AG_GW_Counties'!R44+'2010_Urban_GW_Counties'!R44+'2010_MW_GW_Counties'!R44</f>
        <v>155.5</v>
      </c>
      <c r="AD44" s="28">
        <f>'2010_AG_GW_Counties'!S44+'2010_Urban_GW_Counties'!S44+'2010_MW_GW_Counties'!S44</f>
        <v>40</v>
      </c>
      <c r="AE44" s="28">
        <f>'2010_AG_GW_Counties'!W44</f>
        <v>0</v>
      </c>
      <c r="AF44" s="29">
        <f>'2010_Urban_GW_Counties'!W44</f>
        <v>0</v>
      </c>
      <c r="AG44" s="29">
        <f>'2010_MW_GW_Counties'!W44</f>
        <v>0</v>
      </c>
      <c r="AH44" s="28">
        <f>'2010_AG_GW_Counties'!W44+'2010_Urban_GW_Counties'!W44+'2010_MW_GW_Counties'!W44</f>
        <v>0</v>
      </c>
      <c r="AI44" s="29">
        <f t="shared" si="44"/>
        <v>1494.5</v>
      </c>
      <c r="AL44" s="148"/>
      <c r="AM44" s="150">
        <v>605</v>
      </c>
      <c r="AN44" s="151" t="s">
        <v>172</v>
      </c>
      <c r="AO44" s="138">
        <f t="shared" si="47"/>
        <v>0</v>
      </c>
      <c r="AP44" s="138">
        <f t="shared" si="48"/>
        <v>0.4</v>
      </c>
      <c r="AQ44" s="138">
        <f t="shared" si="49"/>
        <v>0</v>
      </c>
      <c r="AR44" s="138">
        <f t="shared" si="50"/>
        <v>0.4</v>
      </c>
      <c r="AS44" s="138">
        <f t="shared" si="51"/>
        <v>0</v>
      </c>
      <c r="AT44" s="138">
        <f t="shared" si="52"/>
        <v>0.4</v>
      </c>
      <c r="AU44" s="138">
        <f t="shared" si="53"/>
        <v>0</v>
      </c>
      <c r="AV44" s="138">
        <f t="shared" si="54"/>
        <v>0.2</v>
      </c>
      <c r="AW44" s="138">
        <f t="shared" si="55"/>
        <v>0</v>
      </c>
      <c r="AX44" s="138">
        <f t="shared" si="56"/>
        <v>0</v>
      </c>
      <c r="AY44" s="138">
        <f t="shared" si="57"/>
        <v>0</v>
      </c>
      <c r="AZ44" s="138">
        <f t="shared" si="58"/>
        <v>0</v>
      </c>
      <c r="BA44" s="138">
        <f t="shared" si="59"/>
        <v>0</v>
      </c>
      <c r="BB44" s="138">
        <f t="shared" si="60"/>
        <v>0</v>
      </c>
      <c r="BC44" s="138">
        <f t="shared" si="61"/>
        <v>0.4</v>
      </c>
    </row>
    <row r="45" spans="1:56" x14ac:dyDescent="0.2">
      <c r="A45" s="23" t="s">
        <v>94</v>
      </c>
      <c r="B45" s="24" t="s">
        <v>95</v>
      </c>
      <c r="C45" s="28">
        <f>'2010_AG_GW_Counties'!C45</f>
        <v>19.600000000000001</v>
      </c>
      <c r="D45" s="29">
        <f>'2010_Urban_GW_Counties'!C45</f>
        <v>28</v>
      </c>
      <c r="E45" s="29">
        <f>'2010_MW_GW_Counties'!C45</f>
        <v>0</v>
      </c>
      <c r="F45" s="29">
        <f t="shared" si="5"/>
        <v>47.6</v>
      </c>
      <c r="G45" s="28">
        <f>'2010_AG_GW_Counties'!H45</f>
        <v>19.600000000000001</v>
      </c>
      <c r="H45" s="29">
        <f>'2010_Urban_GW_Counties'!H45</f>
        <v>38</v>
      </c>
      <c r="I45" s="29">
        <f>'2010_MW_GW_Counties'!H45</f>
        <v>0</v>
      </c>
      <c r="J45" s="28">
        <f>'2010_AG_GW_Counties'!D45+'2010_Urban_GW_Counties'!D45+'2010_MW_GW_Counties'!D45</f>
        <v>16.600000000000001</v>
      </c>
      <c r="K45" s="28">
        <f>'2010_AG_GW_Counties'!E45+'2010_Urban_GW_Counties'!E45+'2010_MW_GW_Counties'!E45</f>
        <v>0</v>
      </c>
      <c r="L45" s="28">
        <f>'2010_AG_GW_Counties'!F45+'2010_Urban_GW_Counties'!F45+'2010_MW_GW_Counties'!F45</f>
        <v>0</v>
      </c>
      <c r="M45" s="28">
        <f>'2010_AG_GW_Counties'!J45</f>
        <v>0</v>
      </c>
      <c r="N45" s="29">
        <f>'2010_Urban_GW_Counties'!J45</f>
        <v>1.4</v>
      </c>
      <c r="O45" s="29">
        <f>'2010_MW_GW_Counties'!J45</f>
        <v>0</v>
      </c>
      <c r="P45" s="28">
        <f>'2010_AG_GW_Counties'!J45+'2010_Urban_GW_Counties'!J45+'2010_MW_GW_Counties'!J45</f>
        <v>1.4</v>
      </c>
      <c r="Q45" s="29">
        <f>'2010_AG_GW_Counties'!H45+'2010_Urban_GW_Counties'!H45+'2010_MW_GW_Counties'!H45</f>
        <v>57.6</v>
      </c>
      <c r="S45" s="27">
        <v>801</v>
      </c>
      <c r="T45" s="25" t="s">
        <v>43</v>
      </c>
      <c r="U45" s="28">
        <f>'2010_AG_GW_Counties'!P45</f>
        <v>120.8</v>
      </c>
      <c r="V45" s="29">
        <f>'2010_Urban_GW_Counties'!P45</f>
        <v>19.900000000000002</v>
      </c>
      <c r="W45" s="29">
        <f>'2010_MW_GW_Counties'!P45</f>
        <v>11.6</v>
      </c>
      <c r="X45" s="29">
        <f t="shared" si="6"/>
        <v>152.29999999999998</v>
      </c>
      <c r="Y45" s="28">
        <f>'2010_AG_GW_Counties'!U45</f>
        <v>306.40000000000003</v>
      </c>
      <c r="Z45" s="29">
        <f>'2010_Urban_GW_Counties'!U45</f>
        <v>22.400000000000002</v>
      </c>
      <c r="AA45" s="29">
        <f>'2010_MW_GW_Counties'!U45</f>
        <v>23.2</v>
      </c>
      <c r="AB45" s="28">
        <f>'2010_AG_GW_Counties'!Q45+'2010_Urban_GW_Counties'!Q45+'2010_MW_GW_Counties'!Q45</f>
        <v>43.8</v>
      </c>
      <c r="AC45" s="28">
        <f>'2010_AG_GW_Counties'!R45+'2010_Urban_GW_Counties'!R45+'2010_MW_GW_Counties'!R45</f>
        <v>0</v>
      </c>
      <c r="AD45" s="28">
        <f>'2010_AG_GW_Counties'!S45+'2010_Urban_GW_Counties'!S45+'2010_MW_GW_Counties'!S45</f>
        <v>8.9999999999999982</v>
      </c>
      <c r="AE45" s="28">
        <f>'2010_AG_GW_Counties'!W45</f>
        <v>3.9</v>
      </c>
      <c r="AF45" s="29">
        <f>'2010_Urban_GW_Counties'!W45</f>
        <v>0</v>
      </c>
      <c r="AG45" s="29">
        <f>'2010_MW_GW_Counties'!W45</f>
        <v>0.30000000000000071</v>
      </c>
      <c r="AH45" s="28">
        <f>'2010_AG_GW_Counties'!W45+'2010_Urban_GW_Counties'!W45+'2010_MW_GW_Counties'!W45</f>
        <v>4.2000000000000011</v>
      </c>
      <c r="AI45" s="29">
        <f t="shared" si="44"/>
        <v>352</v>
      </c>
      <c r="AL45" s="148"/>
      <c r="AM45" s="150">
        <v>606</v>
      </c>
      <c r="AN45" s="151" t="s">
        <v>173</v>
      </c>
      <c r="AO45" s="138">
        <f t="shared" si="47"/>
        <v>566.20000000000005</v>
      </c>
      <c r="AP45" s="138">
        <f t="shared" si="48"/>
        <v>26.8</v>
      </c>
      <c r="AQ45" s="138">
        <f t="shared" si="49"/>
        <v>189.7</v>
      </c>
      <c r="AR45" s="138">
        <f t="shared" si="50"/>
        <v>782.7</v>
      </c>
      <c r="AS45" s="138">
        <f t="shared" si="51"/>
        <v>1612.3</v>
      </c>
      <c r="AT45" s="138">
        <f t="shared" si="52"/>
        <v>30.200000000000003</v>
      </c>
      <c r="AU45" s="138">
        <f t="shared" si="53"/>
        <v>438.2</v>
      </c>
      <c r="AV45" s="138">
        <f t="shared" si="54"/>
        <v>18.2</v>
      </c>
      <c r="AW45" s="138">
        <f t="shared" si="55"/>
        <v>0</v>
      </c>
      <c r="AX45" s="138">
        <f t="shared" si="56"/>
        <v>51.7</v>
      </c>
      <c r="AY45" s="138">
        <f t="shared" si="57"/>
        <v>71.300000000000011</v>
      </c>
      <c r="AZ45" s="138">
        <f t="shared" si="58"/>
        <v>0</v>
      </c>
      <c r="BA45" s="138">
        <f t="shared" si="59"/>
        <v>0</v>
      </c>
      <c r="BB45" s="138">
        <f t="shared" si="60"/>
        <v>71.300000000000011</v>
      </c>
      <c r="BC45" s="138">
        <f t="shared" si="61"/>
        <v>2080.6999999999998</v>
      </c>
    </row>
    <row r="46" spans="1:56" x14ac:dyDescent="0.2">
      <c r="A46" s="23" t="s">
        <v>96</v>
      </c>
      <c r="B46" s="24" t="s">
        <v>97</v>
      </c>
      <c r="C46" s="28">
        <f>'2010_AG_GW_Counties'!C46</f>
        <v>19.3</v>
      </c>
      <c r="D46" s="29">
        <f>'2010_Urban_GW_Counties'!C46</f>
        <v>40</v>
      </c>
      <c r="E46" s="29">
        <f>'2010_MW_GW_Counties'!C46</f>
        <v>0</v>
      </c>
      <c r="F46" s="29">
        <f t="shared" si="5"/>
        <v>59.3</v>
      </c>
      <c r="G46" s="28">
        <f>'2010_AG_GW_Counties'!H46</f>
        <v>200.6</v>
      </c>
      <c r="H46" s="29">
        <f>'2010_Urban_GW_Counties'!H46</f>
        <v>82.6</v>
      </c>
      <c r="I46" s="29">
        <f>'2010_MW_GW_Counties'!H46</f>
        <v>0</v>
      </c>
      <c r="J46" s="28">
        <f>'2010_AG_GW_Counties'!D46+'2010_Urban_GW_Counties'!D46+'2010_MW_GW_Counties'!D46</f>
        <v>18.799999999999997</v>
      </c>
      <c r="K46" s="28">
        <f>'2010_AG_GW_Counties'!E46+'2010_Urban_GW_Counties'!E46+'2010_MW_GW_Counties'!E46</f>
        <v>0</v>
      </c>
      <c r="L46" s="28">
        <f>'2010_AG_GW_Counties'!F46+'2010_Urban_GW_Counties'!F46+'2010_MW_GW_Counties'!F46</f>
        <v>24</v>
      </c>
      <c r="M46" s="28">
        <f>'2010_AG_GW_Counties'!J46</f>
        <v>12.9</v>
      </c>
      <c r="N46" s="29">
        <f>'2010_Urban_GW_Counties'!J46</f>
        <v>5.5</v>
      </c>
      <c r="O46" s="29">
        <f>'2010_MW_GW_Counties'!J46</f>
        <v>0</v>
      </c>
      <c r="P46" s="28">
        <f>'2010_AG_GW_Counties'!J46+'2010_Urban_GW_Counties'!J46+'2010_MW_GW_Counties'!J46</f>
        <v>18.399999999999999</v>
      </c>
      <c r="Q46" s="29">
        <f>'2010_AG_GW_Counties'!H46+'2010_Urban_GW_Counties'!H46+'2010_MW_GW_Counties'!H46</f>
        <v>283.2</v>
      </c>
      <c r="S46" s="27">
        <v>802</v>
      </c>
      <c r="T46" s="25" t="s">
        <v>11</v>
      </c>
      <c r="U46" s="28">
        <f>'2010_AG_GW_Counties'!P46</f>
        <v>0.4</v>
      </c>
      <c r="V46" s="29">
        <f>'2010_Urban_GW_Counties'!P46</f>
        <v>17</v>
      </c>
      <c r="W46" s="29">
        <f>'2010_MW_GW_Counties'!P46</f>
        <v>0</v>
      </c>
      <c r="X46" s="29">
        <f t="shared" si="6"/>
        <v>17.399999999999999</v>
      </c>
      <c r="Y46" s="28">
        <f>'2010_AG_GW_Counties'!U46</f>
        <v>153.39999999999998</v>
      </c>
      <c r="Z46" s="29">
        <f>'2010_Urban_GW_Counties'!U46</f>
        <v>20.400000000000002</v>
      </c>
      <c r="AA46" s="29">
        <f>'2010_MW_GW_Counties'!U46</f>
        <v>0</v>
      </c>
      <c r="AB46" s="28">
        <f>'2010_AG_GW_Counties'!Q46+'2010_Urban_GW_Counties'!Q46+'2010_MW_GW_Counties'!Q46</f>
        <v>19.8</v>
      </c>
      <c r="AC46" s="28">
        <f>'2010_AG_GW_Counties'!R46+'2010_Urban_GW_Counties'!R46+'2010_MW_GW_Counties'!R46</f>
        <v>0</v>
      </c>
      <c r="AD46" s="28">
        <f>'2010_AG_GW_Counties'!S46+'2010_Urban_GW_Counties'!S46+'2010_MW_GW_Counties'!S46</f>
        <v>0</v>
      </c>
      <c r="AE46" s="28">
        <f>'2010_AG_GW_Counties'!W46</f>
        <v>6.8000000000000007</v>
      </c>
      <c r="AF46" s="29">
        <f>'2010_Urban_GW_Counties'!W46</f>
        <v>0</v>
      </c>
      <c r="AG46" s="29">
        <f>'2010_MW_GW_Counties'!W46</f>
        <v>0</v>
      </c>
      <c r="AH46" s="28">
        <f>'2010_AG_GW_Counties'!W46+'2010_Urban_GW_Counties'!W46+'2010_MW_GW_Counties'!W46</f>
        <v>6.8000000000000007</v>
      </c>
      <c r="AI46" s="29">
        <f t="shared" si="44"/>
        <v>173.79999999999998</v>
      </c>
      <c r="AL46" s="148"/>
      <c r="AM46" s="150">
        <v>607</v>
      </c>
      <c r="AN46" s="151" t="s">
        <v>174</v>
      </c>
      <c r="AO46" s="138">
        <f t="shared" si="47"/>
        <v>134.4</v>
      </c>
      <c r="AP46" s="138">
        <f t="shared" si="48"/>
        <v>90.6</v>
      </c>
      <c r="AQ46" s="138">
        <f t="shared" si="49"/>
        <v>0</v>
      </c>
      <c r="AR46" s="138">
        <f t="shared" si="50"/>
        <v>225</v>
      </c>
      <c r="AS46" s="138">
        <f t="shared" si="51"/>
        <v>864.30000000000007</v>
      </c>
      <c r="AT46" s="138">
        <f t="shared" si="52"/>
        <v>145.30000000000001</v>
      </c>
      <c r="AU46" s="138">
        <f t="shared" si="53"/>
        <v>12.5</v>
      </c>
      <c r="AV46" s="138">
        <f t="shared" si="54"/>
        <v>65.099999999999994</v>
      </c>
      <c r="AW46" s="138">
        <f t="shared" si="55"/>
        <v>6</v>
      </c>
      <c r="AX46" s="138">
        <f t="shared" si="56"/>
        <v>30.000000000000004</v>
      </c>
      <c r="AY46" s="138">
        <f t="shared" si="57"/>
        <v>213</v>
      </c>
      <c r="AZ46" s="138">
        <f t="shared" si="58"/>
        <v>0</v>
      </c>
      <c r="BA46" s="138">
        <f t="shared" si="59"/>
        <v>0</v>
      </c>
      <c r="BB46" s="138">
        <f t="shared" si="60"/>
        <v>213</v>
      </c>
      <c r="BC46" s="138">
        <f t="shared" si="61"/>
        <v>1022.1000000000001</v>
      </c>
    </row>
    <row r="47" spans="1:56" x14ac:dyDescent="0.2">
      <c r="A47" s="23" t="s">
        <v>98</v>
      </c>
      <c r="B47" s="24" t="s">
        <v>99</v>
      </c>
      <c r="C47" s="28">
        <f>'2010_AG_GW_Counties'!C47</f>
        <v>26.9</v>
      </c>
      <c r="D47" s="29">
        <f>'2010_Urban_GW_Counties'!C47</f>
        <v>1.1000000000000001</v>
      </c>
      <c r="E47" s="29">
        <f>'2010_MW_GW_Counties'!C47</f>
        <v>0</v>
      </c>
      <c r="F47" s="29">
        <f t="shared" si="5"/>
        <v>28</v>
      </c>
      <c r="G47" s="28">
        <f>'2010_AG_GW_Counties'!H47</f>
        <v>86.4</v>
      </c>
      <c r="H47" s="29">
        <f>'2010_Urban_GW_Counties'!H47</f>
        <v>1.1000000000000001</v>
      </c>
      <c r="I47" s="29">
        <f>'2010_MW_GW_Counties'!H47</f>
        <v>0</v>
      </c>
      <c r="J47" s="28">
        <f>'2010_AG_GW_Counties'!D47+'2010_Urban_GW_Counties'!D47+'2010_MW_GW_Counties'!D47</f>
        <v>0.60000000000000009</v>
      </c>
      <c r="K47" s="28">
        <f>'2010_AG_GW_Counties'!E47+'2010_Urban_GW_Counties'!E47+'2010_MW_GW_Counties'!E47</f>
        <v>0</v>
      </c>
      <c r="L47" s="28">
        <f>'2010_AG_GW_Counties'!F47+'2010_Urban_GW_Counties'!F47+'2010_MW_GW_Counties'!F47</f>
        <v>0.7</v>
      </c>
      <c r="M47" s="28">
        <f>'2010_AG_GW_Counties'!J47</f>
        <v>0</v>
      </c>
      <c r="N47" s="29">
        <f>'2010_Urban_GW_Counties'!J47</f>
        <v>0</v>
      </c>
      <c r="O47" s="29">
        <f>'2010_MW_GW_Counties'!J47</f>
        <v>0</v>
      </c>
      <c r="P47" s="28">
        <f>'2010_AG_GW_Counties'!J47+'2010_Urban_GW_Counties'!J47+'2010_MW_GW_Counties'!J47</f>
        <v>0</v>
      </c>
      <c r="Q47" s="29">
        <f>'2010_AG_GW_Counties'!H47+'2010_Urban_GW_Counties'!H47+'2010_MW_GW_Counties'!H47</f>
        <v>87.5</v>
      </c>
      <c r="S47" s="27">
        <v>901</v>
      </c>
      <c r="T47" s="25" t="s">
        <v>188</v>
      </c>
      <c r="U47" s="28">
        <f>'2010_AG_GW_Counties'!P47</f>
        <v>134.5</v>
      </c>
      <c r="V47" s="29">
        <f>'2010_Urban_GW_Counties'!P47</f>
        <v>9.4</v>
      </c>
      <c r="W47" s="29">
        <f>'2010_MW_GW_Counties'!P47</f>
        <v>0</v>
      </c>
      <c r="X47" s="29">
        <f t="shared" si="6"/>
        <v>143.9</v>
      </c>
      <c r="Y47" s="28">
        <f>'2010_AG_GW_Counties'!U47</f>
        <v>185.10000000000002</v>
      </c>
      <c r="Z47" s="29">
        <f>'2010_Urban_GW_Counties'!U47</f>
        <v>10.4</v>
      </c>
      <c r="AA47" s="29">
        <f>'2010_MW_GW_Counties'!U47</f>
        <v>0</v>
      </c>
      <c r="AB47" s="28">
        <f>'2010_AG_GW_Counties'!Q47+'2010_Urban_GW_Counties'!Q47+'2010_MW_GW_Counties'!Q47</f>
        <v>30.800000000000004</v>
      </c>
      <c r="AC47" s="28">
        <f>'2010_AG_GW_Counties'!R47+'2010_Urban_GW_Counties'!R47+'2010_MW_GW_Counties'!R47</f>
        <v>0</v>
      </c>
      <c r="AD47" s="28">
        <f>'2010_AG_GW_Counties'!S47+'2010_Urban_GW_Counties'!S47+'2010_MW_GW_Counties'!S47</f>
        <v>0</v>
      </c>
      <c r="AE47" s="28">
        <f>'2010_AG_GW_Counties'!W47</f>
        <v>0</v>
      </c>
      <c r="AF47" s="29">
        <f>'2010_Urban_GW_Counties'!W47</f>
        <v>0</v>
      </c>
      <c r="AG47" s="29">
        <f>'2010_MW_GW_Counties'!W47</f>
        <v>0</v>
      </c>
      <c r="AH47" s="28">
        <f>'2010_AG_GW_Counties'!W47+'2010_Urban_GW_Counties'!W47+'2010_MW_GW_Counties'!W47</f>
        <v>0</v>
      </c>
      <c r="AI47" s="29">
        <f t="shared" si="44"/>
        <v>195.50000000000003</v>
      </c>
      <c r="AL47" s="148"/>
      <c r="AM47" s="150">
        <v>608</v>
      </c>
      <c r="AN47" s="151" t="s">
        <v>175</v>
      </c>
      <c r="AO47" s="138">
        <f t="shared" si="47"/>
        <v>277.2</v>
      </c>
      <c r="AP47" s="138">
        <f t="shared" si="48"/>
        <v>66.3</v>
      </c>
      <c r="AQ47" s="138">
        <f t="shared" si="49"/>
        <v>0</v>
      </c>
      <c r="AR47" s="138">
        <f t="shared" si="50"/>
        <v>343.5</v>
      </c>
      <c r="AS47" s="138">
        <f t="shared" si="51"/>
        <v>943.09999999999991</v>
      </c>
      <c r="AT47" s="138">
        <f t="shared" si="52"/>
        <v>66.3</v>
      </c>
      <c r="AU47" s="138">
        <f t="shared" si="53"/>
        <v>0</v>
      </c>
      <c r="AV47" s="138">
        <f t="shared" si="54"/>
        <v>1.4000000000000001</v>
      </c>
      <c r="AW47" s="138">
        <f t="shared" si="55"/>
        <v>0</v>
      </c>
      <c r="AX47" s="138">
        <f t="shared" si="56"/>
        <v>33.300000000000004</v>
      </c>
      <c r="AY47" s="138">
        <f t="shared" si="57"/>
        <v>23</v>
      </c>
      <c r="AZ47" s="138">
        <f t="shared" si="58"/>
        <v>0</v>
      </c>
      <c r="BA47" s="138">
        <f t="shared" si="59"/>
        <v>0</v>
      </c>
      <c r="BB47" s="138">
        <f t="shared" si="60"/>
        <v>23</v>
      </c>
      <c r="BC47" s="138">
        <f t="shared" si="61"/>
        <v>1009.3999999999999</v>
      </c>
    </row>
    <row r="48" spans="1:56" x14ac:dyDescent="0.2">
      <c r="A48" s="23" t="s">
        <v>100</v>
      </c>
      <c r="B48" s="24" t="s">
        <v>101</v>
      </c>
      <c r="C48" s="28">
        <f>'2010_AG_GW_Counties'!C48</f>
        <v>183</v>
      </c>
      <c r="D48" s="29">
        <f>'2010_Urban_GW_Counties'!C48</f>
        <v>11.1</v>
      </c>
      <c r="E48" s="29">
        <f>'2010_MW_GW_Counties'!C48</f>
        <v>2.5</v>
      </c>
      <c r="F48" s="29">
        <f t="shared" si="5"/>
        <v>196.6</v>
      </c>
      <c r="G48" s="28">
        <f>'2010_AG_GW_Counties'!H48</f>
        <v>466.90000000000003</v>
      </c>
      <c r="H48" s="29">
        <f>'2010_Urban_GW_Counties'!H48</f>
        <v>20</v>
      </c>
      <c r="I48" s="29">
        <f>'2010_MW_GW_Counties'!H48</f>
        <v>141.20000000000002</v>
      </c>
      <c r="J48" s="28">
        <f>'2010_AG_GW_Counties'!D48+'2010_Urban_GW_Counties'!D48+'2010_MW_GW_Counties'!D48</f>
        <v>56.9</v>
      </c>
      <c r="K48" s="28">
        <f>'2010_AG_GW_Counties'!E48+'2010_Urban_GW_Counties'!E48+'2010_MW_GW_Counties'!E48</f>
        <v>0</v>
      </c>
      <c r="L48" s="28">
        <f>'2010_AG_GW_Counties'!F48+'2010_Urban_GW_Counties'!F48+'2010_MW_GW_Counties'!F48</f>
        <v>9.9999999999999982</v>
      </c>
      <c r="M48" s="28">
        <f>'2010_AG_GW_Counties'!J48</f>
        <v>18.5</v>
      </c>
      <c r="N48" s="29">
        <f>'2010_Urban_GW_Counties'!J48</f>
        <v>0</v>
      </c>
      <c r="O48" s="29">
        <f>'2010_MW_GW_Counties'!J48</f>
        <v>32.799999999999997</v>
      </c>
      <c r="P48" s="28">
        <f>'2010_AG_GW_Counties'!J48+'2010_Urban_GW_Counties'!J48+'2010_MW_GW_Counties'!J48</f>
        <v>51.3</v>
      </c>
      <c r="Q48" s="29">
        <f>'2010_AG_GW_Counties'!H48+'2010_Urban_GW_Counties'!H48+'2010_MW_GW_Counties'!H48</f>
        <v>628.1</v>
      </c>
      <c r="S48" s="27">
        <v>902</v>
      </c>
      <c r="T48" s="25" t="s">
        <v>189</v>
      </c>
      <c r="U48" s="28">
        <f>'2010_AG_GW_Counties'!P48</f>
        <v>10.5</v>
      </c>
      <c r="V48" s="29">
        <f>'2010_Urban_GW_Counties'!P48</f>
        <v>18.600000000000001</v>
      </c>
      <c r="W48" s="29">
        <f>'2010_MW_GW_Counties'!P48</f>
        <v>0</v>
      </c>
      <c r="X48" s="29">
        <f t="shared" si="6"/>
        <v>29.1</v>
      </c>
      <c r="Y48" s="28">
        <f>'2010_AG_GW_Counties'!U48</f>
        <v>10.5</v>
      </c>
      <c r="Z48" s="29">
        <f>'2010_Urban_GW_Counties'!U48</f>
        <v>18.900000000000002</v>
      </c>
      <c r="AA48" s="29">
        <f>'2010_MW_GW_Counties'!U48</f>
        <v>0</v>
      </c>
      <c r="AB48" s="28">
        <f>'2010_AG_GW_Counties'!Q48+'2010_Urban_GW_Counties'!Q48+'2010_MW_GW_Counties'!Q48</f>
        <v>7.5</v>
      </c>
      <c r="AC48" s="28">
        <f>'2010_AG_GW_Counties'!R48+'2010_Urban_GW_Counties'!R48+'2010_MW_GW_Counties'!R48</f>
        <v>0</v>
      </c>
      <c r="AD48" s="28">
        <f>'2010_AG_GW_Counties'!S48+'2010_Urban_GW_Counties'!S48+'2010_MW_GW_Counties'!S48</f>
        <v>0</v>
      </c>
      <c r="AE48" s="28">
        <f>'2010_AG_GW_Counties'!W48</f>
        <v>0</v>
      </c>
      <c r="AF48" s="29">
        <f>'2010_Urban_GW_Counties'!W48</f>
        <v>0</v>
      </c>
      <c r="AG48" s="29">
        <f>'2010_MW_GW_Counties'!W48</f>
        <v>0</v>
      </c>
      <c r="AH48" s="28">
        <f>'2010_AG_GW_Counties'!W48+'2010_Urban_GW_Counties'!W48+'2010_MW_GW_Counties'!W48</f>
        <v>0</v>
      </c>
      <c r="AI48" s="29">
        <f t="shared" si="44"/>
        <v>29.400000000000002</v>
      </c>
      <c r="AL48" s="148"/>
      <c r="AM48" s="150">
        <v>609</v>
      </c>
      <c r="AN48" s="151" t="s">
        <v>176</v>
      </c>
      <c r="AO48" s="138">
        <f t="shared" si="47"/>
        <v>880</v>
      </c>
      <c r="AP48" s="138">
        <f t="shared" si="48"/>
        <v>91.999999999999986</v>
      </c>
      <c r="AQ48" s="138">
        <f t="shared" si="49"/>
        <v>11.8</v>
      </c>
      <c r="AR48" s="138">
        <f t="shared" si="50"/>
        <v>983.8</v>
      </c>
      <c r="AS48" s="138">
        <f t="shared" si="51"/>
        <v>1842.9</v>
      </c>
      <c r="AT48" s="138">
        <f t="shared" si="52"/>
        <v>92.1</v>
      </c>
      <c r="AU48" s="138">
        <f t="shared" si="53"/>
        <v>43.7</v>
      </c>
      <c r="AV48" s="138">
        <f t="shared" si="54"/>
        <v>309.3</v>
      </c>
      <c r="AW48" s="138">
        <f t="shared" si="55"/>
        <v>96</v>
      </c>
      <c r="AX48" s="138">
        <f t="shared" si="56"/>
        <v>48.199999999999996</v>
      </c>
      <c r="AY48" s="138">
        <f t="shared" si="57"/>
        <v>301.60000000000002</v>
      </c>
      <c r="AZ48" s="138">
        <f t="shared" si="58"/>
        <v>0</v>
      </c>
      <c r="BA48" s="138">
        <f t="shared" si="59"/>
        <v>0</v>
      </c>
      <c r="BB48" s="138">
        <f t="shared" si="60"/>
        <v>301.60000000000002</v>
      </c>
      <c r="BC48" s="138">
        <f t="shared" si="61"/>
        <v>1978.7</v>
      </c>
    </row>
    <row r="49" spans="1:56" ht="13.5" thickBot="1" x14ac:dyDescent="0.25">
      <c r="A49" s="23" t="s">
        <v>102</v>
      </c>
      <c r="B49" s="24" t="s">
        <v>103</v>
      </c>
      <c r="C49" s="28">
        <f>'2010_AG_GW_Counties'!C49</f>
        <v>255.49999999999997</v>
      </c>
      <c r="D49" s="29">
        <f>'2010_Urban_GW_Counties'!C49</f>
        <v>24.700000000000003</v>
      </c>
      <c r="E49" s="29">
        <f>'2010_MW_GW_Counties'!C49</f>
        <v>0</v>
      </c>
      <c r="F49" s="29">
        <f t="shared" si="5"/>
        <v>280.2</v>
      </c>
      <c r="G49" s="28">
        <f>'2010_AG_GW_Counties'!H49</f>
        <v>554.79999999999995</v>
      </c>
      <c r="H49" s="29">
        <f>'2010_Urban_GW_Counties'!H49</f>
        <v>90.4</v>
      </c>
      <c r="I49" s="29">
        <f>'2010_MW_GW_Counties'!H49</f>
        <v>0</v>
      </c>
      <c r="J49" s="28">
        <f>'2010_AG_GW_Counties'!D49+'2010_Urban_GW_Counties'!D49+'2010_MW_GW_Counties'!D49</f>
        <v>41.2</v>
      </c>
      <c r="K49" s="28">
        <f>'2010_AG_GW_Counties'!E49+'2010_Urban_GW_Counties'!E49+'2010_MW_GW_Counties'!E49</f>
        <v>0</v>
      </c>
      <c r="L49" s="28">
        <f>'2010_AG_GW_Counties'!F49+'2010_Urban_GW_Counties'!F49+'2010_MW_GW_Counties'!F49</f>
        <v>10.4</v>
      </c>
      <c r="M49" s="28">
        <f>'2010_AG_GW_Counties'!J49</f>
        <v>0</v>
      </c>
      <c r="N49" s="29">
        <f>'2010_Urban_GW_Counties'!J49</f>
        <v>0</v>
      </c>
      <c r="O49" s="29">
        <f>'2010_MW_GW_Counties'!J49</f>
        <v>0</v>
      </c>
      <c r="P49" s="28">
        <f>'2010_AG_GW_Counties'!J49+'2010_Urban_GW_Counties'!J49+'2010_MW_GW_Counties'!J49</f>
        <v>0</v>
      </c>
      <c r="Q49" s="29">
        <f>'2010_AG_GW_Counties'!H49+'2010_Urban_GW_Counties'!H49+'2010_MW_GW_Counties'!H49</f>
        <v>645.19999999999993</v>
      </c>
      <c r="S49" s="27">
        <v>903</v>
      </c>
      <c r="T49" s="25" t="s">
        <v>190</v>
      </c>
      <c r="U49" s="28">
        <f>'2010_AG_GW_Counties'!P49</f>
        <v>10.100000000000001</v>
      </c>
      <c r="V49" s="29">
        <f>'2010_Urban_GW_Counties'!P49</f>
        <v>3.9000000000000008</v>
      </c>
      <c r="W49" s="29">
        <f>'2010_MW_GW_Counties'!P49</f>
        <v>0</v>
      </c>
      <c r="X49" s="29">
        <f t="shared" si="6"/>
        <v>14.000000000000002</v>
      </c>
      <c r="Y49" s="28">
        <f>'2010_AG_GW_Counties'!U49</f>
        <v>10.100000000000001</v>
      </c>
      <c r="Z49" s="29">
        <f>'2010_Urban_GW_Counties'!U49</f>
        <v>3.9000000000000008</v>
      </c>
      <c r="AA49" s="29">
        <f>'2010_MW_GW_Counties'!U49</f>
        <v>0</v>
      </c>
      <c r="AB49" s="28">
        <f>'2010_AG_GW_Counties'!Q49+'2010_Urban_GW_Counties'!Q49+'2010_MW_GW_Counties'!Q49</f>
        <v>1.3</v>
      </c>
      <c r="AC49" s="28">
        <f>'2010_AG_GW_Counties'!R49+'2010_Urban_GW_Counties'!R49+'2010_MW_GW_Counties'!R49</f>
        <v>0</v>
      </c>
      <c r="AD49" s="28">
        <f>'2010_AG_GW_Counties'!S49+'2010_Urban_GW_Counties'!S49+'2010_MW_GW_Counties'!S49</f>
        <v>0</v>
      </c>
      <c r="AE49" s="28">
        <f>'2010_AG_GW_Counties'!W49</f>
        <v>0</v>
      </c>
      <c r="AF49" s="29">
        <f>'2010_Urban_GW_Counties'!W49</f>
        <v>0</v>
      </c>
      <c r="AG49" s="29">
        <f>'2010_MW_GW_Counties'!W49</f>
        <v>0</v>
      </c>
      <c r="AH49" s="28">
        <f>'2010_AG_GW_Counties'!W49+'2010_Urban_GW_Counties'!W49+'2010_MW_GW_Counties'!W49</f>
        <v>0</v>
      </c>
      <c r="AI49" s="29">
        <f t="shared" si="44"/>
        <v>14.000000000000002</v>
      </c>
      <c r="AL49" s="148"/>
      <c r="AM49" s="152">
        <v>610</v>
      </c>
      <c r="AN49" s="153" t="s">
        <v>177</v>
      </c>
      <c r="AO49" s="154">
        <f t="shared" si="47"/>
        <v>3</v>
      </c>
      <c r="AP49" s="154">
        <f t="shared" si="48"/>
        <v>15.1</v>
      </c>
      <c r="AQ49" s="154">
        <f t="shared" si="49"/>
        <v>0</v>
      </c>
      <c r="AR49" s="154">
        <f t="shared" si="50"/>
        <v>18.100000000000001</v>
      </c>
      <c r="AS49" s="154">
        <f t="shared" si="51"/>
        <v>3</v>
      </c>
      <c r="AT49" s="154">
        <f t="shared" si="52"/>
        <v>15.5</v>
      </c>
      <c r="AU49" s="154">
        <f t="shared" si="53"/>
        <v>0</v>
      </c>
      <c r="AV49" s="154">
        <f t="shared" si="54"/>
        <v>10.099999999999998</v>
      </c>
      <c r="AW49" s="154">
        <f t="shared" si="55"/>
        <v>0</v>
      </c>
      <c r="AX49" s="154">
        <f t="shared" si="56"/>
        <v>0</v>
      </c>
      <c r="AY49" s="154">
        <f t="shared" si="57"/>
        <v>0</v>
      </c>
      <c r="AZ49" s="154">
        <f t="shared" si="58"/>
        <v>0</v>
      </c>
      <c r="BA49" s="154">
        <f t="shared" si="59"/>
        <v>0</v>
      </c>
      <c r="BB49" s="154">
        <f t="shared" si="60"/>
        <v>0</v>
      </c>
      <c r="BC49" s="154">
        <f t="shared" si="61"/>
        <v>18.5</v>
      </c>
    </row>
    <row r="50" spans="1:56" ht="13.5" thickTop="1" x14ac:dyDescent="0.2">
      <c r="A50" s="23" t="s">
        <v>104</v>
      </c>
      <c r="B50" s="24" t="s">
        <v>105</v>
      </c>
      <c r="C50" s="28">
        <f>'2010_AG_GW_Counties'!C50</f>
        <v>37.700000000000003</v>
      </c>
      <c r="D50" s="29">
        <f>'2010_Urban_GW_Counties'!C50</f>
        <v>34.400000000000006</v>
      </c>
      <c r="E50" s="29">
        <f>'2010_MW_GW_Counties'!C50</f>
        <v>0</v>
      </c>
      <c r="F50" s="29">
        <f t="shared" si="5"/>
        <v>72.100000000000009</v>
      </c>
      <c r="G50" s="28">
        <f>'2010_AG_GW_Counties'!H50</f>
        <v>48.900000000000006</v>
      </c>
      <c r="H50" s="29">
        <f>'2010_Urban_GW_Counties'!H50</f>
        <v>76</v>
      </c>
      <c r="I50" s="29">
        <f>'2010_MW_GW_Counties'!H50</f>
        <v>0</v>
      </c>
      <c r="J50" s="28">
        <f>'2010_AG_GW_Counties'!D50+'2010_Urban_GW_Counties'!D50+'2010_MW_GW_Counties'!D50</f>
        <v>19.399999999999999</v>
      </c>
      <c r="K50" s="28">
        <f>'2010_AG_GW_Counties'!E50+'2010_Urban_GW_Counties'!E50+'2010_MW_GW_Counties'!E50</f>
        <v>0</v>
      </c>
      <c r="L50" s="28">
        <f>'2010_AG_GW_Counties'!F50+'2010_Urban_GW_Counties'!F50+'2010_MW_GW_Counties'!F50</f>
        <v>0.2</v>
      </c>
      <c r="M50" s="28">
        <f>'2010_AG_GW_Counties'!J50</f>
        <v>0.1</v>
      </c>
      <c r="N50" s="29">
        <f>'2010_Urban_GW_Counties'!J50</f>
        <v>0</v>
      </c>
      <c r="O50" s="29">
        <f>'2010_MW_GW_Counties'!J50</f>
        <v>0</v>
      </c>
      <c r="P50" s="28">
        <f>'2010_AG_GW_Counties'!J50+'2010_Urban_GW_Counties'!J50+'2010_MW_GW_Counties'!J50</f>
        <v>0.1</v>
      </c>
      <c r="Q50" s="29">
        <f>'2010_AG_GW_Counties'!H50+'2010_Urban_GW_Counties'!H50+'2010_MW_GW_Counties'!H50</f>
        <v>124.9</v>
      </c>
      <c r="S50" s="27">
        <v>904</v>
      </c>
      <c r="T50" s="25" t="s">
        <v>191</v>
      </c>
      <c r="U50" s="28">
        <f>'2010_AG_GW_Counties'!P50</f>
        <v>52.8</v>
      </c>
      <c r="V50" s="29">
        <f>'2010_Urban_GW_Counties'!P50</f>
        <v>33.700000000000003</v>
      </c>
      <c r="W50" s="29">
        <f>'2010_MW_GW_Counties'!P50</f>
        <v>0</v>
      </c>
      <c r="X50" s="29">
        <f t="shared" si="6"/>
        <v>86.5</v>
      </c>
      <c r="Y50" s="28">
        <f>'2010_AG_GW_Counties'!U50</f>
        <v>74.5</v>
      </c>
      <c r="Z50" s="29">
        <f>'2010_Urban_GW_Counties'!U50</f>
        <v>117.79999999999998</v>
      </c>
      <c r="AA50" s="29">
        <f>'2010_MW_GW_Counties'!U50</f>
        <v>0</v>
      </c>
      <c r="AB50" s="28">
        <f>'2010_AG_GW_Counties'!Q50+'2010_Urban_GW_Counties'!Q50+'2010_MW_GW_Counties'!Q50</f>
        <v>41.699999999999996</v>
      </c>
      <c r="AC50" s="28">
        <f>'2010_AG_GW_Counties'!R50+'2010_Urban_GW_Counties'!R50+'2010_MW_GW_Counties'!R50</f>
        <v>0</v>
      </c>
      <c r="AD50" s="28">
        <f>'2010_AG_GW_Counties'!S50+'2010_Urban_GW_Counties'!S50+'2010_MW_GW_Counties'!S50</f>
        <v>0</v>
      </c>
      <c r="AE50" s="28">
        <f>'2010_AG_GW_Counties'!W50</f>
        <v>20.6</v>
      </c>
      <c r="AF50" s="29">
        <f>'2010_Urban_GW_Counties'!W50</f>
        <v>11.9</v>
      </c>
      <c r="AG50" s="29">
        <f>'2010_MW_GW_Counties'!W50</f>
        <v>0</v>
      </c>
      <c r="AH50" s="28">
        <f>'2010_AG_GW_Counties'!W50+'2010_Urban_GW_Counties'!W50+'2010_MW_GW_Counties'!W50</f>
        <v>32.5</v>
      </c>
      <c r="AI50" s="29">
        <f t="shared" si="44"/>
        <v>192.29999999999998</v>
      </c>
      <c r="AL50" s="148"/>
      <c r="AM50" s="150"/>
      <c r="AN50" s="155" t="s">
        <v>242</v>
      </c>
      <c r="AO50" s="138">
        <f>SUM(AO40:AO49)</f>
        <v>2119.8999999999996</v>
      </c>
      <c r="AP50" s="138">
        <f t="shared" ref="AP50:BC50" si="62">SUM(AP40:AP49)</f>
        <v>387.8</v>
      </c>
      <c r="AQ50" s="138">
        <f t="shared" si="62"/>
        <v>201.5</v>
      </c>
      <c r="AR50" s="138">
        <f t="shared" si="62"/>
        <v>2709.2</v>
      </c>
      <c r="AS50" s="138">
        <f t="shared" si="62"/>
        <v>6735.2999999999993</v>
      </c>
      <c r="AT50" s="138">
        <f t="shared" si="62"/>
        <v>710.9</v>
      </c>
      <c r="AU50" s="138">
        <f t="shared" si="62"/>
        <v>497</v>
      </c>
      <c r="AV50" s="138">
        <f t="shared" si="62"/>
        <v>533.1</v>
      </c>
      <c r="AW50" s="138">
        <f t="shared" si="62"/>
        <v>102</v>
      </c>
      <c r="AX50" s="138">
        <f t="shared" si="62"/>
        <v>188.1</v>
      </c>
      <c r="AY50" s="138">
        <f t="shared" ref="AY50:BA50" si="63">SUM(AY40:AY49)</f>
        <v>808.7</v>
      </c>
      <c r="AZ50" s="138">
        <f t="shared" si="63"/>
        <v>2.8</v>
      </c>
      <c r="BA50" s="138">
        <f t="shared" si="63"/>
        <v>0</v>
      </c>
      <c r="BB50" s="138">
        <f t="shared" si="62"/>
        <v>811.5</v>
      </c>
      <c r="BC50" s="138">
        <f t="shared" si="62"/>
        <v>7943.2</v>
      </c>
      <c r="BD50" s="28">
        <f>AS50+AT50+AU50</f>
        <v>7943.1999999999989</v>
      </c>
    </row>
    <row r="51" spans="1:56" x14ac:dyDescent="0.2">
      <c r="A51" s="23" t="s">
        <v>106</v>
      </c>
      <c r="B51" s="24" t="s">
        <v>107</v>
      </c>
      <c r="C51" s="28">
        <f>'2010_AG_GW_Counties'!C51</f>
        <v>570.20000000000005</v>
      </c>
      <c r="D51" s="29">
        <f>'2010_Urban_GW_Counties'!C51</f>
        <v>147</v>
      </c>
      <c r="E51" s="29">
        <f>'2010_MW_GW_Counties'!C51</f>
        <v>0</v>
      </c>
      <c r="F51" s="29">
        <f t="shared" si="5"/>
        <v>717.2</v>
      </c>
      <c r="G51" s="28">
        <f>'2010_AG_GW_Counties'!H51</f>
        <v>1729.1999999999998</v>
      </c>
      <c r="H51" s="29">
        <f>'2010_Urban_GW_Counties'!H51</f>
        <v>180.10000000000002</v>
      </c>
      <c r="I51" s="29">
        <f>'2010_MW_GW_Counties'!H51</f>
        <v>12.5</v>
      </c>
      <c r="J51" s="28">
        <f>'2010_AG_GW_Counties'!D51+'2010_Urban_GW_Counties'!D51+'2010_MW_GW_Counties'!D51</f>
        <v>50.3</v>
      </c>
      <c r="K51" s="28">
        <f>'2010_AG_GW_Counties'!E51+'2010_Urban_GW_Counties'!E51+'2010_MW_GW_Counties'!E51</f>
        <v>6</v>
      </c>
      <c r="L51" s="28">
        <f>'2010_AG_GW_Counties'!F51+'2010_Urban_GW_Counties'!F51+'2010_MW_GW_Counties'!F51</f>
        <v>57.999999999999993</v>
      </c>
      <c r="M51" s="28">
        <f>'2010_AG_GW_Counties'!J51</f>
        <v>266.60000000000002</v>
      </c>
      <c r="N51" s="29">
        <f>'2010_Urban_GW_Counties'!J51</f>
        <v>0</v>
      </c>
      <c r="O51" s="29">
        <f>'2010_MW_GW_Counties'!J51</f>
        <v>0</v>
      </c>
      <c r="P51" s="28">
        <f>'2010_AG_GW_Counties'!J51+'2010_Urban_GW_Counties'!J51+'2010_MW_GW_Counties'!J51</f>
        <v>266.60000000000002</v>
      </c>
      <c r="Q51" s="29">
        <f>'2010_AG_GW_Counties'!H51+'2010_Urban_GW_Counties'!H51+'2010_MW_GW_Counties'!H51</f>
        <v>1921.7999999999997</v>
      </c>
      <c r="S51" s="27">
        <v>905</v>
      </c>
      <c r="T51" s="25" t="s">
        <v>192</v>
      </c>
      <c r="U51" s="28">
        <f>'2010_AG_GW_Counties'!P51</f>
        <v>53.599999999999994</v>
      </c>
      <c r="V51" s="29">
        <f>'2010_Urban_GW_Counties'!P51</f>
        <v>86.3</v>
      </c>
      <c r="W51" s="29">
        <f>'2010_MW_GW_Counties'!P51</f>
        <v>0</v>
      </c>
      <c r="X51" s="29">
        <f t="shared" si="6"/>
        <v>139.89999999999998</v>
      </c>
      <c r="Y51" s="28">
        <f>'2010_AG_GW_Counties'!U51</f>
        <v>90.300000000000011</v>
      </c>
      <c r="Z51" s="29">
        <f>'2010_Urban_GW_Counties'!U51</f>
        <v>128.89999999999998</v>
      </c>
      <c r="AA51" s="29">
        <f>'2010_MW_GW_Counties'!U51</f>
        <v>0</v>
      </c>
      <c r="AB51" s="28">
        <f>'2010_AG_GW_Counties'!Q51+'2010_Urban_GW_Counties'!Q51+'2010_MW_GW_Counties'!Q51</f>
        <v>48.000000000000007</v>
      </c>
      <c r="AC51" s="28">
        <f>'2010_AG_GW_Counties'!R51+'2010_Urban_GW_Counties'!R51+'2010_MW_GW_Counties'!R51</f>
        <v>32.199999999999996</v>
      </c>
      <c r="AD51" s="28">
        <f>'2010_AG_GW_Counties'!S51+'2010_Urban_GW_Counties'!S51+'2010_MW_GW_Counties'!S51</f>
        <v>0</v>
      </c>
      <c r="AE51" s="28">
        <f>'2010_AG_GW_Counties'!W51</f>
        <v>36.699999999999996</v>
      </c>
      <c r="AF51" s="29">
        <f>'2010_Urban_GW_Counties'!W51</f>
        <v>8.6999999999999993</v>
      </c>
      <c r="AG51" s="29">
        <f>'2010_MW_GW_Counties'!W51</f>
        <v>0</v>
      </c>
      <c r="AH51" s="28">
        <f>'2010_AG_GW_Counties'!W51+'2010_Urban_GW_Counties'!W51+'2010_MW_GW_Counties'!W51</f>
        <v>45.399999999999991</v>
      </c>
      <c r="AI51" s="29">
        <f t="shared" si="44"/>
        <v>219.2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'2010_AG_GW_Counties'!C52</f>
        <v>305.39999999999998</v>
      </c>
      <c r="D52" s="29">
        <f>'2010_Urban_GW_Counties'!C52</f>
        <v>8.7000000000000011</v>
      </c>
      <c r="E52" s="29">
        <f>'2010_MW_GW_Counties'!C52</f>
        <v>0</v>
      </c>
      <c r="F52" s="29">
        <f t="shared" si="5"/>
        <v>314.09999999999997</v>
      </c>
      <c r="G52" s="28">
        <f>'2010_AG_GW_Counties'!H52</f>
        <v>1006.6000000000001</v>
      </c>
      <c r="H52" s="29">
        <f>'2010_Urban_GW_Counties'!H52</f>
        <v>26.7</v>
      </c>
      <c r="I52" s="29">
        <f>'2010_MW_GW_Counties'!H52</f>
        <v>102.20000000000002</v>
      </c>
      <c r="J52" s="28">
        <f>'2010_AG_GW_Counties'!D52+'2010_Urban_GW_Counties'!D52+'2010_MW_GW_Counties'!D52</f>
        <v>20.399999999999999</v>
      </c>
      <c r="K52" s="28">
        <f>'2010_AG_GW_Counties'!E52+'2010_Urban_GW_Counties'!E52+'2010_MW_GW_Counties'!E52</f>
        <v>0</v>
      </c>
      <c r="L52" s="28">
        <f>'2010_AG_GW_Counties'!F52+'2010_Urban_GW_Counties'!F52+'2010_MW_GW_Counties'!F52</f>
        <v>4.9000000000000004</v>
      </c>
      <c r="M52" s="28">
        <f>'2010_AG_GW_Counties'!J52</f>
        <v>157.69999999999999</v>
      </c>
      <c r="N52" s="29">
        <f>'2010_Urban_GW_Counties'!J52</f>
        <v>0</v>
      </c>
      <c r="O52" s="29">
        <f>'2010_MW_GW_Counties'!J52</f>
        <v>102.20000000000002</v>
      </c>
      <c r="P52" s="28">
        <f>'2010_AG_GW_Counties'!J52+'2010_Urban_GW_Counties'!J52+'2010_MW_GW_Counties'!J52</f>
        <v>259.89999999999998</v>
      </c>
      <c r="Q52" s="29">
        <f>'2010_AG_GW_Counties'!H52+'2010_Urban_GW_Counties'!H52+'2010_MW_GW_Counties'!H52</f>
        <v>1135.5000000000002</v>
      </c>
      <c r="S52" s="27">
        <v>1001</v>
      </c>
      <c r="T52" s="25" t="s">
        <v>193</v>
      </c>
      <c r="U52" s="28">
        <f>'2010_AG_GW_Counties'!P52</f>
        <v>10.7</v>
      </c>
      <c r="V52" s="29">
        <f>'2010_Urban_GW_Counties'!P52</f>
        <v>14.799999999999997</v>
      </c>
      <c r="W52" s="29">
        <f>'2010_MW_GW_Counties'!P52</f>
        <v>0</v>
      </c>
      <c r="X52" s="29">
        <f t="shared" si="6"/>
        <v>25.499999999999996</v>
      </c>
      <c r="Y52" s="28">
        <f>'2010_AG_GW_Counties'!U52</f>
        <v>10.7</v>
      </c>
      <c r="Z52" s="29">
        <f>'2010_Urban_GW_Counties'!U52</f>
        <v>18.300000000000008</v>
      </c>
      <c r="AA52" s="29">
        <f>'2010_MW_GW_Counties'!U52</f>
        <v>0</v>
      </c>
      <c r="AB52" s="28">
        <f>'2010_AG_GW_Counties'!Q52+'2010_Urban_GW_Counties'!Q52+'2010_MW_GW_Counties'!Q52</f>
        <v>6.8000000000000007</v>
      </c>
      <c r="AC52" s="28">
        <f>'2010_AG_GW_Counties'!R52+'2010_Urban_GW_Counties'!R52+'2010_MW_GW_Counties'!R52</f>
        <v>3.5</v>
      </c>
      <c r="AD52" s="28">
        <f>'2010_AG_GW_Counties'!S52+'2010_Urban_GW_Counties'!S52+'2010_MW_GW_Counties'!S52</f>
        <v>0</v>
      </c>
      <c r="AE52" s="28">
        <f>'2010_AG_GW_Counties'!W52</f>
        <v>0</v>
      </c>
      <c r="AF52" s="29">
        <f>'2010_Urban_GW_Counties'!W52</f>
        <v>0</v>
      </c>
      <c r="AG52" s="29">
        <f>'2010_MW_GW_Counties'!W52</f>
        <v>0</v>
      </c>
      <c r="AH52" s="28">
        <f>'2010_AG_GW_Counties'!W52+'2010_Urban_GW_Counties'!W52+'2010_MW_GW_Counties'!W52</f>
        <v>0</v>
      </c>
      <c r="AI52" s="29">
        <f t="shared" si="44"/>
        <v>29.000000000000007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'2010_AG_GW_Counties'!C53</f>
        <v>176.90000000000003</v>
      </c>
      <c r="D53" s="29">
        <f>'2010_Urban_GW_Counties'!C53</f>
        <v>18.600000000000001</v>
      </c>
      <c r="E53" s="29">
        <f>'2010_MW_GW_Counties'!C53</f>
        <v>0</v>
      </c>
      <c r="F53" s="29">
        <f t="shared" si="5"/>
        <v>195.50000000000003</v>
      </c>
      <c r="G53" s="28">
        <f>'2010_AG_GW_Counties'!H53</f>
        <v>272.79999999999995</v>
      </c>
      <c r="H53" s="29">
        <f>'2010_Urban_GW_Counties'!H53</f>
        <v>20.400000000000002</v>
      </c>
      <c r="I53" s="29">
        <f>'2010_MW_GW_Counties'!H53</f>
        <v>1.4000000000000001</v>
      </c>
      <c r="J53" s="28">
        <f>'2010_AG_GW_Counties'!D53+'2010_Urban_GW_Counties'!D53+'2010_MW_GW_Counties'!D53</f>
        <v>36.4</v>
      </c>
      <c r="K53" s="28">
        <f>'2010_AG_GW_Counties'!E53+'2010_Urban_GW_Counties'!E53+'2010_MW_GW_Counties'!E53</f>
        <v>0</v>
      </c>
      <c r="L53" s="28">
        <f>'2010_AG_GW_Counties'!F53+'2010_Urban_GW_Counties'!F53+'2010_MW_GW_Counties'!F53</f>
        <v>16</v>
      </c>
      <c r="M53" s="28">
        <f>'2010_AG_GW_Counties'!J53</f>
        <v>4</v>
      </c>
      <c r="N53" s="29">
        <f>'2010_Urban_GW_Counties'!J53</f>
        <v>0</v>
      </c>
      <c r="O53" s="29">
        <f>'2010_MW_GW_Counties'!J53</f>
        <v>0</v>
      </c>
      <c r="P53" s="28">
        <f>'2010_AG_GW_Counties'!J53+'2010_Urban_GW_Counties'!J53+'2010_MW_GW_Counties'!J53</f>
        <v>4</v>
      </c>
      <c r="Q53" s="29">
        <f>'2010_AG_GW_Counties'!H53+'2010_Urban_GW_Counties'!H53+'2010_MW_GW_Counties'!H53</f>
        <v>294.59999999999991</v>
      </c>
      <c r="S53" s="27">
        <v>1002</v>
      </c>
      <c r="T53" s="25" t="s">
        <v>194</v>
      </c>
      <c r="U53" s="28">
        <f>'2010_AG_GW_Counties'!P53</f>
        <v>23.6</v>
      </c>
      <c r="V53" s="29">
        <f>'2010_Urban_GW_Counties'!P53</f>
        <v>254.10000000000002</v>
      </c>
      <c r="W53" s="29">
        <f>'2010_MW_GW_Counties'!P53</f>
        <v>0</v>
      </c>
      <c r="X53" s="29">
        <f t="shared" si="6"/>
        <v>277.70000000000005</v>
      </c>
      <c r="Y53" s="28">
        <f>'2010_AG_GW_Counties'!U53</f>
        <v>296.7</v>
      </c>
      <c r="Z53" s="29">
        <f>'2010_Urban_GW_Counties'!U53</f>
        <v>555.1</v>
      </c>
      <c r="AA53" s="29">
        <f>'2010_MW_GW_Counties'!U53</f>
        <v>0</v>
      </c>
      <c r="AB53" s="28">
        <f>'2010_AG_GW_Counties'!Q53+'2010_Urban_GW_Counties'!Q53+'2010_MW_GW_Counties'!Q53</f>
        <v>38.200000000000003</v>
      </c>
      <c r="AC53" s="28">
        <f>'2010_AG_GW_Counties'!R53+'2010_Urban_GW_Counties'!R53+'2010_MW_GW_Counties'!R53</f>
        <v>300.09999999999997</v>
      </c>
      <c r="AD53" s="28">
        <f>'2010_AG_GW_Counties'!S53+'2010_Urban_GW_Counties'!S53+'2010_MW_GW_Counties'!S53</f>
        <v>0</v>
      </c>
      <c r="AE53" s="28">
        <f>'2010_AG_GW_Counties'!W53</f>
        <v>0</v>
      </c>
      <c r="AF53" s="29">
        <f>'2010_Urban_GW_Counties'!W53</f>
        <v>0</v>
      </c>
      <c r="AG53" s="29">
        <f>'2010_MW_GW_Counties'!W53</f>
        <v>0</v>
      </c>
      <c r="AH53" s="28">
        <f>'2010_AG_GW_Counties'!W53+'2010_Urban_GW_Counties'!W53+'2010_MW_GW_Counties'!W53</f>
        <v>0</v>
      </c>
      <c r="AI53" s="29">
        <f t="shared" si="44"/>
        <v>851.8</v>
      </c>
      <c r="AL53" s="148" t="s">
        <v>237</v>
      </c>
      <c r="AM53" s="150">
        <v>701</v>
      </c>
      <c r="AN53" s="151" t="s">
        <v>178</v>
      </c>
      <c r="AO53" s="138">
        <f t="shared" ref="AO53:AX53" si="64">U35</f>
        <v>0.3</v>
      </c>
      <c r="AP53" s="138">
        <f t="shared" si="64"/>
        <v>2</v>
      </c>
      <c r="AQ53" s="138">
        <f t="shared" si="64"/>
        <v>0</v>
      </c>
      <c r="AR53" s="138">
        <f t="shared" si="64"/>
        <v>2.2999999999999998</v>
      </c>
      <c r="AS53" s="138">
        <f t="shared" si="64"/>
        <v>0.3</v>
      </c>
      <c r="AT53" s="138">
        <f t="shared" si="64"/>
        <v>2</v>
      </c>
      <c r="AU53" s="138">
        <f t="shared" si="64"/>
        <v>0</v>
      </c>
      <c r="AV53" s="138">
        <f t="shared" si="64"/>
        <v>1.4000000000000001</v>
      </c>
      <c r="AW53" s="138">
        <f t="shared" si="64"/>
        <v>0</v>
      </c>
      <c r="AX53" s="138">
        <f t="shared" si="64"/>
        <v>0</v>
      </c>
      <c r="AY53" s="138">
        <f t="shared" ref="AY53:BA62" si="65">AE35</f>
        <v>0</v>
      </c>
      <c r="AZ53" s="138">
        <f t="shared" si="65"/>
        <v>0</v>
      </c>
      <c r="BA53" s="138">
        <f t="shared" si="65"/>
        <v>0</v>
      </c>
      <c r="BB53" s="138">
        <f>AH35</f>
        <v>0</v>
      </c>
      <c r="BC53" s="138">
        <f>AI35</f>
        <v>2.2999999999999998</v>
      </c>
    </row>
    <row r="54" spans="1:56" x14ac:dyDescent="0.2">
      <c r="A54" s="23" t="s">
        <v>112</v>
      </c>
      <c r="B54" s="24" t="s">
        <v>113</v>
      </c>
      <c r="C54" s="28">
        <f>'2010_AG_GW_Counties'!C54</f>
        <v>2.8</v>
      </c>
      <c r="D54" s="29">
        <f>'2010_Urban_GW_Counties'!C54</f>
        <v>1.9000000000000001</v>
      </c>
      <c r="E54" s="29">
        <f>'2010_MW_GW_Counties'!C54</f>
        <v>0</v>
      </c>
      <c r="F54" s="29">
        <f t="shared" si="5"/>
        <v>4.7</v>
      </c>
      <c r="G54" s="28">
        <f>'2010_AG_GW_Counties'!H54</f>
        <v>8.3000000000000007</v>
      </c>
      <c r="H54" s="29">
        <f>'2010_Urban_GW_Counties'!H54</f>
        <v>4.3999999999999995</v>
      </c>
      <c r="I54" s="29">
        <f>'2010_MW_GW_Counties'!H54</f>
        <v>0</v>
      </c>
      <c r="J54" s="28">
        <f>'2010_AG_GW_Counties'!D54+'2010_Urban_GW_Counties'!D54+'2010_MW_GW_Counties'!D54</f>
        <v>2.7</v>
      </c>
      <c r="K54" s="28">
        <f>'2010_AG_GW_Counties'!E54+'2010_Urban_GW_Counties'!E54+'2010_MW_GW_Counties'!E54</f>
        <v>0</v>
      </c>
      <c r="L54" s="28">
        <f>'2010_AG_GW_Counties'!F54+'2010_Urban_GW_Counties'!F54+'2010_MW_GW_Counties'!F54</f>
        <v>0</v>
      </c>
      <c r="M54" s="28">
        <f>'2010_AG_GW_Counties'!J54</f>
        <v>0</v>
      </c>
      <c r="N54" s="29">
        <f>'2010_Urban_GW_Counties'!J54</f>
        <v>0</v>
      </c>
      <c r="O54" s="29">
        <f>'2010_MW_GW_Counties'!J54</f>
        <v>0</v>
      </c>
      <c r="P54" s="28">
        <f>'2010_AG_GW_Counties'!J54+'2010_Urban_GW_Counties'!J54+'2010_MW_GW_Counties'!J54</f>
        <v>0</v>
      </c>
      <c r="Q54" s="29">
        <f>'2010_AG_GW_Counties'!H54+'2010_Urban_GW_Counties'!H54+'2010_MW_GW_Counties'!H54</f>
        <v>12.7</v>
      </c>
      <c r="S54" s="27">
        <v>1003</v>
      </c>
      <c r="T54" s="25" t="s">
        <v>195</v>
      </c>
      <c r="U54" s="28">
        <f>'2010_AG_GW_Counties'!P54</f>
        <v>2.4</v>
      </c>
      <c r="V54" s="29">
        <f>'2010_Urban_GW_Counties'!P54</f>
        <v>1.9000000000000001</v>
      </c>
      <c r="W54" s="29">
        <f>'2010_MW_GW_Counties'!P54</f>
        <v>0</v>
      </c>
      <c r="X54" s="29">
        <f t="shared" si="6"/>
        <v>4.3</v>
      </c>
      <c r="Y54" s="28">
        <f>'2010_AG_GW_Counties'!U54</f>
        <v>2.4</v>
      </c>
      <c r="Z54" s="29">
        <f>'2010_Urban_GW_Counties'!U54</f>
        <v>2</v>
      </c>
      <c r="AA54" s="29">
        <f>'2010_MW_GW_Counties'!U54</f>
        <v>0</v>
      </c>
      <c r="AB54" s="28">
        <f>'2010_AG_GW_Counties'!Q54+'2010_Urban_GW_Counties'!Q54+'2010_MW_GW_Counties'!Q54</f>
        <v>1.0999999999999999</v>
      </c>
      <c r="AC54" s="28">
        <f>'2010_AG_GW_Counties'!R54+'2010_Urban_GW_Counties'!R54+'2010_MW_GW_Counties'!R54</f>
        <v>0</v>
      </c>
      <c r="AD54" s="28">
        <f>'2010_AG_GW_Counties'!S54+'2010_Urban_GW_Counties'!S54+'2010_MW_GW_Counties'!S54</f>
        <v>0</v>
      </c>
      <c r="AE54" s="28">
        <f>'2010_AG_GW_Counties'!W54</f>
        <v>0</v>
      </c>
      <c r="AF54" s="29">
        <f>'2010_Urban_GW_Counties'!W54</f>
        <v>0</v>
      </c>
      <c r="AG54" s="29">
        <f>'2010_MW_GW_Counties'!W54</f>
        <v>0</v>
      </c>
      <c r="AH54" s="28">
        <f>'2010_AG_GW_Counties'!W54+'2010_Urban_GW_Counties'!W54+'2010_MW_GW_Counties'!W54</f>
        <v>0</v>
      </c>
      <c r="AI54" s="29">
        <f t="shared" si="44"/>
        <v>4.4000000000000004</v>
      </c>
      <c r="AL54" s="148"/>
      <c r="AM54" s="150">
        <v>702</v>
      </c>
      <c r="AN54" s="151" t="s">
        <v>179</v>
      </c>
      <c r="AO54" s="138">
        <f t="shared" ref="AO54:AO62" si="66">U36</f>
        <v>598.69999999999993</v>
      </c>
      <c r="AP54" s="138">
        <f t="shared" ref="AP54:AP62" si="67">V36</f>
        <v>5.6000000000000005</v>
      </c>
      <c r="AQ54" s="138">
        <f t="shared" ref="AQ54:AQ62" si="68">W36</f>
        <v>0</v>
      </c>
      <c r="AR54" s="138">
        <f t="shared" ref="AR54:AR62" si="69">X36</f>
        <v>604.29999999999995</v>
      </c>
      <c r="AS54" s="138">
        <f t="shared" ref="AS54:AS62" si="70">Y36</f>
        <v>1272.6999999999998</v>
      </c>
      <c r="AT54" s="138">
        <f t="shared" ref="AT54:AT62" si="71">Z36</f>
        <v>14.200000000000001</v>
      </c>
      <c r="AU54" s="138">
        <f t="shared" ref="AU54:AU62" si="72">AA36</f>
        <v>0</v>
      </c>
      <c r="AV54" s="138">
        <f t="shared" ref="AV54:AV62" si="73">AB36</f>
        <v>162.69999999999999</v>
      </c>
      <c r="AW54" s="138">
        <f t="shared" ref="AW54:AW62" si="74">AC36</f>
        <v>0</v>
      </c>
      <c r="AX54" s="138">
        <f t="shared" ref="AX54:AX62" si="75">AD36</f>
        <v>1.7</v>
      </c>
      <c r="AY54" s="138">
        <f t="shared" si="65"/>
        <v>0</v>
      </c>
      <c r="AZ54" s="138">
        <f t="shared" si="65"/>
        <v>0</v>
      </c>
      <c r="BA54" s="138">
        <f t="shared" si="65"/>
        <v>0</v>
      </c>
      <c r="BB54" s="138">
        <f t="shared" ref="BB54:BB62" si="76">AH36</f>
        <v>0</v>
      </c>
      <c r="BC54" s="138">
        <f t="shared" ref="BC54:BC62" si="77">AI36</f>
        <v>1286.8999999999999</v>
      </c>
    </row>
    <row r="55" spans="1:56" x14ac:dyDescent="0.2">
      <c r="A55" s="23" t="s">
        <v>114</v>
      </c>
      <c r="B55" s="24" t="s">
        <v>115</v>
      </c>
      <c r="C55" s="28">
        <f>'2010_AG_GW_Counties'!C55</f>
        <v>1344.7999999999997</v>
      </c>
      <c r="D55" s="29">
        <f>'2010_Urban_GW_Counties'!C55</f>
        <v>123.7</v>
      </c>
      <c r="E55" s="29">
        <f>'2010_MW_GW_Counties'!C55</f>
        <v>3.2</v>
      </c>
      <c r="F55" s="29">
        <f t="shared" si="5"/>
        <v>1471.6999999999998</v>
      </c>
      <c r="G55" s="28">
        <f>'2010_AG_GW_Counties'!H55</f>
        <v>2720.0000000000005</v>
      </c>
      <c r="H55" s="29">
        <f>'2010_Urban_GW_Counties'!H55</f>
        <v>128.69999999999999</v>
      </c>
      <c r="I55" s="29">
        <f>'2010_MW_GW_Counties'!H55</f>
        <v>3.2</v>
      </c>
      <c r="J55" s="28">
        <f>'2010_AG_GW_Counties'!D55+'2010_Urban_GW_Counties'!D55+'2010_MW_GW_Counties'!D55</f>
        <v>802.00000000000011</v>
      </c>
      <c r="K55" s="28">
        <f>'2010_AG_GW_Counties'!E55+'2010_Urban_GW_Counties'!E55+'2010_MW_GW_Counties'!E55</f>
        <v>0</v>
      </c>
      <c r="L55" s="28">
        <f>'2010_AG_GW_Counties'!F55+'2010_Urban_GW_Counties'!F55+'2010_MW_GW_Counties'!F55</f>
        <v>68.800000000000011</v>
      </c>
      <c r="M55" s="28">
        <f>'2010_AG_GW_Counties'!J55</f>
        <v>0</v>
      </c>
      <c r="N55" s="29">
        <f>'2010_Urban_GW_Counties'!J55</f>
        <v>0</v>
      </c>
      <c r="O55" s="29">
        <f>'2010_MW_GW_Counties'!J55</f>
        <v>0</v>
      </c>
      <c r="P55" s="28">
        <f>'2010_AG_GW_Counties'!J55+'2010_Urban_GW_Counties'!J55+'2010_MW_GW_Counties'!J55</f>
        <v>0</v>
      </c>
      <c r="Q55" s="29">
        <f>'2010_AG_GW_Counties'!H55+'2010_Urban_GW_Counties'!H55+'2010_MW_GW_Counties'!H55</f>
        <v>2851.9</v>
      </c>
      <c r="S55" s="27">
        <v>1004</v>
      </c>
      <c r="T55" s="25" t="s">
        <v>196</v>
      </c>
      <c r="U55" s="28">
        <f>'2010_AG_GW_Counties'!P55</f>
        <v>0.1</v>
      </c>
      <c r="V55" s="29">
        <f>'2010_Urban_GW_Counties'!P55</f>
        <v>10.700000000000001</v>
      </c>
      <c r="W55" s="29">
        <f>'2010_MW_GW_Counties'!P55</f>
        <v>0</v>
      </c>
      <c r="X55" s="29">
        <f t="shared" si="6"/>
        <v>10.8</v>
      </c>
      <c r="Y55" s="28">
        <f>'2010_AG_GW_Counties'!U55</f>
        <v>585.80000000000007</v>
      </c>
      <c r="Z55" s="29">
        <f>'2010_Urban_GW_Counties'!U55</f>
        <v>13.7</v>
      </c>
      <c r="AA55" s="29">
        <f>'2010_MW_GW_Counties'!U55</f>
        <v>0</v>
      </c>
      <c r="AB55" s="28">
        <f>'2010_AG_GW_Counties'!Q55+'2010_Urban_GW_Counties'!Q55+'2010_MW_GW_Counties'!Q55</f>
        <v>9.6999999999999993</v>
      </c>
      <c r="AC55" s="28">
        <f>'2010_AG_GW_Counties'!R55+'2010_Urban_GW_Counties'!R55+'2010_MW_GW_Counties'!R55</f>
        <v>0</v>
      </c>
      <c r="AD55" s="28">
        <f>'2010_AG_GW_Counties'!S55+'2010_Urban_GW_Counties'!S55+'2010_MW_GW_Counties'!S55</f>
        <v>0</v>
      </c>
      <c r="AE55" s="28">
        <f>'2010_AG_GW_Counties'!W55</f>
        <v>45.6</v>
      </c>
      <c r="AF55" s="29">
        <f>'2010_Urban_GW_Counties'!W55</f>
        <v>3</v>
      </c>
      <c r="AG55" s="29">
        <f>'2010_MW_GW_Counties'!W55</f>
        <v>0</v>
      </c>
      <c r="AH55" s="28">
        <f>'2010_AG_GW_Counties'!W55+'2010_Urban_GW_Counties'!W55+'2010_MW_GW_Counties'!W55</f>
        <v>48.6</v>
      </c>
      <c r="AI55" s="29">
        <f t="shared" si="44"/>
        <v>599.50000000000011</v>
      </c>
      <c r="AL55" s="148"/>
      <c r="AM55" s="150">
        <v>703</v>
      </c>
      <c r="AN55" s="151" t="s">
        <v>180</v>
      </c>
      <c r="AO55" s="138">
        <f t="shared" si="66"/>
        <v>1300.6000000000001</v>
      </c>
      <c r="AP55" s="138">
        <f t="shared" si="67"/>
        <v>43.1</v>
      </c>
      <c r="AQ55" s="138">
        <f t="shared" si="68"/>
        <v>1.3</v>
      </c>
      <c r="AR55" s="138">
        <f t="shared" si="69"/>
        <v>1345</v>
      </c>
      <c r="AS55" s="138">
        <f t="shared" si="70"/>
        <v>1925.6999999999998</v>
      </c>
      <c r="AT55" s="138">
        <f t="shared" si="71"/>
        <v>43.2</v>
      </c>
      <c r="AU55" s="138">
        <f t="shared" si="72"/>
        <v>27.900000000000002</v>
      </c>
      <c r="AV55" s="138">
        <f t="shared" si="73"/>
        <v>414.8</v>
      </c>
      <c r="AW55" s="138">
        <f t="shared" si="74"/>
        <v>0</v>
      </c>
      <c r="AX55" s="138">
        <f t="shared" si="75"/>
        <v>31.200000000000003</v>
      </c>
      <c r="AY55" s="138">
        <f t="shared" si="65"/>
        <v>0</v>
      </c>
      <c r="AZ55" s="138">
        <f t="shared" si="65"/>
        <v>0</v>
      </c>
      <c r="BA55" s="138">
        <f t="shared" si="65"/>
        <v>0</v>
      </c>
      <c r="BB55" s="138">
        <f t="shared" si="76"/>
        <v>0</v>
      </c>
      <c r="BC55" s="138">
        <f t="shared" si="77"/>
        <v>1996.8</v>
      </c>
    </row>
    <row r="56" spans="1:56" x14ac:dyDescent="0.2">
      <c r="A56" s="23" t="s">
        <v>116</v>
      </c>
      <c r="B56" s="24" t="s">
        <v>117</v>
      </c>
      <c r="C56" s="28">
        <f>'2010_AG_GW_Counties'!C56</f>
        <v>0.3</v>
      </c>
      <c r="D56" s="29">
        <f>'2010_Urban_GW_Counties'!C56</f>
        <v>1.3</v>
      </c>
      <c r="E56" s="29">
        <f>'2010_MW_GW_Counties'!C56</f>
        <v>0</v>
      </c>
      <c r="F56" s="29">
        <f t="shared" si="5"/>
        <v>1.6</v>
      </c>
      <c r="G56" s="28">
        <f>'2010_AG_GW_Counties'!H56</f>
        <v>5.5</v>
      </c>
      <c r="H56" s="29">
        <f>'2010_Urban_GW_Counties'!H56</f>
        <v>11.3</v>
      </c>
      <c r="I56" s="29">
        <f>'2010_MW_GW_Counties'!H56</f>
        <v>0</v>
      </c>
      <c r="J56" s="28">
        <f>'2010_AG_GW_Counties'!D56+'2010_Urban_GW_Counties'!D56+'2010_MW_GW_Counties'!D56</f>
        <v>3.3000000000000003</v>
      </c>
      <c r="K56" s="28">
        <f>'2010_AG_GW_Counties'!E56+'2010_Urban_GW_Counties'!E56+'2010_MW_GW_Counties'!E56</f>
        <v>0</v>
      </c>
      <c r="L56" s="28">
        <f>'2010_AG_GW_Counties'!F56+'2010_Urban_GW_Counties'!F56+'2010_MW_GW_Counties'!F56</f>
        <v>0.6</v>
      </c>
      <c r="M56" s="28">
        <f>'2010_AG_GW_Counties'!J56</f>
        <v>0</v>
      </c>
      <c r="N56" s="29">
        <f>'2010_Urban_GW_Counties'!J56</f>
        <v>0</v>
      </c>
      <c r="O56" s="29">
        <f>'2010_MW_GW_Counties'!J56</f>
        <v>0</v>
      </c>
      <c r="P56" s="28">
        <f>'2010_AG_GW_Counties'!J56+'2010_Urban_GW_Counties'!J56+'2010_MW_GW_Counties'!J56</f>
        <v>0</v>
      </c>
      <c r="Q56" s="29">
        <f>'2010_AG_GW_Counties'!H56+'2010_Urban_GW_Counties'!H56+'2010_MW_GW_Counties'!H56</f>
        <v>16.8</v>
      </c>
      <c r="S56" s="27">
        <v>1005</v>
      </c>
      <c r="T56" s="25" t="s">
        <v>197</v>
      </c>
      <c r="U56" s="28">
        <f>'2010_AG_GW_Counties'!P56</f>
        <v>13.6</v>
      </c>
      <c r="V56" s="29">
        <f>'2010_Urban_GW_Counties'!P56</f>
        <v>6.3</v>
      </c>
      <c r="W56" s="29">
        <f>'2010_MW_GW_Counties'!P56</f>
        <v>0</v>
      </c>
      <c r="X56" s="29">
        <f t="shared" si="6"/>
        <v>19.899999999999999</v>
      </c>
      <c r="Y56" s="28">
        <f>'2010_AG_GW_Counties'!U56</f>
        <v>43.3</v>
      </c>
      <c r="Z56" s="29">
        <f>'2010_Urban_GW_Counties'!U56</f>
        <v>7</v>
      </c>
      <c r="AA56" s="29">
        <f>'2010_MW_GW_Counties'!U56</f>
        <v>0</v>
      </c>
      <c r="AB56" s="28">
        <f>'2010_AG_GW_Counties'!Q56+'2010_Urban_GW_Counties'!Q56+'2010_MW_GW_Counties'!Q56</f>
        <v>3.8</v>
      </c>
      <c r="AC56" s="28">
        <f>'2010_AG_GW_Counties'!R56+'2010_Urban_GW_Counties'!R56+'2010_MW_GW_Counties'!R56</f>
        <v>0</v>
      </c>
      <c r="AD56" s="28">
        <f>'2010_AG_GW_Counties'!S56+'2010_Urban_GW_Counties'!S56+'2010_MW_GW_Counties'!S56</f>
        <v>0</v>
      </c>
      <c r="AE56" s="28">
        <f>'2010_AG_GW_Counties'!W56</f>
        <v>0</v>
      </c>
      <c r="AF56" s="29">
        <f>'2010_Urban_GW_Counties'!W56</f>
        <v>0</v>
      </c>
      <c r="AG56" s="29">
        <f>'2010_MW_GW_Counties'!W56</f>
        <v>0</v>
      </c>
      <c r="AH56" s="28">
        <f>'2010_AG_GW_Counties'!W56+'2010_Urban_GW_Counties'!W56+'2010_MW_GW_Counties'!W56</f>
        <v>0</v>
      </c>
      <c r="AI56" s="29">
        <f t="shared" si="44"/>
        <v>50.3</v>
      </c>
      <c r="AL56" s="148"/>
      <c r="AM56" s="150">
        <v>704</v>
      </c>
      <c r="AN56" s="151" t="s">
        <v>181</v>
      </c>
      <c r="AO56" s="138">
        <f t="shared" si="66"/>
        <v>12.5</v>
      </c>
      <c r="AP56" s="138">
        <f t="shared" si="67"/>
        <v>174.6</v>
      </c>
      <c r="AQ56" s="138">
        <f t="shared" si="68"/>
        <v>0</v>
      </c>
      <c r="AR56" s="138">
        <f t="shared" si="69"/>
        <v>187.1</v>
      </c>
      <c r="AS56" s="138">
        <f t="shared" si="70"/>
        <v>494.2</v>
      </c>
      <c r="AT56" s="138">
        <f t="shared" si="71"/>
        <v>208.89999999999998</v>
      </c>
      <c r="AU56" s="138">
        <f t="shared" si="72"/>
        <v>0</v>
      </c>
      <c r="AV56" s="138">
        <f t="shared" si="73"/>
        <v>236</v>
      </c>
      <c r="AW56" s="138">
        <f t="shared" si="74"/>
        <v>64.8</v>
      </c>
      <c r="AX56" s="138">
        <f t="shared" si="75"/>
        <v>24.099999999999998</v>
      </c>
      <c r="AY56" s="138">
        <f t="shared" si="65"/>
        <v>0</v>
      </c>
      <c r="AZ56" s="138">
        <f t="shared" si="65"/>
        <v>0</v>
      </c>
      <c r="BA56" s="138">
        <f t="shared" si="65"/>
        <v>0</v>
      </c>
      <c r="BB56" s="138">
        <f t="shared" si="76"/>
        <v>0</v>
      </c>
      <c r="BC56" s="138">
        <f t="shared" si="77"/>
        <v>703.09999999999991</v>
      </c>
    </row>
    <row r="57" spans="1:56" x14ac:dyDescent="0.2">
      <c r="A57" s="23" t="s">
        <v>118</v>
      </c>
      <c r="B57" s="24" t="s">
        <v>119</v>
      </c>
      <c r="C57" s="28">
        <f>'2010_AG_GW_Counties'!C57</f>
        <v>246.9</v>
      </c>
      <c r="D57" s="29">
        <f>'2010_Urban_GW_Counties'!C57</f>
        <v>33.6</v>
      </c>
      <c r="E57" s="29">
        <f>'2010_MW_GW_Counties'!C57</f>
        <v>0</v>
      </c>
      <c r="F57" s="29">
        <f t="shared" si="5"/>
        <v>280.5</v>
      </c>
      <c r="G57" s="28">
        <f>'2010_AG_GW_Counties'!H57</f>
        <v>273.79999999999995</v>
      </c>
      <c r="H57" s="29">
        <f>'2010_Urban_GW_Counties'!H57</f>
        <v>160.39999999999998</v>
      </c>
      <c r="I57" s="29">
        <f>'2010_MW_GW_Counties'!H57</f>
        <v>0</v>
      </c>
      <c r="J57" s="28">
        <f>'2010_AG_GW_Counties'!D57+'2010_Urban_GW_Counties'!D57+'2010_MW_GW_Counties'!D57</f>
        <v>65</v>
      </c>
      <c r="K57" s="28">
        <f>'2010_AG_GW_Counties'!E57+'2010_Urban_GW_Counties'!E57+'2010_MW_GW_Counties'!E57</f>
        <v>26.9</v>
      </c>
      <c r="L57" s="28">
        <f>'2010_AG_GW_Counties'!F57+'2010_Urban_GW_Counties'!F57+'2010_MW_GW_Counties'!F57</f>
        <v>0</v>
      </c>
      <c r="M57" s="28">
        <f>'2010_AG_GW_Counties'!J57</f>
        <v>0</v>
      </c>
      <c r="N57" s="29">
        <f>'2010_Urban_GW_Counties'!J57</f>
        <v>95.6</v>
      </c>
      <c r="O57" s="29">
        <f>'2010_MW_GW_Counties'!J57</f>
        <v>0</v>
      </c>
      <c r="P57" s="28">
        <f>'2010_AG_GW_Counties'!J57+'2010_Urban_GW_Counties'!J57+'2010_MW_GW_Counties'!J57</f>
        <v>95.6</v>
      </c>
      <c r="Q57" s="29">
        <f>'2010_AG_GW_Counties'!H57+'2010_Urban_GW_Counties'!H57+'2010_MW_GW_Counties'!H57</f>
        <v>434.19999999999993</v>
      </c>
      <c r="S57" s="27">
        <v>1006</v>
      </c>
      <c r="T57" s="25" t="s">
        <v>198</v>
      </c>
      <c r="U57" s="28">
        <f>'2010_AG_GW_Counties'!P57</f>
        <v>0</v>
      </c>
      <c r="V57" s="29">
        <f>'2010_Urban_GW_Counties'!P57</f>
        <v>0.1</v>
      </c>
      <c r="W57" s="29">
        <f>'2010_MW_GW_Counties'!P57</f>
        <v>0</v>
      </c>
      <c r="X57" s="29">
        <f t="shared" si="6"/>
        <v>0.1</v>
      </c>
      <c r="Y57" s="28">
        <f>'2010_AG_GW_Counties'!U57</f>
        <v>2547.6</v>
      </c>
      <c r="Z57" s="29">
        <f>'2010_Urban_GW_Counties'!U57</f>
        <v>84.59999999999998</v>
      </c>
      <c r="AA57" s="29">
        <f>'2010_MW_GW_Counties'!U57</f>
        <v>30.3</v>
      </c>
      <c r="AB57" s="28">
        <f>'2010_AG_GW_Counties'!Q57+'2010_Urban_GW_Counties'!Q57+'2010_MW_GW_Counties'!Q57</f>
        <v>0</v>
      </c>
      <c r="AC57" s="28">
        <f>'2010_AG_GW_Counties'!R57+'2010_Urban_GW_Counties'!R57+'2010_MW_GW_Counties'!R57</f>
        <v>0</v>
      </c>
      <c r="AD57" s="28">
        <f>'2010_AG_GW_Counties'!S57+'2010_Urban_GW_Counties'!S57+'2010_MW_GW_Counties'!S57</f>
        <v>0</v>
      </c>
      <c r="AE57" s="28">
        <f>'2010_AG_GW_Counties'!W57</f>
        <v>143.9</v>
      </c>
      <c r="AF57" s="29">
        <f>'2010_Urban_GW_Counties'!W57</f>
        <v>0</v>
      </c>
      <c r="AG57" s="29">
        <f>'2010_MW_GW_Counties'!W57</f>
        <v>0</v>
      </c>
      <c r="AH57" s="28">
        <f>'2010_AG_GW_Counties'!W57+'2010_Urban_GW_Counties'!W57+'2010_MW_GW_Counties'!W57</f>
        <v>143.9</v>
      </c>
      <c r="AI57" s="29">
        <f t="shared" si="44"/>
        <v>2662.5</v>
      </c>
      <c r="AL57" s="148"/>
      <c r="AM57" s="150">
        <v>705</v>
      </c>
      <c r="AN57" s="151" t="s">
        <v>182</v>
      </c>
      <c r="AO57" s="138">
        <f t="shared" si="66"/>
        <v>302.2</v>
      </c>
      <c r="AP57" s="138">
        <f t="shared" si="67"/>
        <v>56</v>
      </c>
      <c r="AQ57" s="138">
        <f t="shared" si="68"/>
        <v>0</v>
      </c>
      <c r="AR57" s="138">
        <f t="shared" si="69"/>
        <v>358.2</v>
      </c>
      <c r="AS57" s="138">
        <f t="shared" si="70"/>
        <v>875.1</v>
      </c>
      <c r="AT57" s="138">
        <f t="shared" si="71"/>
        <v>57.9</v>
      </c>
      <c r="AU57" s="138">
        <f t="shared" si="72"/>
        <v>0</v>
      </c>
      <c r="AV57" s="138">
        <f t="shared" si="73"/>
        <v>266.39999999999998</v>
      </c>
      <c r="AW57" s="138">
        <f t="shared" si="74"/>
        <v>0</v>
      </c>
      <c r="AX57" s="138">
        <f t="shared" si="75"/>
        <v>28.7</v>
      </c>
      <c r="AY57" s="138">
        <f t="shared" si="65"/>
        <v>0</v>
      </c>
      <c r="AZ57" s="138">
        <f t="shared" si="65"/>
        <v>0</v>
      </c>
      <c r="BA57" s="138">
        <f t="shared" si="65"/>
        <v>0</v>
      </c>
      <c r="BB57" s="138">
        <f t="shared" si="76"/>
        <v>0</v>
      </c>
      <c r="BC57" s="138">
        <f t="shared" si="77"/>
        <v>933</v>
      </c>
    </row>
    <row r="58" spans="1:56" x14ac:dyDescent="0.2">
      <c r="A58" s="23" t="s">
        <v>120</v>
      </c>
      <c r="B58" s="24" t="s">
        <v>121</v>
      </c>
      <c r="C58" s="28">
        <f>'2010_AG_GW_Counties'!C58</f>
        <v>279.89999999999998</v>
      </c>
      <c r="D58" s="29">
        <f>'2010_Urban_GW_Counties'!C58</f>
        <v>38.6</v>
      </c>
      <c r="E58" s="29">
        <f>'2010_MW_GW_Counties'!C58</f>
        <v>0</v>
      </c>
      <c r="F58" s="29">
        <f t="shared" si="5"/>
        <v>318.5</v>
      </c>
      <c r="G58" s="28">
        <f>'2010_AG_GW_Counties'!H58</f>
        <v>761.8</v>
      </c>
      <c r="H58" s="29">
        <f>'2010_Urban_GW_Counties'!H58</f>
        <v>60.2</v>
      </c>
      <c r="I58" s="29">
        <f>'2010_MW_GW_Counties'!H58</f>
        <v>15.2</v>
      </c>
      <c r="J58" s="28">
        <f>'2010_AG_GW_Counties'!D58+'2010_Urban_GW_Counties'!D58+'2010_MW_GW_Counties'!D58</f>
        <v>83.3</v>
      </c>
      <c r="K58" s="28">
        <f>'2010_AG_GW_Counties'!E58+'2010_Urban_GW_Counties'!E58+'2010_MW_GW_Counties'!E58</f>
        <v>0</v>
      </c>
      <c r="L58" s="28">
        <f>'2010_AG_GW_Counties'!F58+'2010_Urban_GW_Counties'!F58+'2010_MW_GW_Counties'!F58</f>
        <v>11.299999999999999</v>
      </c>
      <c r="M58" s="28">
        <f>'2010_AG_GW_Counties'!J58</f>
        <v>284.2</v>
      </c>
      <c r="N58" s="29">
        <f>'2010_Urban_GW_Counties'!J58</f>
        <v>0</v>
      </c>
      <c r="O58" s="29">
        <f>'2010_MW_GW_Counties'!J58</f>
        <v>0</v>
      </c>
      <c r="P58" s="28">
        <f>'2010_AG_GW_Counties'!J58+'2010_Urban_GW_Counties'!J58+'2010_MW_GW_Counties'!J58</f>
        <v>284.2</v>
      </c>
      <c r="Q58" s="29">
        <f>'2010_AG_GW_Counties'!H58+'2010_Urban_GW_Counties'!H58+'2010_MW_GW_Counties'!H58</f>
        <v>837.2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66"/>
        <v>1238.3</v>
      </c>
      <c r="AP58" s="138">
        <f t="shared" si="67"/>
        <v>106.50000000000001</v>
      </c>
      <c r="AQ58" s="138">
        <f t="shared" si="68"/>
        <v>3.2</v>
      </c>
      <c r="AR58" s="138">
        <f t="shared" si="69"/>
        <v>1348</v>
      </c>
      <c r="AS58" s="138">
        <f t="shared" si="70"/>
        <v>2543.6000000000004</v>
      </c>
      <c r="AT58" s="138">
        <f t="shared" si="71"/>
        <v>111.50000000000001</v>
      </c>
      <c r="AU58" s="138">
        <f t="shared" si="72"/>
        <v>3.2</v>
      </c>
      <c r="AV58" s="138">
        <f t="shared" si="73"/>
        <v>750.2</v>
      </c>
      <c r="AW58" s="138">
        <f t="shared" si="74"/>
        <v>0</v>
      </c>
      <c r="AX58" s="138">
        <f t="shared" si="75"/>
        <v>65.2</v>
      </c>
      <c r="AY58" s="138">
        <f t="shared" si="65"/>
        <v>0</v>
      </c>
      <c r="AZ58" s="138">
        <f t="shared" si="65"/>
        <v>0</v>
      </c>
      <c r="BA58" s="138">
        <f t="shared" si="65"/>
        <v>0</v>
      </c>
      <c r="BB58" s="138">
        <f t="shared" si="76"/>
        <v>0</v>
      </c>
      <c r="BC58" s="138">
        <f t="shared" si="77"/>
        <v>2658.3</v>
      </c>
    </row>
    <row r="59" spans="1:56" x14ac:dyDescent="0.2">
      <c r="A59" s="23" t="s">
        <v>122</v>
      </c>
      <c r="B59" s="24" t="s">
        <v>123</v>
      </c>
      <c r="C59" s="28">
        <f>'2010_AG_GW_Counties'!C59</f>
        <v>71.099999999999994</v>
      </c>
      <c r="D59" s="29">
        <f>'2010_Urban_GW_Counties'!C59</f>
        <v>17.900000000000002</v>
      </c>
      <c r="E59" s="29">
        <f>'2010_MW_GW_Counties'!C59</f>
        <v>0</v>
      </c>
      <c r="F59" s="29">
        <f t="shared" si="5"/>
        <v>89</v>
      </c>
      <c r="G59" s="28">
        <f>'2010_AG_GW_Counties'!H59</f>
        <v>328.9</v>
      </c>
      <c r="H59" s="29">
        <f>'2010_Urban_GW_Counties'!H59</f>
        <v>18.3</v>
      </c>
      <c r="I59" s="29">
        <f>'2010_MW_GW_Counties'!H59</f>
        <v>1.5</v>
      </c>
      <c r="J59" s="28">
        <f>'2010_AG_GW_Counties'!D59+'2010_Urban_GW_Counties'!D59+'2010_MW_GW_Counties'!D59</f>
        <v>17</v>
      </c>
      <c r="K59" s="28">
        <f>'2010_AG_GW_Counties'!E59+'2010_Urban_GW_Counties'!E59+'2010_MW_GW_Counties'!E59</f>
        <v>0</v>
      </c>
      <c r="L59" s="28">
        <f>'2010_AG_GW_Counties'!F59+'2010_Urban_GW_Counties'!F59+'2010_MW_GW_Counties'!F59</f>
        <v>13.299999999999999</v>
      </c>
      <c r="M59" s="28">
        <f>'2010_AG_GW_Counties'!J59</f>
        <v>0</v>
      </c>
      <c r="N59" s="29">
        <f>'2010_Urban_GW_Counties'!J59</f>
        <v>0</v>
      </c>
      <c r="O59" s="29">
        <f>'2010_MW_GW_Counties'!J59</f>
        <v>0</v>
      </c>
      <c r="P59" s="28">
        <f>'2010_AG_GW_Counties'!J59+'2010_Urban_GW_Counties'!J59+'2010_MW_GW_Counties'!J59</f>
        <v>0</v>
      </c>
      <c r="Q59" s="29">
        <f>'2010_AG_GW_Counties'!H59+'2010_Urban_GW_Counties'!H59+'2010_MW_GW_Counties'!H59</f>
        <v>348.7</v>
      </c>
      <c r="T59" s="40" t="s">
        <v>214</v>
      </c>
      <c r="U59" s="28">
        <f>SUM(U2:U58)</f>
        <v>11112.699999999999</v>
      </c>
      <c r="V59" s="28">
        <f t="shared" ref="V59:AI59" si="78">SUM(V2:V58)</f>
        <v>3367.900000000001</v>
      </c>
      <c r="W59" s="28">
        <f t="shared" si="78"/>
        <v>261.89999999999998</v>
      </c>
      <c r="X59" s="28">
        <f t="shared" si="78"/>
        <v>14742.499999999996</v>
      </c>
      <c r="Y59" s="28">
        <f t="shared" si="78"/>
        <v>31185.599999999999</v>
      </c>
      <c r="Z59" s="28">
        <f t="shared" si="78"/>
        <v>8105.4999999999964</v>
      </c>
      <c r="AA59" s="28">
        <f t="shared" si="78"/>
        <v>1353</v>
      </c>
      <c r="AB59" s="28">
        <f t="shared" si="78"/>
        <v>4858.4000000000015</v>
      </c>
      <c r="AC59" s="28">
        <f t="shared" si="78"/>
        <v>1041.7</v>
      </c>
      <c r="AD59" s="28">
        <f t="shared" si="78"/>
        <v>821.60000000000025</v>
      </c>
      <c r="AE59" s="28">
        <f t="shared" ref="AE59:AG59" si="79">SUM(AE2:AE58)</f>
        <v>2097.1</v>
      </c>
      <c r="AF59" s="28">
        <f t="shared" si="79"/>
        <v>363.39999999999992</v>
      </c>
      <c r="AG59" s="28">
        <f t="shared" si="79"/>
        <v>174.10000000000002</v>
      </c>
      <c r="AH59" s="39">
        <f t="shared" si="78"/>
        <v>2634.6</v>
      </c>
      <c r="AI59" s="28">
        <f t="shared" si="78"/>
        <v>40644.100000000013</v>
      </c>
      <c r="AL59" s="148"/>
      <c r="AM59" s="150">
        <v>707</v>
      </c>
      <c r="AN59" s="151" t="s">
        <v>184</v>
      </c>
      <c r="AO59" s="138">
        <f t="shared" si="66"/>
        <v>32.900000000000006</v>
      </c>
      <c r="AP59" s="138">
        <f t="shared" si="67"/>
        <v>13.5</v>
      </c>
      <c r="AQ59" s="138">
        <f t="shared" si="68"/>
        <v>0</v>
      </c>
      <c r="AR59" s="138">
        <f t="shared" si="69"/>
        <v>46.400000000000006</v>
      </c>
      <c r="AS59" s="138">
        <f t="shared" si="70"/>
        <v>33.400000000000006</v>
      </c>
      <c r="AT59" s="138">
        <f t="shared" si="71"/>
        <v>18.8</v>
      </c>
      <c r="AU59" s="138">
        <f t="shared" si="72"/>
        <v>0</v>
      </c>
      <c r="AV59" s="138">
        <f t="shared" si="73"/>
        <v>18.099999999999998</v>
      </c>
      <c r="AW59" s="138">
        <f t="shared" si="74"/>
        <v>0.2</v>
      </c>
      <c r="AX59" s="138">
        <f t="shared" si="75"/>
        <v>0</v>
      </c>
      <c r="AY59" s="138">
        <f t="shared" si="65"/>
        <v>0</v>
      </c>
      <c r="AZ59" s="138">
        <f t="shared" si="65"/>
        <v>0</v>
      </c>
      <c r="BA59" s="138">
        <f t="shared" si="65"/>
        <v>0</v>
      </c>
      <c r="BB59" s="138">
        <f t="shared" si="76"/>
        <v>0</v>
      </c>
      <c r="BC59" s="138">
        <f t="shared" si="77"/>
        <v>52.2</v>
      </c>
    </row>
    <row r="60" spans="1:56" x14ac:dyDescent="0.2">
      <c r="F60" s="28">
        <f>SUM(F2:F59)</f>
        <v>14742.500000000005</v>
      </c>
      <c r="T60" s="40" t="s">
        <v>215</v>
      </c>
      <c r="U60" s="28">
        <f t="shared" ref="U60:AD60" si="80">SUM(C2:C59)</f>
        <v>11112.699999999997</v>
      </c>
      <c r="V60" s="28">
        <f t="shared" si="80"/>
        <v>3367.8999999999992</v>
      </c>
      <c r="W60" s="28">
        <f t="shared" si="80"/>
        <v>261.89999999999998</v>
      </c>
      <c r="X60" s="28">
        <f t="shared" si="80"/>
        <v>14742.500000000005</v>
      </c>
      <c r="Y60" s="28">
        <f t="shared" si="80"/>
        <v>31185.599999999999</v>
      </c>
      <c r="Z60" s="28">
        <f t="shared" si="80"/>
        <v>8105.5000000000009</v>
      </c>
      <c r="AA60" s="28">
        <f t="shared" si="80"/>
        <v>1353.0000000000005</v>
      </c>
      <c r="AB60" s="28">
        <f t="shared" si="80"/>
        <v>4858.4000000000015</v>
      </c>
      <c r="AC60" s="28">
        <f t="shared" si="80"/>
        <v>1041.7</v>
      </c>
      <c r="AD60" s="28">
        <f t="shared" si="80"/>
        <v>821.5999999999998</v>
      </c>
      <c r="AE60" s="28">
        <f t="shared" ref="AE60:AG60" si="81">SUM(M2:M59)</f>
        <v>2097.1000000000004</v>
      </c>
      <c r="AF60" s="28">
        <f t="shared" si="81"/>
        <v>363.4</v>
      </c>
      <c r="AG60" s="28">
        <f t="shared" si="81"/>
        <v>174.10000000000002</v>
      </c>
      <c r="AH60" s="39">
        <f>SUM(P2:P59)</f>
        <v>2634.6</v>
      </c>
      <c r="AI60" s="28">
        <f>SUM(Q2:Q59)</f>
        <v>40644.1</v>
      </c>
      <c r="AL60" s="148"/>
      <c r="AM60" s="150">
        <v>708</v>
      </c>
      <c r="AN60" s="151" t="s">
        <v>185</v>
      </c>
      <c r="AO60" s="138">
        <f t="shared" si="66"/>
        <v>648.1</v>
      </c>
      <c r="AP60" s="138">
        <f t="shared" si="67"/>
        <v>14.8</v>
      </c>
      <c r="AQ60" s="138">
        <f t="shared" si="68"/>
        <v>24.6</v>
      </c>
      <c r="AR60" s="138">
        <f t="shared" si="69"/>
        <v>687.5</v>
      </c>
      <c r="AS60" s="138">
        <f t="shared" si="70"/>
        <v>1244.3</v>
      </c>
      <c r="AT60" s="138">
        <f t="shared" si="71"/>
        <v>25.400000000000002</v>
      </c>
      <c r="AU60" s="138">
        <f t="shared" si="72"/>
        <v>46.400000000000006</v>
      </c>
      <c r="AV60" s="138">
        <f t="shared" si="73"/>
        <v>218.40000000000003</v>
      </c>
      <c r="AW60" s="138">
        <f t="shared" si="74"/>
        <v>131.9</v>
      </c>
      <c r="AX60" s="138">
        <f t="shared" si="75"/>
        <v>29.799999999999997</v>
      </c>
      <c r="AY60" s="138">
        <f t="shared" si="65"/>
        <v>0</v>
      </c>
      <c r="AZ60" s="138">
        <f t="shared" si="65"/>
        <v>0</v>
      </c>
      <c r="BA60" s="138">
        <f t="shared" si="65"/>
        <v>0</v>
      </c>
      <c r="BB60" s="138">
        <f t="shared" si="76"/>
        <v>0</v>
      </c>
      <c r="BC60" s="138">
        <f t="shared" si="77"/>
        <v>1316.1000000000001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66"/>
        <v>285</v>
      </c>
      <c r="AP61" s="138">
        <f t="shared" si="67"/>
        <v>33.800000000000004</v>
      </c>
      <c r="AQ61" s="138">
        <f t="shared" si="68"/>
        <v>0</v>
      </c>
      <c r="AR61" s="138">
        <f t="shared" si="69"/>
        <v>318.8</v>
      </c>
      <c r="AS61" s="138">
        <f t="shared" si="70"/>
        <v>844.89999999999986</v>
      </c>
      <c r="AT61" s="138">
        <f t="shared" si="71"/>
        <v>33.800000000000004</v>
      </c>
      <c r="AU61" s="138">
        <f t="shared" si="72"/>
        <v>0</v>
      </c>
      <c r="AV61" s="138">
        <f t="shared" si="73"/>
        <v>217.09999999999997</v>
      </c>
      <c r="AW61" s="138">
        <f t="shared" si="74"/>
        <v>10</v>
      </c>
      <c r="AX61" s="138">
        <f t="shared" si="75"/>
        <v>28</v>
      </c>
      <c r="AY61" s="138">
        <f t="shared" si="65"/>
        <v>0</v>
      </c>
      <c r="AZ61" s="138">
        <f t="shared" si="65"/>
        <v>0</v>
      </c>
      <c r="BA61" s="138">
        <f t="shared" si="65"/>
        <v>0</v>
      </c>
      <c r="BB61" s="138">
        <f t="shared" si="76"/>
        <v>0</v>
      </c>
      <c r="BC61" s="138">
        <f t="shared" si="77"/>
        <v>878.69999999999982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66"/>
        <v>540.79999999999995</v>
      </c>
      <c r="AP62" s="154">
        <f t="shared" si="67"/>
        <v>98.8</v>
      </c>
      <c r="AQ62" s="154">
        <f t="shared" si="68"/>
        <v>0</v>
      </c>
      <c r="AR62" s="154">
        <f t="shared" si="69"/>
        <v>639.59999999999991</v>
      </c>
      <c r="AS62" s="154">
        <f t="shared" si="70"/>
        <v>1342.1</v>
      </c>
      <c r="AT62" s="154">
        <f t="shared" si="71"/>
        <v>152.40000000000003</v>
      </c>
      <c r="AU62" s="154">
        <f t="shared" si="72"/>
        <v>0</v>
      </c>
      <c r="AV62" s="154">
        <f t="shared" si="73"/>
        <v>301.60000000000002</v>
      </c>
      <c r="AW62" s="154">
        <f t="shared" si="74"/>
        <v>155.5</v>
      </c>
      <c r="AX62" s="154">
        <f t="shared" si="75"/>
        <v>40</v>
      </c>
      <c r="AY62" s="154">
        <f t="shared" si="65"/>
        <v>0</v>
      </c>
      <c r="AZ62" s="154">
        <f t="shared" si="65"/>
        <v>0</v>
      </c>
      <c r="BA62" s="154">
        <f t="shared" si="65"/>
        <v>0</v>
      </c>
      <c r="BB62" s="154">
        <f t="shared" si="76"/>
        <v>0</v>
      </c>
      <c r="BC62" s="154">
        <f t="shared" si="77"/>
        <v>1494.5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4959.3999999999996</v>
      </c>
      <c r="AP63" s="138">
        <f t="shared" ref="AP63:BC63" si="82">SUM(AP53:AP62)</f>
        <v>548.70000000000005</v>
      </c>
      <c r="AQ63" s="138">
        <f t="shared" si="82"/>
        <v>29.1</v>
      </c>
      <c r="AR63" s="138">
        <f t="shared" si="82"/>
        <v>5537.1999999999989</v>
      </c>
      <c r="AS63" s="138">
        <f t="shared" si="82"/>
        <v>10576.3</v>
      </c>
      <c r="AT63" s="138">
        <f t="shared" si="82"/>
        <v>668.09999999999991</v>
      </c>
      <c r="AU63" s="138">
        <f t="shared" si="82"/>
        <v>77.5</v>
      </c>
      <c r="AV63" s="138">
        <f t="shared" si="82"/>
        <v>2586.6999999999998</v>
      </c>
      <c r="AW63" s="138">
        <f t="shared" si="82"/>
        <v>362.4</v>
      </c>
      <c r="AX63" s="138">
        <f t="shared" si="82"/>
        <v>248.7</v>
      </c>
      <c r="AY63" s="138">
        <f t="shared" ref="AY63:BA63" si="83">SUM(AY53:AY62)</f>
        <v>0</v>
      </c>
      <c r="AZ63" s="138">
        <f t="shared" si="83"/>
        <v>0</v>
      </c>
      <c r="BA63" s="138">
        <f t="shared" si="83"/>
        <v>0</v>
      </c>
      <c r="BB63" s="138">
        <f t="shared" si="82"/>
        <v>0</v>
      </c>
      <c r="BC63" s="138">
        <f t="shared" si="82"/>
        <v>11321.900000000001</v>
      </c>
      <c r="BD63" s="28">
        <f>AS63+AT63+AU63</f>
        <v>11321.9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AX67" si="84">U45</f>
        <v>120.8</v>
      </c>
      <c r="AP66" s="138">
        <f t="shared" si="84"/>
        <v>19.900000000000002</v>
      </c>
      <c r="AQ66" s="138">
        <f t="shared" si="84"/>
        <v>11.6</v>
      </c>
      <c r="AR66" s="138">
        <f t="shared" si="84"/>
        <v>152.29999999999998</v>
      </c>
      <c r="AS66" s="138">
        <f t="shared" si="84"/>
        <v>306.40000000000003</v>
      </c>
      <c r="AT66" s="138">
        <f t="shared" si="84"/>
        <v>22.400000000000002</v>
      </c>
      <c r="AU66" s="138">
        <f t="shared" si="84"/>
        <v>23.2</v>
      </c>
      <c r="AV66" s="138">
        <f t="shared" si="84"/>
        <v>43.8</v>
      </c>
      <c r="AW66" s="138">
        <f t="shared" si="84"/>
        <v>0</v>
      </c>
      <c r="AX66" s="138">
        <f t="shared" si="84"/>
        <v>8.9999999999999982</v>
      </c>
      <c r="AY66" s="138">
        <f t="shared" ref="AY66:BA66" si="85">AE45</f>
        <v>3.9</v>
      </c>
      <c r="AZ66" s="138">
        <f t="shared" si="85"/>
        <v>0</v>
      </c>
      <c r="BA66" s="138">
        <f t="shared" si="85"/>
        <v>0.30000000000000071</v>
      </c>
      <c r="BB66" s="138">
        <f>AH45</f>
        <v>4.2000000000000011</v>
      </c>
      <c r="BC66" s="138">
        <f>AI45</f>
        <v>352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84"/>
        <v>0.4</v>
      </c>
      <c r="AP67" s="154">
        <f t="shared" si="84"/>
        <v>17</v>
      </c>
      <c r="AQ67" s="154">
        <f t="shared" si="84"/>
        <v>0</v>
      </c>
      <c r="AR67" s="154">
        <f t="shared" si="84"/>
        <v>17.399999999999999</v>
      </c>
      <c r="AS67" s="154">
        <f t="shared" si="84"/>
        <v>153.39999999999998</v>
      </c>
      <c r="AT67" s="154">
        <f t="shared" si="84"/>
        <v>20.400000000000002</v>
      </c>
      <c r="AU67" s="154">
        <f t="shared" si="84"/>
        <v>0</v>
      </c>
      <c r="AV67" s="154">
        <f t="shared" si="84"/>
        <v>19.8</v>
      </c>
      <c r="AW67" s="154">
        <f t="shared" si="84"/>
        <v>0</v>
      </c>
      <c r="AX67" s="154">
        <f t="shared" si="84"/>
        <v>0</v>
      </c>
      <c r="AY67" s="154">
        <f t="shared" ref="AY67:BA67" si="86">AE46</f>
        <v>6.8000000000000007</v>
      </c>
      <c r="AZ67" s="154">
        <f t="shared" si="86"/>
        <v>0</v>
      </c>
      <c r="BA67" s="154">
        <f t="shared" si="86"/>
        <v>0</v>
      </c>
      <c r="BB67" s="154">
        <f>AH46</f>
        <v>6.8000000000000007</v>
      </c>
      <c r="BC67" s="154">
        <f>AI46</f>
        <v>173.79999999999998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121.2</v>
      </c>
      <c r="AP68" s="138">
        <f t="shared" ref="AP68:BC68" si="87">SUM(AP66:AP67)</f>
        <v>36.900000000000006</v>
      </c>
      <c r="AQ68" s="138">
        <f t="shared" si="87"/>
        <v>11.6</v>
      </c>
      <c r="AR68" s="138">
        <f t="shared" si="87"/>
        <v>169.7</v>
      </c>
      <c r="AS68" s="138">
        <f t="shared" si="87"/>
        <v>459.8</v>
      </c>
      <c r="AT68" s="138">
        <f t="shared" si="87"/>
        <v>42.800000000000004</v>
      </c>
      <c r="AU68" s="138">
        <f t="shared" si="87"/>
        <v>23.2</v>
      </c>
      <c r="AV68" s="138">
        <f t="shared" si="87"/>
        <v>63.599999999999994</v>
      </c>
      <c r="AW68" s="138">
        <f t="shared" si="87"/>
        <v>0</v>
      </c>
      <c r="AX68" s="138">
        <f t="shared" si="87"/>
        <v>8.9999999999999982</v>
      </c>
      <c r="AY68" s="138">
        <f t="shared" ref="AY68:BA68" si="88">SUM(AY66:AY67)</f>
        <v>10.700000000000001</v>
      </c>
      <c r="AZ68" s="138">
        <f t="shared" si="88"/>
        <v>0</v>
      </c>
      <c r="BA68" s="138">
        <f t="shared" si="88"/>
        <v>0.30000000000000071</v>
      </c>
      <c r="BB68" s="138">
        <f t="shared" si="87"/>
        <v>11.000000000000002</v>
      </c>
      <c r="BC68" s="138">
        <f t="shared" si="87"/>
        <v>525.79999999999995</v>
      </c>
      <c r="BD68" s="28">
        <f>AS68+AT68+AU68</f>
        <v>525.80000000000007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AX75" si="89">U47</f>
        <v>134.5</v>
      </c>
      <c r="AP71" s="138">
        <f t="shared" si="89"/>
        <v>9.4</v>
      </c>
      <c r="AQ71" s="138">
        <f t="shared" si="89"/>
        <v>0</v>
      </c>
      <c r="AR71" s="138">
        <f t="shared" si="89"/>
        <v>143.9</v>
      </c>
      <c r="AS71" s="138">
        <f t="shared" si="89"/>
        <v>185.10000000000002</v>
      </c>
      <c r="AT71" s="138">
        <f t="shared" si="89"/>
        <v>10.4</v>
      </c>
      <c r="AU71" s="138">
        <f t="shared" si="89"/>
        <v>0</v>
      </c>
      <c r="AV71" s="138">
        <f t="shared" si="89"/>
        <v>30.800000000000004</v>
      </c>
      <c r="AW71" s="138">
        <f t="shared" si="89"/>
        <v>0</v>
      </c>
      <c r="AX71" s="138">
        <f t="shared" si="89"/>
        <v>0</v>
      </c>
      <c r="AY71" s="138">
        <f t="shared" ref="AY71:BA71" si="90">AE47</f>
        <v>0</v>
      </c>
      <c r="AZ71" s="138">
        <f t="shared" si="90"/>
        <v>0</v>
      </c>
      <c r="BA71" s="138">
        <f t="shared" si="90"/>
        <v>0</v>
      </c>
      <c r="BB71" s="138">
        <f t="shared" ref="BB71:BC75" si="91">AH47</f>
        <v>0</v>
      </c>
      <c r="BC71" s="138">
        <f t="shared" si="91"/>
        <v>195.50000000000003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89"/>
        <v>10.5</v>
      </c>
      <c r="AP72" s="138">
        <f t="shared" si="89"/>
        <v>18.600000000000001</v>
      </c>
      <c r="AQ72" s="138">
        <f t="shared" si="89"/>
        <v>0</v>
      </c>
      <c r="AR72" s="138">
        <f t="shared" si="89"/>
        <v>29.1</v>
      </c>
      <c r="AS72" s="138">
        <f t="shared" si="89"/>
        <v>10.5</v>
      </c>
      <c r="AT72" s="138">
        <f t="shared" si="89"/>
        <v>18.900000000000002</v>
      </c>
      <c r="AU72" s="138">
        <f t="shared" si="89"/>
        <v>0</v>
      </c>
      <c r="AV72" s="138">
        <f t="shared" si="89"/>
        <v>7.5</v>
      </c>
      <c r="AW72" s="138">
        <f t="shared" si="89"/>
        <v>0</v>
      </c>
      <c r="AX72" s="138">
        <f t="shared" si="89"/>
        <v>0</v>
      </c>
      <c r="AY72" s="138">
        <f t="shared" ref="AY72:BA72" si="92">AE48</f>
        <v>0</v>
      </c>
      <c r="AZ72" s="138">
        <f t="shared" si="92"/>
        <v>0</v>
      </c>
      <c r="BA72" s="138">
        <f t="shared" si="92"/>
        <v>0</v>
      </c>
      <c r="BB72" s="138">
        <f t="shared" si="91"/>
        <v>0</v>
      </c>
      <c r="BC72" s="138">
        <f t="shared" si="91"/>
        <v>29.400000000000002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89"/>
        <v>10.100000000000001</v>
      </c>
      <c r="AP73" s="138">
        <f t="shared" si="89"/>
        <v>3.9000000000000008</v>
      </c>
      <c r="AQ73" s="138">
        <f t="shared" si="89"/>
        <v>0</v>
      </c>
      <c r="AR73" s="138">
        <f t="shared" si="89"/>
        <v>14.000000000000002</v>
      </c>
      <c r="AS73" s="138">
        <f t="shared" si="89"/>
        <v>10.100000000000001</v>
      </c>
      <c r="AT73" s="138">
        <f t="shared" si="89"/>
        <v>3.9000000000000008</v>
      </c>
      <c r="AU73" s="138">
        <f t="shared" si="89"/>
        <v>0</v>
      </c>
      <c r="AV73" s="138">
        <f t="shared" si="89"/>
        <v>1.3</v>
      </c>
      <c r="AW73" s="138">
        <f t="shared" si="89"/>
        <v>0</v>
      </c>
      <c r="AX73" s="138">
        <f t="shared" si="89"/>
        <v>0</v>
      </c>
      <c r="AY73" s="138">
        <f t="shared" ref="AY73:BA73" si="93">AE49</f>
        <v>0</v>
      </c>
      <c r="AZ73" s="138">
        <f t="shared" si="93"/>
        <v>0</v>
      </c>
      <c r="BA73" s="138">
        <f t="shared" si="93"/>
        <v>0</v>
      </c>
      <c r="BB73" s="138">
        <f t="shared" si="91"/>
        <v>0</v>
      </c>
      <c r="BC73" s="138">
        <f t="shared" si="91"/>
        <v>14.000000000000002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89"/>
        <v>52.8</v>
      </c>
      <c r="AP74" s="138">
        <f t="shared" si="89"/>
        <v>33.700000000000003</v>
      </c>
      <c r="AQ74" s="138">
        <f t="shared" si="89"/>
        <v>0</v>
      </c>
      <c r="AR74" s="138">
        <f t="shared" si="89"/>
        <v>86.5</v>
      </c>
      <c r="AS74" s="138">
        <f t="shared" si="89"/>
        <v>74.5</v>
      </c>
      <c r="AT74" s="138">
        <f t="shared" si="89"/>
        <v>117.79999999999998</v>
      </c>
      <c r="AU74" s="138">
        <f t="shared" si="89"/>
        <v>0</v>
      </c>
      <c r="AV74" s="138">
        <f t="shared" si="89"/>
        <v>41.699999999999996</v>
      </c>
      <c r="AW74" s="138">
        <f t="shared" si="89"/>
        <v>0</v>
      </c>
      <c r="AX74" s="138">
        <f t="shared" si="89"/>
        <v>0</v>
      </c>
      <c r="AY74" s="138">
        <f t="shared" ref="AY74:BA74" si="94">AE50</f>
        <v>20.6</v>
      </c>
      <c r="AZ74" s="138">
        <f t="shared" si="94"/>
        <v>11.9</v>
      </c>
      <c r="BA74" s="138">
        <f t="shared" si="94"/>
        <v>0</v>
      </c>
      <c r="BB74" s="138">
        <f t="shared" si="91"/>
        <v>32.5</v>
      </c>
      <c r="BC74" s="138">
        <f t="shared" si="91"/>
        <v>192.29999999999998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89"/>
        <v>53.599999999999994</v>
      </c>
      <c r="AP75" s="154">
        <f t="shared" si="89"/>
        <v>86.3</v>
      </c>
      <c r="AQ75" s="154">
        <f t="shared" si="89"/>
        <v>0</v>
      </c>
      <c r="AR75" s="154">
        <f t="shared" si="89"/>
        <v>139.89999999999998</v>
      </c>
      <c r="AS75" s="154">
        <f t="shared" si="89"/>
        <v>90.300000000000011</v>
      </c>
      <c r="AT75" s="154">
        <f t="shared" si="89"/>
        <v>128.89999999999998</v>
      </c>
      <c r="AU75" s="154">
        <f t="shared" si="89"/>
        <v>0</v>
      </c>
      <c r="AV75" s="154">
        <f t="shared" si="89"/>
        <v>48.000000000000007</v>
      </c>
      <c r="AW75" s="154">
        <f t="shared" si="89"/>
        <v>32.199999999999996</v>
      </c>
      <c r="AX75" s="154">
        <f t="shared" si="89"/>
        <v>0</v>
      </c>
      <c r="AY75" s="154">
        <f t="shared" ref="AY75:BA75" si="95">AE51</f>
        <v>36.699999999999996</v>
      </c>
      <c r="AZ75" s="154">
        <f t="shared" si="95"/>
        <v>8.6999999999999993</v>
      </c>
      <c r="BA75" s="154">
        <f t="shared" si="95"/>
        <v>0</v>
      </c>
      <c r="BB75" s="154">
        <f t="shared" si="91"/>
        <v>45.399999999999991</v>
      </c>
      <c r="BC75" s="154">
        <f t="shared" si="91"/>
        <v>219.2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261.5</v>
      </c>
      <c r="AP76" s="138">
        <f t="shared" ref="AP76:BC76" si="96">SUM(AP71:AP75)</f>
        <v>151.9</v>
      </c>
      <c r="AQ76" s="138">
        <f t="shared" si="96"/>
        <v>0</v>
      </c>
      <c r="AR76" s="138">
        <f t="shared" si="96"/>
        <v>413.4</v>
      </c>
      <c r="AS76" s="138">
        <f t="shared" si="96"/>
        <v>370.50000000000006</v>
      </c>
      <c r="AT76" s="138">
        <f t="shared" si="96"/>
        <v>279.89999999999998</v>
      </c>
      <c r="AU76" s="138">
        <f t="shared" si="96"/>
        <v>0</v>
      </c>
      <c r="AV76" s="138">
        <f t="shared" si="96"/>
        <v>129.30000000000001</v>
      </c>
      <c r="AW76" s="138">
        <f t="shared" si="96"/>
        <v>32.199999999999996</v>
      </c>
      <c r="AX76" s="138">
        <f t="shared" si="96"/>
        <v>0</v>
      </c>
      <c r="AY76" s="138">
        <f t="shared" ref="AY76:BA76" si="97">SUM(AY71:AY75)</f>
        <v>57.3</v>
      </c>
      <c r="AZ76" s="138">
        <f t="shared" si="97"/>
        <v>20.6</v>
      </c>
      <c r="BA76" s="138">
        <f t="shared" si="97"/>
        <v>0</v>
      </c>
      <c r="BB76" s="138">
        <f t="shared" si="96"/>
        <v>77.899999999999991</v>
      </c>
      <c r="BC76" s="138">
        <f t="shared" si="96"/>
        <v>650.40000000000009</v>
      </c>
      <c r="BD76" s="28">
        <f>AS76+AT76+AU76</f>
        <v>650.40000000000009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AX84" si="98">U52</f>
        <v>10.7</v>
      </c>
      <c r="AP79" s="138">
        <f t="shared" si="98"/>
        <v>14.799999999999997</v>
      </c>
      <c r="AQ79" s="138">
        <f t="shared" si="98"/>
        <v>0</v>
      </c>
      <c r="AR79" s="138">
        <f t="shared" si="98"/>
        <v>25.499999999999996</v>
      </c>
      <c r="AS79" s="138">
        <f t="shared" si="98"/>
        <v>10.7</v>
      </c>
      <c r="AT79" s="138">
        <f t="shared" si="98"/>
        <v>18.300000000000008</v>
      </c>
      <c r="AU79" s="138">
        <f t="shared" si="98"/>
        <v>0</v>
      </c>
      <c r="AV79" s="138">
        <f t="shared" si="98"/>
        <v>6.8000000000000007</v>
      </c>
      <c r="AW79" s="138">
        <f t="shared" si="98"/>
        <v>3.5</v>
      </c>
      <c r="AX79" s="138">
        <f t="shared" si="98"/>
        <v>0</v>
      </c>
      <c r="AY79" s="138">
        <f t="shared" ref="AY79:BA79" si="99">AE52</f>
        <v>0</v>
      </c>
      <c r="AZ79" s="138">
        <f t="shared" si="99"/>
        <v>0</v>
      </c>
      <c r="BA79" s="138">
        <f t="shared" si="99"/>
        <v>0</v>
      </c>
      <c r="BB79" s="138">
        <f t="shared" ref="BB79:BC84" si="100">AH52</f>
        <v>0</v>
      </c>
      <c r="BC79" s="138">
        <f t="shared" si="100"/>
        <v>29.000000000000007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98"/>
        <v>23.6</v>
      </c>
      <c r="AP80" s="138">
        <f t="shared" si="98"/>
        <v>254.10000000000002</v>
      </c>
      <c r="AQ80" s="138">
        <f t="shared" si="98"/>
        <v>0</v>
      </c>
      <c r="AR80" s="138">
        <f t="shared" si="98"/>
        <v>277.70000000000005</v>
      </c>
      <c r="AS80" s="138">
        <f t="shared" si="98"/>
        <v>296.7</v>
      </c>
      <c r="AT80" s="138">
        <f t="shared" si="98"/>
        <v>555.1</v>
      </c>
      <c r="AU80" s="138">
        <f t="shared" si="98"/>
        <v>0</v>
      </c>
      <c r="AV80" s="138">
        <f t="shared" si="98"/>
        <v>38.200000000000003</v>
      </c>
      <c r="AW80" s="138">
        <f t="shared" si="98"/>
        <v>300.09999999999997</v>
      </c>
      <c r="AX80" s="138">
        <f t="shared" si="98"/>
        <v>0</v>
      </c>
      <c r="AY80" s="138">
        <f t="shared" ref="AY80:BA80" si="101">AE53</f>
        <v>0</v>
      </c>
      <c r="AZ80" s="138">
        <f t="shared" si="101"/>
        <v>0</v>
      </c>
      <c r="BA80" s="138">
        <f t="shared" si="101"/>
        <v>0</v>
      </c>
      <c r="BB80" s="138">
        <f t="shared" si="100"/>
        <v>0</v>
      </c>
      <c r="BC80" s="138">
        <f t="shared" si="100"/>
        <v>851.8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98"/>
        <v>2.4</v>
      </c>
      <c r="AP81" s="138">
        <f t="shared" si="98"/>
        <v>1.9000000000000001</v>
      </c>
      <c r="AQ81" s="138">
        <f t="shared" si="98"/>
        <v>0</v>
      </c>
      <c r="AR81" s="138">
        <f t="shared" si="98"/>
        <v>4.3</v>
      </c>
      <c r="AS81" s="138">
        <f t="shared" si="98"/>
        <v>2.4</v>
      </c>
      <c r="AT81" s="138">
        <f t="shared" si="98"/>
        <v>2</v>
      </c>
      <c r="AU81" s="138">
        <f t="shared" si="98"/>
        <v>0</v>
      </c>
      <c r="AV81" s="138">
        <f t="shared" si="98"/>
        <v>1.0999999999999999</v>
      </c>
      <c r="AW81" s="138">
        <f t="shared" si="98"/>
        <v>0</v>
      </c>
      <c r="AX81" s="138">
        <f t="shared" si="98"/>
        <v>0</v>
      </c>
      <c r="AY81" s="138">
        <f t="shared" ref="AY81:BA81" si="102">AE54</f>
        <v>0</v>
      </c>
      <c r="AZ81" s="138">
        <f t="shared" si="102"/>
        <v>0</v>
      </c>
      <c r="BA81" s="138">
        <f t="shared" si="102"/>
        <v>0</v>
      </c>
      <c r="BB81" s="138">
        <f t="shared" si="100"/>
        <v>0</v>
      </c>
      <c r="BC81" s="138">
        <f t="shared" si="100"/>
        <v>4.4000000000000004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98"/>
        <v>0.1</v>
      </c>
      <c r="AP82" s="138">
        <f t="shared" si="98"/>
        <v>10.700000000000001</v>
      </c>
      <c r="AQ82" s="138">
        <f t="shared" si="98"/>
        <v>0</v>
      </c>
      <c r="AR82" s="138">
        <f t="shared" si="98"/>
        <v>10.8</v>
      </c>
      <c r="AS82" s="138">
        <f t="shared" si="98"/>
        <v>585.80000000000007</v>
      </c>
      <c r="AT82" s="138">
        <f t="shared" si="98"/>
        <v>13.7</v>
      </c>
      <c r="AU82" s="138">
        <f t="shared" si="98"/>
        <v>0</v>
      </c>
      <c r="AV82" s="138">
        <f t="shared" si="98"/>
        <v>9.6999999999999993</v>
      </c>
      <c r="AW82" s="138">
        <f t="shared" si="98"/>
        <v>0</v>
      </c>
      <c r="AX82" s="138">
        <f t="shared" si="98"/>
        <v>0</v>
      </c>
      <c r="AY82" s="138">
        <f t="shared" ref="AY82:BA82" si="103">AE55</f>
        <v>45.6</v>
      </c>
      <c r="AZ82" s="138">
        <f t="shared" si="103"/>
        <v>3</v>
      </c>
      <c r="BA82" s="138">
        <f t="shared" si="103"/>
        <v>0</v>
      </c>
      <c r="BB82" s="138">
        <f t="shared" si="100"/>
        <v>48.6</v>
      </c>
      <c r="BC82" s="138">
        <f t="shared" si="100"/>
        <v>599.50000000000011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98"/>
        <v>13.6</v>
      </c>
      <c r="AP83" s="138">
        <f t="shared" si="98"/>
        <v>6.3</v>
      </c>
      <c r="AQ83" s="138">
        <f t="shared" si="98"/>
        <v>0</v>
      </c>
      <c r="AR83" s="138">
        <f t="shared" si="98"/>
        <v>19.899999999999999</v>
      </c>
      <c r="AS83" s="138">
        <f t="shared" si="98"/>
        <v>43.3</v>
      </c>
      <c r="AT83" s="138">
        <f t="shared" si="98"/>
        <v>7</v>
      </c>
      <c r="AU83" s="138">
        <f t="shared" si="98"/>
        <v>0</v>
      </c>
      <c r="AV83" s="138">
        <f t="shared" si="98"/>
        <v>3.8</v>
      </c>
      <c r="AW83" s="138">
        <f t="shared" si="98"/>
        <v>0</v>
      </c>
      <c r="AX83" s="138">
        <f t="shared" si="98"/>
        <v>0</v>
      </c>
      <c r="AY83" s="138">
        <f t="shared" ref="AY83:BA83" si="104">AE56</f>
        <v>0</v>
      </c>
      <c r="AZ83" s="138">
        <f t="shared" si="104"/>
        <v>0</v>
      </c>
      <c r="BA83" s="138">
        <f t="shared" si="104"/>
        <v>0</v>
      </c>
      <c r="BB83" s="138">
        <f t="shared" si="100"/>
        <v>0</v>
      </c>
      <c r="BC83" s="138">
        <f t="shared" si="100"/>
        <v>50.3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98"/>
        <v>0</v>
      </c>
      <c r="AP84" s="154">
        <f t="shared" si="98"/>
        <v>0.1</v>
      </c>
      <c r="AQ84" s="154">
        <f t="shared" si="98"/>
        <v>0</v>
      </c>
      <c r="AR84" s="154">
        <f t="shared" si="98"/>
        <v>0.1</v>
      </c>
      <c r="AS84" s="154">
        <f t="shared" si="98"/>
        <v>2547.6</v>
      </c>
      <c r="AT84" s="154">
        <f t="shared" si="98"/>
        <v>84.59999999999998</v>
      </c>
      <c r="AU84" s="154">
        <f t="shared" si="98"/>
        <v>30.3</v>
      </c>
      <c r="AV84" s="154">
        <f t="shared" si="98"/>
        <v>0</v>
      </c>
      <c r="AW84" s="154">
        <f t="shared" si="98"/>
        <v>0</v>
      </c>
      <c r="AX84" s="154">
        <f t="shared" si="98"/>
        <v>0</v>
      </c>
      <c r="AY84" s="154">
        <f t="shared" ref="AY84:BA84" si="105">AE57</f>
        <v>143.9</v>
      </c>
      <c r="AZ84" s="154">
        <f t="shared" si="105"/>
        <v>0</v>
      </c>
      <c r="BA84" s="154">
        <f t="shared" si="105"/>
        <v>0</v>
      </c>
      <c r="BB84" s="154">
        <f t="shared" si="100"/>
        <v>143.9</v>
      </c>
      <c r="BC84" s="154">
        <f t="shared" si="100"/>
        <v>2662.5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50.4</v>
      </c>
      <c r="AP85" s="138">
        <f t="shared" ref="AP85:BC85" si="106">SUM(AP79:AP84)</f>
        <v>287.90000000000003</v>
      </c>
      <c r="AQ85" s="138">
        <f t="shared" si="106"/>
        <v>0</v>
      </c>
      <c r="AR85" s="138">
        <f t="shared" si="106"/>
        <v>338.30000000000007</v>
      </c>
      <c r="AS85" s="138">
        <f t="shared" si="106"/>
        <v>3486.5</v>
      </c>
      <c r="AT85" s="138">
        <f t="shared" si="106"/>
        <v>680.7</v>
      </c>
      <c r="AU85" s="138">
        <f t="shared" si="106"/>
        <v>30.3</v>
      </c>
      <c r="AV85" s="138">
        <f t="shared" si="106"/>
        <v>59.599999999999994</v>
      </c>
      <c r="AW85" s="138">
        <f t="shared" si="106"/>
        <v>303.59999999999997</v>
      </c>
      <c r="AX85" s="138">
        <f t="shared" si="106"/>
        <v>0</v>
      </c>
      <c r="AY85" s="138">
        <f t="shared" ref="AY85:BA85" si="107">SUM(AY79:AY84)</f>
        <v>189.5</v>
      </c>
      <c r="AZ85" s="138">
        <f t="shared" si="107"/>
        <v>3</v>
      </c>
      <c r="BA85" s="138">
        <f t="shared" si="107"/>
        <v>0</v>
      </c>
      <c r="BB85" s="138">
        <f t="shared" si="106"/>
        <v>192.5</v>
      </c>
      <c r="BC85" s="138">
        <f t="shared" si="106"/>
        <v>4197.5</v>
      </c>
      <c r="BD85" s="28">
        <f>AS85+AT85+AU85</f>
        <v>4197.5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AX87" si="108">U59</f>
        <v>11112.699999999999</v>
      </c>
      <c r="AP87" s="159">
        <f t="shared" si="108"/>
        <v>3367.900000000001</v>
      </c>
      <c r="AQ87" s="159">
        <f t="shared" si="108"/>
        <v>261.89999999999998</v>
      </c>
      <c r="AR87" s="159">
        <f t="shared" si="108"/>
        <v>14742.499999999996</v>
      </c>
      <c r="AS87" s="159">
        <f t="shared" si="108"/>
        <v>31185.599999999999</v>
      </c>
      <c r="AT87" s="159">
        <f t="shared" si="108"/>
        <v>8105.4999999999964</v>
      </c>
      <c r="AU87" s="159">
        <f t="shared" si="108"/>
        <v>1353</v>
      </c>
      <c r="AV87" s="159">
        <f t="shared" si="108"/>
        <v>4858.4000000000015</v>
      </c>
      <c r="AW87" s="159">
        <f t="shared" si="108"/>
        <v>1041.7</v>
      </c>
      <c r="AX87" s="159">
        <f t="shared" si="108"/>
        <v>821.60000000000025</v>
      </c>
      <c r="AY87" s="159">
        <f t="shared" ref="AY87:BA87" si="109">AE59</f>
        <v>2097.1</v>
      </c>
      <c r="AZ87" s="159">
        <f t="shared" si="109"/>
        <v>363.39999999999992</v>
      </c>
      <c r="BA87" s="159">
        <f t="shared" si="109"/>
        <v>174.10000000000002</v>
      </c>
      <c r="BB87" s="159">
        <f>AH59</f>
        <v>2634.6</v>
      </c>
      <c r="BC87" s="160">
        <f>AI59</f>
        <v>40644.100000000013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11112.699999999999</v>
      </c>
      <c r="AP88" s="163">
        <f t="shared" ref="AP88:BC88" si="110">AP6+AP11+AP16+AP23+AP37+AP50+AP63+AP68+AP76+AP85</f>
        <v>3367.9</v>
      </c>
      <c r="AQ88" s="163">
        <f t="shared" si="110"/>
        <v>261.89999999999998</v>
      </c>
      <c r="AR88" s="163">
        <f t="shared" si="110"/>
        <v>14742.5</v>
      </c>
      <c r="AS88" s="163">
        <f t="shared" si="110"/>
        <v>31185.599999999999</v>
      </c>
      <c r="AT88" s="163">
        <f t="shared" si="110"/>
        <v>8105.5</v>
      </c>
      <c r="AU88" s="163">
        <f t="shared" si="110"/>
        <v>1353</v>
      </c>
      <c r="AV88" s="163">
        <f t="shared" si="110"/>
        <v>4858.4000000000005</v>
      </c>
      <c r="AW88" s="163">
        <f t="shared" si="110"/>
        <v>1041.7</v>
      </c>
      <c r="AX88" s="163">
        <f>AX6+AX11+AX16+AX23+AX37+AX50+AX63+AX68+AX76+AX85</f>
        <v>821.59999999999991</v>
      </c>
      <c r="AY88" s="163">
        <f t="shared" ref="AY88:BA88" si="111">AY6+AY11+AY16+AY23+AY37+AY50+AY63+AY68+AY76+AY85</f>
        <v>2097.1</v>
      </c>
      <c r="AZ88" s="163">
        <f t="shared" si="111"/>
        <v>363.4</v>
      </c>
      <c r="BA88" s="163">
        <f t="shared" si="111"/>
        <v>174.10000000000002</v>
      </c>
      <c r="BB88" s="163">
        <f t="shared" si="110"/>
        <v>2634.6</v>
      </c>
      <c r="BC88" s="164">
        <f t="shared" si="110"/>
        <v>40644.100000000006</v>
      </c>
      <c r="BD88" s="28">
        <f>AS88+AT88+AU88</f>
        <v>40644.1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49.2</v>
      </c>
      <c r="AP90" s="138">
        <f t="shared" ref="AP90:BC90" si="112">AP33</f>
        <v>22.6</v>
      </c>
      <c r="AQ90" s="138">
        <f t="shared" si="112"/>
        <v>0</v>
      </c>
      <c r="AR90" s="138">
        <f t="shared" si="112"/>
        <v>71.800000000000011</v>
      </c>
      <c r="AS90" s="138">
        <f t="shared" si="112"/>
        <v>295.8</v>
      </c>
      <c r="AT90" s="138">
        <f t="shared" si="112"/>
        <v>112</v>
      </c>
      <c r="AU90" s="138">
        <f t="shared" si="112"/>
        <v>2.4</v>
      </c>
      <c r="AV90" s="138">
        <f t="shared" si="112"/>
        <v>27</v>
      </c>
      <c r="AW90" s="138">
        <f t="shared" si="112"/>
        <v>0</v>
      </c>
      <c r="AX90" s="138">
        <f t="shared" si="112"/>
        <v>25.1</v>
      </c>
      <c r="AY90" s="138">
        <f t="shared" si="112"/>
        <v>18.2</v>
      </c>
      <c r="AZ90" s="138">
        <f t="shared" si="112"/>
        <v>4.2</v>
      </c>
      <c r="BA90" s="138">
        <f t="shared" si="112"/>
        <v>0</v>
      </c>
      <c r="BB90" s="138">
        <f t="shared" si="112"/>
        <v>22.4</v>
      </c>
      <c r="BC90" s="138">
        <f t="shared" si="112"/>
        <v>410.2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2.6999999999999997</v>
      </c>
      <c r="AP91" s="138">
        <f t="shared" ref="AP91:BC91" si="113">AP43</f>
        <v>2.7</v>
      </c>
      <c r="AQ91" s="138">
        <f t="shared" si="113"/>
        <v>0</v>
      </c>
      <c r="AR91" s="138">
        <f t="shared" si="113"/>
        <v>5.4</v>
      </c>
      <c r="AS91" s="138">
        <f t="shared" si="113"/>
        <v>31.400000000000002</v>
      </c>
      <c r="AT91" s="138">
        <f t="shared" si="113"/>
        <v>53.600000000000009</v>
      </c>
      <c r="AU91" s="138">
        <f t="shared" si="113"/>
        <v>0</v>
      </c>
      <c r="AV91" s="138">
        <f t="shared" si="113"/>
        <v>16.3</v>
      </c>
      <c r="AW91" s="138">
        <f t="shared" si="113"/>
        <v>0</v>
      </c>
      <c r="AX91" s="138">
        <f t="shared" si="113"/>
        <v>3.0999999999999996</v>
      </c>
      <c r="AY91" s="138">
        <f t="shared" si="113"/>
        <v>4.5</v>
      </c>
      <c r="AZ91" s="138">
        <f t="shared" si="113"/>
        <v>0</v>
      </c>
      <c r="BA91" s="138">
        <f t="shared" si="113"/>
        <v>0</v>
      </c>
      <c r="BB91" s="138">
        <f t="shared" si="113"/>
        <v>4.5</v>
      </c>
      <c r="BC91" s="138">
        <f t="shared" si="113"/>
        <v>85.000000000000014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3</v>
      </c>
      <c r="AP92" s="154">
        <f t="shared" ref="AP92:BC92" si="114">AP49</f>
        <v>15.1</v>
      </c>
      <c r="AQ92" s="154">
        <f t="shared" si="114"/>
        <v>0</v>
      </c>
      <c r="AR92" s="154">
        <f t="shared" si="114"/>
        <v>18.100000000000001</v>
      </c>
      <c r="AS92" s="154">
        <f t="shared" si="114"/>
        <v>3</v>
      </c>
      <c r="AT92" s="154">
        <f t="shared" si="114"/>
        <v>15.5</v>
      </c>
      <c r="AU92" s="154">
        <f t="shared" si="114"/>
        <v>0</v>
      </c>
      <c r="AV92" s="154">
        <f t="shared" si="114"/>
        <v>10.099999999999998</v>
      </c>
      <c r="AW92" s="154">
        <f t="shared" si="114"/>
        <v>0</v>
      </c>
      <c r="AX92" s="154">
        <f t="shared" si="114"/>
        <v>0</v>
      </c>
      <c r="AY92" s="154">
        <f t="shared" si="114"/>
        <v>0</v>
      </c>
      <c r="AZ92" s="154">
        <f t="shared" si="114"/>
        <v>0</v>
      </c>
      <c r="BA92" s="154">
        <f t="shared" si="114"/>
        <v>0</v>
      </c>
      <c r="BB92" s="154">
        <f t="shared" si="114"/>
        <v>0</v>
      </c>
      <c r="BC92" s="154">
        <f t="shared" si="114"/>
        <v>18.5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54.900000000000006</v>
      </c>
      <c r="AP93" s="138">
        <f t="shared" ref="AP93:BC93" si="115">SUM(AP90:AP92)</f>
        <v>40.4</v>
      </c>
      <c r="AQ93" s="138">
        <f t="shared" si="115"/>
        <v>0</v>
      </c>
      <c r="AR93" s="138">
        <f t="shared" si="115"/>
        <v>95.300000000000011</v>
      </c>
      <c r="AS93" s="138">
        <f t="shared" si="115"/>
        <v>330.2</v>
      </c>
      <c r="AT93" s="138">
        <f t="shared" si="115"/>
        <v>181.10000000000002</v>
      </c>
      <c r="AU93" s="138">
        <f t="shared" si="115"/>
        <v>2.4</v>
      </c>
      <c r="AV93" s="138">
        <f t="shared" si="115"/>
        <v>53.399999999999991</v>
      </c>
      <c r="AW93" s="138">
        <f t="shared" si="115"/>
        <v>0</v>
      </c>
      <c r="AX93" s="138">
        <f t="shared" si="115"/>
        <v>28.200000000000003</v>
      </c>
      <c r="AY93" s="138">
        <f t="shared" si="115"/>
        <v>22.7</v>
      </c>
      <c r="AZ93" s="138">
        <f t="shared" si="115"/>
        <v>4.2</v>
      </c>
      <c r="BA93" s="138">
        <f t="shared" si="115"/>
        <v>0</v>
      </c>
      <c r="BB93" s="138">
        <f t="shared" si="115"/>
        <v>26.9</v>
      </c>
      <c r="BC93" s="138">
        <f t="shared" si="115"/>
        <v>513.70000000000005</v>
      </c>
      <c r="BD93" s="28">
        <f>AS93+AT93+AU93</f>
        <v>513.70000000000005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275.2</v>
      </c>
      <c r="AP98" s="138">
        <f t="shared" ref="AP98:BC98" si="116">AP6</f>
        <v>65.599999999999994</v>
      </c>
      <c r="AQ98" s="138">
        <f t="shared" si="116"/>
        <v>2.5</v>
      </c>
      <c r="AR98" s="138">
        <f t="shared" si="116"/>
        <v>343.3</v>
      </c>
      <c r="AS98" s="138">
        <f t="shared" si="116"/>
        <v>703.00000000000011</v>
      </c>
      <c r="AT98" s="138">
        <f t="shared" si="116"/>
        <v>139.39999999999998</v>
      </c>
      <c r="AU98" s="138">
        <f t="shared" si="116"/>
        <v>193.6</v>
      </c>
      <c r="AV98" s="138">
        <f t="shared" si="116"/>
        <v>98.9</v>
      </c>
      <c r="AW98" s="138">
        <f t="shared" si="116"/>
        <v>0</v>
      </c>
      <c r="AX98" s="138">
        <f t="shared" si="116"/>
        <v>19.000000000000004</v>
      </c>
      <c r="AY98" s="138">
        <f t="shared" si="116"/>
        <v>60.7</v>
      </c>
      <c r="AZ98" s="138">
        <f t="shared" si="116"/>
        <v>0</v>
      </c>
      <c r="BA98" s="138">
        <f t="shared" si="116"/>
        <v>37.5</v>
      </c>
      <c r="BB98" s="138">
        <f t="shared" si="116"/>
        <v>98.199999999999989</v>
      </c>
      <c r="BC98" s="138">
        <f t="shared" si="116"/>
        <v>1036</v>
      </c>
    </row>
    <row r="99" spans="40:55" x14ac:dyDescent="0.2">
      <c r="AN99" s="148" t="s">
        <v>273</v>
      </c>
      <c r="AO99" s="138">
        <f>AO11</f>
        <v>63</v>
      </c>
      <c r="AP99" s="138">
        <f t="shared" ref="AP99:BC99" si="117">AP11</f>
        <v>175.8</v>
      </c>
      <c r="AQ99" s="138">
        <f t="shared" si="117"/>
        <v>0</v>
      </c>
      <c r="AR99" s="138">
        <f t="shared" si="117"/>
        <v>238.8</v>
      </c>
      <c r="AS99" s="138">
        <f t="shared" si="117"/>
        <v>84.7</v>
      </c>
      <c r="AT99" s="138">
        <f t="shared" si="117"/>
        <v>1015.1000000000001</v>
      </c>
      <c r="AU99" s="138">
        <f t="shared" si="117"/>
        <v>0.9</v>
      </c>
      <c r="AV99" s="138">
        <f t="shared" si="117"/>
        <v>173.10000000000002</v>
      </c>
      <c r="AW99" s="138">
        <f t="shared" si="117"/>
        <v>95.7</v>
      </c>
      <c r="AX99" s="138">
        <f t="shared" si="117"/>
        <v>5.0999999999999996</v>
      </c>
      <c r="AY99" s="138">
        <f t="shared" si="117"/>
        <v>0</v>
      </c>
      <c r="AZ99" s="138">
        <f t="shared" si="117"/>
        <v>0.1</v>
      </c>
      <c r="BA99" s="138">
        <f t="shared" si="117"/>
        <v>0</v>
      </c>
      <c r="BB99" s="138">
        <f t="shared" si="117"/>
        <v>0.1</v>
      </c>
      <c r="BC99" s="138">
        <f t="shared" si="117"/>
        <v>1100.7</v>
      </c>
    </row>
    <row r="100" spans="40:55" x14ac:dyDescent="0.2">
      <c r="AN100" s="148" t="s">
        <v>274</v>
      </c>
      <c r="AO100" s="138">
        <f>AO16</f>
        <v>785.70000000000016</v>
      </c>
      <c r="AP100" s="138">
        <f t="shared" ref="AP100:BC100" si="118">AP16</f>
        <v>213.7</v>
      </c>
      <c r="AQ100" s="138">
        <f t="shared" si="118"/>
        <v>0</v>
      </c>
      <c r="AR100" s="138">
        <f t="shared" si="118"/>
        <v>999.4000000000002</v>
      </c>
      <c r="AS100" s="138">
        <f t="shared" si="118"/>
        <v>876.7</v>
      </c>
      <c r="AT100" s="138">
        <f t="shared" si="118"/>
        <v>302.09999999999997</v>
      </c>
      <c r="AU100" s="138">
        <f t="shared" si="118"/>
        <v>0.4</v>
      </c>
      <c r="AV100" s="138">
        <f t="shared" si="118"/>
        <v>300.59999999999997</v>
      </c>
      <c r="AW100" s="138">
        <f t="shared" si="118"/>
        <v>23.6</v>
      </c>
      <c r="AX100" s="138">
        <f t="shared" si="118"/>
        <v>10.1</v>
      </c>
      <c r="AY100" s="138">
        <f t="shared" si="118"/>
        <v>0</v>
      </c>
      <c r="AZ100" s="138">
        <f t="shared" si="118"/>
        <v>1.4</v>
      </c>
      <c r="BA100" s="138">
        <f t="shared" si="118"/>
        <v>0</v>
      </c>
      <c r="BB100" s="138">
        <f t="shared" si="118"/>
        <v>1.4</v>
      </c>
      <c r="BC100" s="138">
        <f t="shared" si="118"/>
        <v>1179.2</v>
      </c>
    </row>
    <row r="101" spans="40:55" x14ac:dyDescent="0.2">
      <c r="AN101" s="148" t="s">
        <v>275</v>
      </c>
      <c r="AO101" s="138">
        <f>AO23</f>
        <v>387.9</v>
      </c>
      <c r="AP101" s="138">
        <f t="shared" ref="AP101:BC101" si="119">AP23</f>
        <v>1020.2999999999998</v>
      </c>
      <c r="AQ101" s="138">
        <f t="shared" si="119"/>
        <v>0</v>
      </c>
      <c r="AR101" s="138">
        <f t="shared" si="119"/>
        <v>1408.2</v>
      </c>
      <c r="AS101" s="138">
        <f t="shared" si="119"/>
        <v>644.29999999999995</v>
      </c>
      <c r="AT101" s="138">
        <f t="shared" si="119"/>
        <v>3378.1000000000004</v>
      </c>
      <c r="AU101" s="138">
        <f t="shared" si="119"/>
        <v>32.299999999999997</v>
      </c>
      <c r="AV101" s="138">
        <f t="shared" si="119"/>
        <v>414.99999999999994</v>
      </c>
      <c r="AW101" s="138">
        <f t="shared" si="119"/>
        <v>122.19999999999999</v>
      </c>
      <c r="AX101" s="138">
        <f t="shared" si="119"/>
        <v>0</v>
      </c>
      <c r="AY101" s="138">
        <f t="shared" si="119"/>
        <v>10.4</v>
      </c>
      <c r="AZ101" s="138">
        <f t="shared" si="119"/>
        <v>325.79999999999995</v>
      </c>
      <c r="BA101" s="138">
        <f t="shared" si="119"/>
        <v>0</v>
      </c>
      <c r="BB101" s="138">
        <f t="shared" si="119"/>
        <v>336.2</v>
      </c>
      <c r="BC101" s="138">
        <f t="shared" si="119"/>
        <v>4054.7000000000003</v>
      </c>
    </row>
    <row r="102" spans="40:55" x14ac:dyDescent="0.2">
      <c r="AN102" s="148" t="s">
        <v>276</v>
      </c>
      <c r="AO102" s="138">
        <f>AO37</f>
        <v>2088.5</v>
      </c>
      <c r="AP102" s="138">
        <f t="shared" ref="AP102:BC102" si="120">AP37</f>
        <v>479.30000000000007</v>
      </c>
      <c r="AQ102" s="138">
        <f t="shared" si="120"/>
        <v>17.200000000000003</v>
      </c>
      <c r="AR102" s="138">
        <f t="shared" si="120"/>
        <v>2585</v>
      </c>
      <c r="AS102" s="138">
        <f t="shared" si="120"/>
        <v>7248.5</v>
      </c>
      <c r="AT102" s="138">
        <f t="shared" si="120"/>
        <v>888.40000000000009</v>
      </c>
      <c r="AU102" s="138">
        <f t="shared" si="120"/>
        <v>497.8</v>
      </c>
      <c r="AV102" s="138">
        <f t="shared" si="120"/>
        <v>498.5</v>
      </c>
      <c r="AW102" s="138">
        <f t="shared" si="120"/>
        <v>0</v>
      </c>
      <c r="AX102" s="138">
        <f t="shared" si="120"/>
        <v>341.6</v>
      </c>
      <c r="AY102" s="138">
        <f t="shared" si="120"/>
        <v>959.8</v>
      </c>
      <c r="AZ102" s="138">
        <f t="shared" si="120"/>
        <v>9.6999999999999993</v>
      </c>
      <c r="BA102" s="138">
        <f t="shared" si="120"/>
        <v>136.30000000000001</v>
      </c>
      <c r="BB102" s="138">
        <f t="shared" si="120"/>
        <v>1105.8</v>
      </c>
      <c r="BC102" s="138">
        <f t="shared" si="120"/>
        <v>8634.7000000000007</v>
      </c>
    </row>
    <row r="103" spans="40:55" x14ac:dyDescent="0.2">
      <c r="AN103" s="148" t="s">
        <v>277</v>
      </c>
      <c r="AO103" s="138">
        <f>AO50</f>
        <v>2119.8999999999996</v>
      </c>
      <c r="AP103" s="138">
        <f t="shared" ref="AP103:BC103" si="121">AP50</f>
        <v>387.8</v>
      </c>
      <c r="AQ103" s="138">
        <f t="shared" si="121"/>
        <v>201.5</v>
      </c>
      <c r="AR103" s="138">
        <f t="shared" si="121"/>
        <v>2709.2</v>
      </c>
      <c r="AS103" s="138">
        <f t="shared" si="121"/>
        <v>6735.2999999999993</v>
      </c>
      <c r="AT103" s="138">
        <f t="shared" si="121"/>
        <v>710.9</v>
      </c>
      <c r="AU103" s="138">
        <f t="shared" si="121"/>
        <v>497</v>
      </c>
      <c r="AV103" s="138">
        <f t="shared" si="121"/>
        <v>533.1</v>
      </c>
      <c r="AW103" s="138">
        <f t="shared" si="121"/>
        <v>102</v>
      </c>
      <c r="AX103" s="138">
        <f t="shared" si="121"/>
        <v>188.1</v>
      </c>
      <c r="AY103" s="138">
        <f t="shared" si="121"/>
        <v>808.7</v>
      </c>
      <c r="AZ103" s="138">
        <f t="shared" si="121"/>
        <v>2.8</v>
      </c>
      <c r="BA103" s="138">
        <f t="shared" si="121"/>
        <v>0</v>
      </c>
      <c r="BB103" s="138">
        <f t="shared" si="121"/>
        <v>811.5</v>
      </c>
      <c r="BC103" s="138">
        <f t="shared" si="121"/>
        <v>7943.2</v>
      </c>
    </row>
    <row r="104" spans="40:55" x14ac:dyDescent="0.2">
      <c r="AN104" s="148" t="s">
        <v>278</v>
      </c>
      <c r="AO104" s="138">
        <f>AO63</f>
        <v>4959.3999999999996</v>
      </c>
      <c r="AP104" s="138">
        <f t="shared" ref="AP104:BC104" si="122">AP63</f>
        <v>548.70000000000005</v>
      </c>
      <c r="AQ104" s="138">
        <f t="shared" si="122"/>
        <v>29.1</v>
      </c>
      <c r="AR104" s="138">
        <f t="shared" si="122"/>
        <v>5537.1999999999989</v>
      </c>
      <c r="AS104" s="138">
        <f t="shared" si="122"/>
        <v>10576.3</v>
      </c>
      <c r="AT104" s="138">
        <f t="shared" si="122"/>
        <v>668.09999999999991</v>
      </c>
      <c r="AU104" s="138">
        <f t="shared" si="122"/>
        <v>77.5</v>
      </c>
      <c r="AV104" s="138">
        <f t="shared" si="122"/>
        <v>2586.6999999999998</v>
      </c>
      <c r="AW104" s="138">
        <f t="shared" si="122"/>
        <v>362.4</v>
      </c>
      <c r="AX104" s="138">
        <f t="shared" si="122"/>
        <v>248.7</v>
      </c>
      <c r="AY104" s="138">
        <f t="shared" si="122"/>
        <v>0</v>
      </c>
      <c r="AZ104" s="138">
        <f t="shared" si="122"/>
        <v>0</v>
      </c>
      <c r="BA104" s="138">
        <f t="shared" si="122"/>
        <v>0</v>
      </c>
      <c r="BB104" s="138">
        <f t="shared" si="122"/>
        <v>0</v>
      </c>
      <c r="BC104" s="138">
        <f t="shared" si="122"/>
        <v>11321.900000000001</v>
      </c>
    </row>
    <row r="105" spans="40:55" x14ac:dyDescent="0.2">
      <c r="AN105" s="148" t="s">
        <v>279</v>
      </c>
      <c r="AO105" s="138">
        <f>AO68</f>
        <v>121.2</v>
      </c>
      <c r="AP105" s="138">
        <f t="shared" ref="AP105:BC105" si="123">AP68</f>
        <v>36.900000000000006</v>
      </c>
      <c r="AQ105" s="138">
        <f t="shared" si="123"/>
        <v>11.6</v>
      </c>
      <c r="AR105" s="138">
        <f t="shared" si="123"/>
        <v>169.7</v>
      </c>
      <c r="AS105" s="138">
        <f t="shared" si="123"/>
        <v>459.8</v>
      </c>
      <c r="AT105" s="138">
        <f t="shared" si="123"/>
        <v>42.800000000000004</v>
      </c>
      <c r="AU105" s="138">
        <f t="shared" si="123"/>
        <v>23.2</v>
      </c>
      <c r="AV105" s="138">
        <f t="shared" si="123"/>
        <v>63.599999999999994</v>
      </c>
      <c r="AW105" s="138">
        <f t="shared" si="123"/>
        <v>0</v>
      </c>
      <c r="AX105" s="138">
        <f t="shared" si="123"/>
        <v>8.9999999999999982</v>
      </c>
      <c r="AY105" s="138">
        <f t="shared" si="123"/>
        <v>10.700000000000001</v>
      </c>
      <c r="AZ105" s="138">
        <f t="shared" si="123"/>
        <v>0</v>
      </c>
      <c r="BA105" s="138">
        <f t="shared" si="123"/>
        <v>0.30000000000000071</v>
      </c>
      <c r="BB105" s="138">
        <f t="shared" si="123"/>
        <v>11.000000000000002</v>
      </c>
      <c r="BC105" s="138">
        <f t="shared" si="123"/>
        <v>525.79999999999995</v>
      </c>
    </row>
    <row r="106" spans="40:55" x14ac:dyDescent="0.2">
      <c r="AN106" s="148" t="s">
        <v>280</v>
      </c>
      <c r="AO106" s="138">
        <f>AO76</f>
        <v>261.5</v>
      </c>
      <c r="AP106" s="138">
        <f t="shared" ref="AP106:BC106" si="124">AP76</f>
        <v>151.9</v>
      </c>
      <c r="AQ106" s="138">
        <f t="shared" si="124"/>
        <v>0</v>
      </c>
      <c r="AR106" s="138">
        <f t="shared" si="124"/>
        <v>413.4</v>
      </c>
      <c r="AS106" s="138">
        <f t="shared" si="124"/>
        <v>370.50000000000006</v>
      </c>
      <c r="AT106" s="138">
        <f t="shared" si="124"/>
        <v>279.89999999999998</v>
      </c>
      <c r="AU106" s="138">
        <f t="shared" si="124"/>
        <v>0</v>
      </c>
      <c r="AV106" s="138">
        <f t="shared" si="124"/>
        <v>129.30000000000001</v>
      </c>
      <c r="AW106" s="138">
        <f t="shared" si="124"/>
        <v>32.199999999999996</v>
      </c>
      <c r="AX106" s="138">
        <f t="shared" si="124"/>
        <v>0</v>
      </c>
      <c r="AY106" s="138">
        <f t="shared" si="124"/>
        <v>57.3</v>
      </c>
      <c r="AZ106" s="138">
        <f t="shared" si="124"/>
        <v>20.6</v>
      </c>
      <c r="BA106" s="138">
        <f t="shared" si="124"/>
        <v>0</v>
      </c>
      <c r="BB106" s="138">
        <f t="shared" si="124"/>
        <v>77.899999999999991</v>
      </c>
      <c r="BC106" s="138">
        <f t="shared" si="124"/>
        <v>650.40000000000009</v>
      </c>
    </row>
    <row r="107" spans="40:55" ht="13.5" thickBot="1" x14ac:dyDescent="0.25">
      <c r="AN107" s="184" t="s">
        <v>281</v>
      </c>
      <c r="AO107" s="154">
        <f>AO85</f>
        <v>50.4</v>
      </c>
      <c r="AP107" s="154">
        <f t="shared" ref="AP107:BC107" si="125">AP85</f>
        <v>287.90000000000003</v>
      </c>
      <c r="AQ107" s="154">
        <f t="shared" si="125"/>
        <v>0</v>
      </c>
      <c r="AR107" s="154">
        <f t="shared" si="125"/>
        <v>338.30000000000007</v>
      </c>
      <c r="AS107" s="154">
        <f t="shared" si="125"/>
        <v>3486.5</v>
      </c>
      <c r="AT107" s="154">
        <f t="shared" si="125"/>
        <v>680.7</v>
      </c>
      <c r="AU107" s="154">
        <f t="shared" si="125"/>
        <v>30.3</v>
      </c>
      <c r="AV107" s="154">
        <f t="shared" si="125"/>
        <v>59.599999999999994</v>
      </c>
      <c r="AW107" s="154">
        <f t="shared" si="125"/>
        <v>303.59999999999997</v>
      </c>
      <c r="AX107" s="154">
        <f t="shared" si="125"/>
        <v>0</v>
      </c>
      <c r="AY107" s="154">
        <f t="shared" si="125"/>
        <v>189.5</v>
      </c>
      <c r="AZ107" s="154">
        <f t="shared" si="125"/>
        <v>3</v>
      </c>
      <c r="BA107" s="154">
        <f t="shared" si="125"/>
        <v>0</v>
      </c>
      <c r="BB107" s="154">
        <f t="shared" si="125"/>
        <v>192.5</v>
      </c>
      <c r="BC107" s="154">
        <f t="shared" si="125"/>
        <v>4197.5</v>
      </c>
    </row>
    <row r="108" spans="40:55" ht="13.5" thickTop="1" x14ac:dyDescent="0.2">
      <c r="AN108" s="251" t="s">
        <v>242</v>
      </c>
      <c r="AO108" s="250">
        <f>SUM(AO98:AO107)</f>
        <v>11112.699999999999</v>
      </c>
      <c r="AP108" s="250">
        <f t="shared" ref="AP108:BC108" si="126">SUM(AP98:AP107)</f>
        <v>3367.9</v>
      </c>
      <c r="AQ108" s="250">
        <f t="shared" si="126"/>
        <v>261.89999999999998</v>
      </c>
      <c r="AR108" s="250">
        <f t="shared" si="126"/>
        <v>14742.5</v>
      </c>
      <c r="AS108" s="250">
        <f t="shared" si="126"/>
        <v>31185.599999999999</v>
      </c>
      <c r="AT108" s="250">
        <f t="shared" si="126"/>
        <v>8105.5</v>
      </c>
      <c r="AU108" s="250">
        <f t="shared" si="126"/>
        <v>1353</v>
      </c>
      <c r="AV108" s="250">
        <f t="shared" si="126"/>
        <v>4858.4000000000005</v>
      </c>
      <c r="AW108" s="250">
        <f t="shared" si="126"/>
        <v>1041.7</v>
      </c>
      <c r="AX108" s="250">
        <f t="shared" si="126"/>
        <v>821.59999999999991</v>
      </c>
      <c r="AY108" s="250">
        <f t="shared" si="126"/>
        <v>2097.1</v>
      </c>
      <c r="AZ108" s="250">
        <f t="shared" si="126"/>
        <v>363.4</v>
      </c>
      <c r="BA108" s="250">
        <f t="shared" si="126"/>
        <v>174.10000000000002</v>
      </c>
      <c r="BB108" s="250">
        <f t="shared" si="126"/>
        <v>2634.6</v>
      </c>
      <c r="BC108" s="250">
        <f t="shared" si="126"/>
        <v>40644.100000000006</v>
      </c>
    </row>
    <row r="109" spans="40:55" x14ac:dyDescent="0.2">
      <c r="AN109" s="252" t="s">
        <v>214</v>
      </c>
      <c r="AO109" s="138">
        <f>AO87</f>
        <v>11112.699999999999</v>
      </c>
      <c r="AP109" s="138">
        <f t="shared" ref="AP109:BC109" si="127">AP87</f>
        <v>3367.900000000001</v>
      </c>
      <c r="AQ109" s="138">
        <f t="shared" si="127"/>
        <v>261.89999999999998</v>
      </c>
      <c r="AR109" s="138">
        <f t="shared" si="127"/>
        <v>14742.499999999996</v>
      </c>
      <c r="AS109" s="138">
        <f t="shared" si="127"/>
        <v>31185.599999999999</v>
      </c>
      <c r="AT109" s="138">
        <f t="shared" si="127"/>
        <v>8105.4999999999964</v>
      </c>
      <c r="AU109" s="138">
        <f t="shared" si="127"/>
        <v>1353</v>
      </c>
      <c r="AV109" s="138">
        <f t="shared" si="127"/>
        <v>4858.4000000000015</v>
      </c>
      <c r="AW109" s="138">
        <f t="shared" si="127"/>
        <v>1041.7</v>
      </c>
      <c r="AX109" s="138">
        <f t="shared" si="127"/>
        <v>821.60000000000025</v>
      </c>
      <c r="AY109" s="138">
        <f t="shared" si="127"/>
        <v>2097.1</v>
      </c>
      <c r="AZ109" s="138">
        <f t="shared" si="127"/>
        <v>363.39999999999992</v>
      </c>
      <c r="BA109" s="138">
        <f t="shared" si="127"/>
        <v>174.10000000000002</v>
      </c>
      <c r="BB109" s="138">
        <f t="shared" si="127"/>
        <v>2634.6</v>
      </c>
      <c r="BC109" s="138">
        <f t="shared" si="127"/>
        <v>40644.100000000013</v>
      </c>
    </row>
    <row r="110" spans="40:55" x14ac:dyDescent="0.2">
      <c r="AN110" s="148" t="s">
        <v>241</v>
      </c>
      <c r="AO110" s="138">
        <f>AO93</f>
        <v>54.900000000000006</v>
      </c>
      <c r="AP110" s="138">
        <f t="shared" ref="AP110:BC110" si="128">AP93</f>
        <v>40.4</v>
      </c>
      <c r="AQ110" s="138">
        <f t="shared" si="128"/>
        <v>0</v>
      </c>
      <c r="AR110" s="138">
        <f t="shared" si="128"/>
        <v>95.300000000000011</v>
      </c>
      <c r="AS110" s="138">
        <f t="shared" si="128"/>
        <v>330.2</v>
      </c>
      <c r="AT110" s="138">
        <f t="shared" si="128"/>
        <v>181.10000000000002</v>
      </c>
      <c r="AU110" s="138">
        <f t="shared" si="128"/>
        <v>2.4</v>
      </c>
      <c r="AV110" s="138">
        <f t="shared" si="128"/>
        <v>53.399999999999991</v>
      </c>
      <c r="AW110" s="138">
        <f t="shared" si="128"/>
        <v>0</v>
      </c>
      <c r="AX110" s="138">
        <f t="shared" si="128"/>
        <v>28.200000000000003</v>
      </c>
      <c r="AY110" s="138">
        <f t="shared" si="128"/>
        <v>22.7</v>
      </c>
      <c r="AZ110" s="138">
        <f t="shared" si="128"/>
        <v>4.2</v>
      </c>
      <c r="BA110" s="138">
        <f t="shared" si="128"/>
        <v>0</v>
      </c>
      <c r="BB110" s="138">
        <f t="shared" si="128"/>
        <v>26.9</v>
      </c>
      <c r="BC110" s="138">
        <f t="shared" si="128"/>
        <v>513.70000000000005</v>
      </c>
    </row>
    <row r="112" spans="40:55" x14ac:dyDescent="0.2">
      <c r="AO112" s="169">
        <f>AO108/AS108</f>
        <v>0.35634074701144114</v>
      </c>
      <c r="AP112" s="169">
        <f>AP108/AT108</f>
        <v>0.41550798840293629</v>
      </c>
      <c r="AQ112" s="169">
        <f>AQ108/AU108</f>
        <v>0.19356984478935696</v>
      </c>
      <c r="AR112" s="169">
        <f>AR108/BC108</f>
        <v>0.36272177265580979</v>
      </c>
    </row>
  </sheetData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workbookViewId="0">
      <pane ySplit="1530" topLeftCell="A49" activePane="bottomLeft"/>
      <selection activeCell="AY1" sqref="AY1:BA1048576"/>
      <selection pane="bottomLeft" activeCell="W2" sqref="W2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'2011_AG_GW_Counties'!C2</f>
        <v>0.6</v>
      </c>
      <c r="D2" s="29">
        <f>'2011_Urban_GW_Counties'!C2</f>
        <v>51.099999999999994</v>
      </c>
      <c r="E2" s="29">
        <f>'2011_MW_GW_Counties'!C2</f>
        <v>0</v>
      </c>
      <c r="F2" s="29">
        <f t="shared" ref="F2:F59" si="0">SUM(C2:E2)</f>
        <v>51.699999999999996</v>
      </c>
      <c r="G2" s="28">
        <f>'2011_AG_GW_Counties'!H2</f>
        <v>12</v>
      </c>
      <c r="H2" s="29">
        <f>'2011_Urban_GW_Counties'!H2</f>
        <v>267.60000000000002</v>
      </c>
      <c r="I2" s="29">
        <f>'2011_MW_GW_Counties'!H2</f>
        <v>0.3</v>
      </c>
      <c r="J2" s="28">
        <f>'2011_AG_GW_Counties'!D2+'2011_Urban_GW_Counties'!D2+'2011_MW_GW_Counties'!D2</f>
        <v>17.099999999999998</v>
      </c>
      <c r="K2" s="28">
        <f>'2011_AG_GW_Counties'!E2+'2011_Urban_GW_Counties'!E2+'2011_MW_GW_Counties'!E2</f>
        <v>1.2</v>
      </c>
      <c r="L2" s="28">
        <f>'2011_AG_GW_Counties'!F2+'2011_Urban_GW_Counties'!F2+'2011_MW_GW_Counties'!F2</f>
        <v>27.7</v>
      </c>
      <c r="M2" s="28">
        <f>'2011_AG_GW_Counties'!J2</f>
        <v>0</v>
      </c>
      <c r="N2" s="29">
        <f>'2011_Urban_GW_Counties'!J2</f>
        <v>35.099999999999994</v>
      </c>
      <c r="O2" s="29">
        <f>'2011_MW_GW_Counties'!J2</f>
        <v>0</v>
      </c>
      <c r="P2" s="28">
        <f>'2011_AG_GW_Counties'!J2+'2011_Urban_GW_Counties'!J2+'2011_MW_GW_Counties'!J2</f>
        <v>35.099999999999994</v>
      </c>
      <c r="Q2" s="29">
        <f>'2011_AG_GW_Counties'!H2+'2011_Urban_GW_Counties'!H2+'2011_MW_GW_Counties'!H2</f>
        <v>279.90000000000003</v>
      </c>
      <c r="S2" s="27">
        <v>101</v>
      </c>
      <c r="T2" s="25" t="s">
        <v>147</v>
      </c>
      <c r="U2" s="28">
        <f>'2011_AG_GW_Counties'!P2</f>
        <v>128</v>
      </c>
      <c r="V2" s="29">
        <f>'2011_Urban_GW_Counties'!P2</f>
        <v>5.2</v>
      </c>
      <c r="W2" s="29">
        <f>'2011_MW_GW_Counties'!P2</f>
        <v>2.2999999999999998</v>
      </c>
      <c r="X2" s="29">
        <f>SUM(U2:W2)</f>
        <v>135.5</v>
      </c>
      <c r="Y2" s="28">
        <f>'2011_AG_GW_Counties'!U2</f>
        <v>481.3</v>
      </c>
      <c r="Z2" s="29">
        <f>'2011_Urban_GW_Counties'!U2</f>
        <v>9</v>
      </c>
      <c r="AA2" s="29">
        <f>'2011_MW_GW_Counties'!U2</f>
        <v>176.10000000000002</v>
      </c>
      <c r="AB2" s="28">
        <f>'2011_AG_GW_Counties'!Q2+'2011_Urban_GW_Counties'!Q2+'2011_MW_GW_Counties'!Q2</f>
        <v>17.799999999999997</v>
      </c>
      <c r="AC2" s="28">
        <f>'2011_AG_GW_Counties'!R2+'2011_Urban_GW_Counties'!R2+'2011_MW_GW_Counties'!R2</f>
        <v>0</v>
      </c>
      <c r="AD2" s="28">
        <f>'2011_AG_GW_Counties'!S2+'2011_Urban_GW_Counties'!S2+'2011_MW_GW_Counties'!S2</f>
        <v>25.400000000000002</v>
      </c>
      <c r="AE2" s="28">
        <f>'2011_AG_GW_Counties'!W2</f>
        <v>87.9</v>
      </c>
      <c r="AF2" s="29">
        <f>'2011_Urban_GW_Counties'!W2</f>
        <v>0</v>
      </c>
      <c r="AG2" s="29">
        <f>'2011_MW_GW_Counties'!W2</f>
        <v>8.6</v>
      </c>
      <c r="AH2" s="28">
        <f>'2011_AG_GW_Counties'!W2+'2011_Urban_GW_Counties'!W2+'2011_MW_GW_Counties'!W2</f>
        <v>96.5</v>
      </c>
      <c r="AI2" s="29">
        <f t="shared" ref="AI2:AI57" si="1">Y2+Z2+AA2</f>
        <v>666.40000000000009</v>
      </c>
      <c r="AL2" s="148" t="s">
        <v>229</v>
      </c>
      <c r="AM2" s="150">
        <v>101</v>
      </c>
      <c r="AN2" s="151" t="s">
        <v>147</v>
      </c>
      <c r="AO2" s="138">
        <f t="shared" ref="AO2:BC5" si="2">U2</f>
        <v>128</v>
      </c>
      <c r="AP2" s="138">
        <f t="shared" si="2"/>
        <v>5.2</v>
      </c>
      <c r="AQ2" s="138">
        <f t="shared" si="2"/>
        <v>2.2999999999999998</v>
      </c>
      <c r="AR2" s="138">
        <f t="shared" si="2"/>
        <v>135.5</v>
      </c>
      <c r="AS2" s="138">
        <f t="shared" si="2"/>
        <v>481.3</v>
      </c>
      <c r="AT2" s="138">
        <f t="shared" si="2"/>
        <v>9</v>
      </c>
      <c r="AU2" s="138">
        <f t="shared" si="2"/>
        <v>176.10000000000002</v>
      </c>
      <c r="AV2" s="138">
        <f t="shared" si="2"/>
        <v>17.799999999999997</v>
      </c>
      <c r="AW2" s="138">
        <f t="shared" si="2"/>
        <v>0</v>
      </c>
      <c r="AX2" s="138">
        <f t="shared" si="2"/>
        <v>25.400000000000002</v>
      </c>
      <c r="AY2" s="138">
        <f t="shared" si="2"/>
        <v>87.9</v>
      </c>
      <c r="AZ2" s="138">
        <f t="shared" si="2"/>
        <v>0</v>
      </c>
      <c r="BA2" s="138">
        <f t="shared" si="2"/>
        <v>8.6</v>
      </c>
      <c r="BB2" s="138">
        <f t="shared" si="2"/>
        <v>96.5</v>
      </c>
      <c r="BC2" s="138">
        <f t="shared" si="2"/>
        <v>666.40000000000009</v>
      </c>
    </row>
    <row r="3" spans="1:56" x14ac:dyDescent="0.2">
      <c r="A3" s="23" t="s">
        <v>10</v>
      </c>
      <c r="B3" s="24" t="s">
        <v>11</v>
      </c>
      <c r="C3" s="28">
        <f>'2011_AG_GW_Counties'!C3</f>
        <v>0</v>
      </c>
      <c r="D3" s="29">
        <f>'2011_Urban_GW_Counties'!C3</f>
        <v>0.1</v>
      </c>
      <c r="E3" s="29">
        <f>'2011_MW_GW_Counties'!C3</f>
        <v>0</v>
      </c>
      <c r="F3" s="29">
        <f t="shared" si="0"/>
        <v>0.1</v>
      </c>
      <c r="G3" s="28">
        <f>'2011_AG_GW_Counties'!H3</f>
        <v>5.5</v>
      </c>
      <c r="H3" s="29">
        <f>'2011_Urban_GW_Counties'!H3</f>
        <v>0.60000000000000009</v>
      </c>
      <c r="I3" s="29">
        <f>'2011_MW_GW_Counties'!H3</f>
        <v>0</v>
      </c>
      <c r="J3" s="28">
        <f>'2011_AG_GW_Counties'!D3+'2011_Urban_GW_Counties'!D3+'2011_MW_GW_Counties'!D3</f>
        <v>0.30000000000000004</v>
      </c>
      <c r="K3" s="28">
        <f>'2011_AG_GW_Counties'!E3+'2011_Urban_GW_Counties'!E3+'2011_MW_GW_Counties'!E3</f>
        <v>0</v>
      </c>
      <c r="L3" s="28">
        <f>'2011_AG_GW_Counties'!F3+'2011_Urban_GW_Counties'!F3+'2011_MW_GW_Counties'!F3</f>
        <v>0</v>
      </c>
      <c r="M3" s="28">
        <f>'2011_AG_GW_Counties'!J3</f>
        <v>4.0999999999999996</v>
      </c>
      <c r="N3" s="29">
        <f>'2011_Urban_GW_Counties'!J3</f>
        <v>0</v>
      </c>
      <c r="O3" s="29">
        <f>'2011_MW_GW_Counties'!J3</f>
        <v>0</v>
      </c>
      <c r="P3" s="28">
        <f>'2011_AG_GW_Counties'!J3+'2011_Urban_GW_Counties'!J3+'2011_MW_GW_Counties'!J3</f>
        <v>4.0999999999999996</v>
      </c>
      <c r="Q3" s="29">
        <f>'2011_AG_GW_Counties'!H3+'2011_Urban_GW_Counties'!H3+'2011_MW_GW_Counties'!H3</f>
        <v>6.1</v>
      </c>
      <c r="S3" s="27">
        <v>102</v>
      </c>
      <c r="T3" s="25" t="s">
        <v>148</v>
      </c>
      <c r="U3" s="28">
        <f>'2011_AG_GW_Counties'!P3</f>
        <v>26.299999999999997</v>
      </c>
      <c r="V3" s="29">
        <f>'2011_Urban_GW_Counties'!P3</f>
        <v>7.6999999999999993</v>
      </c>
      <c r="W3" s="29">
        <f>'2011_MW_GW_Counties'!P3</f>
        <v>0</v>
      </c>
      <c r="X3" s="29">
        <f t="shared" ref="X3:X57" si="3">SUM(U3:W3)</f>
        <v>34</v>
      </c>
      <c r="Y3" s="28">
        <f>'2011_AG_GW_Counties'!U3</f>
        <v>32.700000000000003</v>
      </c>
      <c r="Z3" s="29">
        <f>'2011_Urban_GW_Counties'!U3</f>
        <v>11.2</v>
      </c>
      <c r="AA3" s="29">
        <f>'2011_MW_GW_Counties'!U3</f>
        <v>0</v>
      </c>
      <c r="AB3" s="28">
        <f>'2011_AG_GW_Counties'!Q3+'2011_Urban_GW_Counties'!Q3+'2011_MW_GW_Counties'!Q3</f>
        <v>7.9</v>
      </c>
      <c r="AC3" s="28">
        <f>'2011_AG_GW_Counties'!R3+'2011_Urban_GW_Counties'!R3+'2011_MW_GW_Counties'!R3</f>
        <v>0</v>
      </c>
      <c r="AD3" s="28">
        <f>'2011_AG_GW_Counties'!S3+'2011_Urban_GW_Counties'!S3+'2011_MW_GW_Counties'!S3</f>
        <v>0.1</v>
      </c>
      <c r="AE3" s="28">
        <f>'2011_AG_GW_Counties'!W3</f>
        <v>0</v>
      </c>
      <c r="AF3" s="29">
        <f>'2011_Urban_GW_Counties'!W3</f>
        <v>0</v>
      </c>
      <c r="AG3" s="29">
        <f>'2011_MW_GW_Counties'!W3</f>
        <v>0</v>
      </c>
      <c r="AH3" s="28">
        <f>'2011_AG_GW_Counties'!W3+'2011_Urban_GW_Counties'!W3+'2011_MW_GW_Counties'!W3</f>
        <v>0</v>
      </c>
      <c r="AI3" s="29">
        <f t="shared" si="1"/>
        <v>43.900000000000006</v>
      </c>
      <c r="AL3" s="148"/>
      <c r="AM3" s="150">
        <v>102</v>
      </c>
      <c r="AN3" s="151" t="s">
        <v>148</v>
      </c>
      <c r="AO3" s="138">
        <f t="shared" si="2"/>
        <v>26.299999999999997</v>
      </c>
      <c r="AP3" s="138">
        <f t="shared" si="2"/>
        <v>7.6999999999999993</v>
      </c>
      <c r="AQ3" s="138">
        <f t="shared" si="2"/>
        <v>0</v>
      </c>
      <c r="AR3" s="138">
        <f t="shared" si="2"/>
        <v>34</v>
      </c>
      <c r="AS3" s="138">
        <f t="shared" si="2"/>
        <v>32.700000000000003</v>
      </c>
      <c r="AT3" s="138">
        <f t="shared" si="2"/>
        <v>11.2</v>
      </c>
      <c r="AU3" s="138">
        <f t="shared" si="2"/>
        <v>0</v>
      </c>
      <c r="AV3" s="138">
        <f t="shared" si="2"/>
        <v>7.9</v>
      </c>
      <c r="AW3" s="138">
        <f t="shared" si="2"/>
        <v>0</v>
      </c>
      <c r="AX3" s="138">
        <f t="shared" si="2"/>
        <v>0.1</v>
      </c>
      <c r="AY3" s="138">
        <f t="shared" si="2"/>
        <v>0</v>
      </c>
      <c r="AZ3" s="138">
        <f t="shared" si="2"/>
        <v>0</v>
      </c>
      <c r="BA3" s="138">
        <f t="shared" si="2"/>
        <v>0</v>
      </c>
      <c r="BB3" s="138">
        <f t="shared" si="2"/>
        <v>0</v>
      </c>
      <c r="BC3" s="138">
        <f t="shared" si="2"/>
        <v>43.900000000000006</v>
      </c>
    </row>
    <row r="4" spans="1:56" x14ac:dyDescent="0.2">
      <c r="A4" s="23" t="s">
        <v>12</v>
      </c>
      <c r="B4" s="24" t="s">
        <v>13</v>
      </c>
      <c r="C4" s="28">
        <f>'2011_AG_GW_Counties'!C4</f>
        <v>4.7</v>
      </c>
      <c r="D4" s="29">
        <f>'2011_Urban_GW_Counties'!C4</f>
        <v>1.6</v>
      </c>
      <c r="E4" s="29">
        <f>'2011_MW_GW_Counties'!C4</f>
        <v>0</v>
      </c>
      <c r="F4" s="29">
        <f t="shared" si="0"/>
        <v>6.3000000000000007</v>
      </c>
      <c r="G4" s="28">
        <f>'2011_AG_GW_Counties'!H4</f>
        <v>17.5</v>
      </c>
      <c r="H4" s="29">
        <f>'2011_Urban_GW_Counties'!H4</f>
        <v>8.8000000000000007</v>
      </c>
      <c r="I4" s="29">
        <f>'2011_MW_GW_Counties'!H4</f>
        <v>0</v>
      </c>
      <c r="J4" s="28">
        <f>'2011_AG_GW_Counties'!D4+'2011_Urban_GW_Counties'!D4+'2011_MW_GW_Counties'!D4</f>
        <v>2.8000000000000003</v>
      </c>
      <c r="K4" s="28">
        <f>'2011_AG_GW_Counties'!E4+'2011_Urban_GW_Counties'!E4+'2011_MW_GW_Counties'!E4</f>
        <v>0</v>
      </c>
      <c r="L4" s="28">
        <f>'2011_AG_GW_Counties'!F4+'2011_Urban_GW_Counties'!F4+'2011_MW_GW_Counties'!F4</f>
        <v>1.7</v>
      </c>
      <c r="M4" s="28">
        <f>'2011_AG_GW_Counties'!J4</f>
        <v>2</v>
      </c>
      <c r="N4" s="29">
        <f>'2011_Urban_GW_Counties'!J4</f>
        <v>0</v>
      </c>
      <c r="O4" s="29">
        <f>'2011_MW_GW_Counties'!J4</f>
        <v>0</v>
      </c>
      <c r="P4" s="28">
        <f>'2011_AG_GW_Counties'!J4+'2011_Urban_GW_Counties'!J4+'2011_MW_GW_Counties'!J4</f>
        <v>2</v>
      </c>
      <c r="Q4" s="29">
        <f>'2011_AG_GW_Counties'!H4+'2011_Urban_GW_Counties'!H4+'2011_MW_GW_Counties'!H4</f>
        <v>26.3</v>
      </c>
      <c r="S4" s="27">
        <v>103</v>
      </c>
      <c r="T4" s="25" t="s">
        <v>149</v>
      </c>
      <c r="U4" s="28">
        <f>'2011_AG_GW_Counties'!P4</f>
        <v>73.7</v>
      </c>
      <c r="V4" s="29">
        <f>'2011_Urban_GW_Counties'!P4</f>
        <v>19.599999999999998</v>
      </c>
      <c r="W4" s="29">
        <f>'2011_MW_GW_Counties'!P4</f>
        <v>0</v>
      </c>
      <c r="X4" s="29">
        <f t="shared" si="3"/>
        <v>93.3</v>
      </c>
      <c r="Y4" s="28">
        <f>'2011_AG_GW_Counties'!U4</f>
        <v>84.499999999999986</v>
      </c>
      <c r="Z4" s="29">
        <f>'2011_Urban_GW_Counties'!U4</f>
        <v>26.9</v>
      </c>
      <c r="AA4" s="29">
        <f>'2011_MW_GW_Counties'!U4</f>
        <v>0</v>
      </c>
      <c r="AB4" s="28">
        <f>'2011_AG_GW_Counties'!Q4+'2011_Urban_GW_Counties'!Q4+'2011_MW_GW_Counties'!Q4</f>
        <v>22.2</v>
      </c>
      <c r="AC4" s="28">
        <f>'2011_AG_GW_Counties'!R4+'2011_Urban_GW_Counties'!R4+'2011_MW_GW_Counties'!R4</f>
        <v>0</v>
      </c>
      <c r="AD4" s="28">
        <f>'2011_AG_GW_Counties'!S4+'2011_Urban_GW_Counties'!S4+'2011_MW_GW_Counties'!S4</f>
        <v>0.30000000000000004</v>
      </c>
      <c r="AE4" s="28">
        <f>'2011_AG_GW_Counties'!W4</f>
        <v>0</v>
      </c>
      <c r="AF4" s="29">
        <f>'2011_Urban_GW_Counties'!W4</f>
        <v>0.1</v>
      </c>
      <c r="AG4" s="29">
        <f>'2011_MW_GW_Counties'!W4</f>
        <v>0</v>
      </c>
      <c r="AH4" s="28">
        <f>'2011_AG_GW_Counties'!W4+'2011_Urban_GW_Counties'!W4+'2011_MW_GW_Counties'!W4</f>
        <v>0.1</v>
      </c>
      <c r="AI4" s="29">
        <f t="shared" si="1"/>
        <v>111.39999999999998</v>
      </c>
      <c r="AL4" s="148"/>
      <c r="AM4" s="150">
        <v>103</v>
      </c>
      <c r="AN4" s="151" t="s">
        <v>149</v>
      </c>
      <c r="AO4" s="138">
        <f t="shared" si="2"/>
        <v>73.7</v>
      </c>
      <c r="AP4" s="138">
        <f t="shared" si="2"/>
        <v>19.599999999999998</v>
      </c>
      <c r="AQ4" s="138">
        <f t="shared" si="2"/>
        <v>0</v>
      </c>
      <c r="AR4" s="138">
        <f t="shared" si="2"/>
        <v>93.3</v>
      </c>
      <c r="AS4" s="138">
        <f t="shared" si="2"/>
        <v>84.499999999999986</v>
      </c>
      <c r="AT4" s="138">
        <f t="shared" si="2"/>
        <v>26.9</v>
      </c>
      <c r="AU4" s="138">
        <f t="shared" si="2"/>
        <v>0</v>
      </c>
      <c r="AV4" s="138">
        <f t="shared" si="2"/>
        <v>22.2</v>
      </c>
      <c r="AW4" s="138">
        <f t="shared" si="2"/>
        <v>0</v>
      </c>
      <c r="AX4" s="138">
        <f t="shared" si="2"/>
        <v>0.30000000000000004</v>
      </c>
      <c r="AY4" s="138">
        <f t="shared" si="2"/>
        <v>0</v>
      </c>
      <c r="AZ4" s="138">
        <f t="shared" si="2"/>
        <v>0.1</v>
      </c>
      <c r="BA4" s="138">
        <f t="shared" si="2"/>
        <v>0</v>
      </c>
      <c r="BB4" s="138">
        <f t="shared" si="2"/>
        <v>0.1</v>
      </c>
      <c r="BC4" s="138">
        <f t="shared" si="2"/>
        <v>111.39999999999998</v>
      </c>
    </row>
    <row r="5" spans="1:56" ht="13.5" thickBot="1" x14ac:dyDescent="0.25">
      <c r="A5" s="23" t="s">
        <v>14</v>
      </c>
      <c r="B5" s="24" t="s">
        <v>15</v>
      </c>
      <c r="C5" s="28">
        <f>'2011_AG_GW_Counties'!C5</f>
        <v>324.40000000000003</v>
      </c>
      <c r="D5" s="29">
        <f>'2011_Urban_GW_Counties'!C5</f>
        <v>56.5</v>
      </c>
      <c r="E5" s="29">
        <f>'2011_MW_GW_Counties'!C5</f>
        <v>6.9</v>
      </c>
      <c r="F5" s="29">
        <f t="shared" si="0"/>
        <v>387.8</v>
      </c>
      <c r="G5" s="28">
        <f>'2011_AG_GW_Counties'!H5</f>
        <v>1052.4000000000001</v>
      </c>
      <c r="H5" s="29">
        <f>'2011_Urban_GW_Counties'!H5</f>
        <v>71.7</v>
      </c>
      <c r="I5" s="29">
        <f>'2011_MW_GW_Counties'!H5</f>
        <v>97.6</v>
      </c>
      <c r="J5" s="28">
        <f>'2011_AG_GW_Counties'!D5+'2011_Urban_GW_Counties'!D5+'2011_MW_GW_Counties'!D5</f>
        <v>73.999999999999986</v>
      </c>
      <c r="K5" s="28">
        <f>'2011_AG_GW_Counties'!E5+'2011_Urban_GW_Counties'!E5+'2011_MW_GW_Counties'!E5</f>
        <v>0</v>
      </c>
      <c r="L5" s="28">
        <f>'2011_AG_GW_Counties'!F5+'2011_Urban_GW_Counties'!F5+'2011_MW_GW_Counties'!F5</f>
        <v>119.4</v>
      </c>
      <c r="M5" s="28">
        <f>'2011_AG_GW_Counties'!J5</f>
        <v>22.499999999999996</v>
      </c>
      <c r="N5" s="29">
        <f>'2011_Urban_GW_Counties'!J5</f>
        <v>0</v>
      </c>
      <c r="O5" s="29">
        <f>'2011_MW_GW_Counties'!J5</f>
        <v>2.6</v>
      </c>
      <c r="P5" s="28">
        <f>'2011_AG_GW_Counties'!J5+'2011_Urban_GW_Counties'!J5+'2011_MW_GW_Counties'!J5</f>
        <v>25.099999999999998</v>
      </c>
      <c r="Q5" s="29">
        <f>'2011_AG_GW_Counties'!H5+'2011_Urban_GW_Counties'!H5+'2011_MW_GW_Counties'!H5</f>
        <v>1221.7</v>
      </c>
      <c r="S5" s="27">
        <v>104</v>
      </c>
      <c r="T5" s="25" t="s">
        <v>150</v>
      </c>
      <c r="U5" s="28">
        <f>'2011_AG_GW_Counties'!P5</f>
        <v>65.7</v>
      </c>
      <c r="V5" s="29">
        <f>'2011_Urban_GW_Counties'!P5</f>
        <v>31.600000000000005</v>
      </c>
      <c r="W5" s="29">
        <f>'2011_MW_GW_Counties'!P5</f>
        <v>0</v>
      </c>
      <c r="X5" s="29">
        <f t="shared" si="3"/>
        <v>97.300000000000011</v>
      </c>
      <c r="Y5" s="28">
        <f>'2011_AG_GW_Counties'!U5</f>
        <v>108.30000000000001</v>
      </c>
      <c r="Z5" s="29">
        <f>'2011_Urban_GW_Counties'!U5</f>
        <v>91.100000000000009</v>
      </c>
      <c r="AA5" s="29">
        <f>'2011_MW_GW_Counties'!U5</f>
        <v>0</v>
      </c>
      <c r="AB5" s="28">
        <f>'2011_AG_GW_Counties'!Q5+'2011_Urban_GW_Counties'!Q5+'2011_MW_GW_Counties'!Q5</f>
        <v>18.100000000000001</v>
      </c>
      <c r="AC5" s="28">
        <f>'2011_AG_GW_Counties'!R5+'2011_Urban_GW_Counties'!R5+'2011_MW_GW_Counties'!R5</f>
        <v>0</v>
      </c>
      <c r="AD5" s="28">
        <f>'2011_AG_GW_Counties'!S5+'2011_Urban_GW_Counties'!S5+'2011_MW_GW_Counties'!S5</f>
        <v>5.0999999999999996</v>
      </c>
      <c r="AE5" s="28">
        <f>'2011_AG_GW_Counties'!W5</f>
        <v>6.0999999999999988</v>
      </c>
      <c r="AF5" s="29">
        <f>'2011_Urban_GW_Counties'!W5</f>
        <v>29</v>
      </c>
      <c r="AG5" s="29">
        <f>'2011_MW_GW_Counties'!W5</f>
        <v>0</v>
      </c>
      <c r="AH5" s="28">
        <f>'2011_AG_GW_Counties'!W5+'2011_Urban_GW_Counties'!W5+'2011_MW_GW_Counties'!W5</f>
        <v>35.1</v>
      </c>
      <c r="AI5" s="29">
        <f t="shared" si="1"/>
        <v>199.40000000000003</v>
      </c>
      <c r="AL5" s="148"/>
      <c r="AM5" s="152">
        <v>104</v>
      </c>
      <c r="AN5" s="153" t="s">
        <v>150</v>
      </c>
      <c r="AO5" s="154">
        <f t="shared" si="2"/>
        <v>65.7</v>
      </c>
      <c r="AP5" s="154">
        <f t="shared" si="2"/>
        <v>31.600000000000005</v>
      </c>
      <c r="AQ5" s="154">
        <f t="shared" si="2"/>
        <v>0</v>
      </c>
      <c r="AR5" s="154">
        <f t="shared" si="2"/>
        <v>97.300000000000011</v>
      </c>
      <c r="AS5" s="154">
        <f t="shared" si="2"/>
        <v>108.30000000000001</v>
      </c>
      <c r="AT5" s="154">
        <f t="shared" si="2"/>
        <v>91.100000000000009</v>
      </c>
      <c r="AU5" s="154">
        <f t="shared" si="2"/>
        <v>0</v>
      </c>
      <c r="AV5" s="154">
        <f t="shared" si="2"/>
        <v>18.100000000000001</v>
      </c>
      <c r="AW5" s="154">
        <f t="shared" si="2"/>
        <v>0</v>
      </c>
      <c r="AX5" s="154">
        <f t="shared" si="2"/>
        <v>5.0999999999999996</v>
      </c>
      <c r="AY5" s="154">
        <f t="shared" si="2"/>
        <v>6.0999999999999988</v>
      </c>
      <c r="AZ5" s="154">
        <f t="shared" si="2"/>
        <v>29</v>
      </c>
      <c r="BA5" s="154">
        <f t="shared" si="2"/>
        <v>0</v>
      </c>
      <c r="BB5" s="154">
        <f t="shared" si="2"/>
        <v>35.1</v>
      </c>
      <c r="BC5" s="154">
        <f t="shared" si="2"/>
        <v>199.40000000000003</v>
      </c>
    </row>
    <row r="6" spans="1:56" ht="13.5" thickTop="1" x14ac:dyDescent="0.2">
      <c r="A6" s="23" t="s">
        <v>16</v>
      </c>
      <c r="B6" s="24" t="s">
        <v>17</v>
      </c>
      <c r="C6" s="28">
        <f>'2011_AG_GW_Counties'!C6</f>
        <v>0</v>
      </c>
      <c r="D6" s="29">
        <f>'2011_Urban_GW_Counties'!C6</f>
        <v>1.1000000000000001</v>
      </c>
      <c r="E6" s="29">
        <f>'2011_MW_GW_Counties'!C6</f>
        <v>0</v>
      </c>
      <c r="F6" s="29">
        <f t="shared" si="0"/>
        <v>1.1000000000000001</v>
      </c>
      <c r="G6" s="28">
        <f>'2011_AG_GW_Counties'!H6</f>
        <v>10.199999999999999</v>
      </c>
      <c r="H6" s="29">
        <f>'2011_Urban_GW_Counties'!H6</f>
        <v>12.8</v>
      </c>
      <c r="I6" s="29">
        <f>'2011_MW_GW_Counties'!H6</f>
        <v>0</v>
      </c>
      <c r="J6" s="28">
        <f>'2011_AG_GW_Counties'!D6+'2011_Urban_GW_Counties'!D6+'2011_MW_GW_Counties'!D6</f>
        <v>4.9000000000000004</v>
      </c>
      <c r="K6" s="28">
        <f>'2011_AG_GW_Counties'!E6+'2011_Urban_GW_Counties'!E6+'2011_MW_GW_Counties'!E6</f>
        <v>0</v>
      </c>
      <c r="L6" s="28">
        <f>'2011_AG_GW_Counties'!F6+'2011_Urban_GW_Counties'!F6+'2011_MW_GW_Counties'!F6</f>
        <v>1.9000000000000001</v>
      </c>
      <c r="M6" s="28">
        <f>'2011_AG_GW_Counties'!J6</f>
        <v>1</v>
      </c>
      <c r="N6" s="29">
        <f>'2011_Urban_GW_Counties'!J6</f>
        <v>0</v>
      </c>
      <c r="O6" s="29">
        <f>'2011_MW_GW_Counties'!J6</f>
        <v>0</v>
      </c>
      <c r="P6" s="28">
        <f>'2011_AG_GW_Counties'!J6+'2011_Urban_GW_Counties'!J6+'2011_MW_GW_Counties'!J6</f>
        <v>1</v>
      </c>
      <c r="Q6" s="29">
        <f>'2011_AG_GW_Counties'!H6+'2011_Urban_GW_Counties'!H6+'2011_MW_GW_Counties'!H6</f>
        <v>23</v>
      </c>
      <c r="S6" s="27">
        <v>201</v>
      </c>
      <c r="T6" s="25" t="s">
        <v>151</v>
      </c>
      <c r="U6" s="28">
        <f>'2011_AG_GW_Counties'!P6</f>
        <v>69.899999999999991</v>
      </c>
      <c r="V6" s="29">
        <f>'2011_Urban_GW_Counties'!P6</f>
        <v>19</v>
      </c>
      <c r="W6" s="29">
        <f>'2011_MW_GW_Counties'!P6</f>
        <v>0</v>
      </c>
      <c r="X6" s="29">
        <f t="shared" si="3"/>
        <v>88.899999999999991</v>
      </c>
      <c r="Y6" s="28">
        <f>'2011_AG_GW_Counties'!U6</f>
        <v>87.199999999999989</v>
      </c>
      <c r="Z6" s="29">
        <f>'2011_Urban_GW_Counties'!U6</f>
        <v>123.3</v>
      </c>
      <c r="AA6" s="29">
        <f>'2011_MW_GW_Counties'!U6</f>
        <v>49.6</v>
      </c>
      <c r="AB6" s="28">
        <f>'2011_AG_GW_Counties'!Q6+'2011_Urban_GW_Counties'!Q6+'2011_MW_GW_Counties'!Q6</f>
        <v>27.000000000000004</v>
      </c>
      <c r="AC6" s="28">
        <f>'2011_AG_GW_Counties'!R6+'2011_Urban_GW_Counties'!R6+'2011_MW_GW_Counties'!R6</f>
        <v>0</v>
      </c>
      <c r="AD6" s="28">
        <f>'2011_AG_GW_Counties'!S6+'2011_Urban_GW_Counties'!S6+'2011_MW_GW_Counties'!S6</f>
        <v>11.799999999999999</v>
      </c>
      <c r="AE6" s="28">
        <f>'2011_AG_GW_Counties'!W6</f>
        <v>2</v>
      </c>
      <c r="AF6" s="29">
        <f>'2011_Urban_GW_Counties'!W6</f>
        <v>11</v>
      </c>
      <c r="AG6" s="29">
        <f>'2011_MW_GW_Counties'!W6</f>
        <v>0</v>
      </c>
      <c r="AH6" s="28">
        <f>'2011_AG_GW_Counties'!W6+'2011_Urban_GW_Counties'!W6+'2011_MW_GW_Counties'!W6</f>
        <v>13</v>
      </c>
      <c r="AI6" s="29">
        <f t="shared" si="1"/>
        <v>260.10000000000002</v>
      </c>
      <c r="AL6" s="148"/>
      <c r="AM6" s="150"/>
      <c r="AN6" s="155" t="s">
        <v>242</v>
      </c>
      <c r="AO6" s="138">
        <f>SUM(AO2:AO5)</f>
        <v>293.7</v>
      </c>
      <c r="AP6" s="138">
        <f t="shared" ref="AP6:AW6" si="4">SUM(AP2:AP5)</f>
        <v>64.100000000000009</v>
      </c>
      <c r="AQ6" s="138">
        <f t="shared" si="4"/>
        <v>2.2999999999999998</v>
      </c>
      <c r="AR6" s="138">
        <f t="shared" si="4"/>
        <v>360.1</v>
      </c>
      <c r="AS6" s="138">
        <f t="shared" si="4"/>
        <v>706.8</v>
      </c>
      <c r="AT6" s="138">
        <f t="shared" si="4"/>
        <v>138.19999999999999</v>
      </c>
      <c r="AU6" s="138">
        <f t="shared" si="4"/>
        <v>176.10000000000002</v>
      </c>
      <c r="AV6" s="138">
        <f t="shared" si="4"/>
        <v>66</v>
      </c>
      <c r="AW6" s="138">
        <f t="shared" si="4"/>
        <v>0</v>
      </c>
      <c r="AX6" s="138">
        <f>SUM(AX2:AX5)</f>
        <v>30.900000000000006</v>
      </c>
      <c r="AY6" s="138">
        <f t="shared" ref="AY6:BA6" si="5">SUM(AY2:AY5)</f>
        <v>94</v>
      </c>
      <c r="AZ6" s="138">
        <f t="shared" si="5"/>
        <v>29.1</v>
      </c>
      <c r="BA6" s="138">
        <f t="shared" si="5"/>
        <v>8.6</v>
      </c>
      <c r="BB6" s="138">
        <f>SUM(BB2:BB5)</f>
        <v>131.69999999999999</v>
      </c>
      <c r="BC6" s="138">
        <f>SUM(BC2:BC5)</f>
        <v>1021.1000000000001</v>
      </c>
      <c r="BD6" s="28">
        <f>AS6+AT6+AU6</f>
        <v>1021.1</v>
      </c>
    </row>
    <row r="7" spans="1:56" x14ac:dyDescent="0.2">
      <c r="A7" s="23" t="s">
        <v>18</v>
      </c>
      <c r="B7" s="24" t="s">
        <v>19</v>
      </c>
      <c r="C7" s="28">
        <f>'2011_AG_GW_Counties'!C7</f>
        <v>198.1</v>
      </c>
      <c r="D7" s="29">
        <f>'2011_Urban_GW_Counties'!C7</f>
        <v>5.8000000000000007</v>
      </c>
      <c r="E7" s="29">
        <f>'2011_MW_GW_Counties'!C7</f>
        <v>6.5</v>
      </c>
      <c r="F7" s="29">
        <f t="shared" si="0"/>
        <v>210.4</v>
      </c>
      <c r="G7" s="28">
        <f>'2011_AG_GW_Counties'!H7</f>
        <v>1161.0999999999999</v>
      </c>
      <c r="H7" s="29">
        <f>'2011_Urban_GW_Counties'!H7</f>
        <v>6</v>
      </c>
      <c r="I7" s="29">
        <f>'2011_MW_GW_Counties'!H7</f>
        <v>146.40000000000003</v>
      </c>
      <c r="J7" s="28">
        <f>'2011_AG_GW_Counties'!D7+'2011_Urban_GW_Counties'!D7+'2011_MW_GW_Counties'!D7</f>
        <v>10.1</v>
      </c>
      <c r="K7" s="28">
        <f>'2011_AG_GW_Counties'!E7+'2011_Urban_GW_Counties'!E7+'2011_MW_GW_Counties'!E7</f>
        <v>0</v>
      </c>
      <c r="L7" s="28">
        <f>'2011_AG_GW_Counties'!F7+'2011_Urban_GW_Counties'!F7+'2011_MW_GW_Counties'!F7</f>
        <v>43.6</v>
      </c>
      <c r="M7" s="28">
        <f>'2011_AG_GW_Counties'!J7</f>
        <v>132.19999999999999</v>
      </c>
      <c r="N7" s="29">
        <f>'2011_Urban_GW_Counties'!J7</f>
        <v>0</v>
      </c>
      <c r="O7" s="29">
        <f>'2011_MW_GW_Counties'!J7</f>
        <v>28.4</v>
      </c>
      <c r="P7" s="28">
        <f>'2011_AG_GW_Counties'!J7+'2011_Urban_GW_Counties'!J7+'2011_MW_GW_Counties'!J7</f>
        <v>160.6</v>
      </c>
      <c r="Q7" s="29">
        <f>'2011_AG_GW_Counties'!H7+'2011_Urban_GW_Counties'!H7+'2011_MW_GW_Counties'!H7</f>
        <v>1313.5</v>
      </c>
      <c r="S7" s="27">
        <v>202</v>
      </c>
      <c r="T7" s="25" t="s">
        <v>152</v>
      </c>
      <c r="U7" s="28">
        <f>'2011_AG_GW_Counties'!P7</f>
        <v>5</v>
      </c>
      <c r="V7" s="29">
        <f>'2011_Urban_GW_Counties'!P7</f>
        <v>144.1</v>
      </c>
      <c r="W7" s="29">
        <f>'2011_MW_GW_Counties'!P7</f>
        <v>0</v>
      </c>
      <c r="X7" s="29">
        <f t="shared" si="3"/>
        <v>149.1</v>
      </c>
      <c r="Y7" s="28">
        <f>'2011_AG_GW_Counties'!U7</f>
        <v>15</v>
      </c>
      <c r="Z7" s="29">
        <f>'2011_Urban_GW_Counties'!U7</f>
        <v>975.70000000000016</v>
      </c>
      <c r="AA7" s="29">
        <f>'2011_MW_GW_Counties'!U7</f>
        <v>0.3</v>
      </c>
      <c r="AB7" s="28">
        <f>'2011_AG_GW_Counties'!Q7+'2011_Urban_GW_Counties'!Q7+'2011_MW_GW_Counties'!Q7</f>
        <v>147.19999999999999</v>
      </c>
      <c r="AC7" s="28">
        <f>'2011_AG_GW_Counties'!R7+'2011_Urban_GW_Counties'!R7+'2011_MW_GW_Counties'!R7</f>
        <v>66.400000000000006</v>
      </c>
      <c r="AD7" s="28">
        <f>'2011_AG_GW_Counties'!S7+'2011_Urban_GW_Counties'!S7+'2011_MW_GW_Counties'!S7</f>
        <v>69.399999999999991</v>
      </c>
      <c r="AE7" s="28">
        <f>'2011_AG_GW_Counties'!W7</f>
        <v>0</v>
      </c>
      <c r="AF7" s="29">
        <f>'2011_Urban_GW_Counties'!W7</f>
        <v>35.099999999999994</v>
      </c>
      <c r="AG7" s="29">
        <f>'2011_MW_GW_Counties'!W7</f>
        <v>0</v>
      </c>
      <c r="AH7" s="28">
        <f>'2011_AG_GW_Counties'!W7+'2011_Urban_GW_Counties'!W7+'2011_MW_GW_Counties'!W7</f>
        <v>35.099999999999994</v>
      </c>
      <c r="AI7" s="29">
        <f t="shared" si="1"/>
        <v>991.00000000000011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'2011_AG_GW_Counties'!C8</f>
        <v>0</v>
      </c>
      <c r="D8" s="29">
        <f>'2011_Urban_GW_Counties'!C8</f>
        <v>14.7</v>
      </c>
      <c r="E8" s="29">
        <f>'2011_MW_GW_Counties'!C8</f>
        <v>0</v>
      </c>
      <c r="F8" s="29">
        <f t="shared" si="0"/>
        <v>14.7</v>
      </c>
      <c r="G8" s="28">
        <f>'2011_AG_GW_Counties'!H8</f>
        <v>68.600000000000009</v>
      </c>
      <c r="H8" s="29">
        <f>'2011_Urban_GW_Counties'!H8</f>
        <v>235.70000000000002</v>
      </c>
      <c r="I8" s="29">
        <f>'2011_MW_GW_Counties'!H8</f>
        <v>0</v>
      </c>
      <c r="J8" s="28">
        <f>'2011_AG_GW_Counties'!D8+'2011_Urban_GW_Counties'!D8+'2011_MW_GW_Counties'!D8</f>
        <v>68.099999999999994</v>
      </c>
      <c r="K8" s="28">
        <f>'2011_AG_GW_Counties'!E8+'2011_Urban_GW_Counties'!E8+'2011_MW_GW_Counties'!E8</f>
        <v>0</v>
      </c>
      <c r="L8" s="28">
        <f>'2011_AG_GW_Counties'!F8+'2011_Urban_GW_Counties'!F8+'2011_MW_GW_Counties'!F8</f>
        <v>24.200000000000003</v>
      </c>
      <c r="M8" s="28">
        <f>'2011_AG_GW_Counties'!J8</f>
        <v>0</v>
      </c>
      <c r="N8" s="29">
        <f>'2011_Urban_GW_Counties'!J8</f>
        <v>0</v>
      </c>
      <c r="O8" s="29">
        <f>'2011_MW_GW_Counties'!J8</f>
        <v>0</v>
      </c>
      <c r="P8" s="28">
        <f>'2011_AG_GW_Counties'!J8+'2011_Urban_GW_Counties'!J8+'2011_MW_GW_Counties'!J8</f>
        <v>0</v>
      </c>
      <c r="Q8" s="29">
        <f>'2011_AG_GW_Counties'!H8+'2011_Urban_GW_Counties'!H8+'2011_MW_GW_Counties'!H8</f>
        <v>304.3</v>
      </c>
      <c r="S8" s="27">
        <v>301</v>
      </c>
      <c r="T8" s="25" t="s">
        <v>153</v>
      </c>
      <c r="U8" s="28">
        <f>'2011_AG_GW_Counties'!P8</f>
        <v>487.6</v>
      </c>
      <c r="V8" s="29">
        <f>'2011_Urban_GW_Counties'!P8</f>
        <v>100.49999999999999</v>
      </c>
      <c r="W8" s="29">
        <f>'2011_MW_GW_Counties'!P8</f>
        <v>0</v>
      </c>
      <c r="X8" s="29">
        <f t="shared" si="3"/>
        <v>588.1</v>
      </c>
      <c r="Y8" s="28">
        <f>'2011_AG_GW_Counties'!U8</f>
        <v>534.30000000000007</v>
      </c>
      <c r="Z8" s="29">
        <f>'2011_Urban_GW_Counties'!U8</f>
        <v>124</v>
      </c>
      <c r="AA8" s="29">
        <f>'2011_MW_GW_Counties'!U8</f>
        <v>0.4</v>
      </c>
      <c r="AB8" s="28">
        <f>'2011_AG_GW_Counties'!Q8+'2011_Urban_GW_Counties'!Q8+'2011_MW_GW_Counties'!Q8</f>
        <v>130.89999999999998</v>
      </c>
      <c r="AC8" s="28">
        <f>'2011_AG_GW_Counties'!R8+'2011_Urban_GW_Counties'!R8+'2011_MW_GW_Counties'!R8</f>
        <v>6.3000000000000007</v>
      </c>
      <c r="AD8" s="28">
        <f>'2011_AG_GW_Counties'!S8+'2011_Urban_GW_Counties'!S8+'2011_MW_GW_Counties'!S8</f>
        <v>7.8999999999999995</v>
      </c>
      <c r="AE8" s="28">
        <f>'2011_AG_GW_Counties'!W8</f>
        <v>0</v>
      </c>
      <c r="AF8" s="29">
        <f>'2011_Urban_GW_Counties'!W8</f>
        <v>0</v>
      </c>
      <c r="AG8" s="29">
        <f>'2011_MW_GW_Counties'!W8</f>
        <v>0</v>
      </c>
      <c r="AH8" s="28">
        <f>'2011_AG_GW_Counties'!W8+'2011_Urban_GW_Counties'!W8+'2011_MW_GW_Counties'!W8</f>
        <v>0</v>
      </c>
      <c r="AI8" s="29">
        <f t="shared" si="1"/>
        <v>658.7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'2011_AG_GW_Counties'!C9</f>
        <v>21.8</v>
      </c>
      <c r="D9" s="29">
        <f>'2011_Urban_GW_Counties'!C9</f>
        <v>3.5999999999999996</v>
      </c>
      <c r="E9" s="29">
        <f>'2011_MW_GW_Counties'!C9</f>
        <v>0</v>
      </c>
      <c r="F9" s="29">
        <f t="shared" si="0"/>
        <v>25.4</v>
      </c>
      <c r="G9" s="28">
        <f>'2011_AG_GW_Counties'!H9</f>
        <v>22</v>
      </c>
      <c r="H9" s="29">
        <f>'2011_Urban_GW_Counties'!H9</f>
        <v>4.0999999999999996</v>
      </c>
      <c r="I9" s="29">
        <f>'2011_MW_GW_Counties'!H9</f>
        <v>0</v>
      </c>
      <c r="J9" s="28">
        <f>'2011_AG_GW_Counties'!D9+'2011_Urban_GW_Counties'!D9+'2011_MW_GW_Counties'!D9</f>
        <v>4.5</v>
      </c>
      <c r="K9" s="28">
        <f>'2011_AG_GW_Counties'!E9+'2011_Urban_GW_Counties'!E9+'2011_MW_GW_Counties'!E9</f>
        <v>0</v>
      </c>
      <c r="L9" s="28">
        <f>'2011_AG_GW_Counties'!F9+'2011_Urban_GW_Counties'!F9+'2011_MW_GW_Counties'!F9</f>
        <v>0</v>
      </c>
      <c r="M9" s="28">
        <f>'2011_AG_GW_Counties'!J9</f>
        <v>0</v>
      </c>
      <c r="N9" s="29">
        <f>'2011_Urban_GW_Counties'!J9</f>
        <v>0</v>
      </c>
      <c r="O9" s="29">
        <f>'2011_MW_GW_Counties'!J9</f>
        <v>0</v>
      </c>
      <c r="P9" s="28">
        <f>'2011_AG_GW_Counties'!J9+'2011_Urban_GW_Counties'!J9+'2011_MW_GW_Counties'!J9</f>
        <v>0</v>
      </c>
      <c r="Q9" s="29">
        <f>'2011_AG_GW_Counties'!H9+'2011_Urban_GW_Counties'!H9+'2011_MW_GW_Counties'!H9</f>
        <v>26.1</v>
      </c>
      <c r="S9" s="27">
        <v>302</v>
      </c>
      <c r="T9" s="25" t="s">
        <v>154</v>
      </c>
      <c r="U9" s="28">
        <f>'2011_AG_GW_Counties'!P9</f>
        <v>352.69999999999993</v>
      </c>
      <c r="V9" s="29">
        <f>'2011_Urban_GW_Counties'!P9</f>
        <v>61.900000000000006</v>
      </c>
      <c r="W9" s="29">
        <f>'2011_MW_GW_Counties'!P9</f>
        <v>0</v>
      </c>
      <c r="X9" s="29">
        <f t="shared" si="3"/>
        <v>414.59999999999991</v>
      </c>
      <c r="Y9" s="28">
        <f>'2011_AG_GW_Counties'!U9</f>
        <v>379.39999999999992</v>
      </c>
      <c r="Z9" s="29">
        <f>'2011_Urban_GW_Counties'!U9</f>
        <v>120.3</v>
      </c>
      <c r="AA9" s="29">
        <f>'2011_MW_GW_Counties'!U9</f>
        <v>0</v>
      </c>
      <c r="AB9" s="28">
        <f>'2011_AG_GW_Counties'!Q9+'2011_Urban_GW_Counties'!Q9+'2011_MW_GW_Counties'!Q9</f>
        <v>54.000000000000014</v>
      </c>
      <c r="AC9" s="28">
        <f>'2011_AG_GW_Counties'!R9+'2011_Urban_GW_Counties'!R9+'2011_MW_GW_Counties'!R9</f>
        <v>0</v>
      </c>
      <c r="AD9" s="28">
        <f>'2011_AG_GW_Counties'!S9+'2011_Urban_GW_Counties'!S9+'2011_MW_GW_Counties'!S9</f>
        <v>0</v>
      </c>
      <c r="AE9" s="28">
        <f>'2011_AG_GW_Counties'!W9</f>
        <v>0</v>
      </c>
      <c r="AF9" s="29">
        <f>'2011_Urban_GW_Counties'!W9</f>
        <v>0</v>
      </c>
      <c r="AG9" s="29">
        <f>'2011_MW_GW_Counties'!W9</f>
        <v>0</v>
      </c>
      <c r="AH9" s="28">
        <f>'2011_AG_GW_Counties'!W9+'2011_Urban_GW_Counties'!W9+'2011_MW_GW_Counties'!W9</f>
        <v>0</v>
      </c>
      <c r="AI9" s="29">
        <f t="shared" si="1"/>
        <v>499.69999999999993</v>
      </c>
      <c r="AL9" s="148" t="s">
        <v>230</v>
      </c>
      <c r="AM9" s="150">
        <v>201</v>
      </c>
      <c r="AN9" s="151" t="s">
        <v>151</v>
      </c>
      <c r="AO9" s="138">
        <f t="shared" ref="AO9:BA10" si="6">U6</f>
        <v>69.899999999999991</v>
      </c>
      <c r="AP9" s="138">
        <f t="shared" si="6"/>
        <v>19</v>
      </c>
      <c r="AQ9" s="138">
        <f t="shared" si="6"/>
        <v>0</v>
      </c>
      <c r="AR9" s="138">
        <f t="shared" si="6"/>
        <v>88.899999999999991</v>
      </c>
      <c r="AS9" s="138">
        <f t="shared" si="6"/>
        <v>87.199999999999989</v>
      </c>
      <c r="AT9" s="138">
        <f t="shared" si="6"/>
        <v>123.3</v>
      </c>
      <c r="AU9" s="138">
        <f t="shared" si="6"/>
        <v>49.6</v>
      </c>
      <c r="AV9" s="138">
        <f t="shared" si="6"/>
        <v>27.000000000000004</v>
      </c>
      <c r="AW9" s="138">
        <f t="shared" si="6"/>
        <v>0</v>
      </c>
      <c r="AX9" s="138">
        <f t="shared" si="6"/>
        <v>11.799999999999999</v>
      </c>
      <c r="AY9" s="138">
        <f t="shared" si="6"/>
        <v>2</v>
      </c>
      <c r="AZ9" s="138">
        <f t="shared" si="6"/>
        <v>11</v>
      </c>
      <c r="BA9" s="138">
        <f t="shared" si="6"/>
        <v>0</v>
      </c>
      <c r="BB9" s="138">
        <f>AH6</f>
        <v>13</v>
      </c>
      <c r="BC9" s="138">
        <f>AI6</f>
        <v>260.10000000000002</v>
      </c>
    </row>
    <row r="10" spans="1:56" ht="13.5" thickBot="1" x14ac:dyDescent="0.25">
      <c r="A10" s="23" t="s">
        <v>24</v>
      </c>
      <c r="B10" s="24" t="s">
        <v>25</v>
      </c>
      <c r="C10" s="28">
        <f>'2011_AG_GW_Counties'!C10</f>
        <v>1.1000000000000001</v>
      </c>
      <c r="D10" s="29">
        <f>'2011_Urban_GW_Counties'!C10</f>
        <v>12</v>
      </c>
      <c r="E10" s="29">
        <f>'2011_MW_GW_Counties'!C10</f>
        <v>0</v>
      </c>
      <c r="F10" s="29">
        <f t="shared" si="0"/>
        <v>13.1</v>
      </c>
      <c r="G10" s="28">
        <f>'2011_AG_GW_Counties'!H10</f>
        <v>11.1</v>
      </c>
      <c r="H10" s="29">
        <f>'2011_Urban_GW_Counties'!H10</f>
        <v>50.7</v>
      </c>
      <c r="I10" s="29">
        <f>'2011_MW_GW_Counties'!H10</f>
        <v>0</v>
      </c>
      <c r="J10" s="28">
        <f>'2011_AG_GW_Counties'!D10+'2011_Urban_GW_Counties'!D10+'2011_MW_GW_Counties'!D10</f>
        <v>10.8</v>
      </c>
      <c r="K10" s="28">
        <f>'2011_AG_GW_Counties'!E10+'2011_Urban_GW_Counties'!E10+'2011_MW_GW_Counties'!E10</f>
        <v>0</v>
      </c>
      <c r="L10" s="28">
        <f>'2011_AG_GW_Counties'!F10+'2011_Urban_GW_Counties'!F10+'2011_MW_GW_Counties'!F10</f>
        <v>7.8999999999999986</v>
      </c>
      <c r="M10" s="28">
        <f>'2011_AG_GW_Counties'!J10</f>
        <v>0</v>
      </c>
      <c r="N10" s="29">
        <f>'2011_Urban_GW_Counties'!J10</f>
        <v>0</v>
      </c>
      <c r="O10" s="29">
        <f>'2011_MW_GW_Counties'!J10</f>
        <v>0</v>
      </c>
      <c r="P10" s="28">
        <f>'2011_AG_GW_Counties'!J10+'2011_Urban_GW_Counties'!J10+'2011_MW_GW_Counties'!J10</f>
        <v>0</v>
      </c>
      <c r="Q10" s="29">
        <f>'2011_AG_GW_Counties'!H10+'2011_Urban_GW_Counties'!H10+'2011_MW_GW_Counties'!H10</f>
        <v>61.800000000000004</v>
      </c>
      <c r="S10" s="27">
        <v>401</v>
      </c>
      <c r="T10" s="25" t="s">
        <v>93</v>
      </c>
      <c r="U10" s="28">
        <f>'2011_AG_GW_Counties'!P10</f>
        <v>264</v>
      </c>
      <c r="V10" s="29">
        <f>'2011_Urban_GW_Counties'!P10</f>
        <v>41.599999999999994</v>
      </c>
      <c r="W10" s="29">
        <f>'2011_MW_GW_Counties'!P10</f>
        <v>0</v>
      </c>
      <c r="X10" s="29">
        <f t="shared" si="3"/>
        <v>305.60000000000002</v>
      </c>
      <c r="Y10" s="28">
        <f>'2011_AG_GW_Counties'!U10</f>
        <v>312.5</v>
      </c>
      <c r="Z10" s="29">
        <f>'2011_Urban_GW_Counties'!U10</f>
        <v>229.2</v>
      </c>
      <c r="AA10" s="29">
        <f>'2011_MW_GW_Counties'!U10</f>
        <v>0</v>
      </c>
      <c r="AB10" s="28">
        <f>'2011_AG_GW_Counties'!Q10+'2011_Urban_GW_Counties'!Q10+'2011_MW_GW_Counties'!Q10</f>
        <v>54.800000000000004</v>
      </c>
      <c r="AC10" s="28">
        <f>'2011_AG_GW_Counties'!R10+'2011_Urban_GW_Counties'!R10+'2011_MW_GW_Counties'!R10</f>
        <v>0.8</v>
      </c>
      <c r="AD10" s="28">
        <f>'2011_AG_GW_Counties'!S10+'2011_Urban_GW_Counties'!S10+'2011_MW_GW_Counties'!S10</f>
        <v>0</v>
      </c>
      <c r="AE10" s="28">
        <f>'2011_AG_GW_Counties'!W10</f>
        <v>0</v>
      </c>
      <c r="AF10" s="29">
        <f>'2011_Urban_GW_Counties'!W10</f>
        <v>0</v>
      </c>
      <c r="AG10" s="29">
        <f>'2011_MW_GW_Counties'!W10</f>
        <v>0</v>
      </c>
      <c r="AH10" s="28">
        <f>'2011_AG_GW_Counties'!W10+'2011_Urban_GW_Counties'!W10+'2011_MW_GW_Counties'!W10</f>
        <v>0</v>
      </c>
      <c r="AI10" s="29">
        <f t="shared" si="1"/>
        <v>541.70000000000005</v>
      </c>
      <c r="AL10" s="148"/>
      <c r="AM10" s="152">
        <v>202</v>
      </c>
      <c r="AN10" s="153" t="s">
        <v>152</v>
      </c>
      <c r="AO10" s="154">
        <f t="shared" si="6"/>
        <v>5</v>
      </c>
      <c r="AP10" s="154">
        <f t="shared" si="6"/>
        <v>144.1</v>
      </c>
      <c r="AQ10" s="154">
        <f t="shared" si="6"/>
        <v>0</v>
      </c>
      <c r="AR10" s="154">
        <f t="shared" si="6"/>
        <v>149.1</v>
      </c>
      <c r="AS10" s="154">
        <f t="shared" si="6"/>
        <v>15</v>
      </c>
      <c r="AT10" s="154">
        <f t="shared" si="6"/>
        <v>975.70000000000016</v>
      </c>
      <c r="AU10" s="154">
        <f t="shared" si="6"/>
        <v>0.3</v>
      </c>
      <c r="AV10" s="154">
        <f t="shared" si="6"/>
        <v>147.19999999999999</v>
      </c>
      <c r="AW10" s="154">
        <f t="shared" si="6"/>
        <v>66.400000000000006</v>
      </c>
      <c r="AX10" s="154">
        <f t="shared" si="6"/>
        <v>69.399999999999991</v>
      </c>
      <c r="AY10" s="154">
        <f t="shared" si="6"/>
        <v>0</v>
      </c>
      <c r="AZ10" s="154">
        <f t="shared" si="6"/>
        <v>35.099999999999994</v>
      </c>
      <c r="BA10" s="154">
        <f t="shared" si="6"/>
        <v>0</v>
      </c>
      <c r="BB10" s="154">
        <f>AH7</f>
        <v>35.099999999999994</v>
      </c>
      <c r="BC10" s="154">
        <f>AI7</f>
        <v>991.00000000000011</v>
      </c>
    </row>
    <row r="11" spans="1:56" ht="13.5" thickTop="1" x14ac:dyDescent="0.2">
      <c r="A11" s="23" t="s">
        <v>26</v>
      </c>
      <c r="B11" s="24" t="s">
        <v>27</v>
      </c>
      <c r="C11" s="28">
        <f>'2011_AG_GW_Counties'!C11</f>
        <v>1339.9000000000003</v>
      </c>
      <c r="D11" s="29">
        <f>'2011_Urban_GW_Counties'!C11</f>
        <v>161.80000000000001</v>
      </c>
      <c r="E11" s="29">
        <f>'2011_MW_GW_Counties'!C11</f>
        <v>0</v>
      </c>
      <c r="F11" s="29">
        <f t="shared" si="0"/>
        <v>1501.7000000000003</v>
      </c>
      <c r="G11" s="28">
        <f>'2011_AG_GW_Counties'!H11</f>
        <v>4242.0000000000009</v>
      </c>
      <c r="H11" s="29">
        <f>'2011_Urban_GW_Counties'!H11</f>
        <v>238.70000000000002</v>
      </c>
      <c r="I11" s="29">
        <f>'2011_MW_GW_Counties'!H11</f>
        <v>30.4</v>
      </c>
      <c r="J11" s="28">
        <f>'2011_AG_GW_Counties'!D11+'2011_Urban_GW_Counties'!D11+'2011_MW_GW_Counties'!D11</f>
        <v>567.80000000000007</v>
      </c>
      <c r="K11" s="28">
        <f>'2011_AG_GW_Counties'!E11+'2011_Urban_GW_Counties'!E11+'2011_MW_GW_Counties'!E11</f>
        <v>163</v>
      </c>
      <c r="L11" s="28">
        <f>'2011_AG_GW_Counties'!F11+'2011_Urban_GW_Counties'!F11+'2011_MW_GW_Counties'!F11</f>
        <v>100.8</v>
      </c>
      <c r="M11" s="28">
        <f>'2011_AG_GW_Counties'!J11</f>
        <v>0</v>
      </c>
      <c r="N11" s="29">
        <f>'2011_Urban_GW_Counties'!J11</f>
        <v>0</v>
      </c>
      <c r="O11" s="29">
        <f>'2011_MW_GW_Counties'!J11</f>
        <v>0</v>
      </c>
      <c r="P11" s="28">
        <f>'2011_AG_GW_Counties'!J11+'2011_Urban_GW_Counties'!J11+'2011_MW_GW_Counties'!J11</f>
        <v>0</v>
      </c>
      <c r="Q11" s="29">
        <f>'2011_AG_GW_Counties'!H11+'2011_Urban_GW_Counties'!H11+'2011_MW_GW_Counties'!H11</f>
        <v>4511.1000000000004</v>
      </c>
      <c r="S11" s="27">
        <v>402</v>
      </c>
      <c r="T11" s="25" t="s">
        <v>155</v>
      </c>
      <c r="U11" s="28">
        <f>'2011_AG_GW_Counties'!P11</f>
        <v>4.5999999999999996</v>
      </c>
      <c r="V11" s="29">
        <f>'2011_Urban_GW_Counties'!P11</f>
        <v>408.6</v>
      </c>
      <c r="W11" s="29">
        <f>'2011_MW_GW_Counties'!P11</f>
        <v>0</v>
      </c>
      <c r="X11" s="29">
        <f t="shared" si="3"/>
        <v>413.20000000000005</v>
      </c>
      <c r="Y11" s="28">
        <f>'2011_AG_GW_Counties'!U11</f>
        <v>9.1999999999999993</v>
      </c>
      <c r="Z11" s="29">
        <f>'2011_Urban_GW_Counties'!U11</f>
        <v>1470.8999999999999</v>
      </c>
      <c r="AA11" s="29">
        <f>'2011_MW_GW_Counties'!U11</f>
        <v>26.9</v>
      </c>
      <c r="AB11" s="28">
        <f>'2011_AG_GW_Counties'!Q11+'2011_Urban_GW_Counties'!Q11+'2011_MW_GW_Counties'!Q11</f>
        <v>55.6</v>
      </c>
      <c r="AC11" s="28">
        <f>'2011_AG_GW_Counties'!R11+'2011_Urban_GW_Counties'!R11+'2011_MW_GW_Counties'!R11</f>
        <v>74.400000000000006</v>
      </c>
      <c r="AD11" s="28">
        <f>'2011_AG_GW_Counties'!S11+'2011_Urban_GW_Counties'!S11+'2011_MW_GW_Counties'!S11</f>
        <v>0</v>
      </c>
      <c r="AE11" s="28">
        <f>'2011_AG_GW_Counties'!W11</f>
        <v>0</v>
      </c>
      <c r="AF11" s="29">
        <f>'2011_Urban_GW_Counties'!W11</f>
        <v>0</v>
      </c>
      <c r="AG11" s="29">
        <f>'2011_MW_GW_Counties'!W11</f>
        <v>0</v>
      </c>
      <c r="AH11" s="28">
        <f>'2011_AG_GW_Counties'!W11+'2011_Urban_GW_Counties'!W11+'2011_MW_GW_Counties'!W11</f>
        <v>0</v>
      </c>
      <c r="AI11" s="29">
        <f t="shared" si="1"/>
        <v>1507</v>
      </c>
      <c r="AL11" s="148"/>
      <c r="AM11" s="150"/>
      <c r="AN11" s="155" t="s">
        <v>242</v>
      </c>
      <c r="AO11" s="138">
        <f>SUM(AO9:AO10)</f>
        <v>74.899999999999991</v>
      </c>
      <c r="AP11" s="138">
        <f t="shared" ref="AP11:BC11" si="7">SUM(AP9:AP10)</f>
        <v>163.1</v>
      </c>
      <c r="AQ11" s="138">
        <f t="shared" si="7"/>
        <v>0</v>
      </c>
      <c r="AR11" s="138">
        <f t="shared" si="7"/>
        <v>238</v>
      </c>
      <c r="AS11" s="138">
        <f t="shared" si="7"/>
        <v>102.19999999999999</v>
      </c>
      <c r="AT11" s="138">
        <f t="shared" si="7"/>
        <v>1099.0000000000002</v>
      </c>
      <c r="AU11" s="138">
        <f t="shared" si="7"/>
        <v>49.9</v>
      </c>
      <c r="AV11" s="138">
        <f t="shared" si="7"/>
        <v>174.2</v>
      </c>
      <c r="AW11" s="138">
        <f t="shared" si="7"/>
        <v>66.400000000000006</v>
      </c>
      <c r="AX11" s="138">
        <f t="shared" si="7"/>
        <v>81.199999999999989</v>
      </c>
      <c r="AY11" s="138">
        <f t="shared" si="7"/>
        <v>2</v>
      </c>
      <c r="AZ11" s="138">
        <f t="shared" si="7"/>
        <v>46.099999999999994</v>
      </c>
      <c r="BA11" s="138">
        <f t="shared" si="7"/>
        <v>0</v>
      </c>
      <c r="BB11" s="138">
        <f t="shared" si="7"/>
        <v>48.099999999999994</v>
      </c>
      <c r="BC11" s="138">
        <f t="shared" si="7"/>
        <v>1251.1000000000001</v>
      </c>
      <c r="BD11" s="28">
        <f>AS11+AT11+AU11</f>
        <v>1251.1000000000004</v>
      </c>
    </row>
    <row r="12" spans="1:56" x14ac:dyDescent="0.2">
      <c r="A12" s="23" t="s">
        <v>28</v>
      </c>
      <c r="B12" s="24" t="s">
        <v>29</v>
      </c>
      <c r="C12" s="28">
        <f>'2011_AG_GW_Counties'!C12</f>
        <v>275.10000000000002</v>
      </c>
      <c r="D12" s="29">
        <f>'2011_Urban_GW_Counties'!C12</f>
        <v>7.2</v>
      </c>
      <c r="E12" s="29">
        <f>'2011_MW_GW_Counties'!C12</f>
        <v>2.5</v>
      </c>
      <c r="F12" s="29">
        <f t="shared" si="0"/>
        <v>284.8</v>
      </c>
      <c r="G12" s="28">
        <f>'2011_AG_GW_Counties'!H12</f>
        <v>940.30000000000007</v>
      </c>
      <c r="H12" s="29">
        <f>'2011_Urban_GW_Counties'!H12</f>
        <v>7.3</v>
      </c>
      <c r="I12" s="29">
        <f>'2011_MW_GW_Counties'!H12</f>
        <v>77.600000000000009</v>
      </c>
      <c r="J12" s="28">
        <f>'2011_AG_GW_Counties'!D12+'2011_Urban_GW_Counties'!D12+'2011_MW_GW_Counties'!D12</f>
        <v>24.8</v>
      </c>
      <c r="K12" s="28">
        <f>'2011_AG_GW_Counties'!E12+'2011_Urban_GW_Counties'!E12+'2011_MW_GW_Counties'!E12</f>
        <v>0</v>
      </c>
      <c r="L12" s="28">
        <f>'2011_AG_GW_Counties'!F12+'2011_Urban_GW_Counties'!F12+'2011_MW_GW_Counties'!F12</f>
        <v>48.1</v>
      </c>
      <c r="M12" s="28">
        <f>'2011_AG_GW_Counties'!J12</f>
        <v>53.199999999999996</v>
      </c>
      <c r="N12" s="29">
        <f>'2011_Urban_GW_Counties'!J12</f>
        <v>0</v>
      </c>
      <c r="O12" s="29">
        <f>'2011_MW_GW_Counties'!J12</f>
        <v>5.4</v>
      </c>
      <c r="P12" s="28">
        <f>'2011_AG_GW_Counties'!J12+'2011_Urban_GW_Counties'!J12+'2011_MW_GW_Counties'!J12</f>
        <v>58.599999999999994</v>
      </c>
      <c r="Q12" s="29">
        <f>'2011_AG_GW_Counties'!H12+'2011_Urban_GW_Counties'!H12+'2011_MW_GW_Counties'!H12</f>
        <v>1025.2</v>
      </c>
      <c r="S12" s="27">
        <v>403</v>
      </c>
      <c r="T12" s="25" t="s">
        <v>156</v>
      </c>
      <c r="U12" s="28">
        <f>'2011_AG_GW_Counties'!P12</f>
        <v>131.89999999999998</v>
      </c>
      <c r="V12" s="29">
        <f>'2011_Urban_GW_Counties'!P12</f>
        <v>415</v>
      </c>
      <c r="W12" s="29">
        <f>'2011_MW_GW_Counties'!P12</f>
        <v>0.2</v>
      </c>
      <c r="X12" s="29">
        <f t="shared" si="3"/>
        <v>547.1</v>
      </c>
      <c r="Y12" s="28">
        <f>'2011_AG_GW_Counties'!U12</f>
        <v>147.1</v>
      </c>
      <c r="Z12" s="29">
        <f>'2011_Urban_GW_Counties'!U12</f>
        <v>1137.5</v>
      </c>
      <c r="AA12" s="29">
        <f>'2011_MW_GW_Counties'!U12</f>
        <v>6.1</v>
      </c>
      <c r="AB12" s="28">
        <f>'2011_AG_GW_Counties'!Q12+'2011_Urban_GW_Counties'!Q12+'2011_MW_GW_Counties'!Q12</f>
        <v>261.89999999999998</v>
      </c>
      <c r="AC12" s="28">
        <f>'2011_AG_GW_Counties'!R12+'2011_Urban_GW_Counties'!R12+'2011_MW_GW_Counties'!R12</f>
        <v>64.099999999999994</v>
      </c>
      <c r="AD12" s="28">
        <f>'2011_AG_GW_Counties'!S12+'2011_Urban_GW_Counties'!S12+'2011_MW_GW_Counties'!S12</f>
        <v>0</v>
      </c>
      <c r="AE12" s="28">
        <f>'2011_AG_GW_Counties'!W12</f>
        <v>5.7</v>
      </c>
      <c r="AF12" s="29">
        <f>'2011_Urban_GW_Counties'!W12</f>
        <v>226.2</v>
      </c>
      <c r="AG12" s="29">
        <f>'2011_MW_GW_Counties'!W12</f>
        <v>0</v>
      </c>
      <c r="AH12" s="28">
        <f>'2011_AG_GW_Counties'!W12+'2011_Urban_GW_Counties'!W12+'2011_MW_GW_Counties'!W12</f>
        <v>231.89999999999998</v>
      </c>
      <c r="AI12" s="29">
        <f t="shared" si="1"/>
        <v>1290.6999999999998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'2011_AG_GW_Counties'!C13</f>
        <v>66.900000000000006</v>
      </c>
      <c r="D13" s="29">
        <f>'2011_Urban_GW_Counties'!C13</f>
        <v>19.2</v>
      </c>
      <c r="E13" s="29">
        <f>'2011_MW_GW_Counties'!C13</f>
        <v>0</v>
      </c>
      <c r="F13" s="29">
        <f t="shared" si="0"/>
        <v>86.100000000000009</v>
      </c>
      <c r="G13" s="28">
        <f>'2011_AG_GW_Counties'!H13</f>
        <v>70.399999999999991</v>
      </c>
      <c r="H13" s="29">
        <f>'2011_Urban_GW_Counties'!H13</f>
        <v>23.6</v>
      </c>
      <c r="I13" s="29">
        <f>'2011_MW_GW_Counties'!H13</f>
        <v>0</v>
      </c>
      <c r="J13" s="28">
        <f>'2011_AG_GW_Counties'!D13+'2011_Urban_GW_Counties'!D13+'2011_MW_GW_Counties'!D13</f>
        <v>20.2</v>
      </c>
      <c r="K13" s="28">
        <f>'2011_AG_GW_Counties'!E13+'2011_Urban_GW_Counties'!E13+'2011_MW_GW_Counties'!E13</f>
        <v>0</v>
      </c>
      <c r="L13" s="28">
        <f>'2011_AG_GW_Counties'!F13+'2011_Urban_GW_Counties'!F13+'2011_MW_GW_Counties'!F13</f>
        <v>0</v>
      </c>
      <c r="M13" s="28">
        <f>'2011_AG_GW_Counties'!J13</f>
        <v>0</v>
      </c>
      <c r="N13" s="29">
        <f>'2011_Urban_GW_Counties'!J13</f>
        <v>0</v>
      </c>
      <c r="O13" s="29">
        <f>'2011_MW_GW_Counties'!J13</f>
        <v>0</v>
      </c>
      <c r="P13" s="28">
        <f>'2011_AG_GW_Counties'!J13+'2011_Urban_GW_Counties'!J13+'2011_MW_GW_Counties'!J13</f>
        <v>0</v>
      </c>
      <c r="Q13" s="29">
        <f>'2011_AG_GW_Counties'!H13+'2011_Urban_GW_Counties'!H13+'2011_MW_GW_Counties'!H13</f>
        <v>94</v>
      </c>
      <c r="S13" s="27">
        <v>404</v>
      </c>
      <c r="T13" s="25" t="s">
        <v>81</v>
      </c>
      <c r="U13" s="28">
        <f>'2011_AG_GW_Counties'!P13</f>
        <v>38</v>
      </c>
      <c r="V13" s="29">
        <f>'2011_Urban_GW_Counties'!P13</f>
        <v>47.099999999999994</v>
      </c>
      <c r="W13" s="29">
        <f>'2011_MW_GW_Counties'!P13</f>
        <v>0</v>
      </c>
      <c r="X13" s="29">
        <f t="shared" si="3"/>
        <v>85.1</v>
      </c>
      <c r="Y13" s="28">
        <f>'2011_AG_GW_Counties'!U13</f>
        <v>186.4</v>
      </c>
      <c r="Z13" s="29">
        <f>'2011_Urban_GW_Counties'!U13</f>
        <v>486.1</v>
      </c>
      <c r="AA13" s="29">
        <f>'2011_MW_GW_Counties'!U13</f>
        <v>0</v>
      </c>
      <c r="AB13" s="28">
        <f>'2011_AG_GW_Counties'!Q13+'2011_Urban_GW_Counties'!Q13+'2011_MW_GW_Counties'!Q13</f>
        <v>11</v>
      </c>
      <c r="AC13" s="28">
        <f>'2011_AG_GW_Counties'!R13+'2011_Urban_GW_Counties'!R13+'2011_MW_GW_Counties'!R13</f>
        <v>5.2</v>
      </c>
      <c r="AD13" s="28">
        <f>'2011_AG_GW_Counties'!S13+'2011_Urban_GW_Counties'!S13+'2011_MW_GW_Counties'!S13</f>
        <v>0</v>
      </c>
      <c r="AE13" s="28">
        <f>'2011_AG_GW_Counties'!W13</f>
        <v>0</v>
      </c>
      <c r="AF13" s="29">
        <f>'2011_Urban_GW_Counties'!W13</f>
        <v>0</v>
      </c>
      <c r="AG13" s="29">
        <f>'2011_MW_GW_Counties'!W13</f>
        <v>0</v>
      </c>
      <c r="AH13" s="28">
        <f>'2011_AG_GW_Counties'!W13+'2011_Urban_GW_Counties'!W13+'2011_MW_GW_Counties'!W13</f>
        <v>0</v>
      </c>
      <c r="AI13" s="29">
        <f t="shared" si="1"/>
        <v>672.5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'2011_AG_GW_Counties'!C14</f>
        <v>0</v>
      </c>
      <c r="D14" s="29">
        <f>'2011_Urban_GW_Counties'!C14</f>
        <v>0.9</v>
      </c>
      <c r="E14" s="29">
        <f>'2011_MW_GW_Counties'!C14</f>
        <v>0</v>
      </c>
      <c r="F14" s="29">
        <f t="shared" si="0"/>
        <v>0.9</v>
      </c>
      <c r="G14" s="28">
        <f>'2011_AG_GW_Counties'!H14</f>
        <v>2576.5</v>
      </c>
      <c r="H14" s="29">
        <f>'2011_Urban_GW_Counties'!H14</f>
        <v>63.5</v>
      </c>
      <c r="I14" s="29">
        <f>'2011_MW_GW_Counties'!H14</f>
        <v>44.4</v>
      </c>
      <c r="J14" s="28">
        <f>'2011_AG_GW_Counties'!D14+'2011_Urban_GW_Counties'!D14+'2011_MW_GW_Counties'!D14</f>
        <v>0.60000000000000009</v>
      </c>
      <c r="K14" s="28">
        <f>'2011_AG_GW_Counties'!E14+'2011_Urban_GW_Counties'!E14+'2011_MW_GW_Counties'!E14</f>
        <v>0</v>
      </c>
      <c r="L14" s="28">
        <f>'2011_AG_GW_Counties'!F14+'2011_Urban_GW_Counties'!F14+'2011_MW_GW_Counties'!F14</f>
        <v>0</v>
      </c>
      <c r="M14" s="28">
        <f>'2011_AG_GW_Counties'!J14</f>
        <v>98</v>
      </c>
      <c r="N14" s="29">
        <f>'2011_Urban_GW_Counties'!J14</f>
        <v>1.6000000000000003</v>
      </c>
      <c r="O14" s="29">
        <f>'2011_MW_GW_Counties'!J14</f>
        <v>0</v>
      </c>
      <c r="P14" s="28">
        <f>'2011_AG_GW_Counties'!J14+'2011_Urban_GW_Counties'!J14+'2011_MW_GW_Counties'!J14</f>
        <v>99.6</v>
      </c>
      <c r="Q14" s="29">
        <f>'2011_AG_GW_Counties'!H14+'2011_Urban_GW_Counties'!H14+'2011_MW_GW_Counties'!H14</f>
        <v>2684.4</v>
      </c>
      <c r="S14" s="27">
        <v>501</v>
      </c>
      <c r="T14" s="25" t="s">
        <v>157</v>
      </c>
      <c r="U14" s="28">
        <f>'2011_AG_GW_Counties'!P14</f>
        <v>56.400000000000006</v>
      </c>
      <c r="V14" s="29">
        <f>'2011_Urban_GW_Counties'!P14</f>
        <v>10.6</v>
      </c>
      <c r="W14" s="29">
        <f>'2011_MW_GW_Counties'!P14</f>
        <v>0.7</v>
      </c>
      <c r="X14" s="29">
        <f t="shared" si="3"/>
        <v>67.7</v>
      </c>
      <c r="Y14" s="28">
        <f>'2011_AG_GW_Counties'!U14</f>
        <v>217.6</v>
      </c>
      <c r="Z14" s="29">
        <f>'2011_Urban_GW_Counties'!U14</f>
        <v>12.7</v>
      </c>
      <c r="AA14" s="29">
        <f>'2011_MW_GW_Counties'!U14</f>
        <v>11.399999999999999</v>
      </c>
      <c r="AB14" s="28">
        <f>'2011_AG_GW_Counties'!Q14+'2011_Urban_GW_Counties'!Q14+'2011_MW_GW_Counties'!Q14</f>
        <v>12.899999999999999</v>
      </c>
      <c r="AC14" s="28">
        <f>'2011_AG_GW_Counties'!R14+'2011_Urban_GW_Counties'!R14+'2011_MW_GW_Counties'!R14</f>
        <v>0</v>
      </c>
      <c r="AD14" s="28">
        <f>'2011_AG_GW_Counties'!S14+'2011_Urban_GW_Counties'!S14+'2011_MW_GW_Counties'!S14</f>
        <v>3.3</v>
      </c>
      <c r="AE14" s="28">
        <f>'2011_AG_GW_Counties'!W14</f>
        <v>4.5</v>
      </c>
      <c r="AF14" s="29">
        <f>'2011_Urban_GW_Counties'!W14</f>
        <v>0</v>
      </c>
      <c r="AG14" s="29">
        <f>'2011_MW_GW_Counties'!W14</f>
        <v>0.8</v>
      </c>
      <c r="AH14" s="28">
        <f>'2011_AG_GW_Counties'!W14+'2011_Urban_GW_Counties'!W14+'2011_MW_GW_Counties'!W14</f>
        <v>5.3</v>
      </c>
      <c r="AI14" s="29">
        <f t="shared" si="1"/>
        <v>241.7</v>
      </c>
      <c r="AL14" s="148" t="s">
        <v>231</v>
      </c>
      <c r="AM14" s="150">
        <v>301</v>
      </c>
      <c r="AN14" s="151" t="s">
        <v>153</v>
      </c>
      <c r="AO14" s="138">
        <f t="shared" ref="AO14:BA15" si="8">U8</f>
        <v>487.6</v>
      </c>
      <c r="AP14" s="138">
        <f t="shared" si="8"/>
        <v>100.49999999999999</v>
      </c>
      <c r="AQ14" s="138">
        <f t="shared" si="8"/>
        <v>0</v>
      </c>
      <c r="AR14" s="138">
        <f t="shared" si="8"/>
        <v>588.1</v>
      </c>
      <c r="AS14" s="138">
        <f t="shared" si="8"/>
        <v>534.30000000000007</v>
      </c>
      <c r="AT14" s="138">
        <f t="shared" si="8"/>
        <v>124</v>
      </c>
      <c r="AU14" s="138">
        <f t="shared" si="8"/>
        <v>0.4</v>
      </c>
      <c r="AV14" s="138">
        <f t="shared" si="8"/>
        <v>130.89999999999998</v>
      </c>
      <c r="AW14" s="138">
        <f t="shared" si="8"/>
        <v>6.3000000000000007</v>
      </c>
      <c r="AX14" s="138">
        <f t="shared" si="8"/>
        <v>7.8999999999999995</v>
      </c>
      <c r="AY14" s="138">
        <f t="shared" si="8"/>
        <v>0</v>
      </c>
      <c r="AZ14" s="138">
        <f t="shared" si="8"/>
        <v>0</v>
      </c>
      <c r="BA14" s="138">
        <f t="shared" si="8"/>
        <v>0</v>
      </c>
      <c r="BB14" s="138">
        <f>AH8</f>
        <v>0</v>
      </c>
      <c r="BC14" s="138">
        <f>AI8</f>
        <v>658.7</v>
      </c>
    </row>
    <row r="15" spans="1:56" ht="13.5" thickBot="1" x14ac:dyDescent="0.25">
      <c r="A15" s="23" t="s">
        <v>34</v>
      </c>
      <c r="B15" s="24" t="s">
        <v>35</v>
      </c>
      <c r="C15" s="28">
        <f>'2011_AG_GW_Counties'!C15</f>
        <v>59.099999999999994</v>
      </c>
      <c r="D15" s="29">
        <f>'2011_Urban_GW_Counties'!C15</f>
        <v>11.999999999999998</v>
      </c>
      <c r="E15" s="29">
        <f>'2011_MW_GW_Counties'!C15</f>
        <v>0</v>
      </c>
      <c r="F15" s="29">
        <f t="shared" si="0"/>
        <v>71.099999999999994</v>
      </c>
      <c r="G15" s="28">
        <f>'2011_AG_GW_Counties'!H15</f>
        <v>87.299999999999983</v>
      </c>
      <c r="H15" s="29">
        <f>'2011_Urban_GW_Counties'!H15</f>
        <v>11.999999999999998</v>
      </c>
      <c r="I15" s="29">
        <f>'2011_MW_GW_Counties'!H15</f>
        <v>0</v>
      </c>
      <c r="J15" s="28">
        <f>'2011_AG_GW_Counties'!D15+'2011_Urban_GW_Counties'!D15+'2011_MW_GW_Counties'!D15</f>
        <v>13.099999999999998</v>
      </c>
      <c r="K15" s="28">
        <f>'2011_AG_GW_Counties'!E15+'2011_Urban_GW_Counties'!E15+'2011_MW_GW_Counties'!E15</f>
        <v>0</v>
      </c>
      <c r="L15" s="28">
        <f>'2011_AG_GW_Counties'!F15+'2011_Urban_GW_Counties'!F15+'2011_MW_GW_Counties'!F15</f>
        <v>0</v>
      </c>
      <c r="M15" s="28">
        <f>'2011_AG_GW_Counties'!J15</f>
        <v>0</v>
      </c>
      <c r="N15" s="29">
        <f>'2011_Urban_GW_Counties'!J15</f>
        <v>0</v>
      </c>
      <c r="O15" s="29">
        <f>'2011_MW_GW_Counties'!J15</f>
        <v>0</v>
      </c>
      <c r="P15" s="28">
        <f>'2011_AG_GW_Counties'!J15+'2011_Urban_GW_Counties'!J15+'2011_MW_GW_Counties'!J15</f>
        <v>0</v>
      </c>
      <c r="Q15" s="29">
        <f>'2011_AG_GW_Counties'!H15+'2011_Urban_GW_Counties'!H15+'2011_MW_GW_Counties'!H15</f>
        <v>99.299999999999983</v>
      </c>
      <c r="S15" s="27">
        <v>502</v>
      </c>
      <c r="T15" s="25" t="s">
        <v>158</v>
      </c>
      <c r="U15" s="28">
        <f>'2011_AG_GW_Counties'!P15</f>
        <v>0.7</v>
      </c>
      <c r="V15" s="29">
        <f>'2011_Urban_GW_Counties'!P15</f>
        <v>0.4</v>
      </c>
      <c r="W15" s="29">
        <f>'2011_MW_GW_Counties'!P15</f>
        <v>0</v>
      </c>
      <c r="X15" s="29">
        <f t="shared" si="3"/>
        <v>1.1000000000000001</v>
      </c>
      <c r="Y15" s="28">
        <f>'2011_AG_GW_Counties'!U15</f>
        <v>6.3999999999999995</v>
      </c>
      <c r="Z15" s="29">
        <f>'2011_Urban_GW_Counties'!U15</f>
        <v>0.7</v>
      </c>
      <c r="AA15" s="29">
        <f>'2011_MW_GW_Counties'!U15</f>
        <v>0</v>
      </c>
      <c r="AB15" s="28">
        <f>'2011_AG_GW_Counties'!Q15+'2011_Urban_GW_Counties'!Q15+'2011_MW_GW_Counties'!Q15</f>
        <v>0.5</v>
      </c>
      <c r="AC15" s="28">
        <f>'2011_AG_GW_Counties'!R15+'2011_Urban_GW_Counties'!R15+'2011_MW_GW_Counties'!R15</f>
        <v>0</v>
      </c>
      <c r="AD15" s="28">
        <f>'2011_AG_GW_Counties'!S15+'2011_Urban_GW_Counties'!S15+'2011_MW_GW_Counties'!S15</f>
        <v>0.30000000000000004</v>
      </c>
      <c r="AE15" s="28">
        <f>'2011_AG_GW_Counties'!W15</f>
        <v>0</v>
      </c>
      <c r="AF15" s="29">
        <f>'2011_Urban_GW_Counties'!W15</f>
        <v>0</v>
      </c>
      <c r="AG15" s="29">
        <f>'2011_MW_GW_Counties'!W15</f>
        <v>0</v>
      </c>
      <c r="AH15" s="28">
        <f>'2011_AG_GW_Counties'!W15+'2011_Urban_GW_Counties'!W15+'2011_MW_GW_Counties'!W15</f>
        <v>0</v>
      </c>
      <c r="AI15" s="29">
        <f t="shared" si="1"/>
        <v>7.1</v>
      </c>
      <c r="AL15" s="148"/>
      <c r="AM15" s="152">
        <v>302</v>
      </c>
      <c r="AN15" s="153" t="s">
        <v>154</v>
      </c>
      <c r="AO15" s="154">
        <f t="shared" si="8"/>
        <v>352.69999999999993</v>
      </c>
      <c r="AP15" s="154">
        <f t="shared" si="8"/>
        <v>61.900000000000006</v>
      </c>
      <c r="AQ15" s="154">
        <f t="shared" si="8"/>
        <v>0</v>
      </c>
      <c r="AR15" s="154">
        <f t="shared" si="8"/>
        <v>414.59999999999991</v>
      </c>
      <c r="AS15" s="154">
        <f t="shared" si="8"/>
        <v>379.39999999999992</v>
      </c>
      <c r="AT15" s="154">
        <f t="shared" si="8"/>
        <v>120.3</v>
      </c>
      <c r="AU15" s="154">
        <f t="shared" si="8"/>
        <v>0</v>
      </c>
      <c r="AV15" s="154">
        <f t="shared" si="8"/>
        <v>54.000000000000014</v>
      </c>
      <c r="AW15" s="154">
        <f t="shared" si="8"/>
        <v>0</v>
      </c>
      <c r="AX15" s="154">
        <f t="shared" si="8"/>
        <v>0</v>
      </c>
      <c r="AY15" s="154">
        <f t="shared" si="8"/>
        <v>0</v>
      </c>
      <c r="AZ15" s="154">
        <f t="shared" si="8"/>
        <v>0</v>
      </c>
      <c r="BA15" s="154">
        <f t="shared" si="8"/>
        <v>0</v>
      </c>
      <c r="BB15" s="154">
        <f>AH9</f>
        <v>0</v>
      </c>
      <c r="BC15" s="154">
        <f>AI9</f>
        <v>499.69999999999993</v>
      </c>
    </row>
    <row r="16" spans="1:56" ht="13.5" thickTop="1" x14ac:dyDescent="0.2">
      <c r="A16" s="23" t="s">
        <v>36</v>
      </c>
      <c r="B16" s="24" t="s">
        <v>37</v>
      </c>
      <c r="C16" s="28">
        <f>'2011_AG_GW_Counties'!C16</f>
        <v>749.80000000000007</v>
      </c>
      <c r="D16" s="29">
        <f>'2011_Urban_GW_Counties'!C16</f>
        <v>139.6</v>
      </c>
      <c r="E16" s="29">
        <f>'2011_MW_GW_Counties'!C16</f>
        <v>22.4</v>
      </c>
      <c r="F16" s="29">
        <f t="shared" si="0"/>
        <v>911.80000000000007</v>
      </c>
      <c r="G16" s="28">
        <f>'2011_AG_GW_Counties'!H16</f>
        <v>3809.8999999999996</v>
      </c>
      <c r="H16" s="29">
        <f>'2011_Urban_GW_Counties'!H16</f>
        <v>224.79999999999998</v>
      </c>
      <c r="I16" s="29">
        <f>'2011_MW_GW_Counties'!H16</f>
        <v>51.099999999999994</v>
      </c>
      <c r="J16" s="28">
        <f>'2011_AG_GW_Counties'!D16+'2011_Urban_GW_Counties'!D16+'2011_MW_GW_Counties'!D16</f>
        <v>438.1</v>
      </c>
      <c r="K16" s="28">
        <f>'2011_AG_GW_Counties'!E16+'2011_Urban_GW_Counties'!E16+'2011_MW_GW_Counties'!E16</f>
        <v>677.1</v>
      </c>
      <c r="L16" s="28">
        <f>'2011_AG_GW_Counties'!F16+'2011_Urban_GW_Counties'!F16+'2011_MW_GW_Counties'!F16</f>
        <v>151.30000000000001</v>
      </c>
      <c r="M16" s="28">
        <f>'2011_AG_GW_Counties'!J16</f>
        <v>4.5</v>
      </c>
      <c r="N16" s="29">
        <f>'2011_Urban_GW_Counties'!J16</f>
        <v>6.6000000000000005</v>
      </c>
      <c r="O16" s="29">
        <f>'2011_MW_GW_Counties'!J16</f>
        <v>0</v>
      </c>
      <c r="P16" s="28">
        <f>'2011_AG_GW_Counties'!J16+'2011_Urban_GW_Counties'!J16+'2011_MW_GW_Counties'!J16</f>
        <v>11.100000000000001</v>
      </c>
      <c r="Q16" s="29">
        <f>'2011_AG_GW_Counties'!H16+'2011_Urban_GW_Counties'!H16+'2011_MW_GW_Counties'!H16</f>
        <v>4085.7999999999997</v>
      </c>
      <c r="S16" s="27">
        <v>503</v>
      </c>
      <c r="T16" s="25" t="s">
        <v>159</v>
      </c>
      <c r="U16" s="28">
        <f>'2011_AG_GW_Counties'!P16</f>
        <v>228.1</v>
      </c>
      <c r="V16" s="29">
        <f>'2011_Urban_GW_Counties'!P16</f>
        <v>23.6</v>
      </c>
      <c r="W16" s="29">
        <f>'2011_MW_GW_Counties'!P16</f>
        <v>0</v>
      </c>
      <c r="X16" s="29">
        <f t="shared" si="3"/>
        <v>251.7</v>
      </c>
      <c r="Y16" s="28">
        <f>'2011_AG_GW_Counties'!U16</f>
        <v>407.59999999999997</v>
      </c>
      <c r="Z16" s="29">
        <f>'2011_Urban_GW_Counties'!U16</f>
        <v>33.9</v>
      </c>
      <c r="AA16" s="29">
        <f>'2011_MW_GW_Counties'!U16</f>
        <v>0.6</v>
      </c>
      <c r="AB16" s="28">
        <f>'2011_AG_GW_Counties'!Q16+'2011_Urban_GW_Counties'!Q16+'2011_MW_GW_Counties'!Q16</f>
        <v>28.7</v>
      </c>
      <c r="AC16" s="28">
        <f>'2011_AG_GW_Counties'!R16+'2011_Urban_GW_Counties'!R16+'2011_MW_GW_Counties'!R16</f>
        <v>0</v>
      </c>
      <c r="AD16" s="28">
        <f>'2011_AG_GW_Counties'!S16+'2011_Urban_GW_Counties'!S16+'2011_MW_GW_Counties'!S16</f>
        <v>22.099999999999998</v>
      </c>
      <c r="AE16" s="28">
        <f>'2011_AG_GW_Counties'!W16</f>
        <v>4.7</v>
      </c>
      <c r="AF16" s="29">
        <f>'2011_Urban_GW_Counties'!W16</f>
        <v>0</v>
      </c>
      <c r="AG16" s="29">
        <f>'2011_MW_GW_Counties'!W16</f>
        <v>0</v>
      </c>
      <c r="AH16" s="28">
        <f>'2011_AG_GW_Counties'!W16+'2011_Urban_GW_Counties'!W16+'2011_MW_GW_Counties'!W16</f>
        <v>4.7</v>
      </c>
      <c r="AI16" s="29">
        <f t="shared" si="1"/>
        <v>442.09999999999997</v>
      </c>
      <c r="AL16" s="148"/>
      <c r="AM16" s="150"/>
      <c r="AN16" s="155" t="s">
        <v>242</v>
      </c>
      <c r="AO16" s="138">
        <f>SUM(AO14:AO15)</f>
        <v>840.3</v>
      </c>
      <c r="AP16" s="138">
        <f t="shared" ref="AP16:BC16" si="9">SUM(AP14:AP15)</f>
        <v>162.39999999999998</v>
      </c>
      <c r="AQ16" s="138">
        <f t="shared" si="9"/>
        <v>0</v>
      </c>
      <c r="AR16" s="138">
        <f t="shared" si="9"/>
        <v>1002.6999999999999</v>
      </c>
      <c r="AS16" s="138">
        <f t="shared" si="9"/>
        <v>913.7</v>
      </c>
      <c r="AT16" s="138">
        <f t="shared" si="9"/>
        <v>244.3</v>
      </c>
      <c r="AU16" s="138">
        <f t="shared" si="9"/>
        <v>0.4</v>
      </c>
      <c r="AV16" s="138">
        <f t="shared" si="9"/>
        <v>184.89999999999998</v>
      </c>
      <c r="AW16" s="138">
        <f t="shared" si="9"/>
        <v>6.3000000000000007</v>
      </c>
      <c r="AX16" s="138">
        <f t="shared" si="9"/>
        <v>7.8999999999999995</v>
      </c>
      <c r="AY16" s="138">
        <f t="shared" si="9"/>
        <v>0</v>
      </c>
      <c r="AZ16" s="138">
        <f t="shared" si="9"/>
        <v>0</v>
      </c>
      <c r="BA16" s="138">
        <f t="shared" si="9"/>
        <v>0</v>
      </c>
      <c r="BB16" s="138">
        <f t="shared" si="9"/>
        <v>0</v>
      </c>
      <c r="BC16" s="138">
        <f t="shared" si="9"/>
        <v>1158.4000000000001</v>
      </c>
      <c r="BD16" s="28">
        <f>AS16+AT16+AU16</f>
        <v>1158.4000000000001</v>
      </c>
    </row>
    <row r="17" spans="1:56" x14ac:dyDescent="0.2">
      <c r="A17" s="23" t="s">
        <v>38</v>
      </c>
      <c r="B17" s="24" t="s">
        <v>39</v>
      </c>
      <c r="C17" s="28">
        <f>'2011_AG_GW_Counties'!C17</f>
        <v>604.9</v>
      </c>
      <c r="D17" s="29">
        <f>'2011_Urban_GW_Counties'!C17</f>
        <v>27.900000000000002</v>
      </c>
      <c r="E17" s="29">
        <f>'2011_MW_GW_Counties'!C17</f>
        <v>0</v>
      </c>
      <c r="F17" s="29">
        <f t="shared" si="0"/>
        <v>632.79999999999995</v>
      </c>
      <c r="G17" s="28">
        <f>'2011_AG_GW_Counties'!H17</f>
        <v>1534.6</v>
      </c>
      <c r="H17" s="29">
        <f>'2011_Urban_GW_Counties'!H17</f>
        <v>30.2</v>
      </c>
      <c r="I17" s="29">
        <f>'2011_MW_GW_Counties'!H17</f>
        <v>0</v>
      </c>
      <c r="J17" s="28">
        <f>'2011_AG_GW_Counties'!D17+'2011_Urban_GW_Counties'!D17+'2011_MW_GW_Counties'!D17</f>
        <v>144.79999999999995</v>
      </c>
      <c r="K17" s="28">
        <f>'2011_AG_GW_Counties'!E17+'2011_Urban_GW_Counties'!E17+'2011_MW_GW_Counties'!E17</f>
        <v>0</v>
      </c>
      <c r="L17" s="28">
        <f>'2011_AG_GW_Counties'!F17+'2011_Urban_GW_Counties'!F17+'2011_MW_GW_Counties'!F17</f>
        <v>39.1</v>
      </c>
      <c r="M17" s="28">
        <f>'2011_AG_GW_Counties'!J17</f>
        <v>0</v>
      </c>
      <c r="N17" s="29">
        <f>'2011_Urban_GW_Counties'!J17</f>
        <v>0</v>
      </c>
      <c r="O17" s="29">
        <f>'2011_MW_GW_Counties'!J17</f>
        <v>0</v>
      </c>
      <c r="P17" s="28">
        <f>'2011_AG_GW_Counties'!J17+'2011_Urban_GW_Counties'!J17+'2011_MW_GW_Counties'!J17</f>
        <v>0</v>
      </c>
      <c r="Q17" s="29">
        <f>'2011_AG_GW_Counties'!H17+'2011_Urban_GW_Counties'!H17+'2011_MW_GW_Counties'!H17</f>
        <v>1564.8</v>
      </c>
      <c r="S17" s="27">
        <v>504</v>
      </c>
      <c r="T17" s="25" t="s">
        <v>160</v>
      </c>
      <c r="U17" s="28">
        <f>'2011_AG_GW_Counties'!P17</f>
        <v>180.4</v>
      </c>
      <c r="V17" s="29">
        <f>'2011_Urban_GW_Counties'!P17</f>
        <v>46.3</v>
      </c>
      <c r="W17" s="29">
        <f>'2011_MW_GW_Counties'!P17</f>
        <v>0</v>
      </c>
      <c r="X17" s="29">
        <f t="shared" si="3"/>
        <v>226.7</v>
      </c>
      <c r="Y17" s="28">
        <f>'2011_AG_GW_Counties'!U17</f>
        <v>263.69999999999993</v>
      </c>
      <c r="Z17" s="29">
        <f>'2011_Urban_GW_Counties'!U17</f>
        <v>78.299999999999983</v>
      </c>
      <c r="AA17" s="29">
        <f>'2011_MW_GW_Counties'!U17</f>
        <v>0.9</v>
      </c>
      <c r="AB17" s="28">
        <f>'2011_AG_GW_Counties'!Q17+'2011_Urban_GW_Counties'!Q17+'2011_MW_GW_Counties'!Q17</f>
        <v>23.4</v>
      </c>
      <c r="AC17" s="28">
        <f>'2011_AG_GW_Counties'!R17+'2011_Urban_GW_Counties'!R17+'2011_MW_GW_Counties'!R17</f>
        <v>0</v>
      </c>
      <c r="AD17" s="28">
        <f>'2011_AG_GW_Counties'!S17+'2011_Urban_GW_Counties'!S17+'2011_MW_GW_Counties'!S17</f>
        <v>18.100000000000001</v>
      </c>
      <c r="AE17" s="28">
        <f>'2011_AG_GW_Counties'!W17</f>
        <v>0</v>
      </c>
      <c r="AF17" s="29">
        <f>'2011_Urban_GW_Counties'!W17</f>
        <v>0</v>
      </c>
      <c r="AG17" s="29">
        <f>'2011_MW_GW_Counties'!W17</f>
        <v>0</v>
      </c>
      <c r="AH17" s="28">
        <f>'2011_AG_GW_Counties'!W17+'2011_Urban_GW_Counties'!W17+'2011_MW_GW_Counties'!W17</f>
        <v>0</v>
      </c>
      <c r="AI17" s="29">
        <f t="shared" si="1"/>
        <v>342.89999999999986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'2011_AG_GW_Counties'!C18</f>
        <v>34</v>
      </c>
      <c r="D18" s="29">
        <f>'2011_Urban_GW_Counties'!C18</f>
        <v>4.9000000000000004</v>
      </c>
      <c r="E18" s="29">
        <f>'2011_MW_GW_Counties'!C18</f>
        <v>0</v>
      </c>
      <c r="F18" s="29">
        <f t="shared" si="0"/>
        <v>38.9</v>
      </c>
      <c r="G18" s="28">
        <f>'2011_AG_GW_Counties'!H18</f>
        <v>42.5</v>
      </c>
      <c r="H18" s="29">
        <f>'2011_Urban_GW_Counties'!H18</f>
        <v>10.199999999999999</v>
      </c>
      <c r="I18" s="29">
        <f>'2011_MW_GW_Counties'!H18</f>
        <v>0</v>
      </c>
      <c r="J18" s="28">
        <f>'2011_AG_GW_Counties'!D18+'2011_Urban_GW_Counties'!D18+'2011_MW_GW_Counties'!D18</f>
        <v>4.2</v>
      </c>
      <c r="K18" s="28">
        <f>'2011_AG_GW_Counties'!E18+'2011_Urban_GW_Counties'!E18+'2011_MW_GW_Counties'!E18</f>
        <v>0</v>
      </c>
      <c r="L18" s="28">
        <f>'2011_AG_GW_Counties'!F18+'2011_Urban_GW_Counties'!F18+'2011_MW_GW_Counties'!F18</f>
        <v>0.2</v>
      </c>
      <c r="M18" s="28">
        <f>'2011_AG_GW_Counties'!J18</f>
        <v>0</v>
      </c>
      <c r="N18" s="29">
        <f>'2011_Urban_GW_Counties'!J18</f>
        <v>0</v>
      </c>
      <c r="O18" s="29">
        <f>'2011_MW_GW_Counties'!J18</f>
        <v>0</v>
      </c>
      <c r="P18" s="28">
        <f>'2011_AG_GW_Counties'!J18+'2011_Urban_GW_Counties'!J18+'2011_MW_GW_Counties'!J18</f>
        <v>0</v>
      </c>
      <c r="Q18" s="29">
        <f>'2011_AG_GW_Counties'!H18+'2011_Urban_GW_Counties'!H18+'2011_MW_GW_Counties'!H18</f>
        <v>52.7</v>
      </c>
      <c r="S18" s="27">
        <v>505</v>
      </c>
      <c r="T18" s="25" t="s">
        <v>161</v>
      </c>
      <c r="U18" s="28">
        <f>'2011_AG_GW_Counties'!P18</f>
        <v>44.300000000000004</v>
      </c>
      <c r="V18" s="29">
        <f>'2011_Urban_GW_Counties'!P18</f>
        <v>5.2</v>
      </c>
      <c r="W18" s="29">
        <f>'2011_MW_GW_Counties'!P18</f>
        <v>0</v>
      </c>
      <c r="X18" s="29">
        <f t="shared" si="3"/>
        <v>49.500000000000007</v>
      </c>
      <c r="Y18" s="28">
        <f>'2011_AG_GW_Counties'!U18</f>
        <v>53.300000000000004</v>
      </c>
      <c r="Z18" s="29">
        <f>'2011_Urban_GW_Counties'!U18</f>
        <v>10.5</v>
      </c>
      <c r="AA18" s="29">
        <f>'2011_MW_GW_Counties'!U18</f>
        <v>0</v>
      </c>
      <c r="AB18" s="28">
        <f>'2011_AG_GW_Counties'!Q18+'2011_Urban_GW_Counties'!Q18+'2011_MW_GW_Counties'!Q18</f>
        <v>5</v>
      </c>
      <c r="AC18" s="28">
        <f>'2011_AG_GW_Counties'!R18+'2011_Urban_GW_Counties'!R18+'2011_MW_GW_Counties'!R18</f>
        <v>0</v>
      </c>
      <c r="AD18" s="28">
        <f>'2011_AG_GW_Counties'!S18+'2011_Urban_GW_Counties'!S18+'2011_MW_GW_Counties'!S18</f>
        <v>0.2</v>
      </c>
      <c r="AE18" s="28">
        <f>'2011_AG_GW_Counties'!W18</f>
        <v>0</v>
      </c>
      <c r="AF18" s="29">
        <f>'2011_Urban_GW_Counties'!W18</f>
        <v>0</v>
      </c>
      <c r="AG18" s="29">
        <f>'2011_MW_GW_Counties'!W18</f>
        <v>0</v>
      </c>
      <c r="AH18" s="28">
        <f>'2011_AG_GW_Counties'!W18+'2011_Urban_GW_Counties'!W18+'2011_MW_GW_Counties'!W18</f>
        <v>0</v>
      </c>
      <c r="AI18" s="29">
        <f t="shared" si="1"/>
        <v>63.800000000000004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'2011_AG_GW_Counties'!C19</f>
        <v>46.5</v>
      </c>
      <c r="D19" s="29">
        <f>'2011_Urban_GW_Counties'!C19</f>
        <v>6.7999999999999989</v>
      </c>
      <c r="E19" s="29">
        <f>'2011_MW_GW_Counties'!C19</f>
        <v>6.5</v>
      </c>
      <c r="F19" s="29">
        <f t="shared" si="0"/>
        <v>59.8</v>
      </c>
      <c r="G19" s="28">
        <f>'2011_AG_GW_Counties'!H19</f>
        <v>161.79999999999998</v>
      </c>
      <c r="H19" s="29">
        <f>'2011_Urban_GW_Counties'!H19</f>
        <v>10.1</v>
      </c>
      <c r="I19" s="29">
        <f>'2011_MW_GW_Counties'!H19</f>
        <v>16.700000000000003</v>
      </c>
      <c r="J19" s="28">
        <f>'2011_AG_GW_Counties'!D19+'2011_Urban_GW_Counties'!D19+'2011_MW_GW_Counties'!D19</f>
        <v>9.6</v>
      </c>
      <c r="K19" s="28">
        <f>'2011_AG_GW_Counties'!E19+'2011_Urban_GW_Counties'!E19+'2011_MW_GW_Counties'!E19</f>
        <v>0</v>
      </c>
      <c r="L19" s="28">
        <f>'2011_AG_GW_Counties'!F19+'2011_Urban_GW_Counties'!F19+'2011_MW_GW_Counties'!F19</f>
        <v>2.8000000000000003</v>
      </c>
      <c r="M19" s="28">
        <f>'2011_AG_GW_Counties'!J19</f>
        <v>2.8</v>
      </c>
      <c r="N19" s="29">
        <f>'2011_Urban_GW_Counties'!J19</f>
        <v>0</v>
      </c>
      <c r="O19" s="29">
        <f>'2011_MW_GW_Counties'!J19</f>
        <v>0.7</v>
      </c>
      <c r="P19" s="28">
        <f>'2011_AG_GW_Counties'!J19+'2011_Urban_GW_Counties'!J19+'2011_MW_GW_Counties'!J19</f>
        <v>3.5</v>
      </c>
      <c r="Q19" s="29">
        <f>'2011_AG_GW_Counties'!H19+'2011_Urban_GW_Counties'!H19+'2011_MW_GW_Counties'!H19</f>
        <v>188.59999999999997</v>
      </c>
      <c r="S19" s="27">
        <v>506</v>
      </c>
      <c r="T19" s="25" t="s">
        <v>162</v>
      </c>
      <c r="U19" s="28">
        <f>'2011_AG_GW_Counties'!P19</f>
        <v>453.90000000000009</v>
      </c>
      <c r="V19" s="29">
        <f>'2011_Urban_GW_Counties'!P19</f>
        <v>9.7000000000000011</v>
      </c>
      <c r="W19" s="29">
        <f>'2011_MW_GW_Counties'!P19</f>
        <v>7.8000000000000007</v>
      </c>
      <c r="X19" s="29">
        <f t="shared" si="3"/>
        <v>471.40000000000009</v>
      </c>
      <c r="Y19" s="28">
        <f>'2011_AG_GW_Counties'!U19</f>
        <v>1839.3000000000002</v>
      </c>
      <c r="Z19" s="29">
        <f>'2011_Urban_GW_Counties'!U19</f>
        <v>10</v>
      </c>
      <c r="AA19" s="29">
        <f>'2011_MW_GW_Counties'!U19</f>
        <v>152.40000000000003</v>
      </c>
      <c r="AB19" s="28">
        <f>'2011_AG_GW_Counties'!Q19+'2011_Urban_GW_Counties'!Q19+'2011_MW_GW_Counties'!Q19</f>
        <v>22.100000000000005</v>
      </c>
      <c r="AC19" s="28">
        <f>'2011_AG_GW_Counties'!R19+'2011_Urban_GW_Counties'!R19+'2011_MW_GW_Counties'!R19</f>
        <v>0</v>
      </c>
      <c r="AD19" s="28">
        <f>'2011_AG_GW_Counties'!S19+'2011_Urban_GW_Counties'!S19+'2011_MW_GW_Counties'!S19</f>
        <v>52.70000000000001</v>
      </c>
      <c r="AE19" s="28">
        <f>'2011_AG_GW_Counties'!W19</f>
        <v>116.1</v>
      </c>
      <c r="AF19" s="29">
        <f>'2011_Urban_GW_Counties'!W19</f>
        <v>0</v>
      </c>
      <c r="AG19" s="29">
        <f>'2011_MW_GW_Counties'!W19</f>
        <v>17.600000000000001</v>
      </c>
      <c r="AH19" s="28">
        <f>'2011_AG_GW_Counties'!W19+'2011_Urban_GW_Counties'!W19+'2011_MW_GW_Counties'!W19</f>
        <v>133.69999999999999</v>
      </c>
      <c r="AI19" s="29">
        <f t="shared" si="1"/>
        <v>2001.7000000000003</v>
      </c>
      <c r="AL19" s="148" t="s">
        <v>234</v>
      </c>
      <c r="AM19" s="150">
        <v>401</v>
      </c>
      <c r="AN19" s="151" t="s">
        <v>93</v>
      </c>
      <c r="AO19" s="138">
        <f t="shared" ref="AO19:BC22" si="10">U10</f>
        <v>264</v>
      </c>
      <c r="AP19" s="138">
        <f t="shared" si="10"/>
        <v>41.599999999999994</v>
      </c>
      <c r="AQ19" s="138">
        <f t="shared" si="10"/>
        <v>0</v>
      </c>
      <c r="AR19" s="138">
        <f t="shared" si="10"/>
        <v>305.60000000000002</v>
      </c>
      <c r="AS19" s="138">
        <f t="shared" si="10"/>
        <v>312.5</v>
      </c>
      <c r="AT19" s="138">
        <f t="shared" si="10"/>
        <v>229.2</v>
      </c>
      <c r="AU19" s="138">
        <f t="shared" si="10"/>
        <v>0</v>
      </c>
      <c r="AV19" s="138">
        <f t="shared" si="10"/>
        <v>54.800000000000004</v>
      </c>
      <c r="AW19" s="138">
        <f t="shared" si="10"/>
        <v>0.8</v>
      </c>
      <c r="AX19" s="138">
        <f t="shared" si="10"/>
        <v>0</v>
      </c>
      <c r="AY19" s="138">
        <f t="shared" si="10"/>
        <v>0</v>
      </c>
      <c r="AZ19" s="138">
        <f t="shared" si="10"/>
        <v>0</v>
      </c>
      <c r="BA19" s="138">
        <f t="shared" si="10"/>
        <v>0</v>
      </c>
      <c r="BB19" s="138">
        <f t="shared" si="10"/>
        <v>0</v>
      </c>
      <c r="BC19" s="138">
        <f t="shared" si="10"/>
        <v>541.70000000000005</v>
      </c>
    </row>
    <row r="20" spans="1:56" x14ac:dyDescent="0.2">
      <c r="A20" s="23" t="s">
        <v>44</v>
      </c>
      <c r="B20" s="24" t="s">
        <v>45</v>
      </c>
      <c r="C20" s="28">
        <f>'2011_AG_GW_Counties'!C20</f>
        <v>29.4</v>
      </c>
      <c r="D20" s="29">
        <f>'2011_Urban_GW_Counties'!C20</f>
        <v>457.09999999999997</v>
      </c>
      <c r="E20" s="29">
        <f>'2011_MW_GW_Counties'!C20</f>
        <v>0</v>
      </c>
      <c r="F20" s="29">
        <f t="shared" si="0"/>
        <v>486.49999999999994</v>
      </c>
      <c r="G20" s="28">
        <f>'2011_AG_GW_Counties'!H20</f>
        <v>50.5</v>
      </c>
      <c r="H20" s="29">
        <f>'2011_Urban_GW_Counties'!H20</f>
        <v>1630.6000000000001</v>
      </c>
      <c r="I20" s="29">
        <f>'2011_MW_GW_Counties'!H20</f>
        <v>26.9</v>
      </c>
      <c r="J20" s="28">
        <f>'2011_AG_GW_Counties'!D20+'2011_Urban_GW_Counties'!D20+'2011_MW_GW_Counties'!D20</f>
        <v>93.6</v>
      </c>
      <c r="K20" s="28">
        <f>'2011_AG_GW_Counties'!E20+'2011_Urban_GW_Counties'!E20+'2011_MW_GW_Counties'!E20</f>
        <v>74.400000000000006</v>
      </c>
      <c r="L20" s="28">
        <f>'2011_AG_GW_Counties'!F20+'2011_Urban_GW_Counties'!F20+'2011_MW_GW_Counties'!F20</f>
        <v>0</v>
      </c>
      <c r="M20" s="28">
        <f>'2011_AG_GW_Counties'!J20</f>
        <v>3.3</v>
      </c>
      <c r="N20" s="29">
        <f>'2011_Urban_GW_Counties'!J20</f>
        <v>4.6999999999999993</v>
      </c>
      <c r="O20" s="29">
        <f>'2011_MW_GW_Counties'!J20</f>
        <v>0</v>
      </c>
      <c r="P20" s="28">
        <f>'2011_AG_GW_Counties'!J20+'2011_Urban_GW_Counties'!J20+'2011_MW_GW_Counties'!J20</f>
        <v>7.9999999999999991</v>
      </c>
      <c r="Q20" s="29">
        <f>'2011_AG_GW_Counties'!H20+'2011_Urban_GW_Counties'!H20+'2011_MW_GW_Counties'!H20</f>
        <v>1708.0000000000002</v>
      </c>
      <c r="S20" s="27">
        <v>507</v>
      </c>
      <c r="T20" s="25" t="s">
        <v>163</v>
      </c>
      <c r="U20" s="28">
        <f>'2011_AG_GW_Counties'!P20</f>
        <v>448.79999999999995</v>
      </c>
      <c r="V20" s="29">
        <f>'2011_Urban_GW_Counties'!P20</f>
        <v>40.400000000000006</v>
      </c>
      <c r="W20" s="29">
        <f>'2011_MW_GW_Counties'!P20</f>
        <v>8.1</v>
      </c>
      <c r="X20" s="29">
        <f t="shared" si="3"/>
        <v>497.29999999999995</v>
      </c>
      <c r="Y20" s="28">
        <f>'2011_AG_GW_Counties'!U20</f>
        <v>2017.4999999999998</v>
      </c>
      <c r="Z20" s="29">
        <f>'2011_Urban_GW_Counties'!U20</f>
        <v>59.8</v>
      </c>
      <c r="AA20" s="29">
        <f>'2011_MW_GW_Counties'!U20</f>
        <v>274.7</v>
      </c>
      <c r="AB20" s="28">
        <f>'2011_AG_GW_Counties'!Q20+'2011_Urban_GW_Counties'!Q20+'2011_MW_GW_Counties'!Q20</f>
        <v>86.199999999999989</v>
      </c>
      <c r="AC20" s="28">
        <f>'2011_AG_GW_Counties'!R20+'2011_Urban_GW_Counties'!R20+'2011_MW_GW_Counties'!R20</f>
        <v>0</v>
      </c>
      <c r="AD20" s="28">
        <f>'2011_AG_GW_Counties'!S20+'2011_Urban_GW_Counties'!S20+'2011_MW_GW_Counties'!S20</f>
        <v>160.6</v>
      </c>
      <c r="AE20" s="28">
        <f>'2011_AG_GW_Counties'!W20</f>
        <v>179.70000000000002</v>
      </c>
      <c r="AF20" s="29">
        <f>'2011_Urban_GW_Counties'!W20</f>
        <v>0</v>
      </c>
      <c r="AG20" s="29">
        <f>'2011_MW_GW_Counties'!W20</f>
        <v>124.30000000000001</v>
      </c>
      <c r="AH20" s="28">
        <f>'2011_AG_GW_Counties'!W20+'2011_Urban_GW_Counties'!W20+'2011_MW_GW_Counties'!W20</f>
        <v>304</v>
      </c>
      <c r="AI20" s="29">
        <f t="shared" si="1"/>
        <v>2351.9999999999995</v>
      </c>
      <c r="AL20" s="148"/>
      <c r="AM20" s="150">
        <v>402</v>
      </c>
      <c r="AN20" s="151" t="s">
        <v>155</v>
      </c>
      <c r="AO20" s="138">
        <f t="shared" si="10"/>
        <v>4.5999999999999996</v>
      </c>
      <c r="AP20" s="138">
        <f t="shared" si="10"/>
        <v>408.6</v>
      </c>
      <c r="AQ20" s="138">
        <f t="shared" si="10"/>
        <v>0</v>
      </c>
      <c r="AR20" s="138">
        <f t="shared" si="10"/>
        <v>413.20000000000005</v>
      </c>
      <c r="AS20" s="138">
        <f t="shared" si="10"/>
        <v>9.1999999999999993</v>
      </c>
      <c r="AT20" s="138">
        <f t="shared" si="10"/>
        <v>1470.8999999999999</v>
      </c>
      <c r="AU20" s="138">
        <f t="shared" si="10"/>
        <v>26.9</v>
      </c>
      <c r="AV20" s="138">
        <f t="shared" si="10"/>
        <v>55.6</v>
      </c>
      <c r="AW20" s="138">
        <f t="shared" si="10"/>
        <v>74.400000000000006</v>
      </c>
      <c r="AX20" s="138">
        <f t="shared" si="10"/>
        <v>0</v>
      </c>
      <c r="AY20" s="138">
        <f t="shared" si="10"/>
        <v>0</v>
      </c>
      <c r="AZ20" s="138">
        <f t="shared" si="10"/>
        <v>0</v>
      </c>
      <c r="BA20" s="138">
        <f t="shared" si="10"/>
        <v>0</v>
      </c>
      <c r="BB20" s="138">
        <f t="shared" si="10"/>
        <v>0</v>
      </c>
      <c r="BC20" s="138">
        <f t="shared" si="10"/>
        <v>1507</v>
      </c>
    </row>
    <row r="21" spans="1:56" x14ac:dyDescent="0.2">
      <c r="A21" s="23" t="s">
        <v>46</v>
      </c>
      <c r="B21" s="24" t="s">
        <v>47</v>
      </c>
      <c r="C21" s="28">
        <f>'2011_AG_GW_Counties'!C21</f>
        <v>532.4</v>
      </c>
      <c r="D21" s="29">
        <f>'2011_Urban_GW_Counties'!C21</f>
        <v>30.5</v>
      </c>
      <c r="E21" s="29">
        <f>'2011_MW_GW_Counties'!C21</f>
        <v>0</v>
      </c>
      <c r="F21" s="29">
        <f t="shared" si="0"/>
        <v>562.9</v>
      </c>
      <c r="G21" s="28">
        <f>'2011_AG_GW_Counties'!H21</f>
        <v>998.59999999999991</v>
      </c>
      <c r="H21" s="29">
        <f>'2011_Urban_GW_Counties'!H21</f>
        <v>30.5</v>
      </c>
      <c r="I21" s="29">
        <f>'2011_MW_GW_Counties'!H21</f>
        <v>0</v>
      </c>
      <c r="J21" s="28">
        <f>'2011_AG_GW_Counties'!D21+'2011_Urban_GW_Counties'!D21+'2011_MW_GW_Counties'!D21</f>
        <v>96.2</v>
      </c>
      <c r="K21" s="28">
        <f>'2011_AG_GW_Counties'!E21+'2011_Urban_GW_Counties'!E21+'2011_MW_GW_Counties'!E21</f>
        <v>0</v>
      </c>
      <c r="L21" s="28">
        <f>'2011_AG_GW_Counties'!F21+'2011_Urban_GW_Counties'!F21+'2011_MW_GW_Counties'!F21</f>
        <v>23.2</v>
      </c>
      <c r="M21" s="28">
        <f>'2011_AG_GW_Counties'!J21</f>
        <v>0</v>
      </c>
      <c r="N21" s="29">
        <f>'2011_Urban_GW_Counties'!J21</f>
        <v>0</v>
      </c>
      <c r="O21" s="29">
        <f>'2011_MW_GW_Counties'!J21</f>
        <v>0</v>
      </c>
      <c r="P21" s="28">
        <f>'2011_AG_GW_Counties'!J21+'2011_Urban_GW_Counties'!J21+'2011_MW_GW_Counties'!J21</f>
        <v>0</v>
      </c>
      <c r="Q21" s="29">
        <f>'2011_AG_GW_Counties'!H21+'2011_Urban_GW_Counties'!H21+'2011_MW_GW_Counties'!H21</f>
        <v>1029.0999999999999</v>
      </c>
      <c r="S21" s="27">
        <v>508</v>
      </c>
      <c r="T21" s="25" t="s">
        <v>164</v>
      </c>
      <c r="U21" s="28">
        <f>'2011_AG_GW_Counties'!P21</f>
        <v>17.399999999999999</v>
      </c>
      <c r="V21" s="29">
        <f>'2011_Urban_GW_Counties'!P21</f>
        <v>15.899999999999999</v>
      </c>
      <c r="W21" s="29">
        <f>'2011_MW_GW_Counties'!P21</f>
        <v>0</v>
      </c>
      <c r="X21" s="29">
        <f t="shared" si="3"/>
        <v>33.299999999999997</v>
      </c>
      <c r="Y21" s="28">
        <f>'2011_AG_GW_Counties'!U21</f>
        <v>221.39999999999998</v>
      </c>
      <c r="Z21" s="29">
        <f>'2011_Urban_GW_Counties'!U21</f>
        <v>98.000000000000014</v>
      </c>
      <c r="AA21" s="29">
        <f>'2011_MW_GW_Counties'!U21</f>
        <v>0.4</v>
      </c>
      <c r="AB21" s="28">
        <f>'2011_AG_GW_Counties'!Q21+'2011_Urban_GW_Counties'!Q21+'2011_MW_GW_Counties'!Q21</f>
        <v>28.299999999999997</v>
      </c>
      <c r="AC21" s="28">
        <f>'2011_AG_GW_Counties'!R21+'2011_Urban_GW_Counties'!R21+'2011_MW_GW_Counties'!R21</f>
        <v>0</v>
      </c>
      <c r="AD21" s="28">
        <f>'2011_AG_GW_Counties'!S21+'2011_Urban_GW_Counties'!S21+'2011_MW_GW_Counties'!S21</f>
        <v>18.5</v>
      </c>
      <c r="AE21" s="28">
        <f>'2011_AG_GW_Counties'!W21</f>
        <v>0.30000000000000004</v>
      </c>
      <c r="AF21" s="29">
        <f>'2011_Urban_GW_Counties'!W21</f>
        <v>0</v>
      </c>
      <c r="AG21" s="29">
        <f>'2011_MW_GW_Counties'!W21</f>
        <v>0</v>
      </c>
      <c r="AH21" s="28">
        <f>'2011_AG_GW_Counties'!W21+'2011_Urban_GW_Counties'!W21+'2011_MW_GW_Counties'!W21</f>
        <v>0.30000000000000004</v>
      </c>
      <c r="AI21" s="29">
        <f t="shared" si="1"/>
        <v>319.79999999999995</v>
      </c>
      <c r="AL21" s="148"/>
      <c r="AM21" s="150">
        <v>403</v>
      </c>
      <c r="AN21" s="151" t="s">
        <v>156</v>
      </c>
      <c r="AO21" s="138">
        <f t="shared" si="10"/>
        <v>131.89999999999998</v>
      </c>
      <c r="AP21" s="138">
        <f t="shared" si="10"/>
        <v>415</v>
      </c>
      <c r="AQ21" s="138">
        <f t="shared" si="10"/>
        <v>0.2</v>
      </c>
      <c r="AR21" s="138">
        <f t="shared" si="10"/>
        <v>547.1</v>
      </c>
      <c r="AS21" s="138">
        <f t="shared" si="10"/>
        <v>147.1</v>
      </c>
      <c r="AT21" s="138">
        <f t="shared" si="10"/>
        <v>1137.5</v>
      </c>
      <c r="AU21" s="138">
        <f t="shared" si="10"/>
        <v>6.1</v>
      </c>
      <c r="AV21" s="138">
        <f t="shared" si="10"/>
        <v>261.89999999999998</v>
      </c>
      <c r="AW21" s="138">
        <f t="shared" si="10"/>
        <v>64.099999999999994</v>
      </c>
      <c r="AX21" s="138">
        <f t="shared" si="10"/>
        <v>0</v>
      </c>
      <c r="AY21" s="138">
        <f t="shared" si="10"/>
        <v>5.7</v>
      </c>
      <c r="AZ21" s="138">
        <f t="shared" si="10"/>
        <v>226.2</v>
      </c>
      <c r="BA21" s="138">
        <f t="shared" si="10"/>
        <v>0</v>
      </c>
      <c r="BB21" s="138">
        <f t="shared" si="10"/>
        <v>231.89999999999998</v>
      </c>
      <c r="BC21" s="138">
        <f t="shared" si="10"/>
        <v>1290.6999999999998</v>
      </c>
    </row>
    <row r="22" spans="1:56" ht="13.5" thickBot="1" x14ac:dyDescent="0.25">
      <c r="A22" s="23" t="s">
        <v>48</v>
      </c>
      <c r="B22" s="24" t="s">
        <v>49</v>
      </c>
      <c r="C22" s="28">
        <f>'2011_AG_GW_Counties'!C22</f>
        <v>5.0999999999999996</v>
      </c>
      <c r="D22" s="29">
        <f>'2011_Urban_GW_Counties'!C22</f>
        <v>0.60000000000000009</v>
      </c>
      <c r="E22" s="29">
        <f>'2011_MW_GW_Counties'!C22</f>
        <v>0</v>
      </c>
      <c r="F22" s="29">
        <f t="shared" si="0"/>
        <v>5.6999999999999993</v>
      </c>
      <c r="G22" s="28">
        <f>'2011_AG_GW_Counties'!H22</f>
        <v>8.6</v>
      </c>
      <c r="H22" s="29">
        <f>'2011_Urban_GW_Counties'!H22</f>
        <v>33.4</v>
      </c>
      <c r="I22" s="29">
        <f>'2011_MW_GW_Counties'!H22</f>
        <v>0</v>
      </c>
      <c r="J22" s="28">
        <f>'2011_AG_GW_Counties'!D22+'2011_Urban_GW_Counties'!D22+'2011_MW_GW_Counties'!D22</f>
        <v>9.6</v>
      </c>
      <c r="K22" s="28">
        <f>'2011_AG_GW_Counties'!E22+'2011_Urban_GW_Counties'!E22+'2011_MW_GW_Counties'!E22</f>
        <v>0</v>
      </c>
      <c r="L22" s="28">
        <f>'2011_AG_GW_Counties'!F22+'2011_Urban_GW_Counties'!F22+'2011_MW_GW_Counties'!F22</f>
        <v>2</v>
      </c>
      <c r="M22" s="28">
        <f>'2011_AG_GW_Counties'!J22</f>
        <v>0</v>
      </c>
      <c r="N22" s="29">
        <f>'2011_Urban_GW_Counties'!J22</f>
        <v>0</v>
      </c>
      <c r="O22" s="29">
        <f>'2011_MW_GW_Counties'!J22</f>
        <v>0</v>
      </c>
      <c r="P22" s="28">
        <f>'2011_AG_GW_Counties'!J22+'2011_Urban_GW_Counties'!J22+'2011_MW_GW_Counties'!J22</f>
        <v>0</v>
      </c>
      <c r="Q22" s="29">
        <f>'2011_AG_GW_Counties'!H22+'2011_Urban_GW_Counties'!H22+'2011_MW_GW_Counties'!H22</f>
        <v>42</v>
      </c>
      <c r="S22" s="27">
        <v>509</v>
      </c>
      <c r="T22" s="25" t="s">
        <v>165</v>
      </c>
      <c r="U22" s="28">
        <f>'2011_AG_GW_Counties'!P22</f>
        <v>181.8</v>
      </c>
      <c r="V22" s="29">
        <f>'2011_Urban_GW_Counties'!P22</f>
        <v>42.400000000000006</v>
      </c>
      <c r="W22" s="29">
        <f>'2011_MW_GW_Counties'!P22</f>
        <v>0</v>
      </c>
      <c r="X22" s="29">
        <f t="shared" si="3"/>
        <v>224.20000000000002</v>
      </c>
      <c r="Y22" s="28">
        <f>'2011_AG_GW_Counties'!U22</f>
        <v>567.1</v>
      </c>
      <c r="Z22" s="29">
        <f>'2011_Urban_GW_Counties'!U22</f>
        <v>59</v>
      </c>
      <c r="AA22" s="29">
        <f>'2011_MW_GW_Counties'!U22</f>
        <v>0</v>
      </c>
      <c r="AB22" s="28">
        <f>'2011_AG_GW_Counties'!Q22+'2011_Urban_GW_Counties'!Q22+'2011_MW_GW_Counties'!Q22</f>
        <v>33.200000000000003</v>
      </c>
      <c r="AC22" s="28">
        <f>'2011_AG_GW_Counties'!R22+'2011_Urban_GW_Counties'!R22+'2011_MW_GW_Counties'!R22</f>
        <v>0</v>
      </c>
      <c r="AD22" s="28">
        <f>'2011_AG_GW_Counties'!S22+'2011_Urban_GW_Counties'!S22+'2011_MW_GW_Counties'!S22</f>
        <v>25.299999999999997</v>
      </c>
      <c r="AE22" s="28">
        <f>'2011_AG_GW_Counties'!W22</f>
        <v>0</v>
      </c>
      <c r="AF22" s="29">
        <f>'2011_Urban_GW_Counties'!W22</f>
        <v>0</v>
      </c>
      <c r="AG22" s="29">
        <f>'2011_MW_GW_Counties'!W22</f>
        <v>0</v>
      </c>
      <c r="AH22" s="28">
        <f>'2011_AG_GW_Counties'!W22+'2011_Urban_GW_Counties'!W22+'2011_MW_GW_Counties'!W22</f>
        <v>0</v>
      </c>
      <c r="AI22" s="29">
        <f t="shared" si="1"/>
        <v>626.1</v>
      </c>
      <c r="AL22" s="148"/>
      <c r="AM22" s="152">
        <v>404</v>
      </c>
      <c r="AN22" s="153" t="s">
        <v>81</v>
      </c>
      <c r="AO22" s="154">
        <f t="shared" si="10"/>
        <v>38</v>
      </c>
      <c r="AP22" s="154">
        <f t="shared" si="10"/>
        <v>47.099999999999994</v>
      </c>
      <c r="AQ22" s="154">
        <f t="shared" si="10"/>
        <v>0</v>
      </c>
      <c r="AR22" s="154">
        <f t="shared" si="10"/>
        <v>85.1</v>
      </c>
      <c r="AS22" s="154">
        <f t="shared" si="10"/>
        <v>186.4</v>
      </c>
      <c r="AT22" s="154">
        <f t="shared" si="10"/>
        <v>486.1</v>
      </c>
      <c r="AU22" s="154">
        <f t="shared" si="10"/>
        <v>0</v>
      </c>
      <c r="AV22" s="154">
        <f t="shared" si="10"/>
        <v>11</v>
      </c>
      <c r="AW22" s="154">
        <f t="shared" si="10"/>
        <v>5.2</v>
      </c>
      <c r="AX22" s="154">
        <f t="shared" si="10"/>
        <v>0</v>
      </c>
      <c r="AY22" s="154">
        <f t="shared" si="10"/>
        <v>0</v>
      </c>
      <c r="AZ22" s="154">
        <f t="shared" si="10"/>
        <v>0</v>
      </c>
      <c r="BA22" s="154">
        <f t="shared" si="10"/>
        <v>0</v>
      </c>
      <c r="BB22" s="154">
        <f t="shared" si="10"/>
        <v>0</v>
      </c>
      <c r="BC22" s="154">
        <f t="shared" si="10"/>
        <v>672.5</v>
      </c>
    </row>
    <row r="23" spans="1:56" ht="13.5" thickTop="1" x14ac:dyDescent="0.2">
      <c r="A23" s="23" t="s">
        <v>50</v>
      </c>
      <c r="B23" s="24" t="s">
        <v>51</v>
      </c>
      <c r="C23" s="28">
        <f>'2011_AG_GW_Counties'!C23</f>
        <v>3.9</v>
      </c>
      <c r="D23" s="29">
        <f>'2011_Urban_GW_Counties'!C23</f>
        <v>3.4000000000000004</v>
      </c>
      <c r="E23" s="29">
        <f>'2011_MW_GW_Counties'!C23</f>
        <v>0</v>
      </c>
      <c r="F23" s="29">
        <f t="shared" si="0"/>
        <v>7.3000000000000007</v>
      </c>
      <c r="G23" s="28">
        <f>'2011_AG_GW_Counties'!H23</f>
        <v>3.9</v>
      </c>
      <c r="H23" s="29">
        <f>'2011_Urban_GW_Counties'!H23</f>
        <v>3.4000000000000004</v>
      </c>
      <c r="I23" s="29">
        <f>'2011_MW_GW_Counties'!H23</f>
        <v>0</v>
      </c>
      <c r="J23" s="28">
        <f>'2011_AG_GW_Counties'!D23+'2011_Urban_GW_Counties'!D23+'2011_MW_GW_Counties'!D23</f>
        <v>2.2000000000000002</v>
      </c>
      <c r="K23" s="28">
        <f>'2011_AG_GW_Counties'!E23+'2011_Urban_GW_Counties'!E23+'2011_MW_GW_Counties'!E23</f>
        <v>0</v>
      </c>
      <c r="L23" s="28">
        <f>'2011_AG_GW_Counties'!F23+'2011_Urban_GW_Counties'!F23+'2011_MW_GW_Counties'!F23</f>
        <v>0</v>
      </c>
      <c r="M23" s="28">
        <f>'2011_AG_GW_Counties'!J23</f>
        <v>0</v>
      </c>
      <c r="N23" s="29">
        <f>'2011_Urban_GW_Counties'!J23</f>
        <v>0</v>
      </c>
      <c r="O23" s="29">
        <f>'2011_MW_GW_Counties'!J23</f>
        <v>0</v>
      </c>
      <c r="P23" s="28">
        <f>'2011_AG_GW_Counties'!J23+'2011_Urban_GW_Counties'!J23+'2011_MW_GW_Counties'!J23</f>
        <v>0</v>
      </c>
      <c r="Q23" s="29">
        <f>'2011_AG_GW_Counties'!H23+'2011_Urban_GW_Counties'!H23+'2011_MW_GW_Counties'!H23</f>
        <v>7.3000000000000007</v>
      </c>
      <c r="S23" s="27">
        <v>510</v>
      </c>
      <c r="T23" s="25" t="s">
        <v>166</v>
      </c>
      <c r="U23" s="28">
        <f>'2011_AG_GW_Counties'!P23</f>
        <v>25.8</v>
      </c>
      <c r="V23" s="29">
        <f>'2011_Urban_GW_Counties'!P23</f>
        <v>3.4999999999999996</v>
      </c>
      <c r="W23" s="29">
        <f>'2011_MW_GW_Counties'!P23</f>
        <v>0</v>
      </c>
      <c r="X23" s="29">
        <f t="shared" si="3"/>
        <v>29.3</v>
      </c>
      <c r="Y23" s="28">
        <f>'2011_AG_GW_Counties'!U23</f>
        <v>368.8</v>
      </c>
      <c r="Z23" s="29">
        <f>'2011_Urban_GW_Counties'!U23</f>
        <v>24.1</v>
      </c>
      <c r="AA23" s="29">
        <f>'2011_MW_GW_Counties'!U23</f>
        <v>45.9</v>
      </c>
      <c r="AB23" s="28">
        <f>'2011_AG_GW_Counties'!Q23+'2011_Urban_GW_Counties'!Q23+'2011_MW_GW_Counties'!Q23</f>
        <v>2.8</v>
      </c>
      <c r="AC23" s="28">
        <f>'2011_AG_GW_Counties'!R23+'2011_Urban_GW_Counties'!R23+'2011_MW_GW_Counties'!R23</f>
        <v>0</v>
      </c>
      <c r="AD23" s="28">
        <f>'2011_AG_GW_Counties'!S23+'2011_Urban_GW_Counties'!S23+'2011_MW_GW_Counties'!S23</f>
        <v>4.6999999999999993</v>
      </c>
      <c r="AE23" s="28">
        <f>'2011_AG_GW_Counties'!W23</f>
        <v>16</v>
      </c>
      <c r="AF23" s="29">
        <f>'2011_Urban_GW_Counties'!W23</f>
        <v>0</v>
      </c>
      <c r="AG23" s="29">
        <f>'2011_MW_GW_Counties'!W23</f>
        <v>0</v>
      </c>
      <c r="AH23" s="28">
        <f>'2011_AG_GW_Counties'!W23+'2011_Urban_GW_Counties'!W23+'2011_MW_GW_Counties'!W23</f>
        <v>16</v>
      </c>
      <c r="AI23" s="29">
        <f t="shared" si="1"/>
        <v>438.8</v>
      </c>
      <c r="AL23" s="148"/>
      <c r="AM23" s="150"/>
      <c r="AN23" s="155" t="s">
        <v>242</v>
      </c>
      <c r="AO23" s="138">
        <f>SUM(AO19:AO22)</f>
        <v>438.5</v>
      </c>
      <c r="AP23" s="138">
        <f t="shared" ref="AP23:BC23" si="11">SUM(AP19:AP22)</f>
        <v>912.30000000000007</v>
      </c>
      <c r="AQ23" s="138">
        <f t="shared" si="11"/>
        <v>0.2</v>
      </c>
      <c r="AR23" s="138">
        <f t="shared" si="11"/>
        <v>1351</v>
      </c>
      <c r="AS23" s="138">
        <f t="shared" si="11"/>
        <v>655.19999999999993</v>
      </c>
      <c r="AT23" s="138">
        <f t="shared" si="11"/>
        <v>3323.7</v>
      </c>
      <c r="AU23" s="138">
        <f t="shared" si="11"/>
        <v>33</v>
      </c>
      <c r="AV23" s="138">
        <f t="shared" si="11"/>
        <v>383.29999999999995</v>
      </c>
      <c r="AW23" s="138">
        <f t="shared" si="11"/>
        <v>144.5</v>
      </c>
      <c r="AX23" s="138">
        <f t="shared" si="11"/>
        <v>0</v>
      </c>
      <c r="AY23" s="138">
        <f t="shared" si="11"/>
        <v>5.7</v>
      </c>
      <c r="AZ23" s="138">
        <f t="shared" si="11"/>
        <v>226.2</v>
      </c>
      <c r="BA23" s="138">
        <f t="shared" si="11"/>
        <v>0</v>
      </c>
      <c r="BB23" s="138">
        <f t="shared" si="11"/>
        <v>231.89999999999998</v>
      </c>
      <c r="BC23" s="138">
        <f t="shared" si="11"/>
        <v>4011.8999999999996</v>
      </c>
      <c r="BD23" s="28">
        <f>AS23+AT23+AU23</f>
        <v>4011.8999999999996</v>
      </c>
    </row>
    <row r="24" spans="1:56" x14ac:dyDescent="0.2">
      <c r="A24" s="23" t="s">
        <v>52</v>
      </c>
      <c r="B24" s="24" t="s">
        <v>53</v>
      </c>
      <c r="C24" s="28">
        <f>'2011_AG_GW_Counties'!C24</f>
        <v>22.999999999999996</v>
      </c>
      <c r="D24" s="29">
        <f>'2011_Urban_GW_Counties'!C24</f>
        <v>6.4</v>
      </c>
      <c r="E24" s="29">
        <f>'2011_MW_GW_Counties'!C24</f>
        <v>0</v>
      </c>
      <c r="F24" s="29">
        <f t="shared" si="0"/>
        <v>29.4</v>
      </c>
      <c r="G24" s="28">
        <f>'2011_AG_GW_Counties'!H24</f>
        <v>44.79999999999999</v>
      </c>
      <c r="H24" s="29">
        <f>'2011_Urban_GW_Counties'!H24</f>
        <v>11.6</v>
      </c>
      <c r="I24" s="29">
        <f>'2011_MW_GW_Counties'!H24</f>
        <v>0</v>
      </c>
      <c r="J24" s="28">
        <f>'2011_AG_GW_Counties'!D24+'2011_Urban_GW_Counties'!D24+'2011_MW_GW_Counties'!D24</f>
        <v>6.9</v>
      </c>
      <c r="K24" s="28">
        <f>'2011_AG_GW_Counties'!E24+'2011_Urban_GW_Counties'!E24+'2011_MW_GW_Counties'!E24</f>
        <v>0</v>
      </c>
      <c r="L24" s="28">
        <f>'2011_AG_GW_Counties'!F24+'2011_Urban_GW_Counties'!F24+'2011_MW_GW_Counties'!F24</f>
        <v>1.1000000000000001</v>
      </c>
      <c r="M24" s="28">
        <f>'2011_AG_GW_Counties'!J24</f>
        <v>0.4</v>
      </c>
      <c r="N24" s="29">
        <f>'2011_Urban_GW_Counties'!J24</f>
        <v>0</v>
      </c>
      <c r="O24" s="29">
        <f>'2011_MW_GW_Counties'!J24</f>
        <v>0</v>
      </c>
      <c r="P24" s="28">
        <f>'2011_AG_GW_Counties'!J24+'2011_Urban_GW_Counties'!J24+'2011_MW_GW_Counties'!J24</f>
        <v>0.4</v>
      </c>
      <c r="Q24" s="29">
        <f>'2011_AG_GW_Counties'!H24+'2011_Urban_GW_Counties'!H24+'2011_MW_GW_Counties'!H24</f>
        <v>56.399999999999991</v>
      </c>
      <c r="S24" s="27">
        <v>511</v>
      </c>
      <c r="T24" s="25" t="s">
        <v>167</v>
      </c>
      <c r="U24" s="28">
        <f>'2011_AG_GW_Counties'!P24</f>
        <v>155.1</v>
      </c>
      <c r="V24" s="29">
        <f>'2011_Urban_GW_Counties'!P24</f>
        <v>143.19999999999999</v>
      </c>
      <c r="W24" s="29">
        <f>'2011_MW_GW_Counties'!P24</f>
        <v>0.5</v>
      </c>
      <c r="X24" s="29">
        <f t="shared" si="3"/>
        <v>298.79999999999995</v>
      </c>
      <c r="Y24" s="28">
        <f>'2011_AG_GW_Counties'!U24</f>
        <v>303.2</v>
      </c>
      <c r="Z24" s="29">
        <f>'2011_Urban_GW_Counties'!U24</f>
        <v>391.79999999999995</v>
      </c>
      <c r="AA24" s="29">
        <f>'2011_MW_GW_Counties'!U24</f>
        <v>2</v>
      </c>
      <c r="AB24" s="28">
        <f>'2011_AG_GW_Counties'!Q24+'2011_Urban_GW_Counties'!Q24+'2011_MW_GW_Counties'!Q24</f>
        <v>58.400000000000006</v>
      </c>
      <c r="AC24" s="28">
        <f>'2011_AG_GW_Counties'!R24+'2011_Urban_GW_Counties'!R24+'2011_MW_GW_Counties'!R24</f>
        <v>0</v>
      </c>
      <c r="AD24" s="28">
        <f>'2011_AG_GW_Counties'!S24+'2011_Urban_GW_Counties'!S24+'2011_MW_GW_Counties'!S24</f>
        <v>41.4</v>
      </c>
      <c r="AE24" s="28">
        <f>'2011_AG_GW_Counties'!W24</f>
        <v>30.1</v>
      </c>
      <c r="AF24" s="29">
        <f>'2011_Urban_GW_Counties'!W24</f>
        <v>0</v>
      </c>
      <c r="AG24" s="29">
        <f>'2011_MW_GW_Counties'!W24</f>
        <v>0</v>
      </c>
      <c r="AH24" s="28">
        <f>'2011_AG_GW_Counties'!W24+'2011_Urban_GW_Counties'!W24+'2011_MW_GW_Counties'!W24</f>
        <v>30.1</v>
      </c>
      <c r="AI24" s="29">
        <f t="shared" si="1"/>
        <v>697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'2011_AG_GW_Counties'!C25</f>
        <v>452.70000000000005</v>
      </c>
      <c r="D25" s="29">
        <f>'2011_Urban_GW_Counties'!C25</f>
        <v>63.3</v>
      </c>
      <c r="E25" s="29">
        <f>'2011_MW_GW_Counties'!C25</f>
        <v>151.6</v>
      </c>
      <c r="F25" s="29">
        <f t="shared" si="0"/>
        <v>667.6</v>
      </c>
      <c r="G25" s="28">
        <f>'2011_AG_GW_Counties'!H25</f>
        <v>2023.8999999999999</v>
      </c>
      <c r="H25" s="29">
        <f>'2011_Urban_GW_Counties'!H25</f>
        <v>65.5</v>
      </c>
      <c r="I25" s="29">
        <f>'2011_MW_GW_Counties'!H25</f>
        <v>467</v>
      </c>
      <c r="J25" s="28">
        <f>'2011_AG_GW_Counties'!D25+'2011_Urban_GW_Counties'!D25+'2011_MW_GW_Counties'!D25</f>
        <v>83.100000000000009</v>
      </c>
      <c r="K25" s="28">
        <f>'2011_AG_GW_Counties'!E25+'2011_Urban_GW_Counties'!E25+'2011_MW_GW_Counties'!E25</f>
        <v>396.70000000000005</v>
      </c>
      <c r="L25" s="28">
        <f>'2011_AG_GW_Counties'!F25+'2011_Urban_GW_Counties'!F25+'2011_MW_GW_Counties'!F25</f>
        <v>78.5</v>
      </c>
      <c r="M25" s="28">
        <f>'2011_AG_GW_Counties'!J25</f>
        <v>69.3</v>
      </c>
      <c r="N25" s="29">
        <f>'2011_Urban_GW_Counties'!J25</f>
        <v>0</v>
      </c>
      <c r="O25" s="29">
        <f>'2011_MW_GW_Counties'!J25</f>
        <v>0</v>
      </c>
      <c r="P25" s="28">
        <f>'2011_AG_GW_Counties'!J25+'2011_Urban_GW_Counties'!J25+'2011_MW_GW_Counties'!J25</f>
        <v>69.3</v>
      </c>
      <c r="Q25" s="29">
        <f>'2011_AG_GW_Counties'!H25+'2011_Urban_GW_Counties'!H25+'2011_MW_GW_Counties'!H25</f>
        <v>2556.3999999999996</v>
      </c>
      <c r="S25" s="27">
        <v>601</v>
      </c>
      <c r="T25" s="25" t="s">
        <v>168</v>
      </c>
      <c r="U25" s="28">
        <f>'2011_AG_GW_Counties'!P25</f>
        <v>0</v>
      </c>
      <c r="V25" s="29">
        <f>'2011_Urban_GW_Counties'!P25</f>
        <v>2</v>
      </c>
      <c r="W25" s="29">
        <f>'2011_MW_GW_Counties'!P25</f>
        <v>0</v>
      </c>
      <c r="X25" s="29">
        <f t="shared" si="3"/>
        <v>2</v>
      </c>
      <c r="Y25" s="28">
        <f>'2011_AG_GW_Counties'!U25</f>
        <v>15.100000000000001</v>
      </c>
      <c r="Z25" s="29">
        <f>'2011_Urban_GW_Counties'!U25</f>
        <v>46.900000000000006</v>
      </c>
      <c r="AA25" s="29">
        <f>'2011_MW_GW_Counties'!U25</f>
        <v>0</v>
      </c>
      <c r="AB25" s="28">
        <f>'2011_AG_GW_Counties'!Q25+'2011_Urban_GW_Counties'!Q25+'2011_MW_GW_Counties'!Q25</f>
        <v>33</v>
      </c>
      <c r="AC25" s="28">
        <f>'2011_AG_GW_Counties'!R25+'2011_Urban_GW_Counties'!R25+'2011_MW_GW_Counties'!R25</f>
        <v>0</v>
      </c>
      <c r="AD25" s="28">
        <f>'2011_AG_GW_Counties'!S25+'2011_Urban_GW_Counties'!S25+'2011_MW_GW_Counties'!S25</f>
        <v>1.4000000000000001</v>
      </c>
      <c r="AE25" s="28">
        <f>'2011_AG_GW_Counties'!W25</f>
        <v>0</v>
      </c>
      <c r="AF25" s="29">
        <f>'2011_Urban_GW_Counties'!W25</f>
        <v>0</v>
      </c>
      <c r="AG25" s="29">
        <f>'2011_MW_GW_Counties'!W25</f>
        <v>0</v>
      </c>
      <c r="AH25" s="28">
        <f>'2011_AG_GW_Counties'!W25+'2011_Urban_GW_Counties'!W25+'2011_MW_GW_Counties'!W25</f>
        <v>0</v>
      </c>
      <c r="AI25" s="29">
        <f t="shared" si="1"/>
        <v>62.000000000000007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'2011_AG_GW_Counties'!C26</f>
        <v>59.2</v>
      </c>
      <c r="D26" s="29">
        <f>'2011_Urban_GW_Counties'!C26</f>
        <v>3.3</v>
      </c>
      <c r="E26" s="29">
        <f>'2011_MW_GW_Counties'!C26</f>
        <v>0.2</v>
      </c>
      <c r="F26" s="29">
        <f t="shared" si="0"/>
        <v>62.7</v>
      </c>
      <c r="G26" s="28">
        <f>'2011_AG_GW_Counties'!H26</f>
        <v>303.89999999999998</v>
      </c>
      <c r="H26" s="29">
        <f>'2011_Urban_GW_Counties'!H26</f>
        <v>3.5</v>
      </c>
      <c r="I26" s="29">
        <f>'2011_MW_GW_Counties'!H26</f>
        <v>85.600000000000009</v>
      </c>
      <c r="J26" s="28">
        <f>'2011_AG_GW_Counties'!D26+'2011_Urban_GW_Counties'!D26+'2011_MW_GW_Counties'!D26</f>
        <v>14.6</v>
      </c>
      <c r="K26" s="28">
        <f>'2011_AG_GW_Counties'!E26+'2011_Urban_GW_Counties'!E26+'2011_MW_GW_Counties'!E26</f>
        <v>0</v>
      </c>
      <c r="L26" s="28">
        <f>'2011_AG_GW_Counties'!F26+'2011_Urban_GW_Counties'!F26+'2011_MW_GW_Counties'!F26</f>
        <v>19.5</v>
      </c>
      <c r="M26" s="28">
        <f>'2011_AG_GW_Counties'!J26</f>
        <v>35.200000000000003</v>
      </c>
      <c r="N26" s="29">
        <f>'2011_Urban_GW_Counties'!J26</f>
        <v>0</v>
      </c>
      <c r="O26" s="29">
        <f>'2011_MW_GW_Counties'!J26</f>
        <v>4.7</v>
      </c>
      <c r="P26" s="28">
        <f>'2011_AG_GW_Counties'!J26+'2011_Urban_GW_Counties'!J26+'2011_MW_GW_Counties'!J26</f>
        <v>39.900000000000006</v>
      </c>
      <c r="Q26" s="29">
        <f>'2011_AG_GW_Counties'!H26+'2011_Urban_GW_Counties'!H26+'2011_MW_GW_Counties'!H26</f>
        <v>393</v>
      </c>
      <c r="S26" s="27">
        <v>602</v>
      </c>
      <c r="T26" s="25" t="s">
        <v>169</v>
      </c>
      <c r="U26" s="28">
        <f>'2011_AG_GW_Counties'!P26</f>
        <v>0</v>
      </c>
      <c r="V26" s="29">
        <f>'2011_Urban_GW_Counties'!P26</f>
        <v>34.200000000000003</v>
      </c>
      <c r="W26" s="29">
        <f>'2011_MW_GW_Counties'!P26</f>
        <v>0</v>
      </c>
      <c r="X26" s="29">
        <f t="shared" si="3"/>
        <v>34.200000000000003</v>
      </c>
      <c r="Y26" s="28">
        <f>'2011_AG_GW_Counties'!U26</f>
        <v>591</v>
      </c>
      <c r="Z26" s="29">
        <f>'2011_Urban_GW_Counties'!U26</f>
        <v>105.7</v>
      </c>
      <c r="AA26" s="29">
        <f>'2011_MW_GW_Counties'!U26</f>
        <v>2.4</v>
      </c>
      <c r="AB26" s="28">
        <f>'2011_AG_GW_Counties'!Q26+'2011_Urban_GW_Counties'!Q26+'2011_MW_GW_Counties'!Q26</f>
        <v>14.899999999999999</v>
      </c>
      <c r="AC26" s="28">
        <f>'2011_AG_GW_Counties'!R26+'2011_Urban_GW_Counties'!R26+'2011_MW_GW_Counties'!R26</f>
        <v>0</v>
      </c>
      <c r="AD26" s="28">
        <f>'2011_AG_GW_Counties'!S26+'2011_Urban_GW_Counties'!S26+'2011_MW_GW_Counties'!S26</f>
        <v>5.7</v>
      </c>
      <c r="AE26" s="28">
        <f>'2011_AG_GW_Counties'!W26</f>
        <v>0</v>
      </c>
      <c r="AF26" s="29">
        <f>'2011_Urban_GW_Counties'!W26</f>
        <v>0</v>
      </c>
      <c r="AG26" s="29">
        <f>'2011_MW_GW_Counties'!W26</f>
        <v>0</v>
      </c>
      <c r="AH26" s="28">
        <f>'2011_AG_GW_Counties'!W26+'2011_Urban_GW_Counties'!W26+'2011_MW_GW_Counties'!W26</f>
        <v>0</v>
      </c>
      <c r="AI26" s="29">
        <f t="shared" si="1"/>
        <v>699.1</v>
      </c>
      <c r="AL26" s="148" t="s">
        <v>235</v>
      </c>
      <c r="AM26" s="150">
        <v>501</v>
      </c>
      <c r="AN26" s="151" t="s">
        <v>157</v>
      </c>
      <c r="AO26" s="138">
        <f t="shared" ref="AO26:BC36" si="12">U14</f>
        <v>56.400000000000006</v>
      </c>
      <c r="AP26" s="138">
        <f t="shared" si="12"/>
        <v>10.6</v>
      </c>
      <c r="AQ26" s="138">
        <f t="shared" si="12"/>
        <v>0.7</v>
      </c>
      <c r="AR26" s="138">
        <f t="shared" si="12"/>
        <v>67.7</v>
      </c>
      <c r="AS26" s="138">
        <f t="shared" si="12"/>
        <v>217.6</v>
      </c>
      <c r="AT26" s="138">
        <f t="shared" si="12"/>
        <v>12.7</v>
      </c>
      <c r="AU26" s="138">
        <f t="shared" si="12"/>
        <v>11.399999999999999</v>
      </c>
      <c r="AV26" s="138">
        <f t="shared" si="12"/>
        <v>12.899999999999999</v>
      </c>
      <c r="AW26" s="138">
        <f t="shared" si="12"/>
        <v>0</v>
      </c>
      <c r="AX26" s="138">
        <f t="shared" si="12"/>
        <v>3.3</v>
      </c>
      <c r="AY26" s="138">
        <f t="shared" si="12"/>
        <v>4.5</v>
      </c>
      <c r="AZ26" s="138">
        <f t="shared" si="12"/>
        <v>0</v>
      </c>
      <c r="BA26" s="138">
        <f t="shared" si="12"/>
        <v>0.8</v>
      </c>
      <c r="BB26" s="138">
        <f t="shared" si="12"/>
        <v>5.3</v>
      </c>
      <c r="BC26" s="138">
        <f t="shared" si="12"/>
        <v>241.7</v>
      </c>
    </row>
    <row r="27" spans="1:56" x14ac:dyDescent="0.2">
      <c r="A27" s="23" t="s">
        <v>58</v>
      </c>
      <c r="B27" s="24" t="s">
        <v>59</v>
      </c>
      <c r="C27" s="28">
        <f>'2011_AG_GW_Counties'!C27</f>
        <v>68.699999999999989</v>
      </c>
      <c r="D27" s="29">
        <f>'2011_Urban_GW_Counties'!C27</f>
        <v>3.4000000000000004</v>
      </c>
      <c r="E27" s="29">
        <f>'2011_MW_GW_Counties'!C27</f>
        <v>0</v>
      </c>
      <c r="F27" s="29">
        <f t="shared" si="0"/>
        <v>72.099999999999994</v>
      </c>
      <c r="G27" s="28">
        <f>'2011_AG_GW_Counties'!H27</f>
        <v>167.4</v>
      </c>
      <c r="H27" s="29">
        <f>'2011_Urban_GW_Counties'!H27</f>
        <v>4.4000000000000004</v>
      </c>
      <c r="I27" s="29">
        <f>'2011_MW_GW_Counties'!H27</f>
        <v>0</v>
      </c>
      <c r="J27" s="28">
        <f>'2011_AG_GW_Counties'!D27+'2011_Urban_GW_Counties'!D27+'2011_MW_GW_Counties'!D27</f>
        <v>12</v>
      </c>
      <c r="K27" s="28">
        <f>'2011_AG_GW_Counties'!E27+'2011_Urban_GW_Counties'!E27+'2011_MW_GW_Counties'!E27</f>
        <v>0</v>
      </c>
      <c r="L27" s="28">
        <f>'2011_AG_GW_Counties'!F27+'2011_Urban_GW_Counties'!F27+'2011_MW_GW_Counties'!F27</f>
        <v>0</v>
      </c>
      <c r="M27" s="28">
        <f>'2011_AG_GW_Counties'!J27</f>
        <v>0</v>
      </c>
      <c r="N27" s="29">
        <f>'2011_Urban_GW_Counties'!J27</f>
        <v>0</v>
      </c>
      <c r="O27" s="29">
        <f>'2011_MW_GW_Counties'!J27</f>
        <v>0</v>
      </c>
      <c r="P27" s="28">
        <f>'2011_AG_GW_Counties'!J27+'2011_Urban_GW_Counties'!J27+'2011_MW_GW_Counties'!J27</f>
        <v>0</v>
      </c>
      <c r="Q27" s="29">
        <f>'2011_AG_GW_Counties'!H27+'2011_Urban_GW_Counties'!H27+'2011_MW_GW_Counties'!H27</f>
        <v>171.8</v>
      </c>
      <c r="S27" s="27">
        <v>603</v>
      </c>
      <c r="T27" s="25" t="s">
        <v>170</v>
      </c>
      <c r="U27" s="28">
        <f>'2011_AG_GW_Counties'!P27</f>
        <v>379</v>
      </c>
      <c r="V27" s="29">
        <f>'2011_Urban_GW_Counties'!P27</f>
        <v>44.1</v>
      </c>
      <c r="W27" s="29">
        <f>'2011_MW_GW_Counties'!P27</f>
        <v>0</v>
      </c>
      <c r="X27" s="29">
        <f t="shared" si="3"/>
        <v>423.1</v>
      </c>
      <c r="Y27" s="28">
        <f>'2011_AG_GW_Counties'!U27</f>
        <v>609.4</v>
      </c>
      <c r="Z27" s="29">
        <f>'2011_Urban_GW_Counties'!U27</f>
        <v>96.4</v>
      </c>
      <c r="AA27" s="29">
        <f>'2011_MW_GW_Counties'!U27</f>
        <v>18.8</v>
      </c>
      <c r="AB27" s="28">
        <f>'2011_AG_GW_Counties'!Q27+'2011_Urban_GW_Counties'!Q27+'2011_MW_GW_Counties'!Q27</f>
        <v>52.300000000000004</v>
      </c>
      <c r="AC27" s="28">
        <f>'2011_AG_GW_Counties'!R27+'2011_Urban_GW_Counties'!R27+'2011_MW_GW_Counties'!R27</f>
        <v>0</v>
      </c>
      <c r="AD27" s="28">
        <f>'2011_AG_GW_Counties'!S27+'2011_Urban_GW_Counties'!S27+'2011_MW_GW_Counties'!S27</f>
        <v>13.4</v>
      </c>
      <c r="AE27" s="28">
        <f>'2011_AG_GW_Counties'!W27</f>
        <v>7.3</v>
      </c>
      <c r="AF27" s="29">
        <f>'2011_Urban_GW_Counties'!W27</f>
        <v>0</v>
      </c>
      <c r="AG27" s="29">
        <f>'2011_MW_GW_Counties'!W27</f>
        <v>0</v>
      </c>
      <c r="AH27" s="28">
        <f>'2011_AG_GW_Counties'!W27+'2011_Urban_GW_Counties'!W27+'2011_MW_GW_Counties'!W27</f>
        <v>7.3</v>
      </c>
      <c r="AI27" s="29">
        <f t="shared" si="1"/>
        <v>724.59999999999991</v>
      </c>
      <c r="AL27" s="148"/>
      <c r="AM27" s="150">
        <v>502</v>
      </c>
      <c r="AN27" s="151" t="s">
        <v>158</v>
      </c>
      <c r="AO27" s="138">
        <f t="shared" si="12"/>
        <v>0.7</v>
      </c>
      <c r="AP27" s="138">
        <f t="shared" si="12"/>
        <v>0.4</v>
      </c>
      <c r="AQ27" s="138">
        <f t="shared" si="12"/>
        <v>0</v>
      </c>
      <c r="AR27" s="138">
        <f t="shared" si="12"/>
        <v>1.1000000000000001</v>
      </c>
      <c r="AS27" s="138">
        <f t="shared" si="12"/>
        <v>6.3999999999999995</v>
      </c>
      <c r="AT27" s="138">
        <f t="shared" si="12"/>
        <v>0.7</v>
      </c>
      <c r="AU27" s="138">
        <f t="shared" si="12"/>
        <v>0</v>
      </c>
      <c r="AV27" s="138">
        <f t="shared" si="12"/>
        <v>0.5</v>
      </c>
      <c r="AW27" s="138">
        <f t="shared" si="12"/>
        <v>0</v>
      </c>
      <c r="AX27" s="138">
        <f t="shared" si="12"/>
        <v>0.30000000000000004</v>
      </c>
      <c r="AY27" s="138">
        <f t="shared" si="12"/>
        <v>0</v>
      </c>
      <c r="AZ27" s="138">
        <f t="shared" si="12"/>
        <v>0</v>
      </c>
      <c r="BA27" s="138">
        <f t="shared" si="12"/>
        <v>0</v>
      </c>
      <c r="BB27" s="138">
        <f t="shared" si="12"/>
        <v>0</v>
      </c>
      <c r="BC27" s="138">
        <f t="shared" si="12"/>
        <v>7.1</v>
      </c>
    </row>
    <row r="28" spans="1:56" x14ac:dyDescent="0.2">
      <c r="A28" s="23" t="s">
        <v>60</v>
      </c>
      <c r="B28" s="24" t="s">
        <v>61</v>
      </c>
      <c r="C28" s="28">
        <f>'2011_AG_GW_Counties'!C28</f>
        <v>408.1</v>
      </c>
      <c r="D28" s="29">
        <f>'2011_Urban_GW_Counties'!C28</f>
        <v>55.3</v>
      </c>
      <c r="E28" s="29">
        <f>'2011_MW_GW_Counties'!C28</f>
        <v>0</v>
      </c>
      <c r="F28" s="29">
        <f t="shared" si="0"/>
        <v>463.40000000000003</v>
      </c>
      <c r="G28" s="28">
        <f>'2011_AG_GW_Counties'!H28</f>
        <v>418.1</v>
      </c>
      <c r="H28" s="29">
        <f>'2011_Urban_GW_Counties'!H28</f>
        <v>55.3</v>
      </c>
      <c r="I28" s="29">
        <f>'2011_MW_GW_Counties'!H28</f>
        <v>0.4</v>
      </c>
      <c r="J28" s="28">
        <f>'2011_AG_GW_Counties'!D28+'2011_Urban_GW_Counties'!D28+'2011_MW_GW_Counties'!D28</f>
        <v>78.099999999999994</v>
      </c>
      <c r="K28" s="28">
        <f>'2011_AG_GW_Counties'!E28+'2011_Urban_GW_Counties'!E28+'2011_MW_GW_Counties'!E28</f>
        <v>0</v>
      </c>
      <c r="L28" s="28">
        <f>'2011_AG_GW_Counties'!F28+'2011_Urban_GW_Counties'!F28+'2011_MW_GW_Counties'!F28</f>
        <v>0</v>
      </c>
      <c r="M28" s="28">
        <f>'2011_AG_GW_Counties'!J28</f>
        <v>0</v>
      </c>
      <c r="N28" s="29">
        <f>'2011_Urban_GW_Counties'!J28</f>
        <v>0</v>
      </c>
      <c r="O28" s="29">
        <f>'2011_MW_GW_Counties'!J28</f>
        <v>0</v>
      </c>
      <c r="P28" s="28">
        <f>'2011_AG_GW_Counties'!J28+'2011_Urban_GW_Counties'!J28+'2011_MW_GW_Counties'!J28</f>
        <v>0</v>
      </c>
      <c r="Q28" s="29">
        <f>'2011_AG_GW_Counties'!H28+'2011_Urban_GW_Counties'!H28+'2011_MW_GW_Counties'!H28</f>
        <v>473.8</v>
      </c>
      <c r="S28" s="27">
        <v>604</v>
      </c>
      <c r="T28" s="25" t="s">
        <v>171</v>
      </c>
      <c r="U28" s="28">
        <f>'2011_AG_GW_Counties'!P28</f>
        <v>4.9000000000000004</v>
      </c>
      <c r="V28" s="29">
        <f>'2011_Urban_GW_Counties'!P28</f>
        <v>9</v>
      </c>
      <c r="W28" s="29">
        <f>'2011_MW_GW_Counties'!P28</f>
        <v>0</v>
      </c>
      <c r="X28" s="29">
        <f t="shared" si="3"/>
        <v>13.9</v>
      </c>
      <c r="Y28" s="28">
        <f>'2011_AG_GW_Counties'!U28</f>
        <v>27.300000000000004</v>
      </c>
      <c r="Z28" s="29">
        <f>'2011_Urban_GW_Counties'!U28</f>
        <v>47.300000000000004</v>
      </c>
      <c r="AA28" s="29">
        <f>'2011_MW_GW_Counties'!U28</f>
        <v>0</v>
      </c>
      <c r="AB28" s="28">
        <f>'2011_AG_GW_Counties'!Q28+'2011_Urban_GW_Counties'!Q28+'2011_MW_GW_Counties'!Q28</f>
        <v>15.299999999999999</v>
      </c>
      <c r="AC28" s="28">
        <f>'2011_AG_GW_Counties'!R28+'2011_Urban_GW_Counties'!R28+'2011_MW_GW_Counties'!R28</f>
        <v>0</v>
      </c>
      <c r="AD28" s="28">
        <f>'2011_AG_GW_Counties'!S28+'2011_Urban_GW_Counties'!S28+'2011_MW_GW_Counties'!S28</f>
        <v>8.6</v>
      </c>
      <c r="AE28" s="28">
        <f>'2011_AG_GW_Counties'!W28</f>
        <v>3.8</v>
      </c>
      <c r="AF28" s="29">
        <f>'2011_Urban_GW_Counties'!W28</f>
        <v>0.1</v>
      </c>
      <c r="AG28" s="29">
        <f>'2011_MW_GW_Counties'!W28</f>
        <v>0</v>
      </c>
      <c r="AH28" s="28">
        <f>'2011_AG_GW_Counties'!W28+'2011_Urban_GW_Counties'!W28+'2011_MW_GW_Counties'!W28</f>
        <v>3.9</v>
      </c>
      <c r="AI28" s="29">
        <f t="shared" si="1"/>
        <v>74.600000000000009</v>
      </c>
      <c r="AL28" s="148"/>
      <c r="AM28" s="150">
        <v>503</v>
      </c>
      <c r="AN28" s="151" t="s">
        <v>159</v>
      </c>
      <c r="AO28" s="138">
        <f t="shared" si="12"/>
        <v>228.1</v>
      </c>
      <c r="AP28" s="138">
        <f t="shared" si="12"/>
        <v>23.6</v>
      </c>
      <c r="AQ28" s="138">
        <f t="shared" si="12"/>
        <v>0</v>
      </c>
      <c r="AR28" s="138">
        <f t="shared" si="12"/>
        <v>251.7</v>
      </c>
      <c r="AS28" s="138">
        <f t="shared" si="12"/>
        <v>407.59999999999997</v>
      </c>
      <c r="AT28" s="138">
        <f t="shared" si="12"/>
        <v>33.9</v>
      </c>
      <c r="AU28" s="138">
        <f t="shared" si="12"/>
        <v>0.6</v>
      </c>
      <c r="AV28" s="138">
        <f t="shared" si="12"/>
        <v>28.7</v>
      </c>
      <c r="AW28" s="138">
        <f t="shared" si="12"/>
        <v>0</v>
      </c>
      <c r="AX28" s="138">
        <f t="shared" si="12"/>
        <v>22.099999999999998</v>
      </c>
      <c r="AY28" s="138">
        <f t="shared" si="12"/>
        <v>4.7</v>
      </c>
      <c r="AZ28" s="138">
        <f t="shared" si="12"/>
        <v>0</v>
      </c>
      <c r="BA28" s="138">
        <f t="shared" si="12"/>
        <v>0</v>
      </c>
      <c r="BB28" s="138">
        <f t="shared" si="12"/>
        <v>4.7</v>
      </c>
      <c r="BC28" s="138">
        <f t="shared" si="12"/>
        <v>442.09999999999997</v>
      </c>
    </row>
    <row r="29" spans="1:56" x14ac:dyDescent="0.2">
      <c r="A29" s="23" t="s">
        <v>62</v>
      </c>
      <c r="B29" s="24" t="s">
        <v>63</v>
      </c>
      <c r="C29" s="28">
        <f>'2011_AG_GW_Counties'!C29</f>
        <v>44</v>
      </c>
      <c r="D29" s="29">
        <f>'2011_Urban_GW_Counties'!C29</f>
        <v>6.6999999999999993</v>
      </c>
      <c r="E29" s="29">
        <f>'2011_MW_GW_Counties'!C29</f>
        <v>0</v>
      </c>
      <c r="F29" s="29">
        <f t="shared" si="0"/>
        <v>50.7</v>
      </c>
      <c r="G29" s="28">
        <f>'2011_AG_GW_Counties'!H29</f>
        <v>54.800000000000004</v>
      </c>
      <c r="H29" s="29">
        <f>'2011_Urban_GW_Counties'!H29</f>
        <v>20.6</v>
      </c>
      <c r="I29" s="29">
        <f>'2011_MW_GW_Counties'!H29</f>
        <v>2.2000000000000002</v>
      </c>
      <c r="J29" s="28">
        <f>'2011_AG_GW_Counties'!D29+'2011_Urban_GW_Counties'!D29+'2011_MW_GW_Counties'!D29</f>
        <v>4.4000000000000004</v>
      </c>
      <c r="K29" s="28">
        <f>'2011_AG_GW_Counties'!E29+'2011_Urban_GW_Counties'!E29+'2011_MW_GW_Counties'!E29</f>
        <v>0</v>
      </c>
      <c r="L29" s="28">
        <f>'2011_AG_GW_Counties'!F29+'2011_Urban_GW_Counties'!F29+'2011_MW_GW_Counties'!F29</f>
        <v>3.4000000000000004</v>
      </c>
      <c r="M29" s="28">
        <f>'2011_AG_GW_Counties'!J29</f>
        <v>0</v>
      </c>
      <c r="N29" s="29">
        <f>'2011_Urban_GW_Counties'!J29</f>
        <v>0</v>
      </c>
      <c r="O29" s="29">
        <f>'2011_MW_GW_Counties'!J29</f>
        <v>0</v>
      </c>
      <c r="P29" s="28">
        <f>'2011_AG_GW_Counties'!J29+'2011_Urban_GW_Counties'!J29+'2011_MW_GW_Counties'!J29</f>
        <v>0</v>
      </c>
      <c r="Q29" s="29">
        <f>'2011_AG_GW_Counties'!H29+'2011_Urban_GW_Counties'!H29+'2011_MW_GW_Counties'!H29</f>
        <v>77.600000000000009</v>
      </c>
      <c r="S29" s="27">
        <v>605</v>
      </c>
      <c r="T29" s="25" t="s">
        <v>172</v>
      </c>
      <c r="U29" s="28">
        <f>'2011_AG_GW_Counties'!P29</f>
        <v>0</v>
      </c>
      <c r="V29" s="29">
        <f>'2011_Urban_GW_Counties'!P29</f>
        <v>0.2</v>
      </c>
      <c r="W29" s="29">
        <f>'2011_MW_GW_Counties'!P29</f>
        <v>0</v>
      </c>
      <c r="X29" s="29">
        <f t="shared" si="3"/>
        <v>0.2</v>
      </c>
      <c r="Y29" s="28">
        <f>'2011_AG_GW_Counties'!U29</f>
        <v>0</v>
      </c>
      <c r="Z29" s="29">
        <f>'2011_Urban_GW_Counties'!U29</f>
        <v>0.2</v>
      </c>
      <c r="AA29" s="29">
        <f>'2011_MW_GW_Counties'!U29</f>
        <v>0</v>
      </c>
      <c r="AB29" s="28">
        <f>'2011_AG_GW_Counties'!Q29+'2011_Urban_GW_Counties'!Q29+'2011_MW_GW_Counties'!Q29</f>
        <v>0.1</v>
      </c>
      <c r="AC29" s="28">
        <f>'2011_AG_GW_Counties'!R29+'2011_Urban_GW_Counties'!R29+'2011_MW_GW_Counties'!R29</f>
        <v>0</v>
      </c>
      <c r="AD29" s="28">
        <f>'2011_AG_GW_Counties'!S29+'2011_Urban_GW_Counties'!S29+'2011_MW_GW_Counties'!S29</f>
        <v>0</v>
      </c>
      <c r="AE29" s="28">
        <f>'2011_AG_GW_Counties'!W29</f>
        <v>0</v>
      </c>
      <c r="AF29" s="29">
        <f>'2011_Urban_GW_Counties'!W29</f>
        <v>0</v>
      </c>
      <c r="AG29" s="29">
        <f>'2011_MW_GW_Counties'!W29</f>
        <v>0</v>
      </c>
      <c r="AH29" s="28">
        <f>'2011_AG_GW_Counties'!W29+'2011_Urban_GW_Counties'!W29+'2011_MW_GW_Counties'!W29</f>
        <v>0</v>
      </c>
      <c r="AI29" s="29">
        <f t="shared" si="1"/>
        <v>0.2</v>
      </c>
      <c r="AL29" s="148"/>
      <c r="AM29" s="150">
        <v>504</v>
      </c>
      <c r="AN29" s="151" t="s">
        <v>160</v>
      </c>
      <c r="AO29" s="138">
        <f t="shared" si="12"/>
        <v>180.4</v>
      </c>
      <c r="AP29" s="138">
        <f t="shared" si="12"/>
        <v>46.3</v>
      </c>
      <c r="AQ29" s="138">
        <f t="shared" si="12"/>
        <v>0</v>
      </c>
      <c r="AR29" s="138">
        <f t="shared" si="12"/>
        <v>226.7</v>
      </c>
      <c r="AS29" s="138">
        <f t="shared" si="12"/>
        <v>263.69999999999993</v>
      </c>
      <c r="AT29" s="138">
        <f t="shared" si="12"/>
        <v>78.299999999999983</v>
      </c>
      <c r="AU29" s="138">
        <f t="shared" si="12"/>
        <v>0.9</v>
      </c>
      <c r="AV29" s="138">
        <f t="shared" si="12"/>
        <v>23.4</v>
      </c>
      <c r="AW29" s="138">
        <f t="shared" si="12"/>
        <v>0</v>
      </c>
      <c r="AX29" s="138">
        <f t="shared" si="12"/>
        <v>18.100000000000001</v>
      </c>
      <c r="AY29" s="138">
        <f t="shared" si="12"/>
        <v>0</v>
      </c>
      <c r="AZ29" s="138">
        <f t="shared" si="12"/>
        <v>0</v>
      </c>
      <c r="BA29" s="138">
        <f t="shared" si="12"/>
        <v>0</v>
      </c>
      <c r="BB29" s="138">
        <f t="shared" si="12"/>
        <v>0</v>
      </c>
      <c r="BC29" s="138">
        <f t="shared" si="12"/>
        <v>342.89999999999986</v>
      </c>
    </row>
    <row r="30" spans="1:56" x14ac:dyDescent="0.2">
      <c r="A30" s="23" t="s">
        <v>64</v>
      </c>
      <c r="B30" s="24" t="s">
        <v>65</v>
      </c>
      <c r="C30" s="28">
        <f>'2011_AG_GW_Counties'!C30</f>
        <v>1.1000000000000001</v>
      </c>
      <c r="D30" s="29">
        <f>'2011_Urban_GW_Counties'!C30</f>
        <v>6.6000000000000005</v>
      </c>
      <c r="E30" s="29">
        <f>'2011_MW_GW_Counties'!C30</f>
        <v>0</v>
      </c>
      <c r="F30" s="29">
        <f t="shared" si="0"/>
        <v>7.7000000000000011</v>
      </c>
      <c r="G30" s="28">
        <f>'2011_AG_GW_Counties'!H30</f>
        <v>34.199999999999996</v>
      </c>
      <c r="H30" s="29">
        <f>'2011_Urban_GW_Counties'!H30</f>
        <v>24.900000000000006</v>
      </c>
      <c r="I30" s="29">
        <f>'2011_MW_GW_Counties'!H30</f>
        <v>0.1</v>
      </c>
      <c r="J30" s="28">
        <f>'2011_AG_GW_Counties'!D30+'2011_Urban_GW_Counties'!D30+'2011_MW_GW_Counties'!D30</f>
        <v>8.4</v>
      </c>
      <c r="K30" s="28">
        <f>'2011_AG_GW_Counties'!E30+'2011_Urban_GW_Counties'!E30+'2011_MW_GW_Counties'!E30</f>
        <v>0</v>
      </c>
      <c r="L30" s="28">
        <f>'2011_AG_GW_Counties'!F30+'2011_Urban_GW_Counties'!F30+'2011_MW_GW_Counties'!F30</f>
        <v>7.7</v>
      </c>
      <c r="M30" s="28">
        <f>'2011_AG_GW_Counties'!J30</f>
        <v>0.1</v>
      </c>
      <c r="N30" s="29">
        <f>'2011_Urban_GW_Counties'!J30</f>
        <v>2.2000000000000002</v>
      </c>
      <c r="O30" s="29">
        <f>'2011_MW_GW_Counties'!J30</f>
        <v>0</v>
      </c>
      <c r="P30" s="28">
        <f>'2011_AG_GW_Counties'!J30+'2011_Urban_GW_Counties'!J30+'2011_MW_GW_Counties'!J30</f>
        <v>2.3000000000000003</v>
      </c>
      <c r="Q30" s="29">
        <f>'2011_AG_GW_Counties'!H30+'2011_Urban_GW_Counties'!H30+'2011_MW_GW_Counties'!H30</f>
        <v>59.2</v>
      </c>
      <c r="S30" s="27">
        <v>606</v>
      </c>
      <c r="T30" s="25" t="s">
        <v>173</v>
      </c>
      <c r="U30" s="28">
        <f>'2011_AG_GW_Counties'!P30</f>
        <v>404.4</v>
      </c>
      <c r="V30" s="29">
        <f>'2011_Urban_GW_Counties'!P30</f>
        <v>19.200000000000003</v>
      </c>
      <c r="W30" s="29">
        <f>'2011_MW_GW_Counties'!P30</f>
        <v>142.5</v>
      </c>
      <c r="X30" s="29">
        <f t="shared" si="3"/>
        <v>566.09999999999991</v>
      </c>
      <c r="Y30" s="28">
        <f>'2011_AG_GW_Counties'!U30</f>
        <v>1487.7</v>
      </c>
      <c r="Z30" s="29">
        <f>'2011_Urban_GW_Counties'!U30</f>
        <v>21.5</v>
      </c>
      <c r="AA30" s="29">
        <f>'2011_MW_GW_Counties'!U30</f>
        <v>424.6</v>
      </c>
      <c r="AB30" s="28">
        <f>'2011_AG_GW_Counties'!Q30+'2011_Urban_GW_Counties'!Q30+'2011_MW_GW_Counties'!Q30</f>
        <v>28.299999999999997</v>
      </c>
      <c r="AC30" s="28">
        <f>'2011_AG_GW_Counties'!R30+'2011_Urban_GW_Counties'!R30+'2011_MW_GW_Counties'!R30</f>
        <v>0</v>
      </c>
      <c r="AD30" s="28">
        <f>'2011_AG_GW_Counties'!S30+'2011_Urban_GW_Counties'!S30+'2011_MW_GW_Counties'!S30</f>
        <v>53.8</v>
      </c>
      <c r="AE30" s="28">
        <f>'2011_AG_GW_Counties'!W30</f>
        <v>0</v>
      </c>
      <c r="AF30" s="29">
        <f>'2011_Urban_GW_Counties'!W30</f>
        <v>0</v>
      </c>
      <c r="AG30" s="29">
        <f>'2011_MW_GW_Counties'!W30</f>
        <v>0</v>
      </c>
      <c r="AH30" s="28">
        <f>'2011_AG_GW_Counties'!W30+'2011_Urban_GW_Counties'!W30+'2011_MW_GW_Counties'!W30</f>
        <v>0</v>
      </c>
      <c r="AI30" s="29">
        <f t="shared" si="1"/>
        <v>1933.8000000000002</v>
      </c>
      <c r="AL30" s="148"/>
      <c r="AM30" s="150">
        <v>505</v>
      </c>
      <c r="AN30" s="151" t="s">
        <v>161</v>
      </c>
      <c r="AO30" s="138">
        <f t="shared" si="12"/>
        <v>44.300000000000004</v>
      </c>
      <c r="AP30" s="138">
        <f t="shared" si="12"/>
        <v>5.2</v>
      </c>
      <c r="AQ30" s="138">
        <f t="shared" si="12"/>
        <v>0</v>
      </c>
      <c r="AR30" s="138">
        <f t="shared" si="12"/>
        <v>49.500000000000007</v>
      </c>
      <c r="AS30" s="138">
        <f t="shared" si="12"/>
        <v>53.300000000000004</v>
      </c>
      <c r="AT30" s="138">
        <f t="shared" si="12"/>
        <v>10.5</v>
      </c>
      <c r="AU30" s="138">
        <f t="shared" si="12"/>
        <v>0</v>
      </c>
      <c r="AV30" s="138">
        <f t="shared" si="12"/>
        <v>5</v>
      </c>
      <c r="AW30" s="138">
        <f t="shared" si="12"/>
        <v>0</v>
      </c>
      <c r="AX30" s="138">
        <f t="shared" si="12"/>
        <v>0.2</v>
      </c>
      <c r="AY30" s="138">
        <f t="shared" si="12"/>
        <v>0</v>
      </c>
      <c r="AZ30" s="138">
        <f t="shared" si="12"/>
        <v>0</v>
      </c>
      <c r="BA30" s="138">
        <f t="shared" si="12"/>
        <v>0</v>
      </c>
      <c r="BB30" s="138">
        <f t="shared" si="12"/>
        <v>0</v>
      </c>
      <c r="BC30" s="138">
        <f t="shared" si="12"/>
        <v>63.800000000000004</v>
      </c>
    </row>
    <row r="31" spans="1:56" x14ac:dyDescent="0.2">
      <c r="A31" s="23" t="s">
        <v>66</v>
      </c>
      <c r="B31" s="24" t="s">
        <v>67</v>
      </c>
      <c r="C31" s="28">
        <f>'2011_AG_GW_Counties'!C31</f>
        <v>5.2</v>
      </c>
      <c r="D31" s="29">
        <f>'2011_Urban_GW_Counties'!C31</f>
        <v>31.799999999999997</v>
      </c>
      <c r="E31" s="29">
        <f>'2011_MW_GW_Counties'!C31</f>
        <v>0</v>
      </c>
      <c r="F31" s="29">
        <f t="shared" si="0"/>
        <v>37</v>
      </c>
      <c r="G31" s="28">
        <f>'2011_AG_GW_Counties'!H31</f>
        <v>12.2</v>
      </c>
      <c r="H31" s="29">
        <f>'2011_Urban_GW_Counties'!H31</f>
        <v>536.59999999999991</v>
      </c>
      <c r="I31" s="29">
        <f>'2011_MW_GW_Counties'!H31</f>
        <v>0</v>
      </c>
      <c r="J31" s="28">
        <f>'2011_AG_GW_Counties'!D31+'2011_Urban_GW_Counties'!D31+'2011_MW_GW_Counties'!D31</f>
        <v>14.5</v>
      </c>
      <c r="K31" s="28">
        <f>'2011_AG_GW_Counties'!E31+'2011_Urban_GW_Counties'!E31+'2011_MW_GW_Counties'!E31</f>
        <v>28.6</v>
      </c>
      <c r="L31" s="28">
        <f>'2011_AG_GW_Counties'!F31+'2011_Urban_GW_Counties'!F31+'2011_MW_GW_Counties'!F31</f>
        <v>0</v>
      </c>
      <c r="M31" s="28">
        <f>'2011_AG_GW_Counties'!J31</f>
        <v>5.7</v>
      </c>
      <c r="N31" s="29">
        <f>'2011_Urban_GW_Counties'!J31</f>
        <v>226.2</v>
      </c>
      <c r="O31" s="29">
        <f>'2011_MW_GW_Counties'!J31</f>
        <v>0</v>
      </c>
      <c r="P31" s="28">
        <f>'2011_AG_GW_Counties'!J31+'2011_Urban_GW_Counties'!J31+'2011_MW_GW_Counties'!J31</f>
        <v>231.89999999999998</v>
      </c>
      <c r="Q31" s="29">
        <f>'2011_AG_GW_Counties'!H31+'2011_Urban_GW_Counties'!H31+'2011_MW_GW_Counties'!H31</f>
        <v>548.79999999999995</v>
      </c>
      <c r="S31" s="27">
        <v>607</v>
      </c>
      <c r="T31" s="25" t="s">
        <v>174</v>
      </c>
      <c r="U31" s="28">
        <f>'2011_AG_GW_Counties'!P31</f>
        <v>118.69999999999999</v>
      </c>
      <c r="V31" s="29">
        <f>'2011_Urban_GW_Counties'!P31</f>
        <v>88.800000000000011</v>
      </c>
      <c r="W31" s="29">
        <f>'2011_MW_GW_Counties'!P31</f>
        <v>4.0999999999999996</v>
      </c>
      <c r="X31" s="29">
        <f t="shared" si="3"/>
        <v>211.6</v>
      </c>
      <c r="Y31" s="28">
        <f>'2011_AG_GW_Counties'!U31</f>
        <v>803.6</v>
      </c>
      <c r="Z31" s="29">
        <f>'2011_Urban_GW_Counties'!U31</f>
        <v>130</v>
      </c>
      <c r="AA31" s="29">
        <f>'2011_MW_GW_Counties'!U31</f>
        <v>12</v>
      </c>
      <c r="AB31" s="28">
        <f>'2011_AG_GW_Counties'!Q31+'2011_Urban_GW_Counties'!Q31+'2011_MW_GW_Counties'!Q31</f>
        <v>49.6</v>
      </c>
      <c r="AC31" s="28">
        <f>'2011_AG_GW_Counties'!R31+'2011_Urban_GW_Counties'!R31+'2011_MW_GW_Counties'!R31</f>
        <v>87.3</v>
      </c>
      <c r="AD31" s="28">
        <f>'2011_AG_GW_Counties'!S31+'2011_Urban_GW_Counties'!S31+'2011_MW_GW_Counties'!S31</f>
        <v>30.900000000000002</v>
      </c>
      <c r="AE31" s="28">
        <f>'2011_AG_GW_Counties'!W31</f>
        <v>299.79999999999995</v>
      </c>
      <c r="AF31" s="29">
        <f>'2011_Urban_GW_Counties'!W31</f>
        <v>0</v>
      </c>
      <c r="AG31" s="29">
        <f>'2011_MW_GW_Counties'!W31</f>
        <v>0</v>
      </c>
      <c r="AH31" s="28">
        <f>'2011_AG_GW_Counties'!W31+'2011_Urban_GW_Counties'!W31+'2011_MW_GW_Counties'!W31</f>
        <v>299.79999999999995</v>
      </c>
      <c r="AI31" s="29">
        <f t="shared" si="1"/>
        <v>945.6</v>
      </c>
      <c r="AL31" s="148"/>
      <c r="AM31" s="150">
        <v>506</v>
      </c>
      <c r="AN31" s="151" t="s">
        <v>162</v>
      </c>
      <c r="AO31" s="138">
        <f t="shared" si="12"/>
        <v>453.90000000000009</v>
      </c>
      <c r="AP31" s="138">
        <f t="shared" si="12"/>
        <v>9.7000000000000011</v>
      </c>
      <c r="AQ31" s="138">
        <f t="shared" si="12"/>
        <v>7.8000000000000007</v>
      </c>
      <c r="AR31" s="138">
        <f t="shared" si="12"/>
        <v>471.40000000000009</v>
      </c>
      <c r="AS31" s="138">
        <f t="shared" si="12"/>
        <v>1839.3000000000002</v>
      </c>
      <c r="AT31" s="138">
        <f t="shared" si="12"/>
        <v>10</v>
      </c>
      <c r="AU31" s="138">
        <f t="shared" si="12"/>
        <v>152.40000000000003</v>
      </c>
      <c r="AV31" s="138">
        <f t="shared" si="12"/>
        <v>22.100000000000005</v>
      </c>
      <c r="AW31" s="138">
        <f t="shared" si="12"/>
        <v>0</v>
      </c>
      <c r="AX31" s="138">
        <f t="shared" si="12"/>
        <v>52.70000000000001</v>
      </c>
      <c r="AY31" s="138">
        <f t="shared" si="12"/>
        <v>116.1</v>
      </c>
      <c r="AZ31" s="138">
        <f t="shared" si="12"/>
        <v>0</v>
      </c>
      <c r="BA31" s="138">
        <f t="shared" si="12"/>
        <v>17.600000000000001</v>
      </c>
      <c r="BB31" s="138">
        <f t="shared" si="12"/>
        <v>133.69999999999999</v>
      </c>
      <c r="BC31" s="138">
        <f t="shared" si="12"/>
        <v>2001.7000000000003</v>
      </c>
    </row>
    <row r="32" spans="1:56" x14ac:dyDescent="0.2">
      <c r="A32" s="23" t="s">
        <v>68</v>
      </c>
      <c r="B32" s="24" t="s">
        <v>69</v>
      </c>
      <c r="C32" s="28">
        <f>'2011_AG_GW_Counties'!C32</f>
        <v>7</v>
      </c>
      <c r="D32" s="29">
        <f>'2011_Urban_GW_Counties'!C32</f>
        <v>20</v>
      </c>
      <c r="E32" s="29">
        <f>'2011_MW_GW_Counties'!C32</f>
        <v>0</v>
      </c>
      <c r="F32" s="29">
        <f t="shared" si="0"/>
        <v>27</v>
      </c>
      <c r="G32" s="28">
        <f>'2011_AG_GW_Counties'!H32</f>
        <v>98.399999999999991</v>
      </c>
      <c r="H32" s="29">
        <f>'2011_Urban_GW_Counties'!H32</f>
        <v>102.9</v>
      </c>
      <c r="I32" s="29">
        <f>'2011_MW_GW_Counties'!H32</f>
        <v>0</v>
      </c>
      <c r="J32" s="28">
        <f>'2011_AG_GW_Counties'!D32+'2011_Urban_GW_Counties'!D32+'2011_MW_GW_Counties'!D32</f>
        <v>21.599999999999998</v>
      </c>
      <c r="K32" s="28">
        <f>'2011_AG_GW_Counties'!E32+'2011_Urban_GW_Counties'!E32+'2011_MW_GW_Counties'!E32</f>
        <v>0</v>
      </c>
      <c r="L32" s="28">
        <f>'2011_AG_GW_Counties'!F32+'2011_Urban_GW_Counties'!F32+'2011_MW_GW_Counties'!F32</f>
        <v>10.3</v>
      </c>
      <c r="M32" s="28">
        <f>'2011_AG_GW_Counties'!J32</f>
        <v>11.2</v>
      </c>
      <c r="N32" s="29">
        <f>'2011_Urban_GW_Counties'!J32</f>
        <v>0</v>
      </c>
      <c r="O32" s="29">
        <f>'2011_MW_GW_Counties'!J32</f>
        <v>0</v>
      </c>
      <c r="P32" s="28">
        <f>'2011_AG_GW_Counties'!J32+'2011_Urban_GW_Counties'!J32+'2011_MW_GW_Counties'!J32</f>
        <v>11.2</v>
      </c>
      <c r="Q32" s="29">
        <f>'2011_AG_GW_Counties'!H32+'2011_Urban_GW_Counties'!H32+'2011_MW_GW_Counties'!H32</f>
        <v>201.3</v>
      </c>
      <c r="S32" s="27">
        <v>608</v>
      </c>
      <c r="T32" s="25" t="s">
        <v>175</v>
      </c>
      <c r="U32" s="28">
        <f>'2011_AG_GW_Counties'!P32</f>
        <v>203.3</v>
      </c>
      <c r="V32" s="29">
        <f>'2011_Urban_GW_Counties'!P32</f>
        <v>48.4</v>
      </c>
      <c r="W32" s="29">
        <f>'2011_MW_GW_Counties'!P32</f>
        <v>0</v>
      </c>
      <c r="X32" s="29">
        <f t="shared" si="3"/>
        <v>251.70000000000002</v>
      </c>
      <c r="Y32" s="28">
        <f>'2011_AG_GW_Counties'!U32</f>
        <v>960.40000000000009</v>
      </c>
      <c r="Z32" s="29">
        <f>'2011_Urban_GW_Counties'!U32</f>
        <v>48.4</v>
      </c>
      <c r="AA32" s="29">
        <f>'2011_MW_GW_Counties'!U32</f>
        <v>0</v>
      </c>
      <c r="AB32" s="28">
        <f>'2011_AG_GW_Counties'!Q32+'2011_Urban_GW_Counties'!Q32+'2011_MW_GW_Counties'!Q32</f>
        <v>12.6</v>
      </c>
      <c r="AC32" s="28">
        <f>'2011_AG_GW_Counties'!R32+'2011_Urban_GW_Counties'!R32+'2011_MW_GW_Counties'!R32</f>
        <v>88.6</v>
      </c>
      <c r="AD32" s="28">
        <f>'2011_AG_GW_Counties'!S32+'2011_Urban_GW_Counties'!S32+'2011_MW_GW_Counties'!S32</f>
        <v>37.900000000000006</v>
      </c>
      <c r="AE32" s="28">
        <f>'2011_AG_GW_Counties'!W32</f>
        <v>475.1</v>
      </c>
      <c r="AF32" s="29">
        <f>'2011_Urban_GW_Counties'!W32</f>
        <v>0</v>
      </c>
      <c r="AG32" s="29">
        <f>'2011_MW_GW_Counties'!W32</f>
        <v>0</v>
      </c>
      <c r="AH32" s="28">
        <f>'2011_AG_GW_Counties'!W32+'2011_Urban_GW_Counties'!W32+'2011_MW_GW_Counties'!W32</f>
        <v>475.1</v>
      </c>
      <c r="AI32" s="29">
        <f t="shared" si="1"/>
        <v>1008.8000000000001</v>
      </c>
      <c r="AL32" s="148"/>
      <c r="AM32" s="150">
        <v>507</v>
      </c>
      <c r="AN32" s="151" t="s">
        <v>163</v>
      </c>
      <c r="AO32" s="138">
        <f t="shared" si="12"/>
        <v>448.79999999999995</v>
      </c>
      <c r="AP32" s="138">
        <f t="shared" si="12"/>
        <v>40.400000000000006</v>
      </c>
      <c r="AQ32" s="138">
        <f t="shared" si="12"/>
        <v>8.1</v>
      </c>
      <c r="AR32" s="138">
        <f t="shared" si="12"/>
        <v>497.29999999999995</v>
      </c>
      <c r="AS32" s="138">
        <f t="shared" si="12"/>
        <v>2017.4999999999998</v>
      </c>
      <c r="AT32" s="138">
        <f t="shared" si="12"/>
        <v>59.8</v>
      </c>
      <c r="AU32" s="138">
        <f t="shared" si="12"/>
        <v>274.7</v>
      </c>
      <c r="AV32" s="138">
        <f t="shared" si="12"/>
        <v>86.199999999999989</v>
      </c>
      <c r="AW32" s="138">
        <f t="shared" si="12"/>
        <v>0</v>
      </c>
      <c r="AX32" s="138">
        <f t="shared" si="12"/>
        <v>160.6</v>
      </c>
      <c r="AY32" s="138">
        <f t="shared" si="12"/>
        <v>179.70000000000002</v>
      </c>
      <c r="AZ32" s="138">
        <f t="shared" si="12"/>
        <v>0</v>
      </c>
      <c r="BA32" s="138">
        <f t="shared" si="12"/>
        <v>124.30000000000001</v>
      </c>
      <c r="BB32" s="138">
        <f t="shared" si="12"/>
        <v>304</v>
      </c>
      <c r="BC32" s="138">
        <f t="shared" si="12"/>
        <v>2351.9999999999995</v>
      </c>
    </row>
    <row r="33" spans="1:56" x14ac:dyDescent="0.2">
      <c r="A33" s="23" t="s">
        <v>70</v>
      </c>
      <c r="B33" s="24" t="s">
        <v>71</v>
      </c>
      <c r="C33" s="28">
        <f>'2011_AG_GW_Counties'!C33</f>
        <v>6.2</v>
      </c>
      <c r="D33" s="29">
        <f>'2011_Urban_GW_Counties'!C33</f>
        <v>5</v>
      </c>
      <c r="E33" s="29">
        <f>'2011_MW_GW_Counties'!C33</f>
        <v>0</v>
      </c>
      <c r="F33" s="29">
        <f t="shared" si="0"/>
        <v>11.2</v>
      </c>
      <c r="G33" s="28">
        <f>'2011_AG_GW_Counties'!H33</f>
        <v>62.300000000000004</v>
      </c>
      <c r="H33" s="29">
        <f>'2011_Urban_GW_Counties'!H33</f>
        <v>6.9</v>
      </c>
      <c r="I33" s="29">
        <f>'2011_MW_GW_Counties'!H33</f>
        <v>0</v>
      </c>
      <c r="J33" s="28">
        <f>'2011_AG_GW_Counties'!D33+'2011_Urban_GW_Counties'!D33+'2011_MW_GW_Counties'!D33</f>
        <v>1.5</v>
      </c>
      <c r="K33" s="28">
        <f>'2011_AG_GW_Counties'!E33+'2011_Urban_GW_Counties'!E33+'2011_MW_GW_Counties'!E33</f>
        <v>0</v>
      </c>
      <c r="L33" s="28">
        <f>'2011_AG_GW_Counties'!F33+'2011_Urban_GW_Counties'!F33+'2011_MW_GW_Counties'!F33</f>
        <v>0.1</v>
      </c>
      <c r="M33" s="28">
        <f>'2011_AG_GW_Counties'!J33</f>
        <v>0.2</v>
      </c>
      <c r="N33" s="29">
        <f>'2011_Urban_GW_Counties'!J33</f>
        <v>0</v>
      </c>
      <c r="O33" s="29">
        <f>'2011_MW_GW_Counties'!J33</f>
        <v>0</v>
      </c>
      <c r="P33" s="28">
        <f>'2011_AG_GW_Counties'!J33+'2011_Urban_GW_Counties'!J33+'2011_MW_GW_Counties'!J33</f>
        <v>0.2</v>
      </c>
      <c r="Q33" s="29">
        <f>'2011_AG_GW_Counties'!H33+'2011_Urban_GW_Counties'!H33+'2011_MW_GW_Counties'!H33</f>
        <v>69.2</v>
      </c>
      <c r="S33" s="27">
        <v>609</v>
      </c>
      <c r="T33" s="25" t="s">
        <v>176</v>
      </c>
      <c r="U33" s="28">
        <f>'2011_AG_GW_Counties'!P33</f>
        <v>879.80000000000007</v>
      </c>
      <c r="V33" s="29">
        <f>'2011_Urban_GW_Counties'!P33</f>
        <v>73.600000000000009</v>
      </c>
      <c r="W33" s="29">
        <f>'2011_MW_GW_Counties'!P33</f>
        <v>9.1</v>
      </c>
      <c r="X33" s="29">
        <f t="shared" si="3"/>
        <v>962.50000000000011</v>
      </c>
      <c r="Y33" s="28">
        <f>'2011_AG_GW_Counties'!U33</f>
        <v>2199.8000000000002</v>
      </c>
      <c r="Z33" s="29">
        <f>'2011_Urban_GW_Counties'!U33</f>
        <v>73.800000000000011</v>
      </c>
      <c r="AA33" s="29">
        <f>'2011_MW_GW_Counties'!U33</f>
        <v>42.4</v>
      </c>
      <c r="AB33" s="28">
        <f>'2011_AG_GW_Counties'!Q33+'2011_Urban_GW_Counties'!Q33+'2011_MW_GW_Counties'!Q33</f>
        <v>168.3</v>
      </c>
      <c r="AC33" s="28">
        <f>'2011_AG_GW_Counties'!R33+'2011_Urban_GW_Counties'!R33+'2011_MW_GW_Counties'!R33</f>
        <v>360.6</v>
      </c>
      <c r="AD33" s="28">
        <f>'2011_AG_GW_Counties'!S33+'2011_Urban_GW_Counties'!S33+'2011_MW_GW_Counties'!S33</f>
        <v>65.800000000000011</v>
      </c>
      <c r="AE33" s="28">
        <f>'2011_AG_GW_Counties'!W33</f>
        <v>1</v>
      </c>
      <c r="AF33" s="29">
        <f>'2011_Urban_GW_Counties'!W33</f>
        <v>0</v>
      </c>
      <c r="AG33" s="29">
        <f>'2011_MW_GW_Counties'!W33</f>
        <v>0</v>
      </c>
      <c r="AH33" s="28">
        <f>'2011_AG_GW_Counties'!W33+'2011_Urban_GW_Counties'!W33+'2011_MW_GW_Counties'!W33</f>
        <v>1</v>
      </c>
      <c r="AI33" s="29">
        <f t="shared" si="1"/>
        <v>2316.0000000000005</v>
      </c>
      <c r="AL33" s="148"/>
      <c r="AM33" s="150">
        <v>508</v>
      </c>
      <c r="AN33" s="151" t="s">
        <v>164</v>
      </c>
      <c r="AO33" s="138">
        <f t="shared" si="12"/>
        <v>17.399999999999999</v>
      </c>
      <c r="AP33" s="138">
        <f t="shared" si="12"/>
        <v>15.899999999999999</v>
      </c>
      <c r="AQ33" s="138">
        <f t="shared" si="12"/>
        <v>0</v>
      </c>
      <c r="AR33" s="138">
        <f t="shared" si="12"/>
        <v>33.299999999999997</v>
      </c>
      <c r="AS33" s="138">
        <f t="shared" si="12"/>
        <v>221.39999999999998</v>
      </c>
      <c r="AT33" s="138">
        <f t="shared" si="12"/>
        <v>98.000000000000014</v>
      </c>
      <c r="AU33" s="138">
        <f t="shared" si="12"/>
        <v>0.4</v>
      </c>
      <c r="AV33" s="138">
        <f t="shared" si="12"/>
        <v>28.299999999999997</v>
      </c>
      <c r="AW33" s="138">
        <f t="shared" si="12"/>
        <v>0</v>
      </c>
      <c r="AX33" s="138">
        <f t="shared" si="12"/>
        <v>18.5</v>
      </c>
      <c r="AY33" s="138">
        <f t="shared" si="12"/>
        <v>0.30000000000000004</v>
      </c>
      <c r="AZ33" s="138">
        <f t="shared" si="12"/>
        <v>0</v>
      </c>
      <c r="BA33" s="138">
        <f t="shared" si="12"/>
        <v>0</v>
      </c>
      <c r="BB33" s="138">
        <f t="shared" si="12"/>
        <v>0.30000000000000004</v>
      </c>
      <c r="BC33" s="138">
        <f t="shared" si="12"/>
        <v>319.79999999999995</v>
      </c>
    </row>
    <row r="34" spans="1:56" x14ac:dyDescent="0.2">
      <c r="A34" s="23" t="s">
        <v>72</v>
      </c>
      <c r="B34" s="24" t="s">
        <v>73</v>
      </c>
      <c r="C34" s="28">
        <f>'2011_AG_GW_Counties'!C34</f>
        <v>140.79999999999998</v>
      </c>
      <c r="D34" s="29">
        <f>'2011_Urban_GW_Counties'!C34</f>
        <v>449.60000000000008</v>
      </c>
      <c r="E34" s="29">
        <f>'2011_MW_GW_Counties'!C34</f>
        <v>0.2</v>
      </c>
      <c r="F34" s="29">
        <f t="shared" si="0"/>
        <v>590.60000000000014</v>
      </c>
      <c r="G34" s="28">
        <f>'2011_AG_GW_Counties'!H34</f>
        <v>814.3</v>
      </c>
      <c r="H34" s="29">
        <f>'2011_Urban_GW_Counties'!H34</f>
        <v>742.60000000000025</v>
      </c>
      <c r="I34" s="29">
        <f>'2011_MW_GW_Counties'!H34</f>
        <v>6.1</v>
      </c>
      <c r="J34" s="28">
        <f>'2011_AG_GW_Counties'!D34+'2011_Urban_GW_Counties'!D34+'2011_MW_GW_Counties'!D34</f>
        <v>180.20000000000002</v>
      </c>
      <c r="K34" s="28">
        <f>'2011_AG_GW_Counties'!E34+'2011_Urban_GW_Counties'!E34+'2011_MW_GW_Counties'!E34</f>
        <v>300.39999999999998</v>
      </c>
      <c r="L34" s="28">
        <f>'2011_AG_GW_Counties'!F34+'2011_Urban_GW_Counties'!F34+'2011_MW_GW_Counties'!F34</f>
        <v>0</v>
      </c>
      <c r="M34" s="28">
        <f>'2011_AG_GW_Counties'!J34</f>
        <v>1.5</v>
      </c>
      <c r="N34" s="29">
        <f>'2011_Urban_GW_Counties'!J34</f>
        <v>1.1000000000000001</v>
      </c>
      <c r="O34" s="29">
        <f>'2011_MW_GW_Counties'!J34</f>
        <v>0</v>
      </c>
      <c r="P34" s="28">
        <f>'2011_AG_GW_Counties'!J34+'2011_Urban_GW_Counties'!J34+'2011_MW_GW_Counties'!J34</f>
        <v>2.6</v>
      </c>
      <c r="Q34" s="29">
        <f>'2011_AG_GW_Counties'!H34+'2011_Urban_GW_Counties'!H34+'2011_MW_GW_Counties'!H34</f>
        <v>1563</v>
      </c>
      <c r="S34" s="27">
        <v>610</v>
      </c>
      <c r="T34" s="25" t="s">
        <v>177</v>
      </c>
      <c r="U34" s="28">
        <f>'2011_AG_GW_Counties'!P34</f>
        <v>3.9</v>
      </c>
      <c r="V34" s="29">
        <f>'2011_Urban_GW_Counties'!P34</f>
        <v>10.6</v>
      </c>
      <c r="W34" s="29">
        <f>'2011_MW_GW_Counties'!P34</f>
        <v>0</v>
      </c>
      <c r="X34" s="29">
        <f t="shared" si="3"/>
        <v>14.5</v>
      </c>
      <c r="Y34" s="28">
        <f>'2011_AG_GW_Counties'!U34</f>
        <v>3.9</v>
      </c>
      <c r="Z34" s="29">
        <f>'2011_Urban_GW_Counties'!U34</f>
        <v>10.999999999999998</v>
      </c>
      <c r="AA34" s="29">
        <f>'2011_MW_GW_Counties'!U34</f>
        <v>0</v>
      </c>
      <c r="AB34" s="28">
        <f>'2011_AG_GW_Counties'!Q34+'2011_Urban_GW_Counties'!Q34+'2011_MW_GW_Counties'!Q34</f>
        <v>7</v>
      </c>
      <c r="AC34" s="28">
        <f>'2011_AG_GW_Counties'!R34+'2011_Urban_GW_Counties'!R34+'2011_MW_GW_Counties'!R34</f>
        <v>0</v>
      </c>
      <c r="AD34" s="28">
        <f>'2011_AG_GW_Counties'!S34+'2011_Urban_GW_Counties'!S34+'2011_MW_GW_Counties'!S34</f>
        <v>0</v>
      </c>
      <c r="AE34" s="28">
        <f>'2011_AG_GW_Counties'!W34</f>
        <v>0</v>
      </c>
      <c r="AF34" s="29">
        <f>'2011_Urban_GW_Counties'!W34</f>
        <v>0</v>
      </c>
      <c r="AG34" s="29">
        <f>'2011_MW_GW_Counties'!W34</f>
        <v>0</v>
      </c>
      <c r="AH34" s="28">
        <f>'2011_AG_GW_Counties'!W34+'2011_Urban_GW_Counties'!W34+'2011_MW_GW_Counties'!W34</f>
        <v>0</v>
      </c>
      <c r="AI34" s="29">
        <f t="shared" si="1"/>
        <v>14.899999999999999</v>
      </c>
      <c r="AL34" s="148"/>
      <c r="AM34" s="150">
        <v>509</v>
      </c>
      <c r="AN34" s="151" t="s">
        <v>165</v>
      </c>
      <c r="AO34" s="138">
        <f t="shared" si="12"/>
        <v>181.8</v>
      </c>
      <c r="AP34" s="138">
        <f t="shared" si="12"/>
        <v>42.400000000000006</v>
      </c>
      <c r="AQ34" s="138">
        <f t="shared" si="12"/>
        <v>0</v>
      </c>
      <c r="AR34" s="138">
        <f t="shared" si="12"/>
        <v>224.20000000000002</v>
      </c>
      <c r="AS34" s="138">
        <f t="shared" si="12"/>
        <v>567.1</v>
      </c>
      <c r="AT34" s="138">
        <f t="shared" si="12"/>
        <v>59</v>
      </c>
      <c r="AU34" s="138">
        <f t="shared" si="12"/>
        <v>0</v>
      </c>
      <c r="AV34" s="138">
        <f t="shared" si="12"/>
        <v>33.200000000000003</v>
      </c>
      <c r="AW34" s="138">
        <f t="shared" si="12"/>
        <v>0</v>
      </c>
      <c r="AX34" s="138">
        <f t="shared" si="12"/>
        <v>25.299999999999997</v>
      </c>
      <c r="AY34" s="138">
        <f t="shared" si="12"/>
        <v>0</v>
      </c>
      <c r="AZ34" s="138">
        <f t="shared" si="12"/>
        <v>0</v>
      </c>
      <c r="BA34" s="138">
        <f t="shared" si="12"/>
        <v>0</v>
      </c>
      <c r="BB34" s="138">
        <f t="shared" si="12"/>
        <v>0</v>
      </c>
      <c r="BC34" s="138">
        <f t="shared" si="12"/>
        <v>626.1</v>
      </c>
    </row>
    <row r="35" spans="1:56" x14ac:dyDescent="0.2">
      <c r="A35" s="23" t="s">
        <v>74</v>
      </c>
      <c r="B35" s="24" t="s">
        <v>75</v>
      </c>
      <c r="C35" s="28">
        <f>'2011_AG_GW_Counties'!C35</f>
        <v>183</v>
      </c>
      <c r="D35" s="29">
        <f>'2011_Urban_GW_Counties'!C35</f>
        <v>140.80000000000001</v>
      </c>
      <c r="E35" s="29">
        <f>'2011_MW_GW_Counties'!C35</f>
        <v>0.5</v>
      </c>
      <c r="F35" s="29">
        <f t="shared" si="0"/>
        <v>324.3</v>
      </c>
      <c r="G35" s="28">
        <f>'2011_AG_GW_Counties'!H35</f>
        <v>386.90000000000003</v>
      </c>
      <c r="H35" s="29">
        <f>'2011_Urban_GW_Counties'!H35</f>
        <v>362.59999999999997</v>
      </c>
      <c r="I35" s="29">
        <f>'2011_MW_GW_Counties'!H35</f>
        <v>50.8</v>
      </c>
      <c r="J35" s="28">
        <f>'2011_AG_GW_Counties'!D35+'2011_Urban_GW_Counties'!D35+'2011_MW_GW_Counties'!D35</f>
        <v>58.3</v>
      </c>
      <c r="K35" s="28">
        <f>'2011_AG_GW_Counties'!E35+'2011_Urban_GW_Counties'!E35+'2011_MW_GW_Counties'!E35</f>
        <v>0</v>
      </c>
      <c r="L35" s="28">
        <f>'2011_AG_GW_Counties'!F35+'2011_Urban_GW_Counties'!F35+'2011_MW_GW_Counties'!F35</f>
        <v>40.200000000000003</v>
      </c>
      <c r="M35" s="28">
        <f>'2011_AG_GW_Counties'!J35</f>
        <v>10.7</v>
      </c>
      <c r="N35" s="29">
        <f>'2011_Urban_GW_Counties'!J35</f>
        <v>0.1</v>
      </c>
      <c r="O35" s="29">
        <f>'2011_MW_GW_Counties'!J35</f>
        <v>0</v>
      </c>
      <c r="P35" s="28">
        <f>'2011_AG_GW_Counties'!J35+'2011_Urban_GW_Counties'!J35+'2011_MW_GW_Counties'!J35</f>
        <v>10.799999999999999</v>
      </c>
      <c r="Q35" s="29">
        <f>'2011_AG_GW_Counties'!H35+'2011_Urban_GW_Counties'!H35+'2011_MW_GW_Counties'!H35</f>
        <v>800.3</v>
      </c>
      <c r="S35" s="27">
        <v>701</v>
      </c>
      <c r="T35" s="25" t="s">
        <v>178</v>
      </c>
      <c r="U35" s="28">
        <f>'2011_AG_GW_Counties'!P35</f>
        <v>0</v>
      </c>
      <c r="V35" s="29">
        <f>'2011_Urban_GW_Counties'!P35</f>
        <v>1.6</v>
      </c>
      <c r="W35" s="29">
        <f>'2011_MW_GW_Counties'!P35</f>
        <v>0</v>
      </c>
      <c r="X35" s="29">
        <f t="shared" si="3"/>
        <v>1.6</v>
      </c>
      <c r="Y35" s="28">
        <f>'2011_AG_GW_Counties'!U35</f>
        <v>0</v>
      </c>
      <c r="Z35" s="29">
        <f>'2011_Urban_GW_Counties'!U35</f>
        <v>1.6</v>
      </c>
      <c r="AA35" s="29">
        <f>'2011_MW_GW_Counties'!U35</f>
        <v>0</v>
      </c>
      <c r="AB35" s="28">
        <f>'2011_AG_GW_Counties'!Q35+'2011_Urban_GW_Counties'!Q35+'2011_MW_GW_Counties'!Q35</f>
        <v>1</v>
      </c>
      <c r="AC35" s="28">
        <f>'2011_AG_GW_Counties'!R35+'2011_Urban_GW_Counties'!R35+'2011_MW_GW_Counties'!R35</f>
        <v>0</v>
      </c>
      <c r="AD35" s="28">
        <f>'2011_AG_GW_Counties'!S35+'2011_Urban_GW_Counties'!S35+'2011_MW_GW_Counties'!S35</f>
        <v>0</v>
      </c>
      <c r="AE35" s="28">
        <f>'2011_AG_GW_Counties'!W35</f>
        <v>0</v>
      </c>
      <c r="AF35" s="29">
        <f>'2011_Urban_GW_Counties'!W35</f>
        <v>0</v>
      </c>
      <c r="AG35" s="29">
        <f>'2011_MW_GW_Counties'!W35</f>
        <v>0</v>
      </c>
      <c r="AH35" s="28">
        <f>'2011_AG_GW_Counties'!W35+'2011_Urban_GW_Counties'!W35+'2011_MW_GW_Counties'!W35</f>
        <v>0</v>
      </c>
      <c r="AI35" s="29">
        <f t="shared" si="1"/>
        <v>1.6</v>
      </c>
      <c r="AL35" s="148"/>
      <c r="AM35" s="150">
        <v>510</v>
      </c>
      <c r="AN35" s="151" t="s">
        <v>166</v>
      </c>
      <c r="AO35" s="138">
        <f t="shared" si="12"/>
        <v>25.8</v>
      </c>
      <c r="AP35" s="138">
        <f t="shared" si="12"/>
        <v>3.4999999999999996</v>
      </c>
      <c r="AQ35" s="138">
        <f t="shared" si="12"/>
        <v>0</v>
      </c>
      <c r="AR35" s="138">
        <f t="shared" si="12"/>
        <v>29.3</v>
      </c>
      <c r="AS35" s="138">
        <f t="shared" si="12"/>
        <v>368.8</v>
      </c>
      <c r="AT35" s="138">
        <f t="shared" si="12"/>
        <v>24.1</v>
      </c>
      <c r="AU35" s="138">
        <f t="shared" si="12"/>
        <v>45.9</v>
      </c>
      <c r="AV35" s="138">
        <f t="shared" si="12"/>
        <v>2.8</v>
      </c>
      <c r="AW35" s="138">
        <f t="shared" si="12"/>
        <v>0</v>
      </c>
      <c r="AX35" s="138">
        <f t="shared" si="12"/>
        <v>4.6999999999999993</v>
      </c>
      <c r="AY35" s="138">
        <f t="shared" si="12"/>
        <v>16</v>
      </c>
      <c r="AZ35" s="138">
        <f t="shared" si="12"/>
        <v>0</v>
      </c>
      <c r="BA35" s="138">
        <f t="shared" si="12"/>
        <v>0</v>
      </c>
      <c r="BB35" s="138">
        <f t="shared" si="12"/>
        <v>16</v>
      </c>
      <c r="BC35" s="138">
        <f t="shared" si="12"/>
        <v>438.8</v>
      </c>
    </row>
    <row r="36" spans="1:56" ht="13.5" thickBot="1" x14ac:dyDescent="0.25">
      <c r="A36" s="23" t="s">
        <v>76</v>
      </c>
      <c r="B36" s="24" t="s">
        <v>77</v>
      </c>
      <c r="C36" s="28">
        <f>'2011_AG_GW_Counties'!C36</f>
        <v>35.4</v>
      </c>
      <c r="D36" s="29">
        <f>'2011_Urban_GW_Counties'!C36</f>
        <v>5.7</v>
      </c>
      <c r="E36" s="29">
        <f>'2011_MW_GW_Counties'!C36</f>
        <v>0</v>
      </c>
      <c r="F36" s="29">
        <f t="shared" si="0"/>
        <v>41.1</v>
      </c>
      <c r="G36" s="28">
        <f>'2011_AG_GW_Counties'!H36</f>
        <v>49.2</v>
      </c>
      <c r="H36" s="29">
        <f>'2011_Urban_GW_Counties'!H36</f>
        <v>8.1</v>
      </c>
      <c r="I36" s="29">
        <f>'2011_MW_GW_Counties'!H36</f>
        <v>0</v>
      </c>
      <c r="J36" s="28">
        <f>'2011_AG_GW_Counties'!D36+'2011_Urban_GW_Counties'!D36+'2011_MW_GW_Counties'!D36</f>
        <v>10.400000000000002</v>
      </c>
      <c r="K36" s="28">
        <f>'2011_AG_GW_Counties'!E36+'2011_Urban_GW_Counties'!E36+'2011_MW_GW_Counties'!E36</f>
        <v>0</v>
      </c>
      <c r="L36" s="28">
        <f>'2011_AG_GW_Counties'!F36+'2011_Urban_GW_Counties'!F36+'2011_MW_GW_Counties'!F36</f>
        <v>0.7</v>
      </c>
      <c r="M36" s="28">
        <f>'2011_AG_GW_Counties'!J36</f>
        <v>0</v>
      </c>
      <c r="N36" s="29">
        <f>'2011_Urban_GW_Counties'!J36</f>
        <v>0</v>
      </c>
      <c r="O36" s="29">
        <f>'2011_MW_GW_Counties'!J36</f>
        <v>0</v>
      </c>
      <c r="P36" s="28">
        <f>'2011_AG_GW_Counties'!J36+'2011_Urban_GW_Counties'!J36+'2011_MW_GW_Counties'!J36</f>
        <v>0</v>
      </c>
      <c r="Q36" s="29">
        <f>'2011_AG_GW_Counties'!H36+'2011_Urban_GW_Counties'!H36+'2011_MW_GW_Counties'!H36</f>
        <v>57.300000000000004</v>
      </c>
      <c r="S36" s="27">
        <v>702</v>
      </c>
      <c r="T36" s="25" t="s">
        <v>179</v>
      </c>
      <c r="U36" s="28">
        <f>'2011_AG_GW_Counties'!P36</f>
        <v>490.9</v>
      </c>
      <c r="V36" s="29">
        <f>'2011_Urban_GW_Counties'!P36</f>
        <v>3.8</v>
      </c>
      <c r="W36" s="29">
        <f>'2011_MW_GW_Counties'!P36</f>
        <v>0</v>
      </c>
      <c r="X36" s="29">
        <f t="shared" si="3"/>
        <v>494.7</v>
      </c>
      <c r="Y36" s="28">
        <f>'2011_AG_GW_Counties'!U36</f>
        <v>1546.1</v>
      </c>
      <c r="Z36" s="29">
        <f>'2011_Urban_GW_Counties'!U36</f>
        <v>12.600000000000001</v>
      </c>
      <c r="AA36" s="29">
        <f>'2011_MW_GW_Counties'!U36</f>
        <v>0</v>
      </c>
      <c r="AB36" s="28">
        <f>'2011_AG_GW_Counties'!Q36+'2011_Urban_GW_Counties'!Q36+'2011_MW_GW_Counties'!Q36</f>
        <v>55.599999999999994</v>
      </c>
      <c r="AC36" s="28">
        <f>'2011_AG_GW_Counties'!R36+'2011_Urban_GW_Counties'!R36+'2011_MW_GW_Counties'!R36</f>
        <v>1.3</v>
      </c>
      <c r="AD36" s="28">
        <f>'2011_AG_GW_Counties'!S36+'2011_Urban_GW_Counties'!S36+'2011_MW_GW_Counties'!S36</f>
        <v>1.3</v>
      </c>
      <c r="AE36" s="28">
        <f>'2011_AG_GW_Counties'!W36</f>
        <v>0</v>
      </c>
      <c r="AF36" s="29">
        <f>'2011_Urban_GW_Counties'!W36</f>
        <v>0</v>
      </c>
      <c r="AG36" s="29">
        <f>'2011_MW_GW_Counties'!W36</f>
        <v>0</v>
      </c>
      <c r="AH36" s="28">
        <f>'2011_AG_GW_Counties'!W36+'2011_Urban_GW_Counties'!W36+'2011_MW_GW_Counties'!W36</f>
        <v>0</v>
      </c>
      <c r="AI36" s="29">
        <f t="shared" si="1"/>
        <v>1558.6999999999998</v>
      </c>
      <c r="AL36" s="148"/>
      <c r="AM36" s="152">
        <v>511</v>
      </c>
      <c r="AN36" s="153" t="s">
        <v>167</v>
      </c>
      <c r="AO36" s="154">
        <f t="shared" si="12"/>
        <v>155.1</v>
      </c>
      <c r="AP36" s="154">
        <f t="shared" si="12"/>
        <v>143.19999999999999</v>
      </c>
      <c r="AQ36" s="154">
        <f t="shared" si="12"/>
        <v>0.5</v>
      </c>
      <c r="AR36" s="154">
        <f t="shared" si="12"/>
        <v>298.79999999999995</v>
      </c>
      <c r="AS36" s="154">
        <f t="shared" si="12"/>
        <v>303.2</v>
      </c>
      <c r="AT36" s="154">
        <f t="shared" si="12"/>
        <v>391.79999999999995</v>
      </c>
      <c r="AU36" s="154">
        <f t="shared" si="12"/>
        <v>2</v>
      </c>
      <c r="AV36" s="154">
        <f t="shared" si="12"/>
        <v>58.400000000000006</v>
      </c>
      <c r="AW36" s="154">
        <f t="shared" si="12"/>
        <v>0</v>
      </c>
      <c r="AX36" s="154">
        <f t="shared" si="12"/>
        <v>41.4</v>
      </c>
      <c r="AY36" s="154">
        <f t="shared" si="12"/>
        <v>30.1</v>
      </c>
      <c r="AZ36" s="154">
        <f t="shared" si="12"/>
        <v>0</v>
      </c>
      <c r="BA36" s="154">
        <f t="shared" si="12"/>
        <v>0</v>
      </c>
      <c r="BB36" s="154">
        <f t="shared" si="12"/>
        <v>30.1</v>
      </c>
      <c r="BC36" s="154">
        <f t="shared" si="12"/>
        <v>697</v>
      </c>
    </row>
    <row r="37" spans="1:56" ht="13.5" thickTop="1" x14ac:dyDescent="0.2">
      <c r="A37" s="23" t="s">
        <v>78</v>
      </c>
      <c r="B37" s="24" t="s">
        <v>79</v>
      </c>
      <c r="C37" s="28">
        <f>'2011_AG_GW_Counties'!C37</f>
        <v>141.49999999999997</v>
      </c>
      <c r="D37" s="29">
        <f>'2011_Urban_GW_Counties'!C37</f>
        <v>301.50000000000011</v>
      </c>
      <c r="E37" s="29">
        <f>'2011_MW_GW_Counties'!C37</f>
        <v>0</v>
      </c>
      <c r="F37" s="29">
        <f t="shared" si="0"/>
        <v>443.00000000000011</v>
      </c>
      <c r="G37" s="28">
        <f>'2011_AG_GW_Counties'!H37</f>
        <v>169.99999999999997</v>
      </c>
      <c r="H37" s="29">
        <f>'2011_Urban_GW_Counties'!H37</f>
        <v>507.10000000000042</v>
      </c>
      <c r="I37" s="29">
        <f>'2011_MW_GW_Counties'!H37</f>
        <v>0</v>
      </c>
      <c r="J37" s="28">
        <f>'2011_AG_GW_Counties'!D37+'2011_Urban_GW_Counties'!D37+'2011_MW_GW_Counties'!D37</f>
        <v>180.49999999999997</v>
      </c>
      <c r="K37" s="28">
        <f>'2011_AG_GW_Counties'!E37+'2011_Urban_GW_Counties'!E37+'2011_MW_GW_Counties'!E37</f>
        <v>37.300000000000004</v>
      </c>
      <c r="L37" s="28">
        <f>'2011_AG_GW_Counties'!F37+'2011_Urban_GW_Counties'!F37+'2011_MW_GW_Counties'!F37</f>
        <v>0</v>
      </c>
      <c r="M37" s="28">
        <f>'2011_AG_GW_Counties'!J37</f>
        <v>8.1999999999999993</v>
      </c>
      <c r="N37" s="29">
        <f>'2011_Urban_GW_Counties'!J37</f>
        <v>6.7</v>
      </c>
      <c r="O37" s="29">
        <f>'2011_MW_GW_Counties'!J37</f>
        <v>0</v>
      </c>
      <c r="P37" s="28">
        <f>'2011_AG_GW_Counties'!J37+'2011_Urban_GW_Counties'!J37+'2011_MW_GW_Counties'!J37</f>
        <v>14.899999999999999</v>
      </c>
      <c r="Q37" s="29">
        <f>'2011_AG_GW_Counties'!H37+'2011_Urban_GW_Counties'!H37+'2011_MW_GW_Counties'!H37</f>
        <v>677.10000000000036</v>
      </c>
      <c r="S37" s="27">
        <v>703</v>
      </c>
      <c r="T37" s="25" t="s">
        <v>180</v>
      </c>
      <c r="U37" s="28">
        <f>'2011_AG_GW_Counties'!P37</f>
        <v>1165.7</v>
      </c>
      <c r="V37" s="29">
        <f>'2011_Urban_GW_Counties'!P37</f>
        <v>31.900000000000002</v>
      </c>
      <c r="W37" s="29">
        <f>'2011_MW_GW_Counties'!P37</f>
        <v>0</v>
      </c>
      <c r="X37" s="29">
        <f t="shared" si="3"/>
        <v>1197.6000000000001</v>
      </c>
      <c r="Y37" s="28">
        <f>'2011_AG_GW_Counties'!U37</f>
        <v>2123.8000000000002</v>
      </c>
      <c r="Z37" s="29">
        <f>'2011_Urban_GW_Counties'!U37</f>
        <v>32</v>
      </c>
      <c r="AA37" s="29">
        <f>'2011_MW_GW_Counties'!U37</f>
        <v>30.4</v>
      </c>
      <c r="AB37" s="28">
        <f>'2011_AG_GW_Counties'!Q37+'2011_Urban_GW_Counties'!Q37+'2011_MW_GW_Counties'!Q37</f>
        <v>268.2</v>
      </c>
      <c r="AC37" s="28">
        <f>'2011_AG_GW_Counties'!R37+'2011_Urban_GW_Counties'!R37+'2011_MW_GW_Counties'!R37</f>
        <v>0</v>
      </c>
      <c r="AD37" s="28">
        <f>'2011_AG_GW_Counties'!S37+'2011_Urban_GW_Counties'!S37+'2011_MW_GW_Counties'!S37</f>
        <v>47.800000000000004</v>
      </c>
      <c r="AE37" s="28">
        <f>'2011_AG_GW_Counties'!W37</f>
        <v>0</v>
      </c>
      <c r="AF37" s="29">
        <f>'2011_Urban_GW_Counties'!W37</f>
        <v>0</v>
      </c>
      <c r="AG37" s="29">
        <f>'2011_MW_GW_Counties'!W37</f>
        <v>0</v>
      </c>
      <c r="AH37" s="28">
        <f>'2011_AG_GW_Counties'!W37+'2011_Urban_GW_Counties'!W37+'2011_MW_GW_Counties'!W37</f>
        <v>0</v>
      </c>
      <c r="AI37" s="29">
        <f t="shared" si="1"/>
        <v>2186.2000000000003</v>
      </c>
      <c r="AL37" s="148"/>
      <c r="AM37" s="150"/>
      <c r="AN37" s="155" t="s">
        <v>242</v>
      </c>
      <c r="AO37" s="138">
        <f>SUM(AO26:AO36)</f>
        <v>1792.7</v>
      </c>
      <c r="AP37" s="138">
        <f t="shared" ref="AP37:BC37" si="13">SUM(AP26:AP36)</f>
        <v>341.20000000000005</v>
      </c>
      <c r="AQ37" s="138">
        <f t="shared" si="13"/>
        <v>17.100000000000001</v>
      </c>
      <c r="AR37" s="138">
        <f t="shared" si="13"/>
        <v>2151</v>
      </c>
      <c r="AS37" s="138">
        <f t="shared" si="13"/>
        <v>6265.9</v>
      </c>
      <c r="AT37" s="138">
        <f t="shared" si="13"/>
        <v>778.8</v>
      </c>
      <c r="AU37" s="138">
        <f t="shared" si="13"/>
        <v>488.29999999999995</v>
      </c>
      <c r="AV37" s="138">
        <f t="shared" si="13"/>
        <v>301.5</v>
      </c>
      <c r="AW37" s="138">
        <f t="shared" si="13"/>
        <v>0</v>
      </c>
      <c r="AX37" s="138">
        <f>SUM(AX26:AX36)</f>
        <v>347.2</v>
      </c>
      <c r="AY37" s="138">
        <f t="shared" ref="AY37:BA37" si="14">SUM(AY26:AY36)</f>
        <v>351.40000000000003</v>
      </c>
      <c r="AZ37" s="138">
        <f t="shared" si="14"/>
        <v>0</v>
      </c>
      <c r="BA37" s="138">
        <f t="shared" si="14"/>
        <v>142.70000000000002</v>
      </c>
      <c r="BB37" s="138">
        <f t="shared" si="13"/>
        <v>494.1</v>
      </c>
      <c r="BC37" s="138">
        <f t="shared" si="13"/>
        <v>7533</v>
      </c>
      <c r="BD37" s="28">
        <f>AS37+AT37+AU37</f>
        <v>7533</v>
      </c>
    </row>
    <row r="38" spans="1:56" x14ac:dyDescent="0.2">
      <c r="A38" s="23" t="s">
        <v>80</v>
      </c>
      <c r="B38" s="24" t="s">
        <v>81</v>
      </c>
      <c r="C38" s="28">
        <f>'2011_AG_GW_Counties'!C38</f>
        <v>20.7</v>
      </c>
      <c r="D38" s="29">
        <f>'2011_Urban_GW_Counties'!C38</f>
        <v>22.6</v>
      </c>
      <c r="E38" s="29">
        <f>'2011_MW_GW_Counties'!C38</f>
        <v>0</v>
      </c>
      <c r="F38" s="29">
        <f t="shared" si="0"/>
        <v>43.3</v>
      </c>
      <c r="G38" s="28">
        <f>'2011_AG_GW_Counties'!H38</f>
        <v>161</v>
      </c>
      <c r="H38" s="29">
        <f>'2011_Urban_GW_Counties'!H38</f>
        <v>326.5</v>
      </c>
      <c r="I38" s="29">
        <f>'2011_MW_GW_Counties'!H38</f>
        <v>0</v>
      </c>
      <c r="J38" s="28">
        <f>'2011_AG_GW_Counties'!D38+'2011_Urban_GW_Counties'!D38+'2011_MW_GW_Counties'!D38</f>
        <v>13.8</v>
      </c>
      <c r="K38" s="28">
        <f>'2011_AG_GW_Counties'!E38+'2011_Urban_GW_Counties'!E38+'2011_MW_GW_Counties'!E38</f>
        <v>0</v>
      </c>
      <c r="L38" s="28">
        <f>'2011_AG_GW_Counties'!F38+'2011_Urban_GW_Counties'!F38+'2011_MW_GW_Counties'!F38</f>
        <v>0</v>
      </c>
      <c r="M38" s="28">
        <f>'2011_AG_GW_Counties'!J38</f>
        <v>0</v>
      </c>
      <c r="N38" s="29">
        <f>'2011_Urban_GW_Counties'!J38</f>
        <v>0</v>
      </c>
      <c r="O38" s="29">
        <f>'2011_MW_GW_Counties'!J38</f>
        <v>0</v>
      </c>
      <c r="P38" s="28">
        <f>'2011_AG_GW_Counties'!J38+'2011_Urban_GW_Counties'!J38+'2011_MW_GW_Counties'!J38</f>
        <v>0</v>
      </c>
      <c r="Q38" s="29">
        <f>'2011_AG_GW_Counties'!H38+'2011_Urban_GW_Counties'!H38+'2011_MW_GW_Counties'!H38</f>
        <v>487.5</v>
      </c>
      <c r="S38" s="27">
        <v>704</v>
      </c>
      <c r="T38" s="25" t="s">
        <v>181</v>
      </c>
      <c r="U38" s="28">
        <f>'2011_AG_GW_Counties'!P38</f>
        <v>11.4</v>
      </c>
      <c r="V38" s="29">
        <f>'2011_Urban_GW_Counties'!P38</f>
        <v>116</v>
      </c>
      <c r="W38" s="29">
        <f>'2011_MW_GW_Counties'!P38</f>
        <v>0</v>
      </c>
      <c r="X38" s="29">
        <f t="shared" si="3"/>
        <v>127.4</v>
      </c>
      <c r="Y38" s="28">
        <f>'2011_AG_GW_Counties'!U38</f>
        <v>726.4</v>
      </c>
      <c r="Z38" s="29">
        <f>'2011_Urban_GW_Counties'!U38</f>
        <v>183.8</v>
      </c>
      <c r="AA38" s="29">
        <f>'2011_MW_GW_Counties'!U38</f>
        <v>0</v>
      </c>
      <c r="AB38" s="28">
        <f>'2011_AG_GW_Counties'!Q38+'2011_Urban_GW_Counties'!Q38+'2011_MW_GW_Counties'!Q38</f>
        <v>207.50000000000003</v>
      </c>
      <c r="AC38" s="28">
        <f>'2011_AG_GW_Counties'!R38+'2011_Urban_GW_Counties'!R38+'2011_MW_GW_Counties'!R38</f>
        <v>161.69999999999999</v>
      </c>
      <c r="AD38" s="28">
        <f>'2011_AG_GW_Counties'!S38+'2011_Urban_GW_Counties'!S38+'2011_MW_GW_Counties'!S38</f>
        <v>35.699999999999996</v>
      </c>
      <c r="AE38" s="28">
        <f>'2011_AG_GW_Counties'!W38</f>
        <v>0</v>
      </c>
      <c r="AF38" s="29">
        <f>'2011_Urban_GW_Counties'!W38</f>
        <v>0</v>
      </c>
      <c r="AG38" s="29">
        <f>'2011_MW_GW_Counties'!W38</f>
        <v>0</v>
      </c>
      <c r="AH38" s="28">
        <f>'2011_AG_GW_Counties'!W38+'2011_Urban_GW_Counties'!W38+'2011_MW_GW_Counties'!W38</f>
        <v>0</v>
      </c>
      <c r="AI38" s="29">
        <f t="shared" si="1"/>
        <v>910.2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'2011_AG_GW_Counties'!C39</f>
        <v>0</v>
      </c>
      <c r="D39" s="29">
        <f>'2011_Urban_GW_Counties'!C39</f>
        <v>0</v>
      </c>
      <c r="E39" s="29">
        <f>'2011_MW_GW_Counties'!C39</f>
        <v>0</v>
      </c>
      <c r="F39" s="29">
        <f t="shared" si="0"/>
        <v>0</v>
      </c>
      <c r="G39" s="28">
        <f>'2011_AG_GW_Counties'!H39</f>
        <v>0</v>
      </c>
      <c r="H39" s="29">
        <f>'2011_Urban_GW_Counties'!H39</f>
        <v>80.7</v>
      </c>
      <c r="I39" s="29">
        <f>'2011_MW_GW_Counties'!H39</f>
        <v>0</v>
      </c>
      <c r="J39" s="28">
        <f>'2011_AG_GW_Counties'!D39+'2011_Urban_GW_Counties'!D39+'2011_MW_GW_Counties'!D39</f>
        <v>4</v>
      </c>
      <c r="K39" s="28">
        <f>'2011_AG_GW_Counties'!E39+'2011_Urban_GW_Counties'!E39+'2011_MW_GW_Counties'!E39</f>
        <v>0</v>
      </c>
      <c r="L39" s="28">
        <f>'2011_AG_GW_Counties'!F39+'2011_Urban_GW_Counties'!F39+'2011_MW_GW_Counties'!F39</f>
        <v>1.9</v>
      </c>
      <c r="M39" s="28">
        <f>'2011_AG_GW_Counties'!J39</f>
        <v>0</v>
      </c>
      <c r="N39" s="29">
        <f>'2011_Urban_GW_Counties'!J39</f>
        <v>0</v>
      </c>
      <c r="O39" s="29">
        <f>'2011_MW_GW_Counties'!J39</f>
        <v>0</v>
      </c>
      <c r="P39" s="28">
        <f>'2011_AG_GW_Counties'!J39+'2011_Urban_GW_Counties'!J39+'2011_MW_GW_Counties'!J39</f>
        <v>0</v>
      </c>
      <c r="Q39" s="29">
        <f>'2011_AG_GW_Counties'!H39+'2011_Urban_GW_Counties'!H39+'2011_MW_GW_Counties'!H39</f>
        <v>80.7</v>
      </c>
      <c r="S39" s="27">
        <v>705</v>
      </c>
      <c r="T39" s="25" t="s">
        <v>182</v>
      </c>
      <c r="U39" s="28">
        <f>'2011_AG_GW_Counties'!P39</f>
        <v>211.2</v>
      </c>
      <c r="V39" s="29">
        <f>'2011_Urban_GW_Counties'!P39</f>
        <v>42.6</v>
      </c>
      <c r="W39" s="29">
        <f>'2011_MW_GW_Counties'!P39</f>
        <v>0</v>
      </c>
      <c r="X39" s="29">
        <f t="shared" si="3"/>
        <v>253.79999999999998</v>
      </c>
      <c r="Y39" s="28">
        <f>'2011_AG_GW_Counties'!U39</f>
        <v>1026</v>
      </c>
      <c r="Z39" s="29">
        <f>'2011_Urban_GW_Counties'!U39</f>
        <v>44.400000000000006</v>
      </c>
      <c r="AA39" s="29">
        <f>'2011_MW_GW_Counties'!U39</f>
        <v>0</v>
      </c>
      <c r="AB39" s="28">
        <f>'2011_AG_GW_Counties'!Q39+'2011_Urban_GW_Counties'!Q39+'2011_MW_GW_Counties'!Q39</f>
        <v>189.99999999999997</v>
      </c>
      <c r="AC39" s="28">
        <f>'2011_AG_GW_Counties'!R39+'2011_Urban_GW_Counties'!R39+'2011_MW_GW_Counties'!R39</f>
        <v>0</v>
      </c>
      <c r="AD39" s="28">
        <f>'2011_AG_GW_Counties'!S39+'2011_Urban_GW_Counties'!S39+'2011_MW_GW_Counties'!S39</f>
        <v>40.6</v>
      </c>
      <c r="AE39" s="28">
        <f>'2011_AG_GW_Counties'!W39</f>
        <v>0</v>
      </c>
      <c r="AF39" s="29">
        <f>'2011_Urban_GW_Counties'!W39</f>
        <v>0</v>
      </c>
      <c r="AG39" s="29">
        <f>'2011_MW_GW_Counties'!W39</f>
        <v>0</v>
      </c>
      <c r="AH39" s="28">
        <f>'2011_AG_GW_Counties'!W39+'2011_Urban_GW_Counties'!W39+'2011_MW_GW_Counties'!W39</f>
        <v>0</v>
      </c>
      <c r="AI39" s="29">
        <f t="shared" si="1"/>
        <v>1070.4000000000001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'2011_AG_GW_Counties'!C40</f>
        <v>246.99999999999997</v>
      </c>
      <c r="D40" s="29">
        <f>'2011_Urban_GW_Counties'!C40</f>
        <v>83.2</v>
      </c>
      <c r="E40" s="29">
        <f>'2011_MW_GW_Counties'!C40</f>
        <v>0</v>
      </c>
      <c r="F40" s="29">
        <f t="shared" si="0"/>
        <v>330.2</v>
      </c>
      <c r="G40" s="28">
        <f>'2011_AG_GW_Counties'!H40</f>
        <v>1164.5</v>
      </c>
      <c r="H40" s="29">
        <f>'2011_Urban_GW_Counties'!H40</f>
        <v>191.3</v>
      </c>
      <c r="I40" s="29">
        <f>'2011_MW_GW_Counties'!H40</f>
        <v>2.4</v>
      </c>
      <c r="J40" s="28">
        <f>'2011_AG_GW_Counties'!D40+'2011_Urban_GW_Counties'!D40+'2011_MW_GW_Counties'!D40</f>
        <v>57.2</v>
      </c>
      <c r="K40" s="28">
        <f>'2011_AG_GW_Counties'!E40+'2011_Urban_GW_Counties'!E40+'2011_MW_GW_Counties'!E40</f>
        <v>0</v>
      </c>
      <c r="L40" s="28">
        <f>'2011_AG_GW_Counties'!F40+'2011_Urban_GW_Counties'!F40+'2011_MW_GW_Counties'!F40</f>
        <v>19.600000000000001</v>
      </c>
      <c r="M40" s="28">
        <f>'2011_AG_GW_Counties'!J40</f>
        <v>0.4</v>
      </c>
      <c r="N40" s="29">
        <f>'2011_Urban_GW_Counties'!J40</f>
        <v>0</v>
      </c>
      <c r="O40" s="29">
        <f>'2011_MW_GW_Counties'!J40</f>
        <v>0</v>
      </c>
      <c r="P40" s="28">
        <f>'2011_AG_GW_Counties'!J40+'2011_Urban_GW_Counties'!J40+'2011_MW_GW_Counties'!J40</f>
        <v>0.4</v>
      </c>
      <c r="Q40" s="29">
        <f>'2011_AG_GW_Counties'!H40+'2011_Urban_GW_Counties'!H40+'2011_MW_GW_Counties'!H40</f>
        <v>1358.2</v>
      </c>
      <c r="S40" s="27">
        <v>706</v>
      </c>
      <c r="T40" s="25" t="s">
        <v>183</v>
      </c>
      <c r="U40" s="28">
        <f>'2011_AG_GW_Counties'!P40</f>
        <v>701.09999999999991</v>
      </c>
      <c r="V40" s="29">
        <f>'2011_Urban_GW_Counties'!P40</f>
        <v>87.5</v>
      </c>
      <c r="W40" s="29">
        <f>'2011_MW_GW_Counties'!P40</f>
        <v>3.3</v>
      </c>
      <c r="X40" s="29">
        <f t="shared" si="3"/>
        <v>791.89999999999986</v>
      </c>
      <c r="Y40" s="28">
        <f>'2011_AG_GW_Counties'!U40</f>
        <v>2289.1999999999998</v>
      </c>
      <c r="Z40" s="29">
        <f>'2011_Urban_GW_Counties'!U40</f>
        <v>89.1</v>
      </c>
      <c r="AA40" s="29">
        <f>'2011_MW_GW_Counties'!U40</f>
        <v>3.3</v>
      </c>
      <c r="AB40" s="28">
        <f>'2011_AG_GW_Counties'!Q40+'2011_Urban_GW_Counties'!Q40+'2011_MW_GW_Counties'!Q40</f>
        <v>412</v>
      </c>
      <c r="AC40" s="28">
        <f>'2011_AG_GW_Counties'!R40+'2011_Urban_GW_Counties'!R40+'2011_MW_GW_Counties'!R40</f>
        <v>0</v>
      </c>
      <c r="AD40" s="28">
        <f>'2011_AG_GW_Counties'!S40+'2011_Urban_GW_Counties'!S40+'2011_MW_GW_Counties'!S40</f>
        <v>79.399999999999991</v>
      </c>
      <c r="AE40" s="28">
        <f>'2011_AG_GW_Counties'!W40</f>
        <v>0</v>
      </c>
      <c r="AF40" s="29">
        <f>'2011_Urban_GW_Counties'!W40</f>
        <v>0</v>
      </c>
      <c r="AG40" s="29">
        <f>'2011_MW_GW_Counties'!W40</f>
        <v>0</v>
      </c>
      <c r="AH40" s="28">
        <f>'2011_AG_GW_Counties'!W40+'2011_Urban_GW_Counties'!W40+'2011_MW_GW_Counties'!W40</f>
        <v>0</v>
      </c>
      <c r="AI40" s="29">
        <f t="shared" si="1"/>
        <v>2381.6</v>
      </c>
      <c r="AL40" s="148" t="s">
        <v>236</v>
      </c>
      <c r="AM40" s="150">
        <v>601</v>
      </c>
      <c r="AN40" s="151" t="s">
        <v>168</v>
      </c>
      <c r="AO40" s="138">
        <f t="shared" ref="AO40:BC49" si="15">U25</f>
        <v>0</v>
      </c>
      <c r="AP40" s="138">
        <f t="shared" si="15"/>
        <v>2</v>
      </c>
      <c r="AQ40" s="138">
        <f t="shared" si="15"/>
        <v>0</v>
      </c>
      <c r="AR40" s="138">
        <f t="shared" si="15"/>
        <v>2</v>
      </c>
      <c r="AS40" s="138">
        <f t="shared" si="15"/>
        <v>15.100000000000001</v>
      </c>
      <c r="AT40" s="138">
        <f t="shared" si="15"/>
        <v>46.900000000000006</v>
      </c>
      <c r="AU40" s="138">
        <f t="shared" si="15"/>
        <v>0</v>
      </c>
      <c r="AV40" s="138">
        <f t="shared" si="15"/>
        <v>33</v>
      </c>
      <c r="AW40" s="138">
        <f t="shared" si="15"/>
        <v>0</v>
      </c>
      <c r="AX40" s="138">
        <f t="shared" si="15"/>
        <v>1.4000000000000001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5"/>
        <v>0</v>
      </c>
      <c r="BC40" s="138">
        <f t="shared" si="15"/>
        <v>62.000000000000007</v>
      </c>
    </row>
    <row r="41" spans="1:56" x14ac:dyDescent="0.2">
      <c r="A41" s="23" t="s">
        <v>86</v>
      </c>
      <c r="B41" s="24" t="s">
        <v>87</v>
      </c>
      <c r="C41" s="28">
        <f>'2011_AG_GW_Counties'!C41</f>
        <v>179.39999999999998</v>
      </c>
      <c r="D41" s="29">
        <f>'2011_Urban_GW_Counties'!C41</f>
        <v>28.600000000000005</v>
      </c>
      <c r="E41" s="29">
        <f>'2011_MW_GW_Counties'!C41</f>
        <v>0</v>
      </c>
      <c r="F41" s="29">
        <f t="shared" si="0"/>
        <v>207.99999999999997</v>
      </c>
      <c r="G41" s="28">
        <f>'2011_AG_GW_Counties'!H41</f>
        <v>179.39999999999998</v>
      </c>
      <c r="H41" s="29">
        <f>'2011_Urban_GW_Counties'!H41</f>
        <v>44.500000000000007</v>
      </c>
      <c r="I41" s="29">
        <f>'2011_MW_GW_Counties'!H41</f>
        <v>0</v>
      </c>
      <c r="J41" s="28">
        <f>'2011_AG_GW_Counties'!D41+'2011_Urban_GW_Counties'!D41+'2011_MW_GW_Counties'!D41</f>
        <v>29.900000000000006</v>
      </c>
      <c r="K41" s="28">
        <f>'2011_AG_GW_Counties'!E41+'2011_Urban_GW_Counties'!E41+'2011_MW_GW_Counties'!E41</f>
        <v>0</v>
      </c>
      <c r="L41" s="28">
        <f>'2011_AG_GW_Counties'!F41+'2011_Urban_GW_Counties'!F41+'2011_MW_GW_Counties'!F41</f>
        <v>0</v>
      </c>
      <c r="M41" s="28">
        <f>'2011_AG_GW_Counties'!J41</f>
        <v>0</v>
      </c>
      <c r="N41" s="29">
        <f>'2011_Urban_GW_Counties'!J41</f>
        <v>0</v>
      </c>
      <c r="O41" s="29">
        <f>'2011_MW_GW_Counties'!J41</f>
        <v>0</v>
      </c>
      <c r="P41" s="28">
        <f>'2011_AG_GW_Counties'!J41+'2011_Urban_GW_Counties'!J41+'2011_MW_GW_Counties'!J41</f>
        <v>0</v>
      </c>
      <c r="Q41" s="29">
        <f>'2011_AG_GW_Counties'!H41+'2011_Urban_GW_Counties'!H41+'2011_MW_GW_Counties'!H41</f>
        <v>223.89999999999998</v>
      </c>
      <c r="S41" s="27">
        <v>707</v>
      </c>
      <c r="T41" s="25" t="s">
        <v>184</v>
      </c>
      <c r="U41" s="28">
        <f>'2011_AG_GW_Counties'!P41</f>
        <v>15.1</v>
      </c>
      <c r="V41" s="29">
        <f>'2011_Urban_GW_Counties'!P41</f>
        <v>9.6999999999999993</v>
      </c>
      <c r="W41" s="29">
        <f>'2011_MW_GW_Counties'!P41</f>
        <v>0</v>
      </c>
      <c r="X41" s="29">
        <f t="shared" si="3"/>
        <v>24.799999999999997</v>
      </c>
      <c r="Y41" s="28">
        <f>'2011_AG_GW_Counties'!U41</f>
        <v>17</v>
      </c>
      <c r="Z41" s="29">
        <f>'2011_Urban_GW_Counties'!U41</f>
        <v>14</v>
      </c>
      <c r="AA41" s="29">
        <f>'2011_MW_GW_Counties'!U41</f>
        <v>0</v>
      </c>
      <c r="AB41" s="28">
        <f>'2011_AG_GW_Counties'!Q41+'2011_Urban_GW_Counties'!Q41+'2011_MW_GW_Counties'!Q41</f>
        <v>11.1</v>
      </c>
      <c r="AC41" s="28">
        <f>'2011_AG_GW_Counties'!R41+'2011_Urban_GW_Counties'!R41+'2011_MW_GW_Counties'!R41</f>
        <v>0</v>
      </c>
      <c r="AD41" s="28">
        <f>'2011_AG_GW_Counties'!S41+'2011_Urban_GW_Counties'!S41+'2011_MW_GW_Counties'!S41</f>
        <v>0.1</v>
      </c>
      <c r="AE41" s="28">
        <f>'2011_AG_GW_Counties'!W41</f>
        <v>0</v>
      </c>
      <c r="AF41" s="29">
        <f>'2011_Urban_GW_Counties'!W41</f>
        <v>0</v>
      </c>
      <c r="AG41" s="29">
        <f>'2011_MW_GW_Counties'!W41</f>
        <v>0</v>
      </c>
      <c r="AH41" s="28">
        <f>'2011_AG_GW_Counties'!W41+'2011_Urban_GW_Counties'!W41+'2011_MW_GW_Counties'!W41</f>
        <v>0</v>
      </c>
      <c r="AI41" s="29">
        <f t="shared" si="1"/>
        <v>31</v>
      </c>
      <c r="AL41" s="148"/>
      <c r="AM41" s="150">
        <v>602</v>
      </c>
      <c r="AN41" s="151" t="s">
        <v>169</v>
      </c>
      <c r="AO41" s="138">
        <f t="shared" si="15"/>
        <v>0</v>
      </c>
      <c r="AP41" s="138">
        <f t="shared" si="15"/>
        <v>34.200000000000003</v>
      </c>
      <c r="AQ41" s="138">
        <f t="shared" si="15"/>
        <v>0</v>
      </c>
      <c r="AR41" s="138">
        <f t="shared" si="15"/>
        <v>34.200000000000003</v>
      </c>
      <c r="AS41" s="138">
        <f t="shared" si="15"/>
        <v>591</v>
      </c>
      <c r="AT41" s="138">
        <f t="shared" si="15"/>
        <v>105.7</v>
      </c>
      <c r="AU41" s="138">
        <f t="shared" si="15"/>
        <v>2.4</v>
      </c>
      <c r="AV41" s="138">
        <f t="shared" si="15"/>
        <v>14.899999999999999</v>
      </c>
      <c r="AW41" s="138">
        <f t="shared" si="15"/>
        <v>0</v>
      </c>
      <c r="AX41" s="138">
        <f t="shared" si="15"/>
        <v>5.7</v>
      </c>
      <c r="AY41" s="138">
        <f t="shared" si="15"/>
        <v>0</v>
      </c>
      <c r="AZ41" s="138">
        <f t="shared" si="15"/>
        <v>0</v>
      </c>
      <c r="BA41" s="138">
        <f t="shared" si="15"/>
        <v>0</v>
      </c>
      <c r="BB41" s="138">
        <f t="shared" si="15"/>
        <v>0</v>
      </c>
      <c r="BC41" s="138">
        <f t="shared" si="15"/>
        <v>699.1</v>
      </c>
    </row>
    <row r="42" spans="1:56" x14ac:dyDescent="0.2">
      <c r="A42" s="23" t="s">
        <v>88</v>
      </c>
      <c r="B42" s="24" t="s">
        <v>89</v>
      </c>
      <c r="C42" s="28">
        <f>'2011_AG_GW_Counties'!C42</f>
        <v>3.8</v>
      </c>
      <c r="D42" s="29">
        <f>'2011_Urban_GW_Counties'!C42</f>
        <v>5.4</v>
      </c>
      <c r="E42" s="29">
        <f>'2011_MW_GW_Counties'!C42</f>
        <v>0</v>
      </c>
      <c r="F42" s="29">
        <f t="shared" si="0"/>
        <v>9.1999999999999993</v>
      </c>
      <c r="G42" s="28">
        <f>'2011_AG_GW_Counties'!H42</f>
        <v>4.8</v>
      </c>
      <c r="H42" s="29">
        <f>'2011_Urban_GW_Counties'!H42</f>
        <v>89.9</v>
      </c>
      <c r="I42" s="29">
        <f>'2011_MW_GW_Counties'!H42</f>
        <v>0</v>
      </c>
      <c r="J42" s="28">
        <f>'2011_AG_GW_Counties'!D42+'2011_Urban_GW_Counties'!D42+'2011_MW_GW_Counties'!D42</f>
        <v>6.8999999999999995</v>
      </c>
      <c r="K42" s="28">
        <f>'2011_AG_GW_Counties'!E42+'2011_Urban_GW_Counties'!E42+'2011_MW_GW_Counties'!E42</f>
        <v>0</v>
      </c>
      <c r="L42" s="28">
        <f>'2011_AG_GW_Counties'!F42+'2011_Urban_GW_Counties'!F42+'2011_MW_GW_Counties'!F42</f>
        <v>4.2</v>
      </c>
      <c r="M42" s="28">
        <f>'2011_AG_GW_Counties'!J42</f>
        <v>0</v>
      </c>
      <c r="N42" s="29">
        <f>'2011_Urban_GW_Counties'!J42</f>
        <v>0</v>
      </c>
      <c r="O42" s="29">
        <f>'2011_MW_GW_Counties'!J42</f>
        <v>0</v>
      </c>
      <c r="P42" s="28">
        <f>'2011_AG_GW_Counties'!J42+'2011_Urban_GW_Counties'!J42+'2011_MW_GW_Counties'!J42</f>
        <v>0</v>
      </c>
      <c r="Q42" s="29">
        <f>'2011_AG_GW_Counties'!H42+'2011_Urban_GW_Counties'!H42+'2011_MW_GW_Counties'!H42</f>
        <v>94.7</v>
      </c>
      <c r="S42" s="27">
        <v>708</v>
      </c>
      <c r="T42" s="25" t="s">
        <v>185</v>
      </c>
      <c r="U42" s="28">
        <f>'2011_AG_GW_Counties'!P42</f>
        <v>458.5</v>
      </c>
      <c r="V42" s="29">
        <f>'2011_Urban_GW_Counties'!P42</f>
        <v>22</v>
      </c>
      <c r="W42" s="29">
        <f>'2011_MW_GW_Counties'!P42</f>
        <v>22.4</v>
      </c>
      <c r="X42" s="29">
        <f t="shared" si="3"/>
        <v>502.9</v>
      </c>
      <c r="Y42" s="28">
        <f>'2011_AG_GW_Counties'!U42</f>
        <v>1310.3</v>
      </c>
      <c r="Z42" s="29">
        <f>'2011_Urban_GW_Counties'!U42</f>
        <v>24.400000000000002</v>
      </c>
      <c r="AA42" s="29">
        <f>'2011_MW_GW_Counties'!U42</f>
        <v>51.099999999999994</v>
      </c>
      <c r="AB42" s="28">
        <f>'2011_AG_GW_Counties'!Q42+'2011_Urban_GW_Counties'!Q42+'2011_MW_GW_Counties'!Q42</f>
        <v>107.10000000000001</v>
      </c>
      <c r="AC42" s="28">
        <f>'2011_AG_GW_Counties'!R42+'2011_Urban_GW_Counties'!R42+'2011_MW_GW_Counties'!R42</f>
        <v>255.89999999999998</v>
      </c>
      <c r="AD42" s="28">
        <f>'2011_AG_GW_Counties'!S42+'2011_Urban_GW_Counties'!S42+'2011_MW_GW_Counties'!S42</f>
        <v>42.6</v>
      </c>
      <c r="AE42" s="28">
        <f>'2011_AG_GW_Counties'!W42</f>
        <v>0</v>
      </c>
      <c r="AF42" s="29">
        <f>'2011_Urban_GW_Counties'!W42</f>
        <v>0</v>
      </c>
      <c r="AG42" s="29">
        <f>'2011_MW_GW_Counties'!W42</f>
        <v>0</v>
      </c>
      <c r="AH42" s="28">
        <f>'2011_AG_GW_Counties'!W42+'2011_Urban_GW_Counties'!W42+'2011_MW_GW_Counties'!W42</f>
        <v>0</v>
      </c>
      <c r="AI42" s="29">
        <f t="shared" si="1"/>
        <v>1385.8</v>
      </c>
      <c r="AL42" s="148"/>
      <c r="AM42" s="150">
        <v>603</v>
      </c>
      <c r="AN42" s="151" t="s">
        <v>170</v>
      </c>
      <c r="AO42" s="138">
        <f t="shared" si="15"/>
        <v>379</v>
      </c>
      <c r="AP42" s="138">
        <f t="shared" si="15"/>
        <v>44.1</v>
      </c>
      <c r="AQ42" s="138">
        <f t="shared" si="15"/>
        <v>0</v>
      </c>
      <c r="AR42" s="138">
        <f t="shared" si="15"/>
        <v>423.1</v>
      </c>
      <c r="AS42" s="138">
        <f t="shared" si="15"/>
        <v>609.4</v>
      </c>
      <c r="AT42" s="138">
        <f t="shared" si="15"/>
        <v>96.4</v>
      </c>
      <c r="AU42" s="138">
        <f t="shared" si="15"/>
        <v>18.8</v>
      </c>
      <c r="AV42" s="138">
        <f t="shared" si="15"/>
        <v>52.300000000000004</v>
      </c>
      <c r="AW42" s="138">
        <f t="shared" si="15"/>
        <v>0</v>
      </c>
      <c r="AX42" s="138">
        <f t="shared" si="15"/>
        <v>13.4</v>
      </c>
      <c r="AY42" s="138">
        <f t="shared" si="15"/>
        <v>7.3</v>
      </c>
      <c r="AZ42" s="138">
        <f t="shared" si="15"/>
        <v>0</v>
      </c>
      <c r="BA42" s="138">
        <f t="shared" si="15"/>
        <v>0</v>
      </c>
      <c r="BB42" s="138">
        <f t="shared" si="15"/>
        <v>7.3</v>
      </c>
      <c r="BC42" s="138">
        <f t="shared" si="15"/>
        <v>724.59999999999991</v>
      </c>
    </row>
    <row r="43" spans="1:56" x14ac:dyDescent="0.2">
      <c r="A43" s="23" t="s">
        <v>90</v>
      </c>
      <c r="B43" s="24" t="s">
        <v>91</v>
      </c>
      <c r="C43" s="28">
        <f>'2011_AG_GW_Counties'!C43</f>
        <v>166.70000000000002</v>
      </c>
      <c r="D43" s="29">
        <f>'2011_Urban_GW_Counties'!C43</f>
        <v>33.1</v>
      </c>
      <c r="E43" s="29">
        <f>'2011_MW_GW_Counties'!C43</f>
        <v>0</v>
      </c>
      <c r="F43" s="29">
        <f t="shared" si="0"/>
        <v>199.8</v>
      </c>
      <c r="G43" s="28">
        <f>'2011_AG_GW_Counties'!H43</f>
        <v>193.4</v>
      </c>
      <c r="H43" s="29">
        <f>'2011_Urban_GW_Counties'!H43</f>
        <v>75.600000000000009</v>
      </c>
      <c r="I43" s="29">
        <f>'2011_MW_GW_Counties'!H43</f>
        <v>0</v>
      </c>
      <c r="J43" s="28">
        <f>'2011_AG_GW_Counties'!D43+'2011_Urban_GW_Counties'!D43+'2011_MW_GW_Counties'!D43</f>
        <v>23.5</v>
      </c>
      <c r="K43" s="28">
        <f>'2011_AG_GW_Counties'!E43+'2011_Urban_GW_Counties'!E43+'2011_MW_GW_Counties'!E43</f>
        <v>0</v>
      </c>
      <c r="L43" s="28">
        <f>'2011_AG_GW_Counties'!F43+'2011_Urban_GW_Counties'!F43+'2011_MW_GW_Counties'!F43</f>
        <v>0</v>
      </c>
      <c r="M43" s="28">
        <f>'2011_AG_GW_Counties'!J43</f>
        <v>0</v>
      </c>
      <c r="N43" s="29">
        <f>'2011_Urban_GW_Counties'!J43</f>
        <v>0</v>
      </c>
      <c r="O43" s="29">
        <f>'2011_MW_GW_Counties'!J43</f>
        <v>0</v>
      </c>
      <c r="P43" s="28">
        <f>'2011_AG_GW_Counties'!J43+'2011_Urban_GW_Counties'!J43+'2011_MW_GW_Counties'!J43</f>
        <v>0</v>
      </c>
      <c r="Q43" s="29">
        <f>'2011_AG_GW_Counties'!H43+'2011_Urban_GW_Counties'!H43+'2011_MW_GW_Counties'!H43</f>
        <v>269</v>
      </c>
      <c r="S43" s="27">
        <v>709</v>
      </c>
      <c r="T43" s="25" t="s">
        <v>186</v>
      </c>
      <c r="U43" s="28">
        <f>'2011_AG_GW_Counties'!P43</f>
        <v>18.7</v>
      </c>
      <c r="V43" s="29">
        <f>'2011_Urban_GW_Counties'!P43</f>
        <v>28.9</v>
      </c>
      <c r="W43" s="29">
        <f>'2011_MW_GW_Counties'!P43</f>
        <v>0</v>
      </c>
      <c r="X43" s="29">
        <f t="shared" si="3"/>
        <v>47.599999999999994</v>
      </c>
      <c r="Y43" s="28">
        <f>'2011_AG_GW_Counties'!U43</f>
        <v>827.80000000000007</v>
      </c>
      <c r="Z43" s="29">
        <f>'2011_Urban_GW_Counties'!U43</f>
        <v>28.9</v>
      </c>
      <c r="AA43" s="29">
        <f>'2011_MW_GW_Counties'!U43</f>
        <v>0</v>
      </c>
      <c r="AB43" s="28">
        <f>'2011_AG_GW_Counties'!Q43+'2011_Urban_GW_Counties'!Q43+'2011_MW_GW_Counties'!Q43</f>
        <v>112.89999999999999</v>
      </c>
      <c r="AC43" s="28">
        <f>'2011_AG_GW_Counties'!R43+'2011_Urban_GW_Counties'!R43+'2011_MW_GW_Counties'!R43</f>
        <v>18.2</v>
      </c>
      <c r="AD43" s="28">
        <f>'2011_AG_GW_Counties'!S43+'2011_Urban_GW_Counties'!S43+'2011_MW_GW_Counties'!S43</f>
        <v>38.9</v>
      </c>
      <c r="AE43" s="28">
        <f>'2011_AG_GW_Counties'!W43</f>
        <v>0</v>
      </c>
      <c r="AF43" s="29">
        <f>'2011_Urban_GW_Counties'!W43</f>
        <v>0</v>
      </c>
      <c r="AG43" s="29">
        <f>'2011_MW_GW_Counties'!W43</f>
        <v>0</v>
      </c>
      <c r="AH43" s="28">
        <f>'2011_AG_GW_Counties'!W43+'2011_Urban_GW_Counties'!W43+'2011_MW_GW_Counties'!W43</f>
        <v>0</v>
      </c>
      <c r="AI43" s="29">
        <f t="shared" si="1"/>
        <v>856.7</v>
      </c>
      <c r="AL43" s="148"/>
      <c r="AM43" s="150">
        <v>604</v>
      </c>
      <c r="AN43" s="151" t="s">
        <v>171</v>
      </c>
      <c r="AO43" s="138">
        <f t="shared" si="15"/>
        <v>4.9000000000000004</v>
      </c>
      <c r="AP43" s="138">
        <f t="shared" si="15"/>
        <v>9</v>
      </c>
      <c r="AQ43" s="138">
        <f t="shared" si="15"/>
        <v>0</v>
      </c>
      <c r="AR43" s="138">
        <f t="shared" si="15"/>
        <v>13.9</v>
      </c>
      <c r="AS43" s="138">
        <f t="shared" si="15"/>
        <v>27.300000000000004</v>
      </c>
      <c r="AT43" s="138">
        <f t="shared" si="15"/>
        <v>47.300000000000004</v>
      </c>
      <c r="AU43" s="138">
        <f t="shared" si="15"/>
        <v>0</v>
      </c>
      <c r="AV43" s="138">
        <f t="shared" si="15"/>
        <v>15.299999999999999</v>
      </c>
      <c r="AW43" s="138">
        <f t="shared" si="15"/>
        <v>0</v>
      </c>
      <c r="AX43" s="138">
        <f t="shared" si="15"/>
        <v>8.6</v>
      </c>
      <c r="AY43" s="138">
        <f t="shared" si="15"/>
        <v>3.8</v>
      </c>
      <c r="AZ43" s="138">
        <f t="shared" si="15"/>
        <v>0.1</v>
      </c>
      <c r="BA43" s="138">
        <f t="shared" si="15"/>
        <v>0</v>
      </c>
      <c r="BB43" s="138">
        <f t="shared" si="15"/>
        <v>3.9</v>
      </c>
      <c r="BC43" s="138">
        <f t="shared" si="15"/>
        <v>74.600000000000009</v>
      </c>
    </row>
    <row r="44" spans="1:56" x14ac:dyDescent="0.2">
      <c r="A44" s="23" t="s">
        <v>92</v>
      </c>
      <c r="B44" s="24" t="s">
        <v>93</v>
      </c>
      <c r="C44" s="28">
        <f>'2011_AG_GW_Counties'!C44</f>
        <v>31.099999999999998</v>
      </c>
      <c r="D44" s="29">
        <f>'2011_Urban_GW_Counties'!C44</f>
        <v>105.19999999999999</v>
      </c>
      <c r="E44" s="29">
        <f>'2011_MW_GW_Counties'!C44</f>
        <v>0</v>
      </c>
      <c r="F44" s="29">
        <f t="shared" si="0"/>
        <v>136.29999999999998</v>
      </c>
      <c r="G44" s="28">
        <f>'2011_AG_GW_Counties'!H44</f>
        <v>56.999999999999993</v>
      </c>
      <c r="H44" s="29">
        <f>'2011_Urban_GW_Counties'!H44</f>
        <v>402.00000000000011</v>
      </c>
      <c r="I44" s="29">
        <f>'2011_MW_GW_Counties'!H44</f>
        <v>0</v>
      </c>
      <c r="J44" s="28">
        <f>'2011_AG_GW_Counties'!D44+'2011_Urban_GW_Counties'!D44+'2011_MW_GW_Counties'!D44</f>
        <v>118.1</v>
      </c>
      <c r="K44" s="28">
        <f>'2011_AG_GW_Counties'!E44+'2011_Urban_GW_Counties'!E44+'2011_MW_GW_Counties'!E44</f>
        <v>71.500000000000014</v>
      </c>
      <c r="L44" s="28">
        <f>'2011_AG_GW_Counties'!F44+'2011_Urban_GW_Counties'!F44+'2011_MW_GW_Counties'!F44</f>
        <v>21.200000000000003</v>
      </c>
      <c r="M44" s="28">
        <f>'2011_AG_GW_Counties'!J44</f>
        <v>0</v>
      </c>
      <c r="N44" s="29">
        <f>'2011_Urban_GW_Counties'!J44</f>
        <v>0</v>
      </c>
      <c r="O44" s="29">
        <f>'2011_MW_GW_Counties'!J44</f>
        <v>0</v>
      </c>
      <c r="P44" s="28">
        <f>'2011_AG_GW_Counties'!J44+'2011_Urban_GW_Counties'!J44+'2011_MW_GW_Counties'!J44</f>
        <v>0</v>
      </c>
      <c r="Q44" s="29">
        <f>'2011_AG_GW_Counties'!H44+'2011_Urban_GW_Counties'!H44+'2011_MW_GW_Counties'!H44</f>
        <v>459.00000000000011</v>
      </c>
      <c r="S44" s="27">
        <v>710</v>
      </c>
      <c r="T44" s="25" t="s">
        <v>187</v>
      </c>
      <c r="U44" s="28">
        <f>'2011_AG_GW_Counties'!P44</f>
        <v>260.79999999999995</v>
      </c>
      <c r="V44" s="29">
        <f>'2011_Urban_GW_Counties'!P44</f>
        <v>67.3</v>
      </c>
      <c r="W44" s="29">
        <f>'2011_MW_GW_Counties'!P44</f>
        <v>0</v>
      </c>
      <c r="X44" s="29">
        <f t="shared" si="3"/>
        <v>328.09999999999997</v>
      </c>
      <c r="Y44" s="28">
        <f>'2011_AG_GW_Counties'!U44</f>
        <v>1673.8999999999999</v>
      </c>
      <c r="Z44" s="29">
        <f>'2011_Urban_GW_Counties'!U44</f>
        <v>138.69999999999999</v>
      </c>
      <c r="AA44" s="29">
        <f>'2011_MW_GW_Counties'!U44</f>
        <v>0</v>
      </c>
      <c r="AB44" s="28">
        <f>'2011_AG_GW_Counties'!Q44+'2011_Urban_GW_Counties'!Q44+'2011_MW_GW_Counties'!Q44</f>
        <v>202.10000000000002</v>
      </c>
      <c r="AC44" s="28">
        <f>'2011_AG_GW_Counties'!R44+'2011_Urban_GW_Counties'!R44+'2011_MW_GW_Counties'!R44</f>
        <v>403</v>
      </c>
      <c r="AD44" s="28">
        <f>'2011_AG_GW_Counties'!S44+'2011_Urban_GW_Counties'!S44+'2011_MW_GW_Counties'!S44</f>
        <v>70.7</v>
      </c>
      <c r="AE44" s="28">
        <f>'2011_AG_GW_Counties'!W44</f>
        <v>0</v>
      </c>
      <c r="AF44" s="29">
        <f>'2011_Urban_GW_Counties'!W44</f>
        <v>0</v>
      </c>
      <c r="AG44" s="29">
        <f>'2011_MW_GW_Counties'!W44</f>
        <v>0</v>
      </c>
      <c r="AH44" s="28">
        <f>'2011_AG_GW_Counties'!W44+'2011_Urban_GW_Counties'!W44+'2011_MW_GW_Counties'!W44</f>
        <v>0</v>
      </c>
      <c r="AI44" s="29">
        <f t="shared" si="1"/>
        <v>1812.6</v>
      </c>
      <c r="AL44" s="148"/>
      <c r="AM44" s="150">
        <v>605</v>
      </c>
      <c r="AN44" s="151" t="s">
        <v>172</v>
      </c>
      <c r="AO44" s="138">
        <f t="shared" si="15"/>
        <v>0</v>
      </c>
      <c r="AP44" s="138">
        <f t="shared" si="15"/>
        <v>0.2</v>
      </c>
      <c r="AQ44" s="138">
        <f t="shared" si="15"/>
        <v>0</v>
      </c>
      <c r="AR44" s="138">
        <f t="shared" si="15"/>
        <v>0.2</v>
      </c>
      <c r="AS44" s="138">
        <f t="shared" si="15"/>
        <v>0</v>
      </c>
      <c r="AT44" s="138">
        <f t="shared" si="15"/>
        <v>0.2</v>
      </c>
      <c r="AU44" s="138">
        <f t="shared" si="15"/>
        <v>0</v>
      </c>
      <c r="AV44" s="138">
        <f t="shared" si="15"/>
        <v>0.1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5"/>
        <v>0</v>
      </c>
      <c r="BC44" s="138">
        <f t="shared" si="15"/>
        <v>0.2</v>
      </c>
    </row>
    <row r="45" spans="1:56" x14ac:dyDescent="0.2">
      <c r="A45" s="23" t="s">
        <v>94</v>
      </c>
      <c r="B45" s="24" t="s">
        <v>95</v>
      </c>
      <c r="C45" s="28">
        <f>'2011_AG_GW_Counties'!C45</f>
        <v>13.6</v>
      </c>
      <c r="D45" s="29">
        <f>'2011_Urban_GW_Counties'!C45</f>
        <v>19.8</v>
      </c>
      <c r="E45" s="29">
        <f>'2011_MW_GW_Counties'!C45</f>
        <v>0</v>
      </c>
      <c r="F45" s="29">
        <f t="shared" si="0"/>
        <v>33.4</v>
      </c>
      <c r="G45" s="28">
        <f>'2011_AG_GW_Counties'!H45</f>
        <v>13.6</v>
      </c>
      <c r="H45" s="29">
        <f>'2011_Urban_GW_Counties'!H45</f>
        <v>29.2</v>
      </c>
      <c r="I45" s="29">
        <f>'2011_MW_GW_Counties'!H45</f>
        <v>0</v>
      </c>
      <c r="J45" s="28">
        <f>'2011_AG_GW_Counties'!D45+'2011_Urban_GW_Counties'!D45+'2011_MW_GW_Counties'!D45</f>
        <v>18.5</v>
      </c>
      <c r="K45" s="28">
        <f>'2011_AG_GW_Counties'!E45+'2011_Urban_GW_Counties'!E45+'2011_MW_GW_Counties'!E45</f>
        <v>0</v>
      </c>
      <c r="L45" s="28">
        <f>'2011_AG_GW_Counties'!F45+'2011_Urban_GW_Counties'!F45+'2011_MW_GW_Counties'!F45</f>
        <v>0</v>
      </c>
      <c r="M45" s="28">
        <f>'2011_AG_GW_Counties'!J45</f>
        <v>0</v>
      </c>
      <c r="N45" s="29">
        <f>'2011_Urban_GW_Counties'!J45</f>
        <v>0</v>
      </c>
      <c r="O45" s="29">
        <f>'2011_MW_GW_Counties'!J45</f>
        <v>0</v>
      </c>
      <c r="P45" s="28">
        <f>'2011_AG_GW_Counties'!J45+'2011_Urban_GW_Counties'!J45+'2011_MW_GW_Counties'!J45</f>
        <v>0</v>
      </c>
      <c r="Q45" s="29">
        <f>'2011_AG_GW_Counties'!H45+'2011_Urban_GW_Counties'!H45+'2011_MW_GW_Counties'!H45</f>
        <v>42.8</v>
      </c>
      <c r="S45" s="27">
        <v>801</v>
      </c>
      <c r="T45" s="25" t="s">
        <v>43</v>
      </c>
      <c r="U45" s="28">
        <f>'2011_AG_GW_Counties'!P45</f>
        <v>52.6</v>
      </c>
      <c r="V45" s="29">
        <f>'2011_Urban_GW_Counties'!P45</f>
        <v>6.7999999999999989</v>
      </c>
      <c r="W45" s="29">
        <f>'2011_MW_GW_Counties'!P45</f>
        <v>6</v>
      </c>
      <c r="X45" s="29">
        <f t="shared" si="3"/>
        <v>65.400000000000006</v>
      </c>
      <c r="Y45" s="28">
        <f>'2011_AG_GW_Counties'!U45</f>
        <v>174.29999999999998</v>
      </c>
      <c r="Z45" s="29">
        <f>'2011_Urban_GW_Counties'!U45</f>
        <v>9.4</v>
      </c>
      <c r="AA45" s="29">
        <f>'2011_MW_GW_Counties'!U45</f>
        <v>14.200000000000001</v>
      </c>
      <c r="AB45" s="28">
        <f>'2011_AG_GW_Counties'!Q45+'2011_Urban_GW_Counties'!Q45+'2011_MW_GW_Counties'!Q45</f>
        <v>11.600000000000001</v>
      </c>
      <c r="AC45" s="28">
        <f>'2011_AG_GW_Counties'!R45+'2011_Urban_GW_Counties'!R45+'2011_MW_GW_Counties'!R45</f>
        <v>0</v>
      </c>
      <c r="AD45" s="28">
        <f>'2011_AG_GW_Counties'!S45+'2011_Urban_GW_Counties'!S45+'2011_MW_GW_Counties'!S45</f>
        <v>6.8999999999999986</v>
      </c>
      <c r="AE45" s="28">
        <f>'2011_AG_GW_Counties'!W45</f>
        <v>0.1</v>
      </c>
      <c r="AF45" s="29">
        <f>'2011_Urban_GW_Counties'!W45</f>
        <v>0</v>
      </c>
      <c r="AG45" s="29">
        <f>'2011_MW_GW_Counties'!W45</f>
        <v>0.7</v>
      </c>
      <c r="AH45" s="28">
        <f>'2011_AG_GW_Counties'!W45+'2011_Urban_GW_Counties'!W45+'2011_MW_GW_Counties'!W45</f>
        <v>0.79999999999999993</v>
      </c>
      <c r="AI45" s="29">
        <f t="shared" si="1"/>
        <v>197.89999999999998</v>
      </c>
      <c r="AL45" s="148"/>
      <c r="AM45" s="150">
        <v>606</v>
      </c>
      <c r="AN45" s="151" t="s">
        <v>173</v>
      </c>
      <c r="AO45" s="138">
        <f t="shared" si="15"/>
        <v>404.4</v>
      </c>
      <c r="AP45" s="138">
        <f t="shared" si="15"/>
        <v>19.200000000000003</v>
      </c>
      <c r="AQ45" s="138">
        <f t="shared" si="15"/>
        <v>142.5</v>
      </c>
      <c r="AR45" s="138">
        <f t="shared" si="15"/>
        <v>566.09999999999991</v>
      </c>
      <c r="AS45" s="138">
        <f t="shared" si="15"/>
        <v>1487.7</v>
      </c>
      <c r="AT45" s="138">
        <f t="shared" si="15"/>
        <v>21.5</v>
      </c>
      <c r="AU45" s="138">
        <f t="shared" si="15"/>
        <v>424.6</v>
      </c>
      <c r="AV45" s="138">
        <f t="shared" si="15"/>
        <v>28.299999999999997</v>
      </c>
      <c r="AW45" s="138">
        <f t="shared" si="15"/>
        <v>0</v>
      </c>
      <c r="AX45" s="138">
        <f t="shared" si="15"/>
        <v>53.8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5"/>
        <v>0</v>
      </c>
      <c r="BC45" s="138">
        <f t="shared" si="15"/>
        <v>1933.8000000000002</v>
      </c>
    </row>
    <row r="46" spans="1:56" x14ac:dyDescent="0.2">
      <c r="A46" s="23" t="s">
        <v>96</v>
      </c>
      <c r="B46" s="24" t="s">
        <v>97</v>
      </c>
      <c r="C46" s="28">
        <f>'2011_AG_GW_Counties'!C46</f>
        <v>32.299999999999997</v>
      </c>
      <c r="D46" s="29">
        <f>'2011_Urban_GW_Counties'!C46</f>
        <v>17.900000000000002</v>
      </c>
      <c r="E46" s="29">
        <f>'2011_MW_GW_Counties'!C46</f>
        <v>0</v>
      </c>
      <c r="F46" s="29">
        <f t="shared" si="0"/>
        <v>50.2</v>
      </c>
      <c r="G46" s="28">
        <f>'2011_AG_GW_Counties'!H46</f>
        <v>181.9</v>
      </c>
      <c r="H46" s="29">
        <f>'2011_Urban_GW_Counties'!H46</f>
        <v>54.599999999999994</v>
      </c>
      <c r="I46" s="29">
        <f>'2011_MW_GW_Counties'!H46</f>
        <v>0.3</v>
      </c>
      <c r="J46" s="28">
        <f>'2011_AG_GW_Counties'!D46+'2011_Urban_GW_Counties'!D46+'2011_MW_GW_Counties'!D46</f>
        <v>13.6</v>
      </c>
      <c r="K46" s="28">
        <f>'2011_AG_GW_Counties'!E46+'2011_Urban_GW_Counties'!E46+'2011_MW_GW_Counties'!E46</f>
        <v>0</v>
      </c>
      <c r="L46" s="28">
        <f>'2011_AG_GW_Counties'!F46+'2011_Urban_GW_Counties'!F46+'2011_MW_GW_Counties'!F46</f>
        <v>22.599999999999998</v>
      </c>
      <c r="M46" s="28">
        <f>'2011_AG_GW_Counties'!J46</f>
        <v>1.5</v>
      </c>
      <c r="N46" s="29">
        <f>'2011_Urban_GW_Counties'!J46</f>
        <v>0</v>
      </c>
      <c r="O46" s="29">
        <f>'2011_MW_GW_Counties'!J46</f>
        <v>0</v>
      </c>
      <c r="P46" s="28">
        <f>'2011_AG_GW_Counties'!J46+'2011_Urban_GW_Counties'!J46+'2011_MW_GW_Counties'!J46</f>
        <v>1.5</v>
      </c>
      <c r="Q46" s="29">
        <f>'2011_AG_GW_Counties'!H46+'2011_Urban_GW_Counties'!H46+'2011_MW_GW_Counties'!H46</f>
        <v>236.8</v>
      </c>
      <c r="S46" s="27">
        <v>802</v>
      </c>
      <c r="T46" s="25" t="s">
        <v>11</v>
      </c>
      <c r="U46" s="28">
        <f>'2011_AG_GW_Counties'!P46</f>
        <v>1.8</v>
      </c>
      <c r="V46" s="29">
        <f>'2011_Urban_GW_Counties'!P46</f>
        <v>16</v>
      </c>
      <c r="W46" s="29">
        <f>'2011_MW_GW_Counties'!P46</f>
        <v>0</v>
      </c>
      <c r="X46" s="29">
        <f t="shared" si="3"/>
        <v>17.8</v>
      </c>
      <c r="Y46" s="28">
        <f>'2011_AG_GW_Counties'!U46</f>
        <v>94.1</v>
      </c>
      <c r="Z46" s="29">
        <f>'2011_Urban_GW_Counties'!U46</f>
        <v>20.400000000000002</v>
      </c>
      <c r="AA46" s="29">
        <f>'2011_MW_GW_Counties'!U46</f>
        <v>0</v>
      </c>
      <c r="AB46" s="28">
        <f>'2011_AG_GW_Counties'!Q46+'2011_Urban_GW_Counties'!Q46+'2011_MW_GW_Counties'!Q46</f>
        <v>7.4000000000000012</v>
      </c>
      <c r="AC46" s="28">
        <f>'2011_AG_GW_Counties'!R46+'2011_Urban_GW_Counties'!R46+'2011_MW_GW_Counties'!R46</f>
        <v>0</v>
      </c>
      <c r="AD46" s="28">
        <f>'2011_AG_GW_Counties'!S46+'2011_Urban_GW_Counties'!S46+'2011_MW_GW_Counties'!S46</f>
        <v>4.5</v>
      </c>
      <c r="AE46" s="28">
        <f>'2011_AG_GW_Counties'!W46</f>
        <v>4.0999999999999996</v>
      </c>
      <c r="AF46" s="29">
        <f>'2011_Urban_GW_Counties'!W46</f>
        <v>2.2000000000000002</v>
      </c>
      <c r="AG46" s="29">
        <f>'2011_MW_GW_Counties'!W46</f>
        <v>0</v>
      </c>
      <c r="AH46" s="28">
        <f>'2011_AG_GW_Counties'!W46+'2011_Urban_GW_Counties'!W46+'2011_MW_GW_Counties'!W46</f>
        <v>6.3</v>
      </c>
      <c r="AI46" s="29">
        <f t="shared" si="1"/>
        <v>114.5</v>
      </c>
      <c r="AL46" s="148"/>
      <c r="AM46" s="150">
        <v>607</v>
      </c>
      <c r="AN46" s="151" t="s">
        <v>174</v>
      </c>
      <c r="AO46" s="138">
        <f t="shared" si="15"/>
        <v>118.69999999999999</v>
      </c>
      <c r="AP46" s="138">
        <f t="shared" si="15"/>
        <v>88.800000000000011</v>
      </c>
      <c r="AQ46" s="138">
        <f t="shared" si="15"/>
        <v>4.0999999999999996</v>
      </c>
      <c r="AR46" s="138">
        <f t="shared" si="15"/>
        <v>211.6</v>
      </c>
      <c r="AS46" s="138">
        <f t="shared" si="15"/>
        <v>803.6</v>
      </c>
      <c r="AT46" s="138">
        <f t="shared" si="15"/>
        <v>130</v>
      </c>
      <c r="AU46" s="138">
        <f t="shared" si="15"/>
        <v>12</v>
      </c>
      <c r="AV46" s="138">
        <f t="shared" si="15"/>
        <v>49.6</v>
      </c>
      <c r="AW46" s="138">
        <f t="shared" si="15"/>
        <v>87.3</v>
      </c>
      <c r="AX46" s="138">
        <f t="shared" si="15"/>
        <v>30.900000000000002</v>
      </c>
      <c r="AY46" s="138">
        <f t="shared" si="15"/>
        <v>299.79999999999995</v>
      </c>
      <c r="AZ46" s="138">
        <f t="shared" si="15"/>
        <v>0</v>
      </c>
      <c r="BA46" s="138">
        <f t="shared" si="15"/>
        <v>0</v>
      </c>
      <c r="BB46" s="138">
        <f t="shared" si="15"/>
        <v>299.79999999999995</v>
      </c>
      <c r="BC46" s="138">
        <f t="shared" si="15"/>
        <v>945.6</v>
      </c>
    </row>
    <row r="47" spans="1:56" x14ac:dyDescent="0.2">
      <c r="A47" s="23" t="s">
        <v>98</v>
      </c>
      <c r="B47" s="24" t="s">
        <v>99</v>
      </c>
      <c r="C47" s="28">
        <f>'2011_AG_GW_Counties'!C47</f>
        <v>3.4000000000000004</v>
      </c>
      <c r="D47" s="29">
        <f>'2011_Urban_GW_Counties'!C47</f>
        <v>0.7</v>
      </c>
      <c r="E47" s="29">
        <f>'2011_MW_GW_Counties'!C47</f>
        <v>0</v>
      </c>
      <c r="F47" s="29">
        <f t="shared" si="0"/>
        <v>4.1000000000000005</v>
      </c>
      <c r="G47" s="28">
        <f>'2011_AG_GW_Counties'!H47</f>
        <v>41.70000000000001</v>
      </c>
      <c r="H47" s="29">
        <f>'2011_Urban_GW_Counties'!H47</f>
        <v>0.8</v>
      </c>
      <c r="I47" s="29">
        <f>'2011_MW_GW_Counties'!H47</f>
        <v>0</v>
      </c>
      <c r="J47" s="28">
        <f>'2011_AG_GW_Counties'!D47+'2011_Urban_GW_Counties'!D47+'2011_MW_GW_Counties'!D47</f>
        <v>0.6</v>
      </c>
      <c r="K47" s="28">
        <f>'2011_AG_GW_Counties'!E47+'2011_Urban_GW_Counties'!E47+'2011_MW_GW_Counties'!E47</f>
        <v>0</v>
      </c>
      <c r="L47" s="28">
        <f>'2011_AG_GW_Counties'!F47+'2011_Urban_GW_Counties'!F47+'2011_MW_GW_Counties'!F47</f>
        <v>2.5</v>
      </c>
      <c r="M47" s="28">
        <f>'2011_AG_GW_Counties'!J47</f>
        <v>0</v>
      </c>
      <c r="N47" s="29">
        <f>'2011_Urban_GW_Counties'!J47</f>
        <v>0</v>
      </c>
      <c r="O47" s="29">
        <f>'2011_MW_GW_Counties'!J47</f>
        <v>0</v>
      </c>
      <c r="P47" s="28">
        <f>'2011_AG_GW_Counties'!J47+'2011_Urban_GW_Counties'!J47+'2011_MW_GW_Counties'!J47</f>
        <v>0</v>
      </c>
      <c r="Q47" s="29">
        <f>'2011_AG_GW_Counties'!H47+'2011_Urban_GW_Counties'!H47+'2011_MW_GW_Counties'!H47</f>
        <v>42.500000000000007</v>
      </c>
      <c r="S47" s="27">
        <v>901</v>
      </c>
      <c r="T47" s="25" t="s">
        <v>188</v>
      </c>
      <c r="U47" s="28">
        <f>'2011_AG_GW_Counties'!P47</f>
        <v>121.29999999999998</v>
      </c>
      <c r="V47" s="29">
        <f>'2011_Urban_GW_Counties'!P47</f>
        <v>10.799999999999999</v>
      </c>
      <c r="W47" s="29">
        <f>'2011_MW_GW_Counties'!P47</f>
        <v>0</v>
      </c>
      <c r="X47" s="29">
        <f t="shared" si="3"/>
        <v>132.1</v>
      </c>
      <c r="Y47" s="28">
        <f>'2011_AG_GW_Counties'!U47</f>
        <v>161.30000000000001</v>
      </c>
      <c r="Z47" s="29">
        <f>'2011_Urban_GW_Counties'!U47</f>
        <v>11.799999999999999</v>
      </c>
      <c r="AA47" s="29">
        <f>'2011_MW_GW_Counties'!U47</f>
        <v>0</v>
      </c>
      <c r="AB47" s="28">
        <f>'2011_AG_GW_Counties'!Q47+'2011_Urban_GW_Counties'!Q47+'2011_MW_GW_Counties'!Q47</f>
        <v>21.5</v>
      </c>
      <c r="AC47" s="28">
        <f>'2011_AG_GW_Counties'!R47+'2011_Urban_GW_Counties'!R47+'2011_MW_GW_Counties'!R47</f>
        <v>0</v>
      </c>
      <c r="AD47" s="28">
        <f>'2011_AG_GW_Counties'!S47+'2011_Urban_GW_Counties'!S47+'2011_MW_GW_Counties'!S47</f>
        <v>0</v>
      </c>
      <c r="AE47" s="28">
        <f>'2011_AG_GW_Counties'!W47</f>
        <v>0</v>
      </c>
      <c r="AF47" s="29">
        <f>'2011_Urban_GW_Counties'!W47</f>
        <v>0</v>
      </c>
      <c r="AG47" s="29">
        <f>'2011_MW_GW_Counties'!W47</f>
        <v>0</v>
      </c>
      <c r="AH47" s="28">
        <f>'2011_AG_GW_Counties'!W47+'2011_Urban_GW_Counties'!W47+'2011_MW_GW_Counties'!W47</f>
        <v>0</v>
      </c>
      <c r="AI47" s="29">
        <f t="shared" si="1"/>
        <v>173.10000000000002</v>
      </c>
      <c r="AL47" s="148"/>
      <c r="AM47" s="150">
        <v>608</v>
      </c>
      <c r="AN47" s="151" t="s">
        <v>175</v>
      </c>
      <c r="AO47" s="138">
        <f t="shared" si="15"/>
        <v>203.3</v>
      </c>
      <c r="AP47" s="138">
        <f t="shared" si="15"/>
        <v>48.4</v>
      </c>
      <c r="AQ47" s="138">
        <f t="shared" si="15"/>
        <v>0</v>
      </c>
      <c r="AR47" s="138">
        <f t="shared" si="15"/>
        <v>251.70000000000002</v>
      </c>
      <c r="AS47" s="138">
        <f t="shared" si="15"/>
        <v>960.40000000000009</v>
      </c>
      <c r="AT47" s="138">
        <f t="shared" si="15"/>
        <v>48.4</v>
      </c>
      <c r="AU47" s="138">
        <f t="shared" si="15"/>
        <v>0</v>
      </c>
      <c r="AV47" s="138">
        <f t="shared" si="15"/>
        <v>12.6</v>
      </c>
      <c r="AW47" s="138">
        <f t="shared" si="15"/>
        <v>88.6</v>
      </c>
      <c r="AX47" s="138">
        <f t="shared" si="15"/>
        <v>37.900000000000006</v>
      </c>
      <c r="AY47" s="138">
        <f t="shared" si="15"/>
        <v>475.1</v>
      </c>
      <c r="AZ47" s="138">
        <f t="shared" si="15"/>
        <v>0</v>
      </c>
      <c r="BA47" s="138">
        <f t="shared" si="15"/>
        <v>0</v>
      </c>
      <c r="BB47" s="138">
        <f t="shared" si="15"/>
        <v>475.1</v>
      </c>
      <c r="BC47" s="138">
        <f t="shared" si="15"/>
        <v>1008.8000000000001</v>
      </c>
    </row>
    <row r="48" spans="1:56" x14ac:dyDescent="0.2">
      <c r="A48" s="23" t="s">
        <v>100</v>
      </c>
      <c r="B48" s="24" t="s">
        <v>101</v>
      </c>
      <c r="C48" s="28">
        <f>'2011_AG_GW_Counties'!C48</f>
        <v>115.80000000000001</v>
      </c>
      <c r="D48" s="29">
        <f>'2011_Urban_GW_Counties'!C48</f>
        <v>9.3000000000000007</v>
      </c>
      <c r="E48" s="29">
        <f>'2011_MW_GW_Counties'!C48</f>
        <v>2.2999999999999998</v>
      </c>
      <c r="F48" s="29">
        <f t="shared" si="0"/>
        <v>127.4</v>
      </c>
      <c r="G48" s="28">
        <f>'2011_AG_GW_Counties'!H48</f>
        <v>373</v>
      </c>
      <c r="H48" s="29">
        <f>'2011_Urban_GW_Counties'!H48</f>
        <v>15.6</v>
      </c>
      <c r="I48" s="29">
        <f>'2011_MW_GW_Counties'!H48</f>
        <v>99.399999999999991</v>
      </c>
      <c r="J48" s="28">
        <f>'2011_AG_GW_Counties'!D48+'2011_Urban_GW_Counties'!D48+'2011_MW_GW_Counties'!D48</f>
        <v>15.2</v>
      </c>
      <c r="K48" s="28">
        <f>'2011_AG_GW_Counties'!E48+'2011_Urban_GW_Counties'!E48+'2011_MW_GW_Counties'!E48</f>
        <v>0</v>
      </c>
      <c r="L48" s="28">
        <f>'2011_AG_GW_Counties'!F48+'2011_Urban_GW_Counties'!F48+'2011_MW_GW_Counties'!F48</f>
        <v>13.2</v>
      </c>
      <c r="M48" s="28">
        <f>'2011_AG_GW_Counties'!J48</f>
        <v>53</v>
      </c>
      <c r="N48" s="29">
        <f>'2011_Urban_GW_Counties'!J48</f>
        <v>0</v>
      </c>
      <c r="O48" s="29">
        <f>'2011_MW_GW_Counties'!J48</f>
        <v>4.7</v>
      </c>
      <c r="P48" s="28">
        <f>'2011_AG_GW_Counties'!J48+'2011_Urban_GW_Counties'!J48+'2011_MW_GW_Counties'!J48</f>
        <v>57.7</v>
      </c>
      <c r="Q48" s="29">
        <f>'2011_AG_GW_Counties'!H48+'2011_Urban_GW_Counties'!H48+'2011_MW_GW_Counties'!H48</f>
        <v>488</v>
      </c>
      <c r="S48" s="27">
        <v>902</v>
      </c>
      <c r="T48" s="25" t="s">
        <v>189</v>
      </c>
      <c r="U48" s="28">
        <f>'2011_AG_GW_Counties'!P48</f>
        <v>9</v>
      </c>
      <c r="V48" s="29">
        <f>'2011_Urban_GW_Counties'!P48</f>
        <v>16.2</v>
      </c>
      <c r="W48" s="29">
        <f>'2011_MW_GW_Counties'!P48</f>
        <v>0</v>
      </c>
      <c r="X48" s="29">
        <f t="shared" si="3"/>
        <v>25.2</v>
      </c>
      <c r="Y48" s="28">
        <f>'2011_AG_GW_Counties'!U48</f>
        <v>9</v>
      </c>
      <c r="Z48" s="29">
        <f>'2011_Urban_GW_Counties'!U48</f>
        <v>16.7</v>
      </c>
      <c r="AA48" s="29">
        <f>'2011_MW_GW_Counties'!U48</f>
        <v>0</v>
      </c>
      <c r="AB48" s="28">
        <f>'2011_AG_GW_Counties'!Q48+'2011_Urban_GW_Counties'!Q48+'2011_MW_GW_Counties'!Q48</f>
        <v>6.3</v>
      </c>
      <c r="AC48" s="28">
        <f>'2011_AG_GW_Counties'!R48+'2011_Urban_GW_Counties'!R48+'2011_MW_GW_Counties'!R48</f>
        <v>0</v>
      </c>
      <c r="AD48" s="28">
        <f>'2011_AG_GW_Counties'!S48+'2011_Urban_GW_Counties'!S48+'2011_MW_GW_Counties'!S48</f>
        <v>0</v>
      </c>
      <c r="AE48" s="28">
        <f>'2011_AG_GW_Counties'!W48</f>
        <v>0</v>
      </c>
      <c r="AF48" s="29">
        <f>'2011_Urban_GW_Counties'!W48</f>
        <v>0</v>
      </c>
      <c r="AG48" s="29">
        <f>'2011_MW_GW_Counties'!W48</f>
        <v>0</v>
      </c>
      <c r="AH48" s="28">
        <f>'2011_AG_GW_Counties'!W48+'2011_Urban_GW_Counties'!W48+'2011_MW_GW_Counties'!W48</f>
        <v>0</v>
      </c>
      <c r="AI48" s="29">
        <f t="shared" si="1"/>
        <v>25.7</v>
      </c>
      <c r="AL48" s="148"/>
      <c r="AM48" s="150">
        <v>609</v>
      </c>
      <c r="AN48" s="151" t="s">
        <v>176</v>
      </c>
      <c r="AO48" s="138">
        <f t="shared" si="15"/>
        <v>879.80000000000007</v>
      </c>
      <c r="AP48" s="138">
        <f t="shared" si="15"/>
        <v>73.600000000000009</v>
      </c>
      <c r="AQ48" s="138">
        <f t="shared" si="15"/>
        <v>9.1</v>
      </c>
      <c r="AR48" s="138">
        <f t="shared" si="15"/>
        <v>962.50000000000011</v>
      </c>
      <c r="AS48" s="138">
        <f t="shared" si="15"/>
        <v>2199.8000000000002</v>
      </c>
      <c r="AT48" s="138">
        <f t="shared" si="15"/>
        <v>73.800000000000011</v>
      </c>
      <c r="AU48" s="138">
        <f t="shared" si="15"/>
        <v>42.4</v>
      </c>
      <c r="AV48" s="138">
        <f t="shared" si="15"/>
        <v>168.3</v>
      </c>
      <c r="AW48" s="138">
        <f t="shared" si="15"/>
        <v>360.6</v>
      </c>
      <c r="AX48" s="138">
        <f t="shared" si="15"/>
        <v>65.800000000000011</v>
      </c>
      <c r="AY48" s="138">
        <f t="shared" si="15"/>
        <v>1</v>
      </c>
      <c r="AZ48" s="138">
        <f t="shared" si="15"/>
        <v>0</v>
      </c>
      <c r="BA48" s="138">
        <f t="shared" si="15"/>
        <v>0</v>
      </c>
      <c r="BB48" s="138">
        <f t="shared" si="15"/>
        <v>1</v>
      </c>
      <c r="BC48" s="138">
        <f t="shared" si="15"/>
        <v>2316.0000000000005</v>
      </c>
    </row>
    <row r="49" spans="1:56" ht="13.5" thickBot="1" x14ac:dyDescent="0.25">
      <c r="A49" s="23" t="s">
        <v>102</v>
      </c>
      <c r="B49" s="24" t="s">
        <v>103</v>
      </c>
      <c r="C49" s="28">
        <f>'2011_AG_GW_Counties'!C49</f>
        <v>177.3</v>
      </c>
      <c r="D49" s="29">
        <f>'2011_Urban_GW_Counties'!C49</f>
        <v>17.2</v>
      </c>
      <c r="E49" s="29">
        <f>'2011_MW_GW_Counties'!C49</f>
        <v>0</v>
      </c>
      <c r="F49" s="29">
        <f t="shared" si="0"/>
        <v>194.5</v>
      </c>
      <c r="G49" s="28">
        <f>'2011_AG_GW_Counties'!H49</f>
        <v>359.40000000000003</v>
      </c>
      <c r="H49" s="29">
        <f>'2011_Urban_GW_Counties'!H49</f>
        <v>78.100000000000009</v>
      </c>
      <c r="I49" s="29">
        <f>'2011_MW_GW_Counties'!H49</f>
        <v>47.4</v>
      </c>
      <c r="J49" s="28">
        <f>'2011_AG_GW_Counties'!D49+'2011_Urban_GW_Counties'!D49+'2011_MW_GW_Counties'!D49</f>
        <v>17.8</v>
      </c>
      <c r="K49" s="28">
        <f>'2011_AG_GW_Counties'!E49+'2011_Urban_GW_Counties'!E49+'2011_MW_GW_Counties'!E49</f>
        <v>0</v>
      </c>
      <c r="L49" s="28">
        <f>'2011_AG_GW_Counties'!F49+'2011_Urban_GW_Counties'!F49+'2011_MW_GW_Counties'!F49</f>
        <v>17.5</v>
      </c>
      <c r="M49" s="28">
        <f>'2011_AG_GW_Counties'!J49</f>
        <v>0</v>
      </c>
      <c r="N49" s="29">
        <f>'2011_Urban_GW_Counties'!J49</f>
        <v>0</v>
      </c>
      <c r="O49" s="29">
        <f>'2011_MW_GW_Counties'!J49</f>
        <v>0</v>
      </c>
      <c r="P49" s="28">
        <f>'2011_AG_GW_Counties'!J49+'2011_Urban_GW_Counties'!J49+'2011_MW_GW_Counties'!J49</f>
        <v>0</v>
      </c>
      <c r="Q49" s="29">
        <f>'2011_AG_GW_Counties'!H49+'2011_Urban_GW_Counties'!H49+'2011_MW_GW_Counties'!H49</f>
        <v>484.90000000000003</v>
      </c>
      <c r="S49" s="27">
        <v>903</v>
      </c>
      <c r="T49" s="25" t="s">
        <v>190</v>
      </c>
      <c r="U49" s="28">
        <f>'2011_AG_GW_Counties'!P49</f>
        <v>12.3</v>
      </c>
      <c r="V49" s="29">
        <f>'2011_Urban_GW_Counties'!P49</f>
        <v>4.0000000000000009</v>
      </c>
      <c r="W49" s="29">
        <f>'2011_MW_GW_Counties'!P49</f>
        <v>0</v>
      </c>
      <c r="X49" s="29">
        <f t="shared" si="3"/>
        <v>16.3</v>
      </c>
      <c r="Y49" s="28">
        <f>'2011_AG_GW_Counties'!U49</f>
        <v>12.3</v>
      </c>
      <c r="Z49" s="29">
        <f>'2011_Urban_GW_Counties'!U49</f>
        <v>4.0000000000000009</v>
      </c>
      <c r="AA49" s="29">
        <f>'2011_MW_GW_Counties'!U49</f>
        <v>0</v>
      </c>
      <c r="AB49" s="28">
        <f>'2011_AG_GW_Counties'!Q49+'2011_Urban_GW_Counties'!Q49+'2011_MW_GW_Counties'!Q49</f>
        <v>1.2000000000000002</v>
      </c>
      <c r="AC49" s="28">
        <f>'2011_AG_GW_Counties'!R49+'2011_Urban_GW_Counties'!R49+'2011_MW_GW_Counties'!R49</f>
        <v>0</v>
      </c>
      <c r="AD49" s="28">
        <f>'2011_AG_GW_Counties'!S49+'2011_Urban_GW_Counties'!S49+'2011_MW_GW_Counties'!S49</f>
        <v>0</v>
      </c>
      <c r="AE49" s="28">
        <f>'2011_AG_GW_Counties'!W49</f>
        <v>0</v>
      </c>
      <c r="AF49" s="29">
        <f>'2011_Urban_GW_Counties'!W49</f>
        <v>0</v>
      </c>
      <c r="AG49" s="29">
        <f>'2011_MW_GW_Counties'!W49</f>
        <v>0</v>
      </c>
      <c r="AH49" s="28">
        <f>'2011_AG_GW_Counties'!W49+'2011_Urban_GW_Counties'!W49+'2011_MW_GW_Counties'!W49</f>
        <v>0</v>
      </c>
      <c r="AI49" s="29">
        <f t="shared" si="1"/>
        <v>16.3</v>
      </c>
      <c r="AL49" s="148"/>
      <c r="AM49" s="152">
        <v>610</v>
      </c>
      <c r="AN49" s="153" t="s">
        <v>177</v>
      </c>
      <c r="AO49" s="154">
        <f t="shared" si="15"/>
        <v>3.9</v>
      </c>
      <c r="AP49" s="154">
        <f t="shared" si="15"/>
        <v>10.6</v>
      </c>
      <c r="AQ49" s="154">
        <f t="shared" si="15"/>
        <v>0</v>
      </c>
      <c r="AR49" s="154">
        <f t="shared" si="15"/>
        <v>14.5</v>
      </c>
      <c r="AS49" s="154">
        <f t="shared" si="15"/>
        <v>3.9</v>
      </c>
      <c r="AT49" s="154">
        <f t="shared" si="15"/>
        <v>10.999999999999998</v>
      </c>
      <c r="AU49" s="154">
        <f t="shared" si="15"/>
        <v>0</v>
      </c>
      <c r="AV49" s="154">
        <f t="shared" si="15"/>
        <v>7</v>
      </c>
      <c r="AW49" s="154">
        <f t="shared" si="15"/>
        <v>0</v>
      </c>
      <c r="AX49" s="154">
        <f t="shared" si="15"/>
        <v>0</v>
      </c>
      <c r="AY49" s="154">
        <f t="shared" si="15"/>
        <v>0</v>
      </c>
      <c r="AZ49" s="154">
        <f t="shared" si="15"/>
        <v>0</v>
      </c>
      <c r="BA49" s="154">
        <f t="shared" si="15"/>
        <v>0</v>
      </c>
      <c r="BB49" s="154">
        <f t="shared" si="15"/>
        <v>0</v>
      </c>
      <c r="BC49" s="154">
        <f t="shared" si="15"/>
        <v>14.899999999999999</v>
      </c>
    </row>
    <row r="50" spans="1:56" ht="13.5" thickTop="1" x14ac:dyDescent="0.2">
      <c r="A50" s="23" t="s">
        <v>104</v>
      </c>
      <c r="B50" s="24" t="s">
        <v>105</v>
      </c>
      <c r="C50" s="28">
        <f>'2011_AG_GW_Counties'!C50</f>
        <v>69.099999999999994</v>
      </c>
      <c r="D50" s="29">
        <f>'2011_Urban_GW_Counties'!C50</f>
        <v>31</v>
      </c>
      <c r="E50" s="29">
        <f>'2011_MW_GW_Counties'!C50</f>
        <v>0</v>
      </c>
      <c r="F50" s="29">
        <f t="shared" si="0"/>
        <v>100.1</v>
      </c>
      <c r="G50" s="28">
        <f>'2011_AG_GW_Counties'!H50</f>
        <v>99.1</v>
      </c>
      <c r="H50" s="29">
        <f>'2011_Urban_GW_Counties'!H50</f>
        <v>99.2</v>
      </c>
      <c r="I50" s="29">
        <f>'2011_MW_GW_Counties'!H50</f>
        <v>0</v>
      </c>
      <c r="J50" s="28">
        <f>'2011_AG_GW_Counties'!D50+'2011_Urban_GW_Counties'!D50+'2011_MW_GW_Counties'!D50</f>
        <v>19</v>
      </c>
      <c r="K50" s="28">
        <f>'2011_AG_GW_Counties'!E50+'2011_Urban_GW_Counties'!E50+'2011_MW_GW_Counties'!E50</f>
        <v>0</v>
      </c>
      <c r="L50" s="28">
        <f>'2011_AG_GW_Counties'!F50+'2011_Urban_GW_Counties'!F50+'2011_MW_GW_Counties'!F50</f>
        <v>6.5</v>
      </c>
      <c r="M50" s="28">
        <f>'2011_AG_GW_Counties'!J50</f>
        <v>7.6999999999999993</v>
      </c>
      <c r="N50" s="29">
        <f>'2011_Urban_GW_Counties'!J50</f>
        <v>40.1</v>
      </c>
      <c r="O50" s="29">
        <f>'2011_MW_GW_Counties'!J50</f>
        <v>0</v>
      </c>
      <c r="P50" s="28">
        <f>'2011_AG_GW_Counties'!J50+'2011_Urban_GW_Counties'!J50+'2011_MW_GW_Counties'!J50</f>
        <v>47.8</v>
      </c>
      <c r="Q50" s="29">
        <f>'2011_AG_GW_Counties'!H50+'2011_Urban_GW_Counties'!H50+'2011_MW_GW_Counties'!H50</f>
        <v>198.3</v>
      </c>
      <c r="S50" s="27">
        <v>904</v>
      </c>
      <c r="T50" s="25" t="s">
        <v>191</v>
      </c>
      <c r="U50" s="28">
        <f>'2011_AG_GW_Counties'!P50</f>
        <v>30.6</v>
      </c>
      <c r="V50" s="29">
        <f>'2011_Urban_GW_Counties'!P50</f>
        <v>15.9</v>
      </c>
      <c r="W50" s="29">
        <f>'2011_MW_GW_Counties'!P50</f>
        <v>0</v>
      </c>
      <c r="X50" s="29">
        <f t="shared" si="3"/>
        <v>46.5</v>
      </c>
      <c r="Y50" s="28">
        <f>'2011_AG_GW_Counties'!U50</f>
        <v>51.6</v>
      </c>
      <c r="Z50" s="29">
        <f>'2011_Urban_GW_Counties'!U50</f>
        <v>98</v>
      </c>
      <c r="AA50" s="29">
        <f>'2011_MW_GW_Counties'!U50</f>
        <v>0</v>
      </c>
      <c r="AB50" s="28">
        <f>'2011_AG_GW_Counties'!Q50+'2011_Urban_GW_Counties'!Q50+'2011_MW_GW_Counties'!Q50</f>
        <v>32.6</v>
      </c>
      <c r="AC50" s="28">
        <f>'2011_AG_GW_Counties'!R50+'2011_Urban_GW_Counties'!R50+'2011_MW_GW_Counties'!R50</f>
        <v>0</v>
      </c>
      <c r="AD50" s="28">
        <f>'2011_AG_GW_Counties'!S50+'2011_Urban_GW_Counties'!S50+'2011_MW_GW_Counties'!S50</f>
        <v>0</v>
      </c>
      <c r="AE50" s="28">
        <f>'2011_AG_GW_Counties'!W50</f>
        <v>7.8</v>
      </c>
      <c r="AF50" s="29">
        <f>'2011_Urban_GW_Counties'!W50</f>
        <v>11.299999999999999</v>
      </c>
      <c r="AG50" s="29">
        <f>'2011_MW_GW_Counties'!W50</f>
        <v>0</v>
      </c>
      <c r="AH50" s="28">
        <f>'2011_AG_GW_Counties'!W50+'2011_Urban_GW_Counties'!W50+'2011_MW_GW_Counties'!W50</f>
        <v>19.099999999999998</v>
      </c>
      <c r="AI50" s="29">
        <f t="shared" si="1"/>
        <v>149.6</v>
      </c>
      <c r="AL50" s="148"/>
      <c r="AM50" s="150"/>
      <c r="AN50" s="155" t="s">
        <v>242</v>
      </c>
      <c r="AO50" s="138">
        <f>SUM(AO40:AO49)</f>
        <v>1994</v>
      </c>
      <c r="AP50" s="138">
        <f t="shared" ref="AP50:BC50" si="16">SUM(AP40:AP49)</f>
        <v>330.10000000000008</v>
      </c>
      <c r="AQ50" s="138">
        <f t="shared" si="16"/>
        <v>155.69999999999999</v>
      </c>
      <c r="AR50" s="138">
        <f t="shared" si="16"/>
        <v>2479.8000000000002</v>
      </c>
      <c r="AS50" s="138">
        <f t="shared" si="16"/>
        <v>6698.2</v>
      </c>
      <c r="AT50" s="138">
        <f t="shared" si="16"/>
        <v>581.20000000000005</v>
      </c>
      <c r="AU50" s="138">
        <f t="shared" si="16"/>
        <v>500.2</v>
      </c>
      <c r="AV50" s="138">
        <f t="shared" si="16"/>
        <v>381.4</v>
      </c>
      <c r="AW50" s="138">
        <f t="shared" si="16"/>
        <v>536.5</v>
      </c>
      <c r="AX50" s="138">
        <f t="shared" si="16"/>
        <v>217.50000000000003</v>
      </c>
      <c r="AY50" s="138">
        <f t="shared" si="16"/>
        <v>787</v>
      </c>
      <c r="AZ50" s="138">
        <f t="shared" si="16"/>
        <v>0.1</v>
      </c>
      <c r="BA50" s="138">
        <f t="shared" si="16"/>
        <v>0</v>
      </c>
      <c r="BB50" s="138">
        <f t="shared" si="16"/>
        <v>787.09999999999991</v>
      </c>
      <c r="BC50" s="138">
        <f t="shared" si="16"/>
        <v>7779.6</v>
      </c>
      <c r="BD50" s="28">
        <f>AS50+AT50+AU50</f>
        <v>7779.5999999999995</v>
      </c>
    </row>
    <row r="51" spans="1:56" x14ac:dyDescent="0.2">
      <c r="A51" s="23" t="s">
        <v>106</v>
      </c>
      <c r="B51" s="24" t="s">
        <v>107</v>
      </c>
      <c r="C51" s="28">
        <f>'2011_AG_GW_Counties'!C51</f>
        <v>456.70000000000005</v>
      </c>
      <c r="D51" s="29">
        <f>'2011_Urban_GW_Counties'!C51</f>
        <v>117.30000000000001</v>
      </c>
      <c r="E51" s="29">
        <f>'2011_MW_GW_Counties'!C51</f>
        <v>4.0999999999999996</v>
      </c>
      <c r="F51" s="29">
        <f t="shared" si="0"/>
        <v>578.1</v>
      </c>
      <c r="G51" s="28">
        <f>'2011_AG_GW_Counties'!H51</f>
        <v>1729.7</v>
      </c>
      <c r="H51" s="29">
        <f>'2011_Urban_GW_Counties'!H51</f>
        <v>144.89999999999998</v>
      </c>
      <c r="I51" s="29">
        <f>'2011_MW_GW_Counties'!H51</f>
        <v>12</v>
      </c>
      <c r="J51" s="28">
        <f>'2011_AG_GW_Counties'!D51+'2011_Urban_GW_Counties'!D51+'2011_MW_GW_Counties'!D51</f>
        <v>46.1</v>
      </c>
      <c r="K51" s="28">
        <f>'2011_AG_GW_Counties'!E51+'2011_Urban_GW_Counties'!E51+'2011_MW_GW_Counties'!E51</f>
        <v>139.80000000000001</v>
      </c>
      <c r="L51" s="28">
        <f>'2011_AG_GW_Counties'!F51+'2011_Urban_GW_Counties'!F51+'2011_MW_GW_Counties'!F51</f>
        <v>63.6</v>
      </c>
      <c r="M51" s="28">
        <f>'2011_AG_GW_Counties'!J51</f>
        <v>706.59999999999991</v>
      </c>
      <c r="N51" s="29">
        <f>'2011_Urban_GW_Counties'!J51</f>
        <v>0</v>
      </c>
      <c r="O51" s="29">
        <f>'2011_MW_GW_Counties'!J51</f>
        <v>0</v>
      </c>
      <c r="P51" s="28">
        <f>'2011_AG_GW_Counties'!J51+'2011_Urban_GW_Counties'!J51+'2011_MW_GW_Counties'!J51</f>
        <v>706.59999999999991</v>
      </c>
      <c r="Q51" s="29">
        <f>'2011_AG_GW_Counties'!H51+'2011_Urban_GW_Counties'!H51+'2011_MW_GW_Counties'!H51</f>
        <v>1886.6</v>
      </c>
      <c r="S51" s="27">
        <v>905</v>
      </c>
      <c r="T51" s="25" t="s">
        <v>192</v>
      </c>
      <c r="U51" s="28">
        <f>'2011_AG_GW_Counties'!P51</f>
        <v>77.199999999999989</v>
      </c>
      <c r="V51" s="29">
        <f>'2011_Urban_GW_Counties'!P51</f>
        <v>76.3</v>
      </c>
      <c r="W51" s="29">
        <f>'2011_MW_GW_Counties'!P51</f>
        <v>0</v>
      </c>
      <c r="X51" s="29">
        <f t="shared" si="3"/>
        <v>153.5</v>
      </c>
      <c r="Y51" s="28">
        <f>'2011_AG_GW_Counties'!U51</f>
        <v>85.4</v>
      </c>
      <c r="Z51" s="29">
        <f>'2011_Urban_GW_Counties'!U51</f>
        <v>85.899999999999991</v>
      </c>
      <c r="AA51" s="29">
        <f>'2011_MW_GW_Counties'!U51</f>
        <v>0</v>
      </c>
      <c r="AB51" s="28">
        <f>'2011_AG_GW_Counties'!Q51+'2011_Urban_GW_Counties'!Q51+'2011_MW_GW_Counties'!Q51</f>
        <v>38.6</v>
      </c>
      <c r="AC51" s="28">
        <f>'2011_AG_GW_Counties'!R51+'2011_Urban_GW_Counties'!R51+'2011_MW_GW_Counties'!R51</f>
        <v>2.4000000000000004</v>
      </c>
      <c r="AD51" s="28">
        <f>'2011_AG_GW_Counties'!S51+'2011_Urban_GW_Counties'!S51+'2011_MW_GW_Counties'!S51</f>
        <v>0</v>
      </c>
      <c r="AE51" s="28">
        <f>'2011_AG_GW_Counties'!W51</f>
        <v>8.1999999999999993</v>
      </c>
      <c r="AF51" s="29">
        <f>'2011_Urban_GW_Counties'!W51</f>
        <v>6.7</v>
      </c>
      <c r="AG51" s="29">
        <f>'2011_MW_GW_Counties'!W51</f>
        <v>0</v>
      </c>
      <c r="AH51" s="28">
        <f>'2011_AG_GW_Counties'!W51+'2011_Urban_GW_Counties'!W51+'2011_MW_GW_Counties'!W51</f>
        <v>14.899999999999999</v>
      </c>
      <c r="AI51" s="29">
        <f t="shared" si="1"/>
        <v>171.3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'2011_AG_GW_Counties'!C52</f>
        <v>206.6</v>
      </c>
      <c r="D52" s="29">
        <f>'2011_Urban_GW_Counties'!C52</f>
        <v>8.1</v>
      </c>
      <c r="E52" s="29">
        <f>'2011_MW_GW_Counties'!C52</f>
        <v>0</v>
      </c>
      <c r="F52" s="29">
        <f t="shared" si="0"/>
        <v>214.7</v>
      </c>
      <c r="G52" s="28">
        <f>'2011_AG_GW_Counties'!H52</f>
        <v>728.49999999999989</v>
      </c>
      <c r="H52" s="29">
        <f>'2011_Urban_GW_Counties'!H52</f>
        <v>23.599999999999998</v>
      </c>
      <c r="I52" s="29">
        <f>'2011_MW_GW_Counties'!H52</f>
        <v>105.50000000000001</v>
      </c>
      <c r="J52" s="28">
        <f>'2011_AG_GW_Counties'!D52+'2011_Urban_GW_Counties'!D52+'2011_MW_GW_Counties'!D52</f>
        <v>15.399999999999999</v>
      </c>
      <c r="K52" s="28">
        <f>'2011_AG_GW_Counties'!E52+'2011_Urban_GW_Counties'!E52+'2011_MW_GW_Counties'!E52</f>
        <v>0</v>
      </c>
      <c r="L52" s="28">
        <f>'2011_AG_GW_Counties'!F52+'2011_Urban_GW_Counties'!F52+'2011_MW_GW_Counties'!F52</f>
        <v>4.4000000000000004</v>
      </c>
      <c r="M52" s="28">
        <f>'2011_AG_GW_Counties'!J52</f>
        <v>70</v>
      </c>
      <c r="N52" s="29">
        <f>'2011_Urban_GW_Counties'!J52</f>
        <v>0</v>
      </c>
      <c r="O52" s="29">
        <f>'2011_MW_GW_Counties'!J52</f>
        <v>105.50000000000001</v>
      </c>
      <c r="P52" s="28">
        <f>'2011_AG_GW_Counties'!J52+'2011_Urban_GW_Counties'!J52+'2011_MW_GW_Counties'!J52</f>
        <v>175.5</v>
      </c>
      <c r="Q52" s="29">
        <f>'2011_AG_GW_Counties'!H52+'2011_Urban_GW_Counties'!H52+'2011_MW_GW_Counties'!H52</f>
        <v>857.59999999999991</v>
      </c>
      <c r="S52" s="27">
        <v>1001</v>
      </c>
      <c r="T52" s="25" t="s">
        <v>193</v>
      </c>
      <c r="U52" s="28">
        <f>'2011_AG_GW_Counties'!P52</f>
        <v>12.3</v>
      </c>
      <c r="V52" s="29">
        <f>'2011_Urban_GW_Counties'!P52</f>
        <v>15.599999999999998</v>
      </c>
      <c r="W52" s="29">
        <f>'2011_MW_GW_Counties'!P52</f>
        <v>0</v>
      </c>
      <c r="X52" s="29">
        <f t="shared" si="3"/>
        <v>27.9</v>
      </c>
      <c r="Y52" s="28">
        <f>'2011_AG_GW_Counties'!U52</f>
        <v>12.3</v>
      </c>
      <c r="Z52" s="29">
        <f>'2011_Urban_GW_Counties'!U52</f>
        <v>18.500000000000007</v>
      </c>
      <c r="AA52" s="29">
        <f>'2011_MW_GW_Counties'!U52</f>
        <v>0</v>
      </c>
      <c r="AB52" s="28">
        <f>'2011_AG_GW_Counties'!Q52+'2011_Urban_GW_Counties'!Q52+'2011_MW_GW_Counties'!Q52</f>
        <v>6.5</v>
      </c>
      <c r="AC52" s="28">
        <f>'2011_AG_GW_Counties'!R52+'2011_Urban_GW_Counties'!R52+'2011_MW_GW_Counties'!R52</f>
        <v>2.9</v>
      </c>
      <c r="AD52" s="28">
        <f>'2011_AG_GW_Counties'!S52+'2011_Urban_GW_Counties'!S52+'2011_MW_GW_Counties'!S52</f>
        <v>0</v>
      </c>
      <c r="AE52" s="28">
        <f>'2011_AG_GW_Counties'!W52</f>
        <v>0</v>
      </c>
      <c r="AF52" s="29">
        <f>'2011_Urban_GW_Counties'!W52</f>
        <v>0</v>
      </c>
      <c r="AG52" s="29">
        <f>'2011_MW_GW_Counties'!W52</f>
        <v>0</v>
      </c>
      <c r="AH52" s="28">
        <f>'2011_AG_GW_Counties'!W52+'2011_Urban_GW_Counties'!W52+'2011_MW_GW_Counties'!W52</f>
        <v>0</v>
      </c>
      <c r="AI52" s="29">
        <f t="shared" si="1"/>
        <v>30.800000000000008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'2011_AG_GW_Counties'!C53</f>
        <v>220.1</v>
      </c>
      <c r="D53" s="29">
        <f>'2011_Urban_GW_Counties'!C53</f>
        <v>15.5</v>
      </c>
      <c r="E53" s="29">
        <f>'2011_MW_GW_Counties'!C53</f>
        <v>0</v>
      </c>
      <c r="F53" s="29">
        <f t="shared" si="0"/>
        <v>235.6</v>
      </c>
      <c r="G53" s="28">
        <f>'2011_AG_GW_Counties'!H53</f>
        <v>301.2</v>
      </c>
      <c r="H53" s="29">
        <f>'2011_Urban_GW_Counties'!H53</f>
        <v>17</v>
      </c>
      <c r="I53" s="29">
        <f>'2011_MW_GW_Counties'!H53</f>
        <v>1.2000000000000002</v>
      </c>
      <c r="J53" s="28">
        <f>'2011_AG_GW_Counties'!D53+'2011_Urban_GW_Counties'!D53+'2011_MW_GW_Counties'!D53</f>
        <v>20.200000000000003</v>
      </c>
      <c r="K53" s="28">
        <f>'2011_AG_GW_Counties'!E53+'2011_Urban_GW_Counties'!E53+'2011_MW_GW_Counties'!E53</f>
        <v>0</v>
      </c>
      <c r="L53" s="28">
        <f>'2011_AG_GW_Counties'!F53+'2011_Urban_GW_Counties'!F53+'2011_MW_GW_Counties'!F53</f>
        <v>11.299999999999999</v>
      </c>
      <c r="M53" s="28">
        <f>'2011_AG_GW_Counties'!J53</f>
        <v>0</v>
      </c>
      <c r="N53" s="29">
        <f>'2011_Urban_GW_Counties'!J53</f>
        <v>0</v>
      </c>
      <c r="O53" s="29">
        <f>'2011_MW_GW_Counties'!J53</f>
        <v>0</v>
      </c>
      <c r="P53" s="28">
        <f>'2011_AG_GW_Counties'!J53+'2011_Urban_GW_Counties'!J53+'2011_MW_GW_Counties'!J53</f>
        <v>0</v>
      </c>
      <c r="Q53" s="29">
        <f>'2011_AG_GW_Counties'!H53+'2011_Urban_GW_Counties'!H53+'2011_MW_GW_Counties'!H53</f>
        <v>319.39999999999998</v>
      </c>
      <c r="S53" s="27">
        <v>1002</v>
      </c>
      <c r="T53" s="25" t="s">
        <v>194</v>
      </c>
      <c r="U53" s="28">
        <f>'2011_AG_GW_Counties'!P53</f>
        <v>20</v>
      </c>
      <c r="V53" s="29">
        <f>'2011_Urban_GW_Counties'!P53</f>
        <v>227.5</v>
      </c>
      <c r="W53" s="29">
        <f>'2011_MW_GW_Counties'!P53</f>
        <v>0</v>
      </c>
      <c r="X53" s="29">
        <f t="shared" si="3"/>
        <v>247.5</v>
      </c>
      <c r="Y53" s="28">
        <f>'2011_AG_GW_Counties'!U53</f>
        <v>340.9</v>
      </c>
      <c r="Z53" s="29">
        <f>'2011_Urban_GW_Counties'!U53</f>
        <v>359.5</v>
      </c>
      <c r="AA53" s="29">
        <f>'2011_MW_GW_Counties'!U53</f>
        <v>0</v>
      </c>
      <c r="AB53" s="28">
        <f>'2011_AG_GW_Counties'!Q53+'2011_Urban_GW_Counties'!Q53+'2011_MW_GW_Counties'!Q53</f>
        <v>58.8</v>
      </c>
      <c r="AC53" s="28">
        <f>'2011_AG_GW_Counties'!R53+'2011_Urban_GW_Counties'!R53+'2011_MW_GW_Counties'!R53</f>
        <v>291.7</v>
      </c>
      <c r="AD53" s="28">
        <f>'2011_AG_GW_Counties'!S53+'2011_Urban_GW_Counties'!S53+'2011_MW_GW_Counties'!S53</f>
        <v>0</v>
      </c>
      <c r="AE53" s="28">
        <f>'2011_AG_GW_Counties'!W53</f>
        <v>0</v>
      </c>
      <c r="AF53" s="29">
        <f>'2011_Urban_GW_Counties'!W53</f>
        <v>0</v>
      </c>
      <c r="AG53" s="29">
        <f>'2011_MW_GW_Counties'!W53</f>
        <v>0</v>
      </c>
      <c r="AH53" s="28">
        <f>'2011_AG_GW_Counties'!W53+'2011_Urban_GW_Counties'!W53+'2011_MW_GW_Counties'!W53</f>
        <v>0</v>
      </c>
      <c r="AI53" s="29">
        <f t="shared" si="1"/>
        <v>700.4</v>
      </c>
      <c r="AL53" s="148" t="s">
        <v>237</v>
      </c>
      <c r="AM53" s="150">
        <v>701</v>
      </c>
      <c r="AN53" s="151" t="s">
        <v>178</v>
      </c>
      <c r="AO53" s="138">
        <f t="shared" ref="AO53:BC62" si="17">U35</f>
        <v>0</v>
      </c>
      <c r="AP53" s="138">
        <f t="shared" si="17"/>
        <v>1.6</v>
      </c>
      <c r="AQ53" s="138">
        <f t="shared" si="17"/>
        <v>0</v>
      </c>
      <c r="AR53" s="138">
        <f t="shared" si="17"/>
        <v>1.6</v>
      </c>
      <c r="AS53" s="138">
        <f t="shared" si="17"/>
        <v>0</v>
      </c>
      <c r="AT53" s="138">
        <f t="shared" si="17"/>
        <v>1.6</v>
      </c>
      <c r="AU53" s="138">
        <f t="shared" si="17"/>
        <v>0</v>
      </c>
      <c r="AV53" s="138">
        <f t="shared" si="17"/>
        <v>1</v>
      </c>
      <c r="AW53" s="138">
        <f t="shared" si="17"/>
        <v>0</v>
      </c>
      <c r="AX53" s="138">
        <f t="shared" si="17"/>
        <v>0</v>
      </c>
      <c r="AY53" s="138">
        <f t="shared" si="17"/>
        <v>0</v>
      </c>
      <c r="AZ53" s="138">
        <f t="shared" si="17"/>
        <v>0</v>
      </c>
      <c r="BA53" s="138">
        <f t="shared" si="17"/>
        <v>0</v>
      </c>
      <c r="BB53" s="138">
        <f>AH35</f>
        <v>0</v>
      </c>
      <c r="BC53" s="138">
        <f>AI35</f>
        <v>1.6</v>
      </c>
    </row>
    <row r="54" spans="1:56" x14ac:dyDescent="0.2">
      <c r="A54" s="23" t="s">
        <v>112</v>
      </c>
      <c r="B54" s="24" t="s">
        <v>113</v>
      </c>
      <c r="C54" s="28">
        <f>'2011_AG_GW_Counties'!C54</f>
        <v>5.6</v>
      </c>
      <c r="D54" s="29">
        <f>'2011_Urban_GW_Counties'!C54</f>
        <v>1.9000000000000001</v>
      </c>
      <c r="E54" s="29">
        <f>'2011_MW_GW_Counties'!C54</f>
        <v>0</v>
      </c>
      <c r="F54" s="29">
        <f t="shared" si="0"/>
        <v>7.5</v>
      </c>
      <c r="G54" s="28">
        <f>'2011_AG_GW_Counties'!H54</f>
        <v>7.8999999999999995</v>
      </c>
      <c r="H54" s="29">
        <f>'2011_Urban_GW_Counties'!H54</f>
        <v>4.2999999999999989</v>
      </c>
      <c r="I54" s="29">
        <f>'2011_MW_GW_Counties'!H54</f>
        <v>0</v>
      </c>
      <c r="J54" s="28">
        <f>'2011_AG_GW_Counties'!D54+'2011_Urban_GW_Counties'!D54+'2011_MW_GW_Counties'!D54</f>
        <v>2.2000000000000002</v>
      </c>
      <c r="K54" s="28">
        <f>'2011_AG_GW_Counties'!E54+'2011_Urban_GW_Counties'!E54+'2011_MW_GW_Counties'!E54</f>
        <v>0</v>
      </c>
      <c r="L54" s="28">
        <f>'2011_AG_GW_Counties'!F54+'2011_Urban_GW_Counties'!F54+'2011_MW_GW_Counties'!F54</f>
        <v>0</v>
      </c>
      <c r="M54" s="28">
        <f>'2011_AG_GW_Counties'!J54</f>
        <v>0</v>
      </c>
      <c r="N54" s="29">
        <f>'2011_Urban_GW_Counties'!J54</f>
        <v>0</v>
      </c>
      <c r="O54" s="29">
        <f>'2011_MW_GW_Counties'!J54</f>
        <v>0</v>
      </c>
      <c r="P54" s="28">
        <f>'2011_AG_GW_Counties'!J54+'2011_Urban_GW_Counties'!J54+'2011_MW_GW_Counties'!J54</f>
        <v>0</v>
      </c>
      <c r="Q54" s="29">
        <f>'2011_AG_GW_Counties'!H54+'2011_Urban_GW_Counties'!H54+'2011_MW_GW_Counties'!H54</f>
        <v>12.2</v>
      </c>
      <c r="S54" s="27">
        <v>1003</v>
      </c>
      <c r="T54" s="25" t="s">
        <v>195</v>
      </c>
      <c r="U54" s="28">
        <f>'2011_AG_GW_Counties'!P54</f>
        <v>3.6</v>
      </c>
      <c r="V54" s="29">
        <f>'2011_Urban_GW_Counties'!P54</f>
        <v>2.2000000000000002</v>
      </c>
      <c r="W54" s="29">
        <f>'2011_MW_GW_Counties'!P54</f>
        <v>0</v>
      </c>
      <c r="X54" s="29">
        <f t="shared" si="3"/>
        <v>5.8000000000000007</v>
      </c>
      <c r="Y54" s="28">
        <f>'2011_AG_GW_Counties'!U54</f>
        <v>3.6</v>
      </c>
      <c r="Z54" s="29">
        <f>'2011_Urban_GW_Counties'!U54</f>
        <v>2.3000000000000003</v>
      </c>
      <c r="AA54" s="29">
        <f>'2011_MW_GW_Counties'!U54</f>
        <v>0</v>
      </c>
      <c r="AB54" s="28">
        <f>'2011_AG_GW_Counties'!Q54+'2011_Urban_GW_Counties'!Q54+'2011_MW_GW_Counties'!Q54</f>
        <v>1.1000000000000001</v>
      </c>
      <c r="AC54" s="28">
        <f>'2011_AG_GW_Counties'!R54+'2011_Urban_GW_Counties'!R54+'2011_MW_GW_Counties'!R54</f>
        <v>0</v>
      </c>
      <c r="AD54" s="28">
        <f>'2011_AG_GW_Counties'!S54+'2011_Urban_GW_Counties'!S54+'2011_MW_GW_Counties'!S54</f>
        <v>0</v>
      </c>
      <c r="AE54" s="28">
        <f>'2011_AG_GW_Counties'!W54</f>
        <v>0</v>
      </c>
      <c r="AF54" s="29">
        <f>'2011_Urban_GW_Counties'!W54</f>
        <v>0</v>
      </c>
      <c r="AG54" s="29">
        <f>'2011_MW_GW_Counties'!W54</f>
        <v>0</v>
      </c>
      <c r="AH54" s="28">
        <f>'2011_AG_GW_Counties'!W54+'2011_Urban_GW_Counties'!W54+'2011_MW_GW_Counties'!W54</f>
        <v>0</v>
      </c>
      <c r="AI54" s="29">
        <f t="shared" si="1"/>
        <v>5.9</v>
      </c>
      <c r="AL54" s="148"/>
      <c r="AM54" s="150">
        <v>702</v>
      </c>
      <c r="AN54" s="151" t="s">
        <v>179</v>
      </c>
      <c r="AO54" s="138">
        <f t="shared" si="17"/>
        <v>490.9</v>
      </c>
      <c r="AP54" s="138">
        <f t="shared" si="17"/>
        <v>3.8</v>
      </c>
      <c r="AQ54" s="138">
        <f t="shared" si="17"/>
        <v>0</v>
      </c>
      <c r="AR54" s="138">
        <f t="shared" si="17"/>
        <v>494.7</v>
      </c>
      <c r="AS54" s="138">
        <f t="shared" si="17"/>
        <v>1546.1</v>
      </c>
      <c r="AT54" s="138">
        <f t="shared" si="17"/>
        <v>12.600000000000001</v>
      </c>
      <c r="AU54" s="138">
        <f t="shared" si="17"/>
        <v>0</v>
      </c>
      <c r="AV54" s="138">
        <f t="shared" si="17"/>
        <v>55.599999999999994</v>
      </c>
      <c r="AW54" s="138">
        <f t="shared" si="17"/>
        <v>1.3</v>
      </c>
      <c r="AX54" s="138">
        <f t="shared" si="17"/>
        <v>1.3</v>
      </c>
      <c r="AY54" s="138">
        <f t="shared" si="17"/>
        <v>0</v>
      </c>
      <c r="AZ54" s="138">
        <f t="shared" si="17"/>
        <v>0</v>
      </c>
      <c r="BA54" s="138">
        <f t="shared" si="17"/>
        <v>0</v>
      </c>
      <c r="BB54" s="138">
        <f t="shared" si="17"/>
        <v>0</v>
      </c>
      <c r="BC54" s="138">
        <f t="shared" si="17"/>
        <v>1558.6999999999998</v>
      </c>
    </row>
    <row r="55" spans="1:56" x14ac:dyDescent="0.2">
      <c r="A55" s="23" t="s">
        <v>114</v>
      </c>
      <c r="B55" s="24" t="s">
        <v>115</v>
      </c>
      <c r="C55" s="28">
        <f>'2011_AG_GW_Counties'!C55</f>
        <v>812.8</v>
      </c>
      <c r="D55" s="29">
        <f>'2011_Urban_GW_Counties'!C55</f>
        <v>98.999999999999986</v>
      </c>
      <c r="E55" s="29">
        <f>'2011_MW_GW_Counties'!C55</f>
        <v>3.3</v>
      </c>
      <c r="F55" s="29">
        <f t="shared" si="0"/>
        <v>915.09999999999991</v>
      </c>
      <c r="G55" s="28">
        <f>'2011_AG_GW_Counties'!H55</f>
        <v>2490.8999999999996</v>
      </c>
      <c r="H55" s="29">
        <f>'2011_Urban_GW_Counties'!H55</f>
        <v>100.59999999999998</v>
      </c>
      <c r="I55" s="29">
        <f>'2011_MW_GW_Counties'!H55</f>
        <v>3.3</v>
      </c>
      <c r="J55" s="28">
        <f>'2011_AG_GW_Counties'!D55+'2011_Urban_GW_Counties'!D55+'2011_MW_GW_Counties'!D55</f>
        <v>444.7</v>
      </c>
      <c r="K55" s="28">
        <f>'2011_AG_GW_Counties'!E55+'2011_Urban_GW_Counties'!E55+'2011_MW_GW_Counties'!E55</f>
        <v>0</v>
      </c>
      <c r="L55" s="28">
        <f>'2011_AG_GW_Counties'!F55+'2011_Urban_GW_Counties'!F55+'2011_MW_GW_Counties'!F55</f>
        <v>83.8</v>
      </c>
      <c r="M55" s="28">
        <f>'2011_AG_GW_Counties'!J55</f>
        <v>0</v>
      </c>
      <c r="N55" s="29">
        <f>'2011_Urban_GW_Counties'!J55</f>
        <v>0</v>
      </c>
      <c r="O55" s="29">
        <f>'2011_MW_GW_Counties'!J55</f>
        <v>0</v>
      </c>
      <c r="P55" s="28">
        <f>'2011_AG_GW_Counties'!J55+'2011_Urban_GW_Counties'!J55+'2011_MW_GW_Counties'!J55</f>
        <v>0</v>
      </c>
      <c r="Q55" s="29">
        <f>'2011_AG_GW_Counties'!H55+'2011_Urban_GW_Counties'!H55+'2011_MW_GW_Counties'!H55</f>
        <v>2594.7999999999997</v>
      </c>
      <c r="S55" s="27">
        <v>1004</v>
      </c>
      <c r="T55" s="25" t="s">
        <v>196</v>
      </c>
      <c r="U55" s="28">
        <f>'2011_AG_GW_Counties'!P55</f>
        <v>2.1</v>
      </c>
      <c r="V55" s="29">
        <f>'2011_Urban_GW_Counties'!P55</f>
        <v>11.5</v>
      </c>
      <c r="W55" s="29">
        <f>'2011_MW_GW_Counties'!P55</f>
        <v>0</v>
      </c>
      <c r="X55" s="29">
        <f t="shared" si="3"/>
        <v>13.6</v>
      </c>
      <c r="Y55" s="28">
        <f>'2011_AG_GW_Counties'!U55</f>
        <v>555</v>
      </c>
      <c r="Z55" s="29">
        <f>'2011_Urban_GW_Counties'!U55</f>
        <v>12.699999999999998</v>
      </c>
      <c r="AA55" s="29">
        <f>'2011_MW_GW_Counties'!U55</f>
        <v>0</v>
      </c>
      <c r="AB55" s="28">
        <f>'2011_AG_GW_Counties'!Q55+'2011_Urban_GW_Counties'!Q55+'2011_MW_GW_Counties'!Q55</f>
        <v>7.4</v>
      </c>
      <c r="AC55" s="28">
        <f>'2011_AG_GW_Counties'!R55+'2011_Urban_GW_Counties'!R55+'2011_MW_GW_Counties'!R55</f>
        <v>0</v>
      </c>
      <c r="AD55" s="28">
        <f>'2011_AG_GW_Counties'!S55+'2011_Urban_GW_Counties'!S55+'2011_MW_GW_Counties'!S55</f>
        <v>0</v>
      </c>
      <c r="AE55" s="28">
        <f>'2011_AG_GW_Counties'!W55</f>
        <v>22.6</v>
      </c>
      <c r="AF55" s="29">
        <f>'2011_Urban_GW_Counties'!W55</f>
        <v>1.2000000000000002</v>
      </c>
      <c r="AG55" s="29">
        <f>'2011_MW_GW_Counties'!W55</f>
        <v>0</v>
      </c>
      <c r="AH55" s="28">
        <f>'2011_AG_GW_Counties'!W55+'2011_Urban_GW_Counties'!W55+'2011_MW_GW_Counties'!W55</f>
        <v>23.8</v>
      </c>
      <c r="AI55" s="29">
        <f t="shared" si="1"/>
        <v>567.70000000000005</v>
      </c>
      <c r="AL55" s="148"/>
      <c r="AM55" s="150">
        <v>703</v>
      </c>
      <c r="AN55" s="151" t="s">
        <v>180</v>
      </c>
      <c r="AO55" s="138">
        <f t="shared" si="17"/>
        <v>1165.7</v>
      </c>
      <c r="AP55" s="138">
        <f t="shared" si="17"/>
        <v>31.900000000000002</v>
      </c>
      <c r="AQ55" s="138">
        <f t="shared" si="17"/>
        <v>0</v>
      </c>
      <c r="AR55" s="138">
        <f t="shared" si="17"/>
        <v>1197.6000000000001</v>
      </c>
      <c r="AS55" s="138">
        <f t="shared" si="17"/>
        <v>2123.8000000000002</v>
      </c>
      <c r="AT55" s="138">
        <f t="shared" si="17"/>
        <v>32</v>
      </c>
      <c r="AU55" s="138">
        <f t="shared" si="17"/>
        <v>30.4</v>
      </c>
      <c r="AV55" s="138">
        <f t="shared" si="17"/>
        <v>268.2</v>
      </c>
      <c r="AW55" s="138">
        <f t="shared" si="17"/>
        <v>0</v>
      </c>
      <c r="AX55" s="138">
        <f t="shared" si="17"/>
        <v>47.800000000000004</v>
      </c>
      <c r="AY55" s="138">
        <f t="shared" si="17"/>
        <v>0</v>
      </c>
      <c r="AZ55" s="138">
        <f t="shared" si="17"/>
        <v>0</v>
      </c>
      <c r="BA55" s="138">
        <f t="shared" si="17"/>
        <v>0</v>
      </c>
      <c r="BB55" s="138">
        <f t="shared" si="17"/>
        <v>0</v>
      </c>
      <c r="BC55" s="138">
        <f t="shared" si="17"/>
        <v>2186.2000000000003</v>
      </c>
    </row>
    <row r="56" spans="1:56" x14ac:dyDescent="0.2">
      <c r="A56" s="23" t="s">
        <v>116</v>
      </c>
      <c r="B56" s="24" t="s">
        <v>117</v>
      </c>
      <c r="C56" s="28">
        <f>'2011_AG_GW_Counties'!C56</f>
        <v>0.2</v>
      </c>
      <c r="D56" s="29">
        <f>'2011_Urban_GW_Counties'!C56</f>
        <v>2.5</v>
      </c>
      <c r="E56" s="29">
        <f>'2011_MW_GW_Counties'!C56</f>
        <v>0</v>
      </c>
      <c r="F56" s="29">
        <f t="shared" si="0"/>
        <v>2.7</v>
      </c>
      <c r="G56" s="28">
        <f>'2011_AG_GW_Counties'!H56</f>
        <v>4.8999999999999995</v>
      </c>
      <c r="H56" s="29">
        <f>'2011_Urban_GW_Counties'!H56</f>
        <v>12.399999999999999</v>
      </c>
      <c r="I56" s="29">
        <f>'2011_MW_GW_Counties'!H56</f>
        <v>0</v>
      </c>
      <c r="J56" s="28">
        <f>'2011_AG_GW_Counties'!D56+'2011_Urban_GW_Counties'!D56+'2011_MW_GW_Counties'!D56</f>
        <v>4.5</v>
      </c>
      <c r="K56" s="28">
        <f>'2011_AG_GW_Counties'!E56+'2011_Urban_GW_Counties'!E56+'2011_MW_GW_Counties'!E56</f>
        <v>0</v>
      </c>
      <c r="L56" s="28">
        <f>'2011_AG_GW_Counties'!F56+'2011_Urban_GW_Counties'!F56+'2011_MW_GW_Counties'!F56</f>
        <v>1.3000000000000003</v>
      </c>
      <c r="M56" s="28">
        <f>'2011_AG_GW_Counties'!J56</f>
        <v>0</v>
      </c>
      <c r="N56" s="29">
        <f>'2011_Urban_GW_Counties'!J56</f>
        <v>0</v>
      </c>
      <c r="O56" s="29">
        <f>'2011_MW_GW_Counties'!J56</f>
        <v>0</v>
      </c>
      <c r="P56" s="28">
        <f>'2011_AG_GW_Counties'!J56+'2011_Urban_GW_Counties'!J56+'2011_MW_GW_Counties'!J56</f>
        <v>0</v>
      </c>
      <c r="Q56" s="29">
        <f>'2011_AG_GW_Counties'!H56+'2011_Urban_GW_Counties'!H56+'2011_MW_GW_Counties'!H56</f>
        <v>17.299999999999997</v>
      </c>
      <c r="S56" s="27">
        <v>1005</v>
      </c>
      <c r="T56" s="25" t="s">
        <v>197</v>
      </c>
      <c r="U56" s="28">
        <f>'2011_AG_GW_Counties'!P56</f>
        <v>15.7</v>
      </c>
      <c r="V56" s="29">
        <f>'2011_Urban_GW_Counties'!P56</f>
        <v>6.6000000000000005</v>
      </c>
      <c r="W56" s="29">
        <f>'2011_MW_GW_Counties'!P56</f>
        <v>0</v>
      </c>
      <c r="X56" s="29">
        <f t="shared" si="3"/>
        <v>22.3</v>
      </c>
      <c r="Y56" s="28">
        <f>'2011_AG_GW_Counties'!U56</f>
        <v>51.3</v>
      </c>
      <c r="Z56" s="29">
        <f>'2011_Urban_GW_Counties'!U56</f>
        <v>7.2</v>
      </c>
      <c r="AA56" s="29">
        <f>'2011_MW_GW_Counties'!U56</f>
        <v>0</v>
      </c>
      <c r="AB56" s="28">
        <f>'2011_AG_GW_Counties'!Q56+'2011_Urban_GW_Counties'!Q56+'2011_MW_GW_Counties'!Q56</f>
        <v>3.6</v>
      </c>
      <c r="AC56" s="28">
        <f>'2011_AG_GW_Counties'!R56+'2011_Urban_GW_Counties'!R56+'2011_MW_GW_Counties'!R56</f>
        <v>0</v>
      </c>
      <c r="AD56" s="28">
        <f>'2011_AG_GW_Counties'!S56+'2011_Urban_GW_Counties'!S56+'2011_MW_GW_Counties'!S56</f>
        <v>0</v>
      </c>
      <c r="AE56" s="28">
        <f>'2011_AG_GW_Counties'!W56</f>
        <v>0</v>
      </c>
      <c r="AF56" s="29">
        <f>'2011_Urban_GW_Counties'!W56</f>
        <v>0</v>
      </c>
      <c r="AG56" s="29">
        <f>'2011_MW_GW_Counties'!W56</f>
        <v>0</v>
      </c>
      <c r="AH56" s="28">
        <f>'2011_AG_GW_Counties'!W56+'2011_Urban_GW_Counties'!W56+'2011_MW_GW_Counties'!W56</f>
        <v>0</v>
      </c>
      <c r="AI56" s="29">
        <f t="shared" si="1"/>
        <v>58.5</v>
      </c>
      <c r="AL56" s="148"/>
      <c r="AM56" s="150">
        <v>704</v>
      </c>
      <c r="AN56" s="151" t="s">
        <v>181</v>
      </c>
      <c r="AO56" s="138">
        <f t="shared" si="17"/>
        <v>11.4</v>
      </c>
      <c r="AP56" s="138">
        <f t="shared" si="17"/>
        <v>116</v>
      </c>
      <c r="AQ56" s="138">
        <f t="shared" si="17"/>
        <v>0</v>
      </c>
      <c r="AR56" s="138">
        <f t="shared" si="17"/>
        <v>127.4</v>
      </c>
      <c r="AS56" s="138">
        <f t="shared" si="17"/>
        <v>726.4</v>
      </c>
      <c r="AT56" s="138">
        <f t="shared" si="17"/>
        <v>183.8</v>
      </c>
      <c r="AU56" s="138">
        <f t="shared" si="17"/>
        <v>0</v>
      </c>
      <c r="AV56" s="138">
        <f t="shared" si="17"/>
        <v>207.50000000000003</v>
      </c>
      <c r="AW56" s="138">
        <f t="shared" si="17"/>
        <v>161.69999999999999</v>
      </c>
      <c r="AX56" s="138">
        <f t="shared" si="17"/>
        <v>35.699999999999996</v>
      </c>
      <c r="AY56" s="138">
        <f t="shared" si="17"/>
        <v>0</v>
      </c>
      <c r="AZ56" s="138">
        <f t="shared" si="17"/>
        <v>0</v>
      </c>
      <c r="BA56" s="138">
        <f t="shared" si="17"/>
        <v>0</v>
      </c>
      <c r="BB56" s="138">
        <f t="shared" si="17"/>
        <v>0</v>
      </c>
      <c r="BC56" s="138">
        <f t="shared" si="17"/>
        <v>910.2</v>
      </c>
    </row>
    <row r="57" spans="1:56" x14ac:dyDescent="0.2">
      <c r="A57" s="23" t="s">
        <v>118</v>
      </c>
      <c r="B57" s="24" t="s">
        <v>119</v>
      </c>
      <c r="C57" s="28">
        <f>'2011_AG_GW_Counties'!C57</f>
        <v>268.8</v>
      </c>
      <c r="D57" s="29">
        <f>'2011_Urban_GW_Counties'!C57</f>
        <v>7.5000000000000009</v>
      </c>
      <c r="E57" s="29">
        <f>'2011_MW_GW_Counties'!C57</f>
        <v>0</v>
      </c>
      <c r="F57" s="29">
        <f t="shared" si="0"/>
        <v>276.3</v>
      </c>
      <c r="G57" s="28">
        <f>'2011_AG_GW_Counties'!H57</f>
        <v>317.3</v>
      </c>
      <c r="H57" s="29">
        <f>'2011_Urban_GW_Counties'!H57</f>
        <v>159.39999999999998</v>
      </c>
      <c r="I57" s="29">
        <f>'2011_MW_GW_Counties'!H57</f>
        <v>0</v>
      </c>
      <c r="J57" s="28">
        <f>'2011_AG_GW_Counties'!D57+'2011_Urban_GW_Counties'!D57+'2011_MW_GW_Counties'!D57</f>
        <v>46.7</v>
      </c>
      <c r="K57" s="28">
        <f>'2011_AG_GW_Counties'!E57+'2011_Urban_GW_Counties'!E57+'2011_MW_GW_Counties'!E57</f>
        <v>0.8</v>
      </c>
      <c r="L57" s="28">
        <f>'2011_AG_GW_Counties'!F57+'2011_Urban_GW_Counties'!F57+'2011_MW_GW_Counties'!F57</f>
        <v>0</v>
      </c>
      <c r="M57" s="28">
        <f>'2011_AG_GW_Counties'!J57</f>
        <v>0</v>
      </c>
      <c r="N57" s="29">
        <f>'2011_Urban_GW_Counties'!J57</f>
        <v>0</v>
      </c>
      <c r="O57" s="29">
        <f>'2011_MW_GW_Counties'!J57</f>
        <v>0</v>
      </c>
      <c r="P57" s="28">
        <f>'2011_AG_GW_Counties'!J57+'2011_Urban_GW_Counties'!J57+'2011_MW_GW_Counties'!J57</f>
        <v>0</v>
      </c>
      <c r="Q57" s="29">
        <f>'2011_AG_GW_Counties'!H57+'2011_Urban_GW_Counties'!H57+'2011_MW_GW_Counties'!H57</f>
        <v>476.7</v>
      </c>
      <c r="S57" s="27">
        <v>1006</v>
      </c>
      <c r="T57" s="25" t="s">
        <v>198</v>
      </c>
      <c r="U57" s="28">
        <f>'2011_AG_GW_Counties'!P57</f>
        <v>0</v>
      </c>
      <c r="V57" s="29">
        <f>'2011_Urban_GW_Counties'!P57</f>
        <v>0.1</v>
      </c>
      <c r="W57" s="29">
        <f>'2011_MW_GW_Counties'!P57</f>
        <v>0</v>
      </c>
      <c r="X57" s="29">
        <f t="shared" si="3"/>
        <v>0.1</v>
      </c>
      <c r="Y57" s="28">
        <f>'2011_AG_GW_Counties'!U57</f>
        <v>2344.6</v>
      </c>
      <c r="Z57" s="29">
        <f>'2011_Urban_GW_Counties'!U57</f>
        <v>62.1</v>
      </c>
      <c r="AA57" s="29">
        <f>'2011_MW_GW_Counties'!U57</f>
        <v>44.4</v>
      </c>
      <c r="AB57" s="28">
        <f>'2011_AG_GW_Counties'!Q57+'2011_Urban_GW_Counties'!Q57+'2011_MW_GW_Counties'!Q57</f>
        <v>0</v>
      </c>
      <c r="AC57" s="28">
        <f>'2011_AG_GW_Counties'!R57+'2011_Urban_GW_Counties'!R57+'2011_MW_GW_Counties'!R57</f>
        <v>0</v>
      </c>
      <c r="AD57" s="28">
        <f>'2011_AG_GW_Counties'!S57+'2011_Urban_GW_Counties'!S57+'2011_MW_GW_Counties'!S57</f>
        <v>0</v>
      </c>
      <c r="AE57" s="28">
        <f>'2011_AG_GW_Counties'!W57</f>
        <v>76.900000000000006</v>
      </c>
      <c r="AF57" s="29">
        <f>'2011_Urban_GW_Counties'!W57</f>
        <v>1.5000000000000002</v>
      </c>
      <c r="AG57" s="29">
        <f>'2011_MW_GW_Counties'!W57</f>
        <v>0</v>
      </c>
      <c r="AH57" s="28">
        <f>'2011_AG_GW_Counties'!W57+'2011_Urban_GW_Counties'!W57+'2011_MW_GW_Counties'!W57</f>
        <v>78.400000000000006</v>
      </c>
      <c r="AI57" s="29">
        <f t="shared" si="1"/>
        <v>2451.1</v>
      </c>
      <c r="AL57" s="148"/>
      <c r="AM57" s="150">
        <v>705</v>
      </c>
      <c r="AN57" s="151" t="s">
        <v>182</v>
      </c>
      <c r="AO57" s="138">
        <f t="shared" si="17"/>
        <v>211.2</v>
      </c>
      <c r="AP57" s="138">
        <f t="shared" si="17"/>
        <v>42.6</v>
      </c>
      <c r="AQ57" s="138">
        <f t="shared" si="17"/>
        <v>0</v>
      </c>
      <c r="AR57" s="138">
        <f t="shared" si="17"/>
        <v>253.79999999999998</v>
      </c>
      <c r="AS57" s="138">
        <f t="shared" si="17"/>
        <v>1026</v>
      </c>
      <c r="AT57" s="138">
        <f t="shared" si="17"/>
        <v>44.400000000000006</v>
      </c>
      <c r="AU57" s="138">
        <f t="shared" si="17"/>
        <v>0</v>
      </c>
      <c r="AV57" s="138">
        <f t="shared" si="17"/>
        <v>189.99999999999997</v>
      </c>
      <c r="AW57" s="138">
        <f t="shared" si="17"/>
        <v>0</v>
      </c>
      <c r="AX57" s="138">
        <f t="shared" si="17"/>
        <v>40.6</v>
      </c>
      <c r="AY57" s="138">
        <f t="shared" si="17"/>
        <v>0</v>
      </c>
      <c r="AZ57" s="138">
        <f t="shared" si="17"/>
        <v>0</v>
      </c>
      <c r="BA57" s="138">
        <f t="shared" si="17"/>
        <v>0</v>
      </c>
      <c r="BB57" s="138">
        <f t="shared" si="17"/>
        <v>0</v>
      </c>
      <c r="BC57" s="138">
        <f t="shared" si="17"/>
        <v>1070.4000000000001</v>
      </c>
    </row>
    <row r="58" spans="1:56" x14ac:dyDescent="0.2">
      <c r="A58" s="23" t="s">
        <v>120</v>
      </c>
      <c r="B58" s="24" t="s">
        <v>121</v>
      </c>
      <c r="C58" s="28">
        <f>'2011_AG_GW_Counties'!C58</f>
        <v>149.30000000000001</v>
      </c>
      <c r="D58" s="29">
        <f>'2011_Urban_GW_Counties'!C58</f>
        <v>35</v>
      </c>
      <c r="E58" s="29">
        <f>'2011_MW_GW_Counties'!C58</f>
        <v>0</v>
      </c>
      <c r="F58" s="29">
        <f t="shared" si="0"/>
        <v>184.3</v>
      </c>
      <c r="G58" s="28">
        <f>'2011_AG_GW_Counties'!H58</f>
        <v>609</v>
      </c>
      <c r="H58" s="29">
        <f>'2011_Urban_GW_Counties'!H58</f>
        <v>48.2</v>
      </c>
      <c r="I58" s="29">
        <f>'2011_MW_GW_Counties'!H58</f>
        <v>15.9</v>
      </c>
      <c r="J58" s="28">
        <f>'2011_AG_GW_Counties'!D58+'2011_Urban_GW_Counties'!D58+'2011_MW_GW_Counties'!D58</f>
        <v>31.9</v>
      </c>
      <c r="K58" s="28">
        <f>'2011_AG_GW_Counties'!E58+'2011_Urban_GW_Counties'!E58+'2011_MW_GW_Counties'!E58</f>
        <v>0</v>
      </c>
      <c r="L58" s="28">
        <f>'2011_AG_GW_Counties'!F58+'2011_Urban_GW_Counties'!F58+'2011_MW_GW_Counties'!F58</f>
        <v>16.099999999999998</v>
      </c>
      <c r="M58" s="28">
        <f>'2011_AG_GW_Counties'!J58</f>
        <v>49.6</v>
      </c>
      <c r="N58" s="29">
        <f>'2011_Urban_GW_Counties'!J58</f>
        <v>0</v>
      </c>
      <c r="O58" s="29">
        <f>'2011_MW_GW_Counties'!J58</f>
        <v>0</v>
      </c>
      <c r="P58" s="28">
        <f>'2011_AG_GW_Counties'!J58+'2011_Urban_GW_Counties'!J58+'2011_MW_GW_Counties'!J58</f>
        <v>49.6</v>
      </c>
      <c r="Q58" s="29">
        <f>'2011_AG_GW_Counties'!H58+'2011_Urban_GW_Counties'!H58+'2011_MW_GW_Counties'!H58</f>
        <v>673.1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17"/>
        <v>701.09999999999991</v>
      </c>
      <c r="AP58" s="138">
        <f t="shared" si="17"/>
        <v>87.5</v>
      </c>
      <c r="AQ58" s="138">
        <f t="shared" si="17"/>
        <v>3.3</v>
      </c>
      <c r="AR58" s="138">
        <f t="shared" si="17"/>
        <v>791.89999999999986</v>
      </c>
      <c r="AS58" s="138">
        <f t="shared" si="17"/>
        <v>2289.1999999999998</v>
      </c>
      <c r="AT58" s="138">
        <f t="shared" si="17"/>
        <v>89.1</v>
      </c>
      <c r="AU58" s="138">
        <f t="shared" si="17"/>
        <v>3.3</v>
      </c>
      <c r="AV58" s="138">
        <f t="shared" si="17"/>
        <v>412</v>
      </c>
      <c r="AW58" s="138">
        <f t="shared" si="17"/>
        <v>0</v>
      </c>
      <c r="AX58" s="138">
        <f t="shared" si="17"/>
        <v>79.399999999999991</v>
      </c>
      <c r="AY58" s="138">
        <f t="shared" si="17"/>
        <v>0</v>
      </c>
      <c r="AZ58" s="138">
        <f t="shared" si="17"/>
        <v>0</v>
      </c>
      <c r="BA58" s="138">
        <f t="shared" si="17"/>
        <v>0</v>
      </c>
      <c r="BB58" s="138">
        <f t="shared" si="17"/>
        <v>0</v>
      </c>
      <c r="BC58" s="138">
        <f t="shared" si="17"/>
        <v>2381.6</v>
      </c>
    </row>
    <row r="59" spans="1:56" x14ac:dyDescent="0.2">
      <c r="A59" s="23" t="s">
        <v>122</v>
      </c>
      <c r="B59" s="24" t="s">
        <v>123</v>
      </c>
      <c r="C59" s="28">
        <f>'2011_AG_GW_Counties'!C59</f>
        <v>72.099999999999994</v>
      </c>
      <c r="D59" s="29">
        <f>'2011_Urban_GW_Counties'!C59</f>
        <v>15.399999999999999</v>
      </c>
      <c r="E59" s="29">
        <f>'2011_MW_GW_Counties'!C59</f>
        <v>0</v>
      </c>
      <c r="F59" s="29">
        <f t="shared" si="0"/>
        <v>87.5</v>
      </c>
      <c r="G59" s="28">
        <f>'2011_AG_GW_Counties'!H59</f>
        <v>232.29999999999998</v>
      </c>
      <c r="H59" s="29">
        <f>'2011_Urban_GW_Counties'!H59</f>
        <v>15.9</v>
      </c>
      <c r="I59" s="29">
        <f>'2011_MW_GW_Counties'!H59</f>
        <v>0.3</v>
      </c>
      <c r="J59" s="28">
        <f>'2011_AG_GW_Counties'!D59+'2011_Urban_GW_Counties'!D59+'2011_MW_GW_Counties'!D59</f>
        <v>13.700000000000001</v>
      </c>
      <c r="K59" s="28">
        <f>'2011_AG_GW_Counties'!E59+'2011_Urban_GW_Counties'!E59+'2011_MW_GW_Counties'!E59</f>
        <v>0</v>
      </c>
      <c r="L59" s="28">
        <f>'2011_AG_GW_Counties'!F59+'2011_Urban_GW_Counties'!F59+'2011_MW_GW_Counties'!F59</f>
        <v>8.1</v>
      </c>
      <c r="M59" s="28">
        <f>'2011_AG_GW_Counties'!J59</f>
        <v>4.9000000000000004</v>
      </c>
      <c r="N59" s="29">
        <f>'2011_Urban_GW_Counties'!J59</f>
        <v>0</v>
      </c>
      <c r="O59" s="29">
        <f>'2011_MW_GW_Counties'!J59</f>
        <v>0</v>
      </c>
      <c r="P59" s="28">
        <f>'2011_AG_GW_Counties'!J59+'2011_Urban_GW_Counties'!J59+'2011_MW_GW_Counties'!J59</f>
        <v>4.9000000000000004</v>
      </c>
      <c r="Q59" s="29">
        <f>'2011_AG_GW_Counties'!H59+'2011_Urban_GW_Counties'!H59+'2011_MW_GW_Counties'!H59</f>
        <v>248.5</v>
      </c>
      <c r="T59" s="40" t="s">
        <v>214</v>
      </c>
      <c r="U59" s="28">
        <f>SUM(U2:U58)</f>
        <v>9126</v>
      </c>
      <c r="V59" s="28">
        <f t="shared" ref="V59:AI59" si="18">SUM(V2:V58)</f>
        <v>2794</v>
      </c>
      <c r="W59" s="28">
        <f t="shared" si="18"/>
        <v>207</v>
      </c>
      <c r="X59" s="28">
        <f t="shared" si="18"/>
        <v>12126.999999999996</v>
      </c>
      <c r="Y59" s="28">
        <f t="shared" si="18"/>
        <v>30778.199999999997</v>
      </c>
      <c r="Z59" s="28">
        <f t="shared" si="18"/>
        <v>7443.1999999999989</v>
      </c>
      <c r="AA59" s="28">
        <f t="shared" si="18"/>
        <v>1391.3000000000002</v>
      </c>
      <c r="AB59" s="28">
        <f t="shared" si="18"/>
        <v>3255.3999999999992</v>
      </c>
      <c r="AC59" s="28">
        <f t="shared" si="18"/>
        <v>1890.8000000000002</v>
      </c>
      <c r="AD59" s="28">
        <f t="shared" si="18"/>
        <v>1053.1999999999998</v>
      </c>
      <c r="AE59" s="28">
        <f t="shared" si="18"/>
        <v>1359.7999999999997</v>
      </c>
      <c r="AF59" s="28">
        <f t="shared" si="18"/>
        <v>324.39999999999998</v>
      </c>
      <c r="AG59" s="28">
        <f t="shared" si="18"/>
        <v>152</v>
      </c>
      <c r="AH59" s="39">
        <f t="shared" si="18"/>
        <v>1836.1999999999996</v>
      </c>
      <c r="AI59" s="28">
        <f t="shared" si="18"/>
        <v>39612.699999999997</v>
      </c>
      <c r="AL59" s="148"/>
      <c r="AM59" s="150">
        <v>707</v>
      </c>
      <c r="AN59" s="151" t="s">
        <v>184</v>
      </c>
      <c r="AO59" s="138">
        <f t="shared" si="17"/>
        <v>15.1</v>
      </c>
      <c r="AP59" s="138">
        <f t="shared" si="17"/>
        <v>9.6999999999999993</v>
      </c>
      <c r="AQ59" s="138">
        <f t="shared" si="17"/>
        <v>0</v>
      </c>
      <c r="AR59" s="138">
        <f t="shared" si="17"/>
        <v>24.799999999999997</v>
      </c>
      <c r="AS59" s="138">
        <f t="shared" si="17"/>
        <v>17</v>
      </c>
      <c r="AT59" s="138">
        <f t="shared" si="17"/>
        <v>14</v>
      </c>
      <c r="AU59" s="138">
        <f t="shared" si="17"/>
        <v>0</v>
      </c>
      <c r="AV59" s="138">
        <f t="shared" si="17"/>
        <v>11.1</v>
      </c>
      <c r="AW59" s="138">
        <f t="shared" si="17"/>
        <v>0</v>
      </c>
      <c r="AX59" s="138">
        <f t="shared" si="17"/>
        <v>0.1</v>
      </c>
      <c r="AY59" s="138">
        <f t="shared" si="17"/>
        <v>0</v>
      </c>
      <c r="AZ59" s="138">
        <f t="shared" si="17"/>
        <v>0</v>
      </c>
      <c r="BA59" s="138">
        <f t="shared" si="17"/>
        <v>0</v>
      </c>
      <c r="BB59" s="138">
        <f t="shared" si="17"/>
        <v>0</v>
      </c>
      <c r="BC59" s="138">
        <f t="shared" si="17"/>
        <v>31</v>
      </c>
    </row>
    <row r="60" spans="1:56" x14ac:dyDescent="0.2">
      <c r="F60" s="28">
        <f>SUM(F2:F59)</f>
        <v>12127.000000000002</v>
      </c>
      <c r="T60" s="40" t="s">
        <v>215</v>
      </c>
      <c r="U60" s="28">
        <f t="shared" ref="U60:AG60" si="19">SUM(C2:C59)</f>
        <v>9126.0000000000018</v>
      </c>
      <c r="V60" s="28">
        <f t="shared" si="19"/>
        <v>2794</v>
      </c>
      <c r="W60" s="28">
        <f t="shared" si="19"/>
        <v>206.99999999999997</v>
      </c>
      <c r="X60" s="28">
        <f t="shared" si="19"/>
        <v>12127.000000000002</v>
      </c>
      <c r="Y60" s="28">
        <f t="shared" si="19"/>
        <v>30778.200000000012</v>
      </c>
      <c r="Z60" s="28">
        <f t="shared" si="19"/>
        <v>7443.2000000000016</v>
      </c>
      <c r="AA60" s="28">
        <f t="shared" si="19"/>
        <v>1391.3</v>
      </c>
      <c r="AB60" s="28">
        <f t="shared" si="19"/>
        <v>3255.3999999999992</v>
      </c>
      <c r="AC60" s="28">
        <f t="shared" si="19"/>
        <v>1890.8</v>
      </c>
      <c r="AD60" s="28">
        <f t="shared" si="19"/>
        <v>1053.2</v>
      </c>
      <c r="AE60" s="28">
        <f t="shared" si="19"/>
        <v>1359.8</v>
      </c>
      <c r="AF60" s="28">
        <f t="shared" si="19"/>
        <v>324.40000000000003</v>
      </c>
      <c r="AG60" s="28">
        <f t="shared" si="19"/>
        <v>152.00000000000003</v>
      </c>
      <c r="AH60" s="39">
        <f>SUM(P2:P59)</f>
        <v>1836.1999999999998</v>
      </c>
      <c r="AI60" s="28">
        <f>SUM(Q2:Q59)</f>
        <v>39612.69999999999</v>
      </c>
      <c r="AL60" s="148"/>
      <c r="AM60" s="150">
        <v>708</v>
      </c>
      <c r="AN60" s="151" t="s">
        <v>185</v>
      </c>
      <c r="AO60" s="138">
        <f t="shared" si="17"/>
        <v>458.5</v>
      </c>
      <c r="AP60" s="138">
        <f t="shared" si="17"/>
        <v>22</v>
      </c>
      <c r="AQ60" s="138">
        <f t="shared" si="17"/>
        <v>22.4</v>
      </c>
      <c r="AR60" s="138">
        <f t="shared" si="17"/>
        <v>502.9</v>
      </c>
      <c r="AS60" s="138">
        <f t="shared" si="17"/>
        <v>1310.3</v>
      </c>
      <c r="AT60" s="138">
        <f t="shared" si="17"/>
        <v>24.400000000000002</v>
      </c>
      <c r="AU60" s="138">
        <f t="shared" si="17"/>
        <v>51.099999999999994</v>
      </c>
      <c r="AV60" s="138">
        <f t="shared" si="17"/>
        <v>107.10000000000001</v>
      </c>
      <c r="AW60" s="138">
        <f t="shared" si="17"/>
        <v>255.89999999999998</v>
      </c>
      <c r="AX60" s="138">
        <f t="shared" si="17"/>
        <v>42.6</v>
      </c>
      <c r="AY60" s="138">
        <f t="shared" si="17"/>
        <v>0</v>
      </c>
      <c r="AZ60" s="138">
        <f t="shared" si="17"/>
        <v>0</v>
      </c>
      <c r="BA60" s="138">
        <f t="shared" si="17"/>
        <v>0</v>
      </c>
      <c r="BB60" s="138">
        <f t="shared" si="17"/>
        <v>0</v>
      </c>
      <c r="BC60" s="138">
        <f t="shared" si="17"/>
        <v>1385.8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17"/>
        <v>18.7</v>
      </c>
      <c r="AP61" s="138">
        <f t="shared" si="17"/>
        <v>28.9</v>
      </c>
      <c r="AQ61" s="138">
        <f t="shared" si="17"/>
        <v>0</v>
      </c>
      <c r="AR61" s="138">
        <f t="shared" si="17"/>
        <v>47.599999999999994</v>
      </c>
      <c r="AS61" s="138">
        <f t="shared" si="17"/>
        <v>827.80000000000007</v>
      </c>
      <c r="AT61" s="138">
        <f t="shared" si="17"/>
        <v>28.9</v>
      </c>
      <c r="AU61" s="138">
        <f t="shared" si="17"/>
        <v>0</v>
      </c>
      <c r="AV61" s="138">
        <f t="shared" si="17"/>
        <v>112.89999999999999</v>
      </c>
      <c r="AW61" s="138">
        <f t="shared" si="17"/>
        <v>18.2</v>
      </c>
      <c r="AX61" s="138">
        <f t="shared" si="17"/>
        <v>38.9</v>
      </c>
      <c r="AY61" s="138">
        <f t="shared" si="17"/>
        <v>0</v>
      </c>
      <c r="AZ61" s="138">
        <f t="shared" si="17"/>
        <v>0</v>
      </c>
      <c r="BA61" s="138">
        <f t="shared" si="17"/>
        <v>0</v>
      </c>
      <c r="BB61" s="138">
        <f t="shared" si="17"/>
        <v>0</v>
      </c>
      <c r="BC61" s="138">
        <f t="shared" si="17"/>
        <v>856.7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17"/>
        <v>260.79999999999995</v>
      </c>
      <c r="AP62" s="154">
        <f t="shared" si="17"/>
        <v>67.3</v>
      </c>
      <c r="AQ62" s="154">
        <f t="shared" si="17"/>
        <v>0</v>
      </c>
      <c r="AR62" s="154">
        <f t="shared" si="17"/>
        <v>328.09999999999997</v>
      </c>
      <c r="AS62" s="154">
        <f t="shared" si="17"/>
        <v>1673.8999999999999</v>
      </c>
      <c r="AT62" s="154">
        <f t="shared" si="17"/>
        <v>138.69999999999999</v>
      </c>
      <c r="AU62" s="154">
        <f t="shared" si="17"/>
        <v>0</v>
      </c>
      <c r="AV62" s="154">
        <f t="shared" si="17"/>
        <v>202.10000000000002</v>
      </c>
      <c r="AW62" s="154">
        <f t="shared" si="17"/>
        <v>403</v>
      </c>
      <c r="AX62" s="154">
        <f t="shared" si="17"/>
        <v>70.7</v>
      </c>
      <c r="AY62" s="154">
        <f t="shared" si="17"/>
        <v>0</v>
      </c>
      <c r="AZ62" s="154">
        <f t="shared" si="17"/>
        <v>0</v>
      </c>
      <c r="BA62" s="154">
        <f t="shared" si="17"/>
        <v>0</v>
      </c>
      <c r="BB62" s="154">
        <f t="shared" si="17"/>
        <v>0</v>
      </c>
      <c r="BC62" s="154">
        <f t="shared" si="17"/>
        <v>1812.6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3333.3999999999996</v>
      </c>
      <c r="AP63" s="138">
        <f t="shared" ref="AP63:BC63" si="20">SUM(AP53:AP62)</f>
        <v>411.29999999999995</v>
      </c>
      <c r="AQ63" s="138">
        <f t="shared" si="20"/>
        <v>25.7</v>
      </c>
      <c r="AR63" s="138">
        <f t="shared" si="20"/>
        <v>3770.4</v>
      </c>
      <c r="AS63" s="138">
        <f t="shared" si="20"/>
        <v>11540.499999999998</v>
      </c>
      <c r="AT63" s="138">
        <f t="shared" si="20"/>
        <v>569.5</v>
      </c>
      <c r="AU63" s="138">
        <f t="shared" si="20"/>
        <v>84.799999999999983</v>
      </c>
      <c r="AV63" s="138">
        <f t="shared" si="20"/>
        <v>1567.5</v>
      </c>
      <c r="AW63" s="138">
        <f t="shared" si="20"/>
        <v>840.09999999999991</v>
      </c>
      <c r="AX63" s="138">
        <f t="shared" si="20"/>
        <v>357.09999999999997</v>
      </c>
      <c r="AY63" s="138">
        <f t="shared" si="20"/>
        <v>0</v>
      </c>
      <c r="AZ63" s="138">
        <f t="shared" si="20"/>
        <v>0</v>
      </c>
      <c r="BA63" s="138">
        <f t="shared" si="20"/>
        <v>0</v>
      </c>
      <c r="BB63" s="138">
        <f t="shared" si="20"/>
        <v>0</v>
      </c>
      <c r="BC63" s="138">
        <f t="shared" si="20"/>
        <v>12194.800000000001</v>
      </c>
      <c r="BD63" s="28">
        <f>AS63+AT63+AU63</f>
        <v>12194.799999999997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BA67" si="21">U45</f>
        <v>52.6</v>
      </c>
      <c r="AP66" s="138">
        <f t="shared" si="21"/>
        <v>6.7999999999999989</v>
      </c>
      <c r="AQ66" s="138">
        <f t="shared" si="21"/>
        <v>6</v>
      </c>
      <c r="AR66" s="138">
        <f t="shared" si="21"/>
        <v>65.400000000000006</v>
      </c>
      <c r="AS66" s="138">
        <f t="shared" si="21"/>
        <v>174.29999999999998</v>
      </c>
      <c r="AT66" s="138">
        <f t="shared" si="21"/>
        <v>9.4</v>
      </c>
      <c r="AU66" s="138">
        <f t="shared" si="21"/>
        <v>14.200000000000001</v>
      </c>
      <c r="AV66" s="138">
        <f t="shared" si="21"/>
        <v>11.600000000000001</v>
      </c>
      <c r="AW66" s="138">
        <f t="shared" si="21"/>
        <v>0</v>
      </c>
      <c r="AX66" s="138">
        <f t="shared" si="21"/>
        <v>6.8999999999999986</v>
      </c>
      <c r="AY66" s="138">
        <f t="shared" si="21"/>
        <v>0.1</v>
      </c>
      <c r="AZ66" s="138">
        <f t="shared" si="21"/>
        <v>0</v>
      </c>
      <c r="BA66" s="138">
        <f t="shared" si="21"/>
        <v>0.7</v>
      </c>
      <c r="BB66" s="138">
        <f>AH45</f>
        <v>0.79999999999999993</v>
      </c>
      <c r="BC66" s="138">
        <f>AI45</f>
        <v>197.89999999999998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21"/>
        <v>1.8</v>
      </c>
      <c r="AP67" s="154">
        <f t="shared" si="21"/>
        <v>16</v>
      </c>
      <c r="AQ67" s="154">
        <f t="shared" si="21"/>
        <v>0</v>
      </c>
      <c r="AR67" s="154">
        <f t="shared" si="21"/>
        <v>17.8</v>
      </c>
      <c r="AS67" s="154">
        <f t="shared" si="21"/>
        <v>94.1</v>
      </c>
      <c r="AT67" s="154">
        <f t="shared" si="21"/>
        <v>20.400000000000002</v>
      </c>
      <c r="AU67" s="154">
        <f t="shared" si="21"/>
        <v>0</v>
      </c>
      <c r="AV67" s="154">
        <f t="shared" si="21"/>
        <v>7.4000000000000012</v>
      </c>
      <c r="AW67" s="154">
        <f t="shared" si="21"/>
        <v>0</v>
      </c>
      <c r="AX67" s="154">
        <f t="shared" si="21"/>
        <v>4.5</v>
      </c>
      <c r="AY67" s="154">
        <f t="shared" si="21"/>
        <v>4.0999999999999996</v>
      </c>
      <c r="AZ67" s="154">
        <f t="shared" si="21"/>
        <v>2.2000000000000002</v>
      </c>
      <c r="BA67" s="154">
        <f t="shared" si="21"/>
        <v>0</v>
      </c>
      <c r="BB67" s="154">
        <f>AH46</f>
        <v>6.3</v>
      </c>
      <c r="BC67" s="154">
        <f>AI46</f>
        <v>114.5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54.4</v>
      </c>
      <c r="AP68" s="138">
        <f t="shared" ref="AP68:BC68" si="22">SUM(AP66:AP67)</f>
        <v>22.799999999999997</v>
      </c>
      <c r="AQ68" s="138">
        <f t="shared" si="22"/>
        <v>6</v>
      </c>
      <c r="AR68" s="138">
        <f t="shared" si="22"/>
        <v>83.2</v>
      </c>
      <c r="AS68" s="138">
        <f t="shared" si="22"/>
        <v>268.39999999999998</v>
      </c>
      <c r="AT68" s="138">
        <f t="shared" si="22"/>
        <v>29.800000000000004</v>
      </c>
      <c r="AU68" s="138">
        <f t="shared" si="22"/>
        <v>14.200000000000001</v>
      </c>
      <c r="AV68" s="138">
        <f t="shared" si="22"/>
        <v>19.000000000000004</v>
      </c>
      <c r="AW68" s="138">
        <f t="shared" si="22"/>
        <v>0</v>
      </c>
      <c r="AX68" s="138">
        <f t="shared" si="22"/>
        <v>11.399999999999999</v>
      </c>
      <c r="AY68" s="138">
        <f t="shared" si="22"/>
        <v>4.1999999999999993</v>
      </c>
      <c r="AZ68" s="138">
        <f t="shared" si="22"/>
        <v>2.2000000000000002</v>
      </c>
      <c r="BA68" s="138">
        <f t="shared" si="22"/>
        <v>0.7</v>
      </c>
      <c r="BB68" s="138">
        <f t="shared" si="22"/>
        <v>7.1</v>
      </c>
      <c r="BC68" s="138">
        <f t="shared" si="22"/>
        <v>312.39999999999998</v>
      </c>
      <c r="BD68" s="28">
        <f>AS68+AT68+AU68</f>
        <v>312.39999999999998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BC75" si="23">U47</f>
        <v>121.29999999999998</v>
      </c>
      <c r="AP71" s="138">
        <f t="shared" si="23"/>
        <v>10.799999999999999</v>
      </c>
      <c r="AQ71" s="138">
        <f t="shared" si="23"/>
        <v>0</v>
      </c>
      <c r="AR71" s="138">
        <f t="shared" si="23"/>
        <v>132.1</v>
      </c>
      <c r="AS71" s="138">
        <f t="shared" si="23"/>
        <v>161.30000000000001</v>
      </c>
      <c r="AT71" s="138">
        <f t="shared" si="23"/>
        <v>11.799999999999999</v>
      </c>
      <c r="AU71" s="138">
        <f t="shared" si="23"/>
        <v>0</v>
      </c>
      <c r="AV71" s="138">
        <f t="shared" si="23"/>
        <v>21.5</v>
      </c>
      <c r="AW71" s="138">
        <f t="shared" si="23"/>
        <v>0</v>
      </c>
      <c r="AX71" s="138">
        <f t="shared" si="23"/>
        <v>0</v>
      </c>
      <c r="AY71" s="138">
        <f t="shared" si="23"/>
        <v>0</v>
      </c>
      <c r="AZ71" s="138">
        <f t="shared" si="23"/>
        <v>0</v>
      </c>
      <c r="BA71" s="138">
        <f t="shared" si="23"/>
        <v>0</v>
      </c>
      <c r="BB71" s="138">
        <f t="shared" si="23"/>
        <v>0</v>
      </c>
      <c r="BC71" s="138">
        <f t="shared" si="23"/>
        <v>173.10000000000002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23"/>
        <v>9</v>
      </c>
      <c r="AP72" s="138">
        <f t="shared" si="23"/>
        <v>16.2</v>
      </c>
      <c r="AQ72" s="138">
        <f t="shared" si="23"/>
        <v>0</v>
      </c>
      <c r="AR72" s="138">
        <f t="shared" si="23"/>
        <v>25.2</v>
      </c>
      <c r="AS72" s="138">
        <f t="shared" si="23"/>
        <v>9</v>
      </c>
      <c r="AT72" s="138">
        <f t="shared" si="23"/>
        <v>16.7</v>
      </c>
      <c r="AU72" s="138">
        <f t="shared" si="23"/>
        <v>0</v>
      </c>
      <c r="AV72" s="138">
        <f t="shared" si="23"/>
        <v>6.3</v>
      </c>
      <c r="AW72" s="138">
        <f t="shared" si="23"/>
        <v>0</v>
      </c>
      <c r="AX72" s="138">
        <f t="shared" si="23"/>
        <v>0</v>
      </c>
      <c r="AY72" s="138">
        <f t="shared" si="23"/>
        <v>0</v>
      </c>
      <c r="AZ72" s="138">
        <f t="shared" si="23"/>
        <v>0</v>
      </c>
      <c r="BA72" s="138">
        <f t="shared" si="23"/>
        <v>0</v>
      </c>
      <c r="BB72" s="138">
        <f t="shared" si="23"/>
        <v>0</v>
      </c>
      <c r="BC72" s="138">
        <f t="shared" si="23"/>
        <v>25.7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23"/>
        <v>12.3</v>
      </c>
      <c r="AP73" s="138">
        <f t="shared" si="23"/>
        <v>4.0000000000000009</v>
      </c>
      <c r="AQ73" s="138">
        <f t="shared" si="23"/>
        <v>0</v>
      </c>
      <c r="AR73" s="138">
        <f t="shared" si="23"/>
        <v>16.3</v>
      </c>
      <c r="AS73" s="138">
        <f t="shared" si="23"/>
        <v>12.3</v>
      </c>
      <c r="AT73" s="138">
        <f t="shared" si="23"/>
        <v>4.0000000000000009</v>
      </c>
      <c r="AU73" s="138">
        <f t="shared" si="23"/>
        <v>0</v>
      </c>
      <c r="AV73" s="138">
        <f t="shared" si="23"/>
        <v>1.2000000000000002</v>
      </c>
      <c r="AW73" s="138">
        <f t="shared" si="23"/>
        <v>0</v>
      </c>
      <c r="AX73" s="138">
        <f t="shared" si="23"/>
        <v>0</v>
      </c>
      <c r="AY73" s="138">
        <f t="shared" si="23"/>
        <v>0</v>
      </c>
      <c r="AZ73" s="138">
        <f t="shared" si="23"/>
        <v>0</v>
      </c>
      <c r="BA73" s="138">
        <f t="shared" si="23"/>
        <v>0</v>
      </c>
      <c r="BB73" s="138">
        <f t="shared" si="23"/>
        <v>0</v>
      </c>
      <c r="BC73" s="138">
        <f t="shared" si="23"/>
        <v>16.3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23"/>
        <v>30.6</v>
      </c>
      <c r="AP74" s="138">
        <f t="shared" si="23"/>
        <v>15.9</v>
      </c>
      <c r="AQ74" s="138">
        <f t="shared" si="23"/>
        <v>0</v>
      </c>
      <c r="AR74" s="138">
        <f t="shared" si="23"/>
        <v>46.5</v>
      </c>
      <c r="AS74" s="138">
        <f t="shared" si="23"/>
        <v>51.6</v>
      </c>
      <c r="AT74" s="138">
        <f t="shared" si="23"/>
        <v>98</v>
      </c>
      <c r="AU74" s="138">
        <f t="shared" si="23"/>
        <v>0</v>
      </c>
      <c r="AV74" s="138">
        <f t="shared" si="23"/>
        <v>32.6</v>
      </c>
      <c r="AW74" s="138">
        <f t="shared" si="23"/>
        <v>0</v>
      </c>
      <c r="AX74" s="138">
        <f t="shared" si="23"/>
        <v>0</v>
      </c>
      <c r="AY74" s="138">
        <f t="shared" si="23"/>
        <v>7.8</v>
      </c>
      <c r="AZ74" s="138">
        <f t="shared" si="23"/>
        <v>11.299999999999999</v>
      </c>
      <c r="BA74" s="138">
        <f t="shared" si="23"/>
        <v>0</v>
      </c>
      <c r="BB74" s="138">
        <f t="shared" si="23"/>
        <v>19.099999999999998</v>
      </c>
      <c r="BC74" s="138">
        <f t="shared" si="23"/>
        <v>149.6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23"/>
        <v>77.199999999999989</v>
      </c>
      <c r="AP75" s="154">
        <f t="shared" si="23"/>
        <v>76.3</v>
      </c>
      <c r="AQ75" s="154">
        <f t="shared" si="23"/>
        <v>0</v>
      </c>
      <c r="AR75" s="154">
        <f t="shared" si="23"/>
        <v>153.5</v>
      </c>
      <c r="AS75" s="154">
        <f t="shared" si="23"/>
        <v>85.4</v>
      </c>
      <c r="AT75" s="154">
        <f t="shared" si="23"/>
        <v>85.899999999999991</v>
      </c>
      <c r="AU75" s="154">
        <f t="shared" si="23"/>
        <v>0</v>
      </c>
      <c r="AV75" s="154">
        <f t="shared" si="23"/>
        <v>38.6</v>
      </c>
      <c r="AW75" s="154">
        <f t="shared" si="23"/>
        <v>2.4000000000000004</v>
      </c>
      <c r="AX75" s="154">
        <f t="shared" si="23"/>
        <v>0</v>
      </c>
      <c r="AY75" s="154">
        <f t="shared" si="23"/>
        <v>8.1999999999999993</v>
      </c>
      <c r="AZ75" s="154">
        <f t="shared" si="23"/>
        <v>6.7</v>
      </c>
      <c r="BA75" s="154">
        <f t="shared" si="23"/>
        <v>0</v>
      </c>
      <c r="BB75" s="154">
        <f t="shared" si="23"/>
        <v>14.899999999999999</v>
      </c>
      <c r="BC75" s="154">
        <f t="shared" si="23"/>
        <v>171.3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250.39999999999998</v>
      </c>
      <c r="AP76" s="138">
        <f t="shared" ref="AP76:BC76" si="24">SUM(AP71:AP75)</f>
        <v>123.19999999999999</v>
      </c>
      <c r="AQ76" s="138">
        <f t="shared" si="24"/>
        <v>0</v>
      </c>
      <c r="AR76" s="138">
        <f t="shared" si="24"/>
        <v>373.6</v>
      </c>
      <c r="AS76" s="138">
        <f t="shared" si="24"/>
        <v>319.60000000000002</v>
      </c>
      <c r="AT76" s="138">
        <f t="shared" si="24"/>
        <v>216.39999999999998</v>
      </c>
      <c r="AU76" s="138">
        <f t="shared" si="24"/>
        <v>0</v>
      </c>
      <c r="AV76" s="138">
        <f t="shared" si="24"/>
        <v>100.2</v>
      </c>
      <c r="AW76" s="138">
        <f t="shared" si="24"/>
        <v>2.4000000000000004</v>
      </c>
      <c r="AX76" s="138">
        <f t="shared" si="24"/>
        <v>0</v>
      </c>
      <c r="AY76" s="138">
        <f t="shared" si="24"/>
        <v>16</v>
      </c>
      <c r="AZ76" s="138">
        <f t="shared" si="24"/>
        <v>18</v>
      </c>
      <c r="BA76" s="138">
        <f t="shared" si="24"/>
        <v>0</v>
      </c>
      <c r="BB76" s="138">
        <f t="shared" si="24"/>
        <v>34</v>
      </c>
      <c r="BC76" s="138">
        <f t="shared" si="24"/>
        <v>536</v>
      </c>
      <c r="BD76" s="28">
        <f>AS76+AT76+AU76</f>
        <v>536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BC84" si="25">U52</f>
        <v>12.3</v>
      </c>
      <c r="AP79" s="138">
        <f t="shared" si="25"/>
        <v>15.599999999999998</v>
      </c>
      <c r="AQ79" s="138">
        <f t="shared" si="25"/>
        <v>0</v>
      </c>
      <c r="AR79" s="138">
        <f t="shared" si="25"/>
        <v>27.9</v>
      </c>
      <c r="AS79" s="138">
        <f t="shared" si="25"/>
        <v>12.3</v>
      </c>
      <c r="AT79" s="138">
        <f t="shared" si="25"/>
        <v>18.500000000000007</v>
      </c>
      <c r="AU79" s="138">
        <f t="shared" si="25"/>
        <v>0</v>
      </c>
      <c r="AV79" s="138">
        <f t="shared" si="25"/>
        <v>6.5</v>
      </c>
      <c r="AW79" s="138">
        <f t="shared" si="25"/>
        <v>2.9</v>
      </c>
      <c r="AX79" s="138">
        <f t="shared" si="25"/>
        <v>0</v>
      </c>
      <c r="AY79" s="138">
        <f t="shared" si="25"/>
        <v>0</v>
      </c>
      <c r="AZ79" s="138">
        <f t="shared" si="25"/>
        <v>0</v>
      </c>
      <c r="BA79" s="138">
        <f t="shared" si="25"/>
        <v>0</v>
      </c>
      <c r="BB79" s="138">
        <f t="shared" si="25"/>
        <v>0</v>
      </c>
      <c r="BC79" s="138">
        <f t="shared" si="25"/>
        <v>30.800000000000008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25"/>
        <v>20</v>
      </c>
      <c r="AP80" s="138">
        <f t="shared" si="25"/>
        <v>227.5</v>
      </c>
      <c r="AQ80" s="138">
        <f t="shared" si="25"/>
        <v>0</v>
      </c>
      <c r="AR80" s="138">
        <f t="shared" si="25"/>
        <v>247.5</v>
      </c>
      <c r="AS80" s="138">
        <f t="shared" si="25"/>
        <v>340.9</v>
      </c>
      <c r="AT80" s="138">
        <f t="shared" si="25"/>
        <v>359.5</v>
      </c>
      <c r="AU80" s="138">
        <f t="shared" si="25"/>
        <v>0</v>
      </c>
      <c r="AV80" s="138">
        <f t="shared" si="25"/>
        <v>58.8</v>
      </c>
      <c r="AW80" s="138">
        <f t="shared" si="25"/>
        <v>291.7</v>
      </c>
      <c r="AX80" s="138">
        <f t="shared" si="25"/>
        <v>0</v>
      </c>
      <c r="AY80" s="138">
        <f t="shared" si="25"/>
        <v>0</v>
      </c>
      <c r="AZ80" s="138">
        <f t="shared" si="25"/>
        <v>0</v>
      </c>
      <c r="BA80" s="138">
        <f t="shared" si="25"/>
        <v>0</v>
      </c>
      <c r="BB80" s="138">
        <f t="shared" si="25"/>
        <v>0</v>
      </c>
      <c r="BC80" s="138">
        <f t="shared" si="25"/>
        <v>700.4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25"/>
        <v>3.6</v>
      </c>
      <c r="AP81" s="138">
        <f t="shared" si="25"/>
        <v>2.2000000000000002</v>
      </c>
      <c r="AQ81" s="138">
        <f t="shared" si="25"/>
        <v>0</v>
      </c>
      <c r="AR81" s="138">
        <f t="shared" si="25"/>
        <v>5.8000000000000007</v>
      </c>
      <c r="AS81" s="138">
        <f t="shared" si="25"/>
        <v>3.6</v>
      </c>
      <c r="AT81" s="138">
        <f t="shared" si="25"/>
        <v>2.3000000000000003</v>
      </c>
      <c r="AU81" s="138">
        <f t="shared" si="25"/>
        <v>0</v>
      </c>
      <c r="AV81" s="138">
        <f t="shared" si="25"/>
        <v>1.1000000000000001</v>
      </c>
      <c r="AW81" s="138">
        <f t="shared" si="25"/>
        <v>0</v>
      </c>
      <c r="AX81" s="138">
        <f t="shared" si="25"/>
        <v>0</v>
      </c>
      <c r="AY81" s="138">
        <f t="shared" si="25"/>
        <v>0</v>
      </c>
      <c r="AZ81" s="138">
        <f t="shared" si="25"/>
        <v>0</v>
      </c>
      <c r="BA81" s="138">
        <f t="shared" si="25"/>
        <v>0</v>
      </c>
      <c r="BB81" s="138">
        <f t="shared" si="25"/>
        <v>0</v>
      </c>
      <c r="BC81" s="138">
        <f t="shared" si="25"/>
        <v>5.9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25"/>
        <v>2.1</v>
      </c>
      <c r="AP82" s="138">
        <f t="shared" si="25"/>
        <v>11.5</v>
      </c>
      <c r="AQ82" s="138">
        <f t="shared" si="25"/>
        <v>0</v>
      </c>
      <c r="AR82" s="138">
        <f t="shared" si="25"/>
        <v>13.6</v>
      </c>
      <c r="AS82" s="138">
        <f t="shared" si="25"/>
        <v>555</v>
      </c>
      <c r="AT82" s="138">
        <f t="shared" si="25"/>
        <v>12.699999999999998</v>
      </c>
      <c r="AU82" s="138">
        <f t="shared" si="25"/>
        <v>0</v>
      </c>
      <c r="AV82" s="138">
        <f t="shared" si="25"/>
        <v>7.4</v>
      </c>
      <c r="AW82" s="138">
        <f t="shared" si="25"/>
        <v>0</v>
      </c>
      <c r="AX82" s="138">
        <f t="shared" si="25"/>
        <v>0</v>
      </c>
      <c r="AY82" s="138">
        <f t="shared" si="25"/>
        <v>22.6</v>
      </c>
      <c r="AZ82" s="138">
        <f t="shared" si="25"/>
        <v>1.2000000000000002</v>
      </c>
      <c r="BA82" s="138">
        <f t="shared" si="25"/>
        <v>0</v>
      </c>
      <c r="BB82" s="138">
        <f t="shared" si="25"/>
        <v>23.8</v>
      </c>
      <c r="BC82" s="138">
        <f t="shared" si="25"/>
        <v>567.70000000000005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25"/>
        <v>15.7</v>
      </c>
      <c r="AP83" s="138">
        <f t="shared" si="25"/>
        <v>6.6000000000000005</v>
      </c>
      <c r="AQ83" s="138">
        <f t="shared" si="25"/>
        <v>0</v>
      </c>
      <c r="AR83" s="138">
        <f t="shared" si="25"/>
        <v>22.3</v>
      </c>
      <c r="AS83" s="138">
        <f t="shared" si="25"/>
        <v>51.3</v>
      </c>
      <c r="AT83" s="138">
        <f t="shared" si="25"/>
        <v>7.2</v>
      </c>
      <c r="AU83" s="138">
        <f t="shared" si="25"/>
        <v>0</v>
      </c>
      <c r="AV83" s="138">
        <f t="shared" si="25"/>
        <v>3.6</v>
      </c>
      <c r="AW83" s="138">
        <f t="shared" si="25"/>
        <v>0</v>
      </c>
      <c r="AX83" s="138">
        <f t="shared" si="25"/>
        <v>0</v>
      </c>
      <c r="AY83" s="138">
        <f t="shared" si="25"/>
        <v>0</v>
      </c>
      <c r="AZ83" s="138">
        <f t="shared" si="25"/>
        <v>0</v>
      </c>
      <c r="BA83" s="138">
        <f t="shared" si="25"/>
        <v>0</v>
      </c>
      <c r="BB83" s="138">
        <f t="shared" si="25"/>
        <v>0</v>
      </c>
      <c r="BC83" s="138">
        <f t="shared" si="25"/>
        <v>58.5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25"/>
        <v>0</v>
      </c>
      <c r="AP84" s="154">
        <f t="shared" si="25"/>
        <v>0.1</v>
      </c>
      <c r="AQ84" s="154">
        <f t="shared" si="25"/>
        <v>0</v>
      </c>
      <c r="AR84" s="154">
        <f t="shared" si="25"/>
        <v>0.1</v>
      </c>
      <c r="AS84" s="154">
        <f t="shared" si="25"/>
        <v>2344.6</v>
      </c>
      <c r="AT84" s="154">
        <f t="shared" si="25"/>
        <v>62.1</v>
      </c>
      <c r="AU84" s="154">
        <f t="shared" si="25"/>
        <v>44.4</v>
      </c>
      <c r="AV84" s="154">
        <f t="shared" si="25"/>
        <v>0</v>
      </c>
      <c r="AW84" s="154">
        <f t="shared" si="25"/>
        <v>0</v>
      </c>
      <c r="AX84" s="154">
        <f t="shared" si="25"/>
        <v>0</v>
      </c>
      <c r="AY84" s="154">
        <f t="shared" si="25"/>
        <v>76.900000000000006</v>
      </c>
      <c r="AZ84" s="154">
        <f t="shared" si="25"/>
        <v>1.5000000000000002</v>
      </c>
      <c r="BA84" s="154">
        <f t="shared" si="25"/>
        <v>0</v>
      </c>
      <c r="BB84" s="154">
        <f t="shared" si="25"/>
        <v>78.400000000000006</v>
      </c>
      <c r="BC84" s="154">
        <f t="shared" si="25"/>
        <v>2451.1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53.7</v>
      </c>
      <c r="AP85" s="138">
        <f t="shared" ref="AP85:BC85" si="26">SUM(AP79:AP84)</f>
        <v>263.5</v>
      </c>
      <c r="AQ85" s="138">
        <f t="shared" si="26"/>
        <v>0</v>
      </c>
      <c r="AR85" s="138">
        <f t="shared" si="26"/>
        <v>317.20000000000005</v>
      </c>
      <c r="AS85" s="138">
        <f t="shared" si="26"/>
        <v>3307.7</v>
      </c>
      <c r="AT85" s="138">
        <f t="shared" si="26"/>
        <v>462.3</v>
      </c>
      <c r="AU85" s="138">
        <f t="shared" si="26"/>
        <v>44.4</v>
      </c>
      <c r="AV85" s="138">
        <f t="shared" si="26"/>
        <v>77.399999999999991</v>
      </c>
      <c r="AW85" s="138">
        <f t="shared" si="26"/>
        <v>294.59999999999997</v>
      </c>
      <c r="AX85" s="138">
        <f t="shared" si="26"/>
        <v>0</v>
      </c>
      <c r="AY85" s="138">
        <f t="shared" si="26"/>
        <v>99.5</v>
      </c>
      <c r="AZ85" s="138">
        <f t="shared" si="26"/>
        <v>2.7</v>
      </c>
      <c r="BA85" s="138">
        <f t="shared" si="26"/>
        <v>0</v>
      </c>
      <c r="BB85" s="138">
        <f t="shared" si="26"/>
        <v>102.2</v>
      </c>
      <c r="BC85" s="138">
        <f t="shared" si="26"/>
        <v>3814.3999999999996</v>
      </c>
      <c r="BD85" s="28">
        <f>AS85+AT85+AU85</f>
        <v>3814.4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BA87" si="27">U59</f>
        <v>9126</v>
      </c>
      <c r="AP87" s="159">
        <f t="shared" si="27"/>
        <v>2794</v>
      </c>
      <c r="AQ87" s="159">
        <f t="shared" si="27"/>
        <v>207</v>
      </c>
      <c r="AR87" s="159">
        <f t="shared" si="27"/>
        <v>12126.999999999996</v>
      </c>
      <c r="AS87" s="159">
        <f t="shared" si="27"/>
        <v>30778.199999999997</v>
      </c>
      <c r="AT87" s="159">
        <f t="shared" si="27"/>
        <v>7443.1999999999989</v>
      </c>
      <c r="AU87" s="159">
        <f t="shared" si="27"/>
        <v>1391.3000000000002</v>
      </c>
      <c r="AV87" s="159">
        <f t="shared" si="27"/>
        <v>3255.3999999999992</v>
      </c>
      <c r="AW87" s="159">
        <f t="shared" si="27"/>
        <v>1890.8000000000002</v>
      </c>
      <c r="AX87" s="159">
        <f t="shared" si="27"/>
        <v>1053.1999999999998</v>
      </c>
      <c r="AY87" s="159">
        <f t="shared" si="27"/>
        <v>1359.7999999999997</v>
      </c>
      <c r="AZ87" s="159">
        <f t="shared" si="27"/>
        <v>324.39999999999998</v>
      </c>
      <c r="BA87" s="159">
        <f t="shared" si="27"/>
        <v>152</v>
      </c>
      <c r="BB87" s="159">
        <f>AH59</f>
        <v>1836.1999999999996</v>
      </c>
      <c r="BC87" s="160">
        <f>AI59</f>
        <v>39612.699999999997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9126</v>
      </c>
      <c r="AP88" s="163">
        <f t="shared" ref="AP88:BC88" si="28">AP6+AP11+AP16+AP23+AP37+AP50+AP63+AP68+AP76+AP85</f>
        <v>2794</v>
      </c>
      <c r="AQ88" s="163">
        <f t="shared" si="28"/>
        <v>206.99999999999997</v>
      </c>
      <c r="AR88" s="163">
        <f t="shared" si="28"/>
        <v>12127.000000000002</v>
      </c>
      <c r="AS88" s="163">
        <f t="shared" si="28"/>
        <v>30778.2</v>
      </c>
      <c r="AT88" s="163">
        <f t="shared" si="28"/>
        <v>7443.2</v>
      </c>
      <c r="AU88" s="163">
        <f t="shared" si="28"/>
        <v>1391.3000000000002</v>
      </c>
      <c r="AV88" s="163">
        <f t="shared" si="28"/>
        <v>3255.3999999999996</v>
      </c>
      <c r="AW88" s="163">
        <f t="shared" si="28"/>
        <v>1890.8</v>
      </c>
      <c r="AX88" s="163">
        <f>AX6+AX11+AX16+AX23+AX37+AX50+AX63+AX68+AX76+AX85</f>
        <v>1053.2</v>
      </c>
      <c r="AY88" s="163">
        <f t="shared" ref="AY88:BA88" si="29">AY6+AY11+AY16+AY23+AY37+AY50+AY63+AY68+AY76+AY85</f>
        <v>1359.8</v>
      </c>
      <c r="AZ88" s="163">
        <f t="shared" si="29"/>
        <v>324.39999999999998</v>
      </c>
      <c r="BA88" s="163">
        <f t="shared" si="29"/>
        <v>152</v>
      </c>
      <c r="BB88" s="163">
        <f t="shared" si="28"/>
        <v>1836.1999999999998</v>
      </c>
      <c r="BC88" s="164">
        <f t="shared" si="28"/>
        <v>39612.700000000004</v>
      </c>
      <c r="BD88" s="28">
        <f>AS88+AT88+AU88</f>
        <v>39612.700000000004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17.399999999999999</v>
      </c>
      <c r="AP90" s="138">
        <f t="shared" ref="AP90:BC90" si="30">AP33</f>
        <v>15.899999999999999</v>
      </c>
      <c r="AQ90" s="138">
        <f t="shared" si="30"/>
        <v>0</v>
      </c>
      <c r="AR90" s="138">
        <f t="shared" si="30"/>
        <v>33.299999999999997</v>
      </c>
      <c r="AS90" s="138">
        <f t="shared" si="30"/>
        <v>221.39999999999998</v>
      </c>
      <c r="AT90" s="138">
        <f t="shared" si="30"/>
        <v>98.000000000000014</v>
      </c>
      <c r="AU90" s="138">
        <f t="shared" si="30"/>
        <v>0.4</v>
      </c>
      <c r="AV90" s="138">
        <f t="shared" si="30"/>
        <v>28.299999999999997</v>
      </c>
      <c r="AW90" s="138">
        <f t="shared" si="30"/>
        <v>0</v>
      </c>
      <c r="AX90" s="138">
        <f t="shared" si="30"/>
        <v>18.5</v>
      </c>
      <c r="AY90" s="138">
        <f t="shared" si="30"/>
        <v>0.30000000000000004</v>
      </c>
      <c r="AZ90" s="138">
        <f t="shared" si="30"/>
        <v>0</v>
      </c>
      <c r="BA90" s="138">
        <f t="shared" si="30"/>
        <v>0</v>
      </c>
      <c r="BB90" s="138">
        <f t="shared" si="30"/>
        <v>0.30000000000000004</v>
      </c>
      <c r="BC90" s="138">
        <f t="shared" si="30"/>
        <v>319.79999999999995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4.9000000000000004</v>
      </c>
      <c r="AP91" s="138">
        <f t="shared" ref="AP91:BC91" si="31">AP43</f>
        <v>9</v>
      </c>
      <c r="AQ91" s="138">
        <f t="shared" si="31"/>
        <v>0</v>
      </c>
      <c r="AR91" s="138">
        <f t="shared" si="31"/>
        <v>13.9</v>
      </c>
      <c r="AS91" s="138">
        <f t="shared" si="31"/>
        <v>27.300000000000004</v>
      </c>
      <c r="AT91" s="138">
        <f t="shared" si="31"/>
        <v>47.300000000000004</v>
      </c>
      <c r="AU91" s="138">
        <f t="shared" si="31"/>
        <v>0</v>
      </c>
      <c r="AV91" s="138">
        <f t="shared" si="31"/>
        <v>15.299999999999999</v>
      </c>
      <c r="AW91" s="138">
        <f t="shared" si="31"/>
        <v>0</v>
      </c>
      <c r="AX91" s="138">
        <f t="shared" si="31"/>
        <v>8.6</v>
      </c>
      <c r="AY91" s="138">
        <f t="shared" si="31"/>
        <v>3.8</v>
      </c>
      <c r="AZ91" s="138">
        <f t="shared" si="31"/>
        <v>0.1</v>
      </c>
      <c r="BA91" s="138">
        <f t="shared" si="31"/>
        <v>0</v>
      </c>
      <c r="BB91" s="138">
        <f t="shared" si="31"/>
        <v>3.9</v>
      </c>
      <c r="BC91" s="138">
        <f t="shared" si="31"/>
        <v>74.600000000000009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3.9</v>
      </c>
      <c r="AP92" s="154">
        <f t="shared" ref="AP92:BC92" si="32">AP49</f>
        <v>10.6</v>
      </c>
      <c r="AQ92" s="154">
        <f t="shared" si="32"/>
        <v>0</v>
      </c>
      <c r="AR92" s="154">
        <f t="shared" si="32"/>
        <v>14.5</v>
      </c>
      <c r="AS92" s="154">
        <f t="shared" si="32"/>
        <v>3.9</v>
      </c>
      <c r="AT92" s="154">
        <f t="shared" si="32"/>
        <v>10.999999999999998</v>
      </c>
      <c r="AU92" s="154">
        <f t="shared" si="32"/>
        <v>0</v>
      </c>
      <c r="AV92" s="154">
        <f t="shared" si="32"/>
        <v>7</v>
      </c>
      <c r="AW92" s="154">
        <f t="shared" si="32"/>
        <v>0</v>
      </c>
      <c r="AX92" s="154">
        <f t="shared" si="32"/>
        <v>0</v>
      </c>
      <c r="AY92" s="154">
        <f t="shared" si="32"/>
        <v>0</v>
      </c>
      <c r="AZ92" s="154">
        <f t="shared" si="32"/>
        <v>0</v>
      </c>
      <c r="BA92" s="154">
        <f t="shared" si="32"/>
        <v>0</v>
      </c>
      <c r="BB92" s="154">
        <f t="shared" si="32"/>
        <v>0</v>
      </c>
      <c r="BC92" s="154">
        <f t="shared" si="32"/>
        <v>14.899999999999999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26.199999999999996</v>
      </c>
      <c r="AP93" s="138">
        <f t="shared" ref="AP93:BC93" si="33">SUM(AP90:AP92)</f>
        <v>35.5</v>
      </c>
      <c r="AQ93" s="138">
        <f t="shared" si="33"/>
        <v>0</v>
      </c>
      <c r="AR93" s="138">
        <f t="shared" si="33"/>
        <v>61.699999999999996</v>
      </c>
      <c r="AS93" s="138">
        <f t="shared" si="33"/>
        <v>252.6</v>
      </c>
      <c r="AT93" s="138">
        <f t="shared" si="33"/>
        <v>156.30000000000001</v>
      </c>
      <c r="AU93" s="138">
        <f t="shared" si="33"/>
        <v>0.4</v>
      </c>
      <c r="AV93" s="138">
        <f t="shared" si="33"/>
        <v>50.599999999999994</v>
      </c>
      <c r="AW93" s="138">
        <f t="shared" si="33"/>
        <v>0</v>
      </c>
      <c r="AX93" s="138">
        <f t="shared" si="33"/>
        <v>27.1</v>
      </c>
      <c r="AY93" s="138">
        <f t="shared" si="33"/>
        <v>4.0999999999999996</v>
      </c>
      <c r="AZ93" s="138">
        <f t="shared" si="33"/>
        <v>0.1</v>
      </c>
      <c r="BA93" s="138">
        <f t="shared" si="33"/>
        <v>0</v>
      </c>
      <c r="BB93" s="138">
        <f t="shared" si="33"/>
        <v>4.2</v>
      </c>
      <c r="BC93" s="138">
        <f t="shared" si="33"/>
        <v>409.29999999999995</v>
      </c>
      <c r="BD93" s="28">
        <f>AS93+AT93+AU93</f>
        <v>409.29999999999995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293.7</v>
      </c>
      <c r="AP98" s="138">
        <f t="shared" ref="AP98:BC98" si="34">AP6</f>
        <v>64.100000000000009</v>
      </c>
      <c r="AQ98" s="138">
        <f t="shared" si="34"/>
        <v>2.2999999999999998</v>
      </c>
      <c r="AR98" s="138">
        <f t="shared" si="34"/>
        <v>360.1</v>
      </c>
      <c r="AS98" s="138">
        <f t="shared" si="34"/>
        <v>706.8</v>
      </c>
      <c r="AT98" s="138">
        <f t="shared" si="34"/>
        <v>138.19999999999999</v>
      </c>
      <c r="AU98" s="138">
        <f t="shared" si="34"/>
        <v>176.10000000000002</v>
      </c>
      <c r="AV98" s="138">
        <f t="shared" si="34"/>
        <v>66</v>
      </c>
      <c r="AW98" s="138">
        <f t="shared" si="34"/>
        <v>0</v>
      </c>
      <c r="AX98" s="138">
        <f t="shared" si="34"/>
        <v>30.900000000000006</v>
      </c>
      <c r="AY98" s="138">
        <f t="shared" si="34"/>
        <v>94</v>
      </c>
      <c r="AZ98" s="138">
        <f t="shared" si="34"/>
        <v>29.1</v>
      </c>
      <c r="BA98" s="138">
        <f t="shared" si="34"/>
        <v>8.6</v>
      </c>
      <c r="BB98" s="138">
        <f t="shared" si="34"/>
        <v>131.69999999999999</v>
      </c>
      <c r="BC98" s="138">
        <f t="shared" si="34"/>
        <v>1021.1000000000001</v>
      </c>
    </row>
    <row r="99" spans="40:55" x14ac:dyDescent="0.2">
      <c r="AN99" s="148" t="s">
        <v>273</v>
      </c>
      <c r="AO99" s="138">
        <f>AO11</f>
        <v>74.899999999999991</v>
      </c>
      <c r="AP99" s="138">
        <f t="shared" ref="AP99:BC99" si="35">AP11</f>
        <v>163.1</v>
      </c>
      <c r="AQ99" s="138">
        <f t="shared" si="35"/>
        <v>0</v>
      </c>
      <c r="AR99" s="138">
        <f t="shared" si="35"/>
        <v>238</v>
      </c>
      <c r="AS99" s="138">
        <f t="shared" si="35"/>
        <v>102.19999999999999</v>
      </c>
      <c r="AT99" s="138">
        <f t="shared" si="35"/>
        <v>1099.0000000000002</v>
      </c>
      <c r="AU99" s="138">
        <f t="shared" si="35"/>
        <v>49.9</v>
      </c>
      <c r="AV99" s="138">
        <f t="shared" si="35"/>
        <v>174.2</v>
      </c>
      <c r="AW99" s="138">
        <f t="shared" si="35"/>
        <v>66.400000000000006</v>
      </c>
      <c r="AX99" s="138">
        <f t="shared" si="35"/>
        <v>81.199999999999989</v>
      </c>
      <c r="AY99" s="138">
        <f t="shared" si="35"/>
        <v>2</v>
      </c>
      <c r="AZ99" s="138">
        <f t="shared" si="35"/>
        <v>46.099999999999994</v>
      </c>
      <c r="BA99" s="138">
        <f t="shared" si="35"/>
        <v>0</v>
      </c>
      <c r="BB99" s="138">
        <f t="shared" si="35"/>
        <v>48.099999999999994</v>
      </c>
      <c r="BC99" s="138">
        <f t="shared" si="35"/>
        <v>1251.1000000000001</v>
      </c>
    </row>
    <row r="100" spans="40:55" x14ac:dyDescent="0.2">
      <c r="AN100" s="148" t="s">
        <v>274</v>
      </c>
      <c r="AO100" s="138">
        <f>AO16</f>
        <v>840.3</v>
      </c>
      <c r="AP100" s="138">
        <f t="shared" ref="AP100:BC100" si="36">AP16</f>
        <v>162.39999999999998</v>
      </c>
      <c r="AQ100" s="138">
        <f t="shared" si="36"/>
        <v>0</v>
      </c>
      <c r="AR100" s="138">
        <f t="shared" si="36"/>
        <v>1002.6999999999999</v>
      </c>
      <c r="AS100" s="138">
        <f t="shared" si="36"/>
        <v>913.7</v>
      </c>
      <c r="AT100" s="138">
        <f t="shared" si="36"/>
        <v>244.3</v>
      </c>
      <c r="AU100" s="138">
        <f t="shared" si="36"/>
        <v>0.4</v>
      </c>
      <c r="AV100" s="138">
        <f t="shared" si="36"/>
        <v>184.89999999999998</v>
      </c>
      <c r="AW100" s="138">
        <f t="shared" si="36"/>
        <v>6.3000000000000007</v>
      </c>
      <c r="AX100" s="138">
        <f t="shared" si="36"/>
        <v>7.8999999999999995</v>
      </c>
      <c r="AY100" s="138">
        <f t="shared" si="36"/>
        <v>0</v>
      </c>
      <c r="AZ100" s="138">
        <f t="shared" si="36"/>
        <v>0</v>
      </c>
      <c r="BA100" s="138">
        <f t="shared" si="36"/>
        <v>0</v>
      </c>
      <c r="BB100" s="138">
        <f t="shared" si="36"/>
        <v>0</v>
      </c>
      <c r="BC100" s="138">
        <f t="shared" si="36"/>
        <v>1158.4000000000001</v>
      </c>
    </row>
    <row r="101" spans="40:55" x14ac:dyDescent="0.2">
      <c r="AN101" s="148" t="s">
        <v>275</v>
      </c>
      <c r="AO101" s="138">
        <f>AO23</f>
        <v>438.5</v>
      </c>
      <c r="AP101" s="138">
        <f t="shared" ref="AP101:BC101" si="37">AP23</f>
        <v>912.30000000000007</v>
      </c>
      <c r="AQ101" s="138">
        <f t="shared" si="37"/>
        <v>0.2</v>
      </c>
      <c r="AR101" s="138">
        <f t="shared" si="37"/>
        <v>1351</v>
      </c>
      <c r="AS101" s="138">
        <f t="shared" si="37"/>
        <v>655.19999999999993</v>
      </c>
      <c r="AT101" s="138">
        <f t="shared" si="37"/>
        <v>3323.7</v>
      </c>
      <c r="AU101" s="138">
        <f t="shared" si="37"/>
        <v>33</v>
      </c>
      <c r="AV101" s="138">
        <f t="shared" si="37"/>
        <v>383.29999999999995</v>
      </c>
      <c r="AW101" s="138">
        <f t="shared" si="37"/>
        <v>144.5</v>
      </c>
      <c r="AX101" s="138">
        <f t="shared" si="37"/>
        <v>0</v>
      </c>
      <c r="AY101" s="138">
        <f t="shared" si="37"/>
        <v>5.7</v>
      </c>
      <c r="AZ101" s="138">
        <f t="shared" si="37"/>
        <v>226.2</v>
      </c>
      <c r="BA101" s="138">
        <f t="shared" si="37"/>
        <v>0</v>
      </c>
      <c r="BB101" s="138">
        <f t="shared" si="37"/>
        <v>231.89999999999998</v>
      </c>
      <c r="BC101" s="138">
        <f t="shared" si="37"/>
        <v>4011.8999999999996</v>
      </c>
    </row>
    <row r="102" spans="40:55" x14ac:dyDescent="0.2">
      <c r="AN102" s="148" t="s">
        <v>276</v>
      </c>
      <c r="AO102" s="138">
        <f>AO37</f>
        <v>1792.7</v>
      </c>
      <c r="AP102" s="138">
        <f t="shared" ref="AP102:BC102" si="38">AP37</f>
        <v>341.20000000000005</v>
      </c>
      <c r="AQ102" s="138">
        <f t="shared" si="38"/>
        <v>17.100000000000001</v>
      </c>
      <c r="AR102" s="138">
        <f t="shared" si="38"/>
        <v>2151</v>
      </c>
      <c r="AS102" s="138">
        <f t="shared" si="38"/>
        <v>6265.9</v>
      </c>
      <c r="AT102" s="138">
        <f t="shared" si="38"/>
        <v>778.8</v>
      </c>
      <c r="AU102" s="138">
        <f t="shared" si="38"/>
        <v>488.29999999999995</v>
      </c>
      <c r="AV102" s="138">
        <f t="shared" si="38"/>
        <v>301.5</v>
      </c>
      <c r="AW102" s="138">
        <f t="shared" si="38"/>
        <v>0</v>
      </c>
      <c r="AX102" s="138">
        <f t="shared" si="38"/>
        <v>347.2</v>
      </c>
      <c r="AY102" s="138">
        <f t="shared" si="38"/>
        <v>351.40000000000003</v>
      </c>
      <c r="AZ102" s="138">
        <f t="shared" si="38"/>
        <v>0</v>
      </c>
      <c r="BA102" s="138">
        <f t="shared" si="38"/>
        <v>142.70000000000002</v>
      </c>
      <c r="BB102" s="138">
        <f t="shared" si="38"/>
        <v>494.1</v>
      </c>
      <c r="BC102" s="138">
        <f t="shared" si="38"/>
        <v>7533</v>
      </c>
    </row>
    <row r="103" spans="40:55" x14ac:dyDescent="0.2">
      <c r="AN103" s="148" t="s">
        <v>277</v>
      </c>
      <c r="AO103" s="138">
        <f>AO50</f>
        <v>1994</v>
      </c>
      <c r="AP103" s="138">
        <f t="shared" ref="AP103:BC103" si="39">AP50</f>
        <v>330.10000000000008</v>
      </c>
      <c r="AQ103" s="138">
        <f t="shared" si="39"/>
        <v>155.69999999999999</v>
      </c>
      <c r="AR103" s="138">
        <f t="shared" si="39"/>
        <v>2479.8000000000002</v>
      </c>
      <c r="AS103" s="138">
        <f t="shared" si="39"/>
        <v>6698.2</v>
      </c>
      <c r="AT103" s="138">
        <f t="shared" si="39"/>
        <v>581.20000000000005</v>
      </c>
      <c r="AU103" s="138">
        <f t="shared" si="39"/>
        <v>500.2</v>
      </c>
      <c r="AV103" s="138">
        <f t="shared" si="39"/>
        <v>381.4</v>
      </c>
      <c r="AW103" s="138">
        <f t="shared" si="39"/>
        <v>536.5</v>
      </c>
      <c r="AX103" s="138">
        <f t="shared" si="39"/>
        <v>217.50000000000003</v>
      </c>
      <c r="AY103" s="138">
        <f t="shared" si="39"/>
        <v>787</v>
      </c>
      <c r="AZ103" s="138">
        <f t="shared" si="39"/>
        <v>0.1</v>
      </c>
      <c r="BA103" s="138">
        <f t="shared" si="39"/>
        <v>0</v>
      </c>
      <c r="BB103" s="138">
        <f t="shared" si="39"/>
        <v>787.09999999999991</v>
      </c>
      <c r="BC103" s="138">
        <f t="shared" si="39"/>
        <v>7779.6</v>
      </c>
    </row>
    <row r="104" spans="40:55" x14ac:dyDescent="0.2">
      <c r="AN104" s="148" t="s">
        <v>278</v>
      </c>
      <c r="AO104" s="138">
        <f>AO63</f>
        <v>3333.3999999999996</v>
      </c>
      <c r="AP104" s="138">
        <f t="shared" ref="AP104:BC104" si="40">AP63</f>
        <v>411.29999999999995</v>
      </c>
      <c r="AQ104" s="138">
        <f t="shared" si="40"/>
        <v>25.7</v>
      </c>
      <c r="AR104" s="138">
        <f t="shared" si="40"/>
        <v>3770.4</v>
      </c>
      <c r="AS104" s="138">
        <f t="shared" si="40"/>
        <v>11540.499999999998</v>
      </c>
      <c r="AT104" s="138">
        <f t="shared" si="40"/>
        <v>569.5</v>
      </c>
      <c r="AU104" s="138">
        <f t="shared" si="40"/>
        <v>84.799999999999983</v>
      </c>
      <c r="AV104" s="138">
        <f t="shared" si="40"/>
        <v>1567.5</v>
      </c>
      <c r="AW104" s="138">
        <f t="shared" si="40"/>
        <v>840.09999999999991</v>
      </c>
      <c r="AX104" s="138">
        <f t="shared" si="40"/>
        <v>357.09999999999997</v>
      </c>
      <c r="AY104" s="138">
        <f t="shared" si="40"/>
        <v>0</v>
      </c>
      <c r="AZ104" s="138">
        <f t="shared" si="40"/>
        <v>0</v>
      </c>
      <c r="BA104" s="138">
        <f t="shared" si="40"/>
        <v>0</v>
      </c>
      <c r="BB104" s="138">
        <f t="shared" si="40"/>
        <v>0</v>
      </c>
      <c r="BC104" s="138">
        <f t="shared" si="40"/>
        <v>12194.800000000001</v>
      </c>
    </row>
    <row r="105" spans="40:55" x14ac:dyDescent="0.2">
      <c r="AN105" s="148" t="s">
        <v>279</v>
      </c>
      <c r="AO105" s="138">
        <f>AO68</f>
        <v>54.4</v>
      </c>
      <c r="AP105" s="138">
        <f t="shared" ref="AP105:BC105" si="41">AP68</f>
        <v>22.799999999999997</v>
      </c>
      <c r="AQ105" s="138">
        <f t="shared" si="41"/>
        <v>6</v>
      </c>
      <c r="AR105" s="138">
        <f t="shared" si="41"/>
        <v>83.2</v>
      </c>
      <c r="AS105" s="138">
        <f t="shared" si="41"/>
        <v>268.39999999999998</v>
      </c>
      <c r="AT105" s="138">
        <f t="shared" si="41"/>
        <v>29.800000000000004</v>
      </c>
      <c r="AU105" s="138">
        <f t="shared" si="41"/>
        <v>14.200000000000001</v>
      </c>
      <c r="AV105" s="138">
        <f t="shared" si="41"/>
        <v>19.000000000000004</v>
      </c>
      <c r="AW105" s="138">
        <f t="shared" si="41"/>
        <v>0</v>
      </c>
      <c r="AX105" s="138">
        <f t="shared" si="41"/>
        <v>11.399999999999999</v>
      </c>
      <c r="AY105" s="138">
        <f t="shared" si="41"/>
        <v>4.1999999999999993</v>
      </c>
      <c r="AZ105" s="138">
        <f t="shared" si="41"/>
        <v>2.2000000000000002</v>
      </c>
      <c r="BA105" s="138">
        <f t="shared" si="41"/>
        <v>0.7</v>
      </c>
      <c r="BB105" s="138">
        <f t="shared" si="41"/>
        <v>7.1</v>
      </c>
      <c r="BC105" s="138">
        <f t="shared" si="41"/>
        <v>312.39999999999998</v>
      </c>
    </row>
    <row r="106" spans="40:55" x14ac:dyDescent="0.2">
      <c r="AN106" s="148" t="s">
        <v>280</v>
      </c>
      <c r="AO106" s="138">
        <f>AO76</f>
        <v>250.39999999999998</v>
      </c>
      <c r="AP106" s="138">
        <f t="shared" ref="AP106:BC106" si="42">AP76</f>
        <v>123.19999999999999</v>
      </c>
      <c r="AQ106" s="138">
        <f t="shared" si="42"/>
        <v>0</v>
      </c>
      <c r="AR106" s="138">
        <f t="shared" si="42"/>
        <v>373.6</v>
      </c>
      <c r="AS106" s="138">
        <f t="shared" si="42"/>
        <v>319.60000000000002</v>
      </c>
      <c r="AT106" s="138">
        <f t="shared" si="42"/>
        <v>216.39999999999998</v>
      </c>
      <c r="AU106" s="138">
        <f t="shared" si="42"/>
        <v>0</v>
      </c>
      <c r="AV106" s="138">
        <f t="shared" si="42"/>
        <v>100.2</v>
      </c>
      <c r="AW106" s="138">
        <f t="shared" si="42"/>
        <v>2.4000000000000004</v>
      </c>
      <c r="AX106" s="138">
        <f t="shared" si="42"/>
        <v>0</v>
      </c>
      <c r="AY106" s="138">
        <f t="shared" si="42"/>
        <v>16</v>
      </c>
      <c r="AZ106" s="138">
        <f t="shared" si="42"/>
        <v>18</v>
      </c>
      <c r="BA106" s="138">
        <f t="shared" si="42"/>
        <v>0</v>
      </c>
      <c r="BB106" s="138">
        <f t="shared" si="42"/>
        <v>34</v>
      </c>
      <c r="BC106" s="138">
        <f t="shared" si="42"/>
        <v>536</v>
      </c>
    </row>
    <row r="107" spans="40:55" ht="13.5" thickBot="1" x14ac:dyDescent="0.25">
      <c r="AN107" s="184" t="s">
        <v>281</v>
      </c>
      <c r="AO107" s="154">
        <f>AO85</f>
        <v>53.7</v>
      </c>
      <c r="AP107" s="154">
        <f t="shared" ref="AP107:BC107" si="43">AP85</f>
        <v>263.5</v>
      </c>
      <c r="AQ107" s="154">
        <f t="shared" si="43"/>
        <v>0</v>
      </c>
      <c r="AR107" s="154">
        <f t="shared" si="43"/>
        <v>317.20000000000005</v>
      </c>
      <c r="AS107" s="154">
        <f t="shared" si="43"/>
        <v>3307.7</v>
      </c>
      <c r="AT107" s="154">
        <f t="shared" si="43"/>
        <v>462.3</v>
      </c>
      <c r="AU107" s="154">
        <f t="shared" si="43"/>
        <v>44.4</v>
      </c>
      <c r="AV107" s="154">
        <f t="shared" si="43"/>
        <v>77.399999999999991</v>
      </c>
      <c r="AW107" s="154">
        <f t="shared" si="43"/>
        <v>294.59999999999997</v>
      </c>
      <c r="AX107" s="154">
        <f t="shared" si="43"/>
        <v>0</v>
      </c>
      <c r="AY107" s="154">
        <f t="shared" si="43"/>
        <v>99.5</v>
      </c>
      <c r="AZ107" s="154">
        <f t="shared" si="43"/>
        <v>2.7</v>
      </c>
      <c r="BA107" s="154">
        <f t="shared" si="43"/>
        <v>0</v>
      </c>
      <c r="BB107" s="154">
        <f t="shared" si="43"/>
        <v>102.2</v>
      </c>
      <c r="BC107" s="154">
        <f t="shared" si="43"/>
        <v>3814.3999999999996</v>
      </c>
    </row>
    <row r="108" spans="40:55" ht="13.5" thickTop="1" x14ac:dyDescent="0.2">
      <c r="AN108" s="251" t="s">
        <v>242</v>
      </c>
      <c r="AO108" s="250">
        <f>SUM(AO98:AO107)</f>
        <v>9126</v>
      </c>
      <c r="AP108" s="250">
        <f t="shared" ref="AP108:BC108" si="44">SUM(AP98:AP107)</f>
        <v>2794</v>
      </c>
      <c r="AQ108" s="250">
        <f t="shared" si="44"/>
        <v>206.99999999999997</v>
      </c>
      <c r="AR108" s="250">
        <f t="shared" si="44"/>
        <v>12127.000000000002</v>
      </c>
      <c r="AS108" s="250">
        <f t="shared" si="44"/>
        <v>30778.2</v>
      </c>
      <c r="AT108" s="250">
        <f t="shared" si="44"/>
        <v>7443.2</v>
      </c>
      <c r="AU108" s="250">
        <f t="shared" si="44"/>
        <v>1391.3000000000002</v>
      </c>
      <c r="AV108" s="250">
        <f t="shared" si="44"/>
        <v>3255.3999999999996</v>
      </c>
      <c r="AW108" s="250">
        <f t="shared" si="44"/>
        <v>1890.8</v>
      </c>
      <c r="AX108" s="250">
        <f t="shared" si="44"/>
        <v>1053.2</v>
      </c>
      <c r="AY108" s="250">
        <f t="shared" si="44"/>
        <v>1359.8</v>
      </c>
      <c r="AZ108" s="250">
        <f t="shared" si="44"/>
        <v>324.39999999999998</v>
      </c>
      <c r="BA108" s="250">
        <f t="shared" si="44"/>
        <v>152</v>
      </c>
      <c r="BB108" s="250">
        <f t="shared" si="44"/>
        <v>1836.1999999999998</v>
      </c>
      <c r="BC108" s="250">
        <f t="shared" si="44"/>
        <v>39612.700000000004</v>
      </c>
    </row>
    <row r="109" spans="40:55" x14ac:dyDescent="0.2">
      <c r="AN109" s="252" t="s">
        <v>214</v>
      </c>
      <c r="AO109" s="138">
        <f>AO87</f>
        <v>9126</v>
      </c>
      <c r="AP109" s="138">
        <f t="shared" ref="AP109:BC109" si="45">AP87</f>
        <v>2794</v>
      </c>
      <c r="AQ109" s="138">
        <f t="shared" si="45"/>
        <v>207</v>
      </c>
      <c r="AR109" s="138">
        <f t="shared" si="45"/>
        <v>12126.999999999996</v>
      </c>
      <c r="AS109" s="138">
        <f t="shared" si="45"/>
        <v>30778.199999999997</v>
      </c>
      <c r="AT109" s="138">
        <f t="shared" si="45"/>
        <v>7443.1999999999989</v>
      </c>
      <c r="AU109" s="138">
        <f t="shared" si="45"/>
        <v>1391.3000000000002</v>
      </c>
      <c r="AV109" s="138">
        <f t="shared" si="45"/>
        <v>3255.3999999999992</v>
      </c>
      <c r="AW109" s="138">
        <f t="shared" si="45"/>
        <v>1890.8000000000002</v>
      </c>
      <c r="AX109" s="138">
        <f t="shared" si="45"/>
        <v>1053.1999999999998</v>
      </c>
      <c r="AY109" s="138">
        <f t="shared" si="45"/>
        <v>1359.7999999999997</v>
      </c>
      <c r="AZ109" s="138">
        <f t="shared" si="45"/>
        <v>324.39999999999998</v>
      </c>
      <c r="BA109" s="138">
        <f t="shared" si="45"/>
        <v>152</v>
      </c>
      <c r="BB109" s="138">
        <f t="shared" si="45"/>
        <v>1836.1999999999996</v>
      </c>
      <c r="BC109" s="138">
        <f t="shared" si="45"/>
        <v>39612.699999999997</v>
      </c>
    </row>
    <row r="110" spans="40:55" x14ac:dyDescent="0.2">
      <c r="AN110" s="148" t="s">
        <v>241</v>
      </c>
      <c r="AO110" s="138">
        <f>AO93</f>
        <v>26.199999999999996</v>
      </c>
      <c r="AP110" s="138">
        <f t="shared" ref="AP110:BC110" si="46">AP93</f>
        <v>35.5</v>
      </c>
      <c r="AQ110" s="138">
        <f t="shared" si="46"/>
        <v>0</v>
      </c>
      <c r="AR110" s="138">
        <f t="shared" si="46"/>
        <v>61.699999999999996</v>
      </c>
      <c r="AS110" s="138">
        <f t="shared" si="46"/>
        <v>252.6</v>
      </c>
      <c r="AT110" s="138">
        <f t="shared" si="46"/>
        <v>156.30000000000001</v>
      </c>
      <c r="AU110" s="138">
        <f t="shared" si="46"/>
        <v>0.4</v>
      </c>
      <c r="AV110" s="138">
        <f t="shared" si="46"/>
        <v>50.599999999999994</v>
      </c>
      <c r="AW110" s="138">
        <f t="shared" si="46"/>
        <v>0</v>
      </c>
      <c r="AX110" s="138">
        <f t="shared" si="46"/>
        <v>27.1</v>
      </c>
      <c r="AY110" s="138">
        <f t="shared" si="46"/>
        <v>4.0999999999999996</v>
      </c>
      <c r="AZ110" s="138">
        <f t="shared" si="46"/>
        <v>0.1</v>
      </c>
      <c r="BA110" s="138">
        <f t="shared" si="46"/>
        <v>0</v>
      </c>
      <c r="BB110" s="138">
        <f t="shared" si="46"/>
        <v>4.2</v>
      </c>
      <c r="BC110" s="138">
        <f t="shared" si="46"/>
        <v>409.29999999999995</v>
      </c>
    </row>
    <row r="112" spans="40:55" x14ac:dyDescent="0.2">
      <c r="AO112" s="169">
        <f>AO108/AS108</f>
        <v>0.29650856775250012</v>
      </c>
      <c r="AP112" s="169">
        <f>AP108/AT108</f>
        <v>0.37537618228718833</v>
      </c>
      <c r="AQ112" s="169">
        <f>AQ108/AU108</f>
        <v>0.14878171494285916</v>
      </c>
      <c r="AR112" s="169">
        <f>AR108/BC108</f>
        <v>0.30613919273364354</v>
      </c>
    </row>
  </sheetData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topLeftCell="P1" workbookViewId="0">
      <pane ySplit="1530" topLeftCell="A76" activePane="bottomLeft"/>
      <selection activeCell="AY1" sqref="AY1:BA1048576"/>
      <selection pane="bottomLeft" activeCell="BC88" sqref="BC88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'2012_AG_GW_Counties'!C2</f>
        <v>6.8</v>
      </c>
      <c r="D2" s="29">
        <f>'2012_Urban_GW_Counties'!C2</f>
        <v>36.799999999999997</v>
      </c>
      <c r="E2" s="29">
        <f>'2012_MW_GW_Counties'!C2</f>
        <v>0</v>
      </c>
      <c r="F2" s="29">
        <f t="shared" ref="F2:F59" si="0">SUM(C2:E2)</f>
        <v>43.599999999999994</v>
      </c>
      <c r="G2" s="28">
        <f>'2012_AG_GW_Counties'!H2</f>
        <v>20</v>
      </c>
      <c r="H2" s="29">
        <f>'2012_Urban_GW_Counties'!H2</f>
        <v>227</v>
      </c>
      <c r="I2" s="29">
        <f>'2012_MW_GW_Counties'!H2</f>
        <v>0.3</v>
      </c>
      <c r="J2" s="28">
        <f>'2012_AG_GW_Counties'!D2+'2012_Urban_GW_Counties'!D2+'2012_MW_GW_Counties'!D2</f>
        <v>13.299999999999999</v>
      </c>
      <c r="K2" s="28">
        <f>'2012_AG_GW_Counties'!E2+'2012_Urban_GW_Counties'!E2+'2012_MW_GW_Counties'!E2</f>
        <v>0</v>
      </c>
      <c r="L2" s="28">
        <f>'2012_AG_GW_Counties'!F2+'2012_Urban_GW_Counties'!F2+'2012_MW_GW_Counties'!F2</f>
        <v>22.099999999999998</v>
      </c>
      <c r="M2" s="28">
        <f>'2012_AG_GW_Counties'!J2</f>
        <v>0</v>
      </c>
      <c r="N2" s="29">
        <f>'2012_Urban_GW_Counties'!J2</f>
        <v>27.1</v>
      </c>
      <c r="O2" s="29">
        <f>'2012_MW_GW_Counties'!J2</f>
        <v>0</v>
      </c>
      <c r="P2" s="28">
        <f>'2012_AG_GW_Counties'!J2+'2012_Urban_GW_Counties'!J2+'2012_MW_GW_Counties'!J2</f>
        <v>27.1</v>
      </c>
      <c r="Q2" s="29">
        <f>'2012_AG_GW_Counties'!H2+'2012_Urban_GW_Counties'!H2+'2012_MW_GW_Counties'!H2</f>
        <v>247.3</v>
      </c>
      <c r="S2" s="27">
        <v>101</v>
      </c>
      <c r="T2" s="25" t="s">
        <v>147</v>
      </c>
      <c r="U2" s="28">
        <f>'2012_AG_GW_Counties'!P2</f>
        <v>165.5</v>
      </c>
      <c r="V2" s="29">
        <f>'2012_Urban_GW_Counties'!P2</f>
        <v>5.8999999999999995</v>
      </c>
      <c r="W2" s="29">
        <f>'2012_MW_GW_Counties'!P2</f>
        <v>2.2999999999999998</v>
      </c>
      <c r="X2" s="29">
        <f>SUM(U2:W2)</f>
        <v>173.70000000000002</v>
      </c>
      <c r="Y2" s="28">
        <f>'2012_AG_GW_Counties'!U2</f>
        <v>514.1</v>
      </c>
      <c r="Z2" s="29">
        <f>'2012_Urban_GW_Counties'!U2</f>
        <v>9.7000000000000011</v>
      </c>
      <c r="AA2" s="29">
        <f>'2012_MW_GW_Counties'!U2</f>
        <v>168.70000000000002</v>
      </c>
      <c r="AB2" s="28">
        <f>'2012_AG_GW_Counties'!Q2+'2012_Urban_GW_Counties'!Q2+'2012_MW_GW_Counties'!Q2</f>
        <v>19.099999999999998</v>
      </c>
      <c r="AC2" s="28">
        <f>'2012_AG_GW_Counties'!R2+'2012_Urban_GW_Counties'!R2+'2012_MW_GW_Counties'!R2</f>
        <v>0</v>
      </c>
      <c r="AD2" s="28">
        <f>'2012_AG_GW_Counties'!S2+'2012_Urban_GW_Counties'!S2+'2012_MW_GW_Counties'!S2</f>
        <v>23</v>
      </c>
      <c r="AE2" s="28">
        <f>'2012_AG_GW_Counties'!W2</f>
        <v>59.400000000000006</v>
      </c>
      <c r="AF2" s="29">
        <f>'2012_Urban_GW_Counties'!W2</f>
        <v>0</v>
      </c>
      <c r="AG2" s="29">
        <f>'2012_MW_GW_Counties'!W2</f>
        <v>16.2</v>
      </c>
      <c r="AH2" s="28">
        <f>'2012_AG_GW_Counties'!W2+'2012_Urban_GW_Counties'!W2+'2012_MW_GW_Counties'!W2</f>
        <v>75.600000000000009</v>
      </c>
      <c r="AI2" s="29">
        <f t="shared" ref="AI2:AI57" si="1">Y2+Z2+AA2</f>
        <v>692.50000000000011</v>
      </c>
      <c r="AL2" s="148" t="s">
        <v>229</v>
      </c>
      <c r="AM2" s="150">
        <v>101</v>
      </c>
      <c r="AN2" s="151" t="s">
        <v>147</v>
      </c>
      <c r="AO2" s="138">
        <f t="shared" ref="AO2:BC5" si="2">U2</f>
        <v>165.5</v>
      </c>
      <c r="AP2" s="138">
        <f t="shared" si="2"/>
        <v>5.8999999999999995</v>
      </c>
      <c r="AQ2" s="138">
        <f t="shared" si="2"/>
        <v>2.2999999999999998</v>
      </c>
      <c r="AR2" s="138">
        <f t="shared" si="2"/>
        <v>173.70000000000002</v>
      </c>
      <c r="AS2" s="138">
        <f t="shared" si="2"/>
        <v>514.1</v>
      </c>
      <c r="AT2" s="138">
        <f t="shared" si="2"/>
        <v>9.7000000000000011</v>
      </c>
      <c r="AU2" s="138">
        <f t="shared" si="2"/>
        <v>168.70000000000002</v>
      </c>
      <c r="AV2" s="138">
        <f t="shared" si="2"/>
        <v>19.099999999999998</v>
      </c>
      <c r="AW2" s="138">
        <f t="shared" si="2"/>
        <v>0</v>
      </c>
      <c r="AX2" s="138">
        <f t="shared" si="2"/>
        <v>23</v>
      </c>
      <c r="AY2" s="138">
        <f t="shared" si="2"/>
        <v>59.400000000000006</v>
      </c>
      <c r="AZ2" s="138">
        <f t="shared" si="2"/>
        <v>0</v>
      </c>
      <c r="BA2" s="138">
        <f t="shared" si="2"/>
        <v>16.2</v>
      </c>
      <c r="BB2" s="138">
        <f t="shared" si="2"/>
        <v>75.600000000000009</v>
      </c>
      <c r="BC2" s="138">
        <f t="shared" si="2"/>
        <v>692.50000000000011</v>
      </c>
    </row>
    <row r="3" spans="1:56" x14ac:dyDescent="0.2">
      <c r="A3" s="23" t="s">
        <v>10</v>
      </c>
      <c r="B3" s="24" t="s">
        <v>11</v>
      </c>
      <c r="C3" s="28">
        <f>'2012_AG_GW_Counties'!C3</f>
        <v>0</v>
      </c>
      <c r="D3" s="29">
        <f>'2012_Urban_GW_Counties'!C3</f>
        <v>0</v>
      </c>
      <c r="E3" s="29">
        <f>'2012_MW_GW_Counties'!C3</f>
        <v>0</v>
      </c>
      <c r="F3" s="29">
        <f t="shared" si="0"/>
        <v>0</v>
      </c>
      <c r="G3" s="28">
        <f>'2012_AG_GW_Counties'!H3</f>
        <v>7.3</v>
      </c>
      <c r="H3" s="29">
        <f>'2012_Urban_GW_Counties'!H3</f>
        <v>0.5</v>
      </c>
      <c r="I3" s="29">
        <f>'2012_MW_GW_Counties'!H3</f>
        <v>0</v>
      </c>
      <c r="J3" s="28">
        <f>'2012_AG_GW_Counties'!D3+'2012_Urban_GW_Counties'!D3+'2012_MW_GW_Counties'!D3</f>
        <v>0.2</v>
      </c>
      <c r="K3" s="28">
        <f>'2012_AG_GW_Counties'!E3+'2012_Urban_GW_Counties'!E3+'2012_MW_GW_Counties'!E3</f>
        <v>0</v>
      </c>
      <c r="L3" s="28">
        <f>'2012_AG_GW_Counties'!F3+'2012_Urban_GW_Counties'!F3+'2012_MW_GW_Counties'!F3</f>
        <v>0</v>
      </c>
      <c r="M3" s="28">
        <f>'2012_AG_GW_Counties'!J3</f>
        <v>4.8</v>
      </c>
      <c r="N3" s="29">
        <f>'2012_Urban_GW_Counties'!J3</f>
        <v>0</v>
      </c>
      <c r="O3" s="29">
        <f>'2012_MW_GW_Counties'!J3</f>
        <v>0</v>
      </c>
      <c r="P3" s="28">
        <f>'2012_AG_GW_Counties'!J3+'2012_Urban_GW_Counties'!J3+'2012_MW_GW_Counties'!J3</f>
        <v>4.8</v>
      </c>
      <c r="Q3" s="29">
        <f>'2012_AG_GW_Counties'!H3+'2012_Urban_GW_Counties'!H3+'2012_MW_GW_Counties'!H3</f>
        <v>7.8</v>
      </c>
      <c r="S3" s="27">
        <v>102</v>
      </c>
      <c r="T3" s="25" t="s">
        <v>148</v>
      </c>
      <c r="U3" s="28">
        <f>'2012_AG_GW_Counties'!P3</f>
        <v>26.599999999999998</v>
      </c>
      <c r="V3" s="29">
        <f>'2012_Urban_GW_Counties'!P3</f>
        <v>7.5</v>
      </c>
      <c r="W3" s="29">
        <f>'2012_MW_GW_Counties'!P3</f>
        <v>0</v>
      </c>
      <c r="X3" s="29">
        <f t="shared" ref="X3:X57" si="3">SUM(U3:W3)</f>
        <v>34.099999999999994</v>
      </c>
      <c r="Y3" s="28">
        <f>'2012_AG_GW_Counties'!U3</f>
        <v>33.9</v>
      </c>
      <c r="Z3" s="29">
        <f>'2012_Urban_GW_Counties'!U3</f>
        <v>10.3</v>
      </c>
      <c r="AA3" s="29">
        <f>'2012_MW_GW_Counties'!U3</f>
        <v>0</v>
      </c>
      <c r="AB3" s="28">
        <f>'2012_AG_GW_Counties'!Q3+'2012_Urban_GW_Counties'!Q3+'2012_MW_GW_Counties'!Q3</f>
        <v>7.9</v>
      </c>
      <c r="AC3" s="28">
        <f>'2012_AG_GW_Counties'!R3+'2012_Urban_GW_Counties'!R3+'2012_MW_GW_Counties'!R3</f>
        <v>0</v>
      </c>
      <c r="AD3" s="28">
        <f>'2012_AG_GW_Counties'!S3+'2012_Urban_GW_Counties'!S3+'2012_MW_GW_Counties'!S3</f>
        <v>0.1</v>
      </c>
      <c r="AE3" s="28">
        <f>'2012_AG_GW_Counties'!W3</f>
        <v>0</v>
      </c>
      <c r="AF3" s="29">
        <f>'2012_Urban_GW_Counties'!W3</f>
        <v>0</v>
      </c>
      <c r="AG3" s="29">
        <f>'2012_MW_GW_Counties'!W3</f>
        <v>0</v>
      </c>
      <c r="AH3" s="28">
        <f>'2012_AG_GW_Counties'!W3+'2012_Urban_GW_Counties'!W3+'2012_MW_GW_Counties'!W3</f>
        <v>0</v>
      </c>
      <c r="AI3" s="29">
        <f t="shared" si="1"/>
        <v>44.2</v>
      </c>
      <c r="AL3" s="148"/>
      <c r="AM3" s="150">
        <v>102</v>
      </c>
      <c r="AN3" s="151" t="s">
        <v>148</v>
      </c>
      <c r="AO3" s="138">
        <f t="shared" si="2"/>
        <v>26.599999999999998</v>
      </c>
      <c r="AP3" s="138">
        <f t="shared" si="2"/>
        <v>7.5</v>
      </c>
      <c r="AQ3" s="138">
        <f t="shared" si="2"/>
        <v>0</v>
      </c>
      <c r="AR3" s="138">
        <f t="shared" si="2"/>
        <v>34.099999999999994</v>
      </c>
      <c r="AS3" s="138">
        <f t="shared" si="2"/>
        <v>33.9</v>
      </c>
      <c r="AT3" s="138">
        <f t="shared" si="2"/>
        <v>10.3</v>
      </c>
      <c r="AU3" s="138">
        <f t="shared" si="2"/>
        <v>0</v>
      </c>
      <c r="AV3" s="138">
        <f t="shared" si="2"/>
        <v>7.9</v>
      </c>
      <c r="AW3" s="138">
        <f t="shared" si="2"/>
        <v>0</v>
      </c>
      <c r="AX3" s="138">
        <f t="shared" si="2"/>
        <v>0.1</v>
      </c>
      <c r="AY3" s="138">
        <f t="shared" si="2"/>
        <v>0</v>
      </c>
      <c r="AZ3" s="138">
        <f t="shared" si="2"/>
        <v>0</v>
      </c>
      <c r="BA3" s="138">
        <f t="shared" si="2"/>
        <v>0</v>
      </c>
      <c r="BB3" s="138">
        <f t="shared" si="2"/>
        <v>0</v>
      </c>
      <c r="BC3" s="138">
        <f t="shared" si="2"/>
        <v>44.2</v>
      </c>
    </row>
    <row r="4" spans="1:56" x14ac:dyDescent="0.2">
      <c r="A4" s="23" t="s">
        <v>12</v>
      </c>
      <c r="B4" s="24" t="s">
        <v>13</v>
      </c>
      <c r="C4" s="28">
        <f>'2012_AG_GW_Counties'!C4</f>
        <v>5.9</v>
      </c>
      <c r="D4" s="29">
        <f>'2012_Urban_GW_Counties'!C4</f>
        <v>2</v>
      </c>
      <c r="E4" s="29">
        <f>'2012_MW_GW_Counties'!C4</f>
        <v>0</v>
      </c>
      <c r="F4" s="29">
        <f t="shared" si="0"/>
        <v>7.9</v>
      </c>
      <c r="G4" s="28">
        <f>'2012_AG_GW_Counties'!H4</f>
        <v>22.8</v>
      </c>
      <c r="H4" s="29">
        <f>'2012_Urban_GW_Counties'!H4</f>
        <v>10.100000000000001</v>
      </c>
      <c r="I4" s="29">
        <f>'2012_MW_GW_Counties'!H4</f>
        <v>0</v>
      </c>
      <c r="J4" s="28">
        <f>'2012_AG_GW_Counties'!D4+'2012_Urban_GW_Counties'!D4+'2012_MW_GW_Counties'!D4</f>
        <v>3.2</v>
      </c>
      <c r="K4" s="28">
        <f>'2012_AG_GW_Counties'!E4+'2012_Urban_GW_Counties'!E4+'2012_MW_GW_Counties'!E4</f>
        <v>0</v>
      </c>
      <c r="L4" s="28">
        <f>'2012_AG_GW_Counties'!F4+'2012_Urban_GW_Counties'!F4+'2012_MW_GW_Counties'!F4</f>
        <v>1.9000000000000001</v>
      </c>
      <c r="M4" s="28">
        <f>'2012_AG_GW_Counties'!J4</f>
        <v>2.2000000000000002</v>
      </c>
      <c r="N4" s="29">
        <f>'2012_Urban_GW_Counties'!J4</f>
        <v>0</v>
      </c>
      <c r="O4" s="29">
        <f>'2012_MW_GW_Counties'!J4</f>
        <v>0</v>
      </c>
      <c r="P4" s="28">
        <f>'2012_AG_GW_Counties'!J4+'2012_Urban_GW_Counties'!J4+'2012_MW_GW_Counties'!J4</f>
        <v>2.2000000000000002</v>
      </c>
      <c r="Q4" s="29">
        <f>'2012_AG_GW_Counties'!H4+'2012_Urban_GW_Counties'!H4+'2012_MW_GW_Counties'!H4</f>
        <v>32.900000000000006</v>
      </c>
      <c r="S4" s="27">
        <v>103</v>
      </c>
      <c r="T4" s="25" t="s">
        <v>149</v>
      </c>
      <c r="U4" s="28">
        <f>'2012_AG_GW_Counties'!P4</f>
        <v>77.099999999999994</v>
      </c>
      <c r="V4" s="29">
        <f>'2012_Urban_GW_Counties'!P4</f>
        <v>17.099999999999998</v>
      </c>
      <c r="W4" s="29">
        <f>'2012_MW_GW_Counties'!P4</f>
        <v>0</v>
      </c>
      <c r="X4" s="29">
        <f t="shared" si="3"/>
        <v>94.199999999999989</v>
      </c>
      <c r="Y4" s="28">
        <f>'2012_AG_GW_Counties'!U4</f>
        <v>89.199999999999989</v>
      </c>
      <c r="Z4" s="29">
        <f>'2012_Urban_GW_Counties'!U4</f>
        <v>24</v>
      </c>
      <c r="AA4" s="29">
        <f>'2012_MW_GW_Counties'!U4</f>
        <v>0</v>
      </c>
      <c r="AB4" s="28">
        <f>'2012_AG_GW_Counties'!Q4+'2012_Urban_GW_Counties'!Q4+'2012_MW_GW_Counties'!Q4</f>
        <v>23.1</v>
      </c>
      <c r="AC4" s="28">
        <f>'2012_AG_GW_Counties'!R4+'2012_Urban_GW_Counties'!R4+'2012_MW_GW_Counties'!R4</f>
        <v>0</v>
      </c>
      <c r="AD4" s="28">
        <f>'2012_AG_GW_Counties'!S4+'2012_Urban_GW_Counties'!S4+'2012_MW_GW_Counties'!S4</f>
        <v>0.1</v>
      </c>
      <c r="AE4" s="28">
        <f>'2012_AG_GW_Counties'!W4</f>
        <v>0</v>
      </c>
      <c r="AF4" s="29">
        <f>'2012_Urban_GW_Counties'!W4</f>
        <v>0</v>
      </c>
      <c r="AG4" s="29">
        <f>'2012_MW_GW_Counties'!W4</f>
        <v>0</v>
      </c>
      <c r="AH4" s="28">
        <f>'2012_AG_GW_Counties'!W4+'2012_Urban_GW_Counties'!W4+'2012_MW_GW_Counties'!W4</f>
        <v>0</v>
      </c>
      <c r="AI4" s="29">
        <f t="shared" si="1"/>
        <v>113.19999999999999</v>
      </c>
      <c r="AL4" s="148"/>
      <c r="AM4" s="150">
        <v>103</v>
      </c>
      <c r="AN4" s="151" t="s">
        <v>149</v>
      </c>
      <c r="AO4" s="138">
        <f t="shared" si="2"/>
        <v>77.099999999999994</v>
      </c>
      <c r="AP4" s="138">
        <f t="shared" si="2"/>
        <v>17.099999999999998</v>
      </c>
      <c r="AQ4" s="138">
        <f t="shared" si="2"/>
        <v>0</v>
      </c>
      <c r="AR4" s="138">
        <f t="shared" si="2"/>
        <v>94.199999999999989</v>
      </c>
      <c r="AS4" s="138">
        <f t="shared" si="2"/>
        <v>89.199999999999989</v>
      </c>
      <c r="AT4" s="138">
        <f t="shared" si="2"/>
        <v>24</v>
      </c>
      <c r="AU4" s="138">
        <f t="shared" si="2"/>
        <v>0</v>
      </c>
      <c r="AV4" s="138">
        <f t="shared" si="2"/>
        <v>23.1</v>
      </c>
      <c r="AW4" s="138">
        <f t="shared" si="2"/>
        <v>0</v>
      </c>
      <c r="AX4" s="138">
        <f t="shared" si="2"/>
        <v>0.1</v>
      </c>
      <c r="AY4" s="138">
        <f t="shared" si="2"/>
        <v>0</v>
      </c>
      <c r="AZ4" s="138">
        <f t="shared" si="2"/>
        <v>0</v>
      </c>
      <c r="BA4" s="138">
        <f t="shared" si="2"/>
        <v>0</v>
      </c>
      <c r="BB4" s="138">
        <f t="shared" si="2"/>
        <v>0</v>
      </c>
      <c r="BC4" s="138">
        <f t="shared" si="2"/>
        <v>113.19999999999999</v>
      </c>
    </row>
    <row r="5" spans="1:56" ht="13.5" thickBot="1" x14ac:dyDescent="0.25">
      <c r="A5" s="23" t="s">
        <v>14</v>
      </c>
      <c r="B5" s="24" t="s">
        <v>15</v>
      </c>
      <c r="C5" s="28">
        <f>'2012_AG_GW_Counties'!C5</f>
        <v>360.4</v>
      </c>
      <c r="D5" s="29">
        <f>'2012_Urban_GW_Counties'!C5</f>
        <v>59.6</v>
      </c>
      <c r="E5" s="29">
        <f>'2012_MW_GW_Counties'!C5</f>
        <v>7</v>
      </c>
      <c r="F5" s="29">
        <f t="shared" si="0"/>
        <v>427</v>
      </c>
      <c r="G5" s="28">
        <f>'2012_AG_GW_Counties'!H5</f>
        <v>1099.0999999999999</v>
      </c>
      <c r="H5" s="29">
        <f>'2012_Urban_GW_Counties'!H5</f>
        <v>75</v>
      </c>
      <c r="I5" s="29">
        <f>'2012_MW_GW_Counties'!H5</f>
        <v>109.7</v>
      </c>
      <c r="J5" s="28">
        <f>'2012_AG_GW_Counties'!D5+'2012_Urban_GW_Counties'!D5+'2012_MW_GW_Counties'!D5</f>
        <v>82.6</v>
      </c>
      <c r="K5" s="28">
        <f>'2012_AG_GW_Counties'!E5+'2012_Urban_GW_Counties'!E5+'2012_MW_GW_Counties'!E5</f>
        <v>0</v>
      </c>
      <c r="L5" s="28">
        <f>'2012_AG_GW_Counties'!F5+'2012_Urban_GW_Counties'!F5+'2012_MW_GW_Counties'!F5</f>
        <v>123.6</v>
      </c>
      <c r="M5" s="28">
        <f>'2012_AG_GW_Counties'!J5</f>
        <v>17.3</v>
      </c>
      <c r="N5" s="29">
        <f>'2012_Urban_GW_Counties'!J5</f>
        <v>0</v>
      </c>
      <c r="O5" s="29">
        <f>'2012_MW_GW_Counties'!J5</f>
        <v>2.9</v>
      </c>
      <c r="P5" s="28">
        <f>'2012_AG_GW_Counties'!J5+'2012_Urban_GW_Counties'!J5+'2012_MW_GW_Counties'!J5</f>
        <v>20.2</v>
      </c>
      <c r="Q5" s="29">
        <f>'2012_AG_GW_Counties'!H5+'2012_Urban_GW_Counties'!H5+'2012_MW_GW_Counties'!H5</f>
        <v>1283.8</v>
      </c>
      <c r="S5" s="27">
        <v>104</v>
      </c>
      <c r="T5" s="25" t="s">
        <v>150</v>
      </c>
      <c r="U5" s="28">
        <f>'2012_AG_GW_Counties'!P5</f>
        <v>74.400000000000006</v>
      </c>
      <c r="V5" s="29">
        <f>'2012_Urban_GW_Counties'!P5</f>
        <v>32.300000000000004</v>
      </c>
      <c r="W5" s="29">
        <f>'2012_MW_GW_Counties'!P5</f>
        <v>0</v>
      </c>
      <c r="X5" s="29">
        <f t="shared" si="3"/>
        <v>106.70000000000002</v>
      </c>
      <c r="Y5" s="28">
        <f>'2012_AG_GW_Counties'!U5</f>
        <v>123.69999999999999</v>
      </c>
      <c r="Z5" s="29">
        <f>'2012_Urban_GW_Counties'!U5</f>
        <v>95.3</v>
      </c>
      <c r="AA5" s="29">
        <f>'2012_MW_GW_Counties'!U5</f>
        <v>0</v>
      </c>
      <c r="AB5" s="28">
        <f>'2012_AG_GW_Counties'!Q5+'2012_Urban_GW_Counties'!Q5+'2012_MW_GW_Counties'!Q5</f>
        <v>19.8</v>
      </c>
      <c r="AC5" s="28">
        <f>'2012_AG_GW_Counties'!R5+'2012_Urban_GW_Counties'!R5+'2012_MW_GW_Counties'!R5</f>
        <v>0</v>
      </c>
      <c r="AD5" s="28">
        <f>'2012_AG_GW_Counties'!S5+'2012_Urban_GW_Counties'!S5+'2012_MW_GW_Counties'!S5</f>
        <v>6.4</v>
      </c>
      <c r="AE5" s="28">
        <f>'2012_AG_GW_Counties'!W5</f>
        <v>2.1</v>
      </c>
      <c r="AF5" s="29">
        <f>'2012_Urban_GW_Counties'!W5</f>
        <v>29.2</v>
      </c>
      <c r="AG5" s="29">
        <f>'2012_MW_GW_Counties'!W5</f>
        <v>0</v>
      </c>
      <c r="AH5" s="28">
        <f>'2012_AG_GW_Counties'!W5+'2012_Urban_GW_Counties'!W5+'2012_MW_GW_Counties'!W5</f>
        <v>31.3</v>
      </c>
      <c r="AI5" s="29">
        <f t="shared" si="1"/>
        <v>219</v>
      </c>
      <c r="AL5" s="148"/>
      <c r="AM5" s="152">
        <v>104</v>
      </c>
      <c r="AN5" s="153" t="s">
        <v>150</v>
      </c>
      <c r="AO5" s="154">
        <f t="shared" si="2"/>
        <v>74.400000000000006</v>
      </c>
      <c r="AP5" s="154">
        <f t="shared" si="2"/>
        <v>32.300000000000004</v>
      </c>
      <c r="AQ5" s="154">
        <f t="shared" si="2"/>
        <v>0</v>
      </c>
      <c r="AR5" s="154">
        <f t="shared" si="2"/>
        <v>106.70000000000002</v>
      </c>
      <c r="AS5" s="154">
        <f t="shared" si="2"/>
        <v>123.69999999999999</v>
      </c>
      <c r="AT5" s="154">
        <f t="shared" si="2"/>
        <v>95.3</v>
      </c>
      <c r="AU5" s="154">
        <f t="shared" si="2"/>
        <v>0</v>
      </c>
      <c r="AV5" s="154">
        <f t="shared" si="2"/>
        <v>19.8</v>
      </c>
      <c r="AW5" s="154">
        <f t="shared" si="2"/>
        <v>0</v>
      </c>
      <c r="AX5" s="154">
        <f t="shared" si="2"/>
        <v>6.4</v>
      </c>
      <c r="AY5" s="154">
        <f t="shared" si="2"/>
        <v>2.1</v>
      </c>
      <c r="AZ5" s="154">
        <f t="shared" si="2"/>
        <v>29.2</v>
      </c>
      <c r="BA5" s="154">
        <f t="shared" si="2"/>
        <v>0</v>
      </c>
      <c r="BB5" s="154">
        <f t="shared" si="2"/>
        <v>31.3</v>
      </c>
      <c r="BC5" s="154">
        <f t="shared" si="2"/>
        <v>219</v>
      </c>
    </row>
    <row r="6" spans="1:56" ht="13.5" thickTop="1" x14ac:dyDescent="0.2">
      <c r="A6" s="23" t="s">
        <v>16</v>
      </c>
      <c r="B6" s="24" t="s">
        <v>17</v>
      </c>
      <c r="C6" s="28">
        <f>'2012_AG_GW_Counties'!C6</f>
        <v>0</v>
      </c>
      <c r="D6" s="29">
        <f>'2012_Urban_GW_Counties'!C6</f>
        <v>3.1</v>
      </c>
      <c r="E6" s="29">
        <f>'2012_MW_GW_Counties'!C6</f>
        <v>0</v>
      </c>
      <c r="F6" s="29">
        <f t="shared" si="0"/>
        <v>3.1</v>
      </c>
      <c r="G6" s="28">
        <f>'2012_AG_GW_Counties'!H6</f>
        <v>12.200000000000001</v>
      </c>
      <c r="H6" s="29">
        <f>'2012_Urban_GW_Counties'!H6</f>
        <v>13.8</v>
      </c>
      <c r="I6" s="29">
        <f>'2012_MW_GW_Counties'!H6</f>
        <v>0</v>
      </c>
      <c r="J6" s="28">
        <f>'2012_AG_GW_Counties'!D6+'2012_Urban_GW_Counties'!D6+'2012_MW_GW_Counties'!D6</f>
        <v>5.2999999999999989</v>
      </c>
      <c r="K6" s="28">
        <f>'2012_AG_GW_Counties'!E6+'2012_Urban_GW_Counties'!E6+'2012_MW_GW_Counties'!E6</f>
        <v>0</v>
      </c>
      <c r="L6" s="28">
        <f>'2012_AG_GW_Counties'!F6+'2012_Urban_GW_Counties'!F6+'2012_MW_GW_Counties'!F6</f>
        <v>1.9</v>
      </c>
      <c r="M6" s="28">
        <f>'2012_AG_GW_Counties'!J6</f>
        <v>1.3</v>
      </c>
      <c r="N6" s="29">
        <f>'2012_Urban_GW_Counties'!J6</f>
        <v>0</v>
      </c>
      <c r="O6" s="29">
        <f>'2012_MW_GW_Counties'!J6</f>
        <v>0</v>
      </c>
      <c r="P6" s="28">
        <f>'2012_AG_GW_Counties'!J6+'2012_Urban_GW_Counties'!J6+'2012_MW_GW_Counties'!J6</f>
        <v>1.3</v>
      </c>
      <c r="Q6" s="29">
        <f>'2012_AG_GW_Counties'!H6+'2012_Urban_GW_Counties'!H6+'2012_MW_GW_Counties'!H6</f>
        <v>26</v>
      </c>
      <c r="S6" s="27">
        <v>201</v>
      </c>
      <c r="T6" s="25" t="s">
        <v>151</v>
      </c>
      <c r="U6" s="28">
        <f>'2012_AG_GW_Counties'!P6</f>
        <v>63.800000000000004</v>
      </c>
      <c r="V6" s="29">
        <f>'2012_Urban_GW_Counties'!P6</f>
        <v>20.7</v>
      </c>
      <c r="W6" s="29">
        <f>'2012_MW_GW_Counties'!P6</f>
        <v>0</v>
      </c>
      <c r="X6" s="29">
        <f t="shared" si="3"/>
        <v>84.5</v>
      </c>
      <c r="Y6" s="28">
        <f>'2012_AG_GW_Counties'!U6</f>
        <v>110.2</v>
      </c>
      <c r="Z6" s="29">
        <f>'2012_Urban_GW_Counties'!U6</f>
        <v>134.10000000000002</v>
      </c>
      <c r="AA6" s="29">
        <f>'2012_MW_GW_Counties'!U6</f>
        <v>56.8</v>
      </c>
      <c r="AB6" s="28">
        <f>'2012_AG_GW_Counties'!Q6+'2012_Urban_GW_Counties'!Q6+'2012_MW_GW_Counties'!Q6</f>
        <v>30.799999999999997</v>
      </c>
      <c r="AC6" s="28">
        <f>'2012_AG_GW_Counties'!R6+'2012_Urban_GW_Counties'!R6+'2012_MW_GW_Counties'!R6</f>
        <v>0</v>
      </c>
      <c r="AD6" s="28">
        <f>'2012_AG_GW_Counties'!S6+'2012_Urban_GW_Counties'!S6+'2012_MW_GW_Counties'!S6</f>
        <v>13.9</v>
      </c>
      <c r="AE6" s="28">
        <f>'2012_AG_GW_Counties'!W6</f>
        <v>0</v>
      </c>
      <c r="AF6" s="29">
        <f>'2012_Urban_GW_Counties'!W6</f>
        <v>0</v>
      </c>
      <c r="AG6" s="29">
        <f>'2012_MW_GW_Counties'!W6</f>
        <v>0</v>
      </c>
      <c r="AH6" s="28">
        <f>'2012_AG_GW_Counties'!W6+'2012_Urban_GW_Counties'!W6+'2012_MW_GW_Counties'!W6</f>
        <v>0</v>
      </c>
      <c r="AI6" s="29">
        <f t="shared" si="1"/>
        <v>301.10000000000002</v>
      </c>
      <c r="AL6" s="148"/>
      <c r="AM6" s="150"/>
      <c r="AN6" s="155" t="s">
        <v>242</v>
      </c>
      <c r="AO6" s="138">
        <f>SUM(AO2:AO5)</f>
        <v>343.6</v>
      </c>
      <c r="AP6" s="138">
        <f t="shared" ref="AP6:AW6" si="4">SUM(AP2:AP5)</f>
        <v>62.8</v>
      </c>
      <c r="AQ6" s="138">
        <f t="shared" si="4"/>
        <v>2.2999999999999998</v>
      </c>
      <c r="AR6" s="138">
        <f t="shared" si="4"/>
        <v>408.70000000000005</v>
      </c>
      <c r="AS6" s="138">
        <f t="shared" si="4"/>
        <v>760.90000000000009</v>
      </c>
      <c r="AT6" s="138">
        <f t="shared" si="4"/>
        <v>139.30000000000001</v>
      </c>
      <c r="AU6" s="138">
        <f t="shared" si="4"/>
        <v>168.70000000000002</v>
      </c>
      <c r="AV6" s="138">
        <f t="shared" si="4"/>
        <v>69.900000000000006</v>
      </c>
      <c r="AW6" s="138">
        <f t="shared" si="4"/>
        <v>0</v>
      </c>
      <c r="AX6" s="138">
        <f>SUM(AX2:AX5)</f>
        <v>29.6</v>
      </c>
      <c r="AY6" s="138">
        <f t="shared" ref="AY6:BA6" si="5">SUM(AY2:AY5)</f>
        <v>61.500000000000007</v>
      </c>
      <c r="AZ6" s="138">
        <f t="shared" si="5"/>
        <v>29.2</v>
      </c>
      <c r="BA6" s="138">
        <f t="shared" si="5"/>
        <v>16.2</v>
      </c>
      <c r="BB6" s="138">
        <f>SUM(BB2:BB5)</f>
        <v>106.9</v>
      </c>
      <c r="BC6" s="138">
        <f>SUM(BC2:BC5)</f>
        <v>1068.9000000000001</v>
      </c>
      <c r="BD6" s="28">
        <f>AS6+AT6+AU6</f>
        <v>1068.9000000000001</v>
      </c>
    </row>
    <row r="7" spans="1:56" x14ac:dyDescent="0.2">
      <c r="A7" s="23" t="s">
        <v>18</v>
      </c>
      <c r="B7" s="24" t="s">
        <v>19</v>
      </c>
      <c r="C7" s="28">
        <f>'2012_AG_GW_Counties'!C7</f>
        <v>240.20000000000002</v>
      </c>
      <c r="D7" s="29">
        <f>'2012_Urban_GW_Counties'!C7</f>
        <v>6</v>
      </c>
      <c r="E7" s="29">
        <f>'2012_MW_GW_Counties'!C7</f>
        <v>7.3</v>
      </c>
      <c r="F7" s="29">
        <f t="shared" si="0"/>
        <v>253.50000000000003</v>
      </c>
      <c r="G7" s="28">
        <f>'2012_AG_GW_Counties'!H7</f>
        <v>1240.8999999999999</v>
      </c>
      <c r="H7" s="29">
        <f>'2012_Urban_GW_Counties'!H7</f>
        <v>6.2</v>
      </c>
      <c r="I7" s="29">
        <f>'2012_MW_GW_Counties'!H7</f>
        <v>157</v>
      </c>
      <c r="J7" s="28">
        <f>'2012_AG_GW_Counties'!D7+'2012_Urban_GW_Counties'!D7+'2012_MW_GW_Counties'!D7</f>
        <v>12.000000000000002</v>
      </c>
      <c r="K7" s="28">
        <f>'2012_AG_GW_Counties'!E7+'2012_Urban_GW_Counties'!E7+'2012_MW_GW_Counties'!E7</f>
        <v>0</v>
      </c>
      <c r="L7" s="28">
        <f>'2012_AG_GW_Counties'!F7+'2012_Urban_GW_Counties'!F7+'2012_MW_GW_Counties'!F7</f>
        <v>46.4</v>
      </c>
      <c r="M7" s="28">
        <f>'2012_AG_GW_Counties'!J7</f>
        <v>118.69999999999999</v>
      </c>
      <c r="N7" s="29">
        <f>'2012_Urban_GW_Counties'!J7</f>
        <v>0</v>
      </c>
      <c r="O7" s="29">
        <f>'2012_MW_GW_Counties'!J7</f>
        <v>28.1</v>
      </c>
      <c r="P7" s="28">
        <f>'2012_AG_GW_Counties'!J7+'2012_Urban_GW_Counties'!J7+'2012_MW_GW_Counties'!J7</f>
        <v>146.79999999999998</v>
      </c>
      <c r="Q7" s="29">
        <f>'2012_AG_GW_Counties'!H7+'2012_Urban_GW_Counties'!H7+'2012_MW_GW_Counties'!H7</f>
        <v>1404.1</v>
      </c>
      <c r="S7" s="27">
        <v>202</v>
      </c>
      <c r="T7" s="25" t="s">
        <v>152</v>
      </c>
      <c r="U7" s="28">
        <f>'2012_AG_GW_Counties'!P7</f>
        <v>16.2</v>
      </c>
      <c r="V7" s="29">
        <f>'2012_Urban_GW_Counties'!P7</f>
        <v>178.6</v>
      </c>
      <c r="W7" s="29">
        <f>'2012_MW_GW_Counties'!P7</f>
        <v>0</v>
      </c>
      <c r="X7" s="29">
        <f t="shared" si="3"/>
        <v>194.79999999999998</v>
      </c>
      <c r="Y7" s="28">
        <f>'2012_AG_GW_Counties'!U7</f>
        <v>29.399999999999995</v>
      </c>
      <c r="Z7" s="29">
        <f>'2012_Urban_GW_Counties'!U7</f>
        <v>1016.8</v>
      </c>
      <c r="AA7" s="29">
        <f>'2012_MW_GW_Counties'!U7</f>
        <v>0.3</v>
      </c>
      <c r="AB7" s="28">
        <f>'2012_AG_GW_Counties'!Q7+'2012_Urban_GW_Counties'!Q7+'2012_MW_GW_Counties'!Q7</f>
        <v>153.80000000000001</v>
      </c>
      <c r="AC7" s="28">
        <f>'2012_AG_GW_Counties'!R7+'2012_Urban_GW_Counties'!R7+'2012_MW_GW_Counties'!R7</f>
        <v>72.599999999999994</v>
      </c>
      <c r="AD7" s="28">
        <f>'2012_AG_GW_Counties'!S7+'2012_Urban_GW_Counties'!S7+'2012_MW_GW_Counties'!S7</f>
        <v>64</v>
      </c>
      <c r="AE7" s="28">
        <f>'2012_AG_GW_Counties'!W7</f>
        <v>0</v>
      </c>
      <c r="AF7" s="29">
        <f>'2012_Urban_GW_Counties'!W7</f>
        <v>27.1</v>
      </c>
      <c r="AG7" s="29">
        <f>'2012_MW_GW_Counties'!W7</f>
        <v>0</v>
      </c>
      <c r="AH7" s="28">
        <f>'2012_AG_GW_Counties'!W7+'2012_Urban_GW_Counties'!W7+'2012_MW_GW_Counties'!W7</f>
        <v>27.1</v>
      </c>
      <c r="AI7" s="29">
        <f t="shared" si="1"/>
        <v>1046.5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'2012_AG_GW_Counties'!C8</f>
        <v>0</v>
      </c>
      <c r="D8" s="29">
        <f>'2012_Urban_GW_Counties'!C8</f>
        <v>14.9</v>
      </c>
      <c r="E8" s="29">
        <f>'2012_MW_GW_Counties'!C8</f>
        <v>0</v>
      </c>
      <c r="F8" s="29">
        <f t="shared" si="0"/>
        <v>14.9</v>
      </c>
      <c r="G8" s="28">
        <f>'2012_AG_GW_Counties'!H8</f>
        <v>86.100000000000009</v>
      </c>
      <c r="H8" s="29">
        <f>'2012_Urban_GW_Counties'!H8</f>
        <v>302.2</v>
      </c>
      <c r="I8" s="29">
        <f>'2012_MW_GW_Counties'!H8</f>
        <v>0</v>
      </c>
      <c r="J8" s="28">
        <f>'2012_AG_GW_Counties'!D8+'2012_Urban_GW_Counties'!D8+'2012_MW_GW_Counties'!D8</f>
        <v>76.7</v>
      </c>
      <c r="K8" s="28">
        <f>'2012_AG_GW_Counties'!E8+'2012_Urban_GW_Counties'!E8+'2012_MW_GW_Counties'!E8</f>
        <v>0</v>
      </c>
      <c r="L8" s="28">
        <f>'2012_AG_GW_Counties'!F8+'2012_Urban_GW_Counties'!F8+'2012_MW_GW_Counties'!F8</f>
        <v>21.700000000000003</v>
      </c>
      <c r="M8" s="28">
        <f>'2012_AG_GW_Counties'!J8</f>
        <v>0</v>
      </c>
      <c r="N8" s="29">
        <f>'2012_Urban_GW_Counties'!J8</f>
        <v>0</v>
      </c>
      <c r="O8" s="29">
        <f>'2012_MW_GW_Counties'!J8</f>
        <v>0</v>
      </c>
      <c r="P8" s="28">
        <f>'2012_AG_GW_Counties'!J8+'2012_Urban_GW_Counties'!J8+'2012_MW_GW_Counties'!J8</f>
        <v>0</v>
      </c>
      <c r="Q8" s="29">
        <f>'2012_AG_GW_Counties'!H8+'2012_Urban_GW_Counties'!H8+'2012_MW_GW_Counties'!H8</f>
        <v>388.3</v>
      </c>
      <c r="S8" s="27">
        <v>301</v>
      </c>
      <c r="T8" s="25" t="s">
        <v>153</v>
      </c>
      <c r="U8" s="28">
        <f>'2012_AG_GW_Counties'!P8</f>
        <v>536.4</v>
      </c>
      <c r="V8" s="29">
        <f>'2012_Urban_GW_Counties'!P8</f>
        <v>111.99999999999997</v>
      </c>
      <c r="W8" s="29">
        <f>'2012_MW_GW_Counties'!P8</f>
        <v>0</v>
      </c>
      <c r="X8" s="29">
        <f t="shared" si="3"/>
        <v>648.4</v>
      </c>
      <c r="Y8" s="28">
        <f>'2012_AG_GW_Counties'!U8</f>
        <v>584.5</v>
      </c>
      <c r="Z8" s="29">
        <f>'2012_Urban_GW_Counties'!U8</f>
        <v>130.79999999999995</v>
      </c>
      <c r="AA8" s="29">
        <f>'2012_MW_GW_Counties'!U8</f>
        <v>0</v>
      </c>
      <c r="AB8" s="28">
        <f>'2012_AG_GW_Counties'!Q8+'2012_Urban_GW_Counties'!Q8+'2012_MW_GW_Counties'!Q8</f>
        <v>131.59999999999997</v>
      </c>
      <c r="AC8" s="28">
        <f>'2012_AG_GW_Counties'!R8+'2012_Urban_GW_Counties'!R8+'2012_MW_GW_Counties'!R8</f>
        <v>7.1</v>
      </c>
      <c r="AD8" s="28">
        <f>'2012_AG_GW_Counties'!S8+'2012_Urban_GW_Counties'!S8+'2012_MW_GW_Counties'!S8</f>
        <v>3.8000000000000003</v>
      </c>
      <c r="AE8" s="28">
        <f>'2012_AG_GW_Counties'!W8</f>
        <v>0</v>
      </c>
      <c r="AF8" s="29">
        <f>'2012_Urban_GW_Counties'!W8</f>
        <v>0</v>
      </c>
      <c r="AG8" s="29">
        <f>'2012_MW_GW_Counties'!W8</f>
        <v>0</v>
      </c>
      <c r="AH8" s="28">
        <f>'2012_AG_GW_Counties'!W8+'2012_Urban_GW_Counties'!W8+'2012_MW_GW_Counties'!W8</f>
        <v>0</v>
      </c>
      <c r="AI8" s="29">
        <f t="shared" si="1"/>
        <v>715.3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'2012_AG_GW_Counties'!C9</f>
        <v>21.4</v>
      </c>
      <c r="D9" s="29">
        <f>'2012_Urban_GW_Counties'!C9</f>
        <v>3.5</v>
      </c>
      <c r="E9" s="29">
        <f>'2012_MW_GW_Counties'!C9</f>
        <v>0</v>
      </c>
      <c r="F9" s="29">
        <f t="shared" si="0"/>
        <v>24.9</v>
      </c>
      <c r="G9" s="28">
        <f>'2012_AG_GW_Counties'!H9</f>
        <v>21.599999999999998</v>
      </c>
      <c r="H9" s="29">
        <f>'2012_Urban_GW_Counties'!H9</f>
        <v>4</v>
      </c>
      <c r="I9" s="29">
        <f>'2012_MW_GW_Counties'!H9</f>
        <v>0</v>
      </c>
      <c r="J9" s="28">
        <f>'2012_AG_GW_Counties'!D9+'2012_Urban_GW_Counties'!D9+'2012_MW_GW_Counties'!D9</f>
        <v>4.5</v>
      </c>
      <c r="K9" s="28">
        <f>'2012_AG_GW_Counties'!E9+'2012_Urban_GW_Counties'!E9+'2012_MW_GW_Counties'!E9</f>
        <v>0</v>
      </c>
      <c r="L9" s="28">
        <f>'2012_AG_GW_Counties'!F9+'2012_Urban_GW_Counties'!F9+'2012_MW_GW_Counties'!F9</f>
        <v>0</v>
      </c>
      <c r="M9" s="28">
        <f>'2012_AG_GW_Counties'!J9</f>
        <v>0</v>
      </c>
      <c r="N9" s="29">
        <f>'2012_Urban_GW_Counties'!J9</f>
        <v>0</v>
      </c>
      <c r="O9" s="29">
        <f>'2012_MW_GW_Counties'!J9</f>
        <v>0</v>
      </c>
      <c r="P9" s="28">
        <f>'2012_AG_GW_Counties'!J9+'2012_Urban_GW_Counties'!J9+'2012_MW_GW_Counties'!J9</f>
        <v>0</v>
      </c>
      <c r="Q9" s="29">
        <f>'2012_AG_GW_Counties'!H9+'2012_Urban_GW_Counties'!H9+'2012_MW_GW_Counties'!H9</f>
        <v>25.599999999999998</v>
      </c>
      <c r="S9" s="27">
        <v>302</v>
      </c>
      <c r="T9" s="25" t="s">
        <v>154</v>
      </c>
      <c r="U9" s="28">
        <f>'2012_AG_GW_Counties'!P9</f>
        <v>390.19999999999993</v>
      </c>
      <c r="V9" s="29">
        <f>'2012_Urban_GW_Counties'!P9</f>
        <v>72.099999999999994</v>
      </c>
      <c r="W9" s="29">
        <f>'2012_MW_GW_Counties'!P9</f>
        <v>0</v>
      </c>
      <c r="X9" s="29">
        <f t="shared" si="3"/>
        <v>462.29999999999995</v>
      </c>
      <c r="Y9" s="28">
        <f>'2012_AG_GW_Counties'!U9</f>
        <v>413.9</v>
      </c>
      <c r="Z9" s="29">
        <f>'2012_Urban_GW_Counties'!U9</f>
        <v>139.5</v>
      </c>
      <c r="AA9" s="29">
        <f>'2012_MW_GW_Counties'!U9</f>
        <v>0</v>
      </c>
      <c r="AB9" s="28">
        <f>'2012_AG_GW_Counties'!Q9+'2012_Urban_GW_Counties'!Q9+'2012_MW_GW_Counties'!Q9</f>
        <v>59.900000000000006</v>
      </c>
      <c r="AC9" s="28">
        <f>'2012_AG_GW_Counties'!R9+'2012_Urban_GW_Counties'!R9+'2012_MW_GW_Counties'!R9</f>
        <v>0</v>
      </c>
      <c r="AD9" s="28">
        <f>'2012_AG_GW_Counties'!S9+'2012_Urban_GW_Counties'!S9+'2012_MW_GW_Counties'!S9</f>
        <v>0</v>
      </c>
      <c r="AE9" s="28">
        <f>'2012_AG_GW_Counties'!W9</f>
        <v>0</v>
      </c>
      <c r="AF9" s="29">
        <f>'2012_Urban_GW_Counties'!W9</f>
        <v>0</v>
      </c>
      <c r="AG9" s="29">
        <f>'2012_MW_GW_Counties'!W9</f>
        <v>0</v>
      </c>
      <c r="AH9" s="28">
        <f>'2012_AG_GW_Counties'!W9+'2012_Urban_GW_Counties'!W9+'2012_MW_GW_Counties'!W9</f>
        <v>0</v>
      </c>
      <c r="AI9" s="29">
        <f t="shared" si="1"/>
        <v>553.4</v>
      </c>
      <c r="AL9" s="148" t="s">
        <v>230</v>
      </c>
      <c r="AM9" s="150">
        <v>201</v>
      </c>
      <c r="AN9" s="151" t="s">
        <v>151</v>
      </c>
      <c r="AO9" s="138">
        <f t="shared" ref="AO9:BA10" si="6">U6</f>
        <v>63.800000000000004</v>
      </c>
      <c r="AP9" s="138">
        <f t="shared" si="6"/>
        <v>20.7</v>
      </c>
      <c r="AQ9" s="138">
        <f t="shared" si="6"/>
        <v>0</v>
      </c>
      <c r="AR9" s="138">
        <f t="shared" si="6"/>
        <v>84.5</v>
      </c>
      <c r="AS9" s="138">
        <f t="shared" si="6"/>
        <v>110.2</v>
      </c>
      <c r="AT9" s="138">
        <f t="shared" si="6"/>
        <v>134.10000000000002</v>
      </c>
      <c r="AU9" s="138">
        <f t="shared" si="6"/>
        <v>56.8</v>
      </c>
      <c r="AV9" s="138">
        <f t="shared" si="6"/>
        <v>30.799999999999997</v>
      </c>
      <c r="AW9" s="138">
        <f t="shared" si="6"/>
        <v>0</v>
      </c>
      <c r="AX9" s="138">
        <f t="shared" si="6"/>
        <v>13.9</v>
      </c>
      <c r="AY9" s="138">
        <f t="shared" si="6"/>
        <v>0</v>
      </c>
      <c r="AZ9" s="138">
        <f t="shared" si="6"/>
        <v>0</v>
      </c>
      <c r="BA9" s="138">
        <f t="shared" si="6"/>
        <v>0</v>
      </c>
      <c r="BB9" s="138">
        <f>AH6</f>
        <v>0</v>
      </c>
      <c r="BC9" s="138">
        <f>AI6</f>
        <v>301.10000000000002</v>
      </c>
    </row>
    <row r="10" spans="1:56" ht="13.5" thickBot="1" x14ac:dyDescent="0.25">
      <c r="A10" s="23" t="s">
        <v>24</v>
      </c>
      <c r="B10" s="24" t="s">
        <v>25</v>
      </c>
      <c r="C10" s="28">
        <f>'2012_AG_GW_Counties'!C10</f>
        <v>0.8</v>
      </c>
      <c r="D10" s="29">
        <f>'2012_Urban_GW_Counties'!C10</f>
        <v>13.4</v>
      </c>
      <c r="E10" s="29">
        <f>'2012_MW_GW_Counties'!C10</f>
        <v>0</v>
      </c>
      <c r="F10" s="29">
        <f t="shared" si="0"/>
        <v>14.200000000000001</v>
      </c>
      <c r="G10" s="28">
        <f>'2012_AG_GW_Counties'!H10</f>
        <v>13.3</v>
      </c>
      <c r="H10" s="29">
        <f>'2012_Urban_GW_Counties'!H10</f>
        <v>58.900000000000006</v>
      </c>
      <c r="I10" s="29">
        <f>'2012_MW_GW_Counties'!H10</f>
        <v>0</v>
      </c>
      <c r="J10" s="28">
        <f>'2012_AG_GW_Counties'!D10+'2012_Urban_GW_Counties'!D10+'2012_MW_GW_Counties'!D10</f>
        <v>12.4</v>
      </c>
      <c r="K10" s="28">
        <f>'2012_AG_GW_Counties'!E10+'2012_Urban_GW_Counties'!E10+'2012_MW_GW_Counties'!E10</f>
        <v>0</v>
      </c>
      <c r="L10" s="28">
        <f>'2012_AG_GW_Counties'!F10+'2012_Urban_GW_Counties'!F10+'2012_MW_GW_Counties'!F10</f>
        <v>8.7999999999999989</v>
      </c>
      <c r="M10" s="28">
        <f>'2012_AG_GW_Counties'!J10</f>
        <v>0</v>
      </c>
      <c r="N10" s="29">
        <f>'2012_Urban_GW_Counties'!J10</f>
        <v>0</v>
      </c>
      <c r="O10" s="29">
        <f>'2012_MW_GW_Counties'!J10</f>
        <v>0</v>
      </c>
      <c r="P10" s="28">
        <f>'2012_AG_GW_Counties'!J10+'2012_Urban_GW_Counties'!J10+'2012_MW_GW_Counties'!J10</f>
        <v>0</v>
      </c>
      <c r="Q10" s="29">
        <f>'2012_AG_GW_Counties'!H10+'2012_Urban_GW_Counties'!H10+'2012_MW_GW_Counties'!H10</f>
        <v>72.2</v>
      </c>
      <c r="S10" s="27">
        <v>401</v>
      </c>
      <c r="T10" s="25" t="s">
        <v>93</v>
      </c>
      <c r="U10" s="28">
        <f>'2012_AG_GW_Counties'!P10</f>
        <v>242.79999999999998</v>
      </c>
      <c r="V10" s="29">
        <f>'2012_Urban_GW_Counties'!P10</f>
        <v>70.7</v>
      </c>
      <c r="W10" s="29">
        <f>'2012_MW_GW_Counties'!P10</f>
        <v>0</v>
      </c>
      <c r="X10" s="29">
        <f t="shared" si="3"/>
        <v>313.5</v>
      </c>
      <c r="Y10" s="28">
        <f>'2012_AG_GW_Counties'!U10</f>
        <v>288.99999999999994</v>
      </c>
      <c r="Z10" s="29">
        <f>'2012_Urban_GW_Counties'!U10</f>
        <v>256.8</v>
      </c>
      <c r="AA10" s="29">
        <f>'2012_MW_GW_Counties'!U10</f>
        <v>0</v>
      </c>
      <c r="AB10" s="28">
        <f>'2012_AG_GW_Counties'!Q10+'2012_Urban_GW_Counties'!Q10+'2012_MW_GW_Counties'!Q10</f>
        <v>56.8</v>
      </c>
      <c r="AC10" s="28">
        <f>'2012_AG_GW_Counties'!R10+'2012_Urban_GW_Counties'!R10+'2012_MW_GW_Counties'!R10</f>
        <v>6.5</v>
      </c>
      <c r="AD10" s="28">
        <f>'2012_AG_GW_Counties'!S10+'2012_Urban_GW_Counties'!S10+'2012_MW_GW_Counties'!S10</f>
        <v>0</v>
      </c>
      <c r="AE10" s="28">
        <f>'2012_AG_GW_Counties'!W10</f>
        <v>0</v>
      </c>
      <c r="AF10" s="29">
        <f>'2012_Urban_GW_Counties'!W10</f>
        <v>0</v>
      </c>
      <c r="AG10" s="29">
        <f>'2012_MW_GW_Counties'!W10</f>
        <v>0</v>
      </c>
      <c r="AH10" s="28">
        <f>'2012_AG_GW_Counties'!W10+'2012_Urban_GW_Counties'!W10+'2012_MW_GW_Counties'!W10</f>
        <v>0</v>
      </c>
      <c r="AI10" s="29">
        <f t="shared" si="1"/>
        <v>545.79999999999995</v>
      </c>
      <c r="AL10" s="148"/>
      <c r="AM10" s="152">
        <v>202</v>
      </c>
      <c r="AN10" s="153" t="s">
        <v>152</v>
      </c>
      <c r="AO10" s="154">
        <f t="shared" si="6"/>
        <v>16.2</v>
      </c>
      <c r="AP10" s="154">
        <f t="shared" si="6"/>
        <v>178.6</v>
      </c>
      <c r="AQ10" s="154">
        <f t="shared" si="6"/>
        <v>0</v>
      </c>
      <c r="AR10" s="154">
        <f t="shared" si="6"/>
        <v>194.79999999999998</v>
      </c>
      <c r="AS10" s="154">
        <f t="shared" si="6"/>
        <v>29.399999999999995</v>
      </c>
      <c r="AT10" s="154">
        <f t="shared" si="6"/>
        <v>1016.8</v>
      </c>
      <c r="AU10" s="154">
        <f t="shared" si="6"/>
        <v>0.3</v>
      </c>
      <c r="AV10" s="154">
        <f t="shared" si="6"/>
        <v>153.80000000000001</v>
      </c>
      <c r="AW10" s="154">
        <f t="shared" si="6"/>
        <v>72.599999999999994</v>
      </c>
      <c r="AX10" s="154">
        <f t="shared" si="6"/>
        <v>64</v>
      </c>
      <c r="AY10" s="154">
        <f t="shared" si="6"/>
        <v>0</v>
      </c>
      <c r="AZ10" s="154">
        <f t="shared" si="6"/>
        <v>27.1</v>
      </c>
      <c r="BA10" s="154">
        <f t="shared" si="6"/>
        <v>0</v>
      </c>
      <c r="BB10" s="154">
        <f>AH7</f>
        <v>27.1</v>
      </c>
      <c r="BC10" s="154">
        <f>AI7</f>
        <v>1046.5</v>
      </c>
    </row>
    <row r="11" spans="1:56" ht="13.5" thickTop="1" x14ac:dyDescent="0.2">
      <c r="A11" s="23" t="s">
        <v>26</v>
      </c>
      <c r="B11" s="24" t="s">
        <v>27</v>
      </c>
      <c r="C11" s="28">
        <f>'2012_AG_GW_Counties'!C11</f>
        <v>2623.3999999999996</v>
      </c>
      <c r="D11" s="29">
        <f>'2012_Urban_GW_Counties'!C11</f>
        <v>185.4</v>
      </c>
      <c r="E11" s="29">
        <f>'2012_MW_GW_Counties'!C11</f>
        <v>0</v>
      </c>
      <c r="F11" s="29">
        <f t="shared" si="0"/>
        <v>2808.7999999999997</v>
      </c>
      <c r="G11" s="28">
        <f>'2012_AG_GW_Counties'!H11</f>
        <v>4567.5999999999995</v>
      </c>
      <c r="H11" s="29">
        <f>'2012_Urban_GW_Counties'!H11</f>
        <v>245.5</v>
      </c>
      <c r="I11" s="29">
        <f>'2012_MW_GW_Counties'!H11</f>
        <v>31.8</v>
      </c>
      <c r="J11" s="28">
        <f>'2012_AG_GW_Counties'!D11+'2012_Urban_GW_Counties'!D11+'2012_MW_GW_Counties'!D11</f>
        <v>661.00000000000011</v>
      </c>
      <c r="K11" s="28">
        <f>'2012_AG_GW_Counties'!E11+'2012_Urban_GW_Counties'!E11+'2012_MW_GW_Counties'!E11</f>
        <v>1.6</v>
      </c>
      <c r="L11" s="28">
        <f>'2012_AG_GW_Counties'!F11+'2012_Urban_GW_Counties'!F11+'2012_MW_GW_Counties'!F11</f>
        <v>60.800000000000004</v>
      </c>
      <c r="M11" s="28">
        <f>'2012_AG_GW_Counties'!J11</f>
        <v>0</v>
      </c>
      <c r="N11" s="29">
        <f>'2012_Urban_GW_Counties'!J11</f>
        <v>0</v>
      </c>
      <c r="O11" s="29">
        <f>'2012_MW_GW_Counties'!J11</f>
        <v>0</v>
      </c>
      <c r="P11" s="28">
        <f>'2012_AG_GW_Counties'!J11+'2012_Urban_GW_Counties'!J11+'2012_MW_GW_Counties'!J11</f>
        <v>0</v>
      </c>
      <c r="Q11" s="29">
        <f>'2012_AG_GW_Counties'!H11+'2012_Urban_GW_Counties'!H11+'2012_MW_GW_Counties'!H11</f>
        <v>4844.8999999999996</v>
      </c>
      <c r="S11" s="27">
        <v>402</v>
      </c>
      <c r="T11" s="25" t="s">
        <v>155</v>
      </c>
      <c r="U11" s="28">
        <f>'2012_AG_GW_Counties'!P11</f>
        <v>2.8</v>
      </c>
      <c r="V11" s="29">
        <f>'2012_Urban_GW_Counties'!P11</f>
        <v>527.69999999999993</v>
      </c>
      <c r="W11" s="29">
        <f>'2012_MW_GW_Counties'!P11</f>
        <v>0</v>
      </c>
      <c r="X11" s="29">
        <f t="shared" si="3"/>
        <v>530.49999999999989</v>
      </c>
      <c r="Y11" s="28">
        <f>'2012_AG_GW_Counties'!U11</f>
        <v>5.0999999999999996</v>
      </c>
      <c r="Z11" s="29">
        <f>'2012_Urban_GW_Counties'!U11</f>
        <v>1455.6999999999998</v>
      </c>
      <c r="AA11" s="29">
        <f>'2012_MW_GW_Counties'!U11</f>
        <v>29.3</v>
      </c>
      <c r="AB11" s="28">
        <f>'2012_AG_GW_Counties'!Q11+'2012_Urban_GW_Counties'!Q11+'2012_MW_GW_Counties'!Q11</f>
        <v>57.70000000000001</v>
      </c>
      <c r="AC11" s="28">
        <f>'2012_AG_GW_Counties'!R11+'2012_Urban_GW_Counties'!R11+'2012_MW_GW_Counties'!R11</f>
        <v>13.399999999999999</v>
      </c>
      <c r="AD11" s="28">
        <f>'2012_AG_GW_Counties'!S11+'2012_Urban_GW_Counties'!S11+'2012_MW_GW_Counties'!S11</f>
        <v>0</v>
      </c>
      <c r="AE11" s="28">
        <f>'2012_AG_GW_Counties'!W11</f>
        <v>0</v>
      </c>
      <c r="AF11" s="29">
        <f>'2012_Urban_GW_Counties'!W11</f>
        <v>0</v>
      </c>
      <c r="AG11" s="29">
        <f>'2012_MW_GW_Counties'!W11</f>
        <v>0</v>
      </c>
      <c r="AH11" s="28">
        <f>'2012_AG_GW_Counties'!W11+'2012_Urban_GW_Counties'!W11+'2012_MW_GW_Counties'!W11</f>
        <v>0</v>
      </c>
      <c r="AI11" s="29">
        <f t="shared" si="1"/>
        <v>1490.0999999999997</v>
      </c>
      <c r="AL11" s="148"/>
      <c r="AM11" s="150"/>
      <c r="AN11" s="155" t="s">
        <v>242</v>
      </c>
      <c r="AO11" s="138">
        <f>SUM(AO9:AO10)</f>
        <v>80</v>
      </c>
      <c r="AP11" s="138">
        <f t="shared" ref="AP11:BC11" si="7">SUM(AP9:AP10)</f>
        <v>199.29999999999998</v>
      </c>
      <c r="AQ11" s="138">
        <f t="shared" si="7"/>
        <v>0</v>
      </c>
      <c r="AR11" s="138">
        <f t="shared" si="7"/>
        <v>279.29999999999995</v>
      </c>
      <c r="AS11" s="138">
        <f t="shared" si="7"/>
        <v>139.6</v>
      </c>
      <c r="AT11" s="138">
        <f t="shared" si="7"/>
        <v>1150.9000000000001</v>
      </c>
      <c r="AU11" s="138">
        <f t="shared" si="7"/>
        <v>57.099999999999994</v>
      </c>
      <c r="AV11" s="138">
        <f t="shared" si="7"/>
        <v>184.60000000000002</v>
      </c>
      <c r="AW11" s="138">
        <f t="shared" si="7"/>
        <v>72.599999999999994</v>
      </c>
      <c r="AX11" s="138">
        <f t="shared" si="7"/>
        <v>77.900000000000006</v>
      </c>
      <c r="AY11" s="138">
        <f t="shared" si="7"/>
        <v>0</v>
      </c>
      <c r="AZ11" s="138">
        <f t="shared" si="7"/>
        <v>27.1</v>
      </c>
      <c r="BA11" s="138">
        <f t="shared" si="7"/>
        <v>0</v>
      </c>
      <c r="BB11" s="138">
        <f t="shared" si="7"/>
        <v>27.1</v>
      </c>
      <c r="BC11" s="138">
        <f t="shared" si="7"/>
        <v>1347.6</v>
      </c>
      <c r="BD11" s="28">
        <f>AS11+AT11+AU11</f>
        <v>1347.6</v>
      </c>
    </row>
    <row r="12" spans="1:56" x14ac:dyDescent="0.2">
      <c r="A12" s="23" t="s">
        <v>28</v>
      </c>
      <c r="B12" s="24" t="s">
        <v>29</v>
      </c>
      <c r="C12" s="28">
        <f>'2012_AG_GW_Counties'!C12</f>
        <v>334.09999999999997</v>
      </c>
      <c r="D12" s="29">
        <f>'2012_Urban_GW_Counties'!C12</f>
        <v>7.6</v>
      </c>
      <c r="E12" s="29">
        <f>'2012_MW_GW_Counties'!C12</f>
        <v>2.8</v>
      </c>
      <c r="F12" s="29">
        <f t="shared" si="0"/>
        <v>344.5</v>
      </c>
      <c r="G12" s="28">
        <f>'2012_AG_GW_Counties'!H12</f>
        <v>1099.3</v>
      </c>
      <c r="H12" s="29">
        <f>'2012_Urban_GW_Counties'!H12</f>
        <v>7.6999999999999993</v>
      </c>
      <c r="I12" s="29">
        <f>'2012_MW_GW_Counties'!H12</f>
        <v>79.2</v>
      </c>
      <c r="J12" s="28">
        <f>'2012_AG_GW_Counties'!D12+'2012_Urban_GW_Counties'!D12+'2012_MW_GW_Counties'!D12</f>
        <v>30.099999999999998</v>
      </c>
      <c r="K12" s="28">
        <f>'2012_AG_GW_Counties'!E12+'2012_Urban_GW_Counties'!E12+'2012_MW_GW_Counties'!E12</f>
        <v>0</v>
      </c>
      <c r="L12" s="28">
        <f>'2012_AG_GW_Counties'!F12+'2012_Urban_GW_Counties'!F12+'2012_MW_GW_Counties'!F12</f>
        <v>54.500000000000007</v>
      </c>
      <c r="M12" s="28">
        <f>'2012_AG_GW_Counties'!J12</f>
        <v>71.3</v>
      </c>
      <c r="N12" s="29">
        <f>'2012_Urban_GW_Counties'!J12</f>
        <v>0</v>
      </c>
      <c r="O12" s="29">
        <f>'2012_MW_GW_Counties'!J12</f>
        <v>5.3</v>
      </c>
      <c r="P12" s="28">
        <f>'2012_AG_GW_Counties'!J12+'2012_Urban_GW_Counties'!J12+'2012_MW_GW_Counties'!J12</f>
        <v>76.599999999999994</v>
      </c>
      <c r="Q12" s="29">
        <f>'2012_AG_GW_Counties'!H12+'2012_Urban_GW_Counties'!H12+'2012_MW_GW_Counties'!H12</f>
        <v>1186.2</v>
      </c>
      <c r="S12" s="27">
        <v>403</v>
      </c>
      <c r="T12" s="25" t="s">
        <v>156</v>
      </c>
      <c r="U12" s="28">
        <f>'2012_AG_GW_Counties'!P12</f>
        <v>150.6</v>
      </c>
      <c r="V12" s="29">
        <f>'2012_Urban_GW_Counties'!P12</f>
        <v>430.3</v>
      </c>
      <c r="W12" s="29">
        <f>'2012_MW_GW_Counties'!P12</f>
        <v>0.2</v>
      </c>
      <c r="X12" s="29">
        <f t="shared" si="3"/>
        <v>581.1</v>
      </c>
      <c r="Y12" s="28">
        <f>'2012_AG_GW_Counties'!U12</f>
        <v>165.1</v>
      </c>
      <c r="Z12" s="29">
        <f>'2012_Urban_GW_Counties'!U12</f>
        <v>1219.5999999999999</v>
      </c>
      <c r="AA12" s="29">
        <f>'2012_MW_GW_Counties'!U12</f>
        <v>6.1</v>
      </c>
      <c r="AB12" s="28">
        <f>'2012_AG_GW_Counties'!Q12+'2012_Urban_GW_Counties'!Q12+'2012_MW_GW_Counties'!Q12</f>
        <v>295.60000000000002</v>
      </c>
      <c r="AC12" s="28">
        <f>'2012_AG_GW_Counties'!R12+'2012_Urban_GW_Counties'!R12+'2012_MW_GW_Counties'!R12</f>
        <v>53.4</v>
      </c>
      <c r="AD12" s="28">
        <f>'2012_AG_GW_Counties'!S12+'2012_Urban_GW_Counties'!S12+'2012_MW_GW_Counties'!S12</f>
        <v>0</v>
      </c>
      <c r="AE12" s="28">
        <f>'2012_AG_GW_Counties'!W12</f>
        <v>4.8000000000000007</v>
      </c>
      <c r="AF12" s="29">
        <f>'2012_Urban_GW_Counties'!W12</f>
        <v>259.39999999999998</v>
      </c>
      <c r="AG12" s="29">
        <f>'2012_MW_GW_Counties'!W12</f>
        <v>0</v>
      </c>
      <c r="AH12" s="28">
        <f>'2012_AG_GW_Counties'!W12+'2012_Urban_GW_Counties'!W12+'2012_MW_GW_Counties'!W12</f>
        <v>264.2</v>
      </c>
      <c r="AI12" s="29">
        <f t="shared" si="1"/>
        <v>1390.7999999999997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'2012_AG_GW_Counties'!C13</f>
        <v>69.400000000000006</v>
      </c>
      <c r="D13" s="29">
        <f>'2012_Urban_GW_Counties'!C13</f>
        <v>16.399999999999999</v>
      </c>
      <c r="E13" s="29">
        <f>'2012_MW_GW_Counties'!C13</f>
        <v>0</v>
      </c>
      <c r="F13" s="29">
        <f t="shared" si="0"/>
        <v>85.800000000000011</v>
      </c>
      <c r="G13" s="28">
        <f>'2012_AG_GW_Counties'!H13</f>
        <v>72.8</v>
      </c>
      <c r="H13" s="29">
        <f>'2012_Urban_GW_Counties'!H13</f>
        <v>20.6</v>
      </c>
      <c r="I13" s="29">
        <f>'2012_MW_GW_Counties'!H13</f>
        <v>0</v>
      </c>
      <c r="J13" s="28">
        <f>'2012_AG_GW_Counties'!D13+'2012_Urban_GW_Counties'!D13+'2012_MW_GW_Counties'!D13</f>
        <v>20.800000000000004</v>
      </c>
      <c r="K13" s="28">
        <f>'2012_AG_GW_Counties'!E13+'2012_Urban_GW_Counties'!E13+'2012_MW_GW_Counties'!E13</f>
        <v>0</v>
      </c>
      <c r="L13" s="28">
        <f>'2012_AG_GW_Counties'!F13+'2012_Urban_GW_Counties'!F13+'2012_MW_GW_Counties'!F13</f>
        <v>0</v>
      </c>
      <c r="M13" s="28">
        <f>'2012_AG_GW_Counties'!J13</f>
        <v>0</v>
      </c>
      <c r="N13" s="29">
        <f>'2012_Urban_GW_Counties'!J13</f>
        <v>0</v>
      </c>
      <c r="O13" s="29">
        <f>'2012_MW_GW_Counties'!J13</f>
        <v>0</v>
      </c>
      <c r="P13" s="28">
        <f>'2012_AG_GW_Counties'!J13+'2012_Urban_GW_Counties'!J13+'2012_MW_GW_Counties'!J13</f>
        <v>0</v>
      </c>
      <c r="Q13" s="29">
        <f>'2012_AG_GW_Counties'!H13+'2012_Urban_GW_Counties'!H13+'2012_MW_GW_Counties'!H13</f>
        <v>93.4</v>
      </c>
      <c r="S13" s="27">
        <v>404</v>
      </c>
      <c r="T13" s="25" t="s">
        <v>81</v>
      </c>
      <c r="U13" s="28">
        <f>'2012_AG_GW_Counties'!P13</f>
        <v>36.9</v>
      </c>
      <c r="V13" s="29">
        <f>'2012_Urban_GW_Counties'!P13</f>
        <v>22.299999999999997</v>
      </c>
      <c r="W13" s="29">
        <f>'2012_MW_GW_Counties'!P13</f>
        <v>0</v>
      </c>
      <c r="X13" s="29">
        <f t="shared" si="3"/>
        <v>59.199999999999996</v>
      </c>
      <c r="Y13" s="28">
        <f>'2012_AG_GW_Counties'!U13</f>
        <v>220.2</v>
      </c>
      <c r="Z13" s="29">
        <f>'2012_Urban_GW_Counties'!U13</f>
        <v>646.09999999999991</v>
      </c>
      <c r="AA13" s="29">
        <f>'2012_MW_GW_Counties'!U13</f>
        <v>0</v>
      </c>
      <c r="AB13" s="28">
        <f>'2012_AG_GW_Counties'!Q13+'2012_Urban_GW_Counties'!Q13+'2012_MW_GW_Counties'!Q13</f>
        <v>14.9</v>
      </c>
      <c r="AC13" s="28">
        <f>'2012_AG_GW_Counties'!R13+'2012_Urban_GW_Counties'!R13+'2012_MW_GW_Counties'!R13</f>
        <v>0.7</v>
      </c>
      <c r="AD13" s="28">
        <f>'2012_AG_GW_Counties'!S13+'2012_Urban_GW_Counties'!S13+'2012_MW_GW_Counties'!S13</f>
        <v>0</v>
      </c>
      <c r="AE13" s="28">
        <f>'2012_AG_GW_Counties'!W13</f>
        <v>0</v>
      </c>
      <c r="AF13" s="29">
        <f>'2012_Urban_GW_Counties'!W13</f>
        <v>0</v>
      </c>
      <c r="AG13" s="29">
        <f>'2012_MW_GW_Counties'!W13</f>
        <v>0</v>
      </c>
      <c r="AH13" s="28">
        <f>'2012_AG_GW_Counties'!W13+'2012_Urban_GW_Counties'!W13+'2012_MW_GW_Counties'!W13</f>
        <v>0</v>
      </c>
      <c r="AI13" s="29">
        <f t="shared" si="1"/>
        <v>866.3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'2012_AG_GW_Counties'!C14</f>
        <v>0</v>
      </c>
      <c r="D14" s="29">
        <f>'2012_Urban_GW_Counties'!C14</f>
        <v>0.9</v>
      </c>
      <c r="E14" s="29">
        <f>'2012_MW_GW_Counties'!C14</f>
        <v>0</v>
      </c>
      <c r="F14" s="29">
        <f t="shared" si="0"/>
        <v>0.9</v>
      </c>
      <c r="G14" s="28">
        <f>'2012_AG_GW_Counties'!H14</f>
        <v>2953.9</v>
      </c>
      <c r="H14" s="29">
        <f>'2012_Urban_GW_Counties'!H14</f>
        <v>67.09999999999998</v>
      </c>
      <c r="I14" s="29">
        <f>'2012_MW_GW_Counties'!H14</f>
        <v>44.4</v>
      </c>
      <c r="J14" s="28">
        <f>'2012_AG_GW_Counties'!D14+'2012_Urban_GW_Counties'!D14+'2012_MW_GW_Counties'!D14</f>
        <v>1.4000000000000001</v>
      </c>
      <c r="K14" s="28">
        <f>'2012_AG_GW_Counties'!E14+'2012_Urban_GW_Counties'!E14+'2012_MW_GW_Counties'!E14</f>
        <v>0</v>
      </c>
      <c r="L14" s="28">
        <f>'2012_AG_GW_Counties'!F14+'2012_Urban_GW_Counties'!F14+'2012_MW_GW_Counties'!F14</f>
        <v>0</v>
      </c>
      <c r="M14" s="28">
        <f>'2012_AG_GW_Counties'!J14</f>
        <v>95.5</v>
      </c>
      <c r="N14" s="29">
        <f>'2012_Urban_GW_Counties'!J14</f>
        <v>2.1</v>
      </c>
      <c r="O14" s="29">
        <f>'2012_MW_GW_Counties'!J14</f>
        <v>0</v>
      </c>
      <c r="P14" s="28">
        <f>'2012_AG_GW_Counties'!J14+'2012_Urban_GW_Counties'!J14+'2012_MW_GW_Counties'!J14</f>
        <v>97.6</v>
      </c>
      <c r="Q14" s="29">
        <f>'2012_AG_GW_Counties'!H14+'2012_Urban_GW_Counties'!H14+'2012_MW_GW_Counties'!H14</f>
        <v>3065.4</v>
      </c>
      <c r="S14" s="27">
        <v>501</v>
      </c>
      <c r="T14" s="25" t="s">
        <v>157</v>
      </c>
      <c r="U14" s="28">
        <f>'2012_AG_GW_Counties'!P14</f>
        <v>71.8</v>
      </c>
      <c r="V14" s="29">
        <f>'2012_Urban_GW_Counties'!P14</f>
        <v>11.1</v>
      </c>
      <c r="W14" s="29">
        <f>'2012_MW_GW_Counties'!P14</f>
        <v>0.7</v>
      </c>
      <c r="X14" s="29">
        <f t="shared" si="3"/>
        <v>83.6</v>
      </c>
      <c r="Y14" s="28">
        <f>'2012_AG_GW_Counties'!U14</f>
        <v>271.90000000000003</v>
      </c>
      <c r="Z14" s="29">
        <f>'2012_Urban_GW_Counties'!U14</f>
        <v>13.2</v>
      </c>
      <c r="AA14" s="29">
        <f>'2012_MW_GW_Counties'!U14</f>
        <v>13.5</v>
      </c>
      <c r="AB14" s="28">
        <f>'2012_AG_GW_Counties'!Q14+'2012_Urban_GW_Counties'!Q14+'2012_MW_GW_Counties'!Q14</f>
        <v>15.299999999999997</v>
      </c>
      <c r="AC14" s="28">
        <f>'2012_AG_GW_Counties'!R14+'2012_Urban_GW_Counties'!R14+'2012_MW_GW_Counties'!R14</f>
        <v>0</v>
      </c>
      <c r="AD14" s="28">
        <f>'2012_AG_GW_Counties'!S14+'2012_Urban_GW_Counties'!S14+'2012_MW_GW_Counties'!S14</f>
        <v>3.6000000000000005</v>
      </c>
      <c r="AE14" s="28">
        <f>'2012_AG_GW_Counties'!W14</f>
        <v>6.1</v>
      </c>
      <c r="AF14" s="29">
        <f>'2012_Urban_GW_Counties'!W14</f>
        <v>0</v>
      </c>
      <c r="AG14" s="29">
        <f>'2012_MW_GW_Counties'!W14</f>
        <v>0.1</v>
      </c>
      <c r="AH14" s="28">
        <f>'2012_AG_GW_Counties'!W14+'2012_Urban_GW_Counties'!W14+'2012_MW_GW_Counties'!W14</f>
        <v>6.1999999999999993</v>
      </c>
      <c r="AI14" s="29">
        <f t="shared" si="1"/>
        <v>298.60000000000002</v>
      </c>
      <c r="AL14" s="148" t="s">
        <v>231</v>
      </c>
      <c r="AM14" s="150">
        <v>301</v>
      </c>
      <c r="AN14" s="151" t="s">
        <v>153</v>
      </c>
      <c r="AO14" s="138">
        <f t="shared" ref="AO14:BA15" si="8">U8</f>
        <v>536.4</v>
      </c>
      <c r="AP14" s="138">
        <f t="shared" si="8"/>
        <v>111.99999999999997</v>
      </c>
      <c r="AQ14" s="138">
        <f t="shared" si="8"/>
        <v>0</v>
      </c>
      <c r="AR14" s="138">
        <f t="shared" si="8"/>
        <v>648.4</v>
      </c>
      <c r="AS14" s="138">
        <f t="shared" si="8"/>
        <v>584.5</v>
      </c>
      <c r="AT14" s="138">
        <f t="shared" si="8"/>
        <v>130.79999999999995</v>
      </c>
      <c r="AU14" s="138">
        <f t="shared" si="8"/>
        <v>0</v>
      </c>
      <c r="AV14" s="138">
        <f t="shared" si="8"/>
        <v>131.59999999999997</v>
      </c>
      <c r="AW14" s="138">
        <f t="shared" si="8"/>
        <v>7.1</v>
      </c>
      <c r="AX14" s="138">
        <f t="shared" si="8"/>
        <v>3.8000000000000003</v>
      </c>
      <c r="AY14" s="138">
        <f t="shared" si="8"/>
        <v>0</v>
      </c>
      <c r="AZ14" s="138">
        <f t="shared" si="8"/>
        <v>0</v>
      </c>
      <c r="BA14" s="138">
        <f t="shared" si="8"/>
        <v>0</v>
      </c>
      <c r="BB14" s="138">
        <f>AH8</f>
        <v>0</v>
      </c>
      <c r="BC14" s="138">
        <f>AI8</f>
        <v>715.3</v>
      </c>
    </row>
    <row r="15" spans="1:56" ht="13.5" thickBot="1" x14ac:dyDescent="0.25">
      <c r="A15" s="23" t="s">
        <v>34</v>
      </c>
      <c r="B15" s="24" t="s">
        <v>35</v>
      </c>
      <c r="C15" s="28">
        <f>'2012_AG_GW_Counties'!C15</f>
        <v>63.8</v>
      </c>
      <c r="D15" s="29">
        <f>'2012_Urban_GW_Counties'!C15</f>
        <v>12.099999999999996</v>
      </c>
      <c r="E15" s="29">
        <f>'2012_MW_GW_Counties'!C15</f>
        <v>0</v>
      </c>
      <c r="F15" s="29">
        <f t="shared" si="0"/>
        <v>75.899999999999991</v>
      </c>
      <c r="G15" s="28">
        <f>'2012_AG_GW_Counties'!H15</f>
        <v>91.699999999999989</v>
      </c>
      <c r="H15" s="29">
        <f>'2012_Urban_GW_Counties'!H15</f>
        <v>12.099999999999996</v>
      </c>
      <c r="I15" s="29">
        <f>'2012_MW_GW_Counties'!H15</f>
        <v>0</v>
      </c>
      <c r="J15" s="28">
        <f>'2012_AG_GW_Counties'!D15+'2012_Urban_GW_Counties'!D15+'2012_MW_GW_Counties'!D15</f>
        <v>13.5</v>
      </c>
      <c r="K15" s="28">
        <f>'2012_AG_GW_Counties'!E15+'2012_Urban_GW_Counties'!E15+'2012_MW_GW_Counties'!E15</f>
        <v>0</v>
      </c>
      <c r="L15" s="28">
        <f>'2012_AG_GW_Counties'!F15+'2012_Urban_GW_Counties'!F15+'2012_MW_GW_Counties'!F15</f>
        <v>0</v>
      </c>
      <c r="M15" s="28">
        <f>'2012_AG_GW_Counties'!J15</f>
        <v>0</v>
      </c>
      <c r="N15" s="29">
        <f>'2012_Urban_GW_Counties'!J15</f>
        <v>0</v>
      </c>
      <c r="O15" s="29">
        <f>'2012_MW_GW_Counties'!J15</f>
        <v>0</v>
      </c>
      <c r="P15" s="28">
        <f>'2012_AG_GW_Counties'!J15+'2012_Urban_GW_Counties'!J15+'2012_MW_GW_Counties'!J15</f>
        <v>0</v>
      </c>
      <c r="Q15" s="29">
        <f>'2012_AG_GW_Counties'!H15+'2012_Urban_GW_Counties'!H15+'2012_MW_GW_Counties'!H15</f>
        <v>103.79999999999998</v>
      </c>
      <c r="S15" s="27">
        <v>502</v>
      </c>
      <c r="T15" s="25" t="s">
        <v>158</v>
      </c>
      <c r="U15" s="28">
        <f>'2012_AG_GW_Counties'!P15</f>
        <v>1</v>
      </c>
      <c r="V15" s="29">
        <f>'2012_Urban_GW_Counties'!P15</f>
        <v>0.4</v>
      </c>
      <c r="W15" s="29">
        <f>'2012_MW_GW_Counties'!P15</f>
        <v>0</v>
      </c>
      <c r="X15" s="29">
        <f t="shared" si="3"/>
        <v>1.4</v>
      </c>
      <c r="Y15" s="28">
        <f>'2012_AG_GW_Counties'!U15</f>
        <v>10.3</v>
      </c>
      <c r="Z15" s="29">
        <f>'2012_Urban_GW_Counties'!U15</f>
        <v>0.7</v>
      </c>
      <c r="AA15" s="29">
        <f>'2012_MW_GW_Counties'!U15</f>
        <v>0</v>
      </c>
      <c r="AB15" s="28">
        <f>'2012_AG_GW_Counties'!Q15+'2012_Urban_GW_Counties'!Q15+'2012_MW_GW_Counties'!Q15</f>
        <v>0.5</v>
      </c>
      <c r="AC15" s="28">
        <f>'2012_AG_GW_Counties'!R15+'2012_Urban_GW_Counties'!R15+'2012_MW_GW_Counties'!R15</f>
        <v>0</v>
      </c>
      <c r="AD15" s="28">
        <f>'2012_AG_GW_Counties'!S15+'2012_Urban_GW_Counties'!S15+'2012_MW_GW_Counties'!S15</f>
        <v>0.4</v>
      </c>
      <c r="AE15" s="28">
        <f>'2012_AG_GW_Counties'!W15</f>
        <v>0</v>
      </c>
      <c r="AF15" s="29">
        <f>'2012_Urban_GW_Counties'!W15</f>
        <v>0</v>
      </c>
      <c r="AG15" s="29">
        <f>'2012_MW_GW_Counties'!W15</f>
        <v>0</v>
      </c>
      <c r="AH15" s="28">
        <f>'2012_AG_GW_Counties'!W15+'2012_Urban_GW_Counties'!W15+'2012_MW_GW_Counties'!W15</f>
        <v>0</v>
      </c>
      <c r="AI15" s="29">
        <f t="shared" si="1"/>
        <v>11</v>
      </c>
      <c r="AL15" s="148"/>
      <c r="AM15" s="152">
        <v>302</v>
      </c>
      <c r="AN15" s="153" t="s">
        <v>154</v>
      </c>
      <c r="AO15" s="154">
        <f t="shared" si="8"/>
        <v>390.19999999999993</v>
      </c>
      <c r="AP15" s="154">
        <f t="shared" si="8"/>
        <v>72.099999999999994</v>
      </c>
      <c r="AQ15" s="154">
        <f t="shared" si="8"/>
        <v>0</v>
      </c>
      <c r="AR15" s="154">
        <f t="shared" si="8"/>
        <v>462.29999999999995</v>
      </c>
      <c r="AS15" s="154">
        <f t="shared" si="8"/>
        <v>413.9</v>
      </c>
      <c r="AT15" s="154">
        <f t="shared" si="8"/>
        <v>139.5</v>
      </c>
      <c r="AU15" s="154">
        <f t="shared" si="8"/>
        <v>0</v>
      </c>
      <c r="AV15" s="154">
        <f t="shared" si="8"/>
        <v>59.900000000000006</v>
      </c>
      <c r="AW15" s="154">
        <f t="shared" si="8"/>
        <v>0</v>
      </c>
      <c r="AX15" s="154">
        <f t="shared" si="8"/>
        <v>0</v>
      </c>
      <c r="AY15" s="154">
        <f t="shared" si="8"/>
        <v>0</v>
      </c>
      <c r="AZ15" s="154">
        <f t="shared" si="8"/>
        <v>0</v>
      </c>
      <c r="BA15" s="154">
        <f t="shared" si="8"/>
        <v>0</v>
      </c>
      <c r="BB15" s="154">
        <f>AH9</f>
        <v>0</v>
      </c>
      <c r="BC15" s="154">
        <f>AI9</f>
        <v>553.4</v>
      </c>
    </row>
    <row r="16" spans="1:56" ht="13.5" thickTop="1" x14ac:dyDescent="0.2">
      <c r="A16" s="23" t="s">
        <v>36</v>
      </c>
      <c r="B16" s="24" t="s">
        <v>37</v>
      </c>
      <c r="C16" s="28">
        <f>'2012_AG_GW_Counties'!C16</f>
        <v>1799.6999999999998</v>
      </c>
      <c r="D16" s="29">
        <f>'2012_Urban_GW_Counties'!C16</f>
        <v>197.79999999999998</v>
      </c>
      <c r="E16" s="29">
        <f>'2012_MW_GW_Counties'!C16</f>
        <v>42.7</v>
      </c>
      <c r="F16" s="29">
        <f t="shared" si="0"/>
        <v>2040.1999999999998</v>
      </c>
      <c r="G16" s="28">
        <f>'2012_AG_GW_Counties'!H16</f>
        <v>3532.2999999999997</v>
      </c>
      <c r="H16" s="29">
        <f>'2012_Urban_GW_Counties'!H16</f>
        <v>244.99999999999997</v>
      </c>
      <c r="I16" s="29">
        <f>'2012_MW_GW_Counties'!H16</f>
        <v>57.6</v>
      </c>
      <c r="J16" s="28">
        <f>'2012_AG_GW_Counties'!D16+'2012_Urban_GW_Counties'!D16+'2012_MW_GW_Counties'!D16</f>
        <v>512.20000000000005</v>
      </c>
      <c r="K16" s="28">
        <f>'2012_AG_GW_Counties'!E16+'2012_Urban_GW_Counties'!E16+'2012_MW_GW_Counties'!E16</f>
        <v>83.899999999999991</v>
      </c>
      <c r="L16" s="28">
        <f>'2012_AG_GW_Counties'!F16+'2012_Urban_GW_Counties'!F16+'2012_MW_GW_Counties'!F16</f>
        <v>86.300000000000011</v>
      </c>
      <c r="M16" s="28">
        <f>'2012_AG_GW_Counties'!J16</f>
        <v>5.3</v>
      </c>
      <c r="N16" s="29">
        <f>'2012_Urban_GW_Counties'!J16</f>
        <v>4.7</v>
      </c>
      <c r="O16" s="29">
        <f>'2012_MW_GW_Counties'!J16</f>
        <v>0</v>
      </c>
      <c r="P16" s="28">
        <f>'2012_AG_GW_Counties'!J16+'2012_Urban_GW_Counties'!J16+'2012_MW_GW_Counties'!J16</f>
        <v>10</v>
      </c>
      <c r="Q16" s="29">
        <f>'2012_AG_GW_Counties'!H16+'2012_Urban_GW_Counties'!H16+'2012_MW_GW_Counties'!H16</f>
        <v>3834.8999999999996</v>
      </c>
      <c r="S16" s="27">
        <v>503</v>
      </c>
      <c r="T16" s="25" t="s">
        <v>159</v>
      </c>
      <c r="U16" s="28">
        <f>'2012_AG_GW_Counties'!P16</f>
        <v>298.60000000000002</v>
      </c>
      <c r="V16" s="29">
        <f>'2012_Urban_GW_Counties'!P16</f>
        <v>23.2</v>
      </c>
      <c r="W16" s="29">
        <f>'2012_MW_GW_Counties'!P16</f>
        <v>0</v>
      </c>
      <c r="X16" s="29">
        <f t="shared" si="3"/>
        <v>321.8</v>
      </c>
      <c r="Y16" s="28">
        <f>'2012_AG_GW_Counties'!U16</f>
        <v>524.79999999999995</v>
      </c>
      <c r="Z16" s="29">
        <f>'2012_Urban_GW_Counties'!U16</f>
        <v>34.5</v>
      </c>
      <c r="AA16" s="29">
        <f>'2012_MW_GW_Counties'!U16</f>
        <v>0.6</v>
      </c>
      <c r="AB16" s="28">
        <f>'2012_AG_GW_Counties'!Q16+'2012_Urban_GW_Counties'!Q16+'2012_MW_GW_Counties'!Q16</f>
        <v>33.6</v>
      </c>
      <c r="AC16" s="28">
        <f>'2012_AG_GW_Counties'!R16+'2012_Urban_GW_Counties'!R16+'2012_MW_GW_Counties'!R16</f>
        <v>0</v>
      </c>
      <c r="AD16" s="28">
        <f>'2012_AG_GW_Counties'!S16+'2012_Urban_GW_Counties'!S16+'2012_MW_GW_Counties'!S16</f>
        <v>26.000000000000004</v>
      </c>
      <c r="AE16" s="28">
        <f>'2012_AG_GW_Counties'!W16</f>
        <v>7.3</v>
      </c>
      <c r="AF16" s="29">
        <f>'2012_Urban_GW_Counties'!W16</f>
        <v>0</v>
      </c>
      <c r="AG16" s="29">
        <f>'2012_MW_GW_Counties'!W16</f>
        <v>0</v>
      </c>
      <c r="AH16" s="28">
        <f>'2012_AG_GW_Counties'!W16+'2012_Urban_GW_Counties'!W16+'2012_MW_GW_Counties'!W16</f>
        <v>7.3</v>
      </c>
      <c r="AI16" s="29">
        <f t="shared" si="1"/>
        <v>559.9</v>
      </c>
      <c r="AL16" s="148"/>
      <c r="AM16" s="150"/>
      <c r="AN16" s="155" t="s">
        <v>242</v>
      </c>
      <c r="AO16" s="138">
        <f>SUM(AO14:AO15)</f>
        <v>926.59999999999991</v>
      </c>
      <c r="AP16" s="138">
        <f t="shared" ref="AP16:BC16" si="9">SUM(AP14:AP15)</f>
        <v>184.09999999999997</v>
      </c>
      <c r="AQ16" s="138">
        <f t="shared" si="9"/>
        <v>0</v>
      </c>
      <c r="AR16" s="138">
        <f t="shared" si="9"/>
        <v>1110.6999999999998</v>
      </c>
      <c r="AS16" s="138">
        <f t="shared" si="9"/>
        <v>998.4</v>
      </c>
      <c r="AT16" s="138">
        <f t="shared" si="9"/>
        <v>270.29999999999995</v>
      </c>
      <c r="AU16" s="138">
        <f t="shared" si="9"/>
        <v>0</v>
      </c>
      <c r="AV16" s="138">
        <f t="shared" si="9"/>
        <v>191.49999999999997</v>
      </c>
      <c r="AW16" s="138">
        <f t="shared" si="9"/>
        <v>7.1</v>
      </c>
      <c r="AX16" s="138">
        <f t="shared" si="9"/>
        <v>3.8000000000000003</v>
      </c>
      <c r="AY16" s="138">
        <f t="shared" si="9"/>
        <v>0</v>
      </c>
      <c r="AZ16" s="138">
        <f t="shared" si="9"/>
        <v>0</v>
      </c>
      <c r="BA16" s="138">
        <f t="shared" si="9"/>
        <v>0</v>
      </c>
      <c r="BB16" s="138">
        <f t="shared" si="9"/>
        <v>0</v>
      </c>
      <c r="BC16" s="138">
        <f t="shared" si="9"/>
        <v>1268.6999999999998</v>
      </c>
      <c r="BD16" s="28">
        <f>AS16+AT16+AU16</f>
        <v>1268.6999999999998</v>
      </c>
    </row>
    <row r="17" spans="1:56" x14ac:dyDescent="0.2">
      <c r="A17" s="23" t="s">
        <v>38</v>
      </c>
      <c r="B17" s="24" t="s">
        <v>39</v>
      </c>
      <c r="C17" s="28">
        <f>'2012_AG_GW_Counties'!C17</f>
        <v>1093.8</v>
      </c>
      <c r="D17" s="29">
        <f>'2012_Urban_GW_Counties'!C17</f>
        <v>31.300000000000004</v>
      </c>
      <c r="E17" s="29">
        <f>'2012_MW_GW_Counties'!C17</f>
        <v>0</v>
      </c>
      <c r="F17" s="29">
        <f t="shared" si="0"/>
        <v>1125.0999999999999</v>
      </c>
      <c r="G17" s="28">
        <f>'2012_AG_GW_Counties'!H17</f>
        <v>1677.8</v>
      </c>
      <c r="H17" s="29">
        <f>'2012_Urban_GW_Counties'!H17</f>
        <v>33.800000000000004</v>
      </c>
      <c r="I17" s="29">
        <f>'2012_MW_GW_Counties'!H17</f>
        <v>0</v>
      </c>
      <c r="J17" s="28">
        <f>'2012_AG_GW_Counties'!D17+'2012_Urban_GW_Counties'!D17+'2012_MW_GW_Counties'!D17</f>
        <v>168.70000000000002</v>
      </c>
      <c r="K17" s="28">
        <f>'2012_AG_GW_Counties'!E17+'2012_Urban_GW_Counties'!E17+'2012_MW_GW_Counties'!E17</f>
        <v>0</v>
      </c>
      <c r="L17" s="28">
        <f>'2012_AG_GW_Counties'!F17+'2012_Urban_GW_Counties'!F17+'2012_MW_GW_Counties'!F17</f>
        <v>24.1</v>
      </c>
      <c r="M17" s="28">
        <f>'2012_AG_GW_Counties'!J17</f>
        <v>0</v>
      </c>
      <c r="N17" s="29">
        <f>'2012_Urban_GW_Counties'!J17</f>
        <v>0</v>
      </c>
      <c r="O17" s="29">
        <f>'2012_MW_GW_Counties'!J17</f>
        <v>0</v>
      </c>
      <c r="P17" s="28">
        <f>'2012_AG_GW_Counties'!J17+'2012_Urban_GW_Counties'!J17+'2012_MW_GW_Counties'!J17</f>
        <v>0</v>
      </c>
      <c r="Q17" s="29">
        <f>'2012_AG_GW_Counties'!H17+'2012_Urban_GW_Counties'!H17+'2012_MW_GW_Counties'!H17</f>
        <v>1711.6</v>
      </c>
      <c r="S17" s="27">
        <v>504</v>
      </c>
      <c r="T17" s="25" t="s">
        <v>160</v>
      </c>
      <c r="U17" s="28">
        <f>'2012_AG_GW_Counties'!P17</f>
        <v>202.89999999999998</v>
      </c>
      <c r="V17" s="29">
        <f>'2012_Urban_GW_Counties'!P17</f>
        <v>48.1</v>
      </c>
      <c r="W17" s="29">
        <f>'2012_MW_GW_Counties'!P17</f>
        <v>0</v>
      </c>
      <c r="X17" s="29">
        <f t="shared" si="3"/>
        <v>250.99999999999997</v>
      </c>
      <c r="Y17" s="28">
        <f>'2012_AG_GW_Counties'!U17</f>
        <v>303.70000000000005</v>
      </c>
      <c r="Z17" s="29">
        <f>'2012_Urban_GW_Counties'!U17</f>
        <v>83.1</v>
      </c>
      <c r="AA17" s="29">
        <f>'2012_MW_GW_Counties'!U17</f>
        <v>1.1000000000000001</v>
      </c>
      <c r="AB17" s="28">
        <f>'2012_AG_GW_Counties'!Q17+'2012_Urban_GW_Counties'!Q17+'2012_MW_GW_Counties'!Q17</f>
        <v>25.8</v>
      </c>
      <c r="AC17" s="28">
        <f>'2012_AG_GW_Counties'!R17+'2012_Urban_GW_Counties'!R17+'2012_MW_GW_Counties'!R17</f>
        <v>0</v>
      </c>
      <c r="AD17" s="28">
        <f>'2012_AG_GW_Counties'!S17+'2012_Urban_GW_Counties'!S17+'2012_MW_GW_Counties'!S17</f>
        <v>21.2</v>
      </c>
      <c r="AE17" s="28">
        <f>'2012_AG_GW_Counties'!W17</f>
        <v>0</v>
      </c>
      <c r="AF17" s="29">
        <f>'2012_Urban_GW_Counties'!W17</f>
        <v>0</v>
      </c>
      <c r="AG17" s="29">
        <f>'2012_MW_GW_Counties'!W17</f>
        <v>0</v>
      </c>
      <c r="AH17" s="28">
        <f>'2012_AG_GW_Counties'!W17+'2012_Urban_GW_Counties'!W17+'2012_MW_GW_Counties'!W17</f>
        <v>0</v>
      </c>
      <c r="AI17" s="29">
        <f t="shared" si="1"/>
        <v>387.90000000000009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'2012_AG_GW_Counties'!C18</f>
        <v>44.800000000000004</v>
      </c>
      <c r="D18" s="29">
        <f>'2012_Urban_GW_Counties'!C18</f>
        <v>4.5999999999999996</v>
      </c>
      <c r="E18" s="29">
        <f>'2012_MW_GW_Counties'!C18</f>
        <v>0</v>
      </c>
      <c r="F18" s="29">
        <f t="shared" si="0"/>
        <v>49.400000000000006</v>
      </c>
      <c r="G18" s="28">
        <f>'2012_AG_GW_Counties'!H18</f>
        <v>59.100000000000009</v>
      </c>
      <c r="H18" s="29">
        <f>'2012_Urban_GW_Counties'!H18</f>
        <v>10.1</v>
      </c>
      <c r="I18" s="29">
        <f>'2012_MW_GW_Counties'!H18</f>
        <v>0</v>
      </c>
      <c r="J18" s="28">
        <f>'2012_AG_GW_Counties'!D18+'2012_Urban_GW_Counties'!D18+'2012_MW_GW_Counties'!D18</f>
        <v>4.7000000000000011</v>
      </c>
      <c r="K18" s="28">
        <f>'2012_AG_GW_Counties'!E18+'2012_Urban_GW_Counties'!E18+'2012_MW_GW_Counties'!E18</f>
        <v>0</v>
      </c>
      <c r="L18" s="28">
        <f>'2012_AG_GW_Counties'!F18+'2012_Urban_GW_Counties'!F18+'2012_MW_GW_Counties'!F18</f>
        <v>0.30000000000000004</v>
      </c>
      <c r="M18" s="28">
        <f>'2012_AG_GW_Counties'!J18</f>
        <v>0</v>
      </c>
      <c r="N18" s="29">
        <f>'2012_Urban_GW_Counties'!J18</f>
        <v>0</v>
      </c>
      <c r="O18" s="29">
        <f>'2012_MW_GW_Counties'!J18</f>
        <v>0</v>
      </c>
      <c r="P18" s="28">
        <f>'2012_AG_GW_Counties'!J18+'2012_Urban_GW_Counties'!J18+'2012_MW_GW_Counties'!J18</f>
        <v>0</v>
      </c>
      <c r="Q18" s="29">
        <f>'2012_AG_GW_Counties'!H18+'2012_Urban_GW_Counties'!H18+'2012_MW_GW_Counties'!H18</f>
        <v>69.2</v>
      </c>
      <c r="S18" s="27">
        <v>505</v>
      </c>
      <c r="T18" s="25" t="s">
        <v>161</v>
      </c>
      <c r="U18" s="28">
        <f>'2012_AG_GW_Counties'!P18</f>
        <v>58.100000000000009</v>
      </c>
      <c r="V18" s="29">
        <f>'2012_Urban_GW_Counties'!P18</f>
        <v>5</v>
      </c>
      <c r="W18" s="29">
        <f>'2012_MW_GW_Counties'!P18</f>
        <v>0</v>
      </c>
      <c r="X18" s="29">
        <f t="shared" si="3"/>
        <v>63.100000000000009</v>
      </c>
      <c r="Y18" s="28">
        <f>'2012_AG_GW_Counties'!U18</f>
        <v>71.800000000000011</v>
      </c>
      <c r="Z18" s="29">
        <f>'2012_Urban_GW_Counties'!U18</f>
        <v>10.4</v>
      </c>
      <c r="AA18" s="29">
        <f>'2012_MW_GW_Counties'!U18</f>
        <v>0</v>
      </c>
      <c r="AB18" s="28">
        <f>'2012_AG_GW_Counties'!Q18+'2012_Urban_GW_Counties'!Q18+'2012_MW_GW_Counties'!Q18</f>
        <v>5.8000000000000007</v>
      </c>
      <c r="AC18" s="28">
        <f>'2012_AG_GW_Counties'!R18+'2012_Urban_GW_Counties'!R18+'2012_MW_GW_Counties'!R18</f>
        <v>0</v>
      </c>
      <c r="AD18" s="28">
        <f>'2012_AG_GW_Counties'!S18+'2012_Urban_GW_Counties'!S18+'2012_MW_GW_Counties'!S18</f>
        <v>0.30000000000000004</v>
      </c>
      <c r="AE18" s="28">
        <f>'2012_AG_GW_Counties'!W18</f>
        <v>0</v>
      </c>
      <c r="AF18" s="29">
        <f>'2012_Urban_GW_Counties'!W18</f>
        <v>0</v>
      </c>
      <c r="AG18" s="29">
        <f>'2012_MW_GW_Counties'!W18</f>
        <v>0</v>
      </c>
      <c r="AH18" s="28">
        <f>'2012_AG_GW_Counties'!W18+'2012_Urban_GW_Counties'!W18+'2012_MW_GW_Counties'!W18</f>
        <v>0</v>
      </c>
      <c r="AI18" s="29">
        <f t="shared" si="1"/>
        <v>82.200000000000017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'2012_AG_GW_Counties'!C19</f>
        <v>60.2</v>
      </c>
      <c r="D19" s="29">
        <f>'2012_Urban_GW_Counties'!C19</f>
        <v>6.6</v>
      </c>
      <c r="E19" s="29">
        <f>'2012_MW_GW_Counties'!C19</f>
        <v>6.6999999999999993</v>
      </c>
      <c r="F19" s="29">
        <f t="shared" si="0"/>
        <v>73.5</v>
      </c>
      <c r="G19" s="28">
        <f>'2012_AG_GW_Counties'!H19</f>
        <v>209.70000000000002</v>
      </c>
      <c r="H19" s="29">
        <f>'2012_Urban_GW_Counties'!H19</f>
        <v>9.6</v>
      </c>
      <c r="I19" s="29">
        <f>'2012_MW_GW_Counties'!H19</f>
        <v>20.3</v>
      </c>
      <c r="J19" s="28">
        <f>'2012_AG_GW_Counties'!D19+'2012_Urban_GW_Counties'!D19+'2012_MW_GW_Counties'!D19</f>
        <v>11.8</v>
      </c>
      <c r="K19" s="28">
        <f>'2012_AG_GW_Counties'!E19+'2012_Urban_GW_Counties'!E19+'2012_MW_GW_Counties'!E19</f>
        <v>0</v>
      </c>
      <c r="L19" s="28">
        <f>'2012_AG_GW_Counties'!F19+'2012_Urban_GW_Counties'!F19+'2012_MW_GW_Counties'!F19</f>
        <v>3.3000000000000003</v>
      </c>
      <c r="M19" s="28">
        <f>'2012_AG_GW_Counties'!J19</f>
        <v>4.0999999999999996</v>
      </c>
      <c r="N19" s="29">
        <f>'2012_Urban_GW_Counties'!J19</f>
        <v>0</v>
      </c>
      <c r="O19" s="29">
        <f>'2012_MW_GW_Counties'!J19</f>
        <v>0.5</v>
      </c>
      <c r="P19" s="28">
        <f>'2012_AG_GW_Counties'!J19+'2012_Urban_GW_Counties'!J19+'2012_MW_GW_Counties'!J19</f>
        <v>4.5999999999999996</v>
      </c>
      <c r="Q19" s="29">
        <f>'2012_AG_GW_Counties'!H19+'2012_Urban_GW_Counties'!H19+'2012_MW_GW_Counties'!H19</f>
        <v>239.60000000000002</v>
      </c>
      <c r="S19" s="27">
        <v>506</v>
      </c>
      <c r="T19" s="25" t="s">
        <v>162</v>
      </c>
      <c r="U19" s="28">
        <f>'2012_AG_GW_Counties'!P19</f>
        <v>521.29999999999995</v>
      </c>
      <c r="V19" s="29">
        <f>'2012_Urban_GW_Counties'!P19</f>
        <v>10.6</v>
      </c>
      <c r="W19" s="29">
        <f>'2012_MW_GW_Counties'!P19</f>
        <v>8.8000000000000007</v>
      </c>
      <c r="X19" s="29">
        <f t="shared" si="3"/>
        <v>540.69999999999993</v>
      </c>
      <c r="Y19" s="28">
        <f>'2012_AG_GW_Counties'!U19</f>
        <v>2003.3999999999999</v>
      </c>
      <c r="Z19" s="29">
        <f>'2012_Urban_GW_Counties'!U19</f>
        <v>10.9</v>
      </c>
      <c r="AA19" s="29">
        <f>'2012_MW_GW_Counties'!U19</f>
        <v>159.10000000000002</v>
      </c>
      <c r="AB19" s="28">
        <f>'2012_AG_GW_Counties'!Q19+'2012_Urban_GW_Counties'!Q19+'2012_MW_GW_Counties'!Q19</f>
        <v>24.8</v>
      </c>
      <c r="AC19" s="28">
        <f>'2012_AG_GW_Counties'!R19+'2012_Urban_GW_Counties'!R19+'2012_MW_GW_Counties'!R19</f>
        <v>0</v>
      </c>
      <c r="AD19" s="28">
        <f>'2012_AG_GW_Counties'!S19+'2012_Urban_GW_Counties'!S19+'2012_MW_GW_Counties'!S19</f>
        <v>56.20000000000001</v>
      </c>
      <c r="AE19" s="28">
        <f>'2012_AG_GW_Counties'!W19</f>
        <v>126.4</v>
      </c>
      <c r="AF19" s="29">
        <f>'2012_Urban_GW_Counties'!W19</f>
        <v>0</v>
      </c>
      <c r="AG19" s="29">
        <f>'2012_MW_GW_Counties'!W19</f>
        <v>17.100000000000001</v>
      </c>
      <c r="AH19" s="28">
        <f>'2012_AG_GW_Counties'!W19+'2012_Urban_GW_Counties'!W19+'2012_MW_GW_Counties'!W19</f>
        <v>143.5</v>
      </c>
      <c r="AI19" s="29">
        <f t="shared" si="1"/>
        <v>2173.4</v>
      </c>
      <c r="AL19" s="148" t="s">
        <v>234</v>
      </c>
      <c r="AM19" s="150">
        <v>401</v>
      </c>
      <c r="AN19" s="151" t="s">
        <v>93</v>
      </c>
      <c r="AO19" s="138">
        <f t="shared" ref="AO19:BC22" si="10">U10</f>
        <v>242.79999999999998</v>
      </c>
      <c r="AP19" s="138">
        <f t="shared" si="10"/>
        <v>70.7</v>
      </c>
      <c r="AQ19" s="138">
        <f t="shared" si="10"/>
        <v>0</v>
      </c>
      <c r="AR19" s="138">
        <f t="shared" si="10"/>
        <v>313.5</v>
      </c>
      <c r="AS19" s="138">
        <f t="shared" si="10"/>
        <v>288.99999999999994</v>
      </c>
      <c r="AT19" s="138">
        <f t="shared" si="10"/>
        <v>256.8</v>
      </c>
      <c r="AU19" s="138">
        <f t="shared" si="10"/>
        <v>0</v>
      </c>
      <c r="AV19" s="138">
        <f t="shared" si="10"/>
        <v>56.8</v>
      </c>
      <c r="AW19" s="138">
        <f t="shared" si="10"/>
        <v>6.5</v>
      </c>
      <c r="AX19" s="138">
        <f t="shared" si="10"/>
        <v>0</v>
      </c>
      <c r="AY19" s="138">
        <f t="shared" si="10"/>
        <v>0</v>
      </c>
      <c r="AZ19" s="138">
        <f t="shared" si="10"/>
        <v>0</v>
      </c>
      <c r="BA19" s="138">
        <f t="shared" si="10"/>
        <v>0</v>
      </c>
      <c r="BB19" s="138">
        <f t="shared" si="10"/>
        <v>0</v>
      </c>
      <c r="BC19" s="138">
        <f t="shared" si="10"/>
        <v>545.79999999999995</v>
      </c>
    </row>
    <row r="20" spans="1:56" x14ac:dyDescent="0.2">
      <c r="A20" s="23" t="s">
        <v>44</v>
      </c>
      <c r="B20" s="24" t="s">
        <v>45</v>
      </c>
      <c r="C20" s="28">
        <f>'2012_AG_GW_Counties'!C20</f>
        <v>31.2</v>
      </c>
      <c r="D20" s="29">
        <f>'2012_Urban_GW_Counties'!C20</f>
        <v>566.49999999999989</v>
      </c>
      <c r="E20" s="29">
        <f>'2012_MW_GW_Counties'!C20</f>
        <v>0</v>
      </c>
      <c r="F20" s="29">
        <f t="shared" si="0"/>
        <v>597.69999999999993</v>
      </c>
      <c r="G20" s="28">
        <f>'2012_AG_GW_Counties'!H20</f>
        <v>55</v>
      </c>
      <c r="H20" s="29">
        <f>'2012_Urban_GW_Counties'!H20</f>
        <v>1632.6999999999998</v>
      </c>
      <c r="I20" s="29">
        <f>'2012_MW_GW_Counties'!H20</f>
        <v>29.3</v>
      </c>
      <c r="J20" s="28">
        <f>'2012_AG_GW_Counties'!D20+'2012_Urban_GW_Counties'!D20+'2012_MW_GW_Counties'!D20</f>
        <v>100.29999999999998</v>
      </c>
      <c r="K20" s="28">
        <f>'2012_AG_GW_Counties'!E20+'2012_Urban_GW_Counties'!E20+'2012_MW_GW_Counties'!E20</f>
        <v>13.399999999999999</v>
      </c>
      <c r="L20" s="28">
        <f>'2012_AG_GW_Counties'!F20+'2012_Urban_GW_Counties'!F20+'2012_MW_GW_Counties'!F20</f>
        <v>0</v>
      </c>
      <c r="M20" s="28">
        <f>'2012_AG_GW_Counties'!J20</f>
        <v>3.9</v>
      </c>
      <c r="N20" s="29">
        <f>'2012_Urban_GW_Counties'!J20</f>
        <v>4.8999999999999995</v>
      </c>
      <c r="O20" s="29">
        <f>'2012_MW_GW_Counties'!J20</f>
        <v>0</v>
      </c>
      <c r="P20" s="28">
        <f>'2012_AG_GW_Counties'!J20+'2012_Urban_GW_Counties'!J20+'2012_MW_GW_Counties'!J20</f>
        <v>8.7999999999999989</v>
      </c>
      <c r="Q20" s="29">
        <f>'2012_AG_GW_Counties'!H20+'2012_Urban_GW_Counties'!H20+'2012_MW_GW_Counties'!H20</f>
        <v>1716.9999999999998</v>
      </c>
      <c r="S20" s="27">
        <v>507</v>
      </c>
      <c r="T20" s="25" t="s">
        <v>163</v>
      </c>
      <c r="U20" s="28">
        <f>'2012_AG_GW_Counties'!P20</f>
        <v>522.29999999999995</v>
      </c>
      <c r="V20" s="29">
        <f>'2012_Urban_GW_Counties'!P20</f>
        <v>40.700000000000003</v>
      </c>
      <c r="W20" s="29">
        <f>'2012_MW_GW_Counties'!P20</f>
        <v>8.2999999999999989</v>
      </c>
      <c r="X20" s="29">
        <f t="shared" si="3"/>
        <v>571.29999999999995</v>
      </c>
      <c r="Y20" s="28">
        <f>'2012_AG_GW_Counties'!U20</f>
        <v>2116.5</v>
      </c>
      <c r="Z20" s="29">
        <f>'2012_Urban_GW_Counties'!U20</f>
        <v>61.2</v>
      </c>
      <c r="AA20" s="29">
        <f>'2012_MW_GW_Counties'!U20</f>
        <v>299.2</v>
      </c>
      <c r="AB20" s="28">
        <f>'2012_AG_GW_Counties'!Q20+'2012_Urban_GW_Counties'!Q20+'2012_MW_GW_Counties'!Q20</f>
        <v>97.600000000000023</v>
      </c>
      <c r="AC20" s="28">
        <f>'2012_AG_GW_Counties'!R20+'2012_Urban_GW_Counties'!R20+'2012_MW_GW_Counties'!R20</f>
        <v>0</v>
      </c>
      <c r="AD20" s="28">
        <f>'2012_AG_GW_Counties'!S20+'2012_Urban_GW_Counties'!S20+'2012_MW_GW_Counties'!S20</f>
        <v>166.79999999999998</v>
      </c>
      <c r="AE20" s="28">
        <f>'2012_AG_GW_Counties'!W20</f>
        <v>122.39999999999999</v>
      </c>
      <c r="AF20" s="29">
        <f>'2012_Urban_GW_Counties'!W20</f>
        <v>0</v>
      </c>
      <c r="AG20" s="29">
        <f>'2012_MW_GW_Counties'!W20</f>
        <v>131.6</v>
      </c>
      <c r="AH20" s="28">
        <f>'2012_AG_GW_Counties'!W20+'2012_Urban_GW_Counties'!W20+'2012_MW_GW_Counties'!W20</f>
        <v>254</v>
      </c>
      <c r="AI20" s="29">
        <f t="shared" si="1"/>
        <v>2476.8999999999996</v>
      </c>
      <c r="AL20" s="148"/>
      <c r="AM20" s="150">
        <v>402</v>
      </c>
      <c r="AN20" s="151" t="s">
        <v>155</v>
      </c>
      <c r="AO20" s="138">
        <f t="shared" si="10"/>
        <v>2.8</v>
      </c>
      <c r="AP20" s="138">
        <f t="shared" si="10"/>
        <v>527.69999999999993</v>
      </c>
      <c r="AQ20" s="138">
        <f t="shared" si="10"/>
        <v>0</v>
      </c>
      <c r="AR20" s="138">
        <f t="shared" si="10"/>
        <v>530.49999999999989</v>
      </c>
      <c r="AS20" s="138">
        <f t="shared" si="10"/>
        <v>5.0999999999999996</v>
      </c>
      <c r="AT20" s="138">
        <f t="shared" si="10"/>
        <v>1455.6999999999998</v>
      </c>
      <c r="AU20" s="138">
        <f t="shared" si="10"/>
        <v>29.3</v>
      </c>
      <c r="AV20" s="138">
        <f t="shared" si="10"/>
        <v>57.70000000000001</v>
      </c>
      <c r="AW20" s="138">
        <f t="shared" si="10"/>
        <v>13.399999999999999</v>
      </c>
      <c r="AX20" s="138">
        <f t="shared" si="10"/>
        <v>0</v>
      </c>
      <c r="AY20" s="138">
        <f t="shared" si="10"/>
        <v>0</v>
      </c>
      <c r="AZ20" s="138">
        <f t="shared" si="10"/>
        <v>0</v>
      </c>
      <c r="BA20" s="138">
        <f t="shared" si="10"/>
        <v>0</v>
      </c>
      <c r="BB20" s="138">
        <f t="shared" si="10"/>
        <v>0</v>
      </c>
      <c r="BC20" s="138">
        <f t="shared" si="10"/>
        <v>1490.0999999999997</v>
      </c>
    </row>
    <row r="21" spans="1:56" x14ac:dyDescent="0.2">
      <c r="A21" s="23" t="s">
        <v>46</v>
      </c>
      <c r="B21" s="24" t="s">
        <v>47</v>
      </c>
      <c r="C21" s="28">
        <f>'2012_AG_GW_Counties'!C21</f>
        <v>825.1</v>
      </c>
      <c r="D21" s="29">
        <f>'2012_Urban_GW_Counties'!C21</f>
        <v>30.700000000000003</v>
      </c>
      <c r="E21" s="29">
        <f>'2012_MW_GW_Counties'!C21</f>
        <v>0</v>
      </c>
      <c r="F21" s="29">
        <f t="shared" si="0"/>
        <v>855.80000000000007</v>
      </c>
      <c r="G21" s="28">
        <f>'2012_AG_GW_Counties'!H21</f>
        <v>1129.3</v>
      </c>
      <c r="H21" s="29">
        <f>'2012_Urban_GW_Counties'!H21</f>
        <v>30.700000000000003</v>
      </c>
      <c r="I21" s="29">
        <f>'2012_MW_GW_Counties'!H21</f>
        <v>0</v>
      </c>
      <c r="J21" s="28">
        <f>'2012_AG_GW_Counties'!D21+'2012_Urban_GW_Counties'!D21+'2012_MW_GW_Counties'!D21</f>
        <v>107.5</v>
      </c>
      <c r="K21" s="28">
        <f>'2012_AG_GW_Counties'!E21+'2012_Urban_GW_Counties'!E21+'2012_MW_GW_Counties'!E21</f>
        <v>0</v>
      </c>
      <c r="L21" s="28">
        <f>'2012_AG_GW_Counties'!F21+'2012_Urban_GW_Counties'!F21+'2012_MW_GW_Counties'!F21</f>
        <v>15.1</v>
      </c>
      <c r="M21" s="28">
        <f>'2012_AG_GW_Counties'!J21</f>
        <v>0</v>
      </c>
      <c r="N21" s="29">
        <f>'2012_Urban_GW_Counties'!J21</f>
        <v>0</v>
      </c>
      <c r="O21" s="29">
        <f>'2012_MW_GW_Counties'!J21</f>
        <v>0</v>
      </c>
      <c r="P21" s="28">
        <f>'2012_AG_GW_Counties'!J21+'2012_Urban_GW_Counties'!J21+'2012_MW_GW_Counties'!J21</f>
        <v>0</v>
      </c>
      <c r="Q21" s="29">
        <f>'2012_AG_GW_Counties'!H21+'2012_Urban_GW_Counties'!H21+'2012_MW_GW_Counties'!H21</f>
        <v>1160</v>
      </c>
      <c r="S21" s="27">
        <v>508</v>
      </c>
      <c r="T21" s="25" t="s">
        <v>164</v>
      </c>
      <c r="U21" s="28">
        <f>'2012_AG_GW_Counties'!P21</f>
        <v>22.099999999999998</v>
      </c>
      <c r="V21" s="29">
        <f>'2012_Urban_GW_Counties'!P21</f>
        <v>20.9</v>
      </c>
      <c r="W21" s="29">
        <f>'2012_MW_GW_Counties'!P21</f>
        <v>0</v>
      </c>
      <c r="X21" s="29">
        <f t="shared" si="3"/>
        <v>43</v>
      </c>
      <c r="Y21" s="28">
        <f>'2012_AG_GW_Counties'!U21</f>
        <v>271.59999999999997</v>
      </c>
      <c r="Z21" s="29">
        <f>'2012_Urban_GW_Counties'!U21</f>
        <v>108.1</v>
      </c>
      <c r="AA21" s="29">
        <f>'2012_MW_GW_Counties'!U21</f>
        <v>0.4</v>
      </c>
      <c r="AB21" s="28">
        <f>'2012_AG_GW_Counties'!Q21+'2012_Urban_GW_Counties'!Q21+'2012_MW_GW_Counties'!Q21</f>
        <v>33</v>
      </c>
      <c r="AC21" s="28">
        <f>'2012_AG_GW_Counties'!R21+'2012_Urban_GW_Counties'!R21+'2012_MW_GW_Counties'!R21</f>
        <v>0</v>
      </c>
      <c r="AD21" s="28">
        <f>'2012_AG_GW_Counties'!S21+'2012_Urban_GW_Counties'!S21+'2012_MW_GW_Counties'!S21</f>
        <v>21.4</v>
      </c>
      <c r="AE21" s="28">
        <f>'2012_AG_GW_Counties'!W21</f>
        <v>1.3</v>
      </c>
      <c r="AF21" s="29">
        <f>'2012_Urban_GW_Counties'!W21</f>
        <v>0</v>
      </c>
      <c r="AG21" s="29">
        <f>'2012_MW_GW_Counties'!W21</f>
        <v>0</v>
      </c>
      <c r="AH21" s="28">
        <f>'2012_AG_GW_Counties'!W21+'2012_Urban_GW_Counties'!W21+'2012_MW_GW_Counties'!W21</f>
        <v>1.3</v>
      </c>
      <c r="AI21" s="29">
        <f t="shared" si="1"/>
        <v>380.09999999999991</v>
      </c>
      <c r="AL21" s="148"/>
      <c r="AM21" s="150">
        <v>403</v>
      </c>
      <c r="AN21" s="151" t="s">
        <v>156</v>
      </c>
      <c r="AO21" s="138">
        <f t="shared" si="10"/>
        <v>150.6</v>
      </c>
      <c r="AP21" s="138">
        <f t="shared" si="10"/>
        <v>430.3</v>
      </c>
      <c r="AQ21" s="138">
        <f t="shared" si="10"/>
        <v>0.2</v>
      </c>
      <c r="AR21" s="138">
        <f t="shared" si="10"/>
        <v>581.1</v>
      </c>
      <c r="AS21" s="138">
        <f t="shared" si="10"/>
        <v>165.1</v>
      </c>
      <c r="AT21" s="138">
        <f t="shared" si="10"/>
        <v>1219.5999999999999</v>
      </c>
      <c r="AU21" s="138">
        <f t="shared" si="10"/>
        <v>6.1</v>
      </c>
      <c r="AV21" s="138">
        <f t="shared" si="10"/>
        <v>295.60000000000002</v>
      </c>
      <c r="AW21" s="138">
        <f t="shared" si="10"/>
        <v>53.4</v>
      </c>
      <c r="AX21" s="138">
        <f t="shared" si="10"/>
        <v>0</v>
      </c>
      <c r="AY21" s="138">
        <f t="shared" si="10"/>
        <v>4.8000000000000007</v>
      </c>
      <c r="AZ21" s="138">
        <f t="shared" si="10"/>
        <v>259.39999999999998</v>
      </c>
      <c r="BA21" s="138">
        <f t="shared" si="10"/>
        <v>0</v>
      </c>
      <c r="BB21" s="138">
        <f t="shared" si="10"/>
        <v>264.2</v>
      </c>
      <c r="BC21" s="138">
        <f t="shared" si="10"/>
        <v>1390.7999999999997</v>
      </c>
    </row>
    <row r="22" spans="1:56" ht="13.5" thickBot="1" x14ac:dyDescent="0.25">
      <c r="A22" s="23" t="s">
        <v>48</v>
      </c>
      <c r="B22" s="24" t="s">
        <v>49</v>
      </c>
      <c r="C22" s="28">
        <f>'2012_AG_GW_Counties'!C22</f>
        <v>6</v>
      </c>
      <c r="D22" s="29">
        <f>'2012_Urban_GW_Counties'!C22</f>
        <v>0.9</v>
      </c>
      <c r="E22" s="29">
        <f>'2012_MW_GW_Counties'!C22</f>
        <v>0</v>
      </c>
      <c r="F22" s="29">
        <f t="shared" si="0"/>
        <v>6.9</v>
      </c>
      <c r="G22" s="28">
        <f>'2012_AG_GW_Counties'!H22</f>
        <v>11.3</v>
      </c>
      <c r="H22" s="29">
        <f>'2012_Urban_GW_Counties'!H22</f>
        <v>35.799999999999997</v>
      </c>
      <c r="I22" s="29">
        <f>'2012_MW_GW_Counties'!H22</f>
        <v>0</v>
      </c>
      <c r="J22" s="28">
        <f>'2012_AG_GW_Counties'!D22+'2012_Urban_GW_Counties'!D22+'2012_MW_GW_Counties'!D22</f>
        <v>10.5</v>
      </c>
      <c r="K22" s="28">
        <f>'2012_AG_GW_Counties'!E22+'2012_Urban_GW_Counties'!E22+'2012_MW_GW_Counties'!E22</f>
        <v>0</v>
      </c>
      <c r="L22" s="28">
        <f>'2012_AG_GW_Counties'!F22+'2012_Urban_GW_Counties'!F22+'2012_MW_GW_Counties'!F22</f>
        <v>2.1</v>
      </c>
      <c r="M22" s="28">
        <f>'2012_AG_GW_Counties'!J22</f>
        <v>0</v>
      </c>
      <c r="N22" s="29">
        <f>'2012_Urban_GW_Counties'!J22</f>
        <v>0</v>
      </c>
      <c r="O22" s="29">
        <f>'2012_MW_GW_Counties'!J22</f>
        <v>0</v>
      </c>
      <c r="P22" s="28">
        <f>'2012_AG_GW_Counties'!J22+'2012_Urban_GW_Counties'!J22+'2012_MW_GW_Counties'!J22</f>
        <v>0</v>
      </c>
      <c r="Q22" s="29">
        <f>'2012_AG_GW_Counties'!H22+'2012_Urban_GW_Counties'!H22+'2012_MW_GW_Counties'!H22</f>
        <v>47.099999999999994</v>
      </c>
      <c r="S22" s="27">
        <v>509</v>
      </c>
      <c r="T22" s="25" t="s">
        <v>165</v>
      </c>
      <c r="U22" s="28">
        <f>'2012_AG_GW_Counties'!P22</f>
        <v>210.7</v>
      </c>
      <c r="V22" s="29">
        <f>'2012_Urban_GW_Counties'!P22</f>
        <v>46</v>
      </c>
      <c r="W22" s="29">
        <f>'2012_MW_GW_Counties'!P22</f>
        <v>0</v>
      </c>
      <c r="X22" s="29">
        <f t="shared" si="3"/>
        <v>256.7</v>
      </c>
      <c r="Y22" s="28">
        <f>'2012_AG_GW_Counties'!U22</f>
        <v>669.6</v>
      </c>
      <c r="Z22" s="29">
        <f>'2012_Urban_GW_Counties'!U22</f>
        <v>63.9</v>
      </c>
      <c r="AA22" s="29">
        <f>'2012_MW_GW_Counties'!U22</f>
        <v>0</v>
      </c>
      <c r="AB22" s="28">
        <f>'2012_AG_GW_Counties'!Q22+'2012_Urban_GW_Counties'!Q22+'2012_MW_GW_Counties'!Q22</f>
        <v>38.5</v>
      </c>
      <c r="AC22" s="28">
        <f>'2012_AG_GW_Counties'!R22+'2012_Urban_GW_Counties'!R22+'2012_MW_GW_Counties'!R22</f>
        <v>0</v>
      </c>
      <c r="AD22" s="28">
        <f>'2012_AG_GW_Counties'!S22+'2012_Urban_GW_Counties'!S22+'2012_MW_GW_Counties'!S22</f>
        <v>30.200000000000003</v>
      </c>
      <c r="AE22" s="28">
        <f>'2012_AG_GW_Counties'!W22</f>
        <v>0</v>
      </c>
      <c r="AF22" s="29">
        <f>'2012_Urban_GW_Counties'!W22</f>
        <v>0</v>
      </c>
      <c r="AG22" s="29">
        <f>'2012_MW_GW_Counties'!W22</f>
        <v>0</v>
      </c>
      <c r="AH22" s="28">
        <f>'2012_AG_GW_Counties'!W22+'2012_Urban_GW_Counties'!W22+'2012_MW_GW_Counties'!W22</f>
        <v>0</v>
      </c>
      <c r="AI22" s="29">
        <f t="shared" si="1"/>
        <v>733.5</v>
      </c>
      <c r="AL22" s="148"/>
      <c r="AM22" s="152">
        <v>404</v>
      </c>
      <c r="AN22" s="153" t="s">
        <v>81</v>
      </c>
      <c r="AO22" s="154">
        <f t="shared" si="10"/>
        <v>36.9</v>
      </c>
      <c r="AP22" s="154">
        <f t="shared" si="10"/>
        <v>22.299999999999997</v>
      </c>
      <c r="AQ22" s="154">
        <f t="shared" si="10"/>
        <v>0</v>
      </c>
      <c r="AR22" s="154">
        <f t="shared" si="10"/>
        <v>59.199999999999996</v>
      </c>
      <c r="AS22" s="154">
        <f t="shared" si="10"/>
        <v>220.2</v>
      </c>
      <c r="AT22" s="154">
        <f t="shared" si="10"/>
        <v>646.09999999999991</v>
      </c>
      <c r="AU22" s="154">
        <f t="shared" si="10"/>
        <v>0</v>
      </c>
      <c r="AV22" s="154">
        <f t="shared" si="10"/>
        <v>14.9</v>
      </c>
      <c r="AW22" s="154">
        <f t="shared" si="10"/>
        <v>0.7</v>
      </c>
      <c r="AX22" s="154">
        <f t="shared" si="10"/>
        <v>0</v>
      </c>
      <c r="AY22" s="154">
        <f t="shared" si="10"/>
        <v>0</v>
      </c>
      <c r="AZ22" s="154">
        <f t="shared" si="10"/>
        <v>0</v>
      </c>
      <c r="BA22" s="154">
        <f t="shared" si="10"/>
        <v>0</v>
      </c>
      <c r="BB22" s="154">
        <f t="shared" si="10"/>
        <v>0</v>
      </c>
      <c r="BC22" s="154">
        <f t="shared" si="10"/>
        <v>866.3</v>
      </c>
    </row>
    <row r="23" spans="1:56" ht="13.5" thickTop="1" x14ac:dyDescent="0.2">
      <c r="A23" s="23" t="s">
        <v>50</v>
      </c>
      <c r="B23" s="24" t="s">
        <v>51</v>
      </c>
      <c r="C23" s="28">
        <f>'2012_AG_GW_Counties'!C23</f>
        <v>4.0999999999999996</v>
      </c>
      <c r="D23" s="29">
        <f>'2012_Urban_GW_Counties'!C23</f>
        <v>3.3000000000000003</v>
      </c>
      <c r="E23" s="29">
        <f>'2012_MW_GW_Counties'!C23</f>
        <v>0</v>
      </c>
      <c r="F23" s="29">
        <f t="shared" si="0"/>
        <v>7.4</v>
      </c>
      <c r="G23" s="28">
        <f>'2012_AG_GW_Counties'!H23</f>
        <v>4.0999999999999996</v>
      </c>
      <c r="H23" s="29">
        <f>'2012_Urban_GW_Counties'!H23</f>
        <v>3.3000000000000003</v>
      </c>
      <c r="I23" s="29">
        <f>'2012_MW_GW_Counties'!H23</f>
        <v>0</v>
      </c>
      <c r="J23" s="28">
        <f>'2012_AG_GW_Counties'!D23+'2012_Urban_GW_Counties'!D23+'2012_MW_GW_Counties'!D23</f>
        <v>2</v>
      </c>
      <c r="K23" s="28">
        <f>'2012_AG_GW_Counties'!E23+'2012_Urban_GW_Counties'!E23+'2012_MW_GW_Counties'!E23</f>
        <v>0</v>
      </c>
      <c r="L23" s="28">
        <f>'2012_AG_GW_Counties'!F23+'2012_Urban_GW_Counties'!F23+'2012_MW_GW_Counties'!F23</f>
        <v>0</v>
      </c>
      <c r="M23" s="28">
        <f>'2012_AG_GW_Counties'!J23</f>
        <v>0</v>
      </c>
      <c r="N23" s="29">
        <f>'2012_Urban_GW_Counties'!J23</f>
        <v>0</v>
      </c>
      <c r="O23" s="29">
        <f>'2012_MW_GW_Counties'!J23</f>
        <v>0</v>
      </c>
      <c r="P23" s="28">
        <f>'2012_AG_GW_Counties'!J23+'2012_Urban_GW_Counties'!J23+'2012_MW_GW_Counties'!J23</f>
        <v>0</v>
      </c>
      <c r="Q23" s="29">
        <f>'2012_AG_GW_Counties'!H23+'2012_Urban_GW_Counties'!H23+'2012_MW_GW_Counties'!H23</f>
        <v>7.4</v>
      </c>
      <c r="S23" s="27">
        <v>510</v>
      </c>
      <c r="T23" s="25" t="s">
        <v>166</v>
      </c>
      <c r="U23" s="28">
        <f>'2012_AG_GW_Counties'!P23</f>
        <v>67.7</v>
      </c>
      <c r="V23" s="29">
        <f>'2012_Urban_GW_Counties'!P23</f>
        <v>2.7</v>
      </c>
      <c r="W23" s="29">
        <f>'2012_MW_GW_Counties'!P23</f>
        <v>0</v>
      </c>
      <c r="X23" s="29">
        <f t="shared" si="3"/>
        <v>70.400000000000006</v>
      </c>
      <c r="Y23" s="28">
        <f>'2012_AG_GW_Counties'!U23</f>
        <v>445</v>
      </c>
      <c r="Z23" s="29">
        <f>'2012_Urban_GW_Counties'!U23</f>
        <v>25.5</v>
      </c>
      <c r="AA23" s="29">
        <f>'2012_MW_GW_Counties'!U23</f>
        <v>48.8</v>
      </c>
      <c r="AB23" s="28">
        <f>'2012_AG_GW_Counties'!Q23+'2012_Urban_GW_Counties'!Q23+'2012_MW_GW_Counties'!Q23</f>
        <v>3.0999999999999996</v>
      </c>
      <c r="AC23" s="28">
        <f>'2012_AG_GW_Counties'!R23+'2012_Urban_GW_Counties'!R23+'2012_MW_GW_Counties'!R23</f>
        <v>0</v>
      </c>
      <c r="AD23" s="28">
        <f>'2012_AG_GW_Counties'!S23+'2012_Urban_GW_Counties'!S23+'2012_MW_GW_Counties'!S23</f>
        <v>6.3999999999999995</v>
      </c>
      <c r="AE23" s="28">
        <f>'2012_AG_GW_Counties'!W23</f>
        <v>17.100000000000001</v>
      </c>
      <c r="AF23" s="29">
        <f>'2012_Urban_GW_Counties'!W23</f>
        <v>0</v>
      </c>
      <c r="AG23" s="29">
        <f>'2012_MW_GW_Counties'!W23</f>
        <v>0</v>
      </c>
      <c r="AH23" s="28">
        <f>'2012_AG_GW_Counties'!W23+'2012_Urban_GW_Counties'!W23+'2012_MW_GW_Counties'!W23</f>
        <v>17.100000000000001</v>
      </c>
      <c r="AI23" s="29">
        <f t="shared" si="1"/>
        <v>519.29999999999995</v>
      </c>
      <c r="AL23" s="148"/>
      <c r="AM23" s="150"/>
      <c r="AN23" s="155" t="s">
        <v>242</v>
      </c>
      <c r="AO23" s="138">
        <f>SUM(AO19:AO22)</f>
        <v>433.09999999999997</v>
      </c>
      <c r="AP23" s="138">
        <f t="shared" ref="AP23:BC23" si="11">SUM(AP19:AP22)</f>
        <v>1051</v>
      </c>
      <c r="AQ23" s="138">
        <f t="shared" si="11"/>
        <v>0.2</v>
      </c>
      <c r="AR23" s="138">
        <f t="shared" si="11"/>
        <v>1484.3</v>
      </c>
      <c r="AS23" s="138">
        <f t="shared" si="11"/>
        <v>679.39999999999986</v>
      </c>
      <c r="AT23" s="138">
        <f t="shared" si="11"/>
        <v>3578.1999999999994</v>
      </c>
      <c r="AU23" s="138">
        <f t="shared" si="11"/>
        <v>35.4</v>
      </c>
      <c r="AV23" s="138">
        <f t="shared" si="11"/>
        <v>425</v>
      </c>
      <c r="AW23" s="138">
        <f t="shared" si="11"/>
        <v>74</v>
      </c>
      <c r="AX23" s="138">
        <f t="shared" si="11"/>
        <v>0</v>
      </c>
      <c r="AY23" s="138">
        <f t="shared" si="11"/>
        <v>4.8000000000000007</v>
      </c>
      <c r="AZ23" s="138">
        <f t="shared" si="11"/>
        <v>259.39999999999998</v>
      </c>
      <c r="BA23" s="138">
        <f t="shared" si="11"/>
        <v>0</v>
      </c>
      <c r="BB23" s="138">
        <f t="shared" si="11"/>
        <v>264.2</v>
      </c>
      <c r="BC23" s="138">
        <f t="shared" si="11"/>
        <v>4292.9999999999991</v>
      </c>
      <c r="BD23" s="28">
        <f>AS23+AT23+AU23</f>
        <v>4292.9999999999991</v>
      </c>
    </row>
    <row r="24" spans="1:56" x14ac:dyDescent="0.2">
      <c r="A24" s="23" t="s">
        <v>52</v>
      </c>
      <c r="B24" s="24" t="s">
        <v>53</v>
      </c>
      <c r="C24" s="28">
        <f>'2012_AG_GW_Counties'!C24</f>
        <v>27.4</v>
      </c>
      <c r="D24" s="29">
        <f>'2012_Urban_GW_Counties'!C24</f>
        <v>7.3000000000000007</v>
      </c>
      <c r="E24" s="29">
        <f>'2012_MW_GW_Counties'!C24</f>
        <v>0</v>
      </c>
      <c r="F24" s="29">
        <f t="shared" si="0"/>
        <v>34.700000000000003</v>
      </c>
      <c r="G24" s="28">
        <f>'2012_AG_GW_Counties'!H24</f>
        <v>50.79999999999999</v>
      </c>
      <c r="H24" s="29">
        <f>'2012_Urban_GW_Counties'!H24</f>
        <v>12.5</v>
      </c>
      <c r="I24" s="29">
        <f>'2012_MW_GW_Counties'!H24</f>
        <v>0</v>
      </c>
      <c r="J24" s="28">
        <f>'2012_AG_GW_Counties'!D24+'2012_Urban_GW_Counties'!D24+'2012_MW_GW_Counties'!D24</f>
        <v>7.9</v>
      </c>
      <c r="K24" s="28">
        <f>'2012_AG_GW_Counties'!E24+'2012_Urban_GW_Counties'!E24+'2012_MW_GW_Counties'!E24</f>
        <v>0</v>
      </c>
      <c r="L24" s="28">
        <f>'2012_AG_GW_Counties'!F24+'2012_Urban_GW_Counties'!F24+'2012_MW_GW_Counties'!F24</f>
        <v>1.5</v>
      </c>
      <c r="M24" s="28">
        <f>'2012_AG_GW_Counties'!J24</f>
        <v>0.4</v>
      </c>
      <c r="N24" s="29">
        <f>'2012_Urban_GW_Counties'!J24</f>
        <v>0</v>
      </c>
      <c r="O24" s="29">
        <f>'2012_MW_GW_Counties'!J24</f>
        <v>0</v>
      </c>
      <c r="P24" s="28">
        <f>'2012_AG_GW_Counties'!J24+'2012_Urban_GW_Counties'!J24+'2012_MW_GW_Counties'!J24</f>
        <v>0.4</v>
      </c>
      <c r="Q24" s="29">
        <f>'2012_AG_GW_Counties'!H24+'2012_Urban_GW_Counties'!H24+'2012_MW_GW_Counties'!H24</f>
        <v>63.29999999999999</v>
      </c>
      <c r="S24" s="27">
        <v>511</v>
      </c>
      <c r="T24" s="25" t="s">
        <v>167</v>
      </c>
      <c r="U24" s="28">
        <f>'2012_AG_GW_Counties'!P24</f>
        <v>187.5</v>
      </c>
      <c r="V24" s="29">
        <f>'2012_Urban_GW_Counties'!P24</f>
        <v>165.5</v>
      </c>
      <c r="W24" s="29">
        <f>'2012_MW_GW_Counties'!P24</f>
        <v>0.5</v>
      </c>
      <c r="X24" s="29">
        <f t="shared" si="3"/>
        <v>353.5</v>
      </c>
      <c r="Y24" s="28">
        <f>'2012_AG_GW_Counties'!U24</f>
        <v>373.40000000000003</v>
      </c>
      <c r="Z24" s="29">
        <f>'2012_Urban_GW_Counties'!U24</f>
        <v>414.79999999999995</v>
      </c>
      <c r="AA24" s="29">
        <f>'2012_MW_GW_Counties'!U24</f>
        <v>2.1</v>
      </c>
      <c r="AB24" s="28">
        <f>'2012_AG_GW_Counties'!Q24+'2012_Urban_GW_Counties'!Q24+'2012_MW_GW_Counties'!Q24</f>
        <v>61.5</v>
      </c>
      <c r="AC24" s="28">
        <f>'2012_AG_GW_Counties'!R24+'2012_Urban_GW_Counties'!R24+'2012_MW_GW_Counties'!R24</f>
        <v>0</v>
      </c>
      <c r="AD24" s="28">
        <f>'2012_AG_GW_Counties'!S24+'2012_Urban_GW_Counties'!S24+'2012_MW_GW_Counties'!S24</f>
        <v>40.1</v>
      </c>
      <c r="AE24" s="28">
        <f>'2012_AG_GW_Counties'!W24</f>
        <v>32.400000000000006</v>
      </c>
      <c r="AF24" s="29">
        <f>'2012_Urban_GW_Counties'!W24</f>
        <v>0</v>
      </c>
      <c r="AG24" s="29">
        <f>'2012_MW_GW_Counties'!W24</f>
        <v>0</v>
      </c>
      <c r="AH24" s="28">
        <f>'2012_AG_GW_Counties'!W24+'2012_Urban_GW_Counties'!W24+'2012_MW_GW_Counties'!W24</f>
        <v>32.400000000000006</v>
      </c>
      <c r="AI24" s="29">
        <f t="shared" si="1"/>
        <v>790.30000000000007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'2012_AG_GW_Counties'!C25</f>
        <v>673.5</v>
      </c>
      <c r="D25" s="29">
        <f>'2012_Urban_GW_Counties'!C25</f>
        <v>76.599999999999994</v>
      </c>
      <c r="E25" s="29">
        <f>'2012_MW_GW_Counties'!C25</f>
        <v>196.9</v>
      </c>
      <c r="F25" s="29">
        <f t="shared" si="0"/>
        <v>947</v>
      </c>
      <c r="G25" s="28">
        <f>'2012_AG_GW_Counties'!H25</f>
        <v>2015</v>
      </c>
      <c r="H25" s="29">
        <f>'2012_Urban_GW_Counties'!H25</f>
        <v>78.899999999999991</v>
      </c>
      <c r="I25" s="29">
        <f>'2012_MW_GW_Counties'!H25</f>
        <v>497.2</v>
      </c>
      <c r="J25" s="28">
        <f>'2012_AG_GW_Counties'!D25+'2012_Urban_GW_Counties'!D25+'2012_MW_GW_Counties'!D25</f>
        <v>99.4</v>
      </c>
      <c r="K25" s="28">
        <f>'2012_AG_GW_Counties'!E25+'2012_Urban_GW_Counties'!E25+'2012_MW_GW_Counties'!E25</f>
        <v>127.89999999999999</v>
      </c>
      <c r="L25" s="28">
        <f>'2012_AG_GW_Counties'!F25+'2012_Urban_GW_Counties'!F25+'2012_MW_GW_Counties'!F25</f>
        <v>67.100000000000009</v>
      </c>
      <c r="M25" s="28">
        <f>'2012_AG_GW_Counties'!J25</f>
        <v>78.199999999999989</v>
      </c>
      <c r="N25" s="29">
        <f>'2012_Urban_GW_Counties'!J25</f>
        <v>0</v>
      </c>
      <c r="O25" s="29">
        <f>'2012_MW_GW_Counties'!J25</f>
        <v>0</v>
      </c>
      <c r="P25" s="28">
        <f>'2012_AG_GW_Counties'!J25+'2012_Urban_GW_Counties'!J25+'2012_MW_GW_Counties'!J25</f>
        <v>78.199999999999989</v>
      </c>
      <c r="Q25" s="29">
        <f>'2012_AG_GW_Counties'!H25+'2012_Urban_GW_Counties'!H25+'2012_MW_GW_Counties'!H25</f>
        <v>2591.1</v>
      </c>
      <c r="S25" s="27">
        <v>601</v>
      </c>
      <c r="T25" s="25" t="s">
        <v>168</v>
      </c>
      <c r="U25" s="28">
        <f>'2012_AG_GW_Counties'!P25</f>
        <v>0</v>
      </c>
      <c r="V25" s="29">
        <f>'2012_Urban_GW_Counties'!P25</f>
        <v>1</v>
      </c>
      <c r="W25" s="29">
        <f>'2012_MW_GW_Counties'!P25</f>
        <v>0</v>
      </c>
      <c r="X25" s="29">
        <f t="shared" si="3"/>
        <v>1</v>
      </c>
      <c r="Y25" s="28">
        <f>'2012_AG_GW_Counties'!U25</f>
        <v>20.400000000000002</v>
      </c>
      <c r="Z25" s="29">
        <f>'2012_Urban_GW_Counties'!U25</f>
        <v>59.599999999999994</v>
      </c>
      <c r="AA25" s="29">
        <f>'2012_MW_GW_Counties'!U25</f>
        <v>0</v>
      </c>
      <c r="AB25" s="28">
        <f>'2012_AG_GW_Counties'!Q25+'2012_Urban_GW_Counties'!Q25+'2012_MW_GW_Counties'!Q25</f>
        <v>33.299999999999997</v>
      </c>
      <c r="AC25" s="28">
        <f>'2012_AG_GW_Counties'!R25+'2012_Urban_GW_Counties'!R25+'2012_MW_GW_Counties'!R25</f>
        <v>0</v>
      </c>
      <c r="AD25" s="28">
        <f>'2012_AG_GW_Counties'!S25+'2012_Urban_GW_Counties'!S25+'2012_MW_GW_Counties'!S25</f>
        <v>1.9</v>
      </c>
      <c r="AE25" s="28">
        <f>'2012_AG_GW_Counties'!W25</f>
        <v>0</v>
      </c>
      <c r="AF25" s="29">
        <f>'2012_Urban_GW_Counties'!W25</f>
        <v>0</v>
      </c>
      <c r="AG25" s="29">
        <f>'2012_MW_GW_Counties'!W25</f>
        <v>0</v>
      </c>
      <c r="AH25" s="28">
        <f>'2012_AG_GW_Counties'!W25+'2012_Urban_GW_Counties'!W25+'2012_MW_GW_Counties'!W25</f>
        <v>0</v>
      </c>
      <c r="AI25" s="29">
        <f t="shared" si="1"/>
        <v>80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'2012_AG_GW_Counties'!C26</f>
        <v>69.2</v>
      </c>
      <c r="D26" s="29">
        <f>'2012_Urban_GW_Counties'!C26</f>
        <v>3.5</v>
      </c>
      <c r="E26" s="29">
        <f>'2012_MW_GW_Counties'!C26</f>
        <v>0.2</v>
      </c>
      <c r="F26" s="29">
        <f t="shared" si="0"/>
        <v>72.900000000000006</v>
      </c>
      <c r="G26" s="28">
        <f>'2012_AG_GW_Counties'!H26</f>
        <v>328.2</v>
      </c>
      <c r="H26" s="29">
        <f>'2012_Urban_GW_Counties'!H26</f>
        <v>3.7</v>
      </c>
      <c r="I26" s="29">
        <f>'2012_MW_GW_Counties'!H26</f>
        <v>86.7</v>
      </c>
      <c r="J26" s="28">
        <f>'2012_AG_GW_Counties'!D26+'2012_Urban_GW_Counties'!D26+'2012_MW_GW_Counties'!D26</f>
        <v>12.100000000000001</v>
      </c>
      <c r="K26" s="28">
        <f>'2012_AG_GW_Counties'!E26+'2012_Urban_GW_Counties'!E26+'2012_MW_GW_Counties'!E26</f>
        <v>0</v>
      </c>
      <c r="L26" s="28">
        <f>'2012_AG_GW_Counties'!F26+'2012_Urban_GW_Counties'!F26+'2012_MW_GW_Counties'!F26</f>
        <v>19.899999999999999</v>
      </c>
      <c r="M26" s="28">
        <f>'2012_AG_GW_Counties'!J26</f>
        <v>36.6</v>
      </c>
      <c r="N26" s="29">
        <f>'2012_Urban_GW_Counties'!J26</f>
        <v>0</v>
      </c>
      <c r="O26" s="29">
        <f>'2012_MW_GW_Counties'!J26</f>
        <v>4.0999999999999996</v>
      </c>
      <c r="P26" s="28">
        <f>'2012_AG_GW_Counties'!J26+'2012_Urban_GW_Counties'!J26+'2012_MW_GW_Counties'!J26</f>
        <v>40.700000000000003</v>
      </c>
      <c r="Q26" s="29">
        <f>'2012_AG_GW_Counties'!H26+'2012_Urban_GW_Counties'!H26+'2012_MW_GW_Counties'!H26</f>
        <v>418.59999999999997</v>
      </c>
      <c r="S26" s="27">
        <v>602</v>
      </c>
      <c r="T26" s="25" t="s">
        <v>169</v>
      </c>
      <c r="U26" s="28">
        <f>'2012_AG_GW_Counties'!P26</f>
        <v>0</v>
      </c>
      <c r="V26" s="29">
        <f>'2012_Urban_GW_Counties'!P26</f>
        <v>27.9</v>
      </c>
      <c r="W26" s="29">
        <f>'2012_MW_GW_Counties'!P26</f>
        <v>0</v>
      </c>
      <c r="X26" s="29">
        <f t="shared" si="3"/>
        <v>27.9</v>
      </c>
      <c r="Y26" s="28">
        <f>'2012_AG_GW_Counties'!U26</f>
        <v>757.9</v>
      </c>
      <c r="Z26" s="29">
        <f>'2012_Urban_GW_Counties'!U26</f>
        <v>114.1</v>
      </c>
      <c r="AA26" s="29">
        <f>'2012_MW_GW_Counties'!U26</f>
        <v>2.5</v>
      </c>
      <c r="AB26" s="28">
        <f>'2012_AG_GW_Counties'!Q26+'2012_Urban_GW_Counties'!Q26+'2012_MW_GW_Counties'!Q26</f>
        <v>15.5</v>
      </c>
      <c r="AC26" s="28">
        <f>'2012_AG_GW_Counties'!R26+'2012_Urban_GW_Counties'!R26+'2012_MW_GW_Counties'!R26</f>
        <v>0</v>
      </c>
      <c r="AD26" s="28">
        <f>'2012_AG_GW_Counties'!S26+'2012_Urban_GW_Counties'!S26+'2012_MW_GW_Counties'!S26</f>
        <v>6.8000000000000007</v>
      </c>
      <c r="AE26" s="28">
        <f>'2012_AG_GW_Counties'!W26</f>
        <v>348.20000000000005</v>
      </c>
      <c r="AF26" s="29">
        <f>'2012_Urban_GW_Counties'!W26</f>
        <v>0</v>
      </c>
      <c r="AG26" s="29">
        <f>'2012_MW_GW_Counties'!W26</f>
        <v>0</v>
      </c>
      <c r="AH26" s="28">
        <f>'2012_AG_GW_Counties'!W26+'2012_Urban_GW_Counties'!W26+'2012_MW_GW_Counties'!W26</f>
        <v>348.20000000000005</v>
      </c>
      <c r="AI26" s="29">
        <f t="shared" si="1"/>
        <v>874.5</v>
      </c>
      <c r="AL26" s="148" t="s">
        <v>235</v>
      </c>
      <c r="AM26" s="150">
        <v>501</v>
      </c>
      <c r="AN26" s="151" t="s">
        <v>157</v>
      </c>
      <c r="AO26" s="138">
        <f t="shared" ref="AO26:BC36" si="12">U14</f>
        <v>71.8</v>
      </c>
      <c r="AP26" s="138">
        <f t="shared" si="12"/>
        <v>11.1</v>
      </c>
      <c r="AQ26" s="138">
        <f t="shared" si="12"/>
        <v>0.7</v>
      </c>
      <c r="AR26" s="138">
        <f t="shared" si="12"/>
        <v>83.6</v>
      </c>
      <c r="AS26" s="138">
        <f t="shared" si="12"/>
        <v>271.90000000000003</v>
      </c>
      <c r="AT26" s="138">
        <f t="shared" si="12"/>
        <v>13.2</v>
      </c>
      <c r="AU26" s="138">
        <f t="shared" si="12"/>
        <v>13.5</v>
      </c>
      <c r="AV26" s="138">
        <f t="shared" si="12"/>
        <v>15.299999999999997</v>
      </c>
      <c r="AW26" s="138">
        <f t="shared" si="12"/>
        <v>0</v>
      </c>
      <c r="AX26" s="138">
        <f t="shared" si="12"/>
        <v>3.6000000000000005</v>
      </c>
      <c r="AY26" s="138">
        <f t="shared" si="12"/>
        <v>6.1</v>
      </c>
      <c r="AZ26" s="138">
        <f t="shared" si="12"/>
        <v>0</v>
      </c>
      <c r="BA26" s="138">
        <f t="shared" si="12"/>
        <v>0.1</v>
      </c>
      <c r="BB26" s="138">
        <f t="shared" si="12"/>
        <v>6.1999999999999993</v>
      </c>
      <c r="BC26" s="138">
        <f t="shared" si="12"/>
        <v>298.60000000000002</v>
      </c>
    </row>
    <row r="27" spans="1:56" x14ac:dyDescent="0.2">
      <c r="A27" s="23" t="s">
        <v>58</v>
      </c>
      <c r="B27" s="24" t="s">
        <v>59</v>
      </c>
      <c r="C27" s="28">
        <f>'2012_AG_GW_Counties'!C27</f>
        <v>72.5</v>
      </c>
      <c r="D27" s="29">
        <f>'2012_Urban_GW_Counties'!C27</f>
        <v>3.6</v>
      </c>
      <c r="E27" s="29">
        <f>'2012_MW_GW_Counties'!C27</f>
        <v>0</v>
      </c>
      <c r="F27" s="29">
        <f t="shared" si="0"/>
        <v>76.099999999999994</v>
      </c>
      <c r="G27" s="28">
        <f>'2012_AG_GW_Counties'!H27</f>
        <v>187.3</v>
      </c>
      <c r="H27" s="29">
        <f>'2012_Urban_GW_Counties'!H27</f>
        <v>4.5999999999999996</v>
      </c>
      <c r="I27" s="29">
        <f>'2012_MW_GW_Counties'!H27</f>
        <v>0</v>
      </c>
      <c r="J27" s="28">
        <f>'2012_AG_GW_Counties'!D27+'2012_Urban_GW_Counties'!D27+'2012_MW_GW_Counties'!D27</f>
        <v>12.799999999999999</v>
      </c>
      <c r="K27" s="28">
        <f>'2012_AG_GW_Counties'!E27+'2012_Urban_GW_Counties'!E27+'2012_MW_GW_Counties'!E27</f>
        <v>0</v>
      </c>
      <c r="L27" s="28">
        <f>'2012_AG_GW_Counties'!F27+'2012_Urban_GW_Counties'!F27+'2012_MW_GW_Counties'!F27</f>
        <v>0</v>
      </c>
      <c r="M27" s="28">
        <f>'2012_AG_GW_Counties'!J27</f>
        <v>0</v>
      </c>
      <c r="N27" s="29">
        <f>'2012_Urban_GW_Counties'!J27</f>
        <v>0</v>
      </c>
      <c r="O27" s="29">
        <f>'2012_MW_GW_Counties'!J27</f>
        <v>0</v>
      </c>
      <c r="P27" s="28">
        <f>'2012_AG_GW_Counties'!J27+'2012_Urban_GW_Counties'!J27+'2012_MW_GW_Counties'!J27</f>
        <v>0</v>
      </c>
      <c r="Q27" s="29">
        <f>'2012_AG_GW_Counties'!H27+'2012_Urban_GW_Counties'!H27+'2012_MW_GW_Counties'!H27</f>
        <v>191.9</v>
      </c>
      <c r="S27" s="27">
        <v>603</v>
      </c>
      <c r="T27" s="25" t="s">
        <v>170</v>
      </c>
      <c r="U27" s="28">
        <f>'2012_AG_GW_Counties'!P27</f>
        <v>733.80000000000007</v>
      </c>
      <c r="V27" s="29">
        <f>'2012_Urban_GW_Counties'!P27</f>
        <v>39.9</v>
      </c>
      <c r="W27" s="29">
        <f>'2012_MW_GW_Counties'!P27</f>
        <v>0</v>
      </c>
      <c r="X27" s="29">
        <f t="shared" si="3"/>
        <v>773.7</v>
      </c>
      <c r="Y27" s="28">
        <f>'2012_AG_GW_Counties'!U27</f>
        <v>949.69999999999993</v>
      </c>
      <c r="Z27" s="29">
        <f>'2012_Urban_GW_Counties'!U27</f>
        <v>99.199999999999989</v>
      </c>
      <c r="AA27" s="29">
        <f>'2012_MW_GW_Counties'!U27</f>
        <v>17</v>
      </c>
      <c r="AB27" s="28">
        <f>'2012_AG_GW_Counties'!Q27+'2012_Urban_GW_Counties'!Q27+'2012_MW_GW_Counties'!Q27</f>
        <v>52</v>
      </c>
      <c r="AC27" s="28">
        <f>'2012_AG_GW_Counties'!R27+'2012_Urban_GW_Counties'!R27+'2012_MW_GW_Counties'!R27</f>
        <v>0</v>
      </c>
      <c r="AD27" s="28">
        <f>'2012_AG_GW_Counties'!S27+'2012_Urban_GW_Counties'!S27+'2012_MW_GW_Counties'!S27</f>
        <v>17.200000000000003</v>
      </c>
      <c r="AE27" s="28">
        <f>'2012_AG_GW_Counties'!W27</f>
        <v>8.6000000000000014</v>
      </c>
      <c r="AF27" s="29">
        <f>'2012_Urban_GW_Counties'!W27</f>
        <v>0</v>
      </c>
      <c r="AG27" s="29">
        <f>'2012_MW_GW_Counties'!W27</f>
        <v>0</v>
      </c>
      <c r="AH27" s="28">
        <f>'2012_AG_GW_Counties'!W27+'2012_Urban_GW_Counties'!W27+'2012_MW_GW_Counties'!W27</f>
        <v>8.6000000000000014</v>
      </c>
      <c r="AI27" s="29">
        <f t="shared" si="1"/>
        <v>1065.8999999999999</v>
      </c>
      <c r="AL27" s="148"/>
      <c r="AM27" s="150">
        <v>502</v>
      </c>
      <c r="AN27" s="151" t="s">
        <v>158</v>
      </c>
      <c r="AO27" s="138">
        <f t="shared" si="12"/>
        <v>1</v>
      </c>
      <c r="AP27" s="138">
        <f t="shared" si="12"/>
        <v>0.4</v>
      </c>
      <c r="AQ27" s="138">
        <f t="shared" si="12"/>
        <v>0</v>
      </c>
      <c r="AR27" s="138">
        <f t="shared" si="12"/>
        <v>1.4</v>
      </c>
      <c r="AS27" s="138">
        <f t="shared" si="12"/>
        <v>10.3</v>
      </c>
      <c r="AT27" s="138">
        <f t="shared" si="12"/>
        <v>0.7</v>
      </c>
      <c r="AU27" s="138">
        <f t="shared" si="12"/>
        <v>0</v>
      </c>
      <c r="AV27" s="138">
        <f t="shared" si="12"/>
        <v>0.5</v>
      </c>
      <c r="AW27" s="138">
        <f t="shared" si="12"/>
        <v>0</v>
      </c>
      <c r="AX27" s="138">
        <f t="shared" si="12"/>
        <v>0.4</v>
      </c>
      <c r="AY27" s="138">
        <f t="shared" si="12"/>
        <v>0</v>
      </c>
      <c r="AZ27" s="138">
        <f t="shared" si="12"/>
        <v>0</v>
      </c>
      <c r="BA27" s="138">
        <f t="shared" si="12"/>
        <v>0</v>
      </c>
      <c r="BB27" s="138">
        <f t="shared" si="12"/>
        <v>0</v>
      </c>
      <c r="BC27" s="138">
        <f t="shared" si="12"/>
        <v>11</v>
      </c>
    </row>
    <row r="28" spans="1:56" x14ac:dyDescent="0.2">
      <c r="A28" s="23" t="s">
        <v>60</v>
      </c>
      <c r="B28" s="24" t="s">
        <v>61</v>
      </c>
      <c r="C28" s="28">
        <f>'2012_AG_GW_Counties'!C28</f>
        <v>451.9</v>
      </c>
      <c r="D28" s="29">
        <f>'2012_Urban_GW_Counties'!C28</f>
        <v>55.699999999999989</v>
      </c>
      <c r="E28" s="29">
        <f>'2012_MW_GW_Counties'!C28</f>
        <v>0</v>
      </c>
      <c r="F28" s="29">
        <f t="shared" si="0"/>
        <v>507.59999999999997</v>
      </c>
      <c r="G28" s="28">
        <f>'2012_AG_GW_Counties'!H28</f>
        <v>461.5</v>
      </c>
      <c r="H28" s="29">
        <f>'2012_Urban_GW_Counties'!H28</f>
        <v>55.699999999999989</v>
      </c>
      <c r="I28" s="29">
        <f>'2012_MW_GW_Counties'!H28</f>
        <v>0</v>
      </c>
      <c r="J28" s="28">
        <f>'2012_AG_GW_Counties'!D28+'2012_Urban_GW_Counties'!D28+'2012_MW_GW_Counties'!D28</f>
        <v>75.399999999999991</v>
      </c>
      <c r="K28" s="28">
        <f>'2012_AG_GW_Counties'!E28+'2012_Urban_GW_Counties'!E28+'2012_MW_GW_Counties'!E28</f>
        <v>0</v>
      </c>
      <c r="L28" s="28">
        <f>'2012_AG_GW_Counties'!F28+'2012_Urban_GW_Counties'!F28+'2012_MW_GW_Counties'!F28</f>
        <v>0</v>
      </c>
      <c r="M28" s="28">
        <f>'2012_AG_GW_Counties'!J28</f>
        <v>0</v>
      </c>
      <c r="N28" s="29">
        <f>'2012_Urban_GW_Counties'!J28</f>
        <v>0</v>
      </c>
      <c r="O28" s="29">
        <f>'2012_MW_GW_Counties'!J28</f>
        <v>0</v>
      </c>
      <c r="P28" s="28">
        <f>'2012_AG_GW_Counties'!J28+'2012_Urban_GW_Counties'!J28+'2012_MW_GW_Counties'!J28</f>
        <v>0</v>
      </c>
      <c r="Q28" s="29">
        <f>'2012_AG_GW_Counties'!H28+'2012_Urban_GW_Counties'!H28+'2012_MW_GW_Counties'!H28</f>
        <v>517.20000000000005</v>
      </c>
      <c r="S28" s="27">
        <v>604</v>
      </c>
      <c r="T28" s="25" t="s">
        <v>171</v>
      </c>
      <c r="U28" s="28">
        <f>'2012_AG_GW_Counties'!P28</f>
        <v>6.2</v>
      </c>
      <c r="V28" s="29">
        <f>'2012_Urban_GW_Counties'!P28</f>
        <v>11</v>
      </c>
      <c r="W28" s="29">
        <f>'2012_MW_GW_Counties'!P28</f>
        <v>0</v>
      </c>
      <c r="X28" s="29">
        <f t="shared" si="3"/>
        <v>17.2</v>
      </c>
      <c r="Y28" s="28">
        <f>'2012_AG_GW_Counties'!U28</f>
        <v>34.5</v>
      </c>
      <c r="Z28" s="29">
        <f>'2012_Urban_GW_Counties'!U28</f>
        <v>51.400000000000006</v>
      </c>
      <c r="AA28" s="29">
        <f>'2012_MW_GW_Counties'!U28</f>
        <v>0</v>
      </c>
      <c r="AB28" s="28">
        <f>'2012_AG_GW_Counties'!Q28+'2012_Urban_GW_Counties'!Q28+'2012_MW_GW_Counties'!Q28</f>
        <v>17.099999999999998</v>
      </c>
      <c r="AC28" s="28">
        <f>'2012_AG_GW_Counties'!R28+'2012_Urban_GW_Counties'!R28+'2012_MW_GW_Counties'!R28</f>
        <v>0</v>
      </c>
      <c r="AD28" s="28">
        <f>'2012_AG_GW_Counties'!S28+'2012_Urban_GW_Counties'!S28+'2012_MW_GW_Counties'!S28</f>
        <v>9.1000000000000014</v>
      </c>
      <c r="AE28" s="28">
        <f>'2012_AG_GW_Counties'!W28</f>
        <v>4.0999999999999996</v>
      </c>
      <c r="AF28" s="29">
        <f>'2012_Urban_GW_Counties'!W28</f>
        <v>0.1</v>
      </c>
      <c r="AG28" s="29">
        <f>'2012_MW_GW_Counties'!W28</f>
        <v>0</v>
      </c>
      <c r="AH28" s="28">
        <f>'2012_AG_GW_Counties'!W28+'2012_Urban_GW_Counties'!W28+'2012_MW_GW_Counties'!W28</f>
        <v>4.1999999999999993</v>
      </c>
      <c r="AI28" s="29">
        <f t="shared" si="1"/>
        <v>85.9</v>
      </c>
      <c r="AL28" s="148"/>
      <c r="AM28" s="150">
        <v>503</v>
      </c>
      <c r="AN28" s="151" t="s">
        <v>159</v>
      </c>
      <c r="AO28" s="138">
        <f t="shared" si="12"/>
        <v>298.60000000000002</v>
      </c>
      <c r="AP28" s="138">
        <f t="shared" si="12"/>
        <v>23.2</v>
      </c>
      <c r="AQ28" s="138">
        <f t="shared" si="12"/>
        <v>0</v>
      </c>
      <c r="AR28" s="138">
        <f t="shared" si="12"/>
        <v>321.8</v>
      </c>
      <c r="AS28" s="138">
        <f t="shared" si="12"/>
        <v>524.79999999999995</v>
      </c>
      <c r="AT28" s="138">
        <f t="shared" si="12"/>
        <v>34.5</v>
      </c>
      <c r="AU28" s="138">
        <f t="shared" si="12"/>
        <v>0.6</v>
      </c>
      <c r="AV28" s="138">
        <f t="shared" si="12"/>
        <v>33.6</v>
      </c>
      <c r="AW28" s="138">
        <f t="shared" si="12"/>
        <v>0</v>
      </c>
      <c r="AX28" s="138">
        <f t="shared" si="12"/>
        <v>26.000000000000004</v>
      </c>
      <c r="AY28" s="138">
        <f t="shared" si="12"/>
        <v>7.3</v>
      </c>
      <c r="AZ28" s="138">
        <f t="shared" si="12"/>
        <v>0</v>
      </c>
      <c r="BA28" s="138">
        <f t="shared" si="12"/>
        <v>0</v>
      </c>
      <c r="BB28" s="138">
        <f t="shared" si="12"/>
        <v>7.3</v>
      </c>
      <c r="BC28" s="138">
        <f t="shared" si="12"/>
        <v>559.9</v>
      </c>
    </row>
    <row r="29" spans="1:56" x14ac:dyDescent="0.2">
      <c r="A29" s="23" t="s">
        <v>62</v>
      </c>
      <c r="B29" s="24" t="s">
        <v>63</v>
      </c>
      <c r="C29" s="28">
        <f>'2012_AG_GW_Counties'!C29</f>
        <v>34.1</v>
      </c>
      <c r="D29" s="29">
        <f>'2012_Urban_GW_Counties'!C29</f>
        <v>6.9</v>
      </c>
      <c r="E29" s="29">
        <f>'2012_MW_GW_Counties'!C29</f>
        <v>0</v>
      </c>
      <c r="F29" s="29">
        <f t="shared" si="0"/>
        <v>41</v>
      </c>
      <c r="G29" s="28">
        <f>'2012_AG_GW_Counties'!H29</f>
        <v>70.7</v>
      </c>
      <c r="H29" s="29">
        <f>'2012_Urban_GW_Counties'!H29</f>
        <v>23.5</v>
      </c>
      <c r="I29" s="29">
        <f>'2012_MW_GW_Counties'!H29</f>
        <v>2.4</v>
      </c>
      <c r="J29" s="28">
        <f>'2012_AG_GW_Counties'!D29+'2012_Urban_GW_Counties'!D29+'2012_MW_GW_Counties'!D29</f>
        <v>5.2</v>
      </c>
      <c r="K29" s="28">
        <f>'2012_AG_GW_Counties'!E29+'2012_Urban_GW_Counties'!E29+'2012_MW_GW_Counties'!E29</f>
        <v>0</v>
      </c>
      <c r="L29" s="28">
        <f>'2012_AG_GW_Counties'!F29+'2012_Urban_GW_Counties'!F29+'2012_MW_GW_Counties'!F29</f>
        <v>4</v>
      </c>
      <c r="M29" s="28">
        <f>'2012_AG_GW_Counties'!J29</f>
        <v>0</v>
      </c>
      <c r="N29" s="29">
        <f>'2012_Urban_GW_Counties'!J29</f>
        <v>0</v>
      </c>
      <c r="O29" s="29">
        <f>'2012_MW_GW_Counties'!J29</f>
        <v>0</v>
      </c>
      <c r="P29" s="28">
        <f>'2012_AG_GW_Counties'!J29+'2012_Urban_GW_Counties'!J29+'2012_MW_GW_Counties'!J29</f>
        <v>0</v>
      </c>
      <c r="Q29" s="29">
        <f>'2012_AG_GW_Counties'!H29+'2012_Urban_GW_Counties'!H29+'2012_MW_GW_Counties'!H29</f>
        <v>96.600000000000009</v>
      </c>
      <c r="S29" s="27">
        <v>605</v>
      </c>
      <c r="T29" s="25" t="s">
        <v>172</v>
      </c>
      <c r="U29" s="28">
        <f>'2012_AG_GW_Counties'!P29</f>
        <v>0</v>
      </c>
      <c r="V29" s="29">
        <f>'2012_Urban_GW_Counties'!P29</f>
        <v>0</v>
      </c>
      <c r="W29" s="29">
        <f>'2012_MW_GW_Counties'!P29</f>
        <v>0</v>
      </c>
      <c r="X29" s="29">
        <f t="shared" si="3"/>
        <v>0</v>
      </c>
      <c r="Y29" s="28">
        <f>'2012_AG_GW_Counties'!U29</f>
        <v>0</v>
      </c>
      <c r="Z29" s="29">
        <f>'2012_Urban_GW_Counties'!U29</f>
        <v>1.3</v>
      </c>
      <c r="AA29" s="29">
        <f>'2012_MW_GW_Counties'!U29</f>
        <v>0</v>
      </c>
      <c r="AB29" s="28">
        <f>'2012_AG_GW_Counties'!Q29+'2012_Urban_GW_Counties'!Q29+'2012_MW_GW_Counties'!Q29</f>
        <v>0.1</v>
      </c>
      <c r="AC29" s="28">
        <f>'2012_AG_GW_Counties'!R29+'2012_Urban_GW_Counties'!R29+'2012_MW_GW_Counties'!R29</f>
        <v>1.1000000000000001</v>
      </c>
      <c r="AD29" s="28">
        <f>'2012_AG_GW_Counties'!S29+'2012_Urban_GW_Counties'!S29+'2012_MW_GW_Counties'!S29</f>
        <v>0</v>
      </c>
      <c r="AE29" s="28">
        <f>'2012_AG_GW_Counties'!W29</f>
        <v>0</v>
      </c>
      <c r="AF29" s="29">
        <f>'2012_Urban_GW_Counties'!W29</f>
        <v>0</v>
      </c>
      <c r="AG29" s="29">
        <f>'2012_MW_GW_Counties'!W29</f>
        <v>0</v>
      </c>
      <c r="AH29" s="28">
        <f>'2012_AG_GW_Counties'!W29+'2012_Urban_GW_Counties'!W29+'2012_MW_GW_Counties'!W29</f>
        <v>0</v>
      </c>
      <c r="AI29" s="29">
        <f t="shared" si="1"/>
        <v>1.3</v>
      </c>
      <c r="AL29" s="148"/>
      <c r="AM29" s="150">
        <v>504</v>
      </c>
      <c r="AN29" s="151" t="s">
        <v>160</v>
      </c>
      <c r="AO29" s="138">
        <f t="shared" si="12"/>
        <v>202.89999999999998</v>
      </c>
      <c r="AP29" s="138">
        <f t="shared" si="12"/>
        <v>48.1</v>
      </c>
      <c r="AQ29" s="138">
        <f t="shared" si="12"/>
        <v>0</v>
      </c>
      <c r="AR29" s="138">
        <f t="shared" si="12"/>
        <v>250.99999999999997</v>
      </c>
      <c r="AS29" s="138">
        <f t="shared" si="12"/>
        <v>303.70000000000005</v>
      </c>
      <c r="AT29" s="138">
        <f t="shared" si="12"/>
        <v>83.1</v>
      </c>
      <c r="AU29" s="138">
        <f t="shared" si="12"/>
        <v>1.1000000000000001</v>
      </c>
      <c r="AV29" s="138">
        <f t="shared" si="12"/>
        <v>25.8</v>
      </c>
      <c r="AW29" s="138">
        <f t="shared" si="12"/>
        <v>0</v>
      </c>
      <c r="AX29" s="138">
        <f t="shared" si="12"/>
        <v>21.2</v>
      </c>
      <c r="AY29" s="138">
        <f t="shared" si="12"/>
        <v>0</v>
      </c>
      <c r="AZ29" s="138">
        <f t="shared" si="12"/>
        <v>0</v>
      </c>
      <c r="BA29" s="138">
        <f t="shared" si="12"/>
        <v>0</v>
      </c>
      <c r="BB29" s="138">
        <f t="shared" si="12"/>
        <v>0</v>
      </c>
      <c r="BC29" s="138">
        <f t="shared" si="12"/>
        <v>387.90000000000009</v>
      </c>
    </row>
    <row r="30" spans="1:56" x14ac:dyDescent="0.2">
      <c r="A30" s="23" t="s">
        <v>64</v>
      </c>
      <c r="B30" s="24" t="s">
        <v>65</v>
      </c>
      <c r="C30" s="28">
        <f>'2012_AG_GW_Counties'!C30</f>
        <v>2.4</v>
      </c>
      <c r="D30" s="29">
        <f>'2012_Urban_GW_Counties'!C30</f>
        <v>6.4</v>
      </c>
      <c r="E30" s="29">
        <f>'2012_MW_GW_Counties'!C30</f>
        <v>0</v>
      </c>
      <c r="F30" s="29">
        <f t="shared" si="0"/>
        <v>8.8000000000000007</v>
      </c>
      <c r="G30" s="28">
        <f>'2012_AG_GW_Counties'!H30</f>
        <v>41.5</v>
      </c>
      <c r="H30" s="29">
        <f>'2012_Urban_GW_Counties'!H30</f>
        <v>26.500000000000007</v>
      </c>
      <c r="I30" s="29">
        <f>'2012_MW_GW_Counties'!H30</f>
        <v>0.1</v>
      </c>
      <c r="J30" s="28">
        <f>'2012_AG_GW_Counties'!D30+'2012_Urban_GW_Counties'!D30+'2012_MW_GW_Counties'!D30</f>
        <v>9.4</v>
      </c>
      <c r="K30" s="28">
        <f>'2012_AG_GW_Counties'!E30+'2012_Urban_GW_Counties'!E30+'2012_MW_GW_Counties'!E30</f>
        <v>0</v>
      </c>
      <c r="L30" s="28">
        <f>'2012_AG_GW_Counties'!F30+'2012_Urban_GW_Counties'!F30+'2012_MW_GW_Counties'!F30</f>
        <v>8.6</v>
      </c>
      <c r="M30" s="28">
        <f>'2012_AG_GW_Counties'!J30</f>
        <v>0</v>
      </c>
      <c r="N30" s="29">
        <f>'2012_Urban_GW_Counties'!J30</f>
        <v>2.6</v>
      </c>
      <c r="O30" s="29">
        <f>'2012_MW_GW_Counties'!J30</f>
        <v>0</v>
      </c>
      <c r="P30" s="28">
        <f>'2012_AG_GW_Counties'!J30+'2012_Urban_GW_Counties'!J30+'2012_MW_GW_Counties'!J30</f>
        <v>2.6</v>
      </c>
      <c r="Q30" s="29">
        <f>'2012_AG_GW_Counties'!H30+'2012_Urban_GW_Counties'!H30+'2012_MW_GW_Counties'!H30</f>
        <v>68.099999999999994</v>
      </c>
      <c r="S30" s="27">
        <v>606</v>
      </c>
      <c r="T30" s="25" t="s">
        <v>173</v>
      </c>
      <c r="U30" s="28">
        <f>'2012_AG_GW_Counties'!P30</f>
        <v>524.6</v>
      </c>
      <c r="V30" s="29">
        <f>'2012_Urban_GW_Counties'!P30</f>
        <v>22.299999999999997</v>
      </c>
      <c r="W30" s="29">
        <f>'2012_MW_GW_Counties'!P30</f>
        <v>185.1</v>
      </c>
      <c r="X30" s="29">
        <f t="shared" si="3"/>
        <v>732</v>
      </c>
      <c r="Y30" s="28">
        <f>'2012_AG_GW_Counties'!U30</f>
        <v>1695.2000000000003</v>
      </c>
      <c r="Z30" s="29">
        <f>'2012_Urban_GW_Counties'!U30</f>
        <v>24.6</v>
      </c>
      <c r="AA30" s="29">
        <f>'2012_MW_GW_Counties'!U30</f>
        <v>451.9</v>
      </c>
      <c r="AB30" s="28">
        <f>'2012_AG_GW_Counties'!Q30+'2012_Urban_GW_Counties'!Q30+'2012_MW_GW_Counties'!Q30</f>
        <v>14.399999999999999</v>
      </c>
      <c r="AC30" s="28">
        <f>'2012_AG_GW_Counties'!R30+'2012_Urban_GW_Counties'!R30+'2012_MW_GW_Counties'!R30</f>
        <v>0</v>
      </c>
      <c r="AD30" s="28">
        <f>'2012_AG_GW_Counties'!S30+'2012_Urban_GW_Counties'!S30+'2012_MW_GW_Counties'!S30</f>
        <v>58</v>
      </c>
      <c r="AE30" s="28">
        <f>'2012_AG_GW_Counties'!W30</f>
        <v>0</v>
      </c>
      <c r="AF30" s="29">
        <f>'2012_Urban_GW_Counties'!W30</f>
        <v>0</v>
      </c>
      <c r="AG30" s="29">
        <f>'2012_MW_GW_Counties'!W30</f>
        <v>0</v>
      </c>
      <c r="AH30" s="28">
        <f>'2012_AG_GW_Counties'!W30+'2012_Urban_GW_Counties'!W30+'2012_MW_GW_Counties'!W30</f>
        <v>0</v>
      </c>
      <c r="AI30" s="29">
        <f t="shared" si="1"/>
        <v>2171.7000000000003</v>
      </c>
      <c r="AL30" s="148"/>
      <c r="AM30" s="150">
        <v>505</v>
      </c>
      <c r="AN30" s="151" t="s">
        <v>161</v>
      </c>
      <c r="AO30" s="138">
        <f t="shared" si="12"/>
        <v>58.100000000000009</v>
      </c>
      <c r="AP30" s="138">
        <f t="shared" si="12"/>
        <v>5</v>
      </c>
      <c r="AQ30" s="138">
        <f t="shared" si="12"/>
        <v>0</v>
      </c>
      <c r="AR30" s="138">
        <f t="shared" si="12"/>
        <v>63.100000000000009</v>
      </c>
      <c r="AS30" s="138">
        <f t="shared" si="12"/>
        <v>71.800000000000011</v>
      </c>
      <c r="AT30" s="138">
        <f t="shared" si="12"/>
        <v>10.4</v>
      </c>
      <c r="AU30" s="138">
        <f t="shared" si="12"/>
        <v>0</v>
      </c>
      <c r="AV30" s="138">
        <f t="shared" si="12"/>
        <v>5.8000000000000007</v>
      </c>
      <c r="AW30" s="138">
        <f t="shared" si="12"/>
        <v>0</v>
      </c>
      <c r="AX30" s="138">
        <f t="shared" si="12"/>
        <v>0.30000000000000004</v>
      </c>
      <c r="AY30" s="138">
        <f t="shared" si="12"/>
        <v>0</v>
      </c>
      <c r="AZ30" s="138">
        <f t="shared" si="12"/>
        <v>0</v>
      </c>
      <c r="BA30" s="138">
        <f t="shared" si="12"/>
        <v>0</v>
      </c>
      <c r="BB30" s="138">
        <f t="shared" si="12"/>
        <v>0</v>
      </c>
      <c r="BC30" s="138">
        <f t="shared" si="12"/>
        <v>82.200000000000017</v>
      </c>
    </row>
    <row r="31" spans="1:56" x14ac:dyDescent="0.2">
      <c r="A31" s="23" t="s">
        <v>66</v>
      </c>
      <c r="B31" s="24" t="s">
        <v>67</v>
      </c>
      <c r="C31" s="28">
        <f>'2012_AG_GW_Counties'!C31</f>
        <v>7.7</v>
      </c>
      <c r="D31" s="29">
        <f>'2012_Urban_GW_Counties'!C31</f>
        <v>3.5</v>
      </c>
      <c r="E31" s="29">
        <f>'2012_MW_GW_Counties'!C31</f>
        <v>0</v>
      </c>
      <c r="F31" s="29">
        <f t="shared" si="0"/>
        <v>11.2</v>
      </c>
      <c r="G31" s="28">
        <f>'2012_AG_GW_Counties'!H31</f>
        <v>14</v>
      </c>
      <c r="H31" s="29">
        <f>'2012_Urban_GW_Counties'!H31</f>
        <v>571.6</v>
      </c>
      <c r="I31" s="29">
        <f>'2012_MW_GW_Counties'!H31</f>
        <v>0</v>
      </c>
      <c r="J31" s="28">
        <f>'2012_AG_GW_Counties'!D31+'2012_Urban_GW_Counties'!D31+'2012_MW_GW_Counties'!D31</f>
        <v>15</v>
      </c>
      <c r="K31" s="28">
        <f>'2012_AG_GW_Counties'!E31+'2012_Urban_GW_Counties'!E31+'2012_MW_GW_Counties'!E31</f>
        <v>49.8</v>
      </c>
      <c r="L31" s="28">
        <f>'2012_AG_GW_Counties'!F31+'2012_Urban_GW_Counties'!F31+'2012_MW_GW_Counties'!F31</f>
        <v>0</v>
      </c>
      <c r="M31" s="28">
        <f>'2012_AG_GW_Counties'!J31</f>
        <v>4.8000000000000007</v>
      </c>
      <c r="N31" s="29">
        <f>'2012_Urban_GW_Counties'!J31</f>
        <v>259.39999999999998</v>
      </c>
      <c r="O31" s="29">
        <f>'2012_MW_GW_Counties'!J31</f>
        <v>0</v>
      </c>
      <c r="P31" s="28">
        <f>'2012_AG_GW_Counties'!J31+'2012_Urban_GW_Counties'!J31+'2012_MW_GW_Counties'!J31</f>
        <v>264.2</v>
      </c>
      <c r="Q31" s="29">
        <f>'2012_AG_GW_Counties'!H31+'2012_Urban_GW_Counties'!H31+'2012_MW_GW_Counties'!H31</f>
        <v>585.6</v>
      </c>
      <c r="S31" s="27">
        <v>607</v>
      </c>
      <c r="T31" s="25" t="s">
        <v>174</v>
      </c>
      <c r="U31" s="28">
        <f>'2012_AG_GW_Counties'!P31</f>
        <v>158.80000000000001</v>
      </c>
      <c r="V31" s="29">
        <f>'2012_Urban_GW_Counties'!P31</f>
        <v>82</v>
      </c>
      <c r="W31" s="29">
        <f>'2012_MW_GW_Counties'!P31</f>
        <v>0</v>
      </c>
      <c r="X31" s="29">
        <f t="shared" si="3"/>
        <v>240.8</v>
      </c>
      <c r="Y31" s="28">
        <f>'2012_AG_GW_Counties'!U31</f>
        <v>906.3</v>
      </c>
      <c r="Z31" s="29">
        <f>'2012_Urban_GW_Counties'!U31</f>
        <v>128.4</v>
      </c>
      <c r="AA31" s="29">
        <f>'2012_MW_GW_Counties'!U31</f>
        <v>12.8</v>
      </c>
      <c r="AB31" s="28">
        <f>'2012_AG_GW_Counties'!Q31+'2012_Urban_GW_Counties'!Q31+'2012_MW_GW_Counties'!Q31</f>
        <v>50.2</v>
      </c>
      <c r="AC31" s="28">
        <f>'2012_AG_GW_Counties'!R31+'2012_Urban_GW_Counties'!R31+'2012_MW_GW_Counties'!R31</f>
        <v>71</v>
      </c>
      <c r="AD31" s="28">
        <f>'2012_AG_GW_Counties'!S31+'2012_Urban_GW_Counties'!S31+'2012_MW_GW_Counties'!S31</f>
        <v>34</v>
      </c>
      <c r="AE31" s="28">
        <f>'2012_AG_GW_Counties'!W31</f>
        <v>246.4</v>
      </c>
      <c r="AF31" s="29">
        <f>'2012_Urban_GW_Counties'!W31</f>
        <v>0</v>
      </c>
      <c r="AG31" s="29">
        <f>'2012_MW_GW_Counties'!W31</f>
        <v>0</v>
      </c>
      <c r="AH31" s="28">
        <f>'2012_AG_GW_Counties'!W31+'2012_Urban_GW_Counties'!W31+'2012_MW_GW_Counties'!W31</f>
        <v>246.4</v>
      </c>
      <c r="AI31" s="29">
        <f t="shared" si="1"/>
        <v>1047.5</v>
      </c>
      <c r="AL31" s="148"/>
      <c r="AM31" s="150">
        <v>506</v>
      </c>
      <c r="AN31" s="151" t="s">
        <v>162</v>
      </c>
      <c r="AO31" s="138">
        <f t="shared" si="12"/>
        <v>521.29999999999995</v>
      </c>
      <c r="AP31" s="138">
        <f t="shared" si="12"/>
        <v>10.6</v>
      </c>
      <c r="AQ31" s="138">
        <f t="shared" si="12"/>
        <v>8.8000000000000007</v>
      </c>
      <c r="AR31" s="138">
        <f t="shared" si="12"/>
        <v>540.69999999999993</v>
      </c>
      <c r="AS31" s="138">
        <f t="shared" si="12"/>
        <v>2003.3999999999999</v>
      </c>
      <c r="AT31" s="138">
        <f t="shared" si="12"/>
        <v>10.9</v>
      </c>
      <c r="AU31" s="138">
        <f t="shared" si="12"/>
        <v>159.10000000000002</v>
      </c>
      <c r="AV31" s="138">
        <f t="shared" si="12"/>
        <v>24.8</v>
      </c>
      <c r="AW31" s="138">
        <f t="shared" si="12"/>
        <v>0</v>
      </c>
      <c r="AX31" s="138">
        <f t="shared" si="12"/>
        <v>56.20000000000001</v>
      </c>
      <c r="AY31" s="138">
        <f t="shared" si="12"/>
        <v>126.4</v>
      </c>
      <c r="AZ31" s="138">
        <f t="shared" si="12"/>
        <v>0</v>
      </c>
      <c r="BA31" s="138">
        <f t="shared" si="12"/>
        <v>17.100000000000001</v>
      </c>
      <c r="BB31" s="138">
        <f t="shared" si="12"/>
        <v>143.5</v>
      </c>
      <c r="BC31" s="138">
        <f t="shared" si="12"/>
        <v>2173.4</v>
      </c>
    </row>
    <row r="32" spans="1:56" x14ac:dyDescent="0.2">
      <c r="A32" s="23" t="s">
        <v>68</v>
      </c>
      <c r="B32" s="24" t="s">
        <v>69</v>
      </c>
      <c r="C32" s="28">
        <f>'2012_AG_GW_Counties'!C32</f>
        <v>8.6</v>
      </c>
      <c r="D32" s="29">
        <f>'2012_Urban_GW_Counties'!C32</f>
        <v>25</v>
      </c>
      <c r="E32" s="29">
        <f>'2012_MW_GW_Counties'!C32</f>
        <v>0</v>
      </c>
      <c r="F32" s="29">
        <f t="shared" si="0"/>
        <v>33.6</v>
      </c>
      <c r="G32" s="28">
        <f>'2012_AG_GW_Counties'!H32</f>
        <v>126.30000000000001</v>
      </c>
      <c r="H32" s="29">
        <f>'2012_Urban_GW_Counties'!H32</f>
        <v>115.2</v>
      </c>
      <c r="I32" s="29">
        <f>'2012_MW_GW_Counties'!H32</f>
        <v>0</v>
      </c>
      <c r="J32" s="28">
        <f>'2012_AG_GW_Counties'!D32+'2012_Urban_GW_Counties'!D32+'2012_MW_GW_Counties'!D32</f>
        <v>25.7</v>
      </c>
      <c r="K32" s="28">
        <f>'2012_AG_GW_Counties'!E32+'2012_Urban_GW_Counties'!E32+'2012_MW_GW_Counties'!E32</f>
        <v>0</v>
      </c>
      <c r="L32" s="28">
        <f>'2012_AG_GW_Counties'!F32+'2012_Urban_GW_Counties'!F32+'2012_MW_GW_Counties'!F32</f>
        <v>11.799999999999999</v>
      </c>
      <c r="M32" s="28">
        <f>'2012_AG_GW_Counties'!J32</f>
        <v>12.4</v>
      </c>
      <c r="N32" s="29">
        <f>'2012_Urban_GW_Counties'!J32</f>
        <v>0</v>
      </c>
      <c r="O32" s="29">
        <f>'2012_MW_GW_Counties'!J32</f>
        <v>0</v>
      </c>
      <c r="P32" s="28">
        <f>'2012_AG_GW_Counties'!J32+'2012_Urban_GW_Counties'!J32+'2012_MW_GW_Counties'!J32</f>
        <v>12.4</v>
      </c>
      <c r="Q32" s="29">
        <f>'2012_AG_GW_Counties'!H32+'2012_Urban_GW_Counties'!H32+'2012_MW_GW_Counties'!H32</f>
        <v>241.5</v>
      </c>
      <c r="S32" s="27">
        <v>608</v>
      </c>
      <c r="T32" s="25" t="s">
        <v>175</v>
      </c>
      <c r="U32" s="28">
        <f>'2012_AG_GW_Counties'!P32</f>
        <v>296.3</v>
      </c>
      <c r="V32" s="29">
        <f>'2012_Urban_GW_Counties'!P32</f>
        <v>50.2</v>
      </c>
      <c r="W32" s="29">
        <f>'2012_MW_GW_Counties'!P32</f>
        <v>0</v>
      </c>
      <c r="X32" s="29">
        <f t="shared" si="3"/>
        <v>346.5</v>
      </c>
      <c r="Y32" s="28">
        <f>'2012_AG_GW_Counties'!U32</f>
        <v>998.69999999999993</v>
      </c>
      <c r="Z32" s="29">
        <f>'2012_Urban_GW_Counties'!U32</f>
        <v>50.2</v>
      </c>
      <c r="AA32" s="29">
        <f>'2012_MW_GW_Counties'!U32</f>
        <v>0</v>
      </c>
      <c r="AB32" s="28">
        <f>'2012_AG_GW_Counties'!Q32+'2012_Urban_GW_Counties'!Q32+'2012_MW_GW_Counties'!Q32</f>
        <v>1.2000000000000002</v>
      </c>
      <c r="AC32" s="28">
        <f>'2012_AG_GW_Counties'!R32+'2012_Urban_GW_Counties'!R32+'2012_MW_GW_Counties'!R32</f>
        <v>13.3</v>
      </c>
      <c r="AD32" s="28">
        <f>'2012_AG_GW_Counties'!S32+'2012_Urban_GW_Counties'!S32+'2012_MW_GW_Counties'!S32</f>
        <v>35.1</v>
      </c>
      <c r="AE32" s="28">
        <f>'2012_AG_GW_Counties'!W32</f>
        <v>418.1</v>
      </c>
      <c r="AF32" s="29">
        <f>'2012_Urban_GW_Counties'!W32</f>
        <v>0</v>
      </c>
      <c r="AG32" s="29">
        <f>'2012_MW_GW_Counties'!W32</f>
        <v>0</v>
      </c>
      <c r="AH32" s="28">
        <f>'2012_AG_GW_Counties'!W32+'2012_Urban_GW_Counties'!W32+'2012_MW_GW_Counties'!W32</f>
        <v>418.1</v>
      </c>
      <c r="AI32" s="29">
        <f t="shared" si="1"/>
        <v>1048.8999999999999</v>
      </c>
      <c r="AL32" s="148"/>
      <c r="AM32" s="150">
        <v>507</v>
      </c>
      <c r="AN32" s="151" t="s">
        <v>163</v>
      </c>
      <c r="AO32" s="138">
        <f t="shared" si="12"/>
        <v>522.29999999999995</v>
      </c>
      <c r="AP32" s="138">
        <f t="shared" si="12"/>
        <v>40.700000000000003</v>
      </c>
      <c r="AQ32" s="138">
        <f t="shared" si="12"/>
        <v>8.2999999999999989</v>
      </c>
      <c r="AR32" s="138">
        <f t="shared" si="12"/>
        <v>571.29999999999995</v>
      </c>
      <c r="AS32" s="138">
        <f t="shared" si="12"/>
        <v>2116.5</v>
      </c>
      <c r="AT32" s="138">
        <f t="shared" si="12"/>
        <v>61.2</v>
      </c>
      <c r="AU32" s="138">
        <f t="shared" si="12"/>
        <v>299.2</v>
      </c>
      <c r="AV32" s="138">
        <f t="shared" si="12"/>
        <v>97.600000000000023</v>
      </c>
      <c r="AW32" s="138">
        <f t="shared" si="12"/>
        <v>0</v>
      </c>
      <c r="AX32" s="138">
        <f t="shared" si="12"/>
        <v>166.79999999999998</v>
      </c>
      <c r="AY32" s="138">
        <f t="shared" si="12"/>
        <v>122.39999999999999</v>
      </c>
      <c r="AZ32" s="138">
        <f t="shared" si="12"/>
        <v>0</v>
      </c>
      <c r="BA32" s="138">
        <f t="shared" si="12"/>
        <v>131.6</v>
      </c>
      <c r="BB32" s="138">
        <f t="shared" si="12"/>
        <v>254</v>
      </c>
      <c r="BC32" s="138">
        <f t="shared" si="12"/>
        <v>2476.8999999999996</v>
      </c>
    </row>
    <row r="33" spans="1:56" x14ac:dyDescent="0.2">
      <c r="A33" s="23" t="s">
        <v>70</v>
      </c>
      <c r="B33" s="24" t="s">
        <v>71</v>
      </c>
      <c r="C33" s="28">
        <f>'2012_AG_GW_Counties'!C33</f>
        <v>7.7</v>
      </c>
      <c r="D33" s="29">
        <f>'2012_Urban_GW_Counties'!C33</f>
        <v>5.2</v>
      </c>
      <c r="E33" s="29">
        <f>'2012_MW_GW_Counties'!C33</f>
        <v>0</v>
      </c>
      <c r="F33" s="29">
        <f t="shared" si="0"/>
        <v>12.9</v>
      </c>
      <c r="G33" s="28">
        <f>'2012_AG_GW_Counties'!H33</f>
        <v>78.5</v>
      </c>
      <c r="H33" s="29">
        <f>'2012_Urban_GW_Counties'!H33</f>
        <v>7.3000000000000007</v>
      </c>
      <c r="I33" s="29">
        <f>'2012_MW_GW_Counties'!H33</f>
        <v>0</v>
      </c>
      <c r="J33" s="28">
        <f>'2012_AG_GW_Counties'!D33+'2012_Urban_GW_Counties'!D33+'2012_MW_GW_Counties'!D33</f>
        <v>1.7</v>
      </c>
      <c r="K33" s="28">
        <f>'2012_AG_GW_Counties'!E33+'2012_Urban_GW_Counties'!E33+'2012_MW_GW_Counties'!E33</f>
        <v>0</v>
      </c>
      <c r="L33" s="28">
        <f>'2012_AG_GW_Counties'!F33+'2012_Urban_GW_Counties'!F33+'2012_MW_GW_Counties'!F33</f>
        <v>0.1</v>
      </c>
      <c r="M33" s="28">
        <f>'2012_AG_GW_Counties'!J33</f>
        <v>1.2</v>
      </c>
      <c r="N33" s="29">
        <f>'2012_Urban_GW_Counties'!J33</f>
        <v>0</v>
      </c>
      <c r="O33" s="29">
        <f>'2012_MW_GW_Counties'!J33</f>
        <v>0</v>
      </c>
      <c r="P33" s="28">
        <f>'2012_AG_GW_Counties'!J33+'2012_Urban_GW_Counties'!J33+'2012_MW_GW_Counties'!J33</f>
        <v>1.2</v>
      </c>
      <c r="Q33" s="29">
        <f>'2012_AG_GW_Counties'!H33+'2012_Urban_GW_Counties'!H33+'2012_MW_GW_Counties'!H33</f>
        <v>85.8</v>
      </c>
      <c r="S33" s="27">
        <v>609</v>
      </c>
      <c r="T33" s="25" t="s">
        <v>176</v>
      </c>
      <c r="U33" s="28">
        <f>'2012_AG_GW_Counties'!P33</f>
        <v>1308.9000000000001</v>
      </c>
      <c r="V33" s="29">
        <f>'2012_Urban_GW_Counties'!P33</f>
        <v>85</v>
      </c>
      <c r="W33" s="29">
        <f>'2012_MW_GW_Counties'!P33</f>
        <v>11.8</v>
      </c>
      <c r="X33" s="29">
        <f t="shared" si="3"/>
        <v>1405.7</v>
      </c>
      <c r="Y33" s="28">
        <f>'2012_AG_GW_Counties'!U33</f>
        <v>2213.6</v>
      </c>
      <c r="Z33" s="29">
        <f>'2012_Urban_GW_Counties'!U33</f>
        <v>85.1</v>
      </c>
      <c r="AA33" s="29">
        <f>'2012_MW_GW_Counties'!U33</f>
        <v>45.300000000000004</v>
      </c>
      <c r="AB33" s="28">
        <f>'2012_AG_GW_Counties'!Q33+'2012_Urban_GW_Counties'!Q33+'2012_MW_GW_Counties'!Q33</f>
        <v>194.3</v>
      </c>
      <c r="AC33" s="28">
        <f>'2012_AG_GW_Counties'!R33+'2012_Urban_GW_Counties'!R33+'2012_MW_GW_Counties'!R33</f>
        <v>114.6</v>
      </c>
      <c r="AD33" s="28">
        <f>'2012_AG_GW_Counties'!S33+'2012_Urban_GW_Counties'!S33+'2012_MW_GW_Counties'!S33</f>
        <v>45.1</v>
      </c>
      <c r="AE33" s="28">
        <f>'2012_AG_GW_Counties'!W33</f>
        <v>1.1000000000000001</v>
      </c>
      <c r="AF33" s="29">
        <f>'2012_Urban_GW_Counties'!W33</f>
        <v>0</v>
      </c>
      <c r="AG33" s="29">
        <f>'2012_MW_GW_Counties'!W33</f>
        <v>0</v>
      </c>
      <c r="AH33" s="28">
        <f>'2012_AG_GW_Counties'!W33+'2012_Urban_GW_Counties'!W33+'2012_MW_GW_Counties'!W33</f>
        <v>1.1000000000000001</v>
      </c>
      <c r="AI33" s="29">
        <f t="shared" si="1"/>
        <v>2344</v>
      </c>
      <c r="AL33" s="148"/>
      <c r="AM33" s="150">
        <v>508</v>
      </c>
      <c r="AN33" s="151" t="s">
        <v>164</v>
      </c>
      <c r="AO33" s="138">
        <f t="shared" si="12"/>
        <v>22.099999999999998</v>
      </c>
      <c r="AP33" s="138">
        <f t="shared" si="12"/>
        <v>20.9</v>
      </c>
      <c r="AQ33" s="138">
        <f t="shared" si="12"/>
        <v>0</v>
      </c>
      <c r="AR33" s="138">
        <f t="shared" si="12"/>
        <v>43</v>
      </c>
      <c r="AS33" s="138">
        <f t="shared" si="12"/>
        <v>271.59999999999997</v>
      </c>
      <c r="AT33" s="138">
        <f t="shared" si="12"/>
        <v>108.1</v>
      </c>
      <c r="AU33" s="138">
        <f t="shared" si="12"/>
        <v>0.4</v>
      </c>
      <c r="AV33" s="138">
        <f t="shared" si="12"/>
        <v>33</v>
      </c>
      <c r="AW33" s="138">
        <f t="shared" si="12"/>
        <v>0</v>
      </c>
      <c r="AX33" s="138">
        <f t="shared" si="12"/>
        <v>21.4</v>
      </c>
      <c r="AY33" s="138">
        <f t="shared" si="12"/>
        <v>1.3</v>
      </c>
      <c r="AZ33" s="138">
        <f t="shared" si="12"/>
        <v>0</v>
      </c>
      <c r="BA33" s="138">
        <f t="shared" si="12"/>
        <v>0</v>
      </c>
      <c r="BB33" s="138">
        <f t="shared" si="12"/>
        <v>1.3</v>
      </c>
      <c r="BC33" s="138">
        <f t="shared" si="12"/>
        <v>380.09999999999991</v>
      </c>
    </row>
    <row r="34" spans="1:56" x14ac:dyDescent="0.2">
      <c r="A34" s="23" t="s">
        <v>72</v>
      </c>
      <c r="B34" s="24" t="s">
        <v>73</v>
      </c>
      <c r="C34" s="28">
        <f>'2012_AG_GW_Counties'!C34</f>
        <v>146.99999999999997</v>
      </c>
      <c r="D34" s="29">
        <f>'2012_Urban_GW_Counties'!C34</f>
        <v>571.70000000000016</v>
      </c>
      <c r="E34" s="29">
        <f>'2012_MW_GW_Counties'!C34</f>
        <v>0.2</v>
      </c>
      <c r="F34" s="29">
        <f t="shared" si="0"/>
        <v>718.9000000000002</v>
      </c>
      <c r="G34" s="28">
        <f>'2012_AG_GW_Counties'!H34</f>
        <v>965.5</v>
      </c>
      <c r="H34" s="29">
        <f>'2012_Urban_GW_Counties'!H34</f>
        <v>924.50000000000034</v>
      </c>
      <c r="I34" s="29">
        <f>'2012_MW_GW_Counties'!H34</f>
        <v>6.1</v>
      </c>
      <c r="J34" s="28">
        <f>'2012_AG_GW_Counties'!D34+'2012_Urban_GW_Counties'!D34+'2012_MW_GW_Counties'!D34</f>
        <v>235.8</v>
      </c>
      <c r="K34" s="28">
        <f>'2012_AG_GW_Counties'!E34+'2012_Urban_GW_Counties'!E34+'2012_MW_GW_Counties'!E34</f>
        <v>321.8</v>
      </c>
      <c r="L34" s="28">
        <f>'2012_AG_GW_Counties'!F34+'2012_Urban_GW_Counties'!F34+'2012_MW_GW_Counties'!F34</f>
        <v>0</v>
      </c>
      <c r="M34" s="28">
        <f>'2012_AG_GW_Counties'!J34</f>
        <v>1.5</v>
      </c>
      <c r="N34" s="29">
        <f>'2012_Urban_GW_Counties'!J34</f>
        <v>0.6</v>
      </c>
      <c r="O34" s="29">
        <f>'2012_MW_GW_Counties'!J34</f>
        <v>0</v>
      </c>
      <c r="P34" s="28">
        <f>'2012_AG_GW_Counties'!J34+'2012_Urban_GW_Counties'!J34+'2012_MW_GW_Counties'!J34</f>
        <v>2.1</v>
      </c>
      <c r="Q34" s="29">
        <f>'2012_AG_GW_Counties'!H34+'2012_Urban_GW_Counties'!H34+'2012_MW_GW_Counties'!H34</f>
        <v>1896.1000000000004</v>
      </c>
      <c r="S34" s="27">
        <v>610</v>
      </c>
      <c r="T34" s="25" t="s">
        <v>177</v>
      </c>
      <c r="U34" s="28">
        <f>'2012_AG_GW_Counties'!P34</f>
        <v>4.0999999999999996</v>
      </c>
      <c r="V34" s="29">
        <f>'2012_Urban_GW_Counties'!P34</f>
        <v>9.9999999999999982</v>
      </c>
      <c r="W34" s="29">
        <f>'2012_MW_GW_Counties'!P34</f>
        <v>0</v>
      </c>
      <c r="X34" s="29">
        <f t="shared" si="3"/>
        <v>14.099999999999998</v>
      </c>
      <c r="Y34" s="28">
        <f>'2012_AG_GW_Counties'!U34</f>
        <v>4.0999999999999996</v>
      </c>
      <c r="Z34" s="29">
        <f>'2012_Urban_GW_Counties'!U34</f>
        <v>10.599999999999998</v>
      </c>
      <c r="AA34" s="29">
        <f>'2012_MW_GW_Counties'!U34</f>
        <v>0</v>
      </c>
      <c r="AB34" s="28">
        <f>'2012_AG_GW_Counties'!Q34+'2012_Urban_GW_Counties'!Q34+'2012_MW_GW_Counties'!Q34</f>
        <v>6.8999999999999995</v>
      </c>
      <c r="AC34" s="28">
        <f>'2012_AG_GW_Counties'!R34+'2012_Urban_GW_Counties'!R34+'2012_MW_GW_Counties'!R34</f>
        <v>0</v>
      </c>
      <c r="AD34" s="28">
        <f>'2012_AG_GW_Counties'!S34+'2012_Urban_GW_Counties'!S34+'2012_MW_GW_Counties'!S34</f>
        <v>0</v>
      </c>
      <c r="AE34" s="28">
        <f>'2012_AG_GW_Counties'!W34</f>
        <v>0</v>
      </c>
      <c r="AF34" s="29">
        <f>'2012_Urban_GW_Counties'!W34</f>
        <v>0</v>
      </c>
      <c r="AG34" s="29">
        <f>'2012_MW_GW_Counties'!W34</f>
        <v>0</v>
      </c>
      <c r="AH34" s="28">
        <f>'2012_AG_GW_Counties'!W34+'2012_Urban_GW_Counties'!W34+'2012_MW_GW_Counties'!W34</f>
        <v>0</v>
      </c>
      <c r="AI34" s="29">
        <f t="shared" si="1"/>
        <v>14.699999999999998</v>
      </c>
      <c r="AL34" s="148"/>
      <c r="AM34" s="150">
        <v>509</v>
      </c>
      <c r="AN34" s="151" t="s">
        <v>165</v>
      </c>
      <c r="AO34" s="138">
        <f t="shared" si="12"/>
        <v>210.7</v>
      </c>
      <c r="AP34" s="138">
        <f t="shared" si="12"/>
        <v>46</v>
      </c>
      <c r="AQ34" s="138">
        <f t="shared" si="12"/>
        <v>0</v>
      </c>
      <c r="AR34" s="138">
        <f t="shared" si="12"/>
        <v>256.7</v>
      </c>
      <c r="AS34" s="138">
        <f t="shared" si="12"/>
        <v>669.6</v>
      </c>
      <c r="AT34" s="138">
        <f t="shared" si="12"/>
        <v>63.9</v>
      </c>
      <c r="AU34" s="138">
        <f t="shared" si="12"/>
        <v>0</v>
      </c>
      <c r="AV34" s="138">
        <f t="shared" si="12"/>
        <v>38.5</v>
      </c>
      <c r="AW34" s="138">
        <f t="shared" si="12"/>
        <v>0</v>
      </c>
      <c r="AX34" s="138">
        <f t="shared" si="12"/>
        <v>30.200000000000003</v>
      </c>
      <c r="AY34" s="138">
        <f t="shared" si="12"/>
        <v>0</v>
      </c>
      <c r="AZ34" s="138">
        <f t="shared" si="12"/>
        <v>0</v>
      </c>
      <c r="BA34" s="138">
        <f t="shared" si="12"/>
        <v>0</v>
      </c>
      <c r="BB34" s="138">
        <f t="shared" si="12"/>
        <v>0</v>
      </c>
      <c r="BC34" s="138">
        <f t="shared" si="12"/>
        <v>733.5</v>
      </c>
    </row>
    <row r="35" spans="1:56" x14ac:dyDescent="0.2">
      <c r="A35" s="23" t="s">
        <v>74</v>
      </c>
      <c r="B35" s="24" t="s">
        <v>75</v>
      </c>
      <c r="C35" s="28">
        <f>'2012_AG_GW_Counties'!C35</f>
        <v>217.2</v>
      </c>
      <c r="D35" s="29">
        <f>'2012_Urban_GW_Counties'!C35</f>
        <v>163.29999999999998</v>
      </c>
      <c r="E35" s="29">
        <f>'2012_MW_GW_Counties'!C35</f>
        <v>0.5</v>
      </c>
      <c r="F35" s="29">
        <f t="shared" si="0"/>
        <v>381</v>
      </c>
      <c r="G35" s="28">
        <f>'2012_AG_GW_Counties'!H35</f>
        <v>448.3</v>
      </c>
      <c r="H35" s="29">
        <f>'2012_Urban_GW_Counties'!H35</f>
        <v>372.09999999999991</v>
      </c>
      <c r="I35" s="29">
        <f>'2012_MW_GW_Counties'!H35</f>
        <v>50.9</v>
      </c>
      <c r="J35" s="28">
        <f>'2012_AG_GW_Counties'!D35+'2012_Urban_GW_Counties'!D35+'2012_MW_GW_Counties'!D35</f>
        <v>51.7</v>
      </c>
      <c r="K35" s="28">
        <f>'2012_AG_GW_Counties'!E35+'2012_Urban_GW_Counties'!E35+'2012_MW_GW_Counties'!E35</f>
        <v>0</v>
      </c>
      <c r="L35" s="28">
        <f>'2012_AG_GW_Counties'!F35+'2012_Urban_GW_Counties'!F35+'2012_MW_GW_Counties'!F35</f>
        <v>38.800000000000004</v>
      </c>
      <c r="M35" s="28">
        <f>'2012_AG_GW_Counties'!J35</f>
        <v>12.3</v>
      </c>
      <c r="N35" s="29">
        <f>'2012_Urban_GW_Counties'!J35</f>
        <v>0.1</v>
      </c>
      <c r="O35" s="29">
        <f>'2012_MW_GW_Counties'!J35</f>
        <v>0</v>
      </c>
      <c r="P35" s="28">
        <f>'2012_AG_GW_Counties'!J35+'2012_Urban_GW_Counties'!J35+'2012_MW_GW_Counties'!J35</f>
        <v>12.4</v>
      </c>
      <c r="Q35" s="29">
        <f>'2012_AG_GW_Counties'!H35+'2012_Urban_GW_Counties'!H35+'2012_MW_GW_Counties'!H35</f>
        <v>871.29999999999984</v>
      </c>
      <c r="S35" s="27">
        <v>701</v>
      </c>
      <c r="T35" s="25" t="s">
        <v>178</v>
      </c>
      <c r="U35" s="28">
        <f>'2012_AG_GW_Counties'!P35</f>
        <v>0</v>
      </c>
      <c r="V35" s="29">
        <f>'2012_Urban_GW_Counties'!P35</f>
        <v>1.7</v>
      </c>
      <c r="W35" s="29">
        <f>'2012_MW_GW_Counties'!P35</f>
        <v>0</v>
      </c>
      <c r="X35" s="29">
        <f t="shared" si="3"/>
        <v>1.7</v>
      </c>
      <c r="Y35" s="28">
        <f>'2012_AG_GW_Counties'!U35</f>
        <v>0</v>
      </c>
      <c r="Z35" s="29">
        <f>'2012_Urban_GW_Counties'!U35</f>
        <v>1.7</v>
      </c>
      <c r="AA35" s="29">
        <f>'2012_MW_GW_Counties'!U35</f>
        <v>0</v>
      </c>
      <c r="AB35" s="28">
        <f>'2012_AG_GW_Counties'!Q35+'2012_Urban_GW_Counties'!Q35+'2012_MW_GW_Counties'!Q35</f>
        <v>1.1000000000000001</v>
      </c>
      <c r="AC35" s="28">
        <f>'2012_AG_GW_Counties'!R35+'2012_Urban_GW_Counties'!R35+'2012_MW_GW_Counties'!R35</f>
        <v>0</v>
      </c>
      <c r="AD35" s="28">
        <f>'2012_AG_GW_Counties'!S35+'2012_Urban_GW_Counties'!S35+'2012_MW_GW_Counties'!S35</f>
        <v>0</v>
      </c>
      <c r="AE35" s="28">
        <f>'2012_AG_GW_Counties'!W35</f>
        <v>0</v>
      </c>
      <c r="AF35" s="29">
        <f>'2012_Urban_GW_Counties'!W35</f>
        <v>0</v>
      </c>
      <c r="AG35" s="29">
        <f>'2012_MW_GW_Counties'!W35</f>
        <v>0</v>
      </c>
      <c r="AH35" s="28">
        <f>'2012_AG_GW_Counties'!W35+'2012_Urban_GW_Counties'!W35+'2012_MW_GW_Counties'!W35</f>
        <v>0</v>
      </c>
      <c r="AI35" s="29">
        <f t="shared" si="1"/>
        <v>1.7</v>
      </c>
      <c r="AL35" s="148"/>
      <c r="AM35" s="150">
        <v>510</v>
      </c>
      <c r="AN35" s="151" t="s">
        <v>166</v>
      </c>
      <c r="AO35" s="138">
        <f t="shared" si="12"/>
        <v>67.7</v>
      </c>
      <c r="AP35" s="138">
        <f t="shared" si="12"/>
        <v>2.7</v>
      </c>
      <c r="AQ35" s="138">
        <f t="shared" si="12"/>
        <v>0</v>
      </c>
      <c r="AR35" s="138">
        <f t="shared" si="12"/>
        <v>70.400000000000006</v>
      </c>
      <c r="AS35" s="138">
        <f t="shared" si="12"/>
        <v>445</v>
      </c>
      <c r="AT35" s="138">
        <f t="shared" si="12"/>
        <v>25.5</v>
      </c>
      <c r="AU35" s="138">
        <f t="shared" si="12"/>
        <v>48.8</v>
      </c>
      <c r="AV35" s="138">
        <f t="shared" si="12"/>
        <v>3.0999999999999996</v>
      </c>
      <c r="AW35" s="138">
        <f t="shared" si="12"/>
        <v>0</v>
      </c>
      <c r="AX35" s="138">
        <f t="shared" si="12"/>
        <v>6.3999999999999995</v>
      </c>
      <c r="AY35" s="138">
        <f t="shared" si="12"/>
        <v>17.100000000000001</v>
      </c>
      <c r="AZ35" s="138">
        <f t="shared" si="12"/>
        <v>0</v>
      </c>
      <c r="BA35" s="138">
        <f t="shared" si="12"/>
        <v>0</v>
      </c>
      <c r="BB35" s="138">
        <f t="shared" si="12"/>
        <v>17.100000000000001</v>
      </c>
      <c r="BC35" s="138">
        <f t="shared" si="12"/>
        <v>519.29999999999995</v>
      </c>
    </row>
    <row r="36" spans="1:56" ht="13.5" thickBot="1" x14ac:dyDescent="0.25">
      <c r="A36" s="23" t="s">
        <v>76</v>
      </c>
      <c r="B36" s="24" t="s">
        <v>77</v>
      </c>
      <c r="C36" s="28">
        <f>'2012_AG_GW_Counties'!C36</f>
        <v>36.1</v>
      </c>
      <c r="D36" s="29">
        <f>'2012_Urban_GW_Counties'!C36</f>
        <v>8.1999999999999993</v>
      </c>
      <c r="E36" s="29">
        <f>'2012_MW_GW_Counties'!C36</f>
        <v>0</v>
      </c>
      <c r="F36" s="29">
        <f t="shared" si="0"/>
        <v>44.3</v>
      </c>
      <c r="G36" s="28">
        <f>'2012_AG_GW_Counties'!H36</f>
        <v>55.099999999999994</v>
      </c>
      <c r="H36" s="29">
        <f>'2012_Urban_GW_Counties'!H36</f>
        <v>9.8999999999999986</v>
      </c>
      <c r="I36" s="29">
        <f>'2012_MW_GW_Counties'!H36</f>
        <v>0</v>
      </c>
      <c r="J36" s="28">
        <f>'2012_AG_GW_Counties'!D36+'2012_Urban_GW_Counties'!D36+'2012_MW_GW_Counties'!D36</f>
        <v>13.7</v>
      </c>
      <c r="K36" s="28">
        <f>'2012_AG_GW_Counties'!E36+'2012_Urban_GW_Counties'!E36+'2012_MW_GW_Counties'!E36</f>
        <v>0</v>
      </c>
      <c r="L36" s="28">
        <f>'2012_AG_GW_Counties'!F36+'2012_Urban_GW_Counties'!F36+'2012_MW_GW_Counties'!F36</f>
        <v>0.6</v>
      </c>
      <c r="M36" s="28">
        <f>'2012_AG_GW_Counties'!J36</f>
        <v>0</v>
      </c>
      <c r="N36" s="29">
        <f>'2012_Urban_GW_Counties'!J36</f>
        <v>0</v>
      </c>
      <c r="O36" s="29">
        <f>'2012_MW_GW_Counties'!J36</f>
        <v>0</v>
      </c>
      <c r="P36" s="28">
        <f>'2012_AG_GW_Counties'!J36+'2012_Urban_GW_Counties'!J36+'2012_MW_GW_Counties'!J36</f>
        <v>0</v>
      </c>
      <c r="Q36" s="29">
        <f>'2012_AG_GW_Counties'!H36+'2012_Urban_GW_Counties'!H36+'2012_MW_GW_Counties'!H36</f>
        <v>65</v>
      </c>
      <c r="S36" s="27">
        <v>702</v>
      </c>
      <c r="T36" s="25" t="s">
        <v>179</v>
      </c>
      <c r="U36" s="28">
        <f>'2012_AG_GW_Counties'!P36</f>
        <v>765.40000000000009</v>
      </c>
      <c r="V36" s="29">
        <f>'2012_Urban_GW_Counties'!P36</f>
        <v>3.9000000000000004</v>
      </c>
      <c r="W36" s="29">
        <f>'2012_MW_GW_Counties'!P36</f>
        <v>0</v>
      </c>
      <c r="X36" s="29">
        <f t="shared" si="3"/>
        <v>769.30000000000007</v>
      </c>
      <c r="Y36" s="28">
        <f>'2012_AG_GW_Counties'!U36</f>
        <v>1616.4</v>
      </c>
      <c r="Z36" s="29">
        <f>'2012_Urban_GW_Counties'!U36</f>
        <v>13.400000000000002</v>
      </c>
      <c r="AA36" s="29">
        <f>'2012_MW_GW_Counties'!U36</f>
        <v>0</v>
      </c>
      <c r="AB36" s="28">
        <f>'2012_AG_GW_Counties'!Q36+'2012_Urban_GW_Counties'!Q36+'2012_MW_GW_Counties'!Q36</f>
        <v>57.3</v>
      </c>
      <c r="AC36" s="28">
        <f>'2012_AG_GW_Counties'!R36+'2012_Urban_GW_Counties'!R36+'2012_MW_GW_Counties'!R36</f>
        <v>1.6</v>
      </c>
      <c r="AD36" s="28">
        <f>'2012_AG_GW_Counties'!S36+'2012_Urban_GW_Counties'!S36+'2012_MW_GW_Counties'!S36</f>
        <v>1.1000000000000001</v>
      </c>
      <c r="AE36" s="28">
        <f>'2012_AG_GW_Counties'!W36</f>
        <v>0</v>
      </c>
      <c r="AF36" s="29">
        <f>'2012_Urban_GW_Counties'!W36</f>
        <v>0</v>
      </c>
      <c r="AG36" s="29">
        <f>'2012_MW_GW_Counties'!W36</f>
        <v>0</v>
      </c>
      <c r="AH36" s="28">
        <f>'2012_AG_GW_Counties'!W36+'2012_Urban_GW_Counties'!W36+'2012_MW_GW_Counties'!W36</f>
        <v>0</v>
      </c>
      <c r="AI36" s="29">
        <f t="shared" si="1"/>
        <v>1629.8000000000002</v>
      </c>
      <c r="AL36" s="148"/>
      <c r="AM36" s="152">
        <v>511</v>
      </c>
      <c r="AN36" s="153" t="s">
        <v>167</v>
      </c>
      <c r="AO36" s="154">
        <f t="shared" si="12"/>
        <v>187.5</v>
      </c>
      <c r="AP36" s="154">
        <f t="shared" si="12"/>
        <v>165.5</v>
      </c>
      <c r="AQ36" s="154">
        <f t="shared" si="12"/>
        <v>0.5</v>
      </c>
      <c r="AR36" s="154">
        <f t="shared" si="12"/>
        <v>353.5</v>
      </c>
      <c r="AS36" s="154">
        <f t="shared" si="12"/>
        <v>373.40000000000003</v>
      </c>
      <c r="AT36" s="154">
        <f t="shared" si="12"/>
        <v>414.79999999999995</v>
      </c>
      <c r="AU36" s="154">
        <f t="shared" si="12"/>
        <v>2.1</v>
      </c>
      <c r="AV36" s="154">
        <f t="shared" si="12"/>
        <v>61.5</v>
      </c>
      <c r="AW36" s="154">
        <f t="shared" si="12"/>
        <v>0</v>
      </c>
      <c r="AX36" s="154">
        <f t="shared" si="12"/>
        <v>40.1</v>
      </c>
      <c r="AY36" s="154">
        <f t="shared" si="12"/>
        <v>32.400000000000006</v>
      </c>
      <c r="AZ36" s="154">
        <f t="shared" si="12"/>
        <v>0</v>
      </c>
      <c r="BA36" s="154">
        <f t="shared" si="12"/>
        <v>0</v>
      </c>
      <c r="BB36" s="154">
        <f t="shared" si="12"/>
        <v>32.400000000000006</v>
      </c>
      <c r="BC36" s="154">
        <f t="shared" si="12"/>
        <v>790.30000000000007</v>
      </c>
    </row>
    <row r="37" spans="1:56" ht="13.5" thickTop="1" x14ac:dyDescent="0.2">
      <c r="A37" s="23" t="s">
        <v>78</v>
      </c>
      <c r="B37" s="24" t="s">
        <v>79</v>
      </c>
      <c r="C37" s="28">
        <f>'2012_AG_GW_Counties'!C37</f>
        <v>150.59999999999997</v>
      </c>
      <c r="D37" s="29">
        <f>'2012_Urban_GW_Counties'!C37</f>
        <v>282.30000000000007</v>
      </c>
      <c r="E37" s="29">
        <f>'2012_MW_GW_Counties'!C37</f>
        <v>0</v>
      </c>
      <c r="F37" s="29">
        <f t="shared" si="0"/>
        <v>432.90000000000003</v>
      </c>
      <c r="G37" s="28">
        <f>'2012_AG_GW_Counties'!H37</f>
        <v>178.89999999999998</v>
      </c>
      <c r="H37" s="29">
        <f>'2012_Urban_GW_Counties'!H37</f>
        <v>505.50000000000034</v>
      </c>
      <c r="I37" s="29">
        <f>'2012_MW_GW_Counties'!H37</f>
        <v>0</v>
      </c>
      <c r="J37" s="28">
        <f>'2012_AG_GW_Counties'!D37+'2012_Urban_GW_Counties'!D37+'2012_MW_GW_Counties'!D37</f>
        <v>189.10000000000002</v>
      </c>
      <c r="K37" s="28">
        <f>'2012_AG_GW_Counties'!E37+'2012_Urban_GW_Counties'!E37+'2012_MW_GW_Counties'!E37</f>
        <v>12.7</v>
      </c>
      <c r="L37" s="28">
        <f>'2012_AG_GW_Counties'!F37+'2012_Urban_GW_Counties'!F37+'2012_MW_GW_Counties'!F37</f>
        <v>0</v>
      </c>
      <c r="M37" s="28">
        <f>'2012_AG_GW_Counties'!J37</f>
        <v>7.9</v>
      </c>
      <c r="N37" s="29">
        <f>'2012_Urban_GW_Counties'!J37</f>
        <v>7.8</v>
      </c>
      <c r="O37" s="29">
        <f>'2012_MW_GW_Counties'!J37</f>
        <v>0</v>
      </c>
      <c r="P37" s="28">
        <f>'2012_AG_GW_Counties'!J37+'2012_Urban_GW_Counties'!J37+'2012_MW_GW_Counties'!J37</f>
        <v>15.7</v>
      </c>
      <c r="Q37" s="29">
        <f>'2012_AG_GW_Counties'!H37+'2012_Urban_GW_Counties'!H37+'2012_MW_GW_Counties'!H37</f>
        <v>684.40000000000032</v>
      </c>
      <c r="S37" s="27">
        <v>703</v>
      </c>
      <c r="T37" s="25" t="s">
        <v>180</v>
      </c>
      <c r="U37" s="28">
        <f>'2012_AG_GW_Counties'!P37</f>
        <v>1883.8999999999999</v>
      </c>
      <c r="V37" s="29">
        <f>'2012_Urban_GW_Counties'!P37</f>
        <v>35.6</v>
      </c>
      <c r="W37" s="29">
        <f>'2012_MW_GW_Counties'!P37</f>
        <v>0</v>
      </c>
      <c r="X37" s="29">
        <f t="shared" si="3"/>
        <v>1919.4999999999998</v>
      </c>
      <c r="Y37" s="28">
        <f>'2012_AG_GW_Counties'!U37</f>
        <v>2430.2000000000003</v>
      </c>
      <c r="Z37" s="29">
        <f>'2012_Urban_GW_Counties'!U37</f>
        <v>35.700000000000003</v>
      </c>
      <c r="AA37" s="29">
        <f>'2012_MW_GW_Counties'!U37</f>
        <v>31.8</v>
      </c>
      <c r="AB37" s="28">
        <f>'2012_AG_GW_Counties'!Q37+'2012_Urban_GW_Counties'!Q37+'2012_MW_GW_Counties'!Q37</f>
        <v>320.3</v>
      </c>
      <c r="AC37" s="28">
        <f>'2012_AG_GW_Counties'!R37+'2012_Urban_GW_Counties'!R37+'2012_MW_GW_Counties'!R37</f>
        <v>0</v>
      </c>
      <c r="AD37" s="28">
        <f>'2012_AG_GW_Counties'!S37+'2012_Urban_GW_Counties'!S37+'2012_MW_GW_Counties'!S37</f>
        <v>27.299999999999997</v>
      </c>
      <c r="AE37" s="28">
        <f>'2012_AG_GW_Counties'!W37</f>
        <v>0</v>
      </c>
      <c r="AF37" s="29">
        <f>'2012_Urban_GW_Counties'!W37</f>
        <v>0</v>
      </c>
      <c r="AG37" s="29">
        <f>'2012_MW_GW_Counties'!W37</f>
        <v>0</v>
      </c>
      <c r="AH37" s="28">
        <f>'2012_AG_GW_Counties'!W37+'2012_Urban_GW_Counties'!W37+'2012_MW_GW_Counties'!W37</f>
        <v>0</v>
      </c>
      <c r="AI37" s="29">
        <f t="shared" si="1"/>
        <v>2497.7000000000003</v>
      </c>
      <c r="AL37" s="148"/>
      <c r="AM37" s="150"/>
      <c r="AN37" s="155" t="s">
        <v>242</v>
      </c>
      <c r="AO37" s="138">
        <f>SUM(AO26:AO36)</f>
        <v>2164</v>
      </c>
      <c r="AP37" s="138">
        <f t="shared" ref="AP37:BC37" si="13">SUM(AP26:AP36)</f>
        <v>374.20000000000005</v>
      </c>
      <c r="AQ37" s="138">
        <f t="shared" si="13"/>
        <v>18.299999999999997</v>
      </c>
      <c r="AR37" s="138">
        <f t="shared" si="13"/>
        <v>2556.5</v>
      </c>
      <c r="AS37" s="138">
        <f t="shared" si="13"/>
        <v>7062</v>
      </c>
      <c r="AT37" s="138">
        <f t="shared" si="13"/>
        <v>826.3</v>
      </c>
      <c r="AU37" s="138">
        <f t="shared" si="13"/>
        <v>524.79999999999995</v>
      </c>
      <c r="AV37" s="138">
        <f t="shared" si="13"/>
        <v>339.50000000000006</v>
      </c>
      <c r="AW37" s="138">
        <f t="shared" si="13"/>
        <v>0</v>
      </c>
      <c r="AX37" s="138">
        <f>SUM(AX26:AX36)</f>
        <v>372.59999999999997</v>
      </c>
      <c r="AY37" s="138">
        <f t="shared" ref="AY37:BA37" si="14">SUM(AY26:AY36)</f>
        <v>313</v>
      </c>
      <c r="AZ37" s="138">
        <f t="shared" si="14"/>
        <v>0</v>
      </c>
      <c r="BA37" s="138">
        <f t="shared" si="14"/>
        <v>148.80000000000001</v>
      </c>
      <c r="BB37" s="138">
        <f t="shared" si="13"/>
        <v>461.80000000000007</v>
      </c>
      <c r="BC37" s="138">
        <f t="shared" si="13"/>
        <v>8413.1</v>
      </c>
      <c r="BD37" s="28">
        <f>AS37+AT37+AU37</f>
        <v>8413.1</v>
      </c>
    </row>
    <row r="38" spans="1:56" x14ac:dyDescent="0.2">
      <c r="A38" s="23" t="s">
        <v>80</v>
      </c>
      <c r="B38" s="24" t="s">
        <v>81</v>
      </c>
      <c r="C38" s="28">
        <f>'2012_AG_GW_Counties'!C38</f>
        <v>21.9</v>
      </c>
      <c r="D38" s="29">
        <f>'2012_Urban_GW_Counties'!C38</f>
        <v>18.5</v>
      </c>
      <c r="E38" s="29">
        <f>'2012_MW_GW_Counties'!C38</f>
        <v>0</v>
      </c>
      <c r="F38" s="29">
        <f t="shared" si="0"/>
        <v>40.4</v>
      </c>
      <c r="G38" s="28">
        <f>'2012_AG_GW_Counties'!H38</f>
        <v>190.3</v>
      </c>
      <c r="H38" s="29">
        <f>'2012_Urban_GW_Counties'!H38</f>
        <v>477.69999999999993</v>
      </c>
      <c r="I38" s="29">
        <f>'2012_MW_GW_Counties'!H38</f>
        <v>0</v>
      </c>
      <c r="J38" s="28">
        <f>'2012_AG_GW_Counties'!D38+'2012_Urban_GW_Counties'!D38+'2012_MW_GW_Counties'!D38</f>
        <v>16.899999999999999</v>
      </c>
      <c r="K38" s="28">
        <f>'2012_AG_GW_Counties'!E38+'2012_Urban_GW_Counties'!E38+'2012_MW_GW_Counties'!E38</f>
        <v>0</v>
      </c>
      <c r="L38" s="28">
        <f>'2012_AG_GW_Counties'!F38+'2012_Urban_GW_Counties'!F38+'2012_MW_GW_Counties'!F38</f>
        <v>0</v>
      </c>
      <c r="M38" s="28">
        <f>'2012_AG_GW_Counties'!J38</f>
        <v>0</v>
      </c>
      <c r="N38" s="29">
        <f>'2012_Urban_GW_Counties'!J38</f>
        <v>0</v>
      </c>
      <c r="O38" s="29">
        <f>'2012_MW_GW_Counties'!J38</f>
        <v>0</v>
      </c>
      <c r="P38" s="28">
        <f>'2012_AG_GW_Counties'!J38+'2012_Urban_GW_Counties'!J38+'2012_MW_GW_Counties'!J38</f>
        <v>0</v>
      </c>
      <c r="Q38" s="29">
        <f>'2012_AG_GW_Counties'!H38+'2012_Urban_GW_Counties'!H38+'2012_MW_GW_Counties'!H38</f>
        <v>668</v>
      </c>
      <c r="S38" s="27">
        <v>704</v>
      </c>
      <c r="T38" s="25" t="s">
        <v>181</v>
      </c>
      <c r="U38" s="28">
        <f>'2012_AG_GW_Counties'!P38</f>
        <v>225.29999999999998</v>
      </c>
      <c r="V38" s="29">
        <f>'2012_Urban_GW_Counties'!P38</f>
        <v>137.29999999999998</v>
      </c>
      <c r="W38" s="29">
        <f>'2012_MW_GW_Counties'!P38</f>
        <v>0</v>
      </c>
      <c r="X38" s="29">
        <f t="shared" si="3"/>
        <v>362.59999999999997</v>
      </c>
      <c r="Y38" s="28">
        <f>'2012_AG_GW_Counties'!U38</f>
        <v>623.29999999999995</v>
      </c>
      <c r="Z38" s="29">
        <f>'2012_Urban_GW_Counties'!U38</f>
        <v>187.59999999999997</v>
      </c>
      <c r="AA38" s="29">
        <f>'2012_MW_GW_Counties'!U38</f>
        <v>0</v>
      </c>
      <c r="AB38" s="28">
        <f>'2012_AG_GW_Counties'!Q38+'2012_Urban_GW_Counties'!Q38+'2012_MW_GW_Counties'!Q38</f>
        <v>253.70000000000002</v>
      </c>
      <c r="AC38" s="28">
        <f>'2012_AG_GW_Counties'!R38+'2012_Urban_GW_Counties'!R38+'2012_MW_GW_Counties'!R38</f>
        <v>0</v>
      </c>
      <c r="AD38" s="28">
        <f>'2012_AG_GW_Counties'!S38+'2012_Urban_GW_Counties'!S38+'2012_MW_GW_Counties'!S38</f>
        <v>19.900000000000002</v>
      </c>
      <c r="AE38" s="28">
        <f>'2012_AG_GW_Counties'!W38</f>
        <v>0</v>
      </c>
      <c r="AF38" s="29">
        <f>'2012_Urban_GW_Counties'!W38</f>
        <v>0</v>
      </c>
      <c r="AG38" s="29">
        <f>'2012_MW_GW_Counties'!W38</f>
        <v>0</v>
      </c>
      <c r="AH38" s="28">
        <f>'2012_AG_GW_Counties'!W38+'2012_Urban_GW_Counties'!W38+'2012_MW_GW_Counties'!W38</f>
        <v>0</v>
      </c>
      <c r="AI38" s="29">
        <f t="shared" si="1"/>
        <v>810.89999999999986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'2012_AG_GW_Counties'!C39</f>
        <v>0</v>
      </c>
      <c r="D39" s="29">
        <f>'2012_Urban_GW_Counties'!C39</f>
        <v>23.1</v>
      </c>
      <c r="E39" s="29">
        <f>'2012_MW_GW_Counties'!C39</f>
        <v>0</v>
      </c>
      <c r="F39" s="29">
        <f t="shared" si="0"/>
        <v>23.1</v>
      </c>
      <c r="G39" s="28">
        <f>'2012_AG_GW_Counties'!H39</f>
        <v>0</v>
      </c>
      <c r="H39" s="29">
        <f>'2012_Urban_GW_Counties'!H39</f>
        <v>79.7</v>
      </c>
      <c r="I39" s="29">
        <f>'2012_MW_GW_Counties'!H39</f>
        <v>0</v>
      </c>
      <c r="J39" s="28">
        <f>'2012_AG_GW_Counties'!D39+'2012_Urban_GW_Counties'!D39+'2012_MW_GW_Counties'!D39</f>
        <v>6.1</v>
      </c>
      <c r="K39" s="28">
        <f>'2012_AG_GW_Counties'!E39+'2012_Urban_GW_Counties'!E39+'2012_MW_GW_Counties'!E39</f>
        <v>0</v>
      </c>
      <c r="L39" s="28">
        <f>'2012_AG_GW_Counties'!F39+'2012_Urban_GW_Counties'!F39+'2012_MW_GW_Counties'!F39</f>
        <v>2.9</v>
      </c>
      <c r="M39" s="28">
        <f>'2012_AG_GW_Counties'!J39</f>
        <v>0</v>
      </c>
      <c r="N39" s="29">
        <f>'2012_Urban_GW_Counties'!J39</f>
        <v>0</v>
      </c>
      <c r="O39" s="29">
        <f>'2012_MW_GW_Counties'!J39</f>
        <v>0</v>
      </c>
      <c r="P39" s="28">
        <f>'2012_AG_GW_Counties'!J39+'2012_Urban_GW_Counties'!J39+'2012_MW_GW_Counties'!J39</f>
        <v>0</v>
      </c>
      <c r="Q39" s="29">
        <f>'2012_AG_GW_Counties'!H39+'2012_Urban_GW_Counties'!H39+'2012_MW_GW_Counties'!H39</f>
        <v>79.7</v>
      </c>
      <c r="S39" s="27">
        <v>705</v>
      </c>
      <c r="T39" s="25" t="s">
        <v>182</v>
      </c>
      <c r="U39" s="28">
        <f>'2012_AG_GW_Counties'!P39</f>
        <v>759.19999999999993</v>
      </c>
      <c r="V39" s="29">
        <f>'2012_Urban_GW_Counties'!P39</f>
        <v>44</v>
      </c>
      <c r="W39" s="29">
        <f>'2012_MW_GW_Counties'!P39</f>
        <v>0</v>
      </c>
      <c r="X39" s="29">
        <f t="shared" si="3"/>
        <v>803.19999999999993</v>
      </c>
      <c r="Y39" s="28">
        <f>'2012_AG_GW_Counties'!U39</f>
        <v>1176</v>
      </c>
      <c r="Z39" s="29">
        <f>'2012_Urban_GW_Counties'!U39</f>
        <v>46</v>
      </c>
      <c r="AA39" s="29">
        <f>'2012_MW_GW_Counties'!U39</f>
        <v>0</v>
      </c>
      <c r="AB39" s="28">
        <f>'2012_AG_GW_Counties'!Q39+'2012_Urban_GW_Counties'!Q39+'2012_MW_GW_Counties'!Q39</f>
        <v>223.60000000000002</v>
      </c>
      <c r="AC39" s="28">
        <f>'2012_AG_GW_Counties'!R39+'2012_Urban_GW_Counties'!R39+'2012_MW_GW_Counties'!R39</f>
        <v>0</v>
      </c>
      <c r="AD39" s="28">
        <f>'2012_AG_GW_Counties'!S39+'2012_Urban_GW_Counties'!S39+'2012_MW_GW_Counties'!S39</f>
        <v>20.7</v>
      </c>
      <c r="AE39" s="28">
        <f>'2012_AG_GW_Counties'!W39</f>
        <v>0</v>
      </c>
      <c r="AF39" s="29">
        <f>'2012_Urban_GW_Counties'!W39</f>
        <v>0</v>
      </c>
      <c r="AG39" s="29">
        <f>'2012_MW_GW_Counties'!W39</f>
        <v>0</v>
      </c>
      <c r="AH39" s="28">
        <f>'2012_AG_GW_Counties'!W39+'2012_Urban_GW_Counties'!W39+'2012_MW_GW_Counties'!W39</f>
        <v>0</v>
      </c>
      <c r="AI39" s="29">
        <f t="shared" si="1"/>
        <v>1222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'2012_AG_GW_Counties'!C40</f>
        <v>599</v>
      </c>
      <c r="D40" s="29">
        <f>'2012_Urban_GW_Counties'!C40</f>
        <v>67.3</v>
      </c>
      <c r="E40" s="29">
        <f>'2012_MW_GW_Counties'!C40</f>
        <v>0</v>
      </c>
      <c r="F40" s="29">
        <f t="shared" si="0"/>
        <v>666.3</v>
      </c>
      <c r="G40" s="28">
        <f>'2012_AG_GW_Counties'!H40</f>
        <v>1679.7</v>
      </c>
      <c r="H40" s="29">
        <f>'2012_Urban_GW_Counties'!H40</f>
        <v>200.5</v>
      </c>
      <c r="I40" s="29">
        <f>'2012_MW_GW_Counties'!H40</f>
        <v>2.5</v>
      </c>
      <c r="J40" s="28">
        <f>'2012_AG_GW_Counties'!D40+'2012_Urban_GW_Counties'!D40+'2012_MW_GW_Counties'!D40</f>
        <v>62</v>
      </c>
      <c r="K40" s="28">
        <f>'2012_AG_GW_Counties'!E40+'2012_Urban_GW_Counties'!E40+'2012_MW_GW_Counties'!E40</f>
        <v>0</v>
      </c>
      <c r="L40" s="28">
        <f>'2012_AG_GW_Counties'!F40+'2012_Urban_GW_Counties'!F40+'2012_MW_GW_Counties'!F40</f>
        <v>25.2</v>
      </c>
      <c r="M40" s="28">
        <f>'2012_AG_GW_Counties'!J40</f>
        <v>349.20000000000005</v>
      </c>
      <c r="N40" s="29">
        <f>'2012_Urban_GW_Counties'!J40</f>
        <v>0</v>
      </c>
      <c r="O40" s="29">
        <f>'2012_MW_GW_Counties'!J40</f>
        <v>0</v>
      </c>
      <c r="P40" s="28">
        <f>'2012_AG_GW_Counties'!J40+'2012_Urban_GW_Counties'!J40+'2012_MW_GW_Counties'!J40</f>
        <v>349.20000000000005</v>
      </c>
      <c r="Q40" s="29">
        <f>'2012_AG_GW_Counties'!H40+'2012_Urban_GW_Counties'!H40+'2012_MW_GW_Counties'!H40</f>
        <v>1882.7</v>
      </c>
      <c r="S40" s="27">
        <v>706</v>
      </c>
      <c r="T40" s="25" t="s">
        <v>183</v>
      </c>
      <c r="U40" s="28">
        <f>'2012_AG_GW_Counties'!P40</f>
        <v>1852.1</v>
      </c>
      <c r="V40" s="29">
        <f>'2012_Urban_GW_Counties'!P40</f>
        <v>84.4</v>
      </c>
      <c r="W40" s="29">
        <f>'2012_MW_GW_Counties'!P40</f>
        <v>3.4</v>
      </c>
      <c r="X40" s="29">
        <f t="shared" si="3"/>
        <v>1939.9</v>
      </c>
      <c r="Y40" s="28">
        <f>'2012_AG_GW_Counties'!U40</f>
        <v>2640.8</v>
      </c>
      <c r="Z40" s="29">
        <f>'2012_Urban_GW_Counties'!U40</f>
        <v>87.2</v>
      </c>
      <c r="AA40" s="29">
        <f>'2012_MW_GW_Counties'!U40</f>
        <v>3.4</v>
      </c>
      <c r="AB40" s="28">
        <f>'2012_AG_GW_Counties'!Q40+'2012_Urban_GW_Counties'!Q40+'2012_MW_GW_Counties'!Q40</f>
        <v>494.40000000000003</v>
      </c>
      <c r="AC40" s="28">
        <f>'2012_AG_GW_Counties'!R40+'2012_Urban_GW_Counties'!R40+'2012_MW_GW_Counties'!R40</f>
        <v>0</v>
      </c>
      <c r="AD40" s="28">
        <f>'2012_AG_GW_Counties'!S40+'2012_Urban_GW_Counties'!S40+'2012_MW_GW_Counties'!S40</f>
        <v>39.4</v>
      </c>
      <c r="AE40" s="28">
        <f>'2012_AG_GW_Counties'!W40</f>
        <v>0</v>
      </c>
      <c r="AF40" s="29">
        <f>'2012_Urban_GW_Counties'!W40</f>
        <v>0</v>
      </c>
      <c r="AG40" s="29">
        <f>'2012_MW_GW_Counties'!W40</f>
        <v>0</v>
      </c>
      <c r="AH40" s="28">
        <f>'2012_AG_GW_Counties'!W40+'2012_Urban_GW_Counties'!W40+'2012_MW_GW_Counties'!W40</f>
        <v>0</v>
      </c>
      <c r="AI40" s="29">
        <f t="shared" si="1"/>
        <v>2731.4</v>
      </c>
      <c r="AL40" s="148" t="s">
        <v>236</v>
      </c>
      <c r="AM40" s="150">
        <v>601</v>
      </c>
      <c r="AN40" s="151" t="s">
        <v>168</v>
      </c>
      <c r="AO40" s="138">
        <f t="shared" ref="AO40:BC49" si="15">U25</f>
        <v>0</v>
      </c>
      <c r="AP40" s="138">
        <f t="shared" si="15"/>
        <v>1</v>
      </c>
      <c r="AQ40" s="138">
        <f t="shared" si="15"/>
        <v>0</v>
      </c>
      <c r="AR40" s="138">
        <f t="shared" si="15"/>
        <v>1</v>
      </c>
      <c r="AS40" s="138">
        <f t="shared" si="15"/>
        <v>20.400000000000002</v>
      </c>
      <c r="AT40" s="138">
        <f t="shared" si="15"/>
        <v>59.599999999999994</v>
      </c>
      <c r="AU40" s="138">
        <f t="shared" si="15"/>
        <v>0</v>
      </c>
      <c r="AV40" s="138">
        <f t="shared" si="15"/>
        <v>33.299999999999997</v>
      </c>
      <c r="AW40" s="138">
        <f t="shared" si="15"/>
        <v>0</v>
      </c>
      <c r="AX40" s="138">
        <f t="shared" si="15"/>
        <v>1.9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5"/>
        <v>0</v>
      </c>
      <c r="BC40" s="138">
        <f t="shared" si="15"/>
        <v>80</v>
      </c>
    </row>
    <row r="41" spans="1:56" x14ac:dyDescent="0.2">
      <c r="A41" s="23" t="s">
        <v>86</v>
      </c>
      <c r="B41" s="24" t="s">
        <v>87</v>
      </c>
      <c r="C41" s="28">
        <f>'2012_AG_GW_Counties'!C41</f>
        <v>202.99999999999997</v>
      </c>
      <c r="D41" s="29">
        <f>'2012_Urban_GW_Counties'!C41</f>
        <v>27.000000000000004</v>
      </c>
      <c r="E41" s="29">
        <f>'2012_MW_GW_Counties'!C41</f>
        <v>0</v>
      </c>
      <c r="F41" s="29">
        <f t="shared" si="0"/>
        <v>229.99999999999997</v>
      </c>
      <c r="G41" s="28">
        <f>'2012_AG_GW_Counties'!H41</f>
        <v>202.99999999999997</v>
      </c>
      <c r="H41" s="29">
        <f>'2012_Urban_GW_Counties'!H41</f>
        <v>46.100000000000009</v>
      </c>
      <c r="I41" s="29">
        <f>'2012_MW_GW_Counties'!H41</f>
        <v>0</v>
      </c>
      <c r="J41" s="28">
        <f>'2012_AG_GW_Counties'!D41+'2012_Urban_GW_Counties'!D41+'2012_MW_GW_Counties'!D41</f>
        <v>33.200000000000003</v>
      </c>
      <c r="K41" s="28">
        <f>'2012_AG_GW_Counties'!E41+'2012_Urban_GW_Counties'!E41+'2012_MW_GW_Counties'!E41</f>
        <v>0</v>
      </c>
      <c r="L41" s="28">
        <f>'2012_AG_GW_Counties'!F41+'2012_Urban_GW_Counties'!F41+'2012_MW_GW_Counties'!F41</f>
        <v>0</v>
      </c>
      <c r="M41" s="28">
        <f>'2012_AG_GW_Counties'!J41</f>
        <v>0</v>
      </c>
      <c r="N41" s="29">
        <f>'2012_Urban_GW_Counties'!J41</f>
        <v>0</v>
      </c>
      <c r="O41" s="29">
        <f>'2012_MW_GW_Counties'!J41</f>
        <v>0</v>
      </c>
      <c r="P41" s="28">
        <f>'2012_AG_GW_Counties'!J41+'2012_Urban_GW_Counties'!J41+'2012_MW_GW_Counties'!J41</f>
        <v>0</v>
      </c>
      <c r="Q41" s="29">
        <f>'2012_AG_GW_Counties'!H41+'2012_Urban_GW_Counties'!H41+'2012_MW_GW_Counties'!H41</f>
        <v>249.09999999999997</v>
      </c>
      <c r="S41" s="27">
        <v>707</v>
      </c>
      <c r="T41" s="25" t="s">
        <v>184</v>
      </c>
      <c r="U41" s="28">
        <f>'2012_AG_GW_Counties'!P41</f>
        <v>32.800000000000004</v>
      </c>
      <c r="V41" s="29">
        <f>'2012_Urban_GW_Counties'!P41</f>
        <v>14.8</v>
      </c>
      <c r="W41" s="29">
        <f>'2012_MW_GW_Counties'!P41</f>
        <v>0</v>
      </c>
      <c r="X41" s="29">
        <f t="shared" si="3"/>
        <v>47.600000000000009</v>
      </c>
      <c r="Y41" s="28">
        <f>'2012_AG_GW_Counties'!U41</f>
        <v>35.1</v>
      </c>
      <c r="Z41" s="29">
        <f>'2012_Urban_GW_Counties'!U41</f>
        <v>14.8</v>
      </c>
      <c r="AA41" s="29">
        <f>'2012_MW_GW_Counties'!U41</f>
        <v>0</v>
      </c>
      <c r="AB41" s="28">
        <f>'2012_AG_GW_Counties'!Q41+'2012_Urban_GW_Counties'!Q41+'2012_MW_GW_Counties'!Q41</f>
        <v>14</v>
      </c>
      <c r="AC41" s="28">
        <f>'2012_AG_GW_Counties'!R41+'2012_Urban_GW_Counties'!R41+'2012_MW_GW_Counties'!R41</f>
        <v>0.1</v>
      </c>
      <c r="AD41" s="28">
        <f>'2012_AG_GW_Counties'!S41+'2012_Urban_GW_Counties'!S41+'2012_MW_GW_Counties'!S41</f>
        <v>0.1</v>
      </c>
      <c r="AE41" s="28">
        <f>'2012_AG_GW_Counties'!W41</f>
        <v>0</v>
      </c>
      <c r="AF41" s="29">
        <f>'2012_Urban_GW_Counties'!W41</f>
        <v>0</v>
      </c>
      <c r="AG41" s="29">
        <f>'2012_MW_GW_Counties'!W41</f>
        <v>0</v>
      </c>
      <c r="AH41" s="28">
        <f>'2012_AG_GW_Counties'!W41+'2012_Urban_GW_Counties'!W41+'2012_MW_GW_Counties'!W41</f>
        <v>0</v>
      </c>
      <c r="AI41" s="29">
        <f t="shared" si="1"/>
        <v>49.900000000000006</v>
      </c>
      <c r="AL41" s="148"/>
      <c r="AM41" s="150">
        <v>602</v>
      </c>
      <c r="AN41" s="151" t="s">
        <v>169</v>
      </c>
      <c r="AO41" s="138">
        <f t="shared" si="15"/>
        <v>0</v>
      </c>
      <c r="AP41" s="138">
        <f t="shared" si="15"/>
        <v>27.9</v>
      </c>
      <c r="AQ41" s="138">
        <f t="shared" si="15"/>
        <v>0</v>
      </c>
      <c r="AR41" s="138">
        <f t="shared" si="15"/>
        <v>27.9</v>
      </c>
      <c r="AS41" s="138">
        <f t="shared" si="15"/>
        <v>757.9</v>
      </c>
      <c r="AT41" s="138">
        <f t="shared" si="15"/>
        <v>114.1</v>
      </c>
      <c r="AU41" s="138">
        <f t="shared" si="15"/>
        <v>2.5</v>
      </c>
      <c r="AV41" s="138">
        <f t="shared" si="15"/>
        <v>15.5</v>
      </c>
      <c r="AW41" s="138">
        <f t="shared" si="15"/>
        <v>0</v>
      </c>
      <c r="AX41" s="138">
        <f t="shared" si="15"/>
        <v>6.8000000000000007</v>
      </c>
      <c r="AY41" s="138">
        <f t="shared" si="15"/>
        <v>348.20000000000005</v>
      </c>
      <c r="AZ41" s="138">
        <f t="shared" si="15"/>
        <v>0</v>
      </c>
      <c r="BA41" s="138">
        <f t="shared" si="15"/>
        <v>0</v>
      </c>
      <c r="BB41" s="138">
        <f t="shared" si="15"/>
        <v>348.20000000000005</v>
      </c>
      <c r="BC41" s="138">
        <f t="shared" si="15"/>
        <v>874.5</v>
      </c>
    </row>
    <row r="42" spans="1:56" x14ac:dyDescent="0.2">
      <c r="A42" s="23" t="s">
        <v>88</v>
      </c>
      <c r="B42" s="24" t="s">
        <v>89</v>
      </c>
      <c r="C42" s="28">
        <f>'2012_AG_GW_Counties'!C42</f>
        <v>4.4000000000000004</v>
      </c>
      <c r="D42" s="29">
        <f>'2012_Urban_GW_Counties'!C42</f>
        <v>12.4</v>
      </c>
      <c r="E42" s="29">
        <f>'2012_MW_GW_Counties'!C42</f>
        <v>0</v>
      </c>
      <c r="F42" s="29">
        <f t="shared" si="0"/>
        <v>16.8</v>
      </c>
      <c r="G42" s="28">
        <f>'2012_AG_GW_Counties'!H42</f>
        <v>5.6</v>
      </c>
      <c r="H42" s="29">
        <f>'2012_Urban_GW_Counties'!H42</f>
        <v>85</v>
      </c>
      <c r="I42" s="29">
        <f>'2012_MW_GW_Counties'!H42</f>
        <v>0</v>
      </c>
      <c r="J42" s="28">
        <f>'2012_AG_GW_Counties'!D42+'2012_Urban_GW_Counties'!D42+'2012_MW_GW_Counties'!D42</f>
        <v>7.1</v>
      </c>
      <c r="K42" s="28">
        <f>'2012_AG_GW_Counties'!E42+'2012_Urban_GW_Counties'!E42+'2012_MW_GW_Counties'!E42</f>
        <v>0</v>
      </c>
      <c r="L42" s="28">
        <f>'2012_AG_GW_Counties'!F42+'2012_Urban_GW_Counties'!F42+'2012_MW_GW_Counties'!F42</f>
        <v>4.0999999999999996</v>
      </c>
      <c r="M42" s="28">
        <f>'2012_AG_GW_Counties'!J42</f>
        <v>0</v>
      </c>
      <c r="N42" s="29">
        <f>'2012_Urban_GW_Counties'!J42</f>
        <v>0</v>
      </c>
      <c r="O42" s="29">
        <f>'2012_MW_GW_Counties'!J42</f>
        <v>0</v>
      </c>
      <c r="P42" s="28">
        <f>'2012_AG_GW_Counties'!J42+'2012_Urban_GW_Counties'!J42+'2012_MW_GW_Counties'!J42</f>
        <v>0</v>
      </c>
      <c r="Q42" s="29">
        <f>'2012_AG_GW_Counties'!H42+'2012_Urban_GW_Counties'!H42+'2012_MW_GW_Counties'!H42</f>
        <v>90.6</v>
      </c>
      <c r="S42" s="27">
        <v>708</v>
      </c>
      <c r="T42" s="25" t="s">
        <v>185</v>
      </c>
      <c r="U42" s="28">
        <f>'2012_AG_GW_Counties'!P42</f>
        <v>664.6</v>
      </c>
      <c r="V42" s="29">
        <f>'2012_Urban_GW_Counties'!P42</f>
        <v>23.5</v>
      </c>
      <c r="W42" s="29">
        <f>'2012_MW_GW_Counties'!P42</f>
        <v>42.7</v>
      </c>
      <c r="X42" s="29">
        <f t="shared" si="3"/>
        <v>730.80000000000007</v>
      </c>
      <c r="Y42" s="28">
        <f>'2012_AG_GW_Counties'!U42</f>
        <v>1220.4000000000001</v>
      </c>
      <c r="Z42" s="29">
        <f>'2012_Urban_GW_Counties'!U42</f>
        <v>33.799999999999997</v>
      </c>
      <c r="AA42" s="29">
        <f>'2012_MW_GW_Counties'!U42</f>
        <v>57.6</v>
      </c>
      <c r="AB42" s="28">
        <f>'2012_AG_GW_Counties'!Q42+'2012_Urban_GW_Counties'!Q42+'2012_MW_GW_Counties'!Q42</f>
        <v>127.39999999999999</v>
      </c>
      <c r="AC42" s="28">
        <f>'2012_AG_GW_Counties'!R42+'2012_Urban_GW_Counties'!R42+'2012_MW_GW_Counties'!R42</f>
        <v>83.5</v>
      </c>
      <c r="AD42" s="28">
        <f>'2012_AG_GW_Counties'!S42+'2012_Urban_GW_Counties'!S42+'2012_MW_GW_Counties'!S42</f>
        <v>27.799999999999997</v>
      </c>
      <c r="AE42" s="28">
        <f>'2012_AG_GW_Counties'!W42</f>
        <v>0</v>
      </c>
      <c r="AF42" s="29">
        <f>'2012_Urban_GW_Counties'!W42</f>
        <v>0</v>
      </c>
      <c r="AG42" s="29">
        <f>'2012_MW_GW_Counties'!W42</f>
        <v>0</v>
      </c>
      <c r="AH42" s="28">
        <f>'2012_AG_GW_Counties'!W42+'2012_Urban_GW_Counties'!W42+'2012_MW_GW_Counties'!W42</f>
        <v>0</v>
      </c>
      <c r="AI42" s="29">
        <f t="shared" si="1"/>
        <v>1311.8</v>
      </c>
      <c r="AL42" s="148"/>
      <c r="AM42" s="150">
        <v>603</v>
      </c>
      <c r="AN42" s="151" t="s">
        <v>170</v>
      </c>
      <c r="AO42" s="138">
        <f t="shared" si="15"/>
        <v>733.80000000000007</v>
      </c>
      <c r="AP42" s="138">
        <f t="shared" si="15"/>
        <v>39.9</v>
      </c>
      <c r="AQ42" s="138">
        <f t="shared" si="15"/>
        <v>0</v>
      </c>
      <c r="AR42" s="138">
        <f t="shared" si="15"/>
        <v>773.7</v>
      </c>
      <c r="AS42" s="138">
        <f t="shared" si="15"/>
        <v>949.69999999999993</v>
      </c>
      <c r="AT42" s="138">
        <f t="shared" si="15"/>
        <v>99.199999999999989</v>
      </c>
      <c r="AU42" s="138">
        <f t="shared" si="15"/>
        <v>17</v>
      </c>
      <c r="AV42" s="138">
        <f t="shared" si="15"/>
        <v>52</v>
      </c>
      <c r="AW42" s="138">
        <f t="shared" si="15"/>
        <v>0</v>
      </c>
      <c r="AX42" s="138">
        <f t="shared" si="15"/>
        <v>17.200000000000003</v>
      </c>
      <c r="AY42" s="138">
        <f t="shared" si="15"/>
        <v>8.6000000000000014</v>
      </c>
      <c r="AZ42" s="138">
        <f t="shared" si="15"/>
        <v>0</v>
      </c>
      <c r="BA42" s="138">
        <f t="shared" si="15"/>
        <v>0</v>
      </c>
      <c r="BB42" s="138">
        <f t="shared" si="15"/>
        <v>8.6000000000000014</v>
      </c>
      <c r="BC42" s="138">
        <f t="shared" si="15"/>
        <v>1065.8999999999999</v>
      </c>
    </row>
    <row r="43" spans="1:56" x14ac:dyDescent="0.2">
      <c r="A43" s="23" t="s">
        <v>90</v>
      </c>
      <c r="B43" s="24" t="s">
        <v>91</v>
      </c>
      <c r="C43" s="28">
        <f>'2012_AG_GW_Counties'!C43</f>
        <v>179.8</v>
      </c>
      <c r="D43" s="29">
        <f>'2012_Urban_GW_Counties'!C43</f>
        <v>44.9</v>
      </c>
      <c r="E43" s="29">
        <f>'2012_MW_GW_Counties'!C43</f>
        <v>0</v>
      </c>
      <c r="F43" s="29">
        <f t="shared" si="0"/>
        <v>224.70000000000002</v>
      </c>
      <c r="G43" s="28">
        <f>'2012_AG_GW_Counties'!H43</f>
        <v>203.5</v>
      </c>
      <c r="H43" s="29">
        <f>'2012_Urban_GW_Counties'!H43</f>
        <v>93.2</v>
      </c>
      <c r="I43" s="29">
        <f>'2012_MW_GW_Counties'!H43</f>
        <v>0</v>
      </c>
      <c r="J43" s="28">
        <f>'2012_AG_GW_Counties'!D43+'2012_Urban_GW_Counties'!D43+'2012_MW_GW_Counties'!D43</f>
        <v>26</v>
      </c>
      <c r="K43" s="28">
        <f>'2012_AG_GW_Counties'!E43+'2012_Urban_GW_Counties'!E43+'2012_MW_GW_Counties'!E43</f>
        <v>0</v>
      </c>
      <c r="L43" s="28">
        <f>'2012_AG_GW_Counties'!F43+'2012_Urban_GW_Counties'!F43+'2012_MW_GW_Counties'!F43</f>
        <v>0</v>
      </c>
      <c r="M43" s="28">
        <f>'2012_AG_GW_Counties'!J43</f>
        <v>0</v>
      </c>
      <c r="N43" s="29">
        <f>'2012_Urban_GW_Counties'!J43</f>
        <v>0</v>
      </c>
      <c r="O43" s="29">
        <f>'2012_MW_GW_Counties'!J43</f>
        <v>0</v>
      </c>
      <c r="P43" s="28">
        <f>'2012_AG_GW_Counties'!J43+'2012_Urban_GW_Counties'!J43+'2012_MW_GW_Counties'!J43</f>
        <v>0</v>
      </c>
      <c r="Q43" s="29">
        <f>'2012_AG_GW_Counties'!H43+'2012_Urban_GW_Counties'!H43+'2012_MW_GW_Counties'!H43</f>
        <v>296.7</v>
      </c>
      <c r="S43" s="27">
        <v>709</v>
      </c>
      <c r="T43" s="25" t="s">
        <v>186</v>
      </c>
      <c r="U43" s="28">
        <f>'2012_AG_GW_Counties'!P43</f>
        <v>427.7</v>
      </c>
      <c r="V43" s="29">
        <f>'2012_Urban_GW_Counties'!P43</f>
        <v>29.700000000000003</v>
      </c>
      <c r="W43" s="29">
        <f>'2012_MW_GW_Counties'!P43</f>
        <v>0</v>
      </c>
      <c r="X43" s="29">
        <f t="shared" si="3"/>
        <v>457.4</v>
      </c>
      <c r="Y43" s="28">
        <f>'2012_AG_GW_Counties'!U43</f>
        <v>920.89999999999986</v>
      </c>
      <c r="Z43" s="29">
        <f>'2012_Urban_GW_Counties'!U43</f>
        <v>29.700000000000003</v>
      </c>
      <c r="AA43" s="29">
        <f>'2012_MW_GW_Counties'!U43</f>
        <v>0</v>
      </c>
      <c r="AB43" s="28">
        <f>'2012_AG_GW_Counties'!Q43+'2012_Urban_GW_Counties'!Q43+'2012_MW_GW_Counties'!Q43</f>
        <v>131.30000000000001</v>
      </c>
      <c r="AC43" s="28">
        <f>'2012_AG_GW_Counties'!R43+'2012_Urban_GW_Counties'!R43+'2012_MW_GW_Counties'!R43</f>
        <v>0</v>
      </c>
      <c r="AD43" s="28">
        <f>'2012_AG_GW_Counties'!S43+'2012_Urban_GW_Counties'!S43+'2012_MW_GW_Counties'!S43</f>
        <v>24.7</v>
      </c>
      <c r="AE43" s="28">
        <f>'2012_AG_GW_Counties'!W43</f>
        <v>0</v>
      </c>
      <c r="AF43" s="29">
        <f>'2012_Urban_GW_Counties'!W43</f>
        <v>0</v>
      </c>
      <c r="AG43" s="29">
        <f>'2012_MW_GW_Counties'!W43</f>
        <v>0</v>
      </c>
      <c r="AH43" s="28">
        <f>'2012_AG_GW_Counties'!W43+'2012_Urban_GW_Counties'!W43+'2012_MW_GW_Counties'!W43</f>
        <v>0</v>
      </c>
      <c r="AI43" s="29">
        <f t="shared" si="1"/>
        <v>950.59999999999991</v>
      </c>
      <c r="AL43" s="148"/>
      <c r="AM43" s="150">
        <v>604</v>
      </c>
      <c r="AN43" s="151" t="s">
        <v>171</v>
      </c>
      <c r="AO43" s="138">
        <f t="shared" si="15"/>
        <v>6.2</v>
      </c>
      <c r="AP43" s="138">
        <f t="shared" si="15"/>
        <v>11</v>
      </c>
      <c r="AQ43" s="138">
        <f t="shared" si="15"/>
        <v>0</v>
      </c>
      <c r="AR43" s="138">
        <f t="shared" si="15"/>
        <v>17.2</v>
      </c>
      <c r="AS43" s="138">
        <f t="shared" si="15"/>
        <v>34.5</v>
      </c>
      <c r="AT43" s="138">
        <f t="shared" si="15"/>
        <v>51.400000000000006</v>
      </c>
      <c r="AU43" s="138">
        <f t="shared" si="15"/>
        <v>0</v>
      </c>
      <c r="AV43" s="138">
        <f t="shared" si="15"/>
        <v>17.099999999999998</v>
      </c>
      <c r="AW43" s="138">
        <f t="shared" si="15"/>
        <v>0</v>
      </c>
      <c r="AX43" s="138">
        <f t="shared" si="15"/>
        <v>9.1000000000000014</v>
      </c>
      <c r="AY43" s="138">
        <f t="shared" si="15"/>
        <v>4.0999999999999996</v>
      </c>
      <c r="AZ43" s="138">
        <f t="shared" si="15"/>
        <v>0.1</v>
      </c>
      <c r="BA43" s="138">
        <f t="shared" si="15"/>
        <v>0</v>
      </c>
      <c r="BB43" s="138">
        <f t="shared" si="15"/>
        <v>4.1999999999999993</v>
      </c>
      <c r="BC43" s="138">
        <f t="shared" si="15"/>
        <v>85.9</v>
      </c>
    </row>
    <row r="44" spans="1:56" x14ac:dyDescent="0.2">
      <c r="A44" s="23" t="s">
        <v>92</v>
      </c>
      <c r="B44" s="24" t="s">
        <v>93</v>
      </c>
      <c r="C44" s="28">
        <f>'2012_AG_GW_Counties'!C44</f>
        <v>36.4</v>
      </c>
      <c r="D44" s="29">
        <f>'2012_Urban_GW_Counties'!C44</f>
        <v>125.09999999999997</v>
      </c>
      <c r="E44" s="29">
        <f>'2012_MW_GW_Counties'!C44</f>
        <v>0</v>
      </c>
      <c r="F44" s="29">
        <f t="shared" si="0"/>
        <v>161.49999999999997</v>
      </c>
      <c r="G44" s="28">
        <f>'2012_AG_GW_Counties'!H44</f>
        <v>59.7</v>
      </c>
      <c r="H44" s="29">
        <f>'2012_Urban_GW_Counties'!H44</f>
        <v>444.90000000000003</v>
      </c>
      <c r="I44" s="29">
        <f>'2012_MW_GW_Counties'!H44</f>
        <v>0</v>
      </c>
      <c r="J44" s="28">
        <f>'2012_AG_GW_Counties'!D44+'2012_Urban_GW_Counties'!D44+'2012_MW_GW_Counties'!D44</f>
        <v>122.5</v>
      </c>
      <c r="K44" s="28">
        <f>'2012_AG_GW_Counties'!E44+'2012_Urban_GW_Counties'!E44+'2012_MW_GW_Counties'!E44</f>
        <v>79.699999999999989</v>
      </c>
      <c r="L44" s="28">
        <f>'2012_AG_GW_Counties'!F44+'2012_Urban_GW_Counties'!F44+'2012_MW_GW_Counties'!F44</f>
        <v>19.500000000000004</v>
      </c>
      <c r="M44" s="28">
        <f>'2012_AG_GW_Counties'!J44</f>
        <v>0</v>
      </c>
      <c r="N44" s="29">
        <f>'2012_Urban_GW_Counties'!J44</f>
        <v>0</v>
      </c>
      <c r="O44" s="29">
        <f>'2012_MW_GW_Counties'!J44</f>
        <v>0</v>
      </c>
      <c r="P44" s="28">
        <f>'2012_AG_GW_Counties'!J44+'2012_Urban_GW_Counties'!J44+'2012_MW_GW_Counties'!J44</f>
        <v>0</v>
      </c>
      <c r="Q44" s="29">
        <f>'2012_AG_GW_Counties'!H44+'2012_Urban_GW_Counties'!H44+'2012_MW_GW_Counties'!H44</f>
        <v>504.6</v>
      </c>
      <c r="S44" s="27">
        <v>710</v>
      </c>
      <c r="T44" s="25" t="s">
        <v>187</v>
      </c>
      <c r="U44" s="28">
        <f>'2012_AG_GW_Counties'!P44</f>
        <v>688.8</v>
      </c>
      <c r="V44" s="29">
        <f>'2012_Urban_GW_Counties'!P44</f>
        <v>117.89999999999999</v>
      </c>
      <c r="W44" s="29">
        <f>'2012_MW_GW_Counties'!P44</f>
        <v>0</v>
      </c>
      <c r="X44" s="29">
        <f t="shared" si="3"/>
        <v>806.69999999999993</v>
      </c>
      <c r="Y44" s="28">
        <f>'2012_AG_GW_Counties'!U44</f>
        <v>1387.8999999999999</v>
      </c>
      <c r="Z44" s="29">
        <f>'2012_Urban_GW_Counties'!U44</f>
        <v>149.5</v>
      </c>
      <c r="AA44" s="29">
        <f>'2012_MW_GW_Counties'!U44</f>
        <v>0</v>
      </c>
      <c r="AB44" s="28">
        <f>'2012_AG_GW_Counties'!Q44+'2012_Urban_GW_Counties'!Q44+'2012_MW_GW_Counties'!Q44</f>
        <v>236.89999999999998</v>
      </c>
      <c r="AC44" s="28">
        <f>'2012_AG_GW_Counties'!R44+'2012_Urban_GW_Counties'!R44+'2012_MW_GW_Counties'!R44</f>
        <v>0.3</v>
      </c>
      <c r="AD44" s="28">
        <f>'2012_AG_GW_Counties'!S44+'2012_Urban_GW_Counties'!S44+'2012_MW_GW_Counties'!S44</f>
        <v>34.9</v>
      </c>
      <c r="AE44" s="28">
        <f>'2012_AG_GW_Counties'!W44</f>
        <v>0</v>
      </c>
      <c r="AF44" s="29">
        <f>'2012_Urban_GW_Counties'!W44</f>
        <v>0</v>
      </c>
      <c r="AG44" s="29">
        <f>'2012_MW_GW_Counties'!W44</f>
        <v>0</v>
      </c>
      <c r="AH44" s="28">
        <f>'2012_AG_GW_Counties'!W44+'2012_Urban_GW_Counties'!W44+'2012_MW_GW_Counties'!W44</f>
        <v>0</v>
      </c>
      <c r="AI44" s="29">
        <f t="shared" si="1"/>
        <v>1537.3999999999999</v>
      </c>
      <c r="AL44" s="148"/>
      <c r="AM44" s="150">
        <v>605</v>
      </c>
      <c r="AN44" s="151" t="s">
        <v>172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1.3</v>
      </c>
      <c r="AU44" s="138">
        <f t="shared" si="15"/>
        <v>0</v>
      </c>
      <c r="AV44" s="138">
        <f t="shared" si="15"/>
        <v>0.1</v>
      </c>
      <c r="AW44" s="138">
        <f t="shared" si="15"/>
        <v>1.1000000000000001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5"/>
        <v>0</v>
      </c>
      <c r="BC44" s="138">
        <f t="shared" si="15"/>
        <v>1.3</v>
      </c>
    </row>
    <row r="45" spans="1:56" x14ac:dyDescent="0.2">
      <c r="A45" s="23" t="s">
        <v>94</v>
      </c>
      <c r="B45" s="24" t="s">
        <v>95</v>
      </c>
      <c r="C45" s="28">
        <f>'2012_AG_GW_Counties'!C45</f>
        <v>17</v>
      </c>
      <c r="D45" s="29">
        <f>'2012_Urban_GW_Counties'!C45</f>
        <v>27.3</v>
      </c>
      <c r="E45" s="29">
        <f>'2012_MW_GW_Counties'!C45</f>
        <v>0</v>
      </c>
      <c r="F45" s="29">
        <f t="shared" si="0"/>
        <v>44.3</v>
      </c>
      <c r="G45" s="28">
        <f>'2012_AG_GW_Counties'!H45</f>
        <v>17</v>
      </c>
      <c r="H45" s="29">
        <f>'2012_Urban_GW_Counties'!H45</f>
        <v>30.5</v>
      </c>
      <c r="I45" s="29">
        <f>'2012_MW_GW_Counties'!H45</f>
        <v>0</v>
      </c>
      <c r="J45" s="28">
        <f>'2012_AG_GW_Counties'!D45+'2012_Urban_GW_Counties'!D45+'2012_MW_GW_Counties'!D45</f>
        <v>16.899999999999999</v>
      </c>
      <c r="K45" s="28">
        <f>'2012_AG_GW_Counties'!E45+'2012_Urban_GW_Counties'!E45+'2012_MW_GW_Counties'!E45</f>
        <v>0</v>
      </c>
      <c r="L45" s="28">
        <f>'2012_AG_GW_Counties'!F45+'2012_Urban_GW_Counties'!F45+'2012_MW_GW_Counties'!F45</f>
        <v>0</v>
      </c>
      <c r="M45" s="28">
        <f>'2012_AG_GW_Counties'!J45</f>
        <v>0</v>
      </c>
      <c r="N45" s="29">
        <f>'2012_Urban_GW_Counties'!J45</f>
        <v>0</v>
      </c>
      <c r="O45" s="29">
        <f>'2012_MW_GW_Counties'!J45</f>
        <v>0</v>
      </c>
      <c r="P45" s="28">
        <f>'2012_AG_GW_Counties'!J45+'2012_Urban_GW_Counties'!J45+'2012_MW_GW_Counties'!J45</f>
        <v>0</v>
      </c>
      <c r="Q45" s="29">
        <f>'2012_AG_GW_Counties'!H45+'2012_Urban_GW_Counties'!H45+'2012_MW_GW_Counties'!H45</f>
        <v>47.5</v>
      </c>
      <c r="S45" s="27">
        <v>801</v>
      </c>
      <c r="T45" s="25" t="s">
        <v>43</v>
      </c>
      <c r="U45" s="28">
        <f>'2012_AG_GW_Counties'!P45</f>
        <v>58.4</v>
      </c>
      <c r="V45" s="29">
        <f>'2012_Urban_GW_Counties'!P45</f>
        <v>6.6999999999999993</v>
      </c>
      <c r="W45" s="29">
        <f>'2012_MW_GW_Counties'!P45</f>
        <v>6.1999999999999993</v>
      </c>
      <c r="X45" s="29">
        <f t="shared" si="3"/>
        <v>71.3</v>
      </c>
      <c r="Y45" s="28">
        <f>'2012_AG_GW_Counties'!U45</f>
        <v>188.40000000000003</v>
      </c>
      <c r="Z45" s="29">
        <f>'2012_Urban_GW_Counties'!U45</f>
        <v>9.1999999999999993</v>
      </c>
      <c r="AA45" s="29">
        <f>'2012_MW_GW_Counties'!U45</f>
        <v>17.2</v>
      </c>
      <c r="AB45" s="28">
        <f>'2012_AG_GW_Counties'!Q45+'2012_Urban_GW_Counties'!Q45+'2012_MW_GW_Counties'!Q45</f>
        <v>11.9</v>
      </c>
      <c r="AC45" s="28">
        <f>'2012_AG_GW_Counties'!R45+'2012_Urban_GW_Counties'!R45+'2012_MW_GW_Counties'!R45</f>
        <v>0</v>
      </c>
      <c r="AD45" s="28">
        <f>'2012_AG_GW_Counties'!S45+'2012_Urban_GW_Counties'!S45+'2012_MW_GW_Counties'!S45</f>
        <v>6.1999999999999984</v>
      </c>
      <c r="AE45" s="28">
        <f>'2012_AG_GW_Counties'!W45</f>
        <v>0.4</v>
      </c>
      <c r="AF45" s="29">
        <f>'2012_Urban_GW_Counties'!W45</f>
        <v>0</v>
      </c>
      <c r="AG45" s="29">
        <f>'2012_MW_GW_Counties'!W45</f>
        <v>0.5</v>
      </c>
      <c r="AH45" s="28">
        <f>'2012_AG_GW_Counties'!W45+'2012_Urban_GW_Counties'!W45+'2012_MW_GW_Counties'!W45</f>
        <v>0.9</v>
      </c>
      <c r="AI45" s="29">
        <f t="shared" si="1"/>
        <v>214.8</v>
      </c>
      <c r="AL45" s="148"/>
      <c r="AM45" s="150">
        <v>606</v>
      </c>
      <c r="AN45" s="151" t="s">
        <v>173</v>
      </c>
      <c r="AO45" s="138">
        <f t="shared" si="15"/>
        <v>524.6</v>
      </c>
      <c r="AP45" s="138">
        <f t="shared" si="15"/>
        <v>22.299999999999997</v>
      </c>
      <c r="AQ45" s="138">
        <f t="shared" si="15"/>
        <v>185.1</v>
      </c>
      <c r="AR45" s="138">
        <f t="shared" si="15"/>
        <v>732</v>
      </c>
      <c r="AS45" s="138">
        <f t="shared" si="15"/>
        <v>1695.2000000000003</v>
      </c>
      <c r="AT45" s="138">
        <f t="shared" si="15"/>
        <v>24.6</v>
      </c>
      <c r="AU45" s="138">
        <f t="shared" si="15"/>
        <v>451.9</v>
      </c>
      <c r="AV45" s="138">
        <f t="shared" si="15"/>
        <v>14.399999999999999</v>
      </c>
      <c r="AW45" s="138">
        <f t="shared" si="15"/>
        <v>0</v>
      </c>
      <c r="AX45" s="138">
        <f t="shared" si="15"/>
        <v>58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5"/>
        <v>0</v>
      </c>
      <c r="BC45" s="138">
        <f t="shared" si="15"/>
        <v>2171.7000000000003</v>
      </c>
    </row>
    <row r="46" spans="1:56" x14ac:dyDescent="0.2">
      <c r="A46" s="23" t="s">
        <v>96</v>
      </c>
      <c r="B46" s="24" t="s">
        <v>97</v>
      </c>
      <c r="C46" s="28">
        <f>'2012_AG_GW_Counties'!C46</f>
        <v>40.700000000000003</v>
      </c>
      <c r="D46" s="29">
        <f>'2012_Urban_GW_Counties'!C46</f>
        <v>17.900000000000002</v>
      </c>
      <c r="E46" s="29">
        <f>'2012_MW_GW_Counties'!C46</f>
        <v>0</v>
      </c>
      <c r="F46" s="29">
        <f t="shared" si="0"/>
        <v>58.600000000000009</v>
      </c>
      <c r="G46" s="28">
        <f>'2012_AG_GW_Counties'!H46</f>
        <v>203.39999999999998</v>
      </c>
      <c r="H46" s="29">
        <f>'2012_Urban_GW_Counties'!H46</f>
        <v>58.499999999999993</v>
      </c>
      <c r="I46" s="29">
        <f>'2012_MW_GW_Counties'!H46</f>
        <v>0.3</v>
      </c>
      <c r="J46" s="28">
        <f>'2012_AG_GW_Counties'!D46+'2012_Urban_GW_Counties'!D46+'2012_MW_GW_Counties'!D46</f>
        <v>15.3</v>
      </c>
      <c r="K46" s="28">
        <f>'2012_AG_GW_Counties'!E46+'2012_Urban_GW_Counties'!E46+'2012_MW_GW_Counties'!E46</f>
        <v>0</v>
      </c>
      <c r="L46" s="28">
        <f>'2012_AG_GW_Counties'!F46+'2012_Urban_GW_Counties'!F46+'2012_MW_GW_Counties'!F46</f>
        <v>23</v>
      </c>
      <c r="M46" s="28">
        <f>'2012_AG_GW_Counties'!J46</f>
        <v>1.8</v>
      </c>
      <c r="N46" s="29">
        <f>'2012_Urban_GW_Counties'!J46</f>
        <v>0</v>
      </c>
      <c r="O46" s="29">
        <f>'2012_MW_GW_Counties'!J46</f>
        <v>0</v>
      </c>
      <c r="P46" s="28">
        <f>'2012_AG_GW_Counties'!J46+'2012_Urban_GW_Counties'!J46+'2012_MW_GW_Counties'!J46</f>
        <v>1.8</v>
      </c>
      <c r="Q46" s="29">
        <f>'2012_AG_GW_Counties'!H46+'2012_Urban_GW_Counties'!H46+'2012_MW_GW_Counties'!H46</f>
        <v>262.2</v>
      </c>
      <c r="S46" s="27">
        <v>802</v>
      </c>
      <c r="T46" s="25" t="s">
        <v>11</v>
      </c>
      <c r="U46" s="28">
        <f>'2012_AG_GW_Counties'!P46</f>
        <v>2.5</v>
      </c>
      <c r="V46" s="29">
        <f>'2012_Urban_GW_Counties'!P46</f>
        <v>16.7</v>
      </c>
      <c r="W46" s="29">
        <f>'2012_MW_GW_Counties'!P46</f>
        <v>0</v>
      </c>
      <c r="X46" s="29">
        <f t="shared" si="3"/>
        <v>19.2</v>
      </c>
      <c r="Y46" s="28">
        <f>'2012_AG_GW_Counties'!U46</f>
        <v>113.4</v>
      </c>
      <c r="Z46" s="29">
        <f>'2012_Urban_GW_Counties'!U46</f>
        <v>22.4</v>
      </c>
      <c r="AA46" s="29">
        <f>'2012_MW_GW_Counties'!U46</f>
        <v>0</v>
      </c>
      <c r="AB46" s="28">
        <f>'2012_AG_GW_Counties'!Q46+'2012_Urban_GW_Counties'!Q46+'2012_MW_GW_Counties'!Q46</f>
        <v>7.9</v>
      </c>
      <c r="AC46" s="28">
        <f>'2012_AG_GW_Counties'!R46+'2012_Urban_GW_Counties'!R46+'2012_MW_GW_Counties'!R46</f>
        <v>0</v>
      </c>
      <c r="AD46" s="28">
        <f>'2012_AG_GW_Counties'!S46+'2012_Urban_GW_Counties'!S46+'2012_MW_GW_Counties'!S46</f>
        <v>4.8999999999999995</v>
      </c>
      <c r="AE46" s="28">
        <f>'2012_AG_GW_Counties'!W46</f>
        <v>4.8</v>
      </c>
      <c r="AF46" s="29">
        <f>'2012_Urban_GW_Counties'!W46</f>
        <v>2.6</v>
      </c>
      <c r="AG46" s="29">
        <f>'2012_MW_GW_Counties'!W46</f>
        <v>0</v>
      </c>
      <c r="AH46" s="28">
        <f>'2012_AG_GW_Counties'!W46+'2012_Urban_GW_Counties'!W46+'2012_MW_GW_Counties'!W46</f>
        <v>7.4</v>
      </c>
      <c r="AI46" s="29">
        <f t="shared" si="1"/>
        <v>135.80000000000001</v>
      </c>
      <c r="AL46" s="148"/>
      <c r="AM46" s="150">
        <v>607</v>
      </c>
      <c r="AN46" s="151" t="s">
        <v>174</v>
      </c>
      <c r="AO46" s="138">
        <f t="shared" si="15"/>
        <v>158.80000000000001</v>
      </c>
      <c r="AP46" s="138">
        <f t="shared" si="15"/>
        <v>82</v>
      </c>
      <c r="AQ46" s="138">
        <f t="shared" si="15"/>
        <v>0</v>
      </c>
      <c r="AR46" s="138">
        <f t="shared" si="15"/>
        <v>240.8</v>
      </c>
      <c r="AS46" s="138">
        <f t="shared" si="15"/>
        <v>906.3</v>
      </c>
      <c r="AT46" s="138">
        <f t="shared" si="15"/>
        <v>128.4</v>
      </c>
      <c r="AU46" s="138">
        <f t="shared" si="15"/>
        <v>12.8</v>
      </c>
      <c r="AV46" s="138">
        <f t="shared" si="15"/>
        <v>50.2</v>
      </c>
      <c r="AW46" s="138">
        <f t="shared" si="15"/>
        <v>71</v>
      </c>
      <c r="AX46" s="138">
        <f t="shared" si="15"/>
        <v>34</v>
      </c>
      <c r="AY46" s="138">
        <f t="shared" si="15"/>
        <v>246.4</v>
      </c>
      <c r="AZ46" s="138">
        <f t="shared" si="15"/>
        <v>0</v>
      </c>
      <c r="BA46" s="138">
        <f t="shared" si="15"/>
        <v>0</v>
      </c>
      <c r="BB46" s="138">
        <f t="shared" si="15"/>
        <v>246.4</v>
      </c>
      <c r="BC46" s="138">
        <f t="shared" si="15"/>
        <v>1047.5</v>
      </c>
    </row>
    <row r="47" spans="1:56" x14ac:dyDescent="0.2">
      <c r="A47" s="23" t="s">
        <v>98</v>
      </c>
      <c r="B47" s="24" t="s">
        <v>99</v>
      </c>
      <c r="C47" s="28">
        <f>'2012_AG_GW_Counties'!C47</f>
        <v>4.0999999999999996</v>
      </c>
      <c r="D47" s="29">
        <f>'2012_Urban_GW_Counties'!C47</f>
        <v>1.1000000000000001</v>
      </c>
      <c r="E47" s="29">
        <f>'2012_MW_GW_Counties'!C47</f>
        <v>0</v>
      </c>
      <c r="F47" s="29">
        <f t="shared" si="0"/>
        <v>5.1999999999999993</v>
      </c>
      <c r="G47" s="28">
        <f>'2012_AG_GW_Counties'!H47</f>
        <v>52.2</v>
      </c>
      <c r="H47" s="29">
        <f>'2012_Urban_GW_Counties'!H47</f>
        <v>1.2000000000000002</v>
      </c>
      <c r="I47" s="29">
        <f>'2012_MW_GW_Counties'!H47</f>
        <v>0</v>
      </c>
      <c r="J47" s="28">
        <f>'2012_AG_GW_Counties'!D47+'2012_Urban_GW_Counties'!D47+'2012_MW_GW_Counties'!D47</f>
        <v>1</v>
      </c>
      <c r="K47" s="28">
        <f>'2012_AG_GW_Counties'!E47+'2012_Urban_GW_Counties'!E47+'2012_MW_GW_Counties'!E47</f>
        <v>0</v>
      </c>
      <c r="L47" s="28">
        <f>'2012_AG_GW_Counties'!F47+'2012_Urban_GW_Counties'!F47+'2012_MW_GW_Counties'!F47</f>
        <v>3.2</v>
      </c>
      <c r="M47" s="28">
        <f>'2012_AG_GW_Counties'!J47</f>
        <v>0</v>
      </c>
      <c r="N47" s="29">
        <f>'2012_Urban_GW_Counties'!J47</f>
        <v>0</v>
      </c>
      <c r="O47" s="29">
        <f>'2012_MW_GW_Counties'!J47</f>
        <v>0</v>
      </c>
      <c r="P47" s="28">
        <f>'2012_AG_GW_Counties'!J47+'2012_Urban_GW_Counties'!J47+'2012_MW_GW_Counties'!J47</f>
        <v>0</v>
      </c>
      <c r="Q47" s="29">
        <f>'2012_AG_GW_Counties'!H47+'2012_Urban_GW_Counties'!H47+'2012_MW_GW_Counties'!H47</f>
        <v>53.400000000000006</v>
      </c>
      <c r="S47" s="27">
        <v>901</v>
      </c>
      <c r="T47" s="25" t="s">
        <v>188</v>
      </c>
      <c r="U47" s="28">
        <f>'2012_AG_GW_Counties'!P47</f>
        <v>129.10000000000002</v>
      </c>
      <c r="V47" s="29">
        <f>'2012_Urban_GW_Counties'!P47</f>
        <v>10.800000000000002</v>
      </c>
      <c r="W47" s="29">
        <f>'2012_MW_GW_Counties'!P47</f>
        <v>0</v>
      </c>
      <c r="X47" s="29">
        <f t="shared" si="3"/>
        <v>139.90000000000003</v>
      </c>
      <c r="Y47" s="28">
        <f>'2012_AG_GW_Counties'!U47</f>
        <v>168.10000000000002</v>
      </c>
      <c r="Z47" s="29">
        <f>'2012_Urban_GW_Counties'!U47</f>
        <v>11.800000000000002</v>
      </c>
      <c r="AA47" s="29">
        <f>'2012_MW_GW_Counties'!U47</f>
        <v>0</v>
      </c>
      <c r="AB47" s="28">
        <f>'2012_AG_GW_Counties'!Q47+'2012_Urban_GW_Counties'!Q47+'2012_MW_GW_Counties'!Q47</f>
        <v>22.099999999999994</v>
      </c>
      <c r="AC47" s="28">
        <f>'2012_AG_GW_Counties'!R47+'2012_Urban_GW_Counties'!R47+'2012_MW_GW_Counties'!R47</f>
        <v>0</v>
      </c>
      <c r="AD47" s="28">
        <f>'2012_AG_GW_Counties'!S47+'2012_Urban_GW_Counties'!S47+'2012_MW_GW_Counties'!S47</f>
        <v>0</v>
      </c>
      <c r="AE47" s="28">
        <f>'2012_AG_GW_Counties'!W47</f>
        <v>0</v>
      </c>
      <c r="AF47" s="29">
        <f>'2012_Urban_GW_Counties'!W47</f>
        <v>0</v>
      </c>
      <c r="AG47" s="29">
        <f>'2012_MW_GW_Counties'!W47</f>
        <v>0</v>
      </c>
      <c r="AH47" s="28">
        <f>'2012_AG_GW_Counties'!W47+'2012_Urban_GW_Counties'!W47+'2012_MW_GW_Counties'!W47</f>
        <v>0</v>
      </c>
      <c r="AI47" s="29">
        <f t="shared" si="1"/>
        <v>179.90000000000003</v>
      </c>
      <c r="AL47" s="148"/>
      <c r="AM47" s="150">
        <v>608</v>
      </c>
      <c r="AN47" s="151" t="s">
        <v>175</v>
      </c>
      <c r="AO47" s="138">
        <f t="shared" si="15"/>
        <v>296.3</v>
      </c>
      <c r="AP47" s="138">
        <f t="shared" si="15"/>
        <v>50.2</v>
      </c>
      <c r="AQ47" s="138">
        <f t="shared" si="15"/>
        <v>0</v>
      </c>
      <c r="AR47" s="138">
        <f t="shared" si="15"/>
        <v>346.5</v>
      </c>
      <c r="AS47" s="138">
        <f t="shared" si="15"/>
        <v>998.69999999999993</v>
      </c>
      <c r="AT47" s="138">
        <f t="shared" si="15"/>
        <v>50.2</v>
      </c>
      <c r="AU47" s="138">
        <f t="shared" si="15"/>
        <v>0</v>
      </c>
      <c r="AV47" s="138">
        <f t="shared" si="15"/>
        <v>1.2000000000000002</v>
      </c>
      <c r="AW47" s="138">
        <f t="shared" si="15"/>
        <v>13.3</v>
      </c>
      <c r="AX47" s="138">
        <f t="shared" si="15"/>
        <v>35.1</v>
      </c>
      <c r="AY47" s="138">
        <f t="shared" si="15"/>
        <v>418.1</v>
      </c>
      <c r="AZ47" s="138">
        <f t="shared" si="15"/>
        <v>0</v>
      </c>
      <c r="BA47" s="138">
        <f t="shared" si="15"/>
        <v>0</v>
      </c>
      <c r="BB47" s="138">
        <f t="shared" si="15"/>
        <v>418.1</v>
      </c>
      <c r="BC47" s="138">
        <f t="shared" si="15"/>
        <v>1048.8999999999999</v>
      </c>
    </row>
    <row r="48" spans="1:56" x14ac:dyDescent="0.2">
      <c r="A48" s="23" t="s">
        <v>100</v>
      </c>
      <c r="B48" s="24" t="s">
        <v>101</v>
      </c>
      <c r="C48" s="28">
        <f>'2012_AG_GW_Counties'!C48</f>
        <v>146.6</v>
      </c>
      <c r="D48" s="29">
        <f>'2012_Urban_GW_Counties'!C48</f>
        <v>10.199999999999999</v>
      </c>
      <c r="E48" s="29">
        <f>'2012_MW_GW_Counties'!C48</f>
        <v>2.2999999999999998</v>
      </c>
      <c r="F48" s="29">
        <f t="shared" si="0"/>
        <v>159.1</v>
      </c>
      <c r="G48" s="28">
        <f>'2012_AG_GW_Counties'!H48</f>
        <v>392.00000000000006</v>
      </c>
      <c r="H48" s="29">
        <f>'2012_Urban_GW_Counties'!H48</f>
        <v>16.5</v>
      </c>
      <c r="I48" s="29">
        <f>'2012_MW_GW_Counties'!H48</f>
        <v>92.4</v>
      </c>
      <c r="J48" s="28">
        <f>'2012_AG_GW_Counties'!D48+'2012_Urban_GW_Counties'!D48+'2012_MW_GW_Counties'!D48</f>
        <v>19.099999999999998</v>
      </c>
      <c r="K48" s="28">
        <f>'2012_AG_GW_Counties'!E48+'2012_Urban_GW_Counties'!E48+'2012_MW_GW_Counties'!E48</f>
        <v>0</v>
      </c>
      <c r="L48" s="28">
        <f>'2012_AG_GW_Counties'!F48+'2012_Urban_GW_Counties'!F48+'2012_MW_GW_Counties'!F48</f>
        <v>9.5</v>
      </c>
      <c r="M48" s="28">
        <f>'2012_AG_GW_Counties'!J48</f>
        <v>23.400000000000002</v>
      </c>
      <c r="N48" s="29">
        <f>'2012_Urban_GW_Counties'!J48</f>
        <v>0</v>
      </c>
      <c r="O48" s="29">
        <f>'2012_MW_GW_Counties'!J48</f>
        <v>12.2</v>
      </c>
      <c r="P48" s="28">
        <f>'2012_AG_GW_Counties'!J48+'2012_Urban_GW_Counties'!J48+'2012_MW_GW_Counties'!J48</f>
        <v>35.6</v>
      </c>
      <c r="Q48" s="29">
        <f>'2012_AG_GW_Counties'!H48+'2012_Urban_GW_Counties'!H48+'2012_MW_GW_Counties'!H48</f>
        <v>500.90000000000009</v>
      </c>
      <c r="S48" s="27">
        <v>902</v>
      </c>
      <c r="T48" s="25" t="s">
        <v>189</v>
      </c>
      <c r="U48" s="28">
        <f>'2012_AG_GW_Counties'!P48</f>
        <v>10.199999999999999</v>
      </c>
      <c r="V48" s="29">
        <f>'2012_Urban_GW_Counties'!P48</f>
        <v>16.2</v>
      </c>
      <c r="W48" s="29">
        <f>'2012_MW_GW_Counties'!P48</f>
        <v>0</v>
      </c>
      <c r="X48" s="29">
        <f t="shared" si="3"/>
        <v>26.4</v>
      </c>
      <c r="Y48" s="28">
        <f>'2012_AG_GW_Counties'!U48</f>
        <v>10.199999999999999</v>
      </c>
      <c r="Z48" s="29">
        <f>'2012_Urban_GW_Counties'!U48</f>
        <v>16.8</v>
      </c>
      <c r="AA48" s="29">
        <f>'2012_MW_GW_Counties'!U48</f>
        <v>0</v>
      </c>
      <c r="AB48" s="28">
        <f>'2012_AG_GW_Counties'!Q48+'2012_Urban_GW_Counties'!Q48+'2012_MW_GW_Counties'!Q48</f>
        <v>6.6</v>
      </c>
      <c r="AC48" s="28">
        <f>'2012_AG_GW_Counties'!R48+'2012_Urban_GW_Counties'!R48+'2012_MW_GW_Counties'!R48</f>
        <v>0</v>
      </c>
      <c r="AD48" s="28">
        <f>'2012_AG_GW_Counties'!S48+'2012_Urban_GW_Counties'!S48+'2012_MW_GW_Counties'!S48</f>
        <v>0</v>
      </c>
      <c r="AE48" s="28">
        <f>'2012_AG_GW_Counties'!W48</f>
        <v>0</v>
      </c>
      <c r="AF48" s="29">
        <f>'2012_Urban_GW_Counties'!W48</f>
        <v>0</v>
      </c>
      <c r="AG48" s="29">
        <f>'2012_MW_GW_Counties'!W48</f>
        <v>0</v>
      </c>
      <c r="AH48" s="28">
        <f>'2012_AG_GW_Counties'!W48+'2012_Urban_GW_Counties'!W48+'2012_MW_GW_Counties'!W48</f>
        <v>0</v>
      </c>
      <c r="AI48" s="29">
        <f t="shared" si="1"/>
        <v>27</v>
      </c>
      <c r="AL48" s="148"/>
      <c r="AM48" s="150">
        <v>609</v>
      </c>
      <c r="AN48" s="151" t="s">
        <v>176</v>
      </c>
      <c r="AO48" s="138">
        <f t="shared" si="15"/>
        <v>1308.9000000000001</v>
      </c>
      <c r="AP48" s="138">
        <f t="shared" si="15"/>
        <v>85</v>
      </c>
      <c r="AQ48" s="138">
        <f t="shared" si="15"/>
        <v>11.8</v>
      </c>
      <c r="AR48" s="138">
        <f t="shared" si="15"/>
        <v>1405.7</v>
      </c>
      <c r="AS48" s="138">
        <f t="shared" si="15"/>
        <v>2213.6</v>
      </c>
      <c r="AT48" s="138">
        <f t="shared" si="15"/>
        <v>85.1</v>
      </c>
      <c r="AU48" s="138">
        <f t="shared" si="15"/>
        <v>45.300000000000004</v>
      </c>
      <c r="AV48" s="138">
        <f t="shared" si="15"/>
        <v>194.3</v>
      </c>
      <c r="AW48" s="138">
        <f t="shared" si="15"/>
        <v>114.6</v>
      </c>
      <c r="AX48" s="138">
        <f t="shared" si="15"/>
        <v>45.1</v>
      </c>
      <c r="AY48" s="138">
        <f t="shared" si="15"/>
        <v>1.1000000000000001</v>
      </c>
      <c r="AZ48" s="138">
        <f t="shared" si="15"/>
        <v>0</v>
      </c>
      <c r="BA48" s="138">
        <f t="shared" si="15"/>
        <v>0</v>
      </c>
      <c r="BB48" s="138">
        <f t="shared" si="15"/>
        <v>1.1000000000000001</v>
      </c>
      <c r="BC48" s="138">
        <f t="shared" si="15"/>
        <v>2344</v>
      </c>
    </row>
    <row r="49" spans="1:56" ht="13.5" thickBot="1" x14ac:dyDescent="0.25">
      <c r="A49" s="23" t="s">
        <v>102</v>
      </c>
      <c r="B49" s="24" t="s">
        <v>103</v>
      </c>
      <c r="C49" s="28">
        <f>'2012_AG_GW_Counties'!C49</f>
        <v>206.7</v>
      </c>
      <c r="D49" s="29">
        <f>'2012_Urban_GW_Counties'!C49</f>
        <v>21.4</v>
      </c>
      <c r="E49" s="29">
        <f>'2012_MW_GW_Counties'!C49</f>
        <v>0</v>
      </c>
      <c r="F49" s="29">
        <f t="shared" si="0"/>
        <v>228.1</v>
      </c>
      <c r="G49" s="28">
        <f>'2012_AG_GW_Counties'!H49</f>
        <v>406.6</v>
      </c>
      <c r="H49" s="29">
        <f>'2012_Urban_GW_Counties'!H49</f>
        <v>85.6</v>
      </c>
      <c r="I49" s="29">
        <f>'2012_MW_GW_Counties'!H49</f>
        <v>54.4</v>
      </c>
      <c r="J49" s="28">
        <f>'2012_AG_GW_Counties'!D49+'2012_Urban_GW_Counties'!D49+'2012_MW_GW_Counties'!D49</f>
        <v>21</v>
      </c>
      <c r="K49" s="28">
        <f>'2012_AG_GW_Counties'!E49+'2012_Urban_GW_Counties'!E49+'2012_MW_GW_Counties'!E49</f>
        <v>0</v>
      </c>
      <c r="L49" s="28">
        <f>'2012_AG_GW_Counties'!F49+'2012_Urban_GW_Counties'!F49+'2012_MW_GW_Counties'!F49</f>
        <v>20.799999999999997</v>
      </c>
      <c r="M49" s="28">
        <f>'2012_AG_GW_Counties'!J49</f>
        <v>0</v>
      </c>
      <c r="N49" s="29">
        <f>'2012_Urban_GW_Counties'!J49</f>
        <v>0</v>
      </c>
      <c r="O49" s="29">
        <f>'2012_MW_GW_Counties'!J49</f>
        <v>0</v>
      </c>
      <c r="P49" s="28">
        <f>'2012_AG_GW_Counties'!J49+'2012_Urban_GW_Counties'!J49+'2012_MW_GW_Counties'!J49</f>
        <v>0</v>
      </c>
      <c r="Q49" s="29">
        <f>'2012_AG_GW_Counties'!H49+'2012_Urban_GW_Counties'!H49+'2012_MW_GW_Counties'!H49</f>
        <v>546.6</v>
      </c>
      <c r="S49" s="27">
        <v>903</v>
      </c>
      <c r="T49" s="25" t="s">
        <v>190</v>
      </c>
      <c r="U49" s="28">
        <f>'2012_AG_GW_Counties'!P49</f>
        <v>12.7</v>
      </c>
      <c r="V49" s="29">
        <f>'2012_Urban_GW_Counties'!P49</f>
        <v>4.0999999999999996</v>
      </c>
      <c r="W49" s="29">
        <f>'2012_MW_GW_Counties'!P49</f>
        <v>0</v>
      </c>
      <c r="X49" s="29">
        <f t="shared" si="3"/>
        <v>16.799999999999997</v>
      </c>
      <c r="Y49" s="28">
        <f>'2012_AG_GW_Counties'!U49</f>
        <v>12.7</v>
      </c>
      <c r="Z49" s="29">
        <f>'2012_Urban_GW_Counties'!U49</f>
        <v>4.0999999999999996</v>
      </c>
      <c r="AA49" s="29">
        <f>'2012_MW_GW_Counties'!U49</f>
        <v>0</v>
      </c>
      <c r="AB49" s="28">
        <f>'2012_AG_GW_Counties'!Q49+'2012_Urban_GW_Counties'!Q49+'2012_MW_GW_Counties'!Q49</f>
        <v>1.4000000000000004</v>
      </c>
      <c r="AC49" s="28">
        <f>'2012_AG_GW_Counties'!R49+'2012_Urban_GW_Counties'!R49+'2012_MW_GW_Counties'!R49</f>
        <v>0</v>
      </c>
      <c r="AD49" s="28">
        <f>'2012_AG_GW_Counties'!S49+'2012_Urban_GW_Counties'!S49+'2012_MW_GW_Counties'!S49</f>
        <v>0</v>
      </c>
      <c r="AE49" s="28">
        <f>'2012_AG_GW_Counties'!W49</f>
        <v>0</v>
      </c>
      <c r="AF49" s="29">
        <f>'2012_Urban_GW_Counties'!W49</f>
        <v>0</v>
      </c>
      <c r="AG49" s="29">
        <f>'2012_MW_GW_Counties'!W49</f>
        <v>0</v>
      </c>
      <c r="AH49" s="28">
        <f>'2012_AG_GW_Counties'!W49+'2012_Urban_GW_Counties'!W49+'2012_MW_GW_Counties'!W49</f>
        <v>0</v>
      </c>
      <c r="AI49" s="29">
        <f t="shared" si="1"/>
        <v>16.799999999999997</v>
      </c>
      <c r="AL49" s="148"/>
      <c r="AM49" s="152">
        <v>610</v>
      </c>
      <c r="AN49" s="153" t="s">
        <v>177</v>
      </c>
      <c r="AO49" s="154">
        <f t="shared" si="15"/>
        <v>4.0999999999999996</v>
      </c>
      <c r="AP49" s="154">
        <f t="shared" si="15"/>
        <v>9.9999999999999982</v>
      </c>
      <c r="AQ49" s="154">
        <f t="shared" si="15"/>
        <v>0</v>
      </c>
      <c r="AR49" s="154">
        <f t="shared" si="15"/>
        <v>14.099999999999998</v>
      </c>
      <c r="AS49" s="154">
        <f t="shared" si="15"/>
        <v>4.0999999999999996</v>
      </c>
      <c r="AT49" s="154">
        <f t="shared" si="15"/>
        <v>10.599999999999998</v>
      </c>
      <c r="AU49" s="154">
        <f t="shared" si="15"/>
        <v>0</v>
      </c>
      <c r="AV49" s="154">
        <f t="shared" si="15"/>
        <v>6.8999999999999995</v>
      </c>
      <c r="AW49" s="154">
        <f t="shared" si="15"/>
        <v>0</v>
      </c>
      <c r="AX49" s="154">
        <f t="shared" si="15"/>
        <v>0</v>
      </c>
      <c r="AY49" s="154">
        <f t="shared" si="15"/>
        <v>0</v>
      </c>
      <c r="AZ49" s="154">
        <f t="shared" si="15"/>
        <v>0</v>
      </c>
      <c r="BA49" s="154">
        <f t="shared" si="15"/>
        <v>0</v>
      </c>
      <c r="BB49" s="154">
        <f t="shared" si="15"/>
        <v>0</v>
      </c>
      <c r="BC49" s="154">
        <f t="shared" si="15"/>
        <v>14.699999999999998</v>
      </c>
    </row>
    <row r="50" spans="1:56" ht="13.5" thickTop="1" x14ac:dyDescent="0.2">
      <c r="A50" s="23" t="s">
        <v>104</v>
      </c>
      <c r="B50" s="24" t="s">
        <v>105</v>
      </c>
      <c r="C50" s="28">
        <f>'2012_AG_GW_Counties'!C50</f>
        <v>78.900000000000006</v>
      </c>
      <c r="D50" s="29">
        <f>'2012_Urban_GW_Counties'!C50</f>
        <v>30.8</v>
      </c>
      <c r="E50" s="29">
        <f>'2012_MW_GW_Counties'!C50</f>
        <v>0</v>
      </c>
      <c r="F50" s="29">
        <f t="shared" si="0"/>
        <v>109.7</v>
      </c>
      <c r="G50" s="28">
        <f>'2012_AG_GW_Counties'!H50</f>
        <v>113.10000000000002</v>
      </c>
      <c r="H50" s="29">
        <f>'2012_Urban_GW_Counties'!H50</f>
        <v>104.30000000000001</v>
      </c>
      <c r="I50" s="29">
        <f>'2012_MW_GW_Counties'!H50</f>
        <v>0</v>
      </c>
      <c r="J50" s="28">
        <f>'2012_AG_GW_Counties'!D50+'2012_Urban_GW_Counties'!D50+'2012_MW_GW_Counties'!D50</f>
        <v>20.7</v>
      </c>
      <c r="K50" s="28">
        <f>'2012_AG_GW_Counties'!E50+'2012_Urban_GW_Counties'!E50+'2012_MW_GW_Counties'!E50</f>
        <v>0</v>
      </c>
      <c r="L50" s="28">
        <f>'2012_AG_GW_Counties'!F50+'2012_Urban_GW_Counties'!F50+'2012_MW_GW_Counties'!F50</f>
        <v>7.3000000000000007</v>
      </c>
      <c r="M50" s="28">
        <f>'2012_AG_GW_Counties'!J50</f>
        <v>1.7000000000000002</v>
      </c>
      <c r="N50" s="29">
        <f>'2012_Urban_GW_Counties'!J50</f>
        <v>29.2</v>
      </c>
      <c r="O50" s="29">
        <f>'2012_MW_GW_Counties'!J50</f>
        <v>0</v>
      </c>
      <c r="P50" s="28">
        <f>'2012_AG_GW_Counties'!J50+'2012_Urban_GW_Counties'!J50+'2012_MW_GW_Counties'!J50</f>
        <v>30.9</v>
      </c>
      <c r="Q50" s="29">
        <f>'2012_AG_GW_Counties'!H50+'2012_Urban_GW_Counties'!H50+'2012_MW_GW_Counties'!H50</f>
        <v>217.40000000000003</v>
      </c>
      <c r="S50" s="27">
        <v>904</v>
      </c>
      <c r="T50" s="25" t="s">
        <v>191</v>
      </c>
      <c r="U50" s="28">
        <f>'2012_AG_GW_Counties'!P50</f>
        <v>36</v>
      </c>
      <c r="V50" s="29">
        <f>'2012_Urban_GW_Counties'!P50</f>
        <v>17.100000000000001</v>
      </c>
      <c r="W50" s="29">
        <f>'2012_MW_GW_Counties'!P50</f>
        <v>0</v>
      </c>
      <c r="X50" s="29">
        <f t="shared" si="3"/>
        <v>53.1</v>
      </c>
      <c r="Y50" s="28">
        <f>'2012_AG_GW_Counties'!U50</f>
        <v>62.8</v>
      </c>
      <c r="Z50" s="29">
        <f>'2012_Urban_GW_Counties'!U50</f>
        <v>106.49999999999999</v>
      </c>
      <c r="AA50" s="29">
        <f>'2012_MW_GW_Counties'!U50</f>
        <v>0</v>
      </c>
      <c r="AB50" s="28">
        <f>'2012_AG_GW_Counties'!Q50+'2012_Urban_GW_Counties'!Q50+'2012_MW_GW_Counties'!Q50</f>
        <v>35.599999999999994</v>
      </c>
      <c r="AC50" s="28">
        <f>'2012_AG_GW_Counties'!R50+'2012_Urban_GW_Counties'!R50+'2012_MW_GW_Counties'!R50</f>
        <v>0</v>
      </c>
      <c r="AD50" s="28">
        <f>'2012_AG_GW_Counties'!S50+'2012_Urban_GW_Counties'!S50+'2012_MW_GW_Counties'!S50</f>
        <v>0</v>
      </c>
      <c r="AE50" s="28">
        <f>'2012_AG_GW_Counties'!W50</f>
        <v>9.1999999999999993</v>
      </c>
      <c r="AF50" s="29">
        <f>'2012_Urban_GW_Counties'!W50</f>
        <v>9.6</v>
      </c>
      <c r="AG50" s="29">
        <f>'2012_MW_GW_Counties'!W50</f>
        <v>0</v>
      </c>
      <c r="AH50" s="28">
        <f>'2012_AG_GW_Counties'!W50+'2012_Urban_GW_Counties'!W50+'2012_MW_GW_Counties'!W50</f>
        <v>18.799999999999997</v>
      </c>
      <c r="AI50" s="29">
        <f t="shared" si="1"/>
        <v>169.29999999999998</v>
      </c>
      <c r="AL50" s="148"/>
      <c r="AM50" s="150"/>
      <c r="AN50" s="155" t="s">
        <v>242</v>
      </c>
      <c r="AO50" s="138">
        <f>SUM(AO40:AO49)</f>
        <v>3032.7000000000003</v>
      </c>
      <c r="AP50" s="138">
        <f t="shared" ref="AP50:BC50" si="16">SUM(AP40:AP49)</f>
        <v>329.3</v>
      </c>
      <c r="AQ50" s="138">
        <f t="shared" si="16"/>
        <v>196.9</v>
      </c>
      <c r="AR50" s="138">
        <f t="shared" si="16"/>
        <v>3558.9</v>
      </c>
      <c r="AS50" s="138">
        <f t="shared" si="16"/>
        <v>7580.4</v>
      </c>
      <c r="AT50" s="138">
        <f t="shared" si="16"/>
        <v>624.50000000000011</v>
      </c>
      <c r="AU50" s="138">
        <f t="shared" si="16"/>
        <v>529.5</v>
      </c>
      <c r="AV50" s="138">
        <f t="shared" si="16"/>
        <v>384.99999999999994</v>
      </c>
      <c r="AW50" s="138">
        <f t="shared" si="16"/>
        <v>200</v>
      </c>
      <c r="AX50" s="138">
        <f t="shared" si="16"/>
        <v>207.2</v>
      </c>
      <c r="AY50" s="138">
        <f t="shared" si="16"/>
        <v>1026.5</v>
      </c>
      <c r="AZ50" s="138">
        <f t="shared" si="16"/>
        <v>0.1</v>
      </c>
      <c r="BA50" s="138">
        <f t="shared" si="16"/>
        <v>0</v>
      </c>
      <c r="BB50" s="138">
        <f t="shared" si="16"/>
        <v>1026.5999999999999</v>
      </c>
      <c r="BC50" s="138">
        <f t="shared" si="16"/>
        <v>8734.4000000000015</v>
      </c>
      <c r="BD50" s="28">
        <f>AS50+AT50+AU50</f>
        <v>8734.4</v>
      </c>
    </row>
    <row r="51" spans="1:56" x14ac:dyDescent="0.2">
      <c r="A51" s="23" t="s">
        <v>106</v>
      </c>
      <c r="B51" s="24" t="s">
        <v>107</v>
      </c>
      <c r="C51" s="28">
        <f>'2012_AG_GW_Counties'!C51</f>
        <v>586.29999999999995</v>
      </c>
      <c r="D51" s="29">
        <f>'2012_Urban_GW_Counties'!C51</f>
        <v>113.7</v>
      </c>
      <c r="E51" s="29">
        <f>'2012_MW_GW_Counties'!C51</f>
        <v>0</v>
      </c>
      <c r="F51" s="29">
        <f t="shared" si="0"/>
        <v>700</v>
      </c>
      <c r="G51" s="28">
        <f>'2012_AG_GW_Counties'!H51</f>
        <v>1873.7</v>
      </c>
      <c r="H51" s="29">
        <f>'2012_Urban_GW_Counties'!H51</f>
        <v>147</v>
      </c>
      <c r="I51" s="29">
        <f>'2012_MW_GW_Counties'!H51</f>
        <v>12.8</v>
      </c>
      <c r="J51" s="28">
        <f>'2012_AG_GW_Counties'!D51+'2012_Urban_GW_Counties'!D51+'2012_MW_GW_Counties'!D51</f>
        <v>34</v>
      </c>
      <c r="K51" s="28">
        <f>'2012_AG_GW_Counties'!E51+'2012_Urban_GW_Counties'!E51+'2012_MW_GW_Counties'!E51</f>
        <v>72.099999999999994</v>
      </c>
      <c r="L51" s="28">
        <f>'2012_AG_GW_Counties'!F51+'2012_Urban_GW_Counties'!F51+'2012_MW_GW_Counties'!F51</f>
        <v>64.400000000000006</v>
      </c>
      <c r="M51" s="28">
        <f>'2012_AG_GW_Counties'!J51</f>
        <v>587.4</v>
      </c>
      <c r="N51" s="29">
        <f>'2012_Urban_GW_Counties'!J51</f>
        <v>0</v>
      </c>
      <c r="O51" s="29">
        <f>'2012_MW_GW_Counties'!J51</f>
        <v>0</v>
      </c>
      <c r="P51" s="28">
        <f>'2012_AG_GW_Counties'!J51+'2012_Urban_GW_Counties'!J51+'2012_MW_GW_Counties'!J51</f>
        <v>587.4</v>
      </c>
      <c r="Q51" s="29">
        <f>'2012_AG_GW_Counties'!H51+'2012_Urban_GW_Counties'!H51+'2012_MW_GW_Counties'!H51</f>
        <v>2033.5</v>
      </c>
      <c r="S51" s="27">
        <v>905</v>
      </c>
      <c r="T51" s="25" t="s">
        <v>192</v>
      </c>
      <c r="U51" s="28">
        <f>'2012_AG_GW_Counties'!P51</f>
        <v>80</v>
      </c>
      <c r="V51" s="29">
        <f>'2012_Urban_GW_Counties'!P51</f>
        <v>82.8</v>
      </c>
      <c r="W51" s="29">
        <f>'2012_MW_GW_Counties'!P51</f>
        <v>0</v>
      </c>
      <c r="X51" s="29">
        <f t="shared" si="3"/>
        <v>162.80000000000001</v>
      </c>
      <c r="Y51" s="28">
        <f>'2012_AG_GW_Counties'!U51</f>
        <v>87.9</v>
      </c>
      <c r="Z51" s="29">
        <f>'2012_Urban_GW_Counties'!U51</f>
        <v>99.999999999999986</v>
      </c>
      <c r="AA51" s="29">
        <f>'2012_MW_GW_Counties'!U51</f>
        <v>0</v>
      </c>
      <c r="AB51" s="28">
        <f>'2012_AG_GW_Counties'!Q51+'2012_Urban_GW_Counties'!Q51+'2012_MW_GW_Counties'!Q51</f>
        <v>38.500000000000007</v>
      </c>
      <c r="AC51" s="28">
        <f>'2012_AG_GW_Counties'!R51+'2012_Urban_GW_Counties'!R51+'2012_MW_GW_Counties'!R51</f>
        <v>9.2999999999999989</v>
      </c>
      <c r="AD51" s="28">
        <f>'2012_AG_GW_Counties'!S51+'2012_Urban_GW_Counties'!S51+'2012_MW_GW_Counties'!S51</f>
        <v>0</v>
      </c>
      <c r="AE51" s="28">
        <f>'2012_AG_GW_Counties'!W51</f>
        <v>7.9</v>
      </c>
      <c r="AF51" s="29">
        <f>'2012_Urban_GW_Counties'!W51</f>
        <v>7.3</v>
      </c>
      <c r="AG51" s="29">
        <f>'2012_MW_GW_Counties'!W51</f>
        <v>0</v>
      </c>
      <c r="AH51" s="28">
        <f>'2012_AG_GW_Counties'!W51+'2012_Urban_GW_Counties'!W51+'2012_MW_GW_Counties'!W51</f>
        <v>15.2</v>
      </c>
      <c r="AI51" s="29">
        <f t="shared" si="1"/>
        <v>187.89999999999998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'2012_AG_GW_Counties'!C52</f>
        <v>255.9</v>
      </c>
      <c r="D52" s="29">
        <f>'2012_Urban_GW_Counties'!C52</f>
        <v>7.0000000000000009</v>
      </c>
      <c r="E52" s="29">
        <f>'2012_MW_GW_Counties'!C52</f>
        <v>0</v>
      </c>
      <c r="F52" s="29">
        <f t="shared" si="0"/>
        <v>262.90000000000003</v>
      </c>
      <c r="G52" s="28">
        <f>'2012_AG_GW_Counties'!H52</f>
        <v>795.9</v>
      </c>
      <c r="H52" s="29">
        <f>'2012_Urban_GW_Counties'!H52</f>
        <v>23.6</v>
      </c>
      <c r="I52" s="29">
        <f>'2012_MW_GW_Counties'!H52</f>
        <v>112.4</v>
      </c>
      <c r="J52" s="28">
        <f>'2012_AG_GW_Counties'!D52+'2012_Urban_GW_Counties'!D52+'2012_MW_GW_Counties'!D52</f>
        <v>17.7</v>
      </c>
      <c r="K52" s="28">
        <f>'2012_AG_GW_Counties'!E52+'2012_Urban_GW_Counties'!E52+'2012_MW_GW_Counties'!E52</f>
        <v>0</v>
      </c>
      <c r="L52" s="28">
        <f>'2012_AG_GW_Counties'!F52+'2012_Urban_GW_Counties'!F52+'2012_MW_GW_Counties'!F52</f>
        <v>4</v>
      </c>
      <c r="M52" s="28">
        <f>'2012_AG_GW_Counties'!J52</f>
        <v>31.4</v>
      </c>
      <c r="N52" s="29">
        <f>'2012_Urban_GW_Counties'!J52</f>
        <v>0</v>
      </c>
      <c r="O52" s="29">
        <f>'2012_MW_GW_Counties'!J52</f>
        <v>112.4</v>
      </c>
      <c r="P52" s="28">
        <f>'2012_AG_GW_Counties'!J52+'2012_Urban_GW_Counties'!J52+'2012_MW_GW_Counties'!J52</f>
        <v>143.80000000000001</v>
      </c>
      <c r="Q52" s="29">
        <f>'2012_AG_GW_Counties'!H52+'2012_Urban_GW_Counties'!H52+'2012_MW_GW_Counties'!H52</f>
        <v>931.9</v>
      </c>
      <c r="S52" s="27">
        <v>1001</v>
      </c>
      <c r="T52" s="25" t="s">
        <v>193</v>
      </c>
      <c r="U52" s="28">
        <f>'2012_AG_GW_Counties'!P52</f>
        <v>12.6</v>
      </c>
      <c r="V52" s="29">
        <f>'2012_Urban_GW_Counties'!P52</f>
        <v>14.999999999999998</v>
      </c>
      <c r="W52" s="29">
        <f>'2012_MW_GW_Counties'!P52</f>
        <v>0</v>
      </c>
      <c r="X52" s="29">
        <f t="shared" si="3"/>
        <v>27.599999999999998</v>
      </c>
      <c r="Y52" s="28">
        <f>'2012_AG_GW_Counties'!U52</f>
        <v>12.6</v>
      </c>
      <c r="Z52" s="29">
        <f>'2012_Urban_GW_Counties'!U52</f>
        <v>17.500000000000007</v>
      </c>
      <c r="AA52" s="29">
        <f>'2012_MW_GW_Counties'!U52</f>
        <v>0</v>
      </c>
      <c r="AB52" s="28">
        <f>'2012_AG_GW_Counties'!Q52+'2012_Urban_GW_Counties'!Q52+'2012_MW_GW_Counties'!Q52</f>
        <v>6</v>
      </c>
      <c r="AC52" s="28">
        <f>'2012_AG_GW_Counties'!R52+'2012_Urban_GW_Counties'!R52+'2012_MW_GW_Counties'!R52</f>
        <v>3.4</v>
      </c>
      <c r="AD52" s="28">
        <f>'2012_AG_GW_Counties'!S52+'2012_Urban_GW_Counties'!S52+'2012_MW_GW_Counties'!S52</f>
        <v>0</v>
      </c>
      <c r="AE52" s="28">
        <f>'2012_AG_GW_Counties'!W52</f>
        <v>0</v>
      </c>
      <c r="AF52" s="29">
        <f>'2012_Urban_GW_Counties'!W52</f>
        <v>0</v>
      </c>
      <c r="AG52" s="29">
        <f>'2012_MW_GW_Counties'!W52</f>
        <v>0</v>
      </c>
      <c r="AH52" s="28">
        <f>'2012_AG_GW_Counties'!W52+'2012_Urban_GW_Counties'!W52+'2012_MW_GW_Counties'!W52</f>
        <v>0</v>
      </c>
      <c r="AI52" s="29">
        <f t="shared" si="1"/>
        <v>30.100000000000009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'2012_AG_GW_Counties'!C53</f>
        <v>282.20000000000005</v>
      </c>
      <c r="D53" s="29">
        <f>'2012_Urban_GW_Counties'!C53</f>
        <v>15.1</v>
      </c>
      <c r="E53" s="29">
        <f>'2012_MW_GW_Counties'!C53</f>
        <v>0</v>
      </c>
      <c r="F53" s="29">
        <f t="shared" si="0"/>
        <v>297.30000000000007</v>
      </c>
      <c r="G53" s="28">
        <f>'2012_AG_GW_Counties'!H53</f>
        <v>385</v>
      </c>
      <c r="H53" s="29">
        <f>'2012_Urban_GW_Counties'!H53</f>
        <v>16.600000000000001</v>
      </c>
      <c r="I53" s="29">
        <f>'2012_MW_GW_Counties'!H53</f>
        <v>1.4</v>
      </c>
      <c r="J53" s="28">
        <f>'2012_AG_GW_Counties'!D53+'2012_Urban_GW_Counties'!D53+'2012_MW_GW_Counties'!D53</f>
        <v>22.500000000000004</v>
      </c>
      <c r="K53" s="28">
        <f>'2012_AG_GW_Counties'!E53+'2012_Urban_GW_Counties'!E53+'2012_MW_GW_Counties'!E53</f>
        <v>0</v>
      </c>
      <c r="L53" s="28">
        <f>'2012_AG_GW_Counties'!F53+'2012_Urban_GW_Counties'!F53+'2012_MW_GW_Counties'!F53</f>
        <v>14.199999999999998</v>
      </c>
      <c r="M53" s="28">
        <f>'2012_AG_GW_Counties'!J53</f>
        <v>0</v>
      </c>
      <c r="N53" s="29">
        <f>'2012_Urban_GW_Counties'!J53</f>
        <v>0</v>
      </c>
      <c r="O53" s="29">
        <f>'2012_MW_GW_Counties'!J53</f>
        <v>0</v>
      </c>
      <c r="P53" s="28">
        <f>'2012_AG_GW_Counties'!J53+'2012_Urban_GW_Counties'!J53+'2012_MW_GW_Counties'!J53</f>
        <v>0</v>
      </c>
      <c r="Q53" s="29">
        <f>'2012_AG_GW_Counties'!H53+'2012_Urban_GW_Counties'!H53+'2012_MW_GW_Counties'!H53</f>
        <v>403</v>
      </c>
      <c r="S53" s="27">
        <v>1002</v>
      </c>
      <c r="T53" s="25" t="s">
        <v>194</v>
      </c>
      <c r="U53" s="28">
        <f>'2012_AG_GW_Counties'!P53</f>
        <v>20</v>
      </c>
      <c r="V53" s="29">
        <f>'2012_Urban_GW_Counties'!P53</f>
        <v>303.29999999999995</v>
      </c>
      <c r="W53" s="29">
        <f>'2012_MW_GW_Counties'!P53</f>
        <v>0</v>
      </c>
      <c r="X53" s="29">
        <f t="shared" si="3"/>
        <v>323.29999999999995</v>
      </c>
      <c r="Y53" s="28">
        <f>'2012_AG_GW_Counties'!U53</f>
        <v>346.7</v>
      </c>
      <c r="Z53" s="29">
        <f>'2012_Urban_GW_Counties'!U53</f>
        <v>472.5</v>
      </c>
      <c r="AA53" s="29">
        <f>'2012_MW_GW_Counties'!U53</f>
        <v>0</v>
      </c>
      <c r="AB53" s="28">
        <f>'2012_AG_GW_Counties'!Q53+'2012_Urban_GW_Counties'!Q53+'2012_MW_GW_Counties'!Q53</f>
        <v>89.7</v>
      </c>
      <c r="AC53" s="28">
        <f>'2012_AG_GW_Counties'!R53+'2012_Urban_GW_Counties'!R53+'2012_MW_GW_Counties'!R53</f>
        <v>317.5</v>
      </c>
      <c r="AD53" s="28">
        <f>'2012_AG_GW_Counties'!S53+'2012_Urban_GW_Counties'!S53+'2012_MW_GW_Counties'!S53</f>
        <v>0</v>
      </c>
      <c r="AE53" s="28">
        <f>'2012_AG_GW_Counties'!W53</f>
        <v>0</v>
      </c>
      <c r="AF53" s="29">
        <f>'2012_Urban_GW_Counties'!W53</f>
        <v>0</v>
      </c>
      <c r="AG53" s="29">
        <f>'2012_MW_GW_Counties'!W53</f>
        <v>0</v>
      </c>
      <c r="AH53" s="28">
        <f>'2012_AG_GW_Counties'!W53+'2012_Urban_GW_Counties'!W53+'2012_MW_GW_Counties'!W53</f>
        <v>0</v>
      </c>
      <c r="AI53" s="29">
        <f t="shared" si="1"/>
        <v>819.2</v>
      </c>
      <c r="AL53" s="148" t="s">
        <v>237</v>
      </c>
      <c r="AM53" s="150">
        <v>701</v>
      </c>
      <c r="AN53" s="151" t="s">
        <v>178</v>
      </c>
      <c r="AO53" s="138">
        <f t="shared" ref="AO53:BC62" si="17">U35</f>
        <v>0</v>
      </c>
      <c r="AP53" s="138">
        <f t="shared" si="17"/>
        <v>1.7</v>
      </c>
      <c r="AQ53" s="138">
        <f t="shared" si="17"/>
        <v>0</v>
      </c>
      <c r="AR53" s="138">
        <f t="shared" si="17"/>
        <v>1.7</v>
      </c>
      <c r="AS53" s="138">
        <f t="shared" si="17"/>
        <v>0</v>
      </c>
      <c r="AT53" s="138">
        <f t="shared" si="17"/>
        <v>1.7</v>
      </c>
      <c r="AU53" s="138">
        <f t="shared" si="17"/>
        <v>0</v>
      </c>
      <c r="AV53" s="138">
        <f t="shared" si="17"/>
        <v>1.1000000000000001</v>
      </c>
      <c r="AW53" s="138">
        <f t="shared" si="17"/>
        <v>0</v>
      </c>
      <c r="AX53" s="138">
        <f t="shared" si="17"/>
        <v>0</v>
      </c>
      <c r="AY53" s="138">
        <f t="shared" si="17"/>
        <v>0</v>
      </c>
      <c r="AZ53" s="138">
        <f t="shared" si="17"/>
        <v>0</v>
      </c>
      <c r="BA53" s="138">
        <f t="shared" si="17"/>
        <v>0</v>
      </c>
      <c r="BB53" s="138">
        <f>AH35</f>
        <v>0</v>
      </c>
      <c r="BC53" s="138">
        <f>AI35</f>
        <v>1.7</v>
      </c>
    </row>
    <row r="54" spans="1:56" x14ac:dyDescent="0.2">
      <c r="A54" s="23" t="s">
        <v>112</v>
      </c>
      <c r="B54" s="24" t="s">
        <v>113</v>
      </c>
      <c r="C54" s="28">
        <f>'2012_AG_GW_Counties'!C54</f>
        <v>6.6</v>
      </c>
      <c r="D54" s="29">
        <f>'2012_Urban_GW_Counties'!C54</f>
        <v>1.9000000000000004</v>
      </c>
      <c r="E54" s="29">
        <f>'2012_MW_GW_Counties'!C54</f>
        <v>0</v>
      </c>
      <c r="F54" s="29">
        <f t="shared" si="0"/>
        <v>8.5</v>
      </c>
      <c r="G54" s="28">
        <f>'2012_AG_GW_Counties'!H54</f>
        <v>9.2000000000000011</v>
      </c>
      <c r="H54" s="29">
        <f>'2012_Urban_GW_Counties'!H54</f>
        <v>3.6</v>
      </c>
      <c r="I54" s="29">
        <f>'2012_MW_GW_Counties'!H54</f>
        <v>0</v>
      </c>
      <c r="J54" s="28">
        <f>'2012_AG_GW_Counties'!D54+'2012_Urban_GW_Counties'!D54+'2012_MW_GW_Counties'!D54</f>
        <v>2.3000000000000003</v>
      </c>
      <c r="K54" s="28">
        <f>'2012_AG_GW_Counties'!E54+'2012_Urban_GW_Counties'!E54+'2012_MW_GW_Counties'!E54</f>
        <v>0</v>
      </c>
      <c r="L54" s="28">
        <f>'2012_AG_GW_Counties'!F54+'2012_Urban_GW_Counties'!F54+'2012_MW_GW_Counties'!F54</f>
        <v>0</v>
      </c>
      <c r="M54" s="28">
        <f>'2012_AG_GW_Counties'!J54</f>
        <v>0</v>
      </c>
      <c r="N54" s="29">
        <f>'2012_Urban_GW_Counties'!J54</f>
        <v>0</v>
      </c>
      <c r="O54" s="29">
        <f>'2012_MW_GW_Counties'!J54</f>
        <v>0</v>
      </c>
      <c r="P54" s="28">
        <f>'2012_AG_GW_Counties'!J54+'2012_Urban_GW_Counties'!J54+'2012_MW_GW_Counties'!J54</f>
        <v>0</v>
      </c>
      <c r="Q54" s="29">
        <f>'2012_AG_GW_Counties'!H54+'2012_Urban_GW_Counties'!H54+'2012_MW_GW_Counties'!H54</f>
        <v>12.8</v>
      </c>
      <c r="S54" s="27">
        <v>1003</v>
      </c>
      <c r="T54" s="25" t="s">
        <v>195</v>
      </c>
      <c r="U54" s="28">
        <f>'2012_AG_GW_Counties'!P54</f>
        <v>3.6</v>
      </c>
      <c r="V54" s="29">
        <f>'2012_Urban_GW_Counties'!P54</f>
        <v>2.1</v>
      </c>
      <c r="W54" s="29">
        <f>'2012_MW_GW_Counties'!P54</f>
        <v>0</v>
      </c>
      <c r="X54" s="29">
        <f t="shared" si="3"/>
        <v>5.7</v>
      </c>
      <c r="Y54" s="28">
        <f>'2012_AG_GW_Counties'!U54</f>
        <v>3.6</v>
      </c>
      <c r="Z54" s="29">
        <f>'2012_Urban_GW_Counties'!U54</f>
        <v>2.2000000000000002</v>
      </c>
      <c r="AA54" s="29">
        <f>'2012_MW_GW_Counties'!U54</f>
        <v>0</v>
      </c>
      <c r="AB54" s="28">
        <f>'2012_AG_GW_Counties'!Q54+'2012_Urban_GW_Counties'!Q54+'2012_MW_GW_Counties'!Q54</f>
        <v>1.2</v>
      </c>
      <c r="AC54" s="28">
        <f>'2012_AG_GW_Counties'!R54+'2012_Urban_GW_Counties'!R54+'2012_MW_GW_Counties'!R54</f>
        <v>0</v>
      </c>
      <c r="AD54" s="28">
        <f>'2012_AG_GW_Counties'!S54+'2012_Urban_GW_Counties'!S54+'2012_MW_GW_Counties'!S54</f>
        <v>0</v>
      </c>
      <c r="AE54" s="28">
        <f>'2012_AG_GW_Counties'!W54</f>
        <v>0</v>
      </c>
      <c r="AF54" s="29">
        <f>'2012_Urban_GW_Counties'!W54</f>
        <v>0</v>
      </c>
      <c r="AG54" s="29">
        <f>'2012_MW_GW_Counties'!W54</f>
        <v>0</v>
      </c>
      <c r="AH54" s="28">
        <f>'2012_AG_GW_Counties'!W54+'2012_Urban_GW_Counties'!W54+'2012_MW_GW_Counties'!W54</f>
        <v>0</v>
      </c>
      <c r="AI54" s="29">
        <f t="shared" si="1"/>
        <v>5.8000000000000007</v>
      </c>
      <c r="AL54" s="148"/>
      <c r="AM54" s="150">
        <v>702</v>
      </c>
      <c r="AN54" s="151" t="s">
        <v>179</v>
      </c>
      <c r="AO54" s="138">
        <f t="shared" si="17"/>
        <v>765.40000000000009</v>
      </c>
      <c r="AP54" s="138">
        <f t="shared" si="17"/>
        <v>3.9000000000000004</v>
      </c>
      <c r="AQ54" s="138">
        <f t="shared" si="17"/>
        <v>0</v>
      </c>
      <c r="AR54" s="138">
        <f t="shared" si="17"/>
        <v>769.30000000000007</v>
      </c>
      <c r="AS54" s="138">
        <f t="shared" si="17"/>
        <v>1616.4</v>
      </c>
      <c r="AT54" s="138">
        <f t="shared" si="17"/>
        <v>13.400000000000002</v>
      </c>
      <c r="AU54" s="138">
        <f t="shared" si="17"/>
        <v>0</v>
      </c>
      <c r="AV54" s="138">
        <f t="shared" si="17"/>
        <v>57.3</v>
      </c>
      <c r="AW54" s="138">
        <f t="shared" si="17"/>
        <v>1.6</v>
      </c>
      <c r="AX54" s="138">
        <f t="shared" si="17"/>
        <v>1.1000000000000001</v>
      </c>
      <c r="AY54" s="138">
        <f t="shared" si="17"/>
        <v>0</v>
      </c>
      <c r="AZ54" s="138">
        <f t="shared" si="17"/>
        <v>0</v>
      </c>
      <c r="BA54" s="138">
        <f t="shared" si="17"/>
        <v>0</v>
      </c>
      <c r="BB54" s="138">
        <f t="shared" si="17"/>
        <v>0</v>
      </c>
      <c r="BC54" s="138">
        <f t="shared" si="17"/>
        <v>1629.8000000000002</v>
      </c>
    </row>
    <row r="55" spans="1:56" x14ac:dyDescent="0.2">
      <c r="A55" s="23" t="s">
        <v>114</v>
      </c>
      <c r="B55" s="24" t="s">
        <v>115</v>
      </c>
      <c r="C55" s="28">
        <f>'2012_AG_GW_Counties'!C55</f>
        <v>1978.7000000000003</v>
      </c>
      <c r="D55" s="29">
        <f>'2012_Urban_GW_Counties'!C55</f>
        <v>96.2</v>
      </c>
      <c r="E55" s="29">
        <f>'2012_MW_GW_Counties'!C55</f>
        <v>3.4</v>
      </c>
      <c r="F55" s="29">
        <f t="shared" si="0"/>
        <v>2078.3000000000002</v>
      </c>
      <c r="G55" s="28">
        <f>'2012_AG_GW_Counties'!H55</f>
        <v>2864.6</v>
      </c>
      <c r="H55" s="29">
        <f>'2012_Urban_GW_Counties'!H55</f>
        <v>98.999999999999986</v>
      </c>
      <c r="I55" s="29">
        <f>'2012_MW_GW_Counties'!H55</f>
        <v>3.4</v>
      </c>
      <c r="J55" s="28">
        <f>'2012_AG_GW_Counties'!D55+'2012_Urban_GW_Counties'!D55+'2012_MW_GW_Counties'!D55</f>
        <v>530.1</v>
      </c>
      <c r="K55" s="28">
        <f>'2012_AG_GW_Counties'!E55+'2012_Urban_GW_Counties'!E55+'2012_MW_GW_Counties'!E55</f>
        <v>0</v>
      </c>
      <c r="L55" s="28">
        <f>'2012_AG_GW_Counties'!F55+'2012_Urban_GW_Counties'!F55+'2012_MW_GW_Counties'!F55</f>
        <v>44.2</v>
      </c>
      <c r="M55" s="28">
        <f>'2012_AG_GW_Counties'!J55</f>
        <v>0</v>
      </c>
      <c r="N55" s="29">
        <f>'2012_Urban_GW_Counties'!J55</f>
        <v>0</v>
      </c>
      <c r="O55" s="29">
        <f>'2012_MW_GW_Counties'!J55</f>
        <v>0</v>
      </c>
      <c r="P55" s="28">
        <f>'2012_AG_GW_Counties'!J55+'2012_Urban_GW_Counties'!J55+'2012_MW_GW_Counties'!J55</f>
        <v>0</v>
      </c>
      <c r="Q55" s="29">
        <f>'2012_AG_GW_Counties'!H55+'2012_Urban_GW_Counties'!H55+'2012_MW_GW_Counties'!H55</f>
        <v>2967</v>
      </c>
      <c r="S55" s="27">
        <v>1004</v>
      </c>
      <c r="T55" s="25" t="s">
        <v>196</v>
      </c>
      <c r="U55" s="28">
        <f>'2012_AG_GW_Counties'!P55</f>
        <v>0</v>
      </c>
      <c r="V55" s="29">
        <f>'2012_Urban_GW_Counties'!P55</f>
        <v>11.799999999999999</v>
      </c>
      <c r="W55" s="29">
        <f>'2012_MW_GW_Counties'!P55</f>
        <v>0</v>
      </c>
      <c r="X55" s="29">
        <f t="shared" si="3"/>
        <v>11.799999999999999</v>
      </c>
      <c r="Y55" s="28">
        <f>'2012_AG_GW_Counties'!U55</f>
        <v>623</v>
      </c>
      <c r="Z55" s="29">
        <f>'2012_Urban_GW_Counties'!U55</f>
        <v>12.999999999999998</v>
      </c>
      <c r="AA55" s="29">
        <f>'2012_MW_GW_Counties'!U55</f>
        <v>0</v>
      </c>
      <c r="AB55" s="28">
        <f>'2012_AG_GW_Counties'!Q55+'2012_Urban_GW_Counties'!Q55+'2012_MW_GW_Counties'!Q55</f>
        <v>7.8000000000000007</v>
      </c>
      <c r="AC55" s="28">
        <f>'2012_AG_GW_Counties'!R55+'2012_Urban_GW_Counties'!R55+'2012_MW_GW_Counties'!R55</f>
        <v>0</v>
      </c>
      <c r="AD55" s="28">
        <f>'2012_AG_GW_Counties'!S55+'2012_Urban_GW_Counties'!S55+'2012_MW_GW_Counties'!S55</f>
        <v>0</v>
      </c>
      <c r="AE55" s="28">
        <f>'2012_AG_GW_Counties'!W55</f>
        <v>22.4</v>
      </c>
      <c r="AF55" s="29">
        <f>'2012_Urban_GW_Counties'!W55</f>
        <v>1.2000000000000002</v>
      </c>
      <c r="AG55" s="29">
        <f>'2012_MW_GW_Counties'!W55</f>
        <v>0</v>
      </c>
      <c r="AH55" s="28">
        <f>'2012_AG_GW_Counties'!W55+'2012_Urban_GW_Counties'!W55+'2012_MW_GW_Counties'!W55</f>
        <v>23.599999999999998</v>
      </c>
      <c r="AI55" s="29">
        <f t="shared" si="1"/>
        <v>636</v>
      </c>
      <c r="AL55" s="148"/>
      <c r="AM55" s="150">
        <v>703</v>
      </c>
      <c r="AN55" s="151" t="s">
        <v>180</v>
      </c>
      <c r="AO55" s="138">
        <f t="shared" si="17"/>
        <v>1883.8999999999999</v>
      </c>
      <c r="AP55" s="138">
        <f t="shared" si="17"/>
        <v>35.6</v>
      </c>
      <c r="AQ55" s="138">
        <f t="shared" si="17"/>
        <v>0</v>
      </c>
      <c r="AR55" s="138">
        <f t="shared" si="17"/>
        <v>1919.4999999999998</v>
      </c>
      <c r="AS55" s="138">
        <f t="shared" si="17"/>
        <v>2430.2000000000003</v>
      </c>
      <c r="AT55" s="138">
        <f t="shared" si="17"/>
        <v>35.700000000000003</v>
      </c>
      <c r="AU55" s="138">
        <f t="shared" si="17"/>
        <v>31.8</v>
      </c>
      <c r="AV55" s="138">
        <f t="shared" si="17"/>
        <v>320.3</v>
      </c>
      <c r="AW55" s="138">
        <f t="shared" si="17"/>
        <v>0</v>
      </c>
      <c r="AX55" s="138">
        <f t="shared" si="17"/>
        <v>27.299999999999997</v>
      </c>
      <c r="AY55" s="138">
        <f t="shared" si="17"/>
        <v>0</v>
      </c>
      <c r="AZ55" s="138">
        <f t="shared" si="17"/>
        <v>0</v>
      </c>
      <c r="BA55" s="138">
        <f t="shared" si="17"/>
        <v>0</v>
      </c>
      <c r="BB55" s="138">
        <f t="shared" si="17"/>
        <v>0</v>
      </c>
      <c r="BC55" s="138">
        <f t="shared" si="17"/>
        <v>2497.7000000000003</v>
      </c>
    </row>
    <row r="56" spans="1:56" x14ac:dyDescent="0.2">
      <c r="A56" s="23" t="s">
        <v>116</v>
      </c>
      <c r="B56" s="24" t="s">
        <v>117</v>
      </c>
      <c r="C56" s="28">
        <f>'2012_AG_GW_Counties'!C56</f>
        <v>0.3</v>
      </c>
      <c r="D56" s="29">
        <f>'2012_Urban_GW_Counties'!C56</f>
        <v>2.4</v>
      </c>
      <c r="E56" s="29">
        <f>'2012_MW_GW_Counties'!C56</f>
        <v>0</v>
      </c>
      <c r="F56" s="29">
        <f t="shared" si="0"/>
        <v>2.6999999999999997</v>
      </c>
      <c r="G56" s="28">
        <f>'2012_AG_GW_Counties'!H56</f>
        <v>6.1000000000000014</v>
      </c>
      <c r="H56" s="29">
        <f>'2012_Urban_GW_Counties'!H56</f>
        <v>12.6</v>
      </c>
      <c r="I56" s="29">
        <f>'2012_MW_GW_Counties'!H56</f>
        <v>0</v>
      </c>
      <c r="J56" s="28">
        <f>'2012_AG_GW_Counties'!D56+'2012_Urban_GW_Counties'!D56+'2012_MW_GW_Counties'!D56</f>
        <v>5.1000000000000005</v>
      </c>
      <c r="K56" s="28">
        <f>'2012_AG_GW_Counties'!E56+'2012_Urban_GW_Counties'!E56+'2012_MW_GW_Counties'!E56</f>
        <v>0</v>
      </c>
      <c r="L56" s="28">
        <f>'2012_AG_GW_Counties'!F56+'2012_Urban_GW_Counties'!F56+'2012_MW_GW_Counties'!F56</f>
        <v>1.2000000000000002</v>
      </c>
      <c r="M56" s="28">
        <f>'2012_AG_GW_Counties'!J56</f>
        <v>0</v>
      </c>
      <c r="N56" s="29">
        <f>'2012_Urban_GW_Counties'!J56</f>
        <v>0</v>
      </c>
      <c r="O56" s="29">
        <f>'2012_MW_GW_Counties'!J56</f>
        <v>0</v>
      </c>
      <c r="P56" s="28">
        <f>'2012_AG_GW_Counties'!J56+'2012_Urban_GW_Counties'!J56+'2012_MW_GW_Counties'!J56</f>
        <v>0</v>
      </c>
      <c r="Q56" s="29">
        <f>'2012_AG_GW_Counties'!H56+'2012_Urban_GW_Counties'!H56+'2012_MW_GW_Counties'!H56</f>
        <v>18.700000000000003</v>
      </c>
      <c r="S56" s="27">
        <v>1005</v>
      </c>
      <c r="T56" s="25" t="s">
        <v>197</v>
      </c>
      <c r="U56" s="28">
        <f>'2012_AG_GW_Counties'!P56</f>
        <v>15.8</v>
      </c>
      <c r="V56" s="29">
        <f>'2012_Urban_GW_Counties'!P56</f>
        <v>5.2</v>
      </c>
      <c r="W56" s="29">
        <f>'2012_MW_GW_Counties'!P56</f>
        <v>0</v>
      </c>
      <c r="X56" s="29">
        <f t="shared" si="3"/>
        <v>21</v>
      </c>
      <c r="Y56" s="28">
        <f>'2012_AG_GW_Counties'!U56</f>
        <v>45</v>
      </c>
      <c r="Z56" s="29">
        <f>'2012_Urban_GW_Counties'!U56</f>
        <v>7.9</v>
      </c>
      <c r="AA56" s="29">
        <f>'2012_MW_GW_Counties'!U56</f>
        <v>0</v>
      </c>
      <c r="AB56" s="28">
        <f>'2012_AG_GW_Counties'!Q56+'2012_Urban_GW_Counties'!Q56+'2012_MW_GW_Counties'!Q56</f>
        <v>3.7</v>
      </c>
      <c r="AC56" s="28">
        <f>'2012_AG_GW_Counties'!R56+'2012_Urban_GW_Counties'!R56+'2012_MW_GW_Counties'!R56</f>
        <v>0</v>
      </c>
      <c r="AD56" s="28">
        <f>'2012_AG_GW_Counties'!S56+'2012_Urban_GW_Counties'!S56+'2012_MW_GW_Counties'!S56</f>
        <v>0</v>
      </c>
      <c r="AE56" s="28">
        <f>'2012_AG_GW_Counties'!W56</f>
        <v>0</v>
      </c>
      <c r="AF56" s="29">
        <f>'2012_Urban_GW_Counties'!W56</f>
        <v>0</v>
      </c>
      <c r="AG56" s="29">
        <f>'2012_MW_GW_Counties'!W56</f>
        <v>0</v>
      </c>
      <c r="AH56" s="28">
        <f>'2012_AG_GW_Counties'!W56+'2012_Urban_GW_Counties'!W56+'2012_MW_GW_Counties'!W56</f>
        <v>0</v>
      </c>
      <c r="AI56" s="29">
        <f t="shared" si="1"/>
        <v>52.9</v>
      </c>
      <c r="AL56" s="148"/>
      <c r="AM56" s="150">
        <v>704</v>
      </c>
      <c r="AN56" s="151" t="s">
        <v>181</v>
      </c>
      <c r="AO56" s="138">
        <f t="shared" si="17"/>
        <v>225.29999999999998</v>
      </c>
      <c r="AP56" s="138">
        <f t="shared" si="17"/>
        <v>137.29999999999998</v>
      </c>
      <c r="AQ56" s="138">
        <f t="shared" si="17"/>
        <v>0</v>
      </c>
      <c r="AR56" s="138">
        <f t="shared" si="17"/>
        <v>362.59999999999997</v>
      </c>
      <c r="AS56" s="138">
        <f t="shared" si="17"/>
        <v>623.29999999999995</v>
      </c>
      <c r="AT56" s="138">
        <f t="shared" si="17"/>
        <v>187.59999999999997</v>
      </c>
      <c r="AU56" s="138">
        <f t="shared" si="17"/>
        <v>0</v>
      </c>
      <c r="AV56" s="138">
        <f t="shared" si="17"/>
        <v>253.70000000000002</v>
      </c>
      <c r="AW56" s="138">
        <f t="shared" si="17"/>
        <v>0</v>
      </c>
      <c r="AX56" s="138">
        <f t="shared" si="17"/>
        <v>19.900000000000002</v>
      </c>
      <c r="AY56" s="138">
        <f t="shared" si="17"/>
        <v>0</v>
      </c>
      <c r="AZ56" s="138">
        <f t="shared" si="17"/>
        <v>0</v>
      </c>
      <c r="BA56" s="138">
        <f t="shared" si="17"/>
        <v>0</v>
      </c>
      <c r="BB56" s="138">
        <f t="shared" si="17"/>
        <v>0</v>
      </c>
      <c r="BC56" s="138">
        <f t="shared" si="17"/>
        <v>810.89999999999986</v>
      </c>
    </row>
    <row r="57" spans="1:56" x14ac:dyDescent="0.2">
      <c r="A57" s="23" t="s">
        <v>118</v>
      </c>
      <c r="B57" s="24" t="s">
        <v>119</v>
      </c>
      <c r="C57" s="28">
        <f>'2012_AG_GW_Counties'!C57</f>
        <v>248</v>
      </c>
      <c r="D57" s="29">
        <f>'2012_Urban_GW_Counties'!C57</f>
        <v>47.400000000000006</v>
      </c>
      <c r="E57" s="29">
        <f>'2012_MW_GW_Counties'!C57</f>
        <v>0</v>
      </c>
      <c r="F57" s="29">
        <f t="shared" si="0"/>
        <v>295.39999999999998</v>
      </c>
      <c r="G57" s="28">
        <f>'2012_AG_GW_Counties'!H57</f>
        <v>294.19999999999993</v>
      </c>
      <c r="H57" s="29">
        <f>'2012_Urban_GW_Counties'!H57</f>
        <v>180</v>
      </c>
      <c r="I57" s="29">
        <f>'2012_MW_GW_Counties'!H57</f>
        <v>0</v>
      </c>
      <c r="J57" s="28">
        <f>'2012_AG_GW_Counties'!D57+'2012_Urban_GW_Counties'!D57+'2012_MW_GW_Counties'!D57</f>
        <v>47.9</v>
      </c>
      <c r="K57" s="28">
        <f>'2012_AG_GW_Counties'!E57+'2012_Urban_GW_Counties'!E57+'2012_MW_GW_Counties'!E57</f>
        <v>6.5</v>
      </c>
      <c r="L57" s="28">
        <f>'2012_AG_GW_Counties'!F57+'2012_Urban_GW_Counties'!F57+'2012_MW_GW_Counties'!F57</f>
        <v>0</v>
      </c>
      <c r="M57" s="28">
        <f>'2012_AG_GW_Counties'!J57</f>
        <v>0</v>
      </c>
      <c r="N57" s="29">
        <f>'2012_Urban_GW_Counties'!J57</f>
        <v>0</v>
      </c>
      <c r="O57" s="29">
        <f>'2012_MW_GW_Counties'!J57</f>
        <v>0</v>
      </c>
      <c r="P57" s="28">
        <f>'2012_AG_GW_Counties'!J57+'2012_Urban_GW_Counties'!J57+'2012_MW_GW_Counties'!J57</f>
        <v>0</v>
      </c>
      <c r="Q57" s="29">
        <f>'2012_AG_GW_Counties'!H57+'2012_Urban_GW_Counties'!H57+'2012_MW_GW_Counties'!H57</f>
        <v>474.19999999999993</v>
      </c>
      <c r="S57" s="27">
        <v>1006</v>
      </c>
      <c r="T57" s="25" t="s">
        <v>198</v>
      </c>
      <c r="U57" s="28">
        <f>'2012_AG_GW_Counties'!P57</f>
        <v>0</v>
      </c>
      <c r="V57" s="29">
        <f>'2012_Urban_GW_Counties'!P57</f>
        <v>0.1</v>
      </c>
      <c r="W57" s="29">
        <f>'2012_MW_GW_Counties'!P57</f>
        <v>0</v>
      </c>
      <c r="X57" s="29">
        <f t="shared" si="3"/>
        <v>0.1</v>
      </c>
      <c r="Y57" s="28">
        <f>'2012_AG_GW_Counties'!U57</f>
        <v>2790.8</v>
      </c>
      <c r="Z57" s="29">
        <f>'2012_Urban_GW_Counties'!U57</f>
        <v>63.6</v>
      </c>
      <c r="AA57" s="29">
        <f>'2012_MW_GW_Counties'!U57</f>
        <v>44.4</v>
      </c>
      <c r="AB57" s="28">
        <f>'2012_AG_GW_Counties'!Q57+'2012_Urban_GW_Counties'!Q57+'2012_MW_GW_Counties'!Q57</f>
        <v>0</v>
      </c>
      <c r="AC57" s="28">
        <f>'2012_AG_GW_Counties'!R57+'2012_Urban_GW_Counties'!R57+'2012_MW_GW_Counties'!R57</f>
        <v>0</v>
      </c>
      <c r="AD57" s="28">
        <f>'2012_AG_GW_Counties'!S57+'2012_Urban_GW_Counties'!S57+'2012_MW_GW_Counties'!S57</f>
        <v>0</v>
      </c>
      <c r="AE57" s="28">
        <f>'2012_AG_GW_Counties'!W57</f>
        <v>74.599999999999994</v>
      </c>
      <c r="AF57" s="29">
        <f>'2012_Urban_GW_Counties'!W57</f>
        <v>2</v>
      </c>
      <c r="AG57" s="29">
        <f>'2012_MW_GW_Counties'!W57</f>
        <v>0</v>
      </c>
      <c r="AH57" s="28">
        <f>'2012_AG_GW_Counties'!W57+'2012_Urban_GW_Counties'!W57+'2012_MW_GW_Counties'!W57</f>
        <v>76.599999999999994</v>
      </c>
      <c r="AI57" s="29">
        <f t="shared" si="1"/>
        <v>2898.8</v>
      </c>
      <c r="AL57" s="148"/>
      <c r="AM57" s="150">
        <v>705</v>
      </c>
      <c r="AN57" s="151" t="s">
        <v>182</v>
      </c>
      <c r="AO57" s="138">
        <f t="shared" si="17"/>
        <v>759.19999999999993</v>
      </c>
      <c r="AP57" s="138">
        <f t="shared" si="17"/>
        <v>44</v>
      </c>
      <c r="AQ57" s="138">
        <f t="shared" si="17"/>
        <v>0</v>
      </c>
      <c r="AR57" s="138">
        <f t="shared" si="17"/>
        <v>803.19999999999993</v>
      </c>
      <c r="AS57" s="138">
        <f t="shared" si="17"/>
        <v>1176</v>
      </c>
      <c r="AT57" s="138">
        <f t="shared" si="17"/>
        <v>46</v>
      </c>
      <c r="AU57" s="138">
        <f t="shared" si="17"/>
        <v>0</v>
      </c>
      <c r="AV57" s="138">
        <f t="shared" si="17"/>
        <v>223.60000000000002</v>
      </c>
      <c r="AW57" s="138">
        <f t="shared" si="17"/>
        <v>0</v>
      </c>
      <c r="AX57" s="138">
        <f t="shared" si="17"/>
        <v>20.7</v>
      </c>
      <c r="AY57" s="138">
        <f t="shared" si="17"/>
        <v>0</v>
      </c>
      <c r="AZ57" s="138">
        <f t="shared" si="17"/>
        <v>0</v>
      </c>
      <c r="BA57" s="138">
        <f t="shared" si="17"/>
        <v>0</v>
      </c>
      <c r="BB57" s="138">
        <f t="shared" si="17"/>
        <v>0</v>
      </c>
      <c r="BC57" s="138">
        <f t="shared" si="17"/>
        <v>1222</v>
      </c>
    </row>
    <row r="58" spans="1:56" x14ac:dyDescent="0.2">
      <c r="A58" s="23" t="s">
        <v>120</v>
      </c>
      <c r="B58" s="24" t="s">
        <v>121</v>
      </c>
      <c r="C58" s="28">
        <f>'2012_AG_GW_Counties'!C58</f>
        <v>188.5</v>
      </c>
      <c r="D58" s="29">
        <f>'2012_Urban_GW_Counties'!C58</f>
        <v>36.700000000000003</v>
      </c>
      <c r="E58" s="29">
        <f>'2012_MW_GW_Counties'!C58</f>
        <v>0</v>
      </c>
      <c r="F58" s="29">
        <f t="shared" si="0"/>
        <v>225.2</v>
      </c>
      <c r="G58" s="28">
        <f>'2012_AG_GW_Counties'!H58</f>
        <v>721.60000000000014</v>
      </c>
      <c r="H58" s="29">
        <f>'2012_Urban_GW_Counties'!H58</f>
        <v>51.2</v>
      </c>
      <c r="I58" s="29">
        <f>'2012_MW_GW_Counties'!H58</f>
        <v>17</v>
      </c>
      <c r="J58" s="28">
        <f>'2012_AG_GW_Counties'!D58+'2012_Urban_GW_Counties'!D58+'2012_MW_GW_Counties'!D58</f>
        <v>35.9</v>
      </c>
      <c r="K58" s="28">
        <f>'2012_AG_GW_Counties'!E58+'2012_Urban_GW_Counties'!E58+'2012_MW_GW_Counties'!E58</f>
        <v>0</v>
      </c>
      <c r="L58" s="28">
        <f>'2012_AG_GW_Counties'!F58+'2012_Urban_GW_Counties'!F58+'2012_MW_GW_Counties'!F58</f>
        <v>20.5</v>
      </c>
      <c r="M58" s="28">
        <f>'2012_AG_GW_Counties'!J58</f>
        <v>45.2</v>
      </c>
      <c r="N58" s="29">
        <f>'2012_Urban_GW_Counties'!J58</f>
        <v>0</v>
      </c>
      <c r="O58" s="29">
        <f>'2012_MW_GW_Counties'!J58</f>
        <v>0</v>
      </c>
      <c r="P58" s="28">
        <f>'2012_AG_GW_Counties'!J58+'2012_Urban_GW_Counties'!J58+'2012_MW_GW_Counties'!J58</f>
        <v>45.2</v>
      </c>
      <c r="Q58" s="29">
        <f>'2012_AG_GW_Counties'!H58+'2012_Urban_GW_Counties'!H58+'2012_MW_GW_Counties'!H58</f>
        <v>789.80000000000018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17"/>
        <v>1852.1</v>
      </c>
      <c r="AP58" s="138">
        <f t="shared" si="17"/>
        <v>84.4</v>
      </c>
      <c r="AQ58" s="138">
        <f t="shared" si="17"/>
        <v>3.4</v>
      </c>
      <c r="AR58" s="138">
        <f t="shared" si="17"/>
        <v>1939.9</v>
      </c>
      <c r="AS58" s="138">
        <f t="shared" si="17"/>
        <v>2640.8</v>
      </c>
      <c r="AT58" s="138">
        <f t="shared" si="17"/>
        <v>87.2</v>
      </c>
      <c r="AU58" s="138">
        <f t="shared" si="17"/>
        <v>3.4</v>
      </c>
      <c r="AV58" s="138">
        <f t="shared" si="17"/>
        <v>494.40000000000003</v>
      </c>
      <c r="AW58" s="138">
        <f t="shared" si="17"/>
        <v>0</v>
      </c>
      <c r="AX58" s="138">
        <f t="shared" si="17"/>
        <v>39.4</v>
      </c>
      <c r="AY58" s="138">
        <f t="shared" si="17"/>
        <v>0</v>
      </c>
      <c r="AZ58" s="138">
        <f t="shared" si="17"/>
        <v>0</v>
      </c>
      <c r="BA58" s="138">
        <f t="shared" si="17"/>
        <v>0</v>
      </c>
      <c r="BB58" s="138">
        <f t="shared" si="17"/>
        <v>0</v>
      </c>
      <c r="BC58" s="138">
        <f t="shared" si="17"/>
        <v>2731.4</v>
      </c>
    </row>
    <row r="59" spans="1:56" x14ac:dyDescent="0.2">
      <c r="A59" s="23" t="s">
        <v>122</v>
      </c>
      <c r="B59" s="24" t="s">
        <v>123</v>
      </c>
      <c r="C59" s="28">
        <f>'2012_AG_GW_Counties'!C59</f>
        <v>78.7</v>
      </c>
      <c r="D59" s="29">
        <f>'2012_Urban_GW_Counties'!C59</f>
        <v>15.399999999999999</v>
      </c>
      <c r="E59" s="29">
        <f>'2012_MW_GW_Counties'!C59</f>
        <v>0</v>
      </c>
      <c r="F59" s="29">
        <f t="shared" si="0"/>
        <v>94.1</v>
      </c>
      <c r="G59" s="28">
        <f>'2012_AG_GW_Counties'!H59</f>
        <v>251.7</v>
      </c>
      <c r="H59" s="29">
        <f>'2012_Urban_GW_Counties'!H59</f>
        <v>15.9</v>
      </c>
      <c r="I59" s="29">
        <f>'2012_MW_GW_Counties'!H59</f>
        <v>0.3</v>
      </c>
      <c r="J59" s="28">
        <f>'2012_AG_GW_Counties'!D59+'2012_Urban_GW_Counties'!D59+'2012_MW_GW_Counties'!D59</f>
        <v>15</v>
      </c>
      <c r="K59" s="28">
        <f>'2012_AG_GW_Counties'!E59+'2012_Urban_GW_Counties'!E59+'2012_MW_GW_Counties'!E59</f>
        <v>0</v>
      </c>
      <c r="L59" s="28">
        <f>'2012_AG_GW_Counties'!F59+'2012_Urban_GW_Counties'!F59+'2012_MW_GW_Counties'!F59</f>
        <v>8.8000000000000007</v>
      </c>
      <c r="M59" s="28">
        <f>'2012_AG_GW_Counties'!J59</f>
        <v>5.2999999999999989</v>
      </c>
      <c r="N59" s="29">
        <f>'2012_Urban_GW_Counties'!J59</f>
        <v>0</v>
      </c>
      <c r="O59" s="29">
        <f>'2012_MW_GW_Counties'!J59</f>
        <v>0</v>
      </c>
      <c r="P59" s="28">
        <f>'2012_AG_GW_Counties'!J59+'2012_Urban_GW_Counties'!J59+'2012_MW_GW_Counties'!J59</f>
        <v>5.2999999999999989</v>
      </c>
      <c r="Q59" s="29">
        <f>'2012_AG_GW_Counties'!H59+'2012_Urban_GW_Counties'!H59+'2012_MW_GW_Counties'!H59</f>
        <v>267.89999999999998</v>
      </c>
      <c r="T59" s="40" t="s">
        <v>214</v>
      </c>
      <c r="U59" s="28">
        <f>SUM(U2:U58)</f>
        <v>14660.7</v>
      </c>
      <c r="V59" s="28">
        <f t="shared" ref="V59:AI59" si="18">SUM(V2:V58)</f>
        <v>3185.3999999999996</v>
      </c>
      <c r="W59" s="28">
        <f t="shared" si="18"/>
        <v>270</v>
      </c>
      <c r="X59" s="28">
        <f t="shared" si="18"/>
        <v>18116.099999999999</v>
      </c>
      <c r="Y59" s="28">
        <f t="shared" si="18"/>
        <v>33736.9</v>
      </c>
      <c r="Z59" s="28">
        <f t="shared" si="18"/>
        <v>8036.4000000000005</v>
      </c>
      <c r="AA59" s="28">
        <f t="shared" si="18"/>
        <v>1469.9</v>
      </c>
      <c r="AB59" s="28">
        <f t="shared" si="18"/>
        <v>3687.8999999999996</v>
      </c>
      <c r="AC59" s="28">
        <f t="shared" si="18"/>
        <v>769.40000000000009</v>
      </c>
      <c r="AD59" s="28">
        <f t="shared" si="18"/>
        <v>898.1</v>
      </c>
      <c r="AE59" s="28">
        <f t="shared" si="18"/>
        <v>1525.1000000000004</v>
      </c>
      <c r="AF59" s="28">
        <f t="shared" si="18"/>
        <v>338.50000000000006</v>
      </c>
      <c r="AG59" s="28">
        <f t="shared" si="18"/>
        <v>165.5</v>
      </c>
      <c r="AH59" s="39">
        <f t="shared" si="18"/>
        <v>2029.1</v>
      </c>
      <c r="AI59" s="28">
        <f t="shared" si="18"/>
        <v>43243.200000000026</v>
      </c>
      <c r="AL59" s="148"/>
      <c r="AM59" s="150">
        <v>707</v>
      </c>
      <c r="AN59" s="151" t="s">
        <v>184</v>
      </c>
      <c r="AO59" s="138">
        <f t="shared" si="17"/>
        <v>32.800000000000004</v>
      </c>
      <c r="AP59" s="138">
        <f t="shared" si="17"/>
        <v>14.8</v>
      </c>
      <c r="AQ59" s="138">
        <f t="shared" si="17"/>
        <v>0</v>
      </c>
      <c r="AR59" s="138">
        <f t="shared" si="17"/>
        <v>47.600000000000009</v>
      </c>
      <c r="AS59" s="138">
        <f t="shared" si="17"/>
        <v>35.1</v>
      </c>
      <c r="AT59" s="138">
        <f t="shared" si="17"/>
        <v>14.8</v>
      </c>
      <c r="AU59" s="138">
        <f t="shared" si="17"/>
        <v>0</v>
      </c>
      <c r="AV59" s="138">
        <f t="shared" si="17"/>
        <v>14</v>
      </c>
      <c r="AW59" s="138">
        <f t="shared" si="17"/>
        <v>0.1</v>
      </c>
      <c r="AX59" s="138">
        <f t="shared" si="17"/>
        <v>0.1</v>
      </c>
      <c r="AY59" s="138">
        <f t="shared" si="17"/>
        <v>0</v>
      </c>
      <c r="AZ59" s="138">
        <f t="shared" si="17"/>
        <v>0</v>
      </c>
      <c r="BA59" s="138">
        <f t="shared" si="17"/>
        <v>0</v>
      </c>
      <c r="BB59" s="138">
        <f t="shared" si="17"/>
        <v>0</v>
      </c>
      <c r="BC59" s="138">
        <f t="shared" si="17"/>
        <v>49.900000000000006</v>
      </c>
    </row>
    <row r="60" spans="1:56" x14ac:dyDescent="0.2">
      <c r="F60" s="28">
        <f>SUM(F2:F59)</f>
        <v>18116.099999999999</v>
      </c>
      <c r="T60" s="40" t="s">
        <v>215</v>
      </c>
      <c r="U60" s="28">
        <f t="shared" ref="U60:AG60" si="19">SUM(C2:C59)</f>
        <v>14660.700000000004</v>
      </c>
      <c r="V60" s="28">
        <f t="shared" si="19"/>
        <v>3185.4000000000005</v>
      </c>
      <c r="W60" s="28">
        <f t="shared" si="19"/>
        <v>269.99999999999994</v>
      </c>
      <c r="X60" s="28">
        <f t="shared" si="19"/>
        <v>18116.099999999999</v>
      </c>
      <c r="Y60" s="28">
        <f t="shared" si="19"/>
        <v>33736.899999999994</v>
      </c>
      <c r="Z60" s="28">
        <f t="shared" si="19"/>
        <v>8036.4</v>
      </c>
      <c r="AA60" s="28">
        <f t="shared" si="19"/>
        <v>1469.9000000000003</v>
      </c>
      <c r="AB60" s="28">
        <f t="shared" si="19"/>
        <v>3687.8999999999992</v>
      </c>
      <c r="AC60" s="28">
        <f t="shared" si="19"/>
        <v>769.4</v>
      </c>
      <c r="AD60" s="28">
        <f t="shared" si="19"/>
        <v>898.10000000000014</v>
      </c>
      <c r="AE60" s="28">
        <f t="shared" si="19"/>
        <v>1525.1</v>
      </c>
      <c r="AF60" s="28">
        <f t="shared" si="19"/>
        <v>338.5</v>
      </c>
      <c r="AG60" s="28">
        <f t="shared" si="19"/>
        <v>165.5</v>
      </c>
      <c r="AH60" s="39">
        <f>SUM(P2:P59)</f>
        <v>2029.1000000000001</v>
      </c>
      <c r="AI60" s="28">
        <f>SUM(Q2:Q59)</f>
        <v>43243.19999999999</v>
      </c>
      <c r="AL60" s="148"/>
      <c r="AM60" s="150">
        <v>708</v>
      </c>
      <c r="AN60" s="151" t="s">
        <v>185</v>
      </c>
      <c r="AO60" s="138">
        <f t="shared" si="17"/>
        <v>664.6</v>
      </c>
      <c r="AP60" s="138">
        <f t="shared" si="17"/>
        <v>23.5</v>
      </c>
      <c r="AQ60" s="138">
        <f t="shared" si="17"/>
        <v>42.7</v>
      </c>
      <c r="AR60" s="138">
        <f t="shared" si="17"/>
        <v>730.80000000000007</v>
      </c>
      <c r="AS60" s="138">
        <f t="shared" si="17"/>
        <v>1220.4000000000001</v>
      </c>
      <c r="AT60" s="138">
        <f t="shared" si="17"/>
        <v>33.799999999999997</v>
      </c>
      <c r="AU60" s="138">
        <f t="shared" si="17"/>
        <v>57.6</v>
      </c>
      <c r="AV60" s="138">
        <f t="shared" si="17"/>
        <v>127.39999999999999</v>
      </c>
      <c r="AW60" s="138">
        <f t="shared" si="17"/>
        <v>83.5</v>
      </c>
      <c r="AX60" s="138">
        <f t="shared" si="17"/>
        <v>27.799999999999997</v>
      </c>
      <c r="AY60" s="138">
        <f t="shared" si="17"/>
        <v>0</v>
      </c>
      <c r="AZ60" s="138">
        <f t="shared" si="17"/>
        <v>0</v>
      </c>
      <c r="BA60" s="138">
        <f t="shared" si="17"/>
        <v>0</v>
      </c>
      <c r="BB60" s="138">
        <f t="shared" si="17"/>
        <v>0</v>
      </c>
      <c r="BC60" s="138">
        <f t="shared" si="17"/>
        <v>1311.8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17"/>
        <v>427.7</v>
      </c>
      <c r="AP61" s="138">
        <f t="shared" si="17"/>
        <v>29.700000000000003</v>
      </c>
      <c r="AQ61" s="138">
        <f t="shared" si="17"/>
        <v>0</v>
      </c>
      <c r="AR61" s="138">
        <f t="shared" si="17"/>
        <v>457.4</v>
      </c>
      <c r="AS61" s="138">
        <f t="shared" si="17"/>
        <v>920.89999999999986</v>
      </c>
      <c r="AT61" s="138">
        <f t="shared" si="17"/>
        <v>29.700000000000003</v>
      </c>
      <c r="AU61" s="138">
        <f t="shared" si="17"/>
        <v>0</v>
      </c>
      <c r="AV61" s="138">
        <f t="shared" si="17"/>
        <v>131.30000000000001</v>
      </c>
      <c r="AW61" s="138">
        <f t="shared" si="17"/>
        <v>0</v>
      </c>
      <c r="AX61" s="138">
        <f t="shared" si="17"/>
        <v>24.7</v>
      </c>
      <c r="AY61" s="138">
        <f t="shared" si="17"/>
        <v>0</v>
      </c>
      <c r="AZ61" s="138">
        <f t="shared" si="17"/>
        <v>0</v>
      </c>
      <c r="BA61" s="138">
        <f t="shared" si="17"/>
        <v>0</v>
      </c>
      <c r="BB61" s="138">
        <f t="shared" si="17"/>
        <v>0</v>
      </c>
      <c r="BC61" s="138">
        <f t="shared" si="17"/>
        <v>950.59999999999991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17"/>
        <v>688.8</v>
      </c>
      <c r="AP62" s="154">
        <f t="shared" si="17"/>
        <v>117.89999999999999</v>
      </c>
      <c r="AQ62" s="154">
        <f t="shared" si="17"/>
        <v>0</v>
      </c>
      <c r="AR62" s="154">
        <f t="shared" si="17"/>
        <v>806.69999999999993</v>
      </c>
      <c r="AS62" s="154">
        <f t="shared" si="17"/>
        <v>1387.8999999999999</v>
      </c>
      <c r="AT62" s="154">
        <f t="shared" si="17"/>
        <v>149.5</v>
      </c>
      <c r="AU62" s="154">
        <f t="shared" si="17"/>
        <v>0</v>
      </c>
      <c r="AV62" s="154">
        <f t="shared" si="17"/>
        <v>236.89999999999998</v>
      </c>
      <c r="AW62" s="154">
        <f t="shared" si="17"/>
        <v>0.3</v>
      </c>
      <c r="AX62" s="154">
        <f t="shared" si="17"/>
        <v>34.9</v>
      </c>
      <c r="AY62" s="154">
        <f t="shared" si="17"/>
        <v>0</v>
      </c>
      <c r="AZ62" s="154">
        <f t="shared" si="17"/>
        <v>0</v>
      </c>
      <c r="BA62" s="154">
        <f t="shared" si="17"/>
        <v>0</v>
      </c>
      <c r="BB62" s="154">
        <f t="shared" si="17"/>
        <v>0</v>
      </c>
      <c r="BC62" s="154">
        <f t="shared" si="17"/>
        <v>1537.3999999999999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7299.8</v>
      </c>
      <c r="AP63" s="138">
        <f t="shared" ref="AP63:BC63" si="20">SUM(AP53:AP62)</f>
        <v>492.79999999999995</v>
      </c>
      <c r="AQ63" s="138">
        <f t="shared" si="20"/>
        <v>46.1</v>
      </c>
      <c r="AR63" s="138">
        <f t="shared" si="20"/>
        <v>7838.7</v>
      </c>
      <c r="AS63" s="138">
        <f t="shared" si="20"/>
        <v>12051</v>
      </c>
      <c r="AT63" s="138">
        <f t="shared" si="20"/>
        <v>599.4</v>
      </c>
      <c r="AU63" s="138">
        <f t="shared" si="20"/>
        <v>92.800000000000011</v>
      </c>
      <c r="AV63" s="138">
        <f t="shared" si="20"/>
        <v>1860</v>
      </c>
      <c r="AW63" s="138">
        <f t="shared" si="20"/>
        <v>85.5</v>
      </c>
      <c r="AX63" s="138">
        <f t="shared" si="20"/>
        <v>195.9</v>
      </c>
      <c r="AY63" s="138">
        <f t="shared" si="20"/>
        <v>0</v>
      </c>
      <c r="AZ63" s="138">
        <f t="shared" si="20"/>
        <v>0</v>
      </c>
      <c r="BA63" s="138">
        <f t="shared" si="20"/>
        <v>0</v>
      </c>
      <c r="BB63" s="138">
        <f t="shared" si="20"/>
        <v>0</v>
      </c>
      <c r="BC63" s="138">
        <f t="shared" si="20"/>
        <v>12743.199999999999</v>
      </c>
      <c r="BD63" s="28">
        <f>AS63+AT63+AU63</f>
        <v>12743.199999999999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BA67" si="21">U45</f>
        <v>58.4</v>
      </c>
      <c r="AP66" s="138">
        <f t="shared" si="21"/>
        <v>6.6999999999999993</v>
      </c>
      <c r="AQ66" s="138">
        <f t="shared" si="21"/>
        <v>6.1999999999999993</v>
      </c>
      <c r="AR66" s="138">
        <f t="shared" si="21"/>
        <v>71.3</v>
      </c>
      <c r="AS66" s="138">
        <f t="shared" si="21"/>
        <v>188.40000000000003</v>
      </c>
      <c r="AT66" s="138">
        <f t="shared" si="21"/>
        <v>9.1999999999999993</v>
      </c>
      <c r="AU66" s="138">
        <f t="shared" si="21"/>
        <v>17.2</v>
      </c>
      <c r="AV66" s="138">
        <f t="shared" si="21"/>
        <v>11.9</v>
      </c>
      <c r="AW66" s="138">
        <f t="shared" si="21"/>
        <v>0</v>
      </c>
      <c r="AX66" s="138">
        <f t="shared" si="21"/>
        <v>6.1999999999999984</v>
      </c>
      <c r="AY66" s="138">
        <f t="shared" si="21"/>
        <v>0.4</v>
      </c>
      <c r="AZ66" s="138">
        <f t="shared" si="21"/>
        <v>0</v>
      </c>
      <c r="BA66" s="138">
        <f t="shared" si="21"/>
        <v>0.5</v>
      </c>
      <c r="BB66" s="138">
        <f>AH45</f>
        <v>0.9</v>
      </c>
      <c r="BC66" s="138">
        <f>AI45</f>
        <v>214.8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21"/>
        <v>2.5</v>
      </c>
      <c r="AP67" s="154">
        <f t="shared" si="21"/>
        <v>16.7</v>
      </c>
      <c r="AQ67" s="154">
        <f t="shared" si="21"/>
        <v>0</v>
      </c>
      <c r="AR67" s="154">
        <f t="shared" si="21"/>
        <v>19.2</v>
      </c>
      <c r="AS67" s="154">
        <f t="shared" si="21"/>
        <v>113.4</v>
      </c>
      <c r="AT67" s="154">
        <f t="shared" si="21"/>
        <v>22.4</v>
      </c>
      <c r="AU67" s="154">
        <f t="shared" si="21"/>
        <v>0</v>
      </c>
      <c r="AV67" s="154">
        <f t="shared" si="21"/>
        <v>7.9</v>
      </c>
      <c r="AW67" s="154">
        <f t="shared" si="21"/>
        <v>0</v>
      </c>
      <c r="AX67" s="154">
        <f t="shared" si="21"/>
        <v>4.8999999999999995</v>
      </c>
      <c r="AY67" s="154">
        <f t="shared" si="21"/>
        <v>4.8</v>
      </c>
      <c r="AZ67" s="154">
        <f t="shared" si="21"/>
        <v>2.6</v>
      </c>
      <c r="BA67" s="154">
        <f t="shared" si="21"/>
        <v>0</v>
      </c>
      <c r="BB67" s="154">
        <f>AH46</f>
        <v>7.4</v>
      </c>
      <c r="BC67" s="154">
        <f>AI46</f>
        <v>135.80000000000001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60.9</v>
      </c>
      <c r="AP68" s="138">
        <f t="shared" ref="AP68:BC68" si="22">SUM(AP66:AP67)</f>
        <v>23.4</v>
      </c>
      <c r="AQ68" s="138">
        <f t="shared" si="22"/>
        <v>6.1999999999999993</v>
      </c>
      <c r="AR68" s="138">
        <f t="shared" si="22"/>
        <v>90.5</v>
      </c>
      <c r="AS68" s="138">
        <f t="shared" si="22"/>
        <v>301.80000000000007</v>
      </c>
      <c r="AT68" s="138">
        <f t="shared" si="22"/>
        <v>31.599999999999998</v>
      </c>
      <c r="AU68" s="138">
        <f t="shared" si="22"/>
        <v>17.2</v>
      </c>
      <c r="AV68" s="138">
        <f t="shared" si="22"/>
        <v>19.8</v>
      </c>
      <c r="AW68" s="138">
        <f t="shared" si="22"/>
        <v>0</v>
      </c>
      <c r="AX68" s="138">
        <f t="shared" si="22"/>
        <v>11.099999999999998</v>
      </c>
      <c r="AY68" s="138">
        <f t="shared" si="22"/>
        <v>5.2</v>
      </c>
      <c r="AZ68" s="138">
        <f t="shared" si="22"/>
        <v>2.6</v>
      </c>
      <c r="BA68" s="138">
        <f t="shared" si="22"/>
        <v>0.5</v>
      </c>
      <c r="BB68" s="138">
        <f t="shared" si="22"/>
        <v>8.3000000000000007</v>
      </c>
      <c r="BC68" s="138">
        <f t="shared" si="22"/>
        <v>350.6</v>
      </c>
      <c r="BD68" s="28">
        <f>AS68+AT68+AU68</f>
        <v>350.60000000000008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BC75" si="23">U47</f>
        <v>129.10000000000002</v>
      </c>
      <c r="AP71" s="138">
        <f t="shared" si="23"/>
        <v>10.800000000000002</v>
      </c>
      <c r="AQ71" s="138">
        <f t="shared" si="23"/>
        <v>0</v>
      </c>
      <c r="AR71" s="138">
        <f t="shared" si="23"/>
        <v>139.90000000000003</v>
      </c>
      <c r="AS71" s="138">
        <f t="shared" si="23"/>
        <v>168.10000000000002</v>
      </c>
      <c r="AT71" s="138">
        <f t="shared" si="23"/>
        <v>11.800000000000002</v>
      </c>
      <c r="AU71" s="138">
        <f t="shared" si="23"/>
        <v>0</v>
      </c>
      <c r="AV71" s="138">
        <f t="shared" si="23"/>
        <v>22.099999999999994</v>
      </c>
      <c r="AW71" s="138">
        <f t="shared" si="23"/>
        <v>0</v>
      </c>
      <c r="AX71" s="138">
        <f t="shared" si="23"/>
        <v>0</v>
      </c>
      <c r="AY71" s="138">
        <f t="shared" si="23"/>
        <v>0</v>
      </c>
      <c r="AZ71" s="138">
        <f t="shared" si="23"/>
        <v>0</v>
      </c>
      <c r="BA71" s="138">
        <f t="shared" si="23"/>
        <v>0</v>
      </c>
      <c r="BB71" s="138">
        <f t="shared" si="23"/>
        <v>0</v>
      </c>
      <c r="BC71" s="138">
        <f t="shared" si="23"/>
        <v>179.90000000000003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23"/>
        <v>10.199999999999999</v>
      </c>
      <c r="AP72" s="138">
        <f t="shared" si="23"/>
        <v>16.2</v>
      </c>
      <c r="AQ72" s="138">
        <f t="shared" si="23"/>
        <v>0</v>
      </c>
      <c r="AR72" s="138">
        <f t="shared" si="23"/>
        <v>26.4</v>
      </c>
      <c r="AS72" s="138">
        <f t="shared" si="23"/>
        <v>10.199999999999999</v>
      </c>
      <c r="AT72" s="138">
        <f t="shared" si="23"/>
        <v>16.8</v>
      </c>
      <c r="AU72" s="138">
        <f t="shared" si="23"/>
        <v>0</v>
      </c>
      <c r="AV72" s="138">
        <f t="shared" si="23"/>
        <v>6.6</v>
      </c>
      <c r="AW72" s="138">
        <f t="shared" si="23"/>
        <v>0</v>
      </c>
      <c r="AX72" s="138">
        <f t="shared" si="23"/>
        <v>0</v>
      </c>
      <c r="AY72" s="138">
        <f t="shared" si="23"/>
        <v>0</v>
      </c>
      <c r="AZ72" s="138">
        <f t="shared" si="23"/>
        <v>0</v>
      </c>
      <c r="BA72" s="138">
        <f t="shared" si="23"/>
        <v>0</v>
      </c>
      <c r="BB72" s="138">
        <f t="shared" si="23"/>
        <v>0</v>
      </c>
      <c r="BC72" s="138">
        <f t="shared" si="23"/>
        <v>27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23"/>
        <v>12.7</v>
      </c>
      <c r="AP73" s="138">
        <f t="shared" si="23"/>
        <v>4.0999999999999996</v>
      </c>
      <c r="AQ73" s="138">
        <f t="shared" si="23"/>
        <v>0</v>
      </c>
      <c r="AR73" s="138">
        <f t="shared" si="23"/>
        <v>16.799999999999997</v>
      </c>
      <c r="AS73" s="138">
        <f t="shared" si="23"/>
        <v>12.7</v>
      </c>
      <c r="AT73" s="138">
        <f t="shared" si="23"/>
        <v>4.0999999999999996</v>
      </c>
      <c r="AU73" s="138">
        <f t="shared" si="23"/>
        <v>0</v>
      </c>
      <c r="AV73" s="138">
        <f t="shared" si="23"/>
        <v>1.4000000000000004</v>
      </c>
      <c r="AW73" s="138">
        <f t="shared" si="23"/>
        <v>0</v>
      </c>
      <c r="AX73" s="138">
        <f t="shared" si="23"/>
        <v>0</v>
      </c>
      <c r="AY73" s="138">
        <f t="shared" si="23"/>
        <v>0</v>
      </c>
      <c r="AZ73" s="138">
        <f t="shared" si="23"/>
        <v>0</v>
      </c>
      <c r="BA73" s="138">
        <f t="shared" si="23"/>
        <v>0</v>
      </c>
      <c r="BB73" s="138">
        <f t="shared" si="23"/>
        <v>0</v>
      </c>
      <c r="BC73" s="138">
        <f t="shared" si="23"/>
        <v>16.799999999999997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23"/>
        <v>36</v>
      </c>
      <c r="AP74" s="138">
        <f t="shared" si="23"/>
        <v>17.100000000000001</v>
      </c>
      <c r="AQ74" s="138">
        <f t="shared" si="23"/>
        <v>0</v>
      </c>
      <c r="AR74" s="138">
        <f t="shared" si="23"/>
        <v>53.1</v>
      </c>
      <c r="AS74" s="138">
        <f t="shared" si="23"/>
        <v>62.8</v>
      </c>
      <c r="AT74" s="138">
        <f t="shared" si="23"/>
        <v>106.49999999999999</v>
      </c>
      <c r="AU74" s="138">
        <f t="shared" si="23"/>
        <v>0</v>
      </c>
      <c r="AV74" s="138">
        <f t="shared" si="23"/>
        <v>35.599999999999994</v>
      </c>
      <c r="AW74" s="138">
        <f t="shared" si="23"/>
        <v>0</v>
      </c>
      <c r="AX74" s="138">
        <f t="shared" si="23"/>
        <v>0</v>
      </c>
      <c r="AY74" s="138">
        <f t="shared" si="23"/>
        <v>9.1999999999999993</v>
      </c>
      <c r="AZ74" s="138">
        <f t="shared" si="23"/>
        <v>9.6</v>
      </c>
      <c r="BA74" s="138">
        <f t="shared" si="23"/>
        <v>0</v>
      </c>
      <c r="BB74" s="138">
        <f t="shared" si="23"/>
        <v>18.799999999999997</v>
      </c>
      <c r="BC74" s="138">
        <f t="shared" si="23"/>
        <v>169.29999999999998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23"/>
        <v>80</v>
      </c>
      <c r="AP75" s="154">
        <f t="shared" si="23"/>
        <v>82.8</v>
      </c>
      <c r="AQ75" s="154">
        <f t="shared" si="23"/>
        <v>0</v>
      </c>
      <c r="AR75" s="154">
        <f t="shared" si="23"/>
        <v>162.80000000000001</v>
      </c>
      <c r="AS75" s="154">
        <f t="shared" si="23"/>
        <v>87.9</v>
      </c>
      <c r="AT75" s="154">
        <f t="shared" si="23"/>
        <v>99.999999999999986</v>
      </c>
      <c r="AU75" s="154">
        <f t="shared" si="23"/>
        <v>0</v>
      </c>
      <c r="AV75" s="154">
        <f t="shared" si="23"/>
        <v>38.500000000000007</v>
      </c>
      <c r="AW75" s="154">
        <f t="shared" si="23"/>
        <v>9.2999999999999989</v>
      </c>
      <c r="AX75" s="154">
        <f t="shared" si="23"/>
        <v>0</v>
      </c>
      <c r="AY75" s="154">
        <f t="shared" si="23"/>
        <v>7.9</v>
      </c>
      <c r="AZ75" s="154">
        <f t="shared" si="23"/>
        <v>7.3</v>
      </c>
      <c r="BA75" s="154">
        <f t="shared" si="23"/>
        <v>0</v>
      </c>
      <c r="BB75" s="154">
        <f t="shared" si="23"/>
        <v>15.2</v>
      </c>
      <c r="BC75" s="154">
        <f t="shared" si="23"/>
        <v>187.89999999999998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268</v>
      </c>
      <c r="AP76" s="138">
        <f t="shared" ref="AP76:BC76" si="24">SUM(AP71:AP75)</f>
        <v>131</v>
      </c>
      <c r="AQ76" s="138">
        <f t="shared" si="24"/>
        <v>0</v>
      </c>
      <c r="AR76" s="138">
        <f t="shared" si="24"/>
        <v>399</v>
      </c>
      <c r="AS76" s="138">
        <f t="shared" si="24"/>
        <v>341.70000000000005</v>
      </c>
      <c r="AT76" s="138">
        <f t="shared" si="24"/>
        <v>239.2</v>
      </c>
      <c r="AU76" s="138">
        <f t="shared" si="24"/>
        <v>0</v>
      </c>
      <c r="AV76" s="138">
        <f t="shared" si="24"/>
        <v>104.19999999999999</v>
      </c>
      <c r="AW76" s="138">
        <f t="shared" si="24"/>
        <v>9.2999999999999989</v>
      </c>
      <c r="AX76" s="138">
        <f t="shared" si="24"/>
        <v>0</v>
      </c>
      <c r="AY76" s="138">
        <f t="shared" si="24"/>
        <v>17.100000000000001</v>
      </c>
      <c r="AZ76" s="138">
        <f t="shared" si="24"/>
        <v>16.899999999999999</v>
      </c>
      <c r="BA76" s="138">
        <f t="shared" si="24"/>
        <v>0</v>
      </c>
      <c r="BB76" s="138">
        <f t="shared" si="24"/>
        <v>34</v>
      </c>
      <c r="BC76" s="138">
        <f t="shared" si="24"/>
        <v>580.9</v>
      </c>
      <c r="BD76" s="28">
        <f>AS76+AT76+AU76</f>
        <v>580.90000000000009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BC84" si="25">U52</f>
        <v>12.6</v>
      </c>
      <c r="AP79" s="138">
        <f t="shared" si="25"/>
        <v>14.999999999999998</v>
      </c>
      <c r="AQ79" s="138">
        <f t="shared" si="25"/>
        <v>0</v>
      </c>
      <c r="AR79" s="138">
        <f t="shared" si="25"/>
        <v>27.599999999999998</v>
      </c>
      <c r="AS79" s="138">
        <f t="shared" si="25"/>
        <v>12.6</v>
      </c>
      <c r="AT79" s="138">
        <f t="shared" si="25"/>
        <v>17.500000000000007</v>
      </c>
      <c r="AU79" s="138">
        <f t="shared" si="25"/>
        <v>0</v>
      </c>
      <c r="AV79" s="138">
        <f t="shared" si="25"/>
        <v>6</v>
      </c>
      <c r="AW79" s="138">
        <f t="shared" si="25"/>
        <v>3.4</v>
      </c>
      <c r="AX79" s="138">
        <f t="shared" si="25"/>
        <v>0</v>
      </c>
      <c r="AY79" s="138">
        <f t="shared" si="25"/>
        <v>0</v>
      </c>
      <c r="AZ79" s="138">
        <f t="shared" si="25"/>
        <v>0</v>
      </c>
      <c r="BA79" s="138">
        <f t="shared" si="25"/>
        <v>0</v>
      </c>
      <c r="BB79" s="138">
        <f t="shared" si="25"/>
        <v>0</v>
      </c>
      <c r="BC79" s="138">
        <f t="shared" si="25"/>
        <v>30.100000000000009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25"/>
        <v>20</v>
      </c>
      <c r="AP80" s="138">
        <f t="shared" si="25"/>
        <v>303.29999999999995</v>
      </c>
      <c r="AQ80" s="138">
        <f t="shared" si="25"/>
        <v>0</v>
      </c>
      <c r="AR80" s="138">
        <f t="shared" si="25"/>
        <v>323.29999999999995</v>
      </c>
      <c r="AS80" s="138">
        <f t="shared" si="25"/>
        <v>346.7</v>
      </c>
      <c r="AT80" s="138">
        <f t="shared" si="25"/>
        <v>472.5</v>
      </c>
      <c r="AU80" s="138">
        <f t="shared" si="25"/>
        <v>0</v>
      </c>
      <c r="AV80" s="138">
        <f t="shared" si="25"/>
        <v>89.7</v>
      </c>
      <c r="AW80" s="138">
        <f t="shared" si="25"/>
        <v>317.5</v>
      </c>
      <c r="AX80" s="138">
        <f t="shared" si="25"/>
        <v>0</v>
      </c>
      <c r="AY80" s="138">
        <f t="shared" si="25"/>
        <v>0</v>
      </c>
      <c r="AZ80" s="138">
        <f t="shared" si="25"/>
        <v>0</v>
      </c>
      <c r="BA80" s="138">
        <f t="shared" si="25"/>
        <v>0</v>
      </c>
      <c r="BB80" s="138">
        <f t="shared" si="25"/>
        <v>0</v>
      </c>
      <c r="BC80" s="138">
        <f t="shared" si="25"/>
        <v>819.2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25"/>
        <v>3.6</v>
      </c>
      <c r="AP81" s="138">
        <f t="shared" si="25"/>
        <v>2.1</v>
      </c>
      <c r="AQ81" s="138">
        <f t="shared" si="25"/>
        <v>0</v>
      </c>
      <c r="AR81" s="138">
        <f t="shared" si="25"/>
        <v>5.7</v>
      </c>
      <c r="AS81" s="138">
        <f t="shared" si="25"/>
        <v>3.6</v>
      </c>
      <c r="AT81" s="138">
        <f t="shared" si="25"/>
        <v>2.2000000000000002</v>
      </c>
      <c r="AU81" s="138">
        <f t="shared" si="25"/>
        <v>0</v>
      </c>
      <c r="AV81" s="138">
        <f t="shared" si="25"/>
        <v>1.2</v>
      </c>
      <c r="AW81" s="138">
        <f t="shared" si="25"/>
        <v>0</v>
      </c>
      <c r="AX81" s="138">
        <f t="shared" si="25"/>
        <v>0</v>
      </c>
      <c r="AY81" s="138">
        <f t="shared" si="25"/>
        <v>0</v>
      </c>
      <c r="AZ81" s="138">
        <f t="shared" si="25"/>
        <v>0</v>
      </c>
      <c r="BA81" s="138">
        <f t="shared" si="25"/>
        <v>0</v>
      </c>
      <c r="BB81" s="138">
        <f t="shared" si="25"/>
        <v>0</v>
      </c>
      <c r="BC81" s="138">
        <f t="shared" si="25"/>
        <v>5.8000000000000007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25"/>
        <v>0</v>
      </c>
      <c r="AP82" s="138">
        <f t="shared" si="25"/>
        <v>11.799999999999999</v>
      </c>
      <c r="AQ82" s="138">
        <f t="shared" si="25"/>
        <v>0</v>
      </c>
      <c r="AR82" s="138">
        <f t="shared" si="25"/>
        <v>11.799999999999999</v>
      </c>
      <c r="AS82" s="138">
        <f t="shared" si="25"/>
        <v>623</v>
      </c>
      <c r="AT82" s="138">
        <f t="shared" si="25"/>
        <v>12.999999999999998</v>
      </c>
      <c r="AU82" s="138">
        <f t="shared" si="25"/>
        <v>0</v>
      </c>
      <c r="AV82" s="138">
        <f t="shared" si="25"/>
        <v>7.8000000000000007</v>
      </c>
      <c r="AW82" s="138">
        <f t="shared" si="25"/>
        <v>0</v>
      </c>
      <c r="AX82" s="138">
        <f t="shared" si="25"/>
        <v>0</v>
      </c>
      <c r="AY82" s="138">
        <f t="shared" si="25"/>
        <v>22.4</v>
      </c>
      <c r="AZ82" s="138">
        <f t="shared" si="25"/>
        <v>1.2000000000000002</v>
      </c>
      <c r="BA82" s="138">
        <f t="shared" si="25"/>
        <v>0</v>
      </c>
      <c r="BB82" s="138">
        <f t="shared" si="25"/>
        <v>23.599999999999998</v>
      </c>
      <c r="BC82" s="138">
        <f t="shared" si="25"/>
        <v>636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25"/>
        <v>15.8</v>
      </c>
      <c r="AP83" s="138">
        <f t="shared" si="25"/>
        <v>5.2</v>
      </c>
      <c r="AQ83" s="138">
        <f t="shared" si="25"/>
        <v>0</v>
      </c>
      <c r="AR83" s="138">
        <f t="shared" si="25"/>
        <v>21</v>
      </c>
      <c r="AS83" s="138">
        <f t="shared" si="25"/>
        <v>45</v>
      </c>
      <c r="AT83" s="138">
        <f t="shared" si="25"/>
        <v>7.9</v>
      </c>
      <c r="AU83" s="138">
        <f t="shared" si="25"/>
        <v>0</v>
      </c>
      <c r="AV83" s="138">
        <f t="shared" si="25"/>
        <v>3.7</v>
      </c>
      <c r="AW83" s="138">
        <f t="shared" si="25"/>
        <v>0</v>
      </c>
      <c r="AX83" s="138">
        <f t="shared" si="25"/>
        <v>0</v>
      </c>
      <c r="AY83" s="138">
        <f t="shared" si="25"/>
        <v>0</v>
      </c>
      <c r="AZ83" s="138">
        <f t="shared" si="25"/>
        <v>0</v>
      </c>
      <c r="BA83" s="138">
        <f t="shared" si="25"/>
        <v>0</v>
      </c>
      <c r="BB83" s="138">
        <f t="shared" si="25"/>
        <v>0</v>
      </c>
      <c r="BC83" s="138">
        <f t="shared" si="25"/>
        <v>52.9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25"/>
        <v>0</v>
      </c>
      <c r="AP84" s="154">
        <f t="shared" si="25"/>
        <v>0.1</v>
      </c>
      <c r="AQ84" s="154">
        <f t="shared" si="25"/>
        <v>0</v>
      </c>
      <c r="AR84" s="154">
        <f t="shared" si="25"/>
        <v>0.1</v>
      </c>
      <c r="AS84" s="154">
        <f t="shared" si="25"/>
        <v>2790.8</v>
      </c>
      <c r="AT84" s="154">
        <f t="shared" si="25"/>
        <v>63.6</v>
      </c>
      <c r="AU84" s="154">
        <f t="shared" si="25"/>
        <v>44.4</v>
      </c>
      <c r="AV84" s="154">
        <f t="shared" si="25"/>
        <v>0</v>
      </c>
      <c r="AW84" s="154">
        <f t="shared" si="25"/>
        <v>0</v>
      </c>
      <c r="AX84" s="154">
        <f t="shared" si="25"/>
        <v>0</v>
      </c>
      <c r="AY84" s="154">
        <f t="shared" si="25"/>
        <v>74.599999999999994</v>
      </c>
      <c r="AZ84" s="154">
        <f t="shared" si="25"/>
        <v>2</v>
      </c>
      <c r="BA84" s="154">
        <f t="shared" si="25"/>
        <v>0</v>
      </c>
      <c r="BB84" s="154">
        <f t="shared" si="25"/>
        <v>76.599999999999994</v>
      </c>
      <c r="BC84" s="154">
        <f t="shared" si="25"/>
        <v>2898.8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52</v>
      </c>
      <c r="AP85" s="138">
        <f t="shared" ref="AP85:BC85" si="26">SUM(AP79:AP84)</f>
        <v>337.5</v>
      </c>
      <c r="AQ85" s="138">
        <f t="shared" si="26"/>
        <v>0</v>
      </c>
      <c r="AR85" s="138">
        <f t="shared" si="26"/>
        <v>389.5</v>
      </c>
      <c r="AS85" s="138">
        <f t="shared" si="26"/>
        <v>3821.7000000000003</v>
      </c>
      <c r="AT85" s="138">
        <f t="shared" si="26"/>
        <v>576.70000000000005</v>
      </c>
      <c r="AU85" s="138">
        <f t="shared" si="26"/>
        <v>44.4</v>
      </c>
      <c r="AV85" s="138">
        <f t="shared" si="26"/>
        <v>108.4</v>
      </c>
      <c r="AW85" s="138">
        <f t="shared" si="26"/>
        <v>320.89999999999998</v>
      </c>
      <c r="AX85" s="138">
        <f t="shared" si="26"/>
        <v>0</v>
      </c>
      <c r="AY85" s="138">
        <f t="shared" si="26"/>
        <v>97</v>
      </c>
      <c r="AZ85" s="138">
        <f t="shared" si="26"/>
        <v>3.2</v>
      </c>
      <c r="BA85" s="138">
        <f t="shared" si="26"/>
        <v>0</v>
      </c>
      <c r="BB85" s="138">
        <f t="shared" si="26"/>
        <v>100.19999999999999</v>
      </c>
      <c r="BC85" s="138">
        <f t="shared" si="26"/>
        <v>4442.8</v>
      </c>
      <c r="BD85" s="28">
        <f>AS85+AT85+AU85</f>
        <v>4442.8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BA87" si="27">U59</f>
        <v>14660.7</v>
      </c>
      <c r="AP87" s="159">
        <f t="shared" si="27"/>
        <v>3185.3999999999996</v>
      </c>
      <c r="AQ87" s="159">
        <f t="shared" si="27"/>
        <v>270</v>
      </c>
      <c r="AR87" s="159">
        <f t="shared" si="27"/>
        <v>18116.099999999999</v>
      </c>
      <c r="AS87" s="159">
        <f t="shared" si="27"/>
        <v>33736.9</v>
      </c>
      <c r="AT87" s="159">
        <f t="shared" si="27"/>
        <v>8036.4000000000005</v>
      </c>
      <c r="AU87" s="159">
        <f t="shared" si="27"/>
        <v>1469.9</v>
      </c>
      <c r="AV87" s="159">
        <f t="shared" si="27"/>
        <v>3687.8999999999996</v>
      </c>
      <c r="AW87" s="159">
        <f t="shared" si="27"/>
        <v>769.40000000000009</v>
      </c>
      <c r="AX87" s="159">
        <f t="shared" si="27"/>
        <v>898.1</v>
      </c>
      <c r="AY87" s="159">
        <f t="shared" si="27"/>
        <v>1525.1000000000004</v>
      </c>
      <c r="AZ87" s="159">
        <f t="shared" si="27"/>
        <v>338.50000000000006</v>
      </c>
      <c r="BA87" s="159">
        <f t="shared" si="27"/>
        <v>165.5</v>
      </c>
      <c r="BB87" s="159">
        <f>AH59</f>
        <v>2029.1</v>
      </c>
      <c r="BC87" s="160">
        <f>AI59</f>
        <v>43243.200000000026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14660.699999999999</v>
      </c>
      <c r="AP88" s="163">
        <f t="shared" ref="AP88:BC88" si="28">AP6+AP11+AP16+AP23+AP37+AP50+AP63+AP68+AP76+AP85</f>
        <v>3185.4</v>
      </c>
      <c r="AQ88" s="163">
        <f t="shared" si="28"/>
        <v>270</v>
      </c>
      <c r="AR88" s="163">
        <f t="shared" si="28"/>
        <v>18116.099999999999</v>
      </c>
      <c r="AS88" s="163">
        <f t="shared" si="28"/>
        <v>33736.899999999994</v>
      </c>
      <c r="AT88" s="163">
        <f t="shared" si="28"/>
        <v>8036.3999999999987</v>
      </c>
      <c r="AU88" s="163">
        <f t="shared" si="28"/>
        <v>1469.9</v>
      </c>
      <c r="AV88" s="163">
        <f t="shared" si="28"/>
        <v>3687.9</v>
      </c>
      <c r="AW88" s="163">
        <f t="shared" si="28"/>
        <v>769.4</v>
      </c>
      <c r="AX88" s="163">
        <f>AX6+AX11+AX16+AX23+AX37+AX50+AX63+AX68+AX76+AX85</f>
        <v>898.09999999999991</v>
      </c>
      <c r="AY88" s="163">
        <f t="shared" ref="AY88:BA88" si="29">AY6+AY11+AY16+AY23+AY37+AY50+AY63+AY68+AY76+AY85</f>
        <v>1525.1</v>
      </c>
      <c r="AZ88" s="163">
        <f t="shared" si="29"/>
        <v>338.5</v>
      </c>
      <c r="BA88" s="163">
        <f t="shared" si="29"/>
        <v>165.5</v>
      </c>
      <c r="BB88" s="163">
        <f t="shared" si="28"/>
        <v>2029.1</v>
      </c>
      <c r="BC88" s="164">
        <f t="shared" si="28"/>
        <v>43243.200000000004</v>
      </c>
      <c r="BD88" s="28">
        <f>AS88+AT88+AU88</f>
        <v>43243.199999999997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22.099999999999998</v>
      </c>
      <c r="AP90" s="138">
        <f t="shared" ref="AP90:BC90" si="30">AP33</f>
        <v>20.9</v>
      </c>
      <c r="AQ90" s="138">
        <f t="shared" si="30"/>
        <v>0</v>
      </c>
      <c r="AR90" s="138">
        <f t="shared" si="30"/>
        <v>43</v>
      </c>
      <c r="AS90" s="138">
        <f t="shared" si="30"/>
        <v>271.59999999999997</v>
      </c>
      <c r="AT90" s="138">
        <f t="shared" si="30"/>
        <v>108.1</v>
      </c>
      <c r="AU90" s="138">
        <f t="shared" si="30"/>
        <v>0.4</v>
      </c>
      <c r="AV90" s="138">
        <f t="shared" si="30"/>
        <v>33</v>
      </c>
      <c r="AW90" s="138">
        <f t="shared" si="30"/>
        <v>0</v>
      </c>
      <c r="AX90" s="138">
        <f t="shared" si="30"/>
        <v>21.4</v>
      </c>
      <c r="AY90" s="138">
        <f t="shared" si="30"/>
        <v>1.3</v>
      </c>
      <c r="AZ90" s="138">
        <f t="shared" si="30"/>
        <v>0</v>
      </c>
      <c r="BA90" s="138">
        <f t="shared" si="30"/>
        <v>0</v>
      </c>
      <c r="BB90" s="138">
        <f t="shared" si="30"/>
        <v>1.3</v>
      </c>
      <c r="BC90" s="138">
        <f t="shared" si="30"/>
        <v>380.09999999999991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6.2</v>
      </c>
      <c r="AP91" s="138">
        <f t="shared" ref="AP91:BC91" si="31">AP43</f>
        <v>11</v>
      </c>
      <c r="AQ91" s="138">
        <f t="shared" si="31"/>
        <v>0</v>
      </c>
      <c r="AR91" s="138">
        <f t="shared" si="31"/>
        <v>17.2</v>
      </c>
      <c r="AS91" s="138">
        <f t="shared" si="31"/>
        <v>34.5</v>
      </c>
      <c r="AT91" s="138">
        <f t="shared" si="31"/>
        <v>51.400000000000006</v>
      </c>
      <c r="AU91" s="138">
        <f t="shared" si="31"/>
        <v>0</v>
      </c>
      <c r="AV91" s="138">
        <f t="shared" si="31"/>
        <v>17.099999999999998</v>
      </c>
      <c r="AW91" s="138">
        <f t="shared" si="31"/>
        <v>0</v>
      </c>
      <c r="AX91" s="138">
        <f t="shared" si="31"/>
        <v>9.1000000000000014</v>
      </c>
      <c r="AY91" s="138">
        <f t="shared" si="31"/>
        <v>4.0999999999999996</v>
      </c>
      <c r="AZ91" s="138">
        <f t="shared" si="31"/>
        <v>0.1</v>
      </c>
      <c r="BA91" s="138">
        <f t="shared" si="31"/>
        <v>0</v>
      </c>
      <c r="BB91" s="138">
        <f t="shared" si="31"/>
        <v>4.1999999999999993</v>
      </c>
      <c r="BC91" s="138">
        <f t="shared" si="31"/>
        <v>85.9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4.0999999999999996</v>
      </c>
      <c r="AP92" s="154">
        <f t="shared" ref="AP92:BC92" si="32">AP49</f>
        <v>9.9999999999999982</v>
      </c>
      <c r="AQ92" s="154">
        <f t="shared" si="32"/>
        <v>0</v>
      </c>
      <c r="AR92" s="154">
        <f t="shared" si="32"/>
        <v>14.099999999999998</v>
      </c>
      <c r="AS92" s="154">
        <f t="shared" si="32"/>
        <v>4.0999999999999996</v>
      </c>
      <c r="AT92" s="154">
        <f t="shared" si="32"/>
        <v>10.599999999999998</v>
      </c>
      <c r="AU92" s="154">
        <f t="shared" si="32"/>
        <v>0</v>
      </c>
      <c r="AV92" s="154">
        <f t="shared" si="32"/>
        <v>6.8999999999999995</v>
      </c>
      <c r="AW92" s="154">
        <f t="shared" si="32"/>
        <v>0</v>
      </c>
      <c r="AX92" s="154">
        <f t="shared" si="32"/>
        <v>0</v>
      </c>
      <c r="AY92" s="154">
        <f t="shared" si="32"/>
        <v>0</v>
      </c>
      <c r="AZ92" s="154">
        <f t="shared" si="32"/>
        <v>0</v>
      </c>
      <c r="BA92" s="154">
        <f t="shared" si="32"/>
        <v>0</v>
      </c>
      <c r="BB92" s="154">
        <f t="shared" si="32"/>
        <v>0</v>
      </c>
      <c r="BC92" s="154">
        <f t="shared" si="32"/>
        <v>14.699999999999998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32.4</v>
      </c>
      <c r="AP93" s="138">
        <f t="shared" ref="AP93:BC93" si="33">SUM(AP90:AP92)</f>
        <v>41.9</v>
      </c>
      <c r="AQ93" s="138">
        <f t="shared" si="33"/>
        <v>0</v>
      </c>
      <c r="AR93" s="138">
        <f t="shared" si="33"/>
        <v>74.3</v>
      </c>
      <c r="AS93" s="138">
        <f t="shared" si="33"/>
        <v>310.2</v>
      </c>
      <c r="AT93" s="138">
        <f t="shared" si="33"/>
        <v>170.1</v>
      </c>
      <c r="AU93" s="138">
        <f t="shared" si="33"/>
        <v>0.4</v>
      </c>
      <c r="AV93" s="138">
        <f t="shared" si="33"/>
        <v>56.999999999999993</v>
      </c>
      <c r="AW93" s="138">
        <f t="shared" si="33"/>
        <v>0</v>
      </c>
      <c r="AX93" s="138">
        <f t="shared" si="33"/>
        <v>30.5</v>
      </c>
      <c r="AY93" s="138">
        <f t="shared" si="33"/>
        <v>5.3999999999999995</v>
      </c>
      <c r="AZ93" s="138">
        <f t="shared" si="33"/>
        <v>0.1</v>
      </c>
      <c r="BA93" s="138">
        <f t="shared" si="33"/>
        <v>0</v>
      </c>
      <c r="BB93" s="138">
        <f t="shared" si="33"/>
        <v>5.4999999999999991</v>
      </c>
      <c r="BC93" s="138">
        <f t="shared" si="33"/>
        <v>480.69999999999987</v>
      </c>
      <c r="BD93" s="28">
        <f>AS93+AT93+AU93</f>
        <v>480.69999999999993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343.6</v>
      </c>
      <c r="AP98" s="138">
        <f t="shared" ref="AP98:BC98" si="34">AP6</f>
        <v>62.8</v>
      </c>
      <c r="AQ98" s="138">
        <f t="shared" si="34"/>
        <v>2.2999999999999998</v>
      </c>
      <c r="AR98" s="138">
        <f t="shared" si="34"/>
        <v>408.70000000000005</v>
      </c>
      <c r="AS98" s="138">
        <f t="shared" si="34"/>
        <v>760.90000000000009</v>
      </c>
      <c r="AT98" s="138">
        <f t="shared" si="34"/>
        <v>139.30000000000001</v>
      </c>
      <c r="AU98" s="138">
        <f t="shared" si="34"/>
        <v>168.70000000000002</v>
      </c>
      <c r="AV98" s="138">
        <f t="shared" si="34"/>
        <v>69.900000000000006</v>
      </c>
      <c r="AW98" s="138">
        <f t="shared" si="34"/>
        <v>0</v>
      </c>
      <c r="AX98" s="138">
        <f t="shared" si="34"/>
        <v>29.6</v>
      </c>
      <c r="AY98" s="138">
        <f t="shared" si="34"/>
        <v>61.500000000000007</v>
      </c>
      <c r="AZ98" s="138">
        <f t="shared" si="34"/>
        <v>29.2</v>
      </c>
      <c r="BA98" s="138">
        <f t="shared" si="34"/>
        <v>16.2</v>
      </c>
      <c r="BB98" s="138">
        <f t="shared" si="34"/>
        <v>106.9</v>
      </c>
      <c r="BC98" s="138">
        <f t="shared" si="34"/>
        <v>1068.9000000000001</v>
      </c>
    </row>
    <row r="99" spans="40:55" x14ac:dyDescent="0.2">
      <c r="AN99" s="148" t="s">
        <v>273</v>
      </c>
      <c r="AO99" s="138">
        <f>AO11</f>
        <v>80</v>
      </c>
      <c r="AP99" s="138">
        <f t="shared" ref="AP99:BC99" si="35">AP11</f>
        <v>199.29999999999998</v>
      </c>
      <c r="AQ99" s="138">
        <f t="shared" si="35"/>
        <v>0</v>
      </c>
      <c r="AR99" s="138">
        <f t="shared" si="35"/>
        <v>279.29999999999995</v>
      </c>
      <c r="AS99" s="138">
        <f t="shared" si="35"/>
        <v>139.6</v>
      </c>
      <c r="AT99" s="138">
        <f t="shared" si="35"/>
        <v>1150.9000000000001</v>
      </c>
      <c r="AU99" s="138">
        <f t="shared" si="35"/>
        <v>57.099999999999994</v>
      </c>
      <c r="AV99" s="138">
        <f t="shared" si="35"/>
        <v>184.60000000000002</v>
      </c>
      <c r="AW99" s="138">
        <f t="shared" si="35"/>
        <v>72.599999999999994</v>
      </c>
      <c r="AX99" s="138">
        <f t="shared" si="35"/>
        <v>77.900000000000006</v>
      </c>
      <c r="AY99" s="138">
        <f t="shared" si="35"/>
        <v>0</v>
      </c>
      <c r="AZ99" s="138">
        <f t="shared" si="35"/>
        <v>27.1</v>
      </c>
      <c r="BA99" s="138">
        <f t="shared" si="35"/>
        <v>0</v>
      </c>
      <c r="BB99" s="138">
        <f t="shared" si="35"/>
        <v>27.1</v>
      </c>
      <c r="BC99" s="138">
        <f t="shared" si="35"/>
        <v>1347.6</v>
      </c>
    </row>
    <row r="100" spans="40:55" x14ac:dyDescent="0.2">
      <c r="AN100" s="148" t="s">
        <v>274</v>
      </c>
      <c r="AO100" s="138">
        <f>AO16</f>
        <v>926.59999999999991</v>
      </c>
      <c r="AP100" s="138">
        <f t="shared" ref="AP100:BC100" si="36">AP16</f>
        <v>184.09999999999997</v>
      </c>
      <c r="AQ100" s="138">
        <f t="shared" si="36"/>
        <v>0</v>
      </c>
      <c r="AR100" s="138">
        <f t="shared" si="36"/>
        <v>1110.6999999999998</v>
      </c>
      <c r="AS100" s="138">
        <f t="shared" si="36"/>
        <v>998.4</v>
      </c>
      <c r="AT100" s="138">
        <f t="shared" si="36"/>
        <v>270.29999999999995</v>
      </c>
      <c r="AU100" s="138">
        <f t="shared" si="36"/>
        <v>0</v>
      </c>
      <c r="AV100" s="138">
        <f t="shared" si="36"/>
        <v>191.49999999999997</v>
      </c>
      <c r="AW100" s="138">
        <f t="shared" si="36"/>
        <v>7.1</v>
      </c>
      <c r="AX100" s="138">
        <f t="shared" si="36"/>
        <v>3.8000000000000003</v>
      </c>
      <c r="AY100" s="138">
        <f t="shared" si="36"/>
        <v>0</v>
      </c>
      <c r="AZ100" s="138">
        <f t="shared" si="36"/>
        <v>0</v>
      </c>
      <c r="BA100" s="138">
        <f t="shared" si="36"/>
        <v>0</v>
      </c>
      <c r="BB100" s="138">
        <f t="shared" si="36"/>
        <v>0</v>
      </c>
      <c r="BC100" s="138">
        <f t="shared" si="36"/>
        <v>1268.6999999999998</v>
      </c>
    </row>
    <row r="101" spans="40:55" x14ac:dyDescent="0.2">
      <c r="AN101" s="148" t="s">
        <v>275</v>
      </c>
      <c r="AO101" s="138">
        <f>AO23</f>
        <v>433.09999999999997</v>
      </c>
      <c r="AP101" s="138">
        <f t="shared" ref="AP101:BC101" si="37">AP23</f>
        <v>1051</v>
      </c>
      <c r="AQ101" s="138">
        <f t="shared" si="37"/>
        <v>0.2</v>
      </c>
      <c r="AR101" s="138">
        <f t="shared" si="37"/>
        <v>1484.3</v>
      </c>
      <c r="AS101" s="138">
        <f t="shared" si="37"/>
        <v>679.39999999999986</v>
      </c>
      <c r="AT101" s="138">
        <f t="shared" si="37"/>
        <v>3578.1999999999994</v>
      </c>
      <c r="AU101" s="138">
        <f t="shared" si="37"/>
        <v>35.4</v>
      </c>
      <c r="AV101" s="138">
        <f t="shared" si="37"/>
        <v>425</v>
      </c>
      <c r="AW101" s="138">
        <f t="shared" si="37"/>
        <v>74</v>
      </c>
      <c r="AX101" s="138">
        <f t="shared" si="37"/>
        <v>0</v>
      </c>
      <c r="AY101" s="138">
        <f t="shared" si="37"/>
        <v>4.8000000000000007</v>
      </c>
      <c r="AZ101" s="138">
        <f t="shared" si="37"/>
        <v>259.39999999999998</v>
      </c>
      <c r="BA101" s="138">
        <f t="shared" si="37"/>
        <v>0</v>
      </c>
      <c r="BB101" s="138">
        <f t="shared" si="37"/>
        <v>264.2</v>
      </c>
      <c r="BC101" s="138">
        <f t="shared" si="37"/>
        <v>4292.9999999999991</v>
      </c>
    </row>
    <row r="102" spans="40:55" x14ac:dyDescent="0.2">
      <c r="AN102" s="148" t="s">
        <v>276</v>
      </c>
      <c r="AO102" s="138">
        <f>AO37</f>
        <v>2164</v>
      </c>
      <c r="AP102" s="138">
        <f t="shared" ref="AP102:BC102" si="38">AP37</f>
        <v>374.20000000000005</v>
      </c>
      <c r="AQ102" s="138">
        <f t="shared" si="38"/>
        <v>18.299999999999997</v>
      </c>
      <c r="AR102" s="138">
        <f t="shared" si="38"/>
        <v>2556.5</v>
      </c>
      <c r="AS102" s="138">
        <f t="shared" si="38"/>
        <v>7062</v>
      </c>
      <c r="AT102" s="138">
        <f t="shared" si="38"/>
        <v>826.3</v>
      </c>
      <c r="AU102" s="138">
        <f t="shared" si="38"/>
        <v>524.79999999999995</v>
      </c>
      <c r="AV102" s="138">
        <f t="shared" si="38"/>
        <v>339.50000000000006</v>
      </c>
      <c r="AW102" s="138">
        <f t="shared" si="38"/>
        <v>0</v>
      </c>
      <c r="AX102" s="138">
        <f t="shared" si="38"/>
        <v>372.59999999999997</v>
      </c>
      <c r="AY102" s="138">
        <f t="shared" si="38"/>
        <v>313</v>
      </c>
      <c r="AZ102" s="138">
        <f t="shared" si="38"/>
        <v>0</v>
      </c>
      <c r="BA102" s="138">
        <f t="shared" si="38"/>
        <v>148.80000000000001</v>
      </c>
      <c r="BB102" s="138">
        <f t="shared" si="38"/>
        <v>461.80000000000007</v>
      </c>
      <c r="BC102" s="138">
        <f t="shared" si="38"/>
        <v>8413.1</v>
      </c>
    </row>
    <row r="103" spans="40:55" x14ac:dyDescent="0.2">
      <c r="AN103" s="148" t="s">
        <v>277</v>
      </c>
      <c r="AO103" s="138">
        <f>AO50</f>
        <v>3032.7000000000003</v>
      </c>
      <c r="AP103" s="138">
        <f t="shared" ref="AP103:BC103" si="39">AP50</f>
        <v>329.3</v>
      </c>
      <c r="AQ103" s="138">
        <f t="shared" si="39"/>
        <v>196.9</v>
      </c>
      <c r="AR103" s="138">
        <f t="shared" si="39"/>
        <v>3558.9</v>
      </c>
      <c r="AS103" s="138">
        <f t="shared" si="39"/>
        <v>7580.4</v>
      </c>
      <c r="AT103" s="138">
        <f t="shared" si="39"/>
        <v>624.50000000000011</v>
      </c>
      <c r="AU103" s="138">
        <f t="shared" si="39"/>
        <v>529.5</v>
      </c>
      <c r="AV103" s="138">
        <f t="shared" si="39"/>
        <v>384.99999999999994</v>
      </c>
      <c r="AW103" s="138">
        <f t="shared" si="39"/>
        <v>200</v>
      </c>
      <c r="AX103" s="138">
        <f t="shared" si="39"/>
        <v>207.2</v>
      </c>
      <c r="AY103" s="138">
        <f t="shared" si="39"/>
        <v>1026.5</v>
      </c>
      <c r="AZ103" s="138">
        <f t="shared" si="39"/>
        <v>0.1</v>
      </c>
      <c r="BA103" s="138">
        <f t="shared" si="39"/>
        <v>0</v>
      </c>
      <c r="BB103" s="138">
        <f t="shared" si="39"/>
        <v>1026.5999999999999</v>
      </c>
      <c r="BC103" s="138">
        <f t="shared" si="39"/>
        <v>8734.4000000000015</v>
      </c>
    </row>
    <row r="104" spans="40:55" x14ac:dyDescent="0.2">
      <c r="AN104" s="148" t="s">
        <v>278</v>
      </c>
      <c r="AO104" s="138">
        <f>AO63</f>
        <v>7299.8</v>
      </c>
      <c r="AP104" s="138">
        <f t="shared" ref="AP104:BC104" si="40">AP63</f>
        <v>492.79999999999995</v>
      </c>
      <c r="AQ104" s="138">
        <f t="shared" si="40"/>
        <v>46.1</v>
      </c>
      <c r="AR104" s="138">
        <f t="shared" si="40"/>
        <v>7838.7</v>
      </c>
      <c r="AS104" s="138">
        <f t="shared" si="40"/>
        <v>12051</v>
      </c>
      <c r="AT104" s="138">
        <f t="shared" si="40"/>
        <v>599.4</v>
      </c>
      <c r="AU104" s="138">
        <f t="shared" si="40"/>
        <v>92.800000000000011</v>
      </c>
      <c r="AV104" s="138">
        <f t="shared" si="40"/>
        <v>1860</v>
      </c>
      <c r="AW104" s="138">
        <f t="shared" si="40"/>
        <v>85.5</v>
      </c>
      <c r="AX104" s="138">
        <f t="shared" si="40"/>
        <v>195.9</v>
      </c>
      <c r="AY104" s="138">
        <f t="shared" si="40"/>
        <v>0</v>
      </c>
      <c r="AZ104" s="138">
        <f t="shared" si="40"/>
        <v>0</v>
      </c>
      <c r="BA104" s="138">
        <f t="shared" si="40"/>
        <v>0</v>
      </c>
      <c r="BB104" s="138">
        <f t="shared" si="40"/>
        <v>0</v>
      </c>
      <c r="BC104" s="138">
        <f t="shared" si="40"/>
        <v>12743.199999999999</v>
      </c>
    </row>
    <row r="105" spans="40:55" x14ac:dyDescent="0.2">
      <c r="AN105" s="148" t="s">
        <v>279</v>
      </c>
      <c r="AO105" s="138">
        <f>AO68</f>
        <v>60.9</v>
      </c>
      <c r="AP105" s="138">
        <f t="shared" ref="AP105:BC105" si="41">AP68</f>
        <v>23.4</v>
      </c>
      <c r="AQ105" s="138">
        <f t="shared" si="41"/>
        <v>6.1999999999999993</v>
      </c>
      <c r="AR105" s="138">
        <f t="shared" si="41"/>
        <v>90.5</v>
      </c>
      <c r="AS105" s="138">
        <f t="shared" si="41"/>
        <v>301.80000000000007</v>
      </c>
      <c r="AT105" s="138">
        <f t="shared" si="41"/>
        <v>31.599999999999998</v>
      </c>
      <c r="AU105" s="138">
        <f t="shared" si="41"/>
        <v>17.2</v>
      </c>
      <c r="AV105" s="138">
        <f t="shared" si="41"/>
        <v>19.8</v>
      </c>
      <c r="AW105" s="138">
        <f t="shared" si="41"/>
        <v>0</v>
      </c>
      <c r="AX105" s="138">
        <f t="shared" si="41"/>
        <v>11.099999999999998</v>
      </c>
      <c r="AY105" s="138">
        <f t="shared" si="41"/>
        <v>5.2</v>
      </c>
      <c r="AZ105" s="138">
        <f t="shared" si="41"/>
        <v>2.6</v>
      </c>
      <c r="BA105" s="138">
        <f t="shared" si="41"/>
        <v>0.5</v>
      </c>
      <c r="BB105" s="138">
        <f t="shared" si="41"/>
        <v>8.3000000000000007</v>
      </c>
      <c r="BC105" s="138">
        <f t="shared" si="41"/>
        <v>350.6</v>
      </c>
    </row>
    <row r="106" spans="40:55" x14ac:dyDescent="0.2">
      <c r="AN106" s="148" t="s">
        <v>280</v>
      </c>
      <c r="AO106" s="138">
        <f>AO76</f>
        <v>268</v>
      </c>
      <c r="AP106" s="138">
        <f t="shared" ref="AP106:BC106" si="42">AP76</f>
        <v>131</v>
      </c>
      <c r="AQ106" s="138">
        <f t="shared" si="42"/>
        <v>0</v>
      </c>
      <c r="AR106" s="138">
        <f t="shared" si="42"/>
        <v>399</v>
      </c>
      <c r="AS106" s="138">
        <f t="shared" si="42"/>
        <v>341.70000000000005</v>
      </c>
      <c r="AT106" s="138">
        <f t="shared" si="42"/>
        <v>239.2</v>
      </c>
      <c r="AU106" s="138">
        <f t="shared" si="42"/>
        <v>0</v>
      </c>
      <c r="AV106" s="138">
        <f t="shared" si="42"/>
        <v>104.19999999999999</v>
      </c>
      <c r="AW106" s="138">
        <f t="shared" si="42"/>
        <v>9.2999999999999989</v>
      </c>
      <c r="AX106" s="138">
        <f t="shared" si="42"/>
        <v>0</v>
      </c>
      <c r="AY106" s="138">
        <f t="shared" si="42"/>
        <v>17.100000000000001</v>
      </c>
      <c r="AZ106" s="138">
        <f t="shared" si="42"/>
        <v>16.899999999999999</v>
      </c>
      <c r="BA106" s="138">
        <f t="shared" si="42"/>
        <v>0</v>
      </c>
      <c r="BB106" s="138">
        <f t="shared" si="42"/>
        <v>34</v>
      </c>
      <c r="BC106" s="138">
        <f t="shared" si="42"/>
        <v>580.9</v>
      </c>
    </row>
    <row r="107" spans="40:55" ht="13.5" thickBot="1" x14ac:dyDescent="0.25">
      <c r="AN107" s="184" t="s">
        <v>281</v>
      </c>
      <c r="AO107" s="154">
        <f>AO85</f>
        <v>52</v>
      </c>
      <c r="AP107" s="154">
        <f t="shared" ref="AP107:BC107" si="43">AP85</f>
        <v>337.5</v>
      </c>
      <c r="AQ107" s="154">
        <f t="shared" si="43"/>
        <v>0</v>
      </c>
      <c r="AR107" s="154">
        <f t="shared" si="43"/>
        <v>389.5</v>
      </c>
      <c r="AS107" s="154">
        <f t="shared" si="43"/>
        <v>3821.7000000000003</v>
      </c>
      <c r="AT107" s="154">
        <f t="shared" si="43"/>
        <v>576.70000000000005</v>
      </c>
      <c r="AU107" s="154">
        <f t="shared" si="43"/>
        <v>44.4</v>
      </c>
      <c r="AV107" s="154">
        <f t="shared" si="43"/>
        <v>108.4</v>
      </c>
      <c r="AW107" s="154">
        <f t="shared" si="43"/>
        <v>320.89999999999998</v>
      </c>
      <c r="AX107" s="154">
        <f t="shared" si="43"/>
        <v>0</v>
      </c>
      <c r="AY107" s="154">
        <f t="shared" si="43"/>
        <v>97</v>
      </c>
      <c r="AZ107" s="154">
        <f t="shared" si="43"/>
        <v>3.2</v>
      </c>
      <c r="BA107" s="154">
        <f t="shared" si="43"/>
        <v>0</v>
      </c>
      <c r="BB107" s="154">
        <f t="shared" si="43"/>
        <v>100.19999999999999</v>
      </c>
      <c r="BC107" s="154">
        <f t="shared" si="43"/>
        <v>4442.8</v>
      </c>
    </row>
    <row r="108" spans="40:55" ht="13.5" thickTop="1" x14ac:dyDescent="0.2">
      <c r="AN108" s="251" t="s">
        <v>242</v>
      </c>
      <c r="AO108" s="250">
        <f>SUM(AO98:AO107)</f>
        <v>14660.699999999999</v>
      </c>
      <c r="AP108" s="250">
        <f t="shared" ref="AP108:BC108" si="44">SUM(AP98:AP107)</f>
        <v>3185.4</v>
      </c>
      <c r="AQ108" s="250">
        <f t="shared" si="44"/>
        <v>270</v>
      </c>
      <c r="AR108" s="250">
        <f t="shared" si="44"/>
        <v>18116.099999999999</v>
      </c>
      <c r="AS108" s="250">
        <f t="shared" si="44"/>
        <v>33736.899999999994</v>
      </c>
      <c r="AT108" s="250">
        <f t="shared" si="44"/>
        <v>8036.3999999999987</v>
      </c>
      <c r="AU108" s="250">
        <f t="shared" si="44"/>
        <v>1469.9</v>
      </c>
      <c r="AV108" s="250">
        <f t="shared" si="44"/>
        <v>3687.9</v>
      </c>
      <c r="AW108" s="250">
        <f t="shared" si="44"/>
        <v>769.4</v>
      </c>
      <c r="AX108" s="250">
        <f t="shared" si="44"/>
        <v>898.09999999999991</v>
      </c>
      <c r="AY108" s="250">
        <f t="shared" si="44"/>
        <v>1525.1</v>
      </c>
      <c r="AZ108" s="250">
        <f t="shared" si="44"/>
        <v>338.5</v>
      </c>
      <c r="BA108" s="250">
        <f t="shared" si="44"/>
        <v>165.5</v>
      </c>
      <c r="BB108" s="250">
        <f t="shared" si="44"/>
        <v>2029.1</v>
      </c>
      <c r="BC108" s="250">
        <f t="shared" si="44"/>
        <v>43243.200000000004</v>
      </c>
    </row>
    <row r="109" spans="40:55" x14ac:dyDescent="0.2">
      <c r="AN109" s="252" t="s">
        <v>214</v>
      </c>
      <c r="AO109" s="138">
        <f>AO87</f>
        <v>14660.7</v>
      </c>
      <c r="AP109" s="138">
        <f t="shared" ref="AP109:BC109" si="45">AP87</f>
        <v>3185.3999999999996</v>
      </c>
      <c r="AQ109" s="138">
        <f t="shared" si="45"/>
        <v>270</v>
      </c>
      <c r="AR109" s="138">
        <f t="shared" si="45"/>
        <v>18116.099999999999</v>
      </c>
      <c r="AS109" s="138">
        <f t="shared" si="45"/>
        <v>33736.9</v>
      </c>
      <c r="AT109" s="138">
        <f t="shared" si="45"/>
        <v>8036.4000000000005</v>
      </c>
      <c r="AU109" s="138">
        <f t="shared" si="45"/>
        <v>1469.9</v>
      </c>
      <c r="AV109" s="138">
        <f t="shared" si="45"/>
        <v>3687.8999999999996</v>
      </c>
      <c r="AW109" s="138">
        <f t="shared" si="45"/>
        <v>769.40000000000009</v>
      </c>
      <c r="AX109" s="138">
        <f t="shared" si="45"/>
        <v>898.1</v>
      </c>
      <c r="AY109" s="138">
        <f t="shared" si="45"/>
        <v>1525.1000000000004</v>
      </c>
      <c r="AZ109" s="138">
        <f t="shared" si="45"/>
        <v>338.50000000000006</v>
      </c>
      <c r="BA109" s="138">
        <f t="shared" si="45"/>
        <v>165.5</v>
      </c>
      <c r="BB109" s="138">
        <f t="shared" si="45"/>
        <v>2029.1</v>
      </c>
      <c r="BC109" s="138">
        <f t="shared" si="45"/>
        <v>43243.200000000026</v>
      </c>
    </row>
    <row r="110" spans="40:55" x14ac:dyDescent="0.2">
      <c r="AN110" s="148" t="s">
        <v>241</v>
      </c>
      <c r="AO110" s="138">
        <f>AO93</f>
        <v>32.4</v>
      </c>
      <c r="AP110" s="138">
        <f t="shared" ref="AP110:BC110" si="46">AP93</f>
        <v>41.9</v>
      </c>
      <c r="AQ110" s="138">
        <f t="shared" si="46"/>
        <v>0</v>
      </c>
      <c r="AR110" s="138">
        <f t="shared" si="46"/>
        <v>74.3</v>
      </c>
      <c r="AS110" s="138">
        <f t="shared" si="46"/>
        <v>310.2</v>
      </c>
      <c r="AT110" s="138">
        <f t="shared" si="46"/>
        <v>170.1</v>
      </c>
      <c r="AU110" s="138">
        <f t="shared" si="46"/>
        <v>0.4</v>
      </c>
      <c r="AV110" s="138">
        <f t="shared" si="46"/>
        <v>56.999999999999993</v>
      </c>
      <c r="AW110" s="138">
        <f t="shared" si="46"/>
        <v>0</v>
      </c>
      <c r="AX110" s="138">
        <f t="shared" si="46"/>
        <v>30.5</v>
      </c>
      <c r="AY110" s="138">
        <f t="shared" si="46"/>
        <v>5.3999999999999995</v>
      </c>
      <c r="AZ110" s="138">
        <f t="shared" si="46"/>
        <v>0.1</v>
      </c>
      <c r="BA110" s="138">
        <f t="shared" si="46"/>
        <v>0</v>
      </c>
      <c r="BB110" s="138">
        <f t="shared" si="46"/>
        <v>5.4999999999999991</v>
      </c>
      <c r="BC110" s="138">
        <f t="shared" si="46"/>
        <v>480.69999999999987</v>
      </c>
    </row>
    <row r="112" spans="40:55" x14ac:dyDescent="0.2">
      <c r="AO112" s="169">
        <f>AO108/AS108</f>
        <v>0.43455978468679701</v>
      </c>
      <c r="AP112" s="169">
        <f>AP108/AT108</f>
        <v>0.39637150963117823</v>
      </c>
      <c r="AQ112" s="169">
        <f>AQ108/AU108</f>
        <v>0.18368596503163478</v>
      </c>
      <c r="AR112" s="169">
        <f>AR108/BC108</f>
        <v>0.41893523143523137</v>
      </c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workbookViewId="0">
      <pane ySplit="1530" topLeftCell="A34" activePane="bottomLeft"/>
      <selection activeCell="AY1" sqref="AY1:BA1048576"/>
      <selection pane="bottomLeft" activeCell="Y2" sqref="Y2:AH57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'2013_AG_GW_Counties'!C2</f>
        <v>1.7000000000000002</v>
      </c>
      <c r="D2" s="29">
        <f>'2013_Urban_GW_Counties'!C2</f>
        <v>39.4</v>
      </c>
      <c r="E2" s="29">
        <f>'2013_MW_GW_Counties'!C2</f>
        <v>0</v>
      </c>
      <c r="F2" s="29">
        <f t="shared" ref="F2:F59" si="0">SUM(C2:E2)</f>
        <v>41.1</v>
      </c>
      <c r="G2" s="28">
        <f>'2013_AG_GW_Counties'!H2</f>
        <v>14.599999999999998</v>
      </c>
      <c r="H2" s="29">
        <f>'2013_Urban_GW_Counties'!H2</f>
        <v>287.7</v>
      </c>
      <c r="I2" s="29">
        <f>'2013_MW_GW_Counties'!H2</f>
        <v>0.3</v>
      </c>
      <c r="J2" s="28">
        <f>'2013_AG_GW_Counties'!D2+'2013_Urban_GW_Counties'!D2+'2013_MW_GW_Counties'!D2</f>
        <v>18.399999999999999</v>
      </c>
      <c r="K2" s="28">
        <f>'2013_AG_GW_Counties'!E2+'2013_Urban_GW_Counties'!E2+'2013_MW_GW_Counties'!E2</f>
        <v>1.2</v>
      </c>
      <c r="L2" s="28">
        <f>'2013_AG_GW_Counties'!F2+'2013_Urban_GW_Counties'!F2+'2013_MW_GW_Counties'!F2</f>
        <v>30.5</v>
      </c>
      <c r="M2" s="28">
        <f>'2013_AG_GW_Counties'!J2</f>
        <v>0</v>
      </c>
      <c r="N2" s="29">
        <f>'2013_Urban_GW_Counties'!J2</f>
        <v>38.300000000000004</v>
      </c>
      <c r="O2" s="29">
        <f>'2013_MW_GW_Counties'!J2</f>
        <v>0</v>
      </c>
      <c r="P2" s="28">
        <f>'2013_AG_GW_Counties'!J2+'2013_Urban_GW_Counties'!J2+'2013_MW_GW_Counties'!J2</f>
        <v>38.300000000000004</v>
      </c>
      <c r="Q2" s="29">
        <f>'2013_AG_GW_Counties'!H2+'2013_Urban_GW_Counties'!H2+'2013_MW_GW_Counties'!H2</f>
        <v>302.60000000000002</v>
      </c>
      <c r="S2" s="27">
        <v>101</v>
      </c>
      <c r="T2" s="25" t="s">
        <v>147</v>
      </c>
      <c r="U2" s="28">
        <f>'2013_AG_GW_Counties'!P2</f>
        <v>161.39999999999998</v>
      </c>
      <c r="V2" s="29">
        <f>'2013_Urban_GW_Counties'!P2</f>
        <v>5.7</v>
      </c>
      <c r="W2" s="29">
        <f>'2013_MW_GW_Counties'!P2</f>
        <v>2.2999999999999998</v>
      </c>
      <c r="X2" s="29">
        <f>SUM(U2:W2)</f>
        <v>169.39999999999998</v>
      </c>
      <c r="Y2" s="28">
        <f>'2013_AG_GW_Counties'!U2</f>
        <v>491.20000000000005</v>
      </c>
      <c r="Z2" s="29">
        <f>'2013_Urban_GW_Counties'!U2</f>
        <v>9.6000000000000014</v>
      </c>
      <c r="AA2" s="29">
        <f>'2013_MW_GW_Counties'!U2</f>
        <v>135.10000000000002</v>
      </c>
      <c r="AB2" s="28">
        <f>'2013_AG_GW_Counties'!Q2+'2013_Urban_GW_Counties'!Q2+'2013_MW_GW_Counties'!Q2</f>
        <v>17.8</v>
      </c>
      <c r="AC2" s="28">
        <f>'2013_AG_GW_Counties'!R2+'2013_Urban_GW_Counties'!R2+'2013_MW_GW_Counties'!R2</f>
        <v>0</v>
      </c>
      <c r="AD2" s="28">
        <f>'2013_AG_GW_Counties'!S2+'2013_Urban_GW_Counties'!S2+'2013_MW_GW_Counties'!S2</f>
        <v>19.100000000000001</v>
      </c>
      <c r="AE2" s="28">
        <f>'2013_AG_GW_Counties'!W2</f>
        <v>62.3</v>
      </c>
      <c r="AF2" s="29">
        <f>'2013_Urban_GW_Counties'!W2</f>
        <v>0</v>
      </c>
      <c r="AG2" s="29">
        <f>'2013_MW_GW_Counties'!W2</f>
        <v>13.500000000000002</v>
      </c>
      <c r="AH2" s="28">
        <f>'2013_AG_GW_Counties'!W2+'2013_Urban_GW_Counties'!W2+'2013_MW_GW_Counties'!W2</f>
        <v>75.8</v>
      </c>
      <c r="AI2" s="29">
        <f t="shared" ref="AI2:AI57" si="1">Y2+Z2+AA2</f>
        <v>635.90000000000009</v>
      </c>
      <c r="AL2" s="148" t="s">
        <v>229</v>
      </c>
      <c r="AM2" s="150">
        <v>101</v>
      </c>
      <c r="AN2" s="151" t="s">
        <v>147</v>
      </c>
      <c r="AO2" s="138">
        <f t="shared" ref="AO2:BC5" si="2">U2</f>
        <v>161.39999999999998</v>
      </c>
      <c r="AP2" s="138">
        <f t="shared" si="2"/>
        <v>5.7</v>
      </c>
      <c r="AQ2" s="138">
        <f t="shared" si="2"/>
        <v>2.2999999999999998</v>
      </c>
      <c r="AR2" s="138">
        <f t="shared" si="2"/>
        <v>169.39999999999998</v>
      </c>
      <c r="AS2" s="138">
        <f t="shared" si="2"/>
        <v>491.20000000000005</v>
      </c>
      <c r="AT2" s="138">
        <f t="shared" si="2"/>
        <v>9.6000000000000014</v>
      </c>
      <c r="AU2" s="138">
        <f t="shared" si="2"/>
        <v>135.10000000000002</v>
      </c>
      <c r="AV2" s="138">
        <f t="shared" si="2"/>
        <v>17.8</v>
      </c>
      <c r="AW2" s="138">
        <f t="shared" si="2"/>
        <v>0</v>
      </c>
      <c r="AX2" s="138">
        <f t="shared" si="2"/>
        <v>19.100000000000001</v>
      </c>
      <c r="AY2" s="138">
        <f t="shared" si="2"/>
        <v>62.3</v>
      </c>
      <c r="AZ2" s="138">
        <f t="shared" si="2"/>
        <v>0</v>
      </c>
      <c r="BA2" s="138">
        <f t="shared" si="2"/>
        <v>13.500000000000002</v>
      </c>
      <c r="BB2" s="138">
        <f t="shared" si="2"/>
        <v>75.8</v>
      </c>
      <c r="BC2" s="138">
        <f t="shared" si="2"/>
        <v>635.90000000000009</v>
      </c>
    </row>
    <row r="3" spans="1:56" x14ac:dyDescent="0.2">
      <c r="A3" s="23" t="s">
        <v>10</v>
      </c>
      <c r="B3" s="24" t="s">
        <v>11</v>
      </c>
      <c r="C3" s="28">
        <f>'2013_AG_GW_Counties'!C3</f>
        <v>0</v>
      </c>
      <c r="D3" s="29">
        <f>'2013_Urban_GW_Counties'!C3</f>
        <v>0.1</v>
      </c>
      <c r="E3" s="29">
        <f>'2013_MW_GW_Counties'!C3</f>
        <v>0</v>
      </c>
      <c r="F3" s="29">
        <f t="shared" si="0"/>
        <v>0.1</v>
      </c>
      <c r="G3" s="28">
        <f>'2013_AG_GW_Counties'!H3</f>
        <v>7.6</v>
      </c>
      <c r="H3" s="29">
        <f>'2013_Urban_GW_Counties'!H3</f>
        <v>0.60000000000000009</v>
      </c>
      <c r="I3" s="29">
        <f>'2013_MW_GW_Counties'!H3</f>
        <v>0</v>
      </c>
      <c r="J3" s="28">
        <f>'2013_AG_GW_Counties'!D3+'2013_Urban_GW_Counties'!D3+'2013_MW_GW_Counties'!D3</f>
        <v>0.30000000000000004</v>
      </c>
      <c r="K3" s="28">
        <f>'2013_AG_GW_Counties'!E3+'2013_Urban_GW_Counties'!E3+'2013_MW_GW_Counties'!E3</f>
        <v>0</v>
      </c>
      <c r="L3" s="28">
        <f>'2013_AG_GW_Counties'!F3+'2013_Urban_GW_Counties'!F3+'2013_MW_GW_Counties'!F3</f>
        <v>0</v>
      </c>
      <c r="M3" s="28">
        <f>'2013_AG_GW_Counties'!J3</f>
        <v>4.9000000000000004</v>
      </c>
      <c r="N3" s="29">
        <f>'2013_Urban_GW_Counties'!J3</f>
        <v>0</v>
      </c>
      <c r="O3" s="29">
        <f>'2013_MW_GW_Counties'!J3</f>
        <v>0</v>
      </c>
      <c r="P3" s="28">
        <f>'2013_AG_GW_Counties'!J3+'2013_Urban_GW_Counties'!J3+'2013_MW_GW_Counties'!J3</f>
        <v>4.9000000000000004</v>
      </c>
      <c r="Q3" s="29">
        <f>'2013_AG_GW_Counties'!H3+'2013_Urban_GW_Counties'!H3+'2013_MW_GW_Counties'!H3</f>
        <v>8.1999999999999993</v>
      </c>
      <c r="S3" s="27">
        <v>102</v>
      </c>
      <c r="T3" s="25" t="s">
        <v>148</v>
      </c>
      <c r="U3" s="28">
        <f>'2013_AG_GW_Counties'!P3</f>
        <v>28.900000000000002</v>
      </c>
      <c r="V3" s="29">
        <f>'2013_Urban_GW_Counties'!P3</f>
        <v>7.6</v>
      </c>
      <c r="W3" s="29">
        <f>'2013_MW_GW_Counties'!P3</f>
        <v>0</v>
      </c>
      <c r="X3" s="29">
        <f t="shared" ref="X3:X57" si="3">SUM(U3:W3)</f>
        <v>36.5</v>
      </c>
      <c r="Y3" s="28">
        <f>'2013_AG_GW_Counties'!U3</f>
        <v>36.6</v>
      </c>
      <c r="Z3" s="29">
        <f>'2013_Urban_GW_Counties'!U3</f>
        <v>10.399999999999999</v>
      </c>
      <c r="AA3" s="29">
        <f>'2013_MW_GW_Counties'!U3</f>
        <v>0</v>
      </c>
      <c r="AB3" s="28">
        <f>'2013_AG_GW_Counties'!Q3+'2013_Urban_GW_Counties'!Q3+'2013_MW_GW_Counties'!Q3</f>
        <v>7.8999999999999995</v>
      </c>
      <c r="AC3" s="28">
        <f>'2013_AG_GW_Counties'!R3+'2013_Urban_GW_Counties'!R3+'2013_MW_GW_Counties'!R3</f>
        <v>0</v>
      </c>
      <c r="AD3" s="28">
        <f>'2013_AG_GW_Counties'!S3+'2013_Urban_GW_Counties'!S3+'2013_MW_GW_Counties'!S3</f>
        <v>0.1</v>
      </c>
      <c r="AE3" s="28">
        <f>'2013_AG_GW_Counties'!W3</f>
        <v>0</v>
      </c>
      <c r="AF3" s="29">
        <f>'2013_Urban_GW_Counties'!W3</f>
        <v>0</v>
      </c>
      <c r="AG3" s="29">
        <f>'2013_MW_GW_Counties'!W3</f>
        <v>0</v>
      </c>
      <c r="AH3" s="28">
        <f>'2013_AG_GW_Counties'!W3+'2013_Urban_GW_Counties'!W3+'2013_MW_GW_Counties'!W3</f>
        <v>0</v>
      </c>
      <c r="AI3" s="29">
        <f t="shared" si="1"/>
        <v>47</v>
      </c>
      <c r="AL3" s="148"/>
      <c r="AM3" s="150">
        <v>102</v>
      </c>
      <c r="AN3" s="151" t="s">
        <v>148</v>
      </c>
      <c r="AO3" s="138">
        <f t="shared" si="2"/>
        <v>28.900000000000002</v>
      </c>
      <c r="AP3" s="138">
        <f t="shared" si="2"/>
        <v>7.6</v>
      </c>
      <c r="AQ3" s="138">
        <f t="shared" si="2"/>
        <v>0</v>
      </c>
      <c r="AR3" s="138">
        <f t="shared" si="2"/>
        <v>36.5</v>
      </c>
      <c r="AS3" s="138">
        <f t="shared" si="2"/>
        <v>36.6</v>
      </c>
      <c r="AT3" s="138">
        <f t="shared" si="2"/>
        <v>10.399999999999999</v>
      </c>
      <c r="AU3" s="138">
        <f t="shared" si="2"/>
        <v>0</v>
      </c>
      <c r="AV3" s="138">
        <f t="shared" si="2"/>
        <v>7.8999999999999995</v>
      </c>
      <c r="AW3" s="138">
        <f t="shared" si="2"/>
        <v>0</v>
      </c>
      <c r="AX3" s="138">
        <f t="shared" si="2"/>
        <v>0.1</v>
      </c>
      <c r="AY3" s="138">
        <f t="shared" si="2"/>
        <v>0</v>
      </c>
      <c r="AZ3" s="138">
        <f t="shared" si="2"/>
        <v>0</v>
      </c>
      <c r="BA3" s="138">
        <f t="shared" si="2"/>
        <v>0</v>
      </c>
      <c r="BB3" s="138">
        <f t="shared" si="2"/>
        <v>0</v>
      </c>
      <c r="BC3" s="138">
        <f t="shared" si="2"/>
        <v>47</v>
      </c>
    </row>
    <row r="4" spans="1:56" x14ac:dyDescent="0.2">
      <c r="A4" s="23" t="s">
        <v>12</v>
      </c>
      <c r="B4" s="24" t="s">
        <v>13</v>
      </c>
      <c r="C4" s="28">
        <f>'2013_AG_GW_Counties'!C4</f>
        <v>6</v>
      </c>
      <c r="D4" s="29">
        <f>'2013_Urban_GW_Counties'!C4</f>
        <v>2.5</v>
      </c>
      <c r="E4" s="29">
        <f>'2013_MW_GW_Counties'!C4</f>
        <v>0</v>
      </c>
      <c r="F4" s="29">
        <f t="shared" si="0"/>
        <v>8.5</v>
      </c>
      <c r="G4" s="28">
        <f>'2013_AG_GW_Counties'!H4</f>
        <v>21.799999999999997</v>
      </c>
      <c r="H4" s="29">
        <f>'2013_Urban_GW_Counties'!H4</f>
        <v>10.9</v>
      </c>
      <c r="I4" s="29">
        <f>'2013_MW_GW_Counties'!H4</f>
        <v>0</v>
      </c>
      <c r="J4" s="28">
        <f>'2013_AG_GW_Counties'!D4+'2013_Urban_GW_Counties'!D4+'2013_MW_GW_Counties'!D4</f>
        <v>3.6</v>
      </c>
      <c r="K4" s="28">
        <f>'2013_AG_GW_Counties'!E4+'2013_Urban_GW_Counties'!E4+'2013_MW_GW_Counties'!E4</f>
        <v>0</v>
      </c>
      <c r="L4" s="28">
        <f>'2013_AG_GW_Counties'!F4+'2013_Urban_GW_Counties'!F4+'2013_MW_GW_Counties'!F4</f>
        <v>1.9000000000000001</v>
      </c>
      <c r="M4" s="28">
        <f>'2013_AG_GW_Counties'!J4</f>
        <v>2.1</v>
      </c>
      <c r="N4" s="29">
        <f>'2013_Urban_GW_Counties'!J4</f>
        <v>0</v>
      </c>
      <c r="O4" s="29">
        <f>'2013_MW_GW_Counties'!J4</f>
        <v>0</v>
      </c>
      <c r="P4" s="28">
        <f>'2013_AG_GW_Counties'!J4+'2013_Urban_GW_Counties'!J4+'2013_MW_GW_Counties'!J4</f>
        <v>2.1</v>
      </c>
      <c r="Q4" s="29">
        <f>'2013_AG_GW_Counties'!H4+'2013_Urban_GW_Counties'!H4+'2013_MW_GW_Counties'!H4</f>
        <v>32.699999999999996</v>
      </c>
      <c r="S4" s="27">
        <v>103</v>
      </c>
      <c r="T4" s="25" t="s">
        <v>149</v>
      </c>
      <c r="U4" s="28">
        <f>'2013_AG_GW_Counties'!P4</f>
        <v>90.899999999999991</v>
      </c>
      <c r="V4" s="29">
        <f>'2013_Urban_GW_Counties'!P4</f>
        <v>18.299999999999997</v>
      </c>
      <c r="W4" s="29">
        <f>'2013_MW_GW_Counties'!P4</f>
        <v>0</v>
      </c>
      <c r="X4" s="29">
        <f t="shared" si="3"/>
        <v>109.19999999999999</v>
      </c>
      <c r="Y4" s="28">
        <f>'2013_AG_GW_Counties'!U4</f>
        <v>102.69999999999999</v>
      </c>
      <c r="Z4" s="29">
        <f>'2013_Urban_GW_Counties'!U4</f>
        <v>25.5</v>
      </c>
      <c r="AA4" s="29">
        <f>'2013_MW_GW_Counties'!U4</f>
        <v>0</v>
      </c>
      <c r="AB4" s="28">
        <f>'2013_AG_GW_Counties'!Q4+'2013_Urban_GW_Counties'!Q4+'2013_MW_GW_Counties'!Q4</f>
        <v>21.2</v>
      </c>
      <c r="AC4" s="28">
        <f>'2013_AG_GW_Counties'!R4+'2013_Urban_GW_Counties'!R4+'2013_MW_GW_Counties'!R4</f>
        <v>0</v>
      </c>
      <c r="AD4" s="28">
        <f>'2013_AG_GW_Counties'!S4+'2013_Urban_GW_Counties'!S4+'2013_MW_GW_Counties'!S4</f>
        <v>0.1</v>
      </c>
      <c r="AE4" s="28">
        <f>'2013_AG_GW_Counties'!W4</f>
        <v>0</v>
      </c>
      <c r="AF4" s="29">
        <f>'2013_Urban_GW_Counties'!W4</f>
        <v>0</v>
      </c>
      <c r="AG4" s="29">
        <f>'2013_MW_GW_Counties'!W4</f>
        <v>0</v>
      </c>
      <c r="AH4" s="28">
        <f>'2013_AG_GW_Counties'!W4+'2013_Urban_GW_Counties'!W4+'2013_MW_GW_Counties'!W4</f>
        <v>0</v>
      </c>
      <c r="AI4" s="29">
        <f t="shared" si="1"/>
        <v>128.19999999999999</v>
      </c>
      <c r="AL4" s="148"/>
      <c r="AM4" s="150">
        <v>103</v>
      </c>
      <c r="AN4" s="151" t="s">
        <v>149</v>
      </c>
      <c r="AO4" s="138">
        <f t="shared" si="2"/>
        <v>90.899999999999991</v>
      </c>
      <c r="AP4" s="138">
        <f t="shared" si="2"/>
        <v>18.299999999999997</v>
      </c>
      <c r="AQ4" s="138">
        <f t="shared" si="2"/>
        <v>0</v>
      </c>
      <c r="AR4" s="138">
        <f t="shared" si="2"/>
        <v>109.19999999999999</v>
      </c>
      <c r="AS4" s="138">
        <f t="shared" si="2"/>
        <v>102.69999999999999</v>
      </c>
      <c r="AT4" s="138">
        <f t="shared" si="2"/>
        <v>25.5</v>
      </c>
      <c r="AU4" s="138">
        <f t="shared" si="2"/>
        <v>0</v>
      </c>
      <c r="AV4" s="138">
        <f t="shared" si="2"/>
        <v>21.2</v>
      </c>
      <c r="AW4" s="138">
        <f t="shared" si="2"/>
        <v>0</v>
      </c>
      <c r="AX4" s="138">
        <f t="shared" si="2"/>
        <v>0.1</v>
      </c>
      <c r="AY4" s="138">
        <f t="shared" si="2"/>
        <v>0</v>
      </c>
      <c r="AZ4" s="138">
        <f t="shared" si="2"/>
        <v>0</v>
      </c>
      <c r="BA4" s="138">
        <f t="shared" si="2"/>
        <v>0</v>
      </c>
      <c r="BB4" s="138">
        <f t="shared" si="2"/>
        <v>0</v>
      </c>
      <c r="BC4" s="138">
        <f t="shared" si="2"/>
        <v>128.19999999999999</v>
      </c>
    </row>
    <row r="5" spans="1:56" ht="13.5" thickBot="1" x14ac:dyDescent="0.25">
      <c r="A5" s="23" t="s">
        <v>14</v>
      </c>
      <c r="B5" s="24" t="s">
        <v>15</v>
      </c>
      <c r="C5" s="28">
        <f>'2013_AG_GW_Counties'!C5</f>
        <v>391.9</v>
      </c>
      <c r="D5" s="29">
        <f>'2013_Urban_GW_Counties'!C5</f>
        <v>45.1</v>
      </c>
      <c r="E5" s="29">
        <f>'2013_MW_GW_Counties'!C5</f>
        <v>5.3</v>
      </c>
      <c r="F5" s="29">
        <f t="shared" si="0"/>
        <v>442.3</v>
      </c>
      <c r="G5" s="28">
        <f>'2013_AG_GW_Counties'!H5</f>
        <v>1142.5</v>
      </c>
      <c r="H5" s="29">
        <f>'2013_Urban_GW_Counties'!H5</f>
        <v>61.2</v>
      </c>
      <c r="I5" s="29">
        <f>'2013_MW_GW_Counties'!H5</f>
        <v>102.89999999999999</v>
      </c>
      <c r="J5" s="28">
        <f>'2013_AG_GW_Counties'!D5+'2013_Urban_GW_Counties'!D5+'2013_MW_GW_Counties'!D5</f>
        <v>83.199999999999974</v>
      </c>
      <c r="K5" s="28">
        <f>'2013_AG_GW_Counties'!E5+'2013_Urban_GW_Counties'!E5+'2013_MW_GW_Counties'!E5</f>
        <v>0</v>
      </c>
      <c r="L5" s="28">
        <f>'2013_AG_GW_Counties'!F5+'2013_Urban_GW_Counties'!F5+'2013_MW_GW_Counties'!F5</f>
        <v>123.6</v>
      </c>
      <c r="M5" s="28">
        <f>'2013_AG_GW_Counties'!J5</f>
        <v>17.100000000000001</v>
      </c>
      <c r="N5" s="29">
        <f>'2013_Urban_GW_Counties'!J5</f>
        <v>0</v>
      </c>
      <c r="O5" s="29">
        <f>'2013_MW_GW_Counties'!J5</f>
        <v>2.5</v>
      </c>
      <c r="P5" s="28">
        <f>'2013_AG_GW_Counties'!J5+'2013_Urban_GW_Counties'!J5+'2013_MW_GW_Counties'!J5</f>
        <v>19.600000000000001</v>
      </c>
      <c r="Q5" s="29">
        <f>'2013_AG_GW_Counties'!H5+'2013_Urban_GW_Counties'!H5+'2013_MW_GW_Counties'!H5</f>
        <v>1306.6000000000001</v>
      </c>
      <c r="S5" s="27">
        <v>104</v>
      </c>
      <c r="T5" s="25" t="s">
        <v>150</v>
      </c>
      <c r="U5" s="28">
        <f>'2013_AG_GW_Counties'!P5</f>
        <v>74.8</v>
      </c>
      <c r="V5" s="29">
        <f>'2013_Urban_GW_Counties'!P5</f>
        <v>35.099999999999994</v>
      </c>
      <c r="W5" s="29">
        <f>'2013_MW_GW_Counties'!P5</f>
        <v>0</v>
      </c>
      <c r="X5" s="29">
        <f t="shared" si="3"/>
        <v>109.89999999999999</v>
      </c>
      <c r="Y5" s="28">
        <f>'2013_AG_GW_Counties'!U5</f>
        <v>121.5</v>
      </c>
      <c r="Z5" s="29">
        <f>'2013_Urban_GW_Counties'!U5</f>
        <v>102.70000000000002</v>
      </c>
      <c r="AA5" s="29">
        <f>'2013_MW_GW_Counties'!U5</f>
        <v>0</v>
      </c>
      <c r="AB5" s="28">
        <f>'2013_AG_GW_Counties'!Q5+'2013_Urban_GW_Counties'!Q5+'2013_MW_GW_Counties'!Q5</f>
        <v>21.2</v>
      </c>
      <c r="AC5" s="28">
        <f>'2013_AG_GW_Counties'!R5+'2013_Urban_GW_Counties'!R5+'2013_MW_GW_Counties'!R5</f>
        <v>0</v>
      </c>
      <c r="AD5" s="28">
        <f>'2013_AG_GW_Counties'!S5+'2013_Urban_GW_Counties'!S5+'2013_MW_GW_Counties'!S5</f>
        <v>5.4</v>
      </c>
      <c r="AE5" s="28">
        <f>'2013_AG_GW_Counties'!W5</f>
        <v>1.2</v>
      </c>
      <c r="AF5" s="29">
        <f>'2013_Urban_GW_Counties'!W5</f>
        <v>31.2</v>
      </c>
      <c r="AG5" s="29">
        <f>'2013_MW_GW_Counties'!W5</f>
        <v>0</v>
      </c>
      <c r="AH5" s="28">
        <f>'2013_AG_GW_Counties'!W5+'2013_Urban_GW_Counties'!W5+'2013_MW_GW_Counties'!W5</f>
        <v>32.4</v>
      </c>
      <c r="AI5" s="29">
        <f t="shared" si="1"/>
        <v>224.20000000000002</v>
      </c>
      <c r="AL5" s="148"/>
      <c r="AM5" s="152">
        <v>104</v>
      </c>
      <c r="AN5" s="153" t="s">
        <v>150</v>
      </c>
      <c r="AO5" s="154">
        <f t="shared" si="2"/>
        <v>74.8</v>
      </c>
      <c r="AP5" s="154">
        <f t="shared" si="2"/>
        <v>35.099999999999994</v>
      </c>
      <c r="AQ5" s="154">
        <f t="shared" si="2"/>
        <v>0</v>
      </c>
      <c r="AR5" s="154">
        <f t="shared" si="2"/>
        <v>109.89999999999999</v>
      </c>
      <c r="AS5" s="154">
        <f t="shared" si="2"/>
        <v>121.5</v>
      </c>
      <c r="AT5" s="154">
        <f t="shared" si="2"/>
        <v>102.70000000000002</v>
      </c>
      <c r="AU5" s="154">
        <f t="shared" si="2"/>
        <v>0</v>
      </c>
      <c r="AV5" s="154">
        <f t="shared" si="2"/>
        <v>21.2</v>
      </c>
      <c r="AW5" s="154">
        <f t="shared" si="2"/>
        <v>0</v>
      </c>
      <c r="AX5" s="154">
        <f t="shared" si="2"/>
        <v>5.4</v>
      </c>
      <c r="AY5" s="154">
        <f t="shared" si="2"/>
        <v>1.2</v>
      </c>
      <c r="AZ5" s="154">
        <f t="shared" si="2"/>
        <v>31.2</v>
      </c>
      <c r="BA5" s="154">
        <f t="shared" si="2"/>
        <v>0</v>
      </c>
      <c r="BB5" s="154">
        <f t="shared" si="2"/>
        <v>32.4</v>
      </c>
      <c r="BC5" s="154">
        <f t="shared" si="2"/>
        <v>224.20000000000002</v>
      </c>
    </row>
    <row r="6" spans="1:56" ht="13.5" thickTop="1" x14ac:dyDescent="0.2">
      <c r="A6" s="23" t="s">
        <v>16</v>
      </c>
      <c r="B6" s="24" t="s">
        <v>17</v>
      </c>
      <c r="C6" s="28">
        <f>'2013_AG_GW_Counties'!C6</f>
        <v>0</v>
      </c>
      <c r="D6" s="29">
        <f>'2013_Urban_GW_Counties'!C6</f>
        <v>1.6</v>
      </c>
      <c r="E6" s="29">
        <f>'2013_MW_GW_Counties'!C6</f>
        <v>0</v>
      </c>
      <c r="F6" s="29">
        <f t="shared" si="0"/>
        <v>1.6</v>
      </c>
      <c r="G6" s="28">
        <f>'2013_AG_GW_Counties'!H6</f>
        <v>12.600000000000001</v>
      </c>
      <c r="H6" s="29">
        <f>'2013_Urban_GW_Counties'!H6</f>
        <v>14.2</v>
      </c>
      <c r="I6" s="29">
        <f>'2013_MW_GW_Counties'!H6</f>
        <v>0</v>
      </c>
      <c r="J6" s="28">
        <f>'2013_AG_GW_Counties'!D6+'2013_Urban_GW_Counties'!D6+'2013_MW_GW_Counties'!D6</f>
        <v>5.4</v>
      </c>
      <c r="K6" s="28">
        <f>'2013_AG_GW_Counties'!E6+'2013_Urban_GW_Counties'!E6+'2013_MW_GW_Counties'!E6</f>
        <v>0</v>
      </c>
      <c r="L6" s="28">
        <f>'2013_AG_GW_Counties'!F6+'2013_Urban_GW_Counties'!F6+'2013_MW_GW_Counties'!F6</f>
        <v>2.1</v>
      </c>
      <c r="M6" s="28">
        <f>'2013_AG_GW_Counties'!J6</f>
        <v>1.1000000000000001</v>
      </c>
      <c r="N6" s="29">
        <f>'2013_Urban_GW_Counties'!J6</f>
        <v>0</v>
      </c>
      <c r="O6" s="29">
        <f>'2013_MW_GW_Counties'!J6</f>
        <v>0</v>
      </c>
      <c r="P6" s="28">
        <f>'2013_AG_GW_Counties'!J6+'2013_Urban_GW_Counties'!J6+'2013_MW_GW_Counties'!J6</f>
        <v>1.1000000000000001</v>
      </c>
      <c r="Q6" s="29">
        <f>'2013_AG_GW_Counties'!H6+'2013_Urban_GW_Counties'!H6+'2013_MW_GW_Counties'!H6</f>
        <v>26.8</v>
      </c>
      <c r="S6" s="27">
        <v>201</v>
      </c>
      <c r="T6" s="25" t="s">
        <v>151</v>
      </c>
      <c r="U6" s="28">
        <f>'2013_AG_GW_Counties'!P6</f>
        <v>81.699999999999989</v>
      </c>
      <c r="V6" s="29">
        <f>'2013_Urban_GW_Counties'!P6</f>
        <v>15.599999999999998</v>
      </c>
      <c r="W6" s="29">
        <f>'2013_MW_GW_Counties'!P6</f>
        <v>0</v>
      </c>
      <c r="X6" s="29">
        <f t="shared" si="3"/>
        <v>97.299999999999983</v>
      </c>
      <c r="Y6" s="28">
        <f>'2013_AG_GW_Counties'!U6</f>
        <v>101.30000000000001</v>
      </c>
      <c r="Z6" s="29">
        <f>'2013_Urban_GW_Counties'!U6</f>
        <v>146</v>
      </c>
      <c r="AA6" s="29">
        <f>'2013_MW_GW_Counties'!U6</f>
        <v>54.699999999999996</v>
      </c>
      <c r="AB6" s="28">
        <f>'2013_AG_GW_Counties'!Q6+'2013_Urban_GW_Counties'!Q6+'2013_MW_GW_Counties'!Q6</f>
        <v>34.299999999999997</v>
      </c>
      <c r="AC6" s="28">
        <f>'2013_AG_GW_Counties'!R6+'2013_Urban_GW_Counties'!R6+'2013_MW_GW_Counties'!R6</f>
        <v>0</v>
      </c>
      <c r="AD6" s="28">
        <f>'2013_AG_GW_Counties'!S6+'2013_Urban_GW_Counties'!S6+'2013_MW_GW_Counties'!S6</f>
        <v>12.5</v>
      </c>
      <c r="AE6" s="28">
        <f>'2013_AG_GW_Counties'!W6</f>
        <v>0</v>
      </c>
      <c r="AF6" s="29">
        <f>'2013_Urban_GW_Counties'!W6</f>
        <v>0</v>
      </c>
      <c r="AG6" s="29">
        <f>'2013_MW_GW_Counties'!W6</f>
        <v>0</v>
      </c>
      <c r="AH6" s="28">
        <f>'2013_AG_GW_Counties'!W6+'2013_Urban_GW_Counties'!W6+'2013_MW_GW_Counties'!W6</f>
        <v>0</v>
      </c>
      <c r="AI6" s="29">
        <f t="shared" si="1"/>
        <v>302</v>
      </c>
      <c r="AL6" s="148"/>
      <c r="AM6" s="150"/>
      <c r="AN6" s="155" t="s">
        <v>242</v>
      </c>
      <c r="AO6" s="138">
        <f>SUM(AO2:AO5)</f>
        <v>356</v>
      </c>
      <c r="AP6" s="138">
        <f t="shared" ref="AP6:AW6" si="4">SUM(AP2:AP5)</f>
        <v>66.699999999999989</v>
      </c>
      <c r="AQ6" s="138">
        <f t="shared" si="4"/>
        <v>2.2999999999999998</v>
      </c>
      <c r="AR6" s="138">
        <f t="shared" si="4"/>
        <v>424.99999999999994</v>
      </c>
      <c r="AS6" s="138">
        <f t="shared" si="4"/>
        <v>752</v>
      </c>
      <c r="AT6" s="138">
        <f t="shared" si="4"/>
        <v>148.20000000000002</v>
      </c>
      <c r="AU6" s="138">
        <f t="shared" si="4"/>
        <v>135.10000000000002</v>
      </c>
      <c r="AV6" s="138">
        <f t="shared" si="4"/>
        <v>68.099999999999994</v>
      </c>
      <c r="AW6" s="138">
        <f t="shared" si="4"/>
        <v>0</v>
      </c>
      <c r="AX6" s="138">
        <f>SUM(AX2:AX5)</f>
        <v>24.700000000000003</v>
      </c>
      <c r="AY6" s="138">
        <f t="shared" ref="AY6:BA6" si="5">SUM(AY2:AY5)</f>
        <v>63.5</v>
      </c>
      <c r="AZ6" s="138">
        <f t="shared" si="5"/>
        <v>31.2</v>
      </c>
      <c r="BA6" s="138">
        <f t="shared" si="5"/>
        <v>13.500000000000002</v>
      </c>
      <c r="BB6" s="138">
        <f>SUM(BB2:BB5)</f>
        <v>108.19999999999999</v>
      </c>
      <c r="BC6" s="138">
        <f>SUM(BC2:BC5)</f>
        <v>1035.3000000000002</v>
      </c>
      <c r="BD6" s="28">
        <f>AS6+AT6+AU6</f>
        <v>1035.3000000000002</v>
      </c>
    </row>
    <row r="7" spans="1:56" x14ac:dyDescent="0.2">
      <c r="A7" s="23" t="s">
        <v>18</v>
      </c>
      <c r="B7" s="24" t="s">
        <v>19</v>
      </c>
      <c r="C7" s="28">
        <f>'2013_AG_GW_Counties'!C7</f>
        <v>248.5</v>
      </c>
      <c r="D7" s="29">
        <f>'2013_Urban_GW_Counties'!C7</f>
        <v>6.3</v>
      </c>
      <c r="E7" s="29">
        <f>'2013_MW_GW_Counties'!C7</f>
        <v>7.1</v>
      </c>
      <c r="F7" s="29">
        <f t="shared" si="0"/>
        <v>261.90000000000003</v>
      </c>
      <c r="G7" s="28">
        <f>'2013_AG_GW_Counties'!H7</f>
        <v>1313.1</v>
      </c>
      <c r="H7" s="29">
        <f>'2013_Urban_GW_Counties'!H7</f>
        <v>6.5</v>
      </c>
      <c r="I7" s="29">
        <f>'2013_MW_GW_Counties'!H7</f>
        <v>141.89999999999998</v>
      </c>
      <c r="J7" s="28">
        <f>'2013_AG_GW_Counties'!D7+'2013_Urban_GW_Counties'!D7+'2013_MW_GW_Counties'!D7</f>
        <v>11.600000000000001</v>
      </c>
      <c r="K7" s="28">
        <f>'2013_AG_GW_Counties'!E7+'2013_Urban_GW_Counties'!E7+'2013_MW_GW_Counties'!E7</f>
        <v>0</v>
      </c>
      <c r="L7" s="28">
        <f>'2013_AG_GW_Counties'!F7+'2013_Urban_GW_Counties'!F7+'2013_MW_GW_Counties'!F7</f>
        <v>44.1</v>
      </c>
      <c r="M7" s="28">
        <f>'2013_AG_GW_Counties'!J7</f>
        <v>130</v>
      </c>
      <c r="N7" s="29">
        <f>'2013_Urban_GW_Counties'!J7</f>
        <v>0</v>
      </c>
      <c r="O7" s="29">
        <f>'2013_MW_GW_Counties'!J7</f>
        <v>24.2</v>
      </c>
      <c r="P7" s="28">
        <f>'2013_AG_GW_Counties'!J7+'2013_Urban_GW_Counties'!J7+'2013_MW_GW_Counties'!J7</f>
        <v>154.19999999999999</v>
      </c>
      <c r="Q7" s="29">
        <f>'2013_AG_GW_Counties'!H7+'2013_Urban_GW_Counties'!H7+'2013_MW_GW_Counties'!H7</f>
        <v>1461.5</v>
      </c>
      <c r="S7" s="27">
        <v>202</v>
      </c>
      <c r="T7" s="25" t="s">
        <v>152</v>
      </c>
      <c r="U7" s="28">
        <f>'2013_AG_GW_Counties'!P7</f>
        <v>10.899999999999999</v>
      </c>
      <c r="V7" s="29">
        <f>'2013_Urban_GW_Counties'!P7</f>
        <v>141.49999999999997</v>
      </c>
      <c r="W7" s="29">
        <f>'2013_MW_GW_Counties'!P7</f>
        <v>0</v>
      </c>
      <c r="X7" s="29">
        <f t="shared" si="3"/>
        <v>152.39999999999998</v>
      </c>
      <c r="Y7" s="28">
        <f>'2013_AG_GW_Counties'!U7</f>
        <v>20.9</v>
      </c>
      <c r="Z7" s="29">
        <f>'2013_Urban_GW_Counties'!U7</f>
        <v>1020.3</v>
      </c>
      <c r="AA7" s="29">
        <f>'2013_MW_GW_Counties'!U7</f>
        <v>0.3</v>
      </c>
      <c r="AB7" s="28">
        <f>'2013_AG_GW_Counties'!Q7+'2013_Urban_GW_Counties'!Q7+'2013_MW_GW_Counties'!Q7</f>
        <v>151.70000000000002</v>
      </c>
      <c r="AC7" s="28">
        <f>'2013_AG_GW_Counties'!R7+'2013_Urban_GW_Counties'!R7+'2013_MW_GW_Counties'!R7</f>
        <v>72.7</v>
      </c>
      <c r="AD7" s="28">
        <f>'2013_AG_GW_Counties'!S7+'2013_Urban_GW_Counties'!S7+'2013_MW_GW_Counties'!S7</f>
        <v>75.5</v>
      </c>
      <c r="AE7" s="28">
        <f>'2013_AG_GW_Counties'!W7</f>
        <v>0</v>
      </c>
      <c r="AF7" s="29">
        <f>'2013_Urban_GW_Counties'!W7</f>
        <v>38.300000000000004</v>
      </c>
      <c r="AG7" s="29">
        <f>'2013_MW_GW_Counties'!W7</f>
        <v>0</v>
      </c>
      <c r="AH7" s="28">
        <f>'2013_AG_GW_Counties'!W7+'2013_Urban_GW_Counties'!W7+'2013_MW_GW_Counties'!W7</f>
        <v>38.300000000000004</v>
      </c>
      <c r="AI7" s="29">
        <f t="shared" si="1"/>
        <v>1041.5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'2013_AG_GW_Counties'!C8</f>
        <v>1.1000000000000001</v>
      </c>
      <c r="D8" s="29">
        <f>'2013_Urban_GW_Counties'!C8</f>
        <v>16.899999999999999</v>
      </c>
      <c r="E8" s="29">
        <f>'2013_MW_GW_Counties'!C8</f>
        <v>0</v>
      </c>
      <c r="F8" s="29">
        <f t="shared" si="0"/>
        <v>18</v>
      </c>
      <c r="G8" s="28">
        <f>'2013_AG_GW_Counties'!H8</f>
        <v>83.100000000000009</v>
      </c>
      <c r="H8" s="29">
        <f>'2013_Urban_GW_Counties'!H8</f>
        <v>269.5</v>
      </c>
      <c r="I8" s="29">
        <f>'2013_MW_GW_Counties'!H8</f>
        <v>0</v>
      </c>
      <c r="J8" s="28">
        <f>'2013_AG_GW_Counties'!D8+'2013_Urban_GW_Counties'!D8+'2013_MW_GW_Counties'!D8</f>
        <v>72.399999999999991</v>
      </c>
      <c r="K8" s="28">
        <f>'2013_AG_GW_Counties'!E8+'2013_Urban_GW_Counties'!E8+'2013_MW_GW_Counties'!E8</f>
        <v>0</v>
      </c>
      <c r="L8" s="28">
        <f>'2013_AG_GW_Counties'!F8+'2013_Urban_GW_Counties'!F8+'2013_MW_GW_Counties'!F8</f>
        <v>27.8</v>
      </c>
      <c r="M8" s="28">
        <f>'2013_AG_GW_Counties'!J8</f>
        <v>0</v>
      </c>
      <c r="N8" s="29">
        <f>'2013_Urban_GW_Counties'!J8</f>
        <v>0</v>
      </c>
      <c r="O8" s="29">
        <f>'2013_MW_GW_Counties'!J8</f>
        <v>0</v>
      </c>
      <c r="P8" s="28">
        <f>'2013_AG_GW_Counties'!J8+'2013_Urban_GW_Counties'!J8+'2013_MW_GW_Counties'!J8</f>
        <v>0</v>
      </c>
      <c r="Q8" s="29">
        <f>'2013_AG_GW_Counties'!H8+'2013_Urban_GW_Counties'!H8+'2013_MW_GW_Counties'!H8</f>
        <v>352.6</v>
      </c>
      <c r="S8" s="27">
        <v>301</v>
      </c>
      <c r="T8" s="25" t="s">
        <v>153</v>
      </c>
      <c r="U8" s="28">
        <f>'2013_AG_GW_Counties'!P8</f>
        <v>618.30000000000007</v>
      </c>
      <c r="V8" s="29">
        <f>'2013_Urban_GW_Counties'!P8</f>
        <v>105.19999999999997</v>
      </c>
      <c r="W8" s="29">
        <f>'2013_MW_GW_Counties'!P8</f>
        <v>0</v>
      </c>
      <c r="X8" s="29">
        <f t="shared" si="3"/>
        <v>723.5</v>
      </c>
      <c r="Y8" s="28">
        <f>'2013_AG_GW_Counties'!U8</f>
        <v>651.80000000000007</v>
      </c>
      <c r="Z8" s="29">
        <f>'2013_Urban_GW_Counties'!U8</f>
        <v>127.49999999999997</v>
      </c>
      <c r="AA8" s="29">
        <f>'2013_MW_GW_Counties'!U8</f>
        <v>0.4</v>
      </c>
      <c r="AB8" s="28">
        <f>'2013_AG_GW_Counties'!Q8+'2013_Urban_GW_Counties'!Q8+'2013_MW_GW_Counties'!Q8</f>
        <v>145.40000000000003</v>
      </c>
      <c r="AC8" s="28">
        <f>'2013_AG_GW_Counties'!R8+'2013_Urban_GW_Counties'!R8+'2013_MW_GW_Counties'!R8</f>
        <v>4.9000000000000004</v>
      </c>
      <c r="AD8" s="28">
        <f>'2013_AG_GW_Counties'!S8+'2013_Urban_GW_Counties'!S8+'2013_MW_GW_Counties'!S8</f>
        <v>3.0999999999999996</v>
      </c>
      <c r="AE8" s="28">
        <f>'2013_AG_GW_Counties'!W8</f>
        <v>0</v>
      </c>
      <c r="AF8" s="29">
        <f>'2013_Urban_GW_Counties'!W8</f>
        <v>0</v>
      </c>
      <c r="AG8" s="29">
        <f>'2013_MW_GW_Counties'!W8</f>
        <v>0</v>
      </c>
      <c r="AH8" s="28">
        <f>'2013_AG_GW_Counties'!W8+'2013_Urban_GW_Counties'!W8+'2013_MW_GW_Counties'!W8</f>
        <v>0</v>
      </c>
      <c r="AI8" s="29">
        <f t="shared" si="1"/>
        <v>779.7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'2013_AG_GW_Counties'!C9</f>
        <v>23.3</v>
      </c>
      <c r="D9" s="29">
        <f>'2013_Urban_GW_Counties'!C9</f>
        <v>3.6</v>
      </c>
      <c r="E9" s="29">
        <f>'2013_MW_GW_Counties'!C9</f>
        <v>0</v>
      </c>
      <c r="F9" s="29">
        <f t="shared" si="0"/>
        <v>26.900000000000002</v>
      </c>
      <c r="G9" s="28">
        <f>'2013_AG_GW_Counties'!H9</f>
        <v>23.5</v>
      </c>
      <c r="H9" s="29">
        <f>'2013_Urban_GW_Counties'!H9</f>
        <v>4.1999999999999993</v>
      </c>
      <c r="I9" s="29">
        <f>'2013_MW_GW_Counties'!H9</f>
        <v>0</v>
      </c>
      <c r="J9" s="28">
        <f>'2013_AG_GW_Counties'!D9+'2013_Urban_GW_Counties'!D9+'2013_MW_GW_Counties'!D9</f>
        <v>4.6000000000000005</v>
      </c>
      <c r="K9" s="28">
        <f>'2013_AG_GW_Counties'!E9+'2013_Urban_GW_Counties'!E9+'2013_MW_GW_Counties'!E9</f>
        <v>0</v>
      </c>
      <c r="L9" s="28">
        <f>'2013_AG_GW_Counties'!F9+'2013_Urban_GW_Counties'!F9+'2013_MW_GW_Counties'!F9</f>
        <v>0</v>
      </c>
      <c r="M9" s="28">
        <f>'2013_AG_GW_Counties'!J9</f>
        <v>0</v>
      </c>
      <c r="N9" s="29">
        <f>'2013_Urban_GW_Counties'!J9</f>
        <v>0</v>
      </c>
      <c r="O9" s="29">
        <f>'2013_MW_GW_Counties'!J9</f>
        <v>0</v>
      </c>
      <c r="P9" s="28">
        <f>'2013_AG_GW_Counties'!J9+'2013_Urban_GW_Counties'!J9+'2013_MW_GW_Counties'!J9</f>
        <v>0</v>
      </c>
      <c r="Q9" s="29">
        <f>'2013_AG_GW_Counties'!H9+'2013_Urban_GW_Counties'!H9+'2013_MW_GW_Counties'!H9</f>
        <v>27.7</v>
      </c>
      <c r="S9" s="27">
        <v>302</v>
      </c>
      <c r="T9" s="25" t="s">
        <v>154</v>
      </c>
      <c r="U9" s="28">
        <f>'2013_AG_GW_Counties'!P9</f>
        <v>578.70000000000005</v>
      </c>
      <c r="V9" s="29">
        <f>'2013_Urban_GW_Counties'!P9</f>
        <v>78.7</v>
      </c>
      <c r="W9" s="29">
        <f>'2013_MW_GW_Counties'!P9</f>
        <v>0</v>
      </c>
      <c r="X9" s="29">
        <f t="shared" si="3"/>
        <v>657.40000000000009</v>
      </c>
      <c r="Y9" s="28">
        <f>'2013_AG_GW_Counties'!U9</f>
        <v>602.4</v>
      </c>
      <c r="Z9" s="29">
        <f>'2013_Urban_GW_Counties'!U9</f>
        <v>145.19999999999996</v>
      </c>
      <c r="AA9" s="29">
        <f>'2013_MW_GW_Counties'!U9</f>
        <v>0</v>
      </c>
      <c r="AB9" s="28">
        <f>'2013_AG_GW_Counties'!Q9+'2013_Urban_GW_Counties'!Q9+'2013_MW_GW_Counties'!Q9</f>
        <v>122.99999999999997</v>
      </c>
      <c r="AC9" s="28">
        <f>'2013_AG_GW_Counties'!R9+'2013_Urban_GW_Counties'!R9+'2013_MW_GW_Counties'!R9</f>
        <v>0</v>
      </c>
      <c r="AD9" s="28">
        <f>'2013_AG_GW_Counties'!S9+'2013_Urban_GW_Counties'!S9+'2013_MW_GW_Counties'!S9</f>
        <v>0</v>
      </c>
      <c r="AE9" s="28">
        <f>'2013_AG_GW_Counties'!W9</f>
        <v>0</v>
      </c>
      <c r="AF9" s="29">
        <f>'2013_Urban_GW_Counties'!W9</f>
        <v>0</v>
      </c>
      <c r="AG9" s="29">
        <f>'2013_MW_GW_Counties'!W9</f>
        <v>0</v>
      </c>
      <c r="AH9" s="28">
        <f>'2013_AG_GW_Counties'!W9+'2013_Urban_GW_Counties'!W9+'2013_MW_GW_Counties'!W9</f>
        <v>0</v>
      </c>
      <c r="AI9" s="29">
        <f t="shared" si="1"/>
        <v>747.59999999999991</v>
      </c>
      <c r="AL9" s="148" t="s">
        <v>230</v>
      </c>
      <c r="AM9" s="150">
        <v>201</v>
      </c>
      <c r="AN9" s="151" t="s">
        <v>151</v>
      </c>
      <c r="AO9" s="138">
        <f t="shared" ref="AO9:BA10" si="6">U6</f>
        <v>81.699999999999989</v>
      </c>
      <c r="AP9" s="138">
        <f t="shared" si="6"/>
        <v>15.599999999999998</v>
      </c>
      <c r="AQ9" s="138">
        <f t="shared" si="6"/>
        <v>0</v>
      </c>
      <c r="AR9" s="138">
        <f t="shared" si="6"/>
        <v>97.299999999999983</v>
      </c>
      <c r="AS9" s="138">
        <f t="shared" si="6"/>
        <v>101.30000000000001</v>
      </c>
      <c r="AT9" s="138">
        <f t="shared" si="6"/>
        <v>146</v>
      </c>
      <c r="AU9" s="138">
        <f t="shared" si="6"/>
        <v>54.699999999999996</v>
      </c>
      <c r="AV9" s="138">
        <f t="shared" si="6"/>
        <v>34.299999999999997</v>
      </c>
      <c r="AW9" s="138">
        <f t="shared" si="6"/>
        <v>0</v>
      </c>
      <c r="AX9" s="138">
        <f t="shared" si="6"/>
        <v>12.5</v>
      </c>
      <c r="AY9" s="138">
        <f t="shared" si="6"/>
        <v>0</v>
      </c>
      <c r="AZ9" s="138">
        <f t="shared" si="6"/>
        <v>0</v>
      </c>
      <c r="BA9" s="138">
        <f t="shared" si="6"/>
        <v>0</v>
      </c>
      <c r="BB9" s="138">
        <f>AH6</f>
        <v>0</v>
      </c>
      <c r="BC9" s="138">
        <f>AI6</f>
        <v>302</v>
      </c>
    </row>
    <row r="10" spans="1:56" ht="13.5" thickBot="1" x14ac:dyDescent="0.25">
      <c r="A10" s="23" t="s">
        <v>24</v>
      </c>
      <c r="B10" s="24" t="s">
        <v>25</v>
      </c>
      <c r="C10" s="28">
        <f>'2013_AG_GW_Counties'!C10</f>
        <v>0.1</v>
      </c>
      <c r="D10" s="29">
        <f>'2013_Urban_GW_Counties'!C10</f>
        <v>11.7</v>
      </c>
      <c r="E10" s="29">
        <f>'2013_MW_GW_Counties'!C10</f>
        <v>0</v>
      </c>
      <c r="F10" s="29">
        <f t="shared" si="0"/>
        <v>11.799999999999999</v>
      </c>
      <c r="G10" s="28">
        <f>'2013_AG_GW_Counties'!H10</f>
        <v>15.7</v>
      </c>
      <c r="H10" s="29">
        <f>'2013_Urban_GW_Counties'!H10</f>
        <v>56.5</v>
      </c>
      <c r="I10" s="29">
        <f>'2013_MW_GW_Counties'!H10</f>
        <v>0</v>
      </c>
      <c r="J10" s="28">
        <f>'2013_AG_GW_Counties'!D10+'2013_Urban_GW_Counties'!D10+'2013_MW_GW_Counties'!D10</f>
        <v>14.3</v>
      </c>
      <c r="K10" s="28">
        <f>'2013_AG_GW_Counties'!E10+'2013_Urban_GW_Counties'!E10+'2013_MW_GW_Counties'!E10</f>
        <v>0</v>
      </c>
      <c r="L10" s="28">
        <f>'2013_AG_GW_Counties'!F10+'2013_Urban_GW_Counties'!F10+'2013_MW_GW_Counties'!F10</f>
        <v>9</v>
      </c>
      <c r="M10" s="28">
        <f>'2013_AG_GW_Counties'!J10</f>
        <v>0</v>
      </c>
      <c r="N10" s="29">
        <f>'2013_Urban_GW_Counties'!J10</f>
        <v>0</v>
      </c>
      <c r="O10" s="29">
        <f>'2013_MW_GW_Counties'!J10</f>
        <v>0</v>
      </c>
      <c r="P10" s="28">
        <f>'2013_AG_GW_Counties'!J10+'2013_Urban_GW_Counties'!J10+'2013_MW_GW_Counties'!J10</f>
        <v>0</v>
      </c>
      <c r="Q10" s="29">
        <f>'2013_AG_GW_Counties'!H10+'2013_Urban_GW_Counties'!H10+'2013_MW_GW_Counties'!H10</f>
        <v>72.2</v>
      </c>
      <c r="S10" s="27">
        <v>401</v>
      </c>
      <c r="T10" s="25" t="s">
        <v>93</v>
      </c>
      <c r="U10" s="28">
        <f>'2013_AG_GW_Counties'!P10</f>
        <v>396.6</v>
      </c>
      <c r="V10" s="29">
        <f>'2013_Urban_GW_Counties'!P10</f>
        <v>63.8</v>
      </c>
      <c r="W10" s="29">
        <f>'2013_MW_GW_Counties'!P10</f>
        <v>0</v>
      </c>
      <c r="X10" s="29">
        <f t="shared" si="3"/>
        <v>460.40000000000003</v>
      </c>
      <c r="Y10" s="28">
        <f>'2013_AG_GW_Counties'!U10</f>
        <v>425.6</v>
      </c>
      <c r="Z10" s="29">
        <f>'2013_Urban_GW_Counties'!U10</f>
        <v>263.10000000000002</v>
      </c>
      <c r="AA10" s="29">
        <f>'2013_MW_GW_Counties'!U10</f>
        <v>0</v>
      </c>
      <c r="AB10" s="28">
        <f>'2013_AG_GW_Counties'!Q10+'2013_Urban_GW_Counties'!Q10+'2013_MW_GW_Counties'!Q10</f>
        <v>106.5</v>
      </c>
      <c r="AC10" s="28">
        <f>'2013_AG_GW_Counties'!R10+'2013_Urban_GW_Counties'!R10+'2013_MW_GW_Counties'!R10</f>
        <v>1.5</v>
      </c>
      <c r="AD10" s="28">
        <f>'2013_AG_GW_Counties'!S10+'2013_Urban_GW_Counties'!S10+'2013_MW_GW_Counties'!S10</f>
        <v>0</v>
      </c>
      <c r="AE10" s="28">
        <f>'2013_AG_GW_Counties'!W10</f>
        <v>0</v>
      </c>
      <c r="AF10" s="29">
        <f>'2013_Urban_GW_Counties'!W10</f>
        <v>0</v>
      </c>
      <c r="AG10" s="29">
        <f>'2013_MW_GW_Counties'!W10</f>
        <v>0</v>
      </c>
      <c r="AH10" s="28">
        <f>'2013_AG_GW_Counties'!W10+'2013_Urban_GW_Counties'!W10+'2013_MW_GW_Counties'!W10</f>
        <v>0</v>
      </c>
      <c r="AI10" s="29">
        <f t="shared" si="1"/>
        <v>688.7</v>
      </c>
      <c r="AL10" s="148"/>
      <c r="AM10" s="152">
        <v>202</v>
      </c>
      <c r="AN10" s="153" t="s">
        <v>152</v>
      </c>
      <c r="AO10" s="154">
        <f t="shared" si="6"/>
        <v>10.899999999999999</v>
      </c>
      <c r="AP10" s="154">
        <f t="shared" si="6"/>
        <v>141.49999999999997</v>
      </c>
      <c r="AQ10" s="154">
        <f t="shared" si="6"/>
        <v>0</v>
      </c>
      <c r="AR10" s="154">
        <f t="shared" si="6"/>
        <v>152.39999999999998</v>
      </c>
      <c r="AS10" s="154">
        <f t="shared" si="6"/>
        <v>20.9</v>
      </c>
      <c r="AT10" s="154">
        <f t="shared" si="6"/>
        <v>1020.3</v>
      </c>
      <c r="AU10" s="154">
        <f t="shared" si="6"/>
        <v>0.3</v>
      </c>
      <c r="AV10" s="154">
        <f t="shared" si="6"/>
        <v>151.70000000000002</v>
      </c>
      <c r="AW10" s="154">
        <f t="shared" si="6"/>
        <v>72.7</v>
      </c>
      <c r="AX10" s="154">
        <f t="shared" si="6"/>
        <v>75.5</v>
      </c>
      <c r="AY10" s="154">
        <f t="shared" si="6"/>
        <v>0</v>
      </c>
      <c r="AZ10" s="154">
        <f t="shared" si="6"/>
        <v>38.300000000000004</v>
      </c>
      <c r="BA10" s="154">
        <f t="shared" si="6"/>
        <v>0</v>
      </c>
      <c r="BB10" s="154">
        <f>AH7</f>
        <v>38.300000000000004</v>
      </c>
      <c r="BC10" s="154">
        <f>AI7</f>
        <v>1041.5</v>
      </c>
    </row>
    <row r="11" spans="1:56" ht="13.5" thickTop="1" x14ac:dyDescent="0.2">
      <c r="A11" s="23" t="s">
        <v>26</v>
      </c>
      <c r="B11" s="24" t="s">
        <v>27</v>
      </c>
      <c r="C11" s="28">
        <f>'2013_AG_GW_Counties'!C11</f>
        <v>2783.1</v>
      </c>
      <c r="D11" s="29">
        <f>'2013_Urban_GW_Counties'!C11</f>
        <v>203.8</v>
      </c>
      <c r="E11" s="29">
        <f>'2013_MW_GW_Counties'!C11</f>
        <v>1.6</v>
      </c>
      <c r="F11" s="29">
        <f t="shared" si="0"/>
        <v>2988.5</v>
      </c>
      <c r="G11" s="28">
        <f>'2013_AG_GW_Counties'!H11</f>
        <v>4085.8</v>
      </c>
      <c r="H11" s="29">
        <f>'2013_Urban_GW_Counties'!H11</f>
        <v>246.10000000000002</v>
      </c>
      <c r="I11" s="29">
        <f>'2013_MW_GW_Counties'!H11</f>
        <v>30.3</v>
      </c>
      <c r="J11" s="28">
        <f>'2013_AG_GW_Counties'!D11+'2013_Urban_GW_Counties'!D11+'2013_MW_GW_Counties'!D11</f>
        <v>562.90000000000009</v>
      </c>
      <c r="K11" s="28">
        <f>'2013_AG_GW_Counties'!E11+'2013_Urban_GW_Counties'!E11+'2013_MW_GW_Counties'!E11</f>
        <v>1.3</v>
      </c>
      <c r="L11" s="28">
        <f>'2013_AG_GW_Counties'!F11+'2013_Urban_GW_Counties'!F11+'2013_MW_GW_Counties'!F11</f>
        <v>42.699999999999996</v>
      </c>
      <c r="M11" s="28">
        <f>'2013_AG_GW_Counties'!J11</f>
        <v>0</v>
      </c>
      <c r="N11" s="29">
        <f>'2013_Urban_GW_Counties'!J11</f>
        <v>0</v>
      </c>
      <c r="O11" s="29">
        <f>'2013_MW_GW_Counties'!J11</f>
        <v>0</v>
      </c>
      <c r="P11" s="28">
        <f>'2013_AG_GW_Counties'!J11+'2013_Urban_GW_Counties'!J11+'2013_MW_GW_Counties'!J11</f>
        <v>0</v>
      </c>
      <c r="Q11" s="29">
        <f>'2013_AG_GW_Counties'!H11+'2013_Urban_GW_Counties'!H11+'2013_MW_GW_Counties'!H11</f>
        <v>4362.2000000000007</v>
      </c>
      <c r="S11" s="27">
        <v>402</v>
      </c>
      <c r="T11" s="25" t="s">
        <v>155</v>
      </c>
      <c r="U11" s="28">
        <f>'2013_AG_GW_Counties'!P11</f>
        <v>3.8</v>
      </c>
      <c r="V11" s="29">
        <f>'2013_Urban_GW_Counties'!P11</f>
        <v>544.1</v>
      </c>
      <c r="W11" s="29">
        <f>'2013_MW_GW_Counties'!P11</f>
        <v>0</v>
      </c>
      <c r="X11" s="29">
        <f t="shared" si="3"/>
        <v>547.9</v>
      </c>
      <c r="Y11" s="28">
        <f>'2013_AG_GW_Counties'!U11</f>
        <v>7.1</v>
      </c>
      <c r="Z11" s="29">
        <f>'2013_Urban_GW_Counties'!U11</f>
        <v>1466.4</v>
      </c>
      <c r="AA11" s="29">
        <f>'2013_MW_GW_Counties'!U11</f>
        <v>25.599999999999998</v>
      </c>
      <c r="AB11" s="28">
        <f>'2013_AG_GW_Counties'!Q11+'2013_Urban_GW_Counties'!Q11+'2013_MW_GW_Counties'!Q11</f>
        <v>58.199999999999996</v>
      </c>
      <c r="AC11" s="28">
        <f>'2013_AG_GW_Counties'!R11+'2013_Urban_GW_Counties'!R11+'2013_MW_GW_Counties'!R11</f>
        <v>16.7</v>
      </c>
      <c r="AD11" s="28">
        <f>'2013_AG_GW_Counties'!S11+'2013_Urban_GW_Counties'!S11+'2013_MW_GW_Counties'!S11</f>
        <v>0</v>
      </c>
      <c r="AE11" s="28">
        <f>'2013_AG_GW_Counties'!W11</f>
        <v>0</v>
      </c>
      <c r="AF11" s="29">
        <f>'2013_Urban_GW_Counties'!W11</f>
        <v>0</v>
      </c>
      <c r="AG11" s="29">
        <f>'2013_MW_GW_Counties'!W11</f>
        <v>0</v>
      </c>
      <c r="AH11" s="28">
        <f>'2013_AG_GW_Counties'!W11+'2013_Urban_GW_Counties'!W11+'2013_MW_GW_Counties'!W11</f>
        <v>0</v>
      </c>
      <c r="AI11" s="29">
        <f t="shared" si="1"/>
        <v>1499.1</v>
      </c>
      <c r="AL11" s="148"/>
      <c r="AM11" s="150"/>
      <c r="AN11" s="155" t="s">
        <v>242</v>
      </c>
      <c r="AO11" s="138">
        <f>SUM(AO9:AO10)</f>
        <v>92.6</v>
      </c>
      <c r="AP11" s="138">
        <f t="shared" ref="AP11:BC11" si="7">SUM(AP9:AP10)</f>
        <v>157.09999999999997</v>
      </c>
      <c r="AQ11" s="138">
        <f t="shared" si="7"/>
        <v>0</v>
      </c>
      <c r="AR11" s="138">
        <f t="shared" si="7"/>
        <v>249.69999999999996</v>
      </c>
      <c r="AS11" s="138">
        <f t="shared" si="7"/>
        <v>122.20000000000002</v>
      </c>
      <c r="AT11" s="138">
        <f t="shared" si="7"/>
        <v>1166.3</v>
      </c>
      <c r="AU11" s="138">
        <f t="shared" si="7"/>
        <v>54.999999999999993</v>
      </c>
      <c r="AV11" s="138">
        <f t="shared" si="7"/>
        <v>186</v>
      </c>
      <c r="AW11" s="138">
        <f t="shared" si="7"/>
        <v>72.7</v>
      </c>
      <c r="AX11" s="138">
        <f t="shared" si="7"/>
        <v>88</v>
      </c>
      <c r="AY11" s="138">
        <f t="shared" si="7"/>
        <v>0</v>
      </c>
      <c r="AZ11" s="138">
        <f t="shared" si="7"/>
        <v>38.300000000000004</v>
      </c>
      <c r="BA11" s="138">
        <f t="shared" si="7"/>
        <v>0</v>
      </c>
      <c r="BB11" s="138">
        <f t="shared" si="7"/>
        <v>38.300000000000004</v>
      </c>
      <c r="BC11" s="138">
        <f t="shared" si="7"/>
        <v>1343.5</v>
      </c>
      <c r="BD11" s="28">
        <f>AS11+AT11+AU11</f>
        <v>1343.5</v>
      </c>
    </row>
    <row r="12" spans="1:56" x14ac:dyDescent="0.2">
      <c r="A12" s="23" t="s">
        <v>28</v>
      </c>
      <c r="B12" s="24" t="s">
        <v>29</v>
      </c>
      <c r="C12" s="28">
        <f>'2013_AG_GW_Counties'!C12</f>
        <v>350.90000000000003</v>
      </c>
      <c r="D12" s="29">
        <f>'2013_Urban_GW_Counties'!C12</f>
        <v>7.9999999999999991</v>
      </c>
      <c r="E12" s="29">
        <f>'2013_MW_GW_Counties'!C12</f>
        <v>2.7</v>
      </c>
      <c r="F12" s="29">
        <f t="shared" si="0"/>
        <v>361.6</v>
      </c>
      <c r="G12" s="28">
        <f>'2013_AG_GW_Counties'!H12</f>
        <v>1139.9999999999998</v>
      </c>
      <c r="H12" s="29">
        <f>'2013_Urban_GW_Counties'!H12</f>
        <v>7.9999999999999991</v>
      </c>
      <c r="I12" s="29">
        <f>'2013_MW_GW_Counties'!H12</f>
        <v>77.90000000000002</v>
      </c>
      <c r="J12" s="28">
        <f>'2013_AG_GW_Counties'!D12+'2013_Urban_GW_Counties'!D12+'2013_MW_GW_Counties'!D12</f>
        <v>31.3</v>
      </c>
      <c r="K12" s="28">
        <f>'2013_AG_GW_Counties'!E12+'2013_Urban_GW_Counties'!E12+'2013_MW_GW_Counties'!E12</f>
        <v>0</v>
      </c>
      <c r="L12" s="28">
        <f>'2013_AG_GW_Counties'!F12+'2013_Urban_GW_Counties'!F12+'2013_MW_GW_Counties'!F12</f>
        <v>56.7</v>
      </c>
      <c r="M12" s="28">
        <f>'2013_AG_GW_Counties'!J12</f>
        <v>64.3</v>
      </c>
      <c r="N12" s="29">
        <f>'2013_Urban_GW_Counties'!J12</f>
        <v>0</v>
      </c>
      <c r="O12" s="29">
        <f>'2013_MW_GW_Counties'!J12</f>
        <v>4.3</v>
      </c>
      <c r="P12" s="28">
        <f>'2013_AG_GW_Counties'!J12+'2013_Urban_GW_Counties'!J12+'2013_MW_GW_Counties'!J12</f>
        <v>68.599999999999994</v>
      </c>
      <c r="Q12" s="29">
        <f>'2013_AG_GW_Counties'!H12+'2013_Urban_GW_Counties'!H12+'2013_MW_GW_Counties'!H12</f>
        <v>1225.8999999999999</v>
      </c>
      <c r="S12" s="27">
        <v>403</v>
      </c>
      <c r="T12" s="25" t="s">
        <v>156</v>
      </c>
      <c r="U12" s="28">
        <f>'2013_AG_GW_Counties'!P12</f>
        <v>205.6</v>
      </c>
      <c r="V12" s="29">
        <f>'2013_Urban_GW_Counties'!P12</f>
        <v>544.29999999999995</v>
      </c>
      <c r="W12" s="29">
        <f>'2013_MW_GW_Counties'!P12</f>
        <v>0.2</v>
      </c>
      <c r="X12" s="29">
        <f t="shared" si="3"/>
        <v>750.1</v>
      </c>
      <c r="Y12" s="28">
        <f>'2013_AG_GW_Counties'!U12</f>
        <v>219.10000000000002</v>
      </c>
      <c r="Z12" s="29">
        <f>'2013_Urban_GW_Counties'!U12</f>
        <v>1227.0999999999999</v>
      </c>
      <c r="AA12" s="29">
        <f>'2013_MW_GW_Counties'!U12</f>
        <v>6.1</v>
      </c>
      <c r="AB12" s="28">
        <f>'2013_AG_GW_Counties'!Q12+'2013_Urban_GW_Counties'!Q12+'2013_MW_GW_Counties'!Q12</f>
        <v>311.2</v>
      </c>
      <c r="AC12" s="28">
        <f>'2013_AG_GW_Counties'!R12+'2013_Urban_GW_Counties'!R12+'2013_MW_GW_Counties'!R12</f>
        <v>66.400000000000006</v>
      </c>
      <c r="AD12" s="28">
        <f>'2013_AG_GW_Counties'!S12+'2013_Urban_GW_Counties'!S12+'2013_MW_GW_Counties'!S12</f>
        <v>0</v>
      </c>
      <c r="AE12" s="28">
        <f>'2013_AG_GW_Counties'!W12</f>
        <v>10.199999999999999</v>
      </c>
      <c r="AF12" s="29">
        <f>'2013_Urban_GW_Counties'!W12</f>
        <v>245.5</v>
      </c>
      <c r="AG12" s="29">
        <f>'2013_MW_GW_Counties'!W12</f>
        <v>0</v>
      </c>
      <c r="AH12" s="28">
        <f>'2013_AG_GW_Counties'!W12+'2013_Urban_GW_Counties'!W12+'2013_MW_GW_Counties'!W12</f>
        <v>255.7</v>
      </c>
      <c r="AI12" s="29">
        <f t="shared" si="1"/>
        <v>1452.2999999999997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'2013_AG_GW_Counties'!C13</f>
        <v>83.2</v>
      </c>
      <c r="D13" s="29">
        <f>'2013_Urban_GW_Counties'!C13</f>
        <v>17.100000000000001</v>
      </c>
      <c r="E13" s="29">
        <f>'2013_MW_GW_Counties'!C13</f>
        <v>0</v>
      </c>
      <c r="F13" s="29">
        <f t="shared" si="0"/>
        <v>100.30000000000001</v>
      </c>
      <c r="G13" s="28">
        <f>'2013_AG_GW_Counties'!H13</f>
        <v>87.4</v>
      </c>
      <c r="H13" s="29">
        <f>'2013_Urban_GW_Counties'!H13</f>
        <v>21.5</v>
      </c>
      <c r="I13" s="29">
        <f>'2013_MW_GW_Counties'!H13</f>
        <v>0</v>
      </c>
      <c r="J13" s="28">
        <f>'2013_AG_GW_Counties'!D13+'2013_Urban_GW_Counties'!D13+'2013_MW_GW_Counties'!D13</f>
        <v>18.399999999999999</v>
      </c>
      <c r="K13" s="28">
        <f>'2013_AG_GW_Counties'!E13+'2013_Urban_GW_Counties'!E13+'2013_MW_GW_Counties'!E13</f>
        <v>0</v>
      </c>
      <c r="L13" s="28">
        <f>'2013_AG_GW_Counties'!F13+'2013_Urban_GW_Counties'!F13+'2013_MW_GW_Counties'!F13</f>
        <v>0</v>
      </c>
      <c r="M13" s="28">
        <f>'2013_AG_GW_Counties'!J13</f>
        <v>0</v>
      </c>
      <c r="N13" s="29">
        <f>'2013_Urban_GW_Counties'!J13</f>
        <v>0</v>
      </c>
      <c r="O13" s="29">
        <f>'2013_MW_GW_Counties'!J13</f>
        <v>0</v>
      </c>
      <c r="P13" s="28">
        <f>'2013_AG_GW_Counties'!J13+'2013_Urban_GW_Counties'!J13+'2013_MW_GW_Counties'!J13</f>
        <v>0</v>
      </c>
      <c r="Q13" s="29">
        <f>'2013_AG_GW_Counties'!H13+'2013_Urban_GW_Counties'!H13+'2013_MW_GW_Counties'!H13</f>
        <v>108.9</v>
      </c>
      <c r="S13" s="27">
        <v>404</v>
      </c>
      <c r="T13" s="25" t="s">
        <v>81</v>
      </c>
      <c r="U13" s="28">
        <f>'2013_AG_GW_Counties'!P13</f>
        <v>36.700000000000003</v>
      </c>
      <c r="V13" s="29">
        <f>'2013_Urban_GW_Counties'!P13</f>
        <v>29.300000000000004</v>
      </c>
      <c r="W13" s="29">
        <f>'2013_MW_GW_Counties'!P13</f>
        <v>0</v>
      </c>
      <c r="X13" s="29">
        <f t="shared" si="3"/>
        <v>66</v>
      </c>
      <c r="Y13" s="28">
        <f>'2013_AG_GW_Counties'!U13</f>
        <v>333.1</v>
      </c>
      <c r="Z13" s="29">
        <f>'2013_Urban_GW_Counties'!U13</f>
        <v>774.30000000000007</v>
      </c>
      <c r="AA13" s="29">
        <f>'2013_MW_GW_Counties'!U13</f>
        <v>0</v>
      </c>
      <c r="AB13" s="28">
        <f>'2013_AG_GW_Counties'!Q13+'2013_Urban_GW_Counties'!Q13+'2013_MW_GW_Counties'!Q13</f>
        <v>27.5</v>
      </c>
      <c r="AC13" s="28">
        <f>'2013_AG_GW_Counties'!R13+'2013_Urban_GW_Counties'!R13+'2013_MW_GW_Counties'!R13</f>
        <v>0.3</v>
      </c>
      <c r="AD13" s="28">
        <f>'2013_AG_GW_Counties'!S13+'2013_Urban_GW_Counties'!S13+'2013_MW_GW_Counties'!S13</f>
        <v>0</v>
      </c>
      <c r="AE13" s="28">
        <f>'2013_AG_GW_Counties'!W13</f>
        <v>0</v>
      </c>
      <c r="AF13" s="29">
        <f>'2013_Urban_GW_Counties'!W13</f>
        <v>0</v>
      </c>
      <c r="AG13" s="29">
        <f>'2013_MW_GW_Counties'!W13</f>
        <v>0</v>
      </c>
      <c r="AH13" s="28">
        <f>'2013_AG_GW_Counties'!W13+'2013_Urban_GW_Counties'!W13+'2013_MW_GW_Counties'!W13</f>
        <v>0</v>
      </c>
      <c r="AI13" s="29">
        <f t="shared" si="1"/>
        <v>1107.4000000000001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'2013_AG_GW_Counties'!C14</f>
        <v>0</v>
      </c>
      <c r="D14" s="29">
        <f>'2013_Urban_GW_Counties'!C14</f>
        <v>0.9</v>
      </c>
      <c r="E14" s="29">
        <f>'2013_MW_GW_Counties'!C14</f>
        <v>0</v>
      </c>
      <c r="F14" s="29">
        <f t="shared" si="0"/>
        <v>0.9</v>
      </c>
      <c r="G14" s="28">
        <f>'2013_AG_GW_Counties'!H14</f>
        <v>3116.8</v>
      </c>
      <c r="H14" s="29">
        <f>'2013_Urban_GW_Counties'!H14</f>
        <v>63</v>
      </c>
      <c r="I14" s="29">
        <f>'2013_MW_GW_Counties'!H14</f>
        <v>30.3</v>
      </c>
      <c r="J14" s="28">
        <f>'2013_AG_GW_Counties'!D14+'2013_Urban_GW_Counties'!D14+'2013_MW_GW_Counties'!D14</f>
        <v>1.5999999999999999</v>
      </c>
      <c r="K14" s="28">
        <f>'2013_AG_GW_Counties'!E14+'2013_Urban_GW_Counties'!E14+'2013_MW_GW_Counties'!E14</f>
        <v>0</v>
      </c>
      <c r="L14" s="28">
        <f>'2013_AG_GW_Counties'!F14+'2013_Urban_GW_Counties'!F14+'2013_MW_GW_Counties'!F14</f>
        <v>0</v>
      </c>
      <c r="M14" s="28">
        <f>'2013_AG_GW_Counties'!J14</f>
        <v>252.90000000000003</v>
      </c>
      <c r="N14" s="29">
        <f>'2013_Urban_GW_Counties'!J14</f>
        <v>2</v>
      </c>
      <c r="O14" s="29">
        <f>'2013_MW_GW_Counties'!J14</f>
        <v>0</v>
      </c>
      <c r="P14" s="28">
        <f>'2013_AG_GW_Counties'!J14+'2013_Urban_GW_Counties'!J14+'2013_MW_GW_Counties'!J14</f>
        <v>254.90000000000003</v>
      </c>
      <c r="Q14" s="29">
        <f>'2013_AG_GW_Counties'!H14+'2013_Urban_GW_Counties'!H14+'2013_MW_GW_Counties'!H14</f>
        <v>3210.1000000000004</v>
      </c>
      <c r="S14" s="27">
        <v>501</v>
      </c>
      <c r="T14" s="25" t="s">
        <v>157</v>
      </c>
      <c r="U14" s="28">
        <f>'2013_AG_GW_Counties'!P14</f>
        <v>77.899999999999991</v>
      </c>
      <c r="V14" s="29">
        <f>'2013_Urban_GW_Counties'!P14</f>
        <v>11.600000000000001</v>
      </c>
      <c r="W14" s="29">
        <f>'2013_MW_GW_Counties'!P14</f>
        <v>0.7</v>
      </c>
      <c r="X14" s="29">
        <f t="shared" si="3"/>
        <v>90.2</v>
      </c>
      <c r="Y14" s="28">
        <f>'2013_AG_GW_Counties'!U14</f>
        <v>297.7</v>
      </c>
      <c r="Z14" s="29">
        <f>'2013_Urban_GW_Counties'!U14</f>
        <v>14.000000000000002</v>
      </c>
      <c r="AA14" s="29">
        <f>'2013_MW_GW_Counties'!U14</f>
        <v>12.799999999999999</v>
      </c>
      <c r="AB14" s="28">
        <f>'2013_AG_GW_Counties'!Q14+'2013_Urban_GW_Counties'!Q14+'2013_MW_GW_Counties'!Q14</f>
        <v>16.199999999999996</v>
      </c>
      <c r="AC14" s="28">
        <f>'2013_AG_GW_Counties'!R14+'2013_Urban_GW_Counties'!R14+'2013_MW_GW_Counties'!R14</f>
        <v>0</v>
      </c>
      <c r="AD14" s="28">
        <f>'2013_AG_GW_Counties'!S14+'2013_Urban_GW_Counties'!S14+'2013_MW_GW_Counties'!S14</f>
        <v>3.8</v>
      </c>
      <c r="AE14" s="28">
        <f>'2013_AG_GW_Counties'!W14</f>
        <v>7</v>
      </c>
      <c r="AF14" s="29">
        <f>'2013_Urban_GW_Counties'!W14</f>
        <v>0</v>
      </c>
      <c r="AG14" s="29">
        <f>'2013_MW_GW_Counties'!W14</f>
        <v>0</v>
      </c>
      <c r="AH14" s="28">
        <f>'2013_AG_GW_Counties'!W14+'2013_Urban_GW_Counties'!W14+'2013_MW_GW_Counties'!W14</f>
        <v>7</v>
      </c>
      <c r="AI14" s="29">
        <f t="shared" si="1"/>
        <v>324.5</v>
      </c>
      <c r="AL14" s="148" t="s">
        <v>231</v>
      </c>
      <c r="AM14" s="150">
        <v>301</v>
      </c>
      <c r="AN14" s="151" t="s">
        <v>153</v>
      </c>
      <c r="AO14" s="138">
        <f t="shared" ref="AO14:BA15" si="8">U8</f>
        <v>618.30000000000007</v>
      </c>
      <c r="AP14" s="138">
        <f t="shared" si="8"/>
        <v>105.19999999999997</v>
      </c>
      <c r="AQ14" s="138">
        <f t="shared" si="8"/>
        <v>0</v>
      </c>
      <c r="AR14" s="138">
        <f t="shared" si="8"/>
        <v>723.5</v>
      </c>
      <c r="AS14" s="138">
        <f t="shared" si="8"/>
        <v>651.80000000000007</v>
      </c>
      <c r="AT14" s="138">
        <f t="shared" si="8"/>
        <v>127.49999999999997</v>
      </c>
      <c r="AU14" s="138">
        <f t="shared" si="8"/>
        <v>0.4</v>
      </c>
      <c r="AV14" s="138">
        <f t="shared" si="8"/>
        <v>145.40000000000003</v>
      </c>
      <c r="AW14" s="138">
        <f t="shared" si="8"/>
        <v>4.9000000000000004</v>
      </c>
      <c r="AX14" s="138">
        <f t="shared" si="8"/>
        <v>3.0999999999999996</v>
      </c>
      <c r="AY14" s="138">
        <f t="shared" si="8"/>
        <v>0</v>
      </c>
      <c r="AZ14" s="138">
        <f t="shared" si="8"/>
        <v>0</v>
      </c>
      <c r="BA14" s="138">
        <f t="shared" si="8"/>
        <v>0</v>
      </c>
      <c r="BB14" s="138">
        <f>AH8</f>
        <v>0</v>
      </c>
      <c r="BC14" s="138">
        <f>AI8</f>
        <v>779.7</v>
      </c>
    </row>
    <row r="15" spans="1:56" ht="13.5" thickBot="1" x14ac:dyDescent="0.25">
      <c r="A15" s="23" t="s">
        <v>34</v>
      </c>
      <c r="B15" s="24" t="s">
        <v>35</v>
      </c>
      <c r="C15" s="28">
        <f>'2013_AG_GW_Counties'!C15</f>
        <v>84.59999999999998</v>
      </c>
      <c r="D15" s="29">
        <f>'2013_Urban_GW_Counties'!C15</f>
        <v>11.499999999999998</v>
      </c>
      <c r="E15" s="29">
        <f>'2013_MW_GW_Counties'!C15</f>
        <v>0</v>
      </c>
      <c r="F15" s="29">
        <f t="shared" si="0"/>
        <v>96.09999999999998</v>
      </c>
      <c r="G15" s="28">
        <f>'2013_AG_GW_Counties'!H15</f>
        <v>112.69999999999999</v>
      </c>
      <c r="H15" s="29">
        <f>'2013_Urban_GW_Counties'!H15</f>
        <v>11.499999999999998</v>
      </c>
      <c r="I15" s="29">
        <f>'2013_MW_GW_Counties'!H15</f>
        <v>0</v>
      </c>
      <c r="J15" s="28">
        <f>'2013_AG_GW_Counties'!D15+'2013_Urban_GW_Counties'!D15+'2013_MW_GW_Counties'!D15</f>
        <v>19.799999999999997</v>
      </c>
      <c r="K15" s="28">
        <f>'2013_AG_GW_Counties'!E15+'2013_Urban_GW_Counties'!E15+'2013_MW_GW_Counties'!E15</f>
        <v>0</v>
      </c>
      <c r="L15" s="28">
        <f>'2013_AG_GW_Counties'!F15+'2013_Urban_GW_Counties'!F15+'2013_MW_GW_Counties'!F15</f>
        <v>0</v>
      </c>
      <c r="M15" s="28">
        <f>'2013_AG_GW_Counties'!J15</f>
        <v>0</v>
      </c>
      <c r="N15" s="29">
        <f>'2013_Urban_GW_Counties'!J15</f>
        <v>0</v>
      </c>
      <c r="O15" s="29">
        <f>'2013_MW_GW_Counties'!J15</f>
        <v>0</v>
      </c>
      <c r="P15" s="28">
        <f>'2013_AG_GW_Counties'!J15+'2013_Urban_GW_Counties'!J15+'2013_MW_GW_Counties'!J15</f>
        <v>0</v>
      </c>
      <c r="Q15" s="29">
        <f>'2013_AG_GW_Counties'!H15+'2013_Urban_GW_Counties'!H15+'2013_MW_GW_Counties'!H15</f>
        <v>124.19999999999999</v>
      </c>
      <c r="S15" s="27">
        <v>502</v>
      </c>
      <c r="T15" s="25" t="s">
        <v>158</v>
      </c>
      <c r="U15" s="28">
        <f>'2013_AG_GW_Counties'!P15</f>
        <v>0.89999999999999991</v>
      </c>
      <c r="V15" s="29">
        <f>'2013_Urban_GW_Counties'!P15</f>
        <v>0.4</v>
      </c>
      <c r="W15" s="29">
        <f>'2013_MW_GW_Counties'!P15</f>
        <v>0</v>
      </c>
      <c r="X15" s="29">
        <f t="shared" si="3"/>
        <v>1.2999999999999998</v>
      </c>
      <c r="Y15" s="28">
        <f>'2013_AG_GW_Counties'!U15</f>
        <v>9.6000000000000014</v>
      </c>
      <c r="Z15" s="29">
        <f>'2013_Urban_GW_Counties'!U15</f>
        <v>0.6</v>
      </c>
      <c r="AA15" s="29">
        <f>'2013_MW_GW_Counties'!U15</f>
        <v>0</v>
      </c>
      <c r="AB15" s="28">
        <f>'2013_AG_GW_Counties'!Q15+'2013_Urban_GW_Counties'!Q15+'2013_MW_GW_Counties'!Q15</f>
        <v>0.4</v>
      </c>
      <c r="AC15" s="28">
        <f>'2013_AG_GW_Counties'!R15+'2013_Urban_GW_Counties'!R15+'2013_MW_GW_Counties'!R15</f>
        <v>0</v>
      </c>
      <c r="AD15" s="28">
        <f>'2013_AG_GW_Counties'!S15+'2013_Urban_GW_Counties'!S15+'2013_MW_GW_Counties'!S15</f>
        <v>0.4</v>
      </c>
      <c r="AE15" s="28">
        <f>'2013_AG_GW_Counties'!W15</f>
        <v>0</v>
      </c>
      <c r="AF15" s="29">
        <f>'2013_Urban_GW_Counties'!W15</f>
        <v>0</v>
      </c>
      <c r="AG15" s="29">
        <f>'2013_MW_GW_Counties'!W15</f>
        <v>0</v>
      </c>
      <c r="AH15" s="28">
        <f>'2013_AG_GW_Counties'!W15+'2013_Urban_GW_Counties'!W15+'2013_MW_GW_Counties'!W15</f>
        <v>0</v>
      </c>
      <c r="AI15" s="29">
        <f t="shared" si="1"/>
        <v>10.200000000000001</v>
      </c>
      <c r="AL15" s="148"/>
      <c r="AM15" s="152">
        <v>302</v>
      </c>
      <c r="AN15" s="153" t="s">
        <v>154</v>
      </c>
      <c r="AO15" s="154">
        <f t="shared" si="8"/>
        <v>578.70000000000005</v>
      </c>
      <c r="AP15" s="154">
        <f t="shared" si="8"/>
        <v>78.7</v>
      </c>
      <c r="AQ15" s="154">
        <f t="shared" si="8"/>
        <v>0</v>
      </c>
      <c r="AR15" s="154">
        <f t="shared" si="8"/>
        <v>657.40000000000009</v>
      </c>
      <c r="AS15" s="154">
        <f t="shared" si="8"/>
        <v>602.4</v>
      </c>
      <c r="AT15" s="154">
        <f t="shared" si="8"/>
        <v>145.19999999999996</v>
      </c>
      <c r="AU15" s="154">
        <f t="shared" si="8"/>
        <v>0</v>
      </c>
      <c r="AV15" s="154">
        <f t="shared" si="8"/>
        <v>122.99999999999997</v>
      </c>
      <c r="AW15" s="154">
        <f t="shared" si="8"/>
        <v>0</v>
      </c>
      <c r="AX15" s="154">
        <f t="shared" si="8"/>
        <v>0</v>
      </c>
      <c r="AY15" s="154">
        <f t="shared" si="8"/>
        <v>0</v>
      </c>
      <c r="AZ15" s="154">
        <f t="shared" si="8"/>
        <v>0</v>
      </c>
      <c r="BA15" s="154">
        <f t="shared" si="8"/>
        <v>0</v>
      </c>
      <c r="BB15" s="154">
        <f>AH9</f>
        <v>0</v>
      </c>
      <c r="BC15" s="154">
        <f>AI9</f>
        <v>747.59999999999991</v>
      </c>
    </row>
    <row r="16" spans="1:56" ht="13.5" thickTop="1" x14ac:dyDescent="0.2">
      <c r="A16" s="23" t="s">
        <v>36</v>
      </c>
      <c r="B16" s="24" t="s">
        <v>37</v>
      </c>
      <c r="C16" s="28">
        <f>'2013_AG_GW_Counties'!C16</f>
        <v>2556.5000000000005</v>
      </c>
      <c r="D16" s="29">
        <f>'2013_Urban_GW_Counties'!C16</f>
        <v>145.80000000000001</v>
      </c>
      <c r="E16" s="29">
        <f>'2013_MW_GW_Counties'!C16</f>
        <v>36.200000000000003</v>
      </c>
      <c r="F16" s="29">
        <f t="shared" si="0"/>
        <v>2738.5000000000005</v>
      </c>
      <c r="G16" s="28">
        <f>'2013_AG_GW_Counties'!H16</f>
        <v>3509.7000000000003</v>
      </c>
      <c r="H16" s="29">
        <f>'2013_Urban_GW_Counties'!H16</f>
        <v>223.3</v>
      </c>
      <c r="I16" s="29">
        <f>'2013_MW_GW_Counties'!H16</f>
        <v>59.900000000000006</v>
      </c>
      <c r="J16" s="28">
        <f>'2013_AG_GW_Counties'!D16+'2013_Urban_GW_Counties'!D16+'2013_MW_GW_Counties'!D16</f>
        <v>508.10000000000014</v>
      </c>
      <c r="K16" s="28">
        <f>'2013_AG_GW_Counties'!E16+'2013_Urban_GW_Counties'!E16+'2013_MW_GW_Counties'!E16</f>
        <v>28.2</v>
      </c>
      <c r="L16" s="28">
        <f>'2013_AG_GW_Counties'!F16+'2013_Urban_GW_Counties'!F16+'2013_MW_GW_Counties'!F16</f>
        <v>45.4</v>
      </c>
      <c r="M16" s="28">
        <f>'2013_AG_GW_Counties'!J16</f>
        <v>14.1</v>
      </c>
      <c r="N16" s="29">
        <f>'2013_Urban_GW_Counties'!J16</f>
        <v>4.2</v>
      </c>
      <c r="O16" s="29">
        <f>'2013_MW_GW_Counties'!J16</f>
        <v>0</v>
      </c>
      <c r="P16" s="28">
        <f>'2013_AG_GW_Counties'!J16+'2013_Urban_GW_Counties'!J16+'2013_MW_GW_Counties'!J16</f>
        <v>18.3</v>
      </c>
      <c r="Q16" s="29">
        <f>'2013_AG_GW_Counties'!H16+'2013_Urban_GW_Counties'!H16+'2013_MW_GW_Counties'!H16</f>
        <v>3792.9000000000005</v>
      </c>
      <c r="S16" s="27">
        <v>503</v>
      </c>
      <c r="T16" s="25" t="s">
        <v>159</v>
      </c>
      <c r="U16" s="28">
        <f>'2013_AG_GW_Counties'!P16</f>
        <v>327</v>
      </c>
      <c r="V16" s="29">
        <f>'2013_Urban_GW_Counties'!P16</f>
        <v>28.299999999999997</v>
      </c>
      <c r="W16" s="29">
        <f>'2013_MW_GW_Counties'!P16</f>
        <v>0</v>
      </c>
      <c r="X16" s="29">
        <f t="shared" si="3"/>
        <v>355.3</v>
      </c>
      <c r="Y16" s="28">
        <f>'2013_AG_GW_Counties'!U16</f>
        <v>575.5</v>
      </c>
      <c r="Z16" s="29">
        <f>'2013_Urban_GW_Counties'!U16</f>
        <v>40.299999999999997</v>
      </c>
      <c r="AA16" s="29">
        <f>'2013_MW_GW_Counties'!U16</f>
        <v>0.70000000000000007</v>
      </c>
      <c r="AB16" s="28">
        <f>'2013_AG_GW_Counties'!Q16+'2013_Urban_GW_Counties'!Q16+'2013_MW_GW_Counties'!Q16</f>
        <v>36</v>
      </c>
      <c r="AC16" s="28">
        <f>'2013_AG_GW_Counties'!R16+'2013_Urban_GW_Counties'!R16+'2013_MW_GW_Counties'!R16</f>
        <v>0</v>
      </c>
      <c r="AD16" s="28">
        <f>'2013_AG_GW_Counties'!S16+'2013_Urban_GW_Counties'!S16+'2013_MW_GW_Counties'!S16</f>
        <v>29.599999999999998</v>
      </c>
      <c r="AE16" s="28">
        <f>'2013_AG_GW_Counties'!W16</f>
        <v>7.2</v>
      </c>
      <c r="AF16" s="29">
        <f>'2013_Urban_GW_Counties'!W16</f>
        <v>0</v>
      </c>
      <c r="AG16" s="29">
        <f>'2013_MW_GW_Counties'!W16</f>
        <v>0</v>
      </c>
      <c r="AH16" s="28">
        <f>'2013_AG_GW_Counties'!W16+'2013_Urban_GW_Counties'!W16+'2013_MW_GW_Counties'!W16</f>
        <v>7.2</v>
      </c>
      <c r="AI16" s="29">
        <f t="shared" si="1"/>
        <v>616.5</v>
      </c>
      <c r="AL16" s="148"/>
      <c r="AM16" s="150"/>
      <c r="AN16" s="155" t="s">
        <v>242</v>
      </c>
      <c r="AO16" s="138">
        <f>SUM(AO14:AO15)</f>
        <v>1197</v>
      </c>
      <c r="AP16" s="138">
        <f t="shared" ref="AP16:BC16" si="9">SUM(AP14:AP15)</f>
        <v>183.89999999999998</v>
      </c>
      <c r="AQ16" s="138">
        <f t="shared" si="9"/>
        <v>0</v>
      </c>
      <c r="AR16" s="138">
        <f t="shared" si="9"/>
        <v>1380.9</v>
      </c>
      <c r="AS16" s="138">
        <f t="shared" si="9"/>
        <v>1254.2</v>
      </c>
      <c r="AT16" s="138">
        <f t="shared" si="9"/>
        <v>272.69999999999993</v>
      </c>
      <c r="AU16" s="138">
        <f t="shared" si="9"/>
        <v>0.4</v>
      </c>
      <c r="AV16" s="138">
        <f t="shared" si="9"/>
        <v>268.39999999999998</v>
      </c>
      <c r="AW16" s="138">
        <f t="shared" si="9"/>
        <v>4.9000000000000004</v>
      </c>
      <c r="AX16" s="138">
        <f t="shared" si="9"/>
        <v>3.0999999999999996</v>
      </c>
      <c r="AY16" s="138">
        <f t="shared" si="9"/>
        <v>0</v>
      </c>
      <c r="AZ16" s="138">
        <f t="shared" si="9"/>
        <v>0</v>
      </c>
      <c r="BA16" s="138">
        <f t="shared" si="9"/>
        <v>0</v>
      </c>
      <c r="BB16" s="138">
        <f t="shared" si="9"/>
        <v>0</v>
      </c>
      <c r="BC16" s="138">
        <f t="shared" si="9"/>
        <v>1527.3</v>
      </c>
      <c r="BD16" s="28">
        <f>AS16+AT16+AU16</f>
        <v>1527.3000000000002</v>
      </c>
    </row>
    <row r="17" spans="1:56" x14ac:dyDescent="0.2">
      <c r="A17" s="23" t="s">
        <v>38</v>
      </c>
      <c r="B17" s="24" t="s">
        <v>39</v>
      </c>
      <c r="C17" s="28">
        <f>'2013_AG_GW_Counties'!C17</f>
        <v>1358.2</v>
      </c>
      <c r="D17" s="29">
        <f>'2013_Urban_GW_Counties'!C17</f>
        <v>30.699999999999996</v>
      </c>
      <c r="E17" s="29">
        <f>'2013_MW_GW_Counties'!C17</f>
        <v>0</v>
      </c>
      <c r="F17" s="29">
        <f t="shared" si="0"/>
        <v>1388.9</v>
      </c>
      <c r="G17" s="28">
        <f>'2013_AG_GW_Counties'!H17</f>
        <v>1651.9</v>
      </c>
      <c r="H17" s="29">
        <f>'2013_Urban_GW_Counties'!H17</f>
        <v>33.299999999999997</v>
      </c>
      <c r="I17" s="29">
        <f>'2013_MW_GW_Counties'!H17</f>
        <v>0</v>
      </c>
      <c r="J17" s="28">
        <f>'2013_AG_GW_Counties'!D17+'2013_Urban_GW_Counties'!D17+'2013_MW_GW_Counties'!D17</f>
        <v>166.50000000000003</v>
      </c>
      <c r="K17" s="28">
        <f>'2013_AG_GW_Counties'!E17+'2013_Urban_GW_Counties'!E17+'2013_MW_GW_Counties'!E17</f>
        <v>0</v>
      </c>
      <c r="L17" s="28">
        <f>'2013_AG_GW_Counties'!F17+'2013_Urban_GW_Counties'!F17+'2013_MW_GW_Counties'!F17</f>
        <v>11.4</v>
      </c>
      <c r="M17" s="28">
        <f>'2013_AG_GW_Counties'!J17</f>
        <v>0</v>
      </c>
      <c r="N17" s="29">
        <f>'2013_Urban_GW_Counties'!J17</f>
        <v>0</v>
      </c>
      <c r="O17" s="29">
        <f>'2013_MW_GW_Counties'!J17</f>
        <v>0</v>
      </c>
      <c r="P17" s="28">
        <f>'2013_AG_GW_Counties'!J17+'2013_Urban_GW_Counties'!J17+'2013_MW_GW_Counties'!J17</f>
        <v>0</v>
      </c>
      <c r="Q17" s="29">
        <f>'2013_AG_GW_Counties'!H17+'2013_Urban_GW_Counties'!H17+'2013_MW_GW_Counties'!H17</f>
        <v>1685.2</v>
      </c>
      <c r="S17" s="27">
        <v>504</v>
      </c>
      <c r="T17" s="25" t="s">
        <v>160</v>
      </c>
      <c r="U17" s="28">
        <f>'2013_AG_GW_Counties'!P17</f>
        <v>226</v>
      </c>
      <c r="V17" s="29">
        <f>'2013_Urban_GW_Counties'!P17</f>
        <v>34.299999999999997</v>
      </c>
      <c r="W17" s="29">
        <f>'2013_MW_GW_Counties'!P17</f>
        <v>0</v>
      </c>
      <c r="X17" s="29">
        <f t="shared" si="3"/>
        <v>260.3</v>
      </c>
      <c r="Y17" s="28">
        <f>'2013_AG_GW_Counties'!U17</f>
        <v>330.4</v>
      </c>
      <c r="Z17" s="29">
        <f>'2013_Urban_GW_Counties'!U17</f>
        <v>70.400000000000006</v>
      </c>
      <c r="AA17" s="29">
        <f>'2013_MW_GW_Counties'!U17</f>
        <v>1</v>
      </c>
      <c r="AB17" s="28">
        <f>'2013_AG_GW_Counties'!Q17+'2013_Urban_GW_Counties'!Q17+'2013_MW_GW_Counties'!Q17</f>
        <v>25.400000000000006</v>
      </c>
      <c r="AC17" s="28">
        <f>'2013_AG_GW_Counties'!R17+'2013_Urban_GW_Counties'!R17+'2013_MW_GW_Counties'!R17</f>
        <v>0</v>
      </c>
      <c r="AD17" s="28">
        <f>'2013_AG_GW_Counties'!S17+'2013_Urban_GW_Counties'!S17+'2013_MW_GW_Counties'!S17</f>
        <v>22.2</v>
      </c>
      <c r="AE17" s="28">
        <f>'2013_AG_GW_Counties'!W17</f>
        <v>0</v>
      </c>
      <c r="AF17" s="29">
        <f>'2013_Urban_GW_Counties'!W17</f>
        <v>0</v>
      </c>
      <c r="AG17" s="29">
        <f>'2013_MW_GW_Counties'!W17</f>
        <v>0</v>
      </c>
      <c r="AH17" s="28">
        <f>'2013_AG_GW_Counties'!W17+'2013_Urban_GW_Counties'!W17+'2013_MW_GW_Counties'!W17</f>
        <v>0</v>
      </c>
      <c r="AI17" s="29">
        <f t="shared" si="1"/>
        <v>401.79999999999995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'2013_AG_GW_Counties'!C18</f>
        <v>49.7</v>
      </c>
      <c r="D18" s="29">
        <f>'2013_Urban_GW_Counties'!C18</f>
        <v>4.5999999999999996</v>
      </c>
      <c r="E18" s="29">
        <f>'2013_MW_GW_Counties'!C18</f>
        <v>0</v>
      </c>
      <c r="F18" s="29">
        <f t="shared" si="0"/>
        <v>54.300000000000004</v>
      </c>
      <c r="G18" s="28">
        <f>'2013_AG_GW_Counties'!H18</f>
        <v>66.400000000000006</v>
      </c>
      <c r="H18" s="29">
        <f>'2013_Urban_GW_Counties'!H18</f>
        <v>11.3</v>
      </c>
      <c r="I18" s="29">
        <f>'2013_MW_GW_Counties'!H18</f>
        <v>0</v>
      </c>
      <c r="J18" s="28">
        <f>'2013_AG_GW_Counties'!D18+'2013_Urban_GW_Counties'!D18+'2013_MW_GW_Counties'!D18</f>
        <v>5.1999999999999993</v>
      </c>
      <c r="K18" s="28">
        <f>'2013_AG_GW_Counties'!E18+'2013_Urban_GW_Counties'!E18+'2013_MW_GW_Counties'!E18</f>
        <v>0</v>
      </c>
      <c r="L18" s="28">
        <f>'2013_AG_GW_Counties'!F18+'2013_Urban_GW_Counties'!F18+'2013_MW_GW_Counties'!F18</f>
        <v>0.4</v>
      </c>
      <c r="M18" s="28">
        <f>'2013_AG_GW_Counties'!J18</f>
        <v>0</v>
      </c>
      <c r="N18" s="29">
        <f>'2013_Urban_GW_Counties'!J18</f>
        <v>0</v>
      </c>
      <c r="O18" s="29">
        <f>'2013_MW_GW_Counties'!J18</f>
        <v>0</v>
      </c>
      <c r="P18" s="28">
        <f>'2013_AG_GW_Counties'!J18+'2013_Urban_GW_Counties'!J18+'2013_MW_GW_Counties'!J18</f>
        <v>0</v>
      </c>
      <c r="Q18" s="29">
        <f>'2013_AG_GW_Counties'!H18+'2013_Urban_GW_Counties'!H18+'2013_MW_GW_Counties'!H18</f>
        <v>77.7</v>
      </c>
      <c r="S18" s="27">
        <v>505</v>
      </c>
      <c r="T18" s="25" t="s">
        <v>161</v>
      </c>
      <c r="U18" s="28">
        <f>'2013_AG_GW_Counties'!P18</f>
        <v>59</v>
      </c>
      <c r="V18" s="29">
        <f>'2013_Urban_GW_Counties'!P18</f>
        <v>4.8999999999999995</v>
      </c>
      <c r="W18" s="29">
        <f>'2013_MW_GW_Counties'!P18</f>
        <v>0</v>
      </c>
      <c r="X18" s="29">
        <f t="shared" si="3"/>
        <v>63.9</v>
      </c>
      <c r="Y18" s="28">
        <f>'2013_AG_GW_Counties'!U18</f>
        <v>76</v>
      </c>
      <c r="Z18" s="29">
        <f>'2013_Urban_GW_Counties'!U18</f>
        <v>11.600000000000001</v>
      </c>
      <c r="AA18" s="29">
        <f>'2013_MW_GW_Counties'!U18</f>
        <v>0</v>
      </c>
      <c r="AB18" s="28">
        <f>'2013_AG_GW_Counties'!Q18+'2013_Urban_GW_Counties'!Q18+'2013_MW_GW_Counties'!Q18</f>
        <v>5.6999999999999993</v>
      </c>
      <c r="AC18" s="28">
        <f>'2013_AG_GW_Counties'!R18+'2013_Urban_GW_Counties'!R18+'2013_MW_GW_Counties'!R18</f>
        <v>0</v>
      </c>
      <c r="AD18" s="28">
        <f>'2013_AG_GW_Counties'!S18+'2013_Urban_GW_Counties'!S18+'2013_MW_GW_Counties'!S18</f>
        <v>0.4</v>
      </c>
      <c r="AE18" s="28">
        <f>'2013_AG_GW_Counties'!W18</f>
        <v>0</v>
      </c>
      <c r="AF18" s="29">
        <f>'2013_Urban_GW_Counties'!W18</f>
        <v>0</v>
      </c>
      <c r="AG18" s="29">
        <f>'2013_MW_GW_Counties'!W18</f>
        <v>0</v>
      </c>
      <c r="AH18" s="28">
        <f>'2013_AG_GW_Counties'!W18+'2013_Urban_GW_Counties'!W18+'2013_MW_GW_Counties'!W18</f>
        <v>0</v>
      </c>
      <c r="AI18" s="29">
        <f t="shared" si="1"/>
        <v>87.6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'2013_AG_GW_Counties'!C19</f>
        <v>58.1</v>
      </c>
      <c r="D19" s="29">
        <f>'2013_Urban_GW_Counties'!C19</f>
        <v>8.7000000000000011</v>
      </c>
      <c r="E19" s="29">
        <f>'2013_MW_GW_Counties'!C19</f>
        <v>7.6999999999999993</v>
      </c>
      <c r="F19" s="29">
        <f t="shared" si="0"/>
        <v>74.5</v>
      </c>
      <c r="G19" s="28">
        <f>'2013_AG_GW_Counties'!H19</f>
        <v>203</v>
      </c>
      <c r="H19" s="29">
        <f>'2013_Urban_GW_Counties'!H19</f>
        <v>9.3000000000000007</v>
      </c>
      <c r="I19" s="29">
        <f>'2013_MW_GW_Counties'!H19</f>
        <v>19.899999999999999</v>
      </c>
      <c r="J19" s="28">
        <f>'2013_AG_GW_Counties'!D19+'2013_Urban_GW_Counties'!D19+'2013_MW_GW_Counties'!D19</f>
        <v>11.9</v>
      </c>
      <c r="K19" s="28">
        <f>'2013_AG_GW_Counties'!E19+'2013_Urban_GW_Counties'!E19+'2013_MW_GW_Counties'!E19</f>
        <v>0</v>
      </c>
      <c r="L19" s="28">
        <f>'2013_AG_GW_Counties'!F19+'2013_Urban_GW_Counties'!F19+'2013_MW_GW_Counties'!F19</f>
        <v>3.3000000000000003</v>
      </c>
      <c r="M19" s="28">
        <f>'2013_AG_GW_Counties'!J19</f>
        <v>4</v>
      </c>
      <c r="N19" s="29">
        <f>'2013_Urban_GW_Counties'!J19</f>
        <v>0</v>
      </c>
      <c r="O19" s="29">
        <f>'2013_MW_GW_Counties'!J19</f>
        <v>0.7</v>
      </c>
      <c r="P19" s="28">
        <f>'2013_AG_GW_Counties'!J19+'2013_Urban_GW_Counties'!J19+'2013_MW_GW_Counties'!J19</f>
        <v>4.7</v>
      </c>
      <c r="Q19" s="29">
        <f>'2013_AG_GW_Counties'!H19+'2013_Urban_GW_Counties'!H19+'2013_MW_GW_Counties'!H19</f>
        <v>232.20000000000002</v>
      </c>
      <c r="S19" s="27">
        <v>506</v>
      </c>
      <c r="T19" s="25" t="s">
        <v>162</v>
      </c>
      <c r="U19" s="28">
        <f>'2013_AG_GW_Counties'!P19</f>
        <v>567.1</v>
      </c>
      <c r="V19" s="29">
        <f>'2013_Urban_GW_Counties'!P19</f>
        <v>10.8</v>
      </c>
      <c r="W19" s="29">
        <f>'2013_MW_GW_Counties'!P19</f>
        <v>8.5</v>
      </c>
      <c r="X19" s="29">
        <f t="shared" si="3"/>
        <v>586.4</v>
      </c>
      <c r="Y19" s="28">
        <f>'2013_AG_GW_Counties'!U19</f>
        <v>2142.5</v>
      </c>
      <c r="Z19" s="29">
        <f>'2013_Urban_GW_Counties'!U19</f>
        <v>11.100000000000001</v>
      </c>
      <c r="AA19" s="29">
        <f>'2013_MW_GW_Counties'!U19</f>
        <v>147.19999999999999</v>
      </c>
      <c r="AB19" s="28">
        <f>'2013_AG_GW_Counties'!Q19+'2013_Urban_GW_Counties'!Q19+'2013_MW_GW_Counties'!Q19</f>
        <v>26.400000000000002</v>
      </c>
      <c r="AC19" s="28">
        <f>'2013_AG_GW_Counties'!R19+'2013_Urban_GW_Counties'!R19+'2013_MW_GW_Counties'!R19</f>
        <v>0</v>
      </c>
      <c r="AD19" s="28">
        <f>'2013_AG_GW_Counties'!S19+'2013_Urban_GW_Counties'!S19+'2013_MW_GW_Counties'!S19</f>
        <v>59.000000000000007</v>
      </c>
      <c r="AE19" s="28">
        <f>'2013_AG_GW_Counties'!W19</f>
        <v>133</v>
      </c>
      <c r="AF19" s="29">
        <f>'2013_Urban_GW_Counties'!W19</f>
        <v>0</v>
      </c>
      <c r="AG19" s="29">
        <f>'2013_MW_GW_Counties'!W19</f>
        <v>14.8</v>
      </c>
      <c r="AH19" s="28">
        <f>'2013_AG_GW_Counties'!W19+'2013_Urban_GW_Counties'!W19+'2013_MW_GW_Counties'!W19</f>
        <v>147.80000000000001</v>
      </c>
      <c r="AI19" s="29">
        <f t="shared" si="1"/>
        <v>2300.7999999999997</v>
      </c>
      <c r="AL19" s="148" t="s">
        <v>234</v>
      </c>
      <c r="AM19" s="150">
        <v>401</v>
      </c>
      <c r="AN19" s="151" t="s">
        <v>93</v>
      </c>
      <c r="AO19" s="138">
        <f t="shared" ref="AO19:BC22" si="10">U10</f>
        <v>396.6</v>
      </c>
      <c r="AP19" s="138">
        <f t="shared" si="10"/>
        <v>63.8</v>
      </c>
      <c r="AQ19" s="138">
        <f t="shared" si="10"/>
        <v>0</v>
      </c>
      <c r="AR19" s="138">
        <f t="shared" si="10"/>
        <v>460.40000000000003</v>
      </c>
      <c r="AS19" s="138">
        <f t="shared" si="10"/>
        <v>425.6</v>
      </c>
      <c r="AT19" s="138">
        <f t="shared" si="10"/>
        <v>263.10000000000002</v>
      </c>
      <c r="AU19" s="138">
        <f t="shared" si="10"/>
        <v>0</v>
      </c>
      <c r="AV19" s="138">
        <f t="shared" si="10"/>
        <v>106.5</v>
      </c>
      <c r="AW19" s="138">
        <f t="shared" si="10"/>
        <v>1.5</v>
      </c>
      <c r="AX19" s="138">
        <f t="shared" si="10"/>
        <v>0</v>
      </c>
      <c r="AY19" s="138">
        <f t="shared" si="10"/>
        <v>0</v>
      </c>
      <c r="AZ19" s="138">
        <f t="shared" si="10"/>
        <v>0</v>
      </c>
      <c r="BA19" s="138">
        <f t="shared" si="10"/>
        <v>0</v>
      </c>
      <c r="BB19" s="138">
        <f t="shared" si="10"/>
        <v>0</v>
      </c>
      <c r="BC19" s="138">
        <f t="shared" si="10"/>
        <v>688.7</v>
      </c>
    </row>
    <row r="20" spans="1:56" x14ac:dyDescent="0.2">
      <c r="A20" s="23" t="s">
        <v>44</v>
      </c>
      <c r="B20" s="24" t="s">
        <v>45</v>
      </c>
      <c r="C20" s="28">
        <f>'2013_AG_GW_Counties'!C20</f>
        <v>64.5</v>
      </c>
      <c r="D20" s="29">
        <f>'2013_Urban_GW_Counties'!C20</f>
        <v>576.80000000000007</v>
      </c>
      <c r="E20" s="29">
        <f>'2013_MW_GW_Counties'!C20</f>
        <v>0</v>
      </c>
      <c r="F20" s="29">
        <f t="shared" si="0"/>
        <v>641.30000000000007</v>
      </c>
      <c r="G20" s="28">
        <f>'2013_AG_GW_Counties'!H20</f>
        <v>77.7</v>
      </c>
      <c r="H20" s="29">
        <f>'2013_Urban_GW_Counties'!H20</f>
        <v>1633</v>
      </c>
      <c r="I20" s="29">
        <f>'2013_MW_GW_Counties'!H20</f>
        <v>25.599999999999998</v>
      </c>
      <c r="J20" s="28">
        <f>'2013_AG_GW_Counties'!D20+'2013_Urban_GW_Counties'!D20+'2013_MW_GW_Counties'!D20</f>
        <v>85.7</v>
      </c>
      <c r="K20" s="28">
        <f>'2013_AG_GW_Counties'!E20+'2013_Urban_GW_Counties'!E20+'2013_MW_GW_Counties'!E20</f>
        <v>16.7</v>
      </c>
      <c r="L20" s="28">
        <f>'2013_AG_GW_Counties'!F20+'2013_Urban_GW_Counties'!F20+'2013_MW_GW_Counties'!F20</f>
        <v>0</v>
      </c>
      <c r="M20" s="28">
        <f>'2013_AG_GW_Counties'!J20</f>
        <v>9.9</v>
      </c>
      <c r="N20" s="29">
        <f>'2013_Urban_GW_Counties'!J20</f>
        <v>4.6999999999999993</v>
      </c>
      <c r="O20" s="29">
        <f>'2013_MW_GW_Counties'!J20</f>
        <v>0</v>
      </c>
      <c r="P20" s="28">
        <f>'2013_AG_GW_Counties'!J20+'2013_Urban_GW_Counties'!J20+'2013_MW_GW_Counties'!J20</f>
        <v>14.6</v>
      </c>
      <c r="Q20" s="29">
        <f>'2013_AG_GW_Counties'!H20+'2013_Urban_GW_Counties'!H20+'2013_MW_GW_Counties'!H20</f>
        <v>1736.3</v>
      </c>
      <c r="S20" s="27">
        <v>507</v>
      </c>
      <c r="T20" s="25" t="s">
        <v>163</v>
      </c>
      <c r="U20" s="28">
        <f>'2013_AG_GW_Counties'!P20</f>
        <v>557.1</v>
      </c>
      <c r="V20" s="29">
        <f>'2013_Urban_GW_Counties'!P20</f>
        <v>42.7</v>
      </c>
      <c r="W20" s="29">
        <f>'2013_MW_GW_Counties'!P20</f>
        <v>6.6</v>
      </c>
      <c r="X20" s="29">
        <f t="shared" si="3"/>
        <v>606.40000000000009</v>
      </c>
      <c r="Y20" s="28">
        <f>'2013_AG_GW_Counties'!U20</f>
        <v>2223.9</v>
      </c>
      <c r="Z20" s="29">
        <f>'2013_Urban_GW_Counties'!U20</f>
        <v>63.3</v>
      </c>
      <c r="AA20" s="29">
        <f>'2013_MW_GW_Counties'!U20</f>
        <v>288.5</v>
      </c>
      <c r="AB20" s="28">
        <f>'2013_AG_GW_Counties'!Q20+'2013_Urban_GW_Counties'!Q20+'2013_MW_GW_Counties'!Q20</f>
        <v>99.000000000000014</v>
      </c>
      <c r="AC20" s="28">
        <f>'2013_AG_GW_Counties'!R20+'2013_Urban_GW_Counties'!R20+'2013_MW_GW_Counties'!R20</f>
        <v>0</v>
      </c>
      <c r="AD20" s="28">
        <f>'2013_AG_GW_Counties'!S20+'2013_Urban_GW_Counties'!S20+'2013_MW_GW_Counties'!S20</f>
        <v>164.6</v>
      </c>
      <c r="AE20" s="28">
        <f>'2013_AG_GW_Counties'!W20</f>
        <v>111.5</v>
      </c>
      <c r="AF20" s="29">
        <f>'2013_Urban_GW_Counties'!W20</f>
        <v>0</v>
      </c>
      <c r="AG20" s="29">
        <f>'2013_MW_GW_Counties'!W20</f>
        <v>129.20000000000002</v>
      </c>
      <c r="AH20" s="28">
        <f>'2013_AG_GW_Counties'!W20+'2013_Urban_GW_Counties'!W20+'2013_MW_GW_Counties'!W20</f>
        <v>240.70000000000002</v>
      </c>
      <c r="AI20" s="29">
        <f t="shared" si="1"/>
        <v>2575.7000000000003</v>
      </c>
      <c r="AL20" s="148"/>
      <c r="AM20" s="150">
        <v>402</v>
      </c>
      <c r="AN20" s="151" t="s">
        <v>155</v>
      </c>
      <c r="AO20" s="138">
        <f t="shared" si="10"/>
        <v>3.8</v>
      </c>
      <c r="AP20" s="138">
        <f t="shared" si="10"/>
        <v>544.1</v>
      </c>
      <c r="AQ20" s="138">
        <f t="shared" si="10"/>
        <v>0</v>
      </c>
      <c r="AR20" s="138">
        <f t="shared" si="10"/>
        <v>547.9</v>
      </c>
      <c r="AS20" s="138">
        <f t="shared" si="10"/>
        <v>7.1</v>
      </c>
      <c r="AT20" s="138">
        <f t="shared" si="10"/>
        <v>1466.4</v>
      </c>
      <c r="AU20" s="138">
        <f t="shared" si="10"/>
        <v>25.599999999999998</v>
      </c>
      <c r="AV20" s="138">
        <f t="shared" si="10"/>
        <v>58.199999999999996</v>
      </c>
      <c r="AW20" s="138">
        <f t="shared" si="10"/>
        <v>16.7</v>
      </c>
      <c r="AX20" s="138">
        <f t="shared" si="10"/>
        <v>0</v>
      </c>
      <c r="AY20" s="138">
        <f t="shared" si="10"/>
        <v>0</v>
      </c>
      <c r="AZ20" s="138">
        <f t="shared" si="10"/>
        <v>0</v>
      </c>
      <c r="BA20" s="138">
        <f t="shared" si="10"/>
        <v>0</v>
      </c>
      <c r="BB20" s="138">
        <f t="shared" si="10"/>
        <v>0</v>
      </c>
      <c r="BC20" s="138">
        <f t="shared" si="10"/>
        <v>1499.1</v>
      </c>
    </row>
    <row r="21" spans="1:56" x14ac:dyDescent="0.2">
      <c r="A21" s="23" t="s">
        <v>46</v>
      </c>
      <c r="B21" s="24" t="s">
        <v>47</v>
      </c>
      <c r="C21" s="28">
        <f>'2013_AG_GW_Counties'!C21</f>
        <v>969.4</v>
      </c>
      <c r="D21" s="29">
        <f>'2013_Urban_GW_Counties'!C21</f>
        <v>30.4</v>
      </c>
      <c r="E21" s="29">
        <f>'2013_MW_GW_Counties'!C21</f>
        <v>0</v>
      </c>
      <c r="F21" s="29">
        <f t="shared" si="0"/>
        <v>999.8</v>
      </c>
      <c r="G21" s="28">
        <f>'2013_AG_GW_Counties'!H21</f>
        <v>1164.4000000000001</v>
      </c>
      <c r="H21" s="29">
        <f>'2013_Urban_GW_Counties'!H21</f>
        <v>30.4</v>
      </c>
      <c r="I21" s="29">
        <f>'2013_MW_GW_Counties'!H21</f>
        <v>0</v>
      </c>
      <c r="J21" s="28">
        <f>'2013_AG_GW_Counties'!D21+'2013_Urban_GW_Counties'!D21+'2013_MW_GW_Counties'!D21</f>
        <v>110.1</v>
      </c>
      <c r="K21" s="28">
        <f>'2013_AG_GW_Counties'!E21+'2013_Urban_GW_Counties'!E21+'2013_MW_GW_Counties'!E21</f>
        <v>0</v>
      </c>
      <c r="L21" s="28">
        <f>'2013_AG_GW_Counties'!F21+'2013_Urban_GW_Counties'!F21+'2013_MW_GW_Counties'!F21</f>
        <v>9.6999999999999993</v>
      </c>
      <c r="M21" s="28">
        <f>'2013_AG_GW_Counties'!J21</f>
        <v>0</v>
      </c>
      <c r="N21" s="29">
        <f>'2013_Urban_GW_Counties'!J21</f>
        <v>0</v>
      </c>
      <c r="O21" s="29">
        <f>'2013_MW_GW_Counties'!J21</f>
        <v>0</v>
      </c>
      <c r="P21" s="28">
        <f>'2013_AG_GW_Counties'!J21+'2013_Urban_GW_Counties'!J21+'2013_MW_GW_Counties'!J21</f>
        <v>0</v>
      </c>
      <c r="Q21" s="29">
        <f>'2013_AG_GW_Counties'!H21+'2013_Urban_GW_Counties'!H21+'2013_MW_GW_Counties'!H21</f>
        <v>1194.8000000000002</v>
      </c>
      <c r="S21" s="27">
        <v>508</v>
      </c>
      <c r="T21" s="25" t="s">
        <v>164</v>
      </c>
      <c r="U21" s="28">
        <f>'2013_AG_GW_Counties'!P21</f>
        <v>22.400000000000002</v>
      </c>
      <c r="V21" s="29">
        <f>'2013_Urban_GW_Counties'!P21</f>
        <v>20</v>
      </c>
      <c r="W21" s="29">
        <f>'2013_MW_GW_Counties'!P21</f>
        <v>0</v>
      </c>
      <c r="X21" s="29">
        <f t="shared" si="3"/>
        <v>42.400000000000006</v>
      </c>
      <c r="Y21" s="28">
        <f>'2013_AG_GW_Counties'!U21</f>
        <v>277.5</v>
      </c>
      <c r="Z21" s="29">
        <f>'2013_Urban_GW_Counties'!U21</f>
        <v>107.99999999999999</v>
      </c>
      <c r="AA21" s="29">
        <f>'2013_MW_GW_Counties'!U21</f>
        <v>0.4</v>
      </c>
      <c r="AB21" s="28">
        <f>'2013_AG_GW_Counties'!Q21+'2013_Urban_GW_Counties'!Q21+'2013_MW_GW_Counties'!Q21</f>
        <v>34.999999999999993</v>
      </c>
      <c r="AC21" s="28">
        <f>'2013_AG_GW_Counties'!R21+'2013_Urban_GW_Counties'!R21+'2013_MW_GW_Counties'!R21</f>
        <v>0</v>
      </c>
      <c r="AD21" s="28">
        <f>'2013_AG_GW_Counties'!S21+'2013_Urban_GW_Counties'!S21+'2013_MW_GW_Counties'!S21</f>
        <v>22.3</v>
      </c>
      <c r="AE21" s="28">
        <f>'2013_AG_GW_Counties'!W21</f>
        <v>1.4</v>
      </c>
      <c r="AF21" s="29">
        <f>'2013_Urban_GW_Counties'!W21</f>
        <v>0</v>
      </c>
      <c r="AG21" s="29">
        <f>'2013_MW_GW_Counties'!W21</f>
        <v>0</v>
      </c>
      <c r="AH21" s="28">
        <f>'2013_AG_GW_Counties'!W21+'2013_Urban_GW_Counties'!W21+'2013_MW_GW_Counties'!W21</f>
        <v>1.4</v>
      </c>
      <c r="AI21" s="29">
        <f t="shared" si="1"/>
        <v>385.9</v>
      </c>
      <c r="AL21" s="148"/>
      <c r="AM21" s="150">
        <v>403</v>
      </c>
      <c r="AN21" s="151" t="s">
        <v>156</v>
      </c>
      <c r="AO21" s="138">
        <f t="shared" si="10"/>
        <v>205.6</v>
      </c>
      <c r="AP21" s="138">
        <f t="shared" si="10"/>
        <v>544.29999999999995</v>
      </c>
      <c r="AQ21" s="138">
        <f t="shared" si="10"/>
        <v>0.2</v>
      </c>
      <c r="AR21" s="138">
        <f t="shared" si="10"/>
        <v>750.1</v>
      </c>
      <c r="AS21" s="138">
        <f t="shared" si="10"/>
        <v>219.10000000000002</v>
      </c>
      <c r="AT21" s="138">
        <f t="shared" si="10"/>
        <v>1227.0999999999999</v>
      </c>
      <c r="AU21" s="138">
        <f t="shared" si="10"/>
        <v>6.1</v>
      </c>
      <c r="AV21" s="138">
        <f t="shared" si="10"/>
        <v>311.2</v>
      </c>
      <c r="AW21" s="138">
        <f t="shared" si="10"/>
        <v>66.400000000000006</v>
      </c>
      <c r="AX21" s="138">
        <f t="shared" si="10"/>
        <v>0</v>
      </c>
      <c r="AY21" s="138">
        <f t="shared" si="10"/>
        <v>10.199999999999999</v>
      </c>
      <c r="AZ21" s="138">
        <f t="shared" si="10"/>
        <v>245.5</v>
      </c>
      <c r="BA21" s="138">
        <f t="shared" si="10"/>
        <v>0</v>
      </c>
      <c r="BB21" s="138">
        <f t="shared" si="10"/>
        <v>255.7</v>
      </c>
      <c r="BC21" s="138">
        <f t="shared" si="10"/>
        <v>1452.2999999999997</v>
      </c>
    </row>
    <row r="22" spans="1:56" ht="13.5" thickBot="1" x14ac:dyDescent="0.25">
      <c r="A22" s="23" t="s">
        <v>48</v>
      </c>
      <c r="B22" s="24" t="s">
        <v>49</v>
      </c>
      <c r="C22" s="28">
        <f>'2013_AG_GW_Counties'!C22</f>
        <v>8.3000000000000007</v>
      </c>
      <c r="D22" s="29">
        <f>'2013_Urban_GW_Counties'!C22</f>
        <v>0.4</v>
      </c>
      <c r="E22" s="29">
        <f>'2013_MW_GW_Counties'!C22</f>
        <v>0</v>
      </c>
      <c r="F22" s="29">
        <f t="shared" si="0"/>
        <v>8.7000000000000011</v>
      </c>
      <c r="G22" s="28">
        <f>'2013_AG_GW_Counties'!H22</f>
        <v>12.899999999999999</v>
      </c>
      <c r="H22" s="29">
        <f>'2013_Urban_GW_Counties'!H22</f>
        <v>36.4</v>
      </c>
      <c r="I22" s="29">
        <f>'2013_MW_GW_Counties'!H22</f>
        <v>0</v>
      </c>
      <c r="J22" s="28">
        <f>'2013_AG_GW_Counties'!D22+'2013_Urban_GW_Counties'!D22+'2013_MW_GW_Counties'!D22</f>
        <v>10.5</v>
      </c>
      <c r="K22" s="28">
        <f>'2013_AG_GW_Counties'!E22+'2013_Urban_GW_Counties'!E22+'2013_MW_GW_Counties'!E22</f>
        <v>0</v>
      </c>
      <c r="L22" s="28">
        <f>'2013_AG_GW_Counties'!F22+'2013_Urban_GW_Counties'!F22+'2013_MW_GW_Counties'!F22</f>
        <v>2.3000000000000003</v>
      </c>
      <c r="M22" s="28">
        <f>'2013_AG_GW_Counties'!J22</f>
        <v>0</v>
      </c>
      <c r="N22" s="29">
        <f>'2013_Urban_GW_Counties'!J22</f>
        <v>0</v>
      </c>
      <c r="O22" s="29">
        <f>'2013_MW_GW_Counties'!J22</f>
        <v>0</v>
      </c>
      <c r="P22" s="28">
        <f>'2013_AG_GW_Counties'!J22+'2013_Urban_GW_Counties'!J22+'2013_MW_GW_Counties'!J22</f>
        <v>0</v>
      </c>
      <c r="Q22" s="29">
        <f>'2013_AG_GW_Counties'!H22+'2013_Urban_GW_Counties'!H22+'2013_MW_GW_Counties'!H22</f>
        <v>49.3</v>
      </c>
      <c r="S22" s="27">
        <v>509</v>
      </c>
      <c r="T22" s="25" t="s">
        <v>165</v>
      </c>
      <c r="U22" s="28">
        <f>'2013_AG_GW_Counties'!P22</f>
        <v>360.20000000000005</v>
      </c>
      <c r="V22" s="29">
        <f>'2013_Urban_GW_Counties'!P22</f>
        <v>50.4</v>
      </c>
      <c r="W22" s="29">
        <f>'2013_MW_GW_Counties'!P22</f>
        <v>0</v>
      </c>
      <c r="X22" s="29">
        <f t="shared" si="3"/>
        <v>410.6</v>
      </c>
      <c r="Y22" s="28">
        <f>'2013_AG_GW_Counties'!U22</f>
        <v>721.4</v>
      </c>
      <c r="Z22" s="29">
        <f>'2013_Urban_GW_Counties'!U22</f>
        <v>69.3</v>
      </c>
      <c r="AA22" s="29">
        <f>'2013_MW_GW_Counties'!U22</f>
        <v>0</v>
      </c>
      <c r="AB22" s="28">
        <f>'2013_AG_GW_Counties'!Q22+'2013_Urban_GW_Counties'!Q22+'2013_MW_GW_Counties'!Q22</f>
        <v>44.2</v>
      </c>
      <c r="AC22" s="28">
        <f>'2013_AG_GW_Counties'!R22+'2013_Urban_GW_Counties'!R22+'2013_MW_GW_Counties'!R22</f>
        <v>0</v>
      </c>
      <c r="AD22" s="28">
        <f>'2013_AG_GW_Counties'!S22+'2013_Urban_GW_Counties'!S22+'2013_MW_GW_Counties'!S22</f>
        <v>39.799999999999997</v>
      </c>
      <c r="AE22" s="28">
        <f>'2013_AG_GW_Counties'!W22</f>
        <v>75.7</v>
      </c>
      <c r="AF22" s="29">
        <f>'2013_Urban_GW_Counties'!W22</f>
        <v>0</v>
      </c>
      <c r="AG22" s="29">
        <f>'2013_MW_GW_Counties'!W22</f>
        <v>0</v>
      </c>
      <c r="AH22" s="28">
        <f>'2013_AG_GW_Counties'!W22+'2013_Urban_GW_Counties'!W22+'2013_MW_GW_Counties'!W22</f>
        <v>75.7</v>
      </c>
      <c r="AI22" s="29">
        <f t="shared" si="1"/>
        <v>790.69999999999993</v>
      </c>
      <c r="AL22" s="148"/>
      <c r="AM22" s="152">
        <v>404</v>
      </c>
      <c r="AN22" s="153" t="s">
        <v>81</v>
      </c>
      <c r="AO22" s="154">
        <f t="shared" si="10"/>
        <v>36.700000000000003</v>
      </c>
      <c r="AP22" s="154">
        <f t="shared" si="10"/>
        <v>29.300000000000004</v>
      </c>
      <c r="AQ22" s="154">
        <f t="shared" si="10"/>
        <v>0</v>
      </c>
      <c r="AR22" s="154">
        <f t="shared" si="10"/>
        <v>66</v>
      </c>
      <c r="AS22" s="154">
        <f t="shared" si="10"/>
        <v>333.1</v>
      </c>
      <c r="AT22" s="154">
        <f t="shared" si="10"/>
        <v>774.30000000000007</v>
      </c>
      <c r="AU22" s="154">
        <f t="shared" si="10"/>
        <v>0</v>
      </c>
      <c r="AV22" s="154">
        <f t="shared" si="10"/>
        <v>27.5</v>
      </c>
      <c r="AW22" s="154">
        <f t="shared" si="10"/>
        <v>0.3</v>
      </c>
      <c r="AX22" s="154">
        <f t="shared" si="10"/>
        <v>0</v>
      </c>
      <c r="AY22" s="154">
        <f t="shared" si="10"/>
        <v>0</v>
      </c>
      <c r="AZ22" s="154">
        <f t="shared" si="10"/>
        <v>0</v>
      </c>
      <c r="BA22" s="154">
        <f t="shared" si="10"/>
        <v>0</v>
      </c>
      <c r="BB22" s="154">
        <f t="shared" si="10"/>
        <v>0</v>
      </c>
      <c r="BC22" s="154">
        <f t="shared" si="10"/>
        <v>1107.4000000000001</v>
      </c>
    </row>
    <row r="23" spans="1:56" ht="13.5" thickTop="1" x14ac:dyDescent="0.2">
      <c r="A23" s="23" t="s">
        <v>50</v>
      </c>
      <c r="B23" s="24" t="s">
        <v>51</v>
      </c>
      <c r="C23" s="28">
        <f>'2013_AG_GW_Counties'!C23</f>
        <v>4.0999999999999996</v>
      </c>
      <c r="D23" s="29">
        <f>'2013_Urban_GW_Counties'!C23</f>
        <v>3.4000000000000004</v>
      </c>
      <c r="E23" s="29">
        <f>'2013_MW_GW_Counties'!C23</f>
        <v>0</v>
      </c>
      <c r="F23" s="29">
        <f t="shared" si="0"/>
        <v>7.5</v>
      </c>
      <c r="G23" s="28">
        <f>'2013_AG_GW_Counties'!H23</f>
        <v>4.0999999999999996</v>
      </c>
      <c r="H23" s="29">
        <f>'2013_Urban_GW_Counties'!H23</f>
        <v>3.4000000000000004</v>
      </c>
      <c r="I23" s="29">
        <f>'2013_MW_GW_Counties'!H23</f>
        <v>0</v>
      </c>
      <c r="J23" s="28">
        <f>'2013_AG_GW_Counties'!D23+'2013_Urban_GW_Counties'!D23+'2013_MW_GW_Counties'!D23</f>
        <v>2.2000000000000002</v>
      </c>
      <c r="K23" s="28">
        <f>'2013_AG_GW_Counties'!E23+'2013_Urban_GW_Counties'!E23+'2013_MW_GW_Counties'!E23</f>
        <v>0</v>
      </c>
      <c r="L23" s="28">
        <f>'2013_AG_GW_Counties'!F23+'2013_Urban_GW_Counties'!F23+'2013_MW_GW_Counties'!F23</f>
        <v>0</v>
      </c>
      <c r="M23" s="28">
        <f>'2013_AG_GW_Counties'!J23</f>
        <v>0</v>
      </c>
      <c r="N23" s="29">
        <f>'2013_Urban_GW_Counties'!J23</f>
        <v>0</v>
      </c>
      <c r="O23" s="29">
        <f>'2013_MW_GW_Counties'!J23</f>
        <v>0</v>
      </c>
      <c r="P23" s="28">
        <f>'2013_AG_GW_Counties'!J23+'2013_Urban_GW_Counties'!J23+'2013_MW_GW_Counties'!J23</f>
        <v>0</v>
      </c>
      <c r="Q23" s="29">
        <f>'2013_AG_GW_Counties'!H23+'2013_Urban_GW_Counties'!H23+'2013_MW_GW_Counties'!H23</f>
        <v>7.5</v>
      </c>
      <c r="S23" s="27">
        <v>510</v>
      </c>
      <c r="T23" s="25" t="s">
        <v>166</v>
      </c>
      <c r="U23" s="28">
        <f>'2013_AG_GW_Counties'!P23</f>
        <v>33.800000000000004</v>
      </c>
      <c r="V23" s="29">
        <f>'2013_Urban_GW_Counties'!P23</f>
        <v>2</v>
      </c>
      <c r="W23" s="29">
        <f>'2013_MW_GW_Counties'!P23</f>
        <v>0</v>
      </c>
      <c r="X23" s="29">
        <f t="shared" si="3"/>
        <v>35.800000000000004</v>
      </c>
      <c r="Y23" s="28">
        <f>'2013_AG_GW_Counties'!U23</f>
        <v>435.1</v>
      </c>
      <c r="Z23" s="29">
        <f>'2013_Urban_GW_Counties'!U23</f>
        <v>26.2</v>
      </c>
      <c r="AA23" s="29">
        <f>'2013_MW_GW_Counties'!U23</f>
        <v>48.8</v>
      </c>
      <c r="AB23" s="28">
        <f>'2013_AG_GW_Counties'!Q23+'2013_Urban_GW_Counties'!Q23+'2013_MW_GW_Counties'!Q23</f>
        <v>3.2</v>
      </c>
      <c r="AC23" s="28">
        <f>'2013_AG_GW_Counties'!R23+'2013_Urban_GW_Counties'!R23+'2013_MW_GW_Counties'!R23</f>
        <v>0</v>
      </c>
      <c r="AD23" s="28">
        <f>'2013_AG_GW_Counties'!S23+'2013_Urban_GW_Counties'!S23+'2013_MW_GW_Counties'!S23</f>
        <v>5.8</v>
      </c>
      <c r="AE23" s="28">
        <f>'2013_AG_GW_Counties'!W23</f>
        <v>16.899999999999999</v>
      </c>
      <c r="AF23" s="29">
        <f>'2013_Urban_GW_Counties'!W23</f>
        <v>0</v>
      </c>
      <c r="AG23" s="29">
        <f>'2013_MW_GW_Counties'!W23</f>
        <v>0</v>
      </c>
      <c r="AH23" s="28">
        <f>'2013_AG_GW_Counties'!W23+'2013_Urban_GW_Counties'!W23+'2013_MW_GW_Counties'!W23</f>
        <v>16.899999999999999</v>
      </c>
      <c r="AI23" s="29">
        <f t="shared" si="1"/>
        <v>510.1</v>
      </c>
      <c r="AL23" s="148"/>
      <c r="AM23" s="150"/>
      <c r="AN23" s="155" t="s">
        <v>242</v>
      </c>
      <c r="AO23" s="138">
        <f>SUM(AO19:AO22)</f>
        <v>642.70000000000005</v>
      </c>
      <c r="AP23" s="138">
        <f t="shared" ref="AP23:BC23" si="11">SUM(AP19:AP22)</f>
        <v>1181.4999999999998</v>
      </c>
      <c r="AQ23" s="138">
        <f t="shared" si="11"/>
        <v>0.2</v>
      </c>
      <c r="AR23" s="138">
        <f t="shared" si="11"/>
        <v>1824.4</v>
      </c>
      <c r="AS23" s="138">
        <f t="shared" si="11"/>
        <v>984.90000000000009</v>
      </c>
      <c r="AT23" s="138">
        <f t="shared" si="11"/>
        <v>3730.9</v>
      </c>
      <c r="AU23" s="138">
        <f t="shared" si="11"/>
        <v>31.699999999999996</v>
      </c>
      <c r="AV23" s="138">
        <f t="shared" si="11"/>
        <v>503.4</v>
      </c>
      <c r="AW23" s="138">
        <f t="shared" si="11"/>
        <v>84.9</v>
      </c>
      <c r="AX23" s="138">
        <f t="shared" si="11"/>
        <v>0</v>
      </c>
      <c r="AY23" s="138">
        <f t="shared" si="11"/>
        <v>10.199999999999999</v>
      </c>
      <c r="AZ23" s="138">
        <f t="shared" si="11"/>
        <v>245.5</v>
      </c>
      <c r="BA23" s="138">
        <f t="shared" si="11"/>
        <v>0</v>
      </c>
      <c r="BB23" s="138">
        <f t="shared" si="11"/>
        <v>255.7</v>
      </c>
      <c r="BC23" s="138">
        <f t="shared" si="11"/>
        <v>4747.5</v>
      </c>
      <c r="BD23" s="28">
        <f>AS23+AT23+AU23</f>
        <v>4747.5</v>
      </c>
    </row>
    <row r="24" spans="1:56" x14ac:dyDescent="0.2">
      <c r="A24" s="23" t="s">
        <v>52</v>
      </c>
      <c r="B24" s="24" t="s">
        <v>53</v>
      </c>
      <c r="C24" s="28">
        <f>'2013_AG_GW_Counties'!C24</f>
        <v>25.599999999999998</v>
      </c>
      <c r="D24" s="29">
        <f>'2013_Urban_GW_Counties'!C24</f>
        <v>6.6</v>
      </c>
      <c r="E24" s="29">
        <f>'2013_MW_GW_Counties'!C24</f>
        <v>0</v>
      </c>
      <c r="F24" s="29">
        <f t="shared" si="0"/>
        <v>32.199999999999996</v>
      </c>
      <c r="G24" s="28">
        <f>'2013_AG_GW_Counties'!H24</f>
        <v>48.79999999999999</v>
      </c>
      <c r="H24" s="29">
        <f>'2013_Urban_GW_Counties'!H24</f>
        <v>13.3</v>
      </c>
      <c r="I24" s="29">
        <f>'2013_MW_GW_Counties'!H24</f>
        <v>0</v>
      </c>
      <c r="J24" s="28">
        <f>'2013_AG_GW_Counties'!D24+'2013_Urban_GW_Counties'!D24+'2013_MW_GW_Counties'!D24</f>
        <v>8.1</v>
      </c>
      <c r="K24" s="28">
        <f>'2013_AG_GW_Counties'!E24+'2013_Urban_GW_Counties'!E24+'2013_MW_GW_Counties'!E24</f>
        <v>0</v>
      </c>
      <c r="L24" s="28">
        <f>'2013_AG_GW_Counties'!F24+'2013_Urban_GW_Counties'!F24+'2013_MW_GW_Counties'!F24</f>
        <v>1</v>
      </c>
      <c r="M24" s="28">
        <f>'2013_AG_GW_Counties'!J24</f>
        <v>0.5</v>
      </c>
      <c r="N24" s="29">
        <f>'2013_Urban_GW_Counties'!J24</f>
        <v>0</v>
      </c>
      <c r="O24" s="29">
        <f>'2013_MW_GW_Counties'!J24</f>
        <v>0</v>
      </c>
      <c r="P24" s="28">
        <f>'2013_AG_GW_Counties'!J24+'2013_Urban_GW_Counties'!J24+'2013_MW_GW_Counties'!J24</f>
        <v>0.5</v>
      </c>
      <c r="Q24" s="29">
        <f>'2013_AG_GW_Counties'!H24+'2013_Urban_GW_Counties'!H24+'2013_MW_GW_Counties'!H24</f>
        <v>62.099999999999994</v>
      </c>
      <c r="S24" s="27">
        <v>511</v>
      </c>
      <c r="T24" s="25" t="s">
        <v>167</v>
      </c>
      <c r="U24" s="28">
        <f>'2013_AG_GW_Counties'!P24</f>
        <v>183.4</v>
      </c>
      <c r="V24" s="29">
        <f>'2013_Urban_GW_Counties'!P24</f>
        <v>158.5</v>
      </c>
      <c r="W24" s="29">
        <f>'2013_MW_GW_Counties'!P24</f>
        <v>0.5</v>
      </c>
      <c r="X24" s="29">
        <f t="shared" si="3"/>
        <v>342.4</v>
      </c>
      <c r="Y24" s="28">
        <f>'2013_AG_GW_Counties'!U24</f>
        <v>385.1</v>
      </c>
      <c r="Z24" s="29">
        <f>'2013_Urban_GW_Counties'!U24</f>
        <v>438.40000000000003</v>
      </c>
      <c r="AA24" s="29">
        <f>'2013_MW_GW_Counties'!U24</f>
        <v>2.1</v>
      </c>
      <c r="AB24" s="28">
        <f>'2013_AG_GW_Counties'!Q24+'2013_Urban_GW_Counties'!Q24+'2013_MW_GW_Counties'!Q24</f>
        <v>62.099999999999994</v>
      </c>
      <c r="AC24" s="28">
        <f>'2013_AG_GW_Counties'!R24+'2013_Urban_GW_Counties'!R24+'2013_MW_GW_Counties'!R24</f>
        <v>0</v>
      </c>
      <c r="AD24" s="28">
        <f>'2013_AG_GW_Counties'!S24+'2013_Urban_GW_Counties'!S24+'2013_MW_GW_Counties'!S24</f>
        <v>40.799999999999997</v>
      </c>
      <c r="AE24" s="28">
        <f>'2013_AG_GW_Counties'!W24</f>
        <v>38.400000000000006</v>
      </c>
      <c r="AF24" s="29">
        <f>'2013_Urban_GW_Counties'!W24</f>
        <v>0</v>
      </c>
      <c r="AG24" s="29">
        <f>'2013_MW_GW_Counties'!W24</f>
        <v>0</v>
      </c>
      <c r="AH24" s="28">
        <f>'2013_AG_GW_Counties'!W24+'2013_Urban_GW_Counties'!W24+'2013_MW_GW_Counties'!W24</f>
        <v>38.400000000000006</v>
      </c>
      <c r="AI24" s="29">
        <f t="shared" si="1"/>
        <v>825.6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'2013_AG_GW_Counties'!C25</f>
        <v>746.6</v>
      </c>
      <c r="D25" s="29">
        <f>'2013_Urban_GW_Counties'!C25</f>
        <v>72.400000000000006</v>
      </c>
      <c r="E25" s="29">
        <f>'2013_MW_GW_Counties'!C25</f>
        <v>218.2</v>
      </c>
      <c r="F25" s="29">
        <f t="shared" si="0"/>
        <v>1037.2</v>
      </c>
      <c r="G25" s="28">
        <f>'2013_AG_GW_Counties'!H25</f>
        <v>1960.1999999999998</v>
      </c>
      <c r="H25" s="29">
        <f>'2013_Urban_GW_Counties'!H25</f>
        <v>75.2</v>
      </c>
      <c r="I25" s="29">
        <f>'2013_MW_GW_Counties'!H25</f>
        <v>501.3</v>
      </c>
      <c r="J25" s="28">
        <f>'2013_AG_GW_Counties'!D25+'2013_Urban_GW_Counties'!D25+'2013_MW_GW_Counties'!D25</f>
        <v>103.9</v>
      </c>
      <c r="K25" s="28">
        <f>'2013_AG_GW_Counties'!E25+'2013_Urban_GW_Counties'!E25+'2013_MW_GW_Counties'!E25</f>
        <v>20.100000000000001</v>
      </c>
      <c r="L25" s="28">
        <f>'2013_AG_GW_Counties'!F25+'2013_Urban_GW_Counties'!F25+'2013_MW_GW_Counties'!F25</f>
        <v>60.6</v>
      </c>
      <c r="M25" s="28">
        <f>'2013_AG_GW_Counties'!J25</f>
        <v>93.399999999999991</v>
      </c>
      <c r="N25" s="29">
        <f>'2013_Urban_GW_Counties'!J25</f>
        <v>0</v>
      </c>
      <c r="O25" s="29">
        <f>'2013_MW_GW_Counties'!J25</f>
        <v>0</v>
      </c>
      <c r="P25" s="28">
        <f>'2013_AG_GW_Counties'!J25+'2013_Urban_GW_Counties'!J25+'2013_MW_GW_Counties'!J25</f>
        <v>93.399999999999991</v>
      </c>
      <c r="Q25" s="29">
        <f>'2013_AG_GW_Counties'!H25+'2013_Urban_GW_Counties'!H25+'2013_MW_GW_Counties'!H25</f>
        <v>2536.6999999999998</v>
      </c>
      <c r="S25" s="27">
        <v>601</v>
      </c>
      <c r="T25" s="25" t="s">
        <v>168</v>
      </c>
      <c r="U25" s="28">
        <f>'2013_AG_GW_Counties'!P25</f>
        <v>1.1000000000000001</v>
      </c>
      <c r="V25" s="29">
        <f>'2013_Urban_GW_Counties'!P25</f>
        <v>1.7000000000000002</v>
      </c>
      <c r="W25" s="29">
        <f>'2013_MW_GW_Counties'!P25</f>
        <v>0</v>
      </c>
      <c r="X25" s="29">
        <f t="shared" si="3"/>
        <v>2.8000000000000003</v>
      </c>
      <c r="Y25" s="28">
        <f>'2013_AG_GW_Counties'!U25</f>
        <v>20.100000000000001</v>
      </c>
      <c r="Z25" s="29">
        <f>'2013_Urban_GW_Counties'!U25</f>
        <v>61.099999999999994</v>
      </c>
      <c r="AA25" s="29">
        <f>'2013_MW_GW_Counties'!U25</f>
        <v>0</v>
      </c>
      <c r="AB25" s="28">
        <f>'2013_AG_GW_Counties'!Q25+'2013_Urban_GW_Counties'!Q25+'2013_MW_GW_Counties'!Q25</f>
        <v>33.199999999999996</v>
      </c>
      <c r="AC25" s="28">
        <f>'2013_AG_GW_Counties'!R25+'2013_Urban_GW_Counties'!R25+'2013_MW_GW_Counties'!R25</f>
        <v>0</v>
      </c>
      <c r="AD25" s="28">
        <f>'2013_AG_GW_Counties'!S25+'2013_Urban_GW_Counties'!S25+'2013_MW_GW_Counties'!S25</f>
        <v>2.7</v>
      </c>
      <c r="AE25" s="28">
        <f>'2013_AG_GW_Counties'!W25</f>
        <v>0</v>
      </c>
      <c r="AF25" s="29">
        <f>'2013_Urban_GW_Counties'!W25</f>
        <v>0</v>
      </c>
      <c r="AG25" s="29">
        <f>'2013_MW_GW_Counties'!W25</f>
        <v>0</v>
      </c>
      <c r="AH25" s="28">
        <f>'2013_AG_GW_Counties'!W25+'2013_Urban_GW_Counties'!W25+'2013_MW_GW_Counties'!W25</f>
        <v>0</v>
      </c>
      <c r="AI25" s="29">
        <f t="shared" si="1"/>
        <v>81.199999999999989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'2013_AG_GW_Counties'!C26</f>
        <v>75.7</v>
      </c>
      <c r="D26" s="29">
        <f>'2013_Urban_GW_Counties'!C26</f>
        <v>3.6000000000000005</v>
      </c>
      <c r="E26" s="29">
        <f>'2013_MW_GW_Counties'!C26</f>
        <v>0.2</v>
      </c>
      <c r="F26" s="29">
        <f t="shared" si="0"/>
        <v>79.5</v>
      </c>
      <c r="G26" s="28">
        <f>'2013_AG_GW_Counties'!H26</f>
        <v>353.4</v>
      </c>
      <c r="H26" s="29">
        <f>'2013_Urban_GW_Counties'!H26</f>
        <v>3.8000000000000007</v>
      </c>
      <c r="I26" s="29">
        <f>'2013_MW_GW_Counties'!H26</f>
        <v>70.400000000000006</v>
      </c>
      <c r="J26" s="28">
        <f>'2013_AG_GW_Counties'!D26+'2013_Urban_GW_Counties'!D26+'2013_MW_GW_Counties'!D26</f>
        <v>13.5</v>
      </c>
      <c r="K26" s="28">
        <f>'2013_AG_GW_Counties'!E26+'2013_Urban_GW_Counties'!E26+'2013_MW_GW_Counties'!E26</f>
        <v>0</v>
      </c>
      <c r="L26" s="28">
        <f>'2013_AG_GW_Counties'!F26+'2013_Urban_GW_Counties'!F26+'2013_MW_GW_Counties'!F26</f>
        <v>19.600000000000001</v>
      </c>
      <c r="M26" s="28">
        <f>'2013_AG_GW_Counties'!J26</f>
        <v>32.6</v>
      </c>
      <c r="N26" s="29">
        <f>'2013_Urban_GW_Counties'!J26</f>
        <v>0</v>
      </c>
      <c r="O26" s="29">
        <f>'2013_MW_GW_Counties'!J26</f>
        <v>3.4</v>
      </c>
      <c r="P26" s="28">
        <f>'2013_AG_GW_Counties'!J26+'2013_Urban_GW_Counties'!J26+'2013_MW_GW_Counties'!J26</f>
        <v>36</v>
      </c>
      <c r="Q26" s="29">
        <f>'2013_AG_GW_Counties'!H26+'2013_Urban_GW_Counties'!H26+'2013_MW_GW_Counties'!H26</f>
        <v>427.6</v>
      </c>
      <c r="S26" s="27">
        <v>602</v>
      </c>
      <c r="T26" s="25" t="s">
        <v>169</v>
      </c>
      <c r="U26" s="28">
        <f>'2013_AG_GW_Counties'!P26</f>
        <v>0</v>
      </c>
      <c r="V26" s="29">
        <f>'2013_Urban_GW_Counties'!P26</f>
        <v>35.799999999999997</v>
      </c>
      <c r="W26" s="29">
        <f>'2013_MW_GW_Counties'!P26</f>
        <v>0</v>
      </c>
      <c r="X26" s="29">
        <f t="shared" si="3"/>
        <v>35.799999999999997</v>
      </c>
      <c r="Y26" s="28">
        <f>'2013_AG_GW_Counties'!U26</f>
        <v>607.9</v>
      </c>
      <c r="Z26" s="29">
        <f>'2013_Urban_GW_Counties'!U26</f>
        <v>115.10000000000001</v>
      </c>
      <c r="AA26" s="29">
        <f>'2013_MW_GW_Counties'!U26</f>
        <v>2.6</v>
      </c>
      <c r="AB26" s="28">
        <f>'2013_AG_GW_Counties'!Q26+'2013_Urban_GW_Counties'!Q26+'2013_MW_GW_Counties'!Q26</f>
        <v>15.600000000000001</v>
      </c>
      <c r="AC26" s="28">
        <f>'2013_AG_GW_Counties'!R26+'2013_Urban_GW_Counties'!R26+'2013_MW_GW_Counties'!R26</f>
        <v>0</v>
      </c>
      <c r="AD26" s="28">
        <f>'2013_AG_GW_Counties'!S26+'2013_Urban_GW_Counties'!S26+'2013_MW_GW_Counties'!S26</f>
        <v>6</v>
      </c>
      <c r="AE26" s="28">
        <f>'2013_AG_GW_Counties'!W26</f>
        <v>330.49999999999994</v>
      </c>
      <c r="AF26" s="29">
        <f>'2013_Urban_GW_Counties'!W26</f>
        <v>0</v>
      </c>
      <c r="AG26" s="29">
        <f>'2013_MW_GW_Counties'!W26</f>
        <v>0</v>
      </c>
      <c r="AH26" s="28">
        <f>'2013_AG_GW_Counties'!W26+'2013_Urban_GW_Counties'!W26+'2013_MW_GW_Counties'!W26</f>
        <v>330.49999999999994</v>
      </c>
      <c r="AI26" s="29">
        <f t="shared" si="1"/>
        <v>725.6</v>
      </c>
      <c r="AL26" s="148" t="s">
        <v>235</v>
      </c>
      <c r="AM26" s="150">
        <v>501</v>
      </c>
      <c r="AN26" s="151" t="s">
        <v>157</v>
      </c>
      <c r="AO26" s="138">
        <f t="shared" ref="AO26:BC36" si="12">U14</f>
        <v>77.899999999999991</v>
      </c>
      <c r="AP26" s="138">
        <f t="shared" si="12"/>
        <v>11.600000000000001</v>
      </c>
      <c r="AQ26" s="138">
        <f t="shared" si="12"/>
        <v>0.7</v>
      </c>
      <c r="AR26" s="138">
        <f t="shared" si="12"/>
        <v>90.2</v>
      </c>
      <c r="AS26" s="138">
        <f t="shared" si="12"/>
        <v>297.7</v>
      </c>
      <c r="AT26" s="138">
        <f t="shared" si="12"/>
        <v>14.000000000000002</v>
      </c>
      <c r="AU26" s="138">
        <f t="shared" si="12"/>
        <v>12.799999999999999</v>
      </c>
      <c r="AV26" s="138">
        <f t="shared" si="12"/>
        <v>16.199999999999996</v>
      </c>
      <c r="AW26" s="138">
        <f t="shared" si="12"/>
        <v>0</v>
      </c>
      <c r="AX26" s="138">
        <f t="shared" si="12"/>
        <v>3.8</v>
      </c>
      <c r="AY26" s="138">
        <f t="shared" si="12"/>
        <v>7</v>
      </c>
      <c r="AZ26" s="138">
        <f t="shared" si="12"/>
        <v>0</v>
      </c>
      <c r="BA26" s="138">
        <f t="shared" si="12"/>
        <v>0</v>
      </c>
      <c r="BB26" s="138">
        <f t="shared" si="12"/>
        <v>7</v>
      </c>
      <c r="BC26" s="138">
        <f t="shared" si="12"/>
        <v>324.5</v>
      </c>
    </row>
    <row r="27" spans="1:56" x14ac:dyDescent="0.2">
      <c r="A27" s="23" t="s">
        <v>58</v>
      </c>
      <c r="B27" s="24" t="s">
        <v>59</v>
      </c>
      <c r="C27" s="28">
        <f>'2013_AG_GW_Counties'!C27</f>
        <v>90.800000000000011</v>
      </c>
      <c r="D27" s="29">
        <f>'2013_Urban_GW_Counties'!C27</f>
        <v>3.4000000000000004</v>
      </c>
      <c r="E27" s="29">
        <f>'2013_MW_GW_Counties'!C27</f>
        <v>0</v>
      </c>
      <c r="F27" s="29">
        <f t="shared" si="0"/>
        <v>94.200000000000017</v>
      </c>
      <c r="G27" s="28">
        <f>'2013_AG_GW_Counties'!H27</f>
        <v>195.9</v>
      </c>
      <c r="H27" s="29">
        <f>'2013_Urban_GW_Counties'!H27</f>
        <v>4.4999999999999991</v>
      </c>
      <c r="I27" s="29">
        <f>'2013_MW_GW_Counties'!H27</f>
        <v>0</v>
      </c>
      <c r="J27" s="28">
        <f>'2013_AG_GW_Counties'!D27+'2013_Urban_GW_Counties'!D27+'2013_MW_GW_Counties'!D27</f>
        <v>18.799999999999997</v>
      </c>
      <c r="K27" s="28">
        <f>'2013_AG_GW_Counties'!E27+'2013_Urban_GW_Counties'!E27+'2013_MW_GW_Counties'!E27</f>
        <v>0</v>
      </c>
      <c r="L27" s="28">
        <f>'2013_AG_GW_Counties'!F27+'2013_Urban_GW_Counties'!F27+'2013_MW_GW_Counties'!F27</f>
        <v>0</v>
      </c>
      <c r="M27" s="28">
        <f>'2013_AG_GW_Counties'!J27</f>
        <v>0</v>
      </c>
      <c r="N27" s="29">
        <f>'2013_Urban_GW_Counties'!J27</f>
        <v>0</v>
      </c>
      <c r="O27" s="29">
        <f>'2013_MW_GW_Counties'!J27</f>
        <v>0</v>
      </c>
      <c r="P27" s="28">
        <f>'2013_AG_GW_Counties'!J27+'2013_Urban_GW_Counties'!J27+'2013_MW_GW_Counties'!J27</f>
        <v>0</v>
      </c>
      <c r="Q27" s="29">
        <f>'2013_AG_GW_Counties'!H27+'2013_Urban_GW_Counties'!H27+'2013_MW_GW_Counties'!H27</f>
        <v>200.4</v>
      </c>
      <c r="S27" s="27">
        <v>603</v>
      </c>
      <c r="T27" s="25" t="s">
        <v>170</v>
      </c>
      <c r="U27" s="28">
        <f>'2013_AG_GW_Counties'!P27</f>
        <v>686.4</v>
      </c>
      <c r="V27" s="29">
        <f>'2013_Urban_GW_Counties'!P27</f>
        <v>36.5</v>
      </c>
      <c r="W27" s="29">
        <f>'2013_MW_GW_Counties'!P27</f>
        <v>0</v>
      </c>
      <c r="X27" s="29">
        <f t="shared" si="3"/>
        <v>722.9</v>
      </c>
      <c r="Y27" s="28">
        <f>'2013_AG_GW_Counties'!U27</f>
        <v>909.5</v>
      </c>
      <c r="Z27" s="29">
        <f>'2013_Urban_GW_Counties'!U27</f>
        <v>96.6</v>
      </c>
      <c r="AA27" s="29">
        <f>'2013_MW_GW_Counties'!U27</f>
        <v>16.8</v>
      </c>
      <c r="AB27" s="28">
        <f>'2013_AG_GW_Counties'!Q27+'2013_Urban_GW_Counties'!Q27+'2013_MW_GW_Counties'!Q27</f>
        <v>53</v>
      </c>
      <c r="AC27" s="28">
        <f>'2013_AG_GW_Counties'!R27+'2013_Urban_GW_Counties'!R27+'2013_MW_GW_Counties'!R27</f>
        <v>0</v>
      </c>
      <c r="AD27" s="28">
        <f>'2013_AG_GW_Counties'!S27+'2013_Urban_GW_Counties'!S27+'2013_MW_GW_Counties'!S27</f>
        <v>17.600000000000001</v>
      </c>
      <c r="AE27" s="28">
        <f>'2013_AG_GW_Counties'!W27</f>
        <v>8.5</v>
      </c>
      <c r="AF27" s="29">
        <f>'2013_Urban_GW_Counties'!W27</f>
        <v>0</v>
      </c>
      <c r="AG27" s="29">
        <f>'2013_MW_GW_Counties'!W27</f>
        <v>0</v>
      </c>
      <c r="AH27" s="28">
        <f>'2013_AG_GW_Counties'!W27+'2013_Urban_GW_Counties'!W27+'2013_MW_GW_Counties'!W27</f>
        <v>8.5</v>
      </c>
      <c r="AI27" s="29">
        <f t="shared" si="1"/>
        <v>1022.9</v>
      </c>
      <c r="AL27" s="148"/>
      <c r="AM27" s="150">
        <v>502</v>
      </c>
      <c r="AN27" s="151" t="s">
        <v>158</v>
      </c>
      <c r="AO27" s="138">
        <f t="shared" si="12"/>
        <v>0.89999999999999991</v>
      </c>
      <c r="AP27" s="138">
        <f t="shared" si="12"/>
        <v>0.4</v>
      </c>
      <c r="AQ27" s="138">
        <f t="shared" si="12"/>
        <v>0</v>
      </c>
      <c r="AR27" s="138">
        <f t="shared" si="12"/>
        <v>1.2999999999999998</v>
      </c>
      <c r="AS27" s="138">
        <f t="shared" si="12"/>
        <v>9.6000000000000014</v>
      </c>
      <c r="AT27" s="138">
        <f t="shared" si="12"/>
        <v>0.6</v>
      </c>
      <c r="AU27" s="138">
        <f t="shared" si="12"/>
        <v>0</v>
      </c>
      <c r="AV27" s="138">
        <f t="shared" si="12"/>
        <v>0.4</v>
      </c>
      <c r="AW27" s="138">
        <f t="shared" si="12"/>
        <v>0</v>
      </c>
      <c r="AX27" s="138">
        <f t="shared" si="12"/>
        <v>0.4</v>
      </c>
      <c r="AY27" s="138">
        <f t="shared" si="12"/>
        <v>0</v>
      </c>
      <c r="AZ27" s="138">
        <f t="shared" si="12"/>
        <v>0</v>
      </c>
      <c r="BA27" s="138">
        <f t="shared" si="12"/>
        <v>0</v>
      </c>
      <c r="BB27" s="138">
        <f t="shared" si="12"/>
        <v>0</v>
      </c>
      <c r="BC27" s="138">
        <f t="shared" si="12"/>
        <v>10.200000000000001</v>
      </c>
    </row>
    <row r="28" spans="1:56" x14ac:dyDescent="0.2">
      <c r="A28" s="23" t="s">
        <v>60</v>
      </c>
      <c r="B28" s="24" t="s">
        <v>61</v>
      </c>
      <c r="C28" s="28">
        <f>'2013_AG_GW_Counties'!C28</f>
        <v>512.4</v>
      </c>
      <c r="D28" s="29">
        <f>'2013_Urban_GW_Counties'!C28</f>
        <v>53.699999999999989</v>
      </c>
      <c r="E28" s="29">
        <f>'2013_MW_GW_Counties'!C28</f>
        <v>0</v>
      </c>
      <c r="F28" s="29">
        <f t="shared" si="0"/>
        <v>566.09999999999991</v>
      </c>
      <c r="G28" s="28">
        <f>'2013_AG_GW_Counties'!H28</f>
        <v>521.80000000000007</v>
      </c>
      <c r="H28" s="29">
        <f>'2013_Urban_GW_Counties'!H28</f>
        <v>53.699999999999989</v>
      </c>
      <c r="I28" s="29">
        <f>'2013_MW_GW_Counties'!H28</f>
        <v>0.4</v>
      </c>
      <c r="J28" s="28">
        <f>'2013_AG_GW_Counties'!D28+'2013_Urban_GW_Counties'!D28+'2013_MW_GW_Counties'!D28</f>
        <v>87.4</v>
      </c>
      <c r="K28" s="28">
        <f>'2013_AG_GW_Counties'!E28+'2013_Urban_GW_Counties'!E28+'2013_MW_GW_Counties'!E28</f>
        <v>0</v>
      </c>
      <c r="L28" s="28">
        <f>'2013_AG_GW_Counties'!F28+'2013_Urban_GW_Counties'!F28+'2013_MW_GW_Counties'!F28</f>
        <v>0</v>
      </c>
      <c r="M28" s="28">
        <f>'2013_AG_GW_Counties'!J28</f>
        <v>0</v>
      </c>
      <c r="N28" s="29">
        <f>'2013_Urban_GW_Counties'!J28</f>
        <v>0</v>
      </c>
      <c r="O28" s="29">
        <f>'2013_MW_GW_Counties'!J28</f>
        <v>0</v>
      </c>
      <c r="P28" s="28">
        <f>'2013_AG_GW_Counties'!J28+'2013_Urban_GW_Counties'!J28+'2013_MW_GW_Counties'!J28</f>
        <v>0</v>
      </c>
      <c r="Q28" s="29">
        <f>'2013_AG_GW_Counties'!H28+'2013_Urban_GW_Counties'!H28+'2013_MW_GW_Counties'!H28</f>
        <v>575.9</v>
      </c>
      <c r="S28" s="27">
        <v>604</v>
      </c>
      <c r="T28" s="25" t="s">
        <v>171</v>
      </c>
      <c r="U28" s="28">
        <f>'2013_AG_GW_Counties'!P28</f>
        <v>6.3</v>
      </c>
      <c r="V28" s="29">
        <f>'2013_Urban_GW_Counties'!P28</f>
        <v>9.8000000000000007</v>
      </c>
      <c r="W28" s="29">
        <f>'2013_MW_GW_Counties'!P28</f>
        <v>0</v>
      </c>
      <c r="X28" s="29">
        <f t="shared" si="3"/>
        <v>16.100000000000001</v>
      </c>
      <c r="Y28" s="28">
        <f>'2013_AG_GW_Counties'!U28</f>
        <v>33.800000000000004</v>
      </c>
      <c r="Z28" s="29">
        <f>'2013_Urban_GW_Counties'!U28</f>
        <v>50.699999999999996</v>
      </c>
      <c r="AA28" s="29">
        <f>'2013_MW_GW_Counties'!U28</f>
        <v>0</v>
      </c>
      <c r="AB28" s="28">
        <f>'2013_AG_GW_Counties'!Q28+'2013_Urban_GW_Counties'!Q28+'2013_MW_GW_Counties'!Q28</f>
        <v>17.299999999999997</v>
      </c>
      <c r="AC28" s="28">
        <f>'2013_AG_GW_Counties'!R28+'2013_Urban_GW_Counties'!R28+'2013_MW_GW_Counties'!R28</f>
        <v>0</v>
      </c>
      <c r="AD28" s="28">
        <f>'2013_AG_GW_Counties'!S28+'2013_Urban_GW_Counties'!S28+'2013_MW_GW_Counties'!S28</f>
        <v>9.3000000000000007</v>
      </c>
      <c r="AE28" s="28">
        <f>'2013_AG_GW_Counties'!W28</f>
        <v>3.4</v>
      </c>
      <c r="AF28" s="29">
        <f>'2013_Urban_GW_Counties'!W28</f>
        <v>0.1</v>
      </c>
      <c r="AG28" s="29">
        <f>'2013_MW_GW_Counties'!W28</f>
        <v>0</v>
      </c>
      <c r="AH28" s="28">
        <f>'2013_AG_GW_Counties'!W28+'2013_Urban_GW_Counties'!W28+'2013_MW_GW_Counties'!W28</f>
        <v>3.5</v>
      </c>
      <c r="AI28" s="29">
        <f t="shared" si="1"/>
        <v>84.5</v>
      </c>
      <c r="AL28" s="148"/>
      <c r="AM28" s="150">
        <v>503</v>
      </c>
      <c r="AN28" s="151" t="s">
        <v>159</v>
      </c>
      <c r="AO28" s="138">
        <f t="shared" si="12"/>
        <v>327</v>
      </c>
      <c r="AP28" s="138">
        <f t="shared" si="12"/>
        <v>28.299999999999997</v>
      </c>
      <c r="AQ28" s="138">
        <f t="shared" si="12"/>
        <v>0</v>
      </c>
      <c r="AR28" s="138">
        <f t="shared" si="12"/>
        <v>355.3</v>
      </c>
      <c r="AS28" s="138">
        <f t="shared" si="12"/>
        <v>575.5</v>
      </c>
      <c r="AT28" s="138">
        <f t="shared" si="12"/>
        <v>40.299999999999997</v>
      </c>
      <c r="AU28" s="138">
        <f t="shared" si="12"/>
        <v>0.70000000000000007</v>
      </c>
      <c r="AV28" s="138">
        <f t="shared" si="12"/>
        <v>36</v>
      </c>
      <c r="AW28" s="138">
        <f t="shared" si="12"/>
        <v>0</v>
      </c>
      <c r="AX28" s="138">
        <f t="shared" si="12"/>
        <v>29.599999999999998</v>
      </c>
      <c r="AY28" s="138">
        <f t="shared" si="12"/>
        <v>7.2</v>
      </c>
      <c r="AZ28" s="138">
        <f t="shared" si="12"/>
        <v>0</v>
      </c>
      <c r="BA28" s="138">
        <f t="shared" si="12"/>
        <v>0</v>
      </c>
      <c r="BB28" s="138">
        <f t="shared" si="12"/>
        <v>7.2</v>
      </c>
      <c r="BC28" s="138">
        <f t="shared" si="12"/>
        <v>616.5</v>
      </c>
    </row>
    <row r="29" spans="1:56" x14ac:dyDescent="0.2">
      <c r="A29" s="23" t="s">
        <v>62</v>
      </c>
      <c r="B29" s="24" t="s">
        <v>63</v>
      </c>
      <c r="C29" s="28">
        <f>'2013_AG_GW_Counties'!C29</f>
        <v>46.7</v>
      </c>
      <c r="D29" s="29">
        <f>'2013_Urban_GW_Counties'!C29</f>
        <v>3.6999999999999997</v>
      </c>
      <c r="E29" s="29">
        <f>'2013_MW_GW_Counties'!C29</f>
        <v>0</v>
      </c>
      <c r="F29" s="29">
        <f t="shared" si="0"/>
        <v>50.400000000000006</v>
      </c>
      <c r="G29" s="28">
        <f>'2013_AG_GW_Counties'!H29</f>
        <v>58.000000000000007</v>
      </c>
      <c r="H29" s="29">
        <f>'2013_Urban_GW_Counties'!H29</f>
        <v>26.100000000000005</v>
      </c>
      <c r="I29" s="29">
        <f>'2013_MW_GW_Counties'!H29</f>
        <v>2.4</v>
      </c>
      <c r="J29" s="28">
        <f>'2013_AG_GW_Counties'!D29+'2013_Urban_GW_Counties'!D29+'2013_MW_GW_Counties'!D29</f>
        <v>5.9</v>
      </c>
      <c r="K29" s="28">
        <f>'2013_AG_GW_Counties'!E29+'2013_Urban_GW_Counties'!E29+'2013_MW_GW_Counties'!E29</f>
        <v>0</v>
      </c>
      <c r="L29" s="28">
        <f>'2013_AG_GW_Counties'!F29+'2013_Urban_GW_Counties'!F29+'2013_MW_GW_Counties'!F29</f>
        <v>2.9</v>
      </c>
      <c r="M29" s="28">
        <f>'2013_AG_GW_Counties'!J29</f>
        <v>0</v>
      </c>
      <c r="N29" s="29">
        <f>'2013_Urban_GW_Counties'!J29</f>
        <v>0</v>
      </c>
      <c r="O29" s="29">
        <f>'2013_MW_GW_Counties'!J29</f>
        <v>0</v>
      </c>
      <c r="P29" s="28">
        <f>'2013_AG_GW_Counties'!J29+'2013_Urban_GW_Counties'!J29+'2013_MW_GW_Counties'!J29</f>
        <v>0</v>
      </c>
      <c r="Q29" s="29">
        <f>'2013_AG_GW_Counties'!H29+'2013_Urban_GW_Counties'!H29+'2013_MW_GW_Counties'!H29</f>
        <v>86.500000000000014</v>
      </c>
      <c r="S29" s="27">
        <v>605</v>
      </c>
      <c r="T29" s="25" t="s">
        <v>172</v>
      </c>
      <c r="U29" s="28">
        <f>'2013_AG_GW_Counties'!P29</f>
        <v>0</v>
      </c>
      <c r="V29" s="29">
        <f>'2013_Urban_GW_Counties'!P29</f>
        <v>0</v>
      </c>
      <c r="W29" s="29">
        <f>'2013_MW_GW_Counties'!P29</f>
        <v>0</v>
      </c>
      <c r="X29" s="29">
        <f t="shared" si="3"/>
        <v>0</v>
      </c>
      <c r="Y29" s="28">
        <f>'2013_AG_GW_Counties'!U29</f>
        <v>0</v>
      </c>
      <c r="Z29" s="29">
        <f>'2013_Urban_GW_Counties'!U29</f>
        <v>1.1000000000000001</v>
      </c>
      <c r="AA29" s="29">
        <f>'2013_MW_GW_Counties'!U29</f>
        <v>0</v>
      </c>
      <c r="AB29" s="28">
        <f>'2013_AG_GW_Counties'!Q29+'2013_Urban_GW_Counties'!Q29+'2013_MW_GW_Counties'!Q29</f>
        <v>1</v>
      </c>
      <c r="AC29" s="28">
        <f>'2013_AG_GW_Counties'!R29+'2013_Urban_GW_Counties'!R29+'2013_MW_GW_Counties'!R29</f>
        <v>0</v>
      </c>
      <c r="AD29" s="28">
        <f>'2013_AG_GW_Counties'!S29+'2013_Urban_GW_Counties'!S29+'2013_MW_GW_Counties'!S29</f>
        <v>0</v>
      </c>
      <c r="AE29" s="28">
        <f>'2013_AG_GW_Counties'!W29</f>
        <v>0</v>
      </c>
      <c r="AF29" s="29">
        <f>'2013_Urban_GW_Counties'!W29</f>
        <v>0</v>
      </c>
      <c r="AG29" s="29">
        <f>'2013_MW_GW_Counties'!W29</f>
        <v>0</v>
      </c>
      <c r="AH29" s="28">
        <f>'2013_AG_GW_Counties'!W29+'2013_Urban_GW_Counties'!W29+'2013_MW_GW_Counties'!W29</f>
        <v>0</v>
      </c>
      <c r="AI29" s="29">
        <f t="shared" si="1"/>
        <v>1.1000000000000001</v>
      </c>
      <c r="AL29" s="148"/>
      <c r="AM29" s="150">
        <v>504</v>
      </c>
      <c r="AN29" s="151" t="s">
        <v>160</v>
      </c>
      <c r="AO29" s="138">
        <f t="shared" si="12"/>
        <v>226</v>
      </c>
      <c r="AP29" s="138">
        <f t="shared" si="12"/>
        <v>34.299999999999997</v>
      </c>
      <c r="AQ29" s="138">
        <f t="shared" si="12"/>
        <v>0</v>
      </c>
      <c r="AR29" s="138">
        <f t="shared" si="12"/>
        <v>260.3</v>
      </c>
      <c r="AS29" s="138">
        <f t="shared" si="12"/>
        <v>330.4</v>
      </c>
      <c r="AT29" s="138">
        <f t="shared" si="12"/>
        <v>70.400000000000006</v>
      </c>
      <c r="AU29" s="138">
        <f t="shared" si="12"/>
        <v>1</v>
      </c>
      <c r="AV29" s="138">
        <f t="shared" si="12"/>
        <v>25.400000000000006</v>
      </c>
      <c r="AW29" s="138">
        <f t="shared" si="12"/>
        <v>0</v>
      </c>
      <c r="AX29" s="138">
        <f t="shared" si="12"/>
        <v>22.2</v>
      </c>
      <c r="AY29" s="138">
        <f t="shared" si="12"/>
        <v>0</v>
      </c>
      <c r="AZ29" s="138">
        <f t="shared" si="12"/>
        <v>0</v>
      </c>
      <c r="BA29" s="138">
        <f t="shared" si="12"/>
        <v>0</v>
      </c>
      <c r="BB29" s="138">
        <f t="shared" si="12"/>
        <v>0</v>
      </c>
      <c r="BC29" s="138">
        <f t="shared" si="12"/>
        <v>401.79999999999995</v>
      </c>
    </row>
    <row r="30" spans="1:56" x14ac:dyDescent="0.2">
      <c r="A30" s="23" t="s">
        <v>64</v>
      </c>
      <c r="B30" s="24" t="s">
        <v>65</v>
      </c>
      <c r="C30" s="28">
        <f>'2013_AG_GW_Counties'!C30</f>
        <v>2.4</v>
      </c>
      <c r="D30" s="29">
        <f>'2013_Urban_GW_Counties'!C30</f>
        <v>6.7</v>
      </c>
      <c r="E30" s="29">
        <f>'2013_MW_GW_Counties'!C30</f>
        <v>0</v>
      </c>
      <c r="F30" s="29">
        <f t="shared" si="0"/>
        <v>9.1</v>
      </c>
      <c r="G30" s="28">
        <f>'2013_AG_GW_Counties'!H30</f>
        <v>41.6</v>
      </c>
      <c r="H30" s="29">
        <f>'2013_Urban_GW_Counties'!H30</f>
        <v>26.600000000000005</v>
      </c>
      <c r="I30" s="29">
        <f>'2013_MW_GW_Counties'!H30</f>
        <v>0.1</v>
      </c>
      <c r="J30" s="28">
        <f>'2013_AG_GW_Counties'!D30+'2013_Urban_GW_Counties'!D30+'2013_MW_GW_Counties'!D30</f>
        <v>10.9</v>
      </c>
      <c r="K30" s="28">
        <f>'2013_AG_GW_Counties'!E30+'2013_Urban_GW_Counties'!E30+'2013_MW_GW_Counties'!E30</f>
        <v>0</v>
      </c>
      <c r="L30" s="28">
        <f>'2013_AG_GW_Counties'!F30+'2013_Urban_GW_Counties'!F30+'2013_MW_GW_Counties'!F30</f>
        <v>8.5</v>
      </c>
      <c r="M30" s="28">
        <f>'2013_AG_GW_Counties'!J30</f>
        <v>0</v>
      </c>
      <c r="N30" s="29">
        <f>'2013_Urban_GW_Counties'!J30</f>
        <v>2.5</v>
      </c>
      <c r="O30" s="29">
        <f>'2013_MW_GW_Counties'!J30</f>
        <v>0</v>
      </c>
      <c r="P30" s="28">
        <f>'2013_AG_GW_Counties'!J30+'2013_Urban_GW_Counties'!J30+'2013_MW_GW_Counties'!J30</f>
        <v>2.5</v>
      </c>
      <c r="Q30" s="29">
        <f>'2013_AG_GW_Counties'!H30+'2013_Urban_GW_Counties'!H30+'2013_MW_GW_Counties'!H30</f>
        <v>68.3</v>
      </c>
      <c r="S30" s="27">
        <v>606</v>
      </c>
      <c r="T30" s="25" t="s">
        <v>173</v>
      </c>
      <c r="U30" s="28">
        <f>'2013_AG_GW_Counties'!P30</f>
        <v>518.6</v>
      </c>
      <c r="V30" s="29">
        <f>'2013_Urban_GW_Counties'!P30</f>
        <v>21.9</v>
      </c>
      <c r="W30" s="29">
        <f>'2013_MW_GW_Counties'!P30</f>
        <v>205.5</v>
      </c>
      <c r="X30" s="29">
        <f t="shared" si="3"/>
        <v>746</v>
      </c>
      <c r="Y30" s="28">
        <f>'2013_AG_GW_Counties'!U30</f>
        <v>1602.6</v>
      </c>
      <c r="Z30" s="29">
        <f>'2013_Urban_GW_Counties'!U30</f>
        <v>24.7</v>
      </c>
      <c r="AA30" s="29">
        <f>'2013_MW_GW_Counties'!U30</f>
        <v>456</v>
      </c>
      <c r="AB30" s="28">
        <f>'2013_AG_GW_Counties'!Q30+'2013_Urban_GW_Counties'!Q30+'2013_MW_GW_Counties'!Q30</f>
        <v>20.100000000000001</v>
      </c>
      <c r="AC30" s="28">
        <f>'2013_AG_GW_Counties'!R30+'2013_Urban_GW_Counties'!R30+'2013_MW_GW_Counties'!R30</f>
        <v>0</v>
      </c>
      <c r="AD30" s="28">
        <f>'2013_AG_GW_Counties'!S30+'2013_Urban_GW_Counties'!S30+'2013_MW_GW_Counties'!S30</f>
        <v>53.7</v>
      </c>
      <c r="AE30" s="28">
        <f>'2013_AG_GW_Counties'!W30</f>
        <v>0</v>
      </c>
      <c r="AF30" s="29">
        <f>'2013_Urban_GW_Counties'!W30</f>
        <v>0</v>
      </c>
      <c r="AG30" s="29">
        <f>'2013_MW_GW_Counties'!W30</f>
        <v>0</v>
      </c>
      <c r="AH30" s="28">
        <f>'2013_AG_GW_Counties'!W30+'2013_Urban_GW_Counties'!W30+'2013_MW_GW_Counties'!W30</f>
        <v>0</v>
      </c>
      <c r="AI30" s="29">
        <f t="shared" si="1"/>
        <v>2083.3000000000002</v>
      </c>
      <c r="AL30" s="148"/>
      <c r="AM30" s="150">
        <v>505</v>
      </c>
      <c r="AN30" s="151" t="s">
        <v>161</v>
      </c>
      <c r="AO30" s="138">
        <f t="shared" si="12"/>
        <v>59</v>
      </c>
      <c r="AP30" s="138">
        <f t="shared" si="12"/>
        <v>4.8999999999999995</v>
      </c>
      <c r="AQ30" s="138">
        <f t="shared" si="12"/>
        <v>0</v>
      </c>
      <c r="AR30" s="138">
        <f t="shared" si="12"/>
        <v>63.9</v>
      </c>
      <c r="AS30" s="138">
        <f t="shared" si="12"/>
        <v>76</v>
      </c>
      <c r="AT30" s="138">
        <f t="shared" si="12"/>
        <v>11.600000000000001</v>
      </c>
      <c r="AU30" s="138">
        <f t="shared" si="12"/>
        <v>0</v>
      </c>
      <c r="AV30" s="138">
        <f t="shared" si="12"/>
        <v>5.6999999999999993</v>
      </c>
      <c r="AW30" s="138">
        <f t="shared" si="12"/>
        <v>0</v>
      </c>
      <c r="AX30" s="138">
        <f t="shared" si="12"/>
        <v>0.4</v>
      </c>
      <c r="AY30" s="138">
        <f t="shared" si="12"/>
        <v>0</v>
      </c>
      <c r="AZ30" s="138">
        <f t="shared" si="12"/>
        <v>0</v>
      </c>
      <c r="BA30" s="138">
        <f t="shared" si="12"/>
        <v>0</v>
      </c>
      <c r="BB30" s="138">
        <f t="shared" si="12"/>
        <v>0</v>
      </c>
      <c r="BC30" s="138">
        <f t="shared" si="12"/>
        <v>87.6</v>
      </c>
    </row>
    <row r="31" spans="1:56" x14ac:dyDescent="0.2">
      <c r="A31" s="23" t="s">
        <v>66</v>
      </c>
      <c r="B31" s="24" t="s">
        <v>67</v>
      </c>
      <c r="C31" s="28">
        <f>'2013_AG_GW_Counties'!C31</f>
        <v>4.4000000000000004</v>
      </c>
      <c r="D31" s="29">
        <f>'2013_Urban_GW_Counties'!C31</f>
        <v>83</v>
      </c>
      <c r="E31" s="29">
        <f>'2013_MW_GW_Counties'!C31</f>
        <v>0</v>
      </c>
      <c r="F31" s="29">
        <f t="shared" si="0"/>
        <v>87.4</v>
      </c>
      <c r="G31" s="28">
        <f>'2013_AG_GW_Counties'!H31</f>
        <v>16.600000000000001</v>
      </c>
      <c r="H31" s="29">
        <f>'2013_Urban_GW_Counties'!H31</f>
        <v>594.9</v>
      </c>
      <c r="I31" s="29">
        <f>'2013_MW_GW_Counties'!H31</f>
        <v>0</v>
      </c>
      <c r="J31" s="28">
        <f>'2013_AG_GW_Counties'!D31+'2013_Urban_GW_Counties'!D31+'2013_MW_GW_Counties'!D31</f>
        <v>16.400000000000002</v>
      </c>
      <c r="K31" s="28">
        <f>'2013_AG_GW_Counties'!E31+'2013_Urban_GW_Counties'!E31+'2013_MW_GW_Counties'!E31</f>
        <v>41.4</v>
      </c>
      <c r="L31" s="28">
        <f>'2013_AG_GW_Counties'!F31+'2013_Urban_GW_Counties'!F31+'2013_MW_GW_Counties'!F31</f>
        <v>0</v>
      </c>
      <c r="M31" s="28">
        <f>'2013_AG_GW_Counties'!J31</f>
        <v>10.199999999999999</v>
      </c>
      <c r="N31" s="29">
        <f>'2013_Urban_GW_Counties'!J31</f>
        <v>245.5</v>
      </c>
      <c r="O31" s="29">
        <f>'2013_MW_GW_Counties'!J31</f>
        <v>0</v>
      </c>
      <c r="P31" s="28">
        <f>'2013_AG_GW_Counties'!J31+'2013_Urban_GW_Counties'!J31+'2013_MW_GW_Counties'!J31</f>
        <v>255.7</v>
      </c>
      <c r="Q31" s="29">
        <f>'2013_AG_GW_Counties'!H31+'2013_Urban_GW_Counties'!H31+'2013_MW_GW_Counties'!H31</f>
        <v>611.5</v>
      </c>
      <c r="S31" s="27">
        <v>607</v>
      </c>
      <c r="T31" s="25" t="s">
        <v>174</v>
      </c>
      <c r="U31" s="28">
        <f>'2013_AG_GW_Counties'!P31</f>
        <v>157.30000000000001</v>
      </c>
      <c r="V31" s="29">
        <f>'2013_Urban_GW_Counties'!P31</f>
        <v>83.600000000000009</v>
      </c>
      <c r="W31" s="29">
        <f>'2013_MW_GW_Counties'!P31</f>
        <v>4.3</v>
      </c>
      <c r="X31" s="29">
        <f t="shared" si="3"/>
        <v>245.20000000000005</v>
      </c>
      <c r="Y31" s="28">
        <f>'2013_AG_GW_Counties'!U31</f>
        <v>933.00000000000011</v>
      </c>
      <c r="Z31" s="29">
        <f>'2013_Urban_GW_Counties'!U31</f>
        <v>132.6</v>
      </c>
      <c r="AA31" s="29">
        <f>'2013_MW_GW_Counties'!U31</f>
        <v>12.7</v>
      </c>
      <c r="AB31" s="28">
        <f>'2013_AG_GW_Counties'!Q31+'2013_Urban_GW_Counties'!Q31+'2013_MW_GW_Counties'!Q31</f>
        <v>52.2</v>
      </c>
      <c r="AC31" s="28">
        <f>'2013_AG_GW_Counties'!R31+'2013_Urban_GW_Counties'!R31+'2013_MW_GW_Counties'!R31</f>
        <v>64.2</v>
      </c>
      <c r="AD31" s="28">
        <f>'2013_AG_GW_Counties'!S31+'2013_Urban_GW_Counties'!S31+'2013_MW_GW_Counties'!S31</f>
        <v>34.6</v>
      </c>
      <c r="AE31" s="28">
        <f>'2013_AG_GW_Counties'!W31</f>
        <v>300.10000000000002</v>
      </c>
      <c r="AF31" s="29">
        <f>'2013_Urban_GW_Counties'!W31</f>
        <v>0</v>
      </c>
      <c r="AG31" s="29">
        <f>'2013_MW_GW_Counties'!W31</f>
        <v>0</v>
      </c>
      <c r="AH31" s="28">
        <f>'2013_AG_GW_Counties'!W31+'2013_Urban_GW_Counties'!W31+'2013_MW_GW_Counties'!W31</f>
        <v>300.10000000000002</v>
      </c>
      <c r="AI31" s="29">
        <f t="shared" si="1"/>
        <v>1078.3000000000002</v>
      </c>
      <c r="AL31" s="148"/>
      <c r="AM31" s="150">
        <v>506</v>
      </c>
      <c r="AN31" s="151" t="s">
        <v>162</v>
      </c>
      <c r="AO31" s="138">
        <f t="shared" si="12"/>
        <v>567.1</v>
      </c>
      <c r="AP31" s="138">
        <f t="shared" si="12"/>
        <v>10.8</v>
      </c>
      <c r="AQ31" s="138">
        <f t="shared" si="12"/>
        <v>8.5</v>
      </c>
      <c r="AR31" s="138">
        <f t="shared" si="12"/>
        <v>586.4</v>
      </c>
      <c r="AS31" s="138">
        <f t="shared" si="12"/>
        <v>2142.5</v>
      </c>
      <c r="AT31" s="138">
        <f t="shared" si="12"/>
        <v>11.100000000000001</v>
      </c>
      <c r="AU31" s="138">
        <f t="shared" si="12"/>
        <v>147.19999999999999</v>
      </c>
      <c r="AV31" s="138">
        <f t="shared" si="12"/>
        <v>26.400000000000002</v>
      </c>
      <c r="AW31" s="138">
        <f t="shared" si="12"/>
        <v>0</v>
      </c>
      <c r="AX31" s="138">
        <f t="shared" si="12"/>
        <v>59.000000000000007</v>
      </c>
      <c r="AY31" s="138">
        <f t="shared" si="12"/>
        <v>133</v>
      </c>
      <c r="AZ31" s="138">
        <f t="shared" si="12"/>
        <v>0</v>
      </c>
      <c r="BA31" s="138">
        <f t="shared" si="12"/>
        <v>14.8</v>
      </c>
      <c r="BB31" s="138">
        <f t="shared" si="12"/>
        <v>147.80000000000001</v>
      </c>
      <c r="BC31" s="138">
        <f t="shared" si="12"/>
        <v>2300.7999999999997</v>
      </c>
    </row>
    <row r="32" spans="1:56" x14ac:dyDescent="0.2">
      <c r="A32" s="23" t="s">
        <v>68</v>
      </c>
      <c r="B32" s="24" t="s">
        <v>69</v>
      </c>
      <c r="C32" s="28">
        <f>'2013_AG_GW_Counties'!C32</f>
        <v>10.8</v>
      </c>
      <c r="D32" s="29">
        <f>'2013_Urban_GW_Counties'!C32</f>
        <v>20.900000000000002</v>
      </c>
      <c r="E32" s="29">
        <f>'2013_MW_GW_Counties'!C32</f>
        <v>0</v>
      </c>
      <c r="F32" s="29">
        <f t="shared" si="0"/>
        <v>31.700000000000003</v>
      </c>
      <c r="G32" s="28">
        <f>'2013_AG_GW_Counties'!H32</f>
        <v>125.6</v>
      </c>
      <c r="H32" s="29">
        <f>'2013_Urban_GW_Counties'!H32</f>
        <v>119.2</v>
      </c>
      <c r="I32" s="29">
        <f>'2013_MW_GW_Counties'!H32</f>
        <v>0</v>
      </c>
      <c r="J32" s="28">
        <f>'2013_AG_GW_Counties'!D32+'2013_Urban_GW_Counties'!D32+'2013_MW_GW_Counties'!D32</f>
        <v>24.2</v>
      </c>
      <c r="K32" s="28">
        <f>'2013_AG_GW_Counties'!E32+'2013_Urban_GW_Counties'!E32+'2013_MW_GW_Counties'!E32</f>
        <v>0</v>
      </c>
      <c r="L32" s="28">
        <f>'2013_AG_GW_Counties'!F32+'2013_Urban_GW_Counties'!F32+'2013_MW_GW_Counties'!F32</f>
        <v>12.700000000000001</v>
      </c>
      <c r="M32" s="28">
        <f>'2013_AG_GW_Counties'!J32</f>
        <v>15.1</v>
      </c>
      <c r="N32" s="29">
        <f>'2013_Urban_GW_Counties'!J32</f>
        <v>0</v>
      </c>
      <c r="O32" s="29">
        <f>'2013_MW_GW_Counties'!J32</f>
        <v>0</v>
      </c>
      <c r="P32" s="28">
        <f>'2013_AG_GW_Counties'!J32+'2013_Urban_GW_Counties'!J32+'2013_MW_GW_Counties'!J32</f>
        <v>15.1</v>
      </c>
      <c r="Q32" s="29">
        <f>'2013_AG_GW_Counties'!H32+'2013_Urban_GW_Counties'!H32+'2013_MW_GW_Counties'!H32</f>
        <v>244.8</v>
      </c>
      <c r="S32" s="27">
        <v>608</v>
      </c>
      <c r="T32" s="25" t="s">
        <v>175</v>
      </c>
      <c r="U32" s="28">
        <f>'2013_AG_GW_Counties'!P32</f>
        <v>429.6</v>
      </c>
      <c r="V32" s="29">
        <f>'2013_Urban_GW_Counties'!P32</f>
        <v>51.599999999999994</v>
      </c>
      <c r="W32" s="29">
        <f>'2013_MW_GW_Counties'!P32</f>
        <v>0</v>
      </c>
      <c r="X32" s="29">
        <f t="shared" si="3"/>
        <v>481.20000000000005</v>
      </c>
      <c r="Y32" s="28">
        <f>'2013_AG_GW_Counties'!U32</f>
        <v>1049.8</v>
      </c>
      <c r="Z32" s="29">
        <f>'2013_Urban_GW_Counties'!U32</f>
        <v>51.599999999999994</v>
      </c>
      <c r="AA32" s="29">
        <f>'2013_MW_GW_Counties'!U32</f>
        <v>0</v>
      </c>
      <c r="AB32" s="28">
        <f>'2013_AG_GW_Counties'!Q32+'2013_Urban_GW_Counties'!Q32+'2013_MW_GW_Counties'!Q32</f>
        <v>14.7</v>
      </c>
      <c r="AC32" s="28">
        <f>'2013_AG_GW_Counties'!R32+'2013_Urban_GW_Counties'!R32+'2013_MW_GW_Counties'!R32</f>
        <v>0</v>
      </c>
      <c r="AD32" s="28">
        <f>'2013_AG_GW_Counties'!S32+'2013_Urban_GW_Counties'!S32+'2013_MW_GW_Counties'!S32</f>
        <v>31</v>
      </c>
      <c r="AE32" s="28">
        <f>'2013_AG_GW_Counties'!W32</f>
        <v>501.8</v>
      </c>
      <c r="AF32" s="29">
        <f>'2013_Urban_GW_Counties'!W32</f>
        <v>0</v>
      </c>
      <c r="AG32" s="29">
        <f>'2013_MW_GW_Counties'!W32</f>
        <v>0</v>
      </c>
      <c r="AH32" s="28">
        <f>'2013_AG_GW_Counties'!W32+'2013_Urban_GW_Counties'!W32+'2013_MW_GW_Counties'!W32</f>
        <v>501.8</v>
      </c>
      <c r="AI32" s="29">
        <f t="shared" si="1"/>
        <v>1101.3999999999999</v>
      </c>
      <c r="AL32" s="148"/>
      <c r="AM32" s="150">
        <v>507</v>
      </c>
      <c r="AN32" s="151" t="s">
        <v>163</v>
      </c>
      <c r="AO32" s="138">
        <f t="shared" si="12"/>
        <v>557.1</v>
      </c>
      <c r="AP32" s="138">
        <f t="shared" si="12"/>
        <v>42.7</v>
      </c>
      <c r="AQ32" s="138">
        <f t="shared" si="12"/>
        <v>6.6</v>
      </c>
      <c r="AR32" s="138">
        <f t="shared" si="12"/>
        <v>606.40000000000009</v>
      </c>
      <c r="AS32" s="138">
        <f t="shared" si="12"/>
        <v>2223.9</v>
      </c>
      <c r="AT32" s="138">
        <f t="shared" si="12"/>
        <v>63.3</v>
      </c>
      <c r="AU32" s="138">
        <f t="shared" si="12"/>
        <v>288.5</v>
      </c>
      <c r="AV32" s="138">
        <f t="shared" si="12"/>
        <v>99.000000000000014</v>
      </c>
      <c r="AW32" s="138">
        <f t="shared" si="12"/>
        <v>0</v>
      </c>
      <c r="AX32" s="138">
        <f t="shared" si="12"/>
        <v>164.6</v>
      </c>
      <c r="AY32" s="138">
        <f t="shared" si="12"/>
        <v>111.5</v>
      </c>
      <c r="AZ32" s="138">
        <f t="shared" si="12"/>
        <v>0</v>
      </c>
      <c r="BA32" s="138">
        <f t="shared" si="12"/>
        <v>129.20000000000002</v>
      </c>
      <c r="BB32" s="138">
        <f t="shared" si="12"/>
        <v>240.70000000000002</v>
      </c>
      <c r="BC32" s="138">
        <f t="shared" si="12"/>
        <v>2575.7000000000003</v>
      </c>
    </row>
    <row r="33" spans="1:56" x14ac:dyDescent="0.2">
      <c r="A33" s="23" t="s">
        <v>70</v>
      </c>
      <c r="B33" s="24" t="s">
        <v>71</v>
      </c>
      <c r="C33" s="28">
        <f>'2013_AG_GW_Counties'!C33</f>
        <v>8.1</v>
      </c>
      <c r="D33" s="29">
        <f>'2013_Urban_GW_Counties'!C33</f>
        <v>6.4</v>
      </c>
      <c r="E33" s="29">
        <f>'2013_MW_GW_Counties'!C33</f>
        <v>0</v>
      </c>
      <c r="F33" s="29">
        <f t="shared" si="0"/>
        <v>14.5</v>
      </c>
      <c r="G33" s="28">
        <f>'2013_AG_GW_Counties'!H33</f>
        <v>83</v>
      </c>
      <c r="H33" s="29">
        <f>'2013_Urban_GW_Counties'!H33</f>
        <v>9.6999999999999993</v>
      </c>
      <c r="I33" s="29">
        <f>'2013_MW_GW_Counties'!H33</f>
        <v>0</v>
      </c>
      <c r="J33" s="28">
        <f>'2013_AG_GW_Counties'!D33+'2013_Urban_GW_Counties'!D33+'2013_MW_GW_Counties'!D33</f>
        <v>2.2000000000000002</v>
      </c>
      <c r="K33" s="28">
        <f>'2013_AG_GW_Counties'!E33+'2013_Urban_GW_Counties'!E33+'2013_MW_GW_Counties'!E33</f>
        <v>0</v>
      </c>
      <c r="L33" s="28">
        <f>'2013_AG_GW_Counties'!F33+'2013_Urban_GW_Counties'!F33+'2013_MW_GW_Counties'!F33</f>
        <v>0.1</v>
      </c>
      <c r="M33" s="28">
        <f>'2013_AG_GW_Counties'!J33</f>
        <v>1.4</v>
      </c>
      <c r="N33" s="29">
        <f>'2013_Urban_GW_Counties'!J33</f>
        <v>0</v>
      </c>
      <c r="O33" s="29">
        <f>'2013_MW_GW_Counties'!J33</f>
        <v>0</v>
      </c>
      <c r="P33" s="28">
        <f>'2013_AG_GW_Counties'!J33+'2013_Urban_GW_Counties'!J33+'2013_MW_GW_Counties'!J33</f>
        <v>1.4</v>
      </c>
      <c r="Q33" s="29">
        <f>'2013_AG_GW_Counties'!H33+'2013_Urban_GW_Counties'!H33+'2013_MW_GW_Counties'!H33</f>
        <v>92.7</v>
      </c>
      <c r="S33" s="27">
        <v>609</v>
      </c>
      <c r="T33" s="25" t="s">
        <v>176</v>
      </c>
      <c r="U33" s="28">
        <f>'2013_AG_GW_Counties'!P33</f>
        <v>1496.6</v>
      </c>
      <c r="V33" s="29">
        <f>'2013_Urban_GW_Counties'!P33</f>
        <v>80.90000000000002</v>
      </c>
      <c r="W33" s="29">
        <f>'2013_MW_GW_Counties'!P33</f>
        <v>12.7</v>
      </c>
      <c r="X33" s="29">
        <f t="shared" si="3"/>
        <v>1590.2</v>
      </c>
      <c r="Y33" s="28">
        <f>'2013_AG_GW_Counties'!U33</f>
        <v>2184.2000000000003</v>
      </c>
      <c r="Z33" s="29">
        <f>'2013_Urban_GW_Counties'!U33</f>
        <v>81.100000000000023</v>
      </c>
      <c r="AA33" s="29">
        <f>'2013_MW_GW_Counties'!U33</f>
        <v>45.3</v>
      </c>
      <c r="AB33" s="28">
        <f>'2013_AG_GW_Counties'!Q33+'2013_Urban_GW_Counties'!Q33+'2013_MW_GW_Counties'!Q33</f>
        <v>197.50000000000003</v>
      </c>
      <c r="AC33" s="28">
        <f>'2013_AG_GW_Counties'!R33+'2013_Urban_GW_Counties'!R33+'2013_MW_GW_Counties'!R33</f>
        <v>20.100000000000001</v>
      </c>
      <c r="AD33" s="28">
        <f>'2013_AG_GW_Counties'!S33+'2013_Urban_GW_Counties'!S33+'2013_MW_GW_Counties'!S33</f>
        <v>34.299999999999997</v>
      </c>
      <c r="AE33" s="28">
        <f>'2013_AG_GW_Counties'!W33</f>
        <v>1.1000000000000001</v>
      </c>
      <c r="AF33" s="29">
        <f>'2013_Urban_GW_Counties'!W33</f>
        <v>0</v>
      </c>
      <c r="AG33" s="29">
        <f>'2013_MW_GW_Counties'!W33</f>
        <v>0</v>
      </c>
      <c r="AH33" s="28">
        <f>'2013_AG_GW_Counties'!W33+'2013_Urban_GW_Counties'!W33+'2013_MW_GW_Counties'!W33</f>
        <v>1.1000000000000001</v>
      </c>
      <c r="AI33" s="29">
        <f t="shared" si="1"/>
        <v>2310.6000000000004</v>
      </c>
      <c r="AL33" s="148"/>
      <c r="AM33" s="150">
        <v>508</v>
      </c>
      <c r="AN33" s="151" t="s">
        <v>164</v>
      </c>
      <c r="AO33" s="138">
        <f t="shared" si="12"/>
        <v>22.400000000000002</v>
      </c>
      <c r="AP33" s="138">
        <f t="shared" si="12"/>
        <v>20</v>
      </c>
      <c r="AQ33" s="138">
        <f t="shared" si="12"/>
        <v>0</v>
      </c>
      <c r="AR33" s="138">
        <f t="shared" si="12"/>
        <v>42.400000000000006</v>
      </c>
      <c r="AS33" s="138">
        <f t="shared" si="12"/>
        <v>277.5</v>
      </c>
      <c r="AT33" s="138">
        <f t="shared" si="12"/>
        <v>107.99999999999999</v>
      </c>
      <c r="AU33" s="138">
        <f t="shared" si="12"/>
        <v>0.4</v>
      </c>
      <c r="AV33" s="138">
        <f t="shared" si="12"/>
        <v>34.999999999999993</v>
      </c>
      <c r="AW33" s="138">
        <f t="shared" si="12"/>
        <v>0</v>
      </c>
      <c r="AX33" s="138">
        <f t="shared" si="12"/>
        <v>22.3</v>
      </c>
      <c r="AY33" s="138">
        <f t="shared" si="12"/>
        <v>1.4</v>
      </c>
      <c r="AZ33" s="138">
        <f t="shared" si="12"/>
        <v>0</v>
      </c>
      <c r="BA33" s="138">
        <f t="shared" si="12"/>
        <v>0</v>
      </c>
      <c r="BB33" s="138">
        <f t="shared" si="12"/>
        <v>1.4</v>
      </c>
      <c r="BC33" s="138">
        <f t="shared" si="12"/>
        <v>385.9</v>
      </c>
    </row>
    <row r="34" spans="1:56" x14ac:dyDescent="0.2">
      <c r="A34" s="23" t="s">
        <v>72</v>
      </c>
      <c r="B34" s="24" t="s">
        <v>73</v>
      </c>
      <c r="C34" s="28">
        <f>'2013_AG_GW_Counties'!C34</f>
        <v>190.20000000000002</v>
      </c>
      <c r="D34" s="29">
        <f>'2013_Urban_GW_Counties'!C34</f>
        <v>384.80000000000013</v>
      </c>
      <c r="E34" s="29">
        <f>'2013_MW_GW_Counties'!C34</f>
        <v>0.2</v>
      </c>
      <c r="F34" s="29">
        <f t="shared" si="0"/>
        <v>575.20000000000016</v>
      </c>
      <c r="G34" s="28">
        <f>'2013_AG_GW_Counties'!H34</f>
        <v>1251.5999999999999</v>
      </c>
      <c r="H34" s="29">
        <f>'2013_Urban_GW_Counties'!H34</f>
        <v>671.70000000000039</v>
      </c>
      <c r="I34" s="29">
        <f>'2013_MW_GW_Counties'!H34</f>
        <v>6.1</v>
      </c>
      <c r="J34" s="28">
        <f>'2013_AG_GW_Counties'!D34+'2013_Urban_GW_Counties'!D34+'2013_MW_GW_Counties'!D34</f>
        <v>288.70000000000005</v>
      </c>
      <c r="K34" s="28">
        <f>'2013_AG_GW_Counties'!E34+'2013_Urban_GW_Counties'!E34+'2013_MW_GW_Counties'!E34</f>
        <v>78.400000000000006</v>
      </c>
      <c r="L34" s="28">
        <f>'2013_AG_GW_Counties'!F34+'2013_Urban_GW_Counties'!F34+'2013_MW_GW_Counties'!F34</f>
        <v>0</v>
      </c>
      <c r="M34" s="28">
        <f>'2013_AG_GW_Counties'!J34</f>
        <v>4.7</v>
      </c>
      <c r="N34" s="29">
        <f>'2013_Urban_GW_Counties'!J34</f>
        <v>0.5</v>
      </c>
      <c r="O34" s="29">
        <f>'2013_MW_GW_Counties'!J34</f>
        <v>0</v>
      </c>
      <c r="P34" s="28">
        <f>'2013_AG_GW_Counties'!J34+'2013_Urban_GW_Counties'!J34+'2013_MW_GW_Counties'!J34</f>
        <v>5.2</v>
      </c>
      <c r="Q34" s="29">
        <f>'2013_AG_GW_Counties'!H34+'2013_Urban_GW_Counties'!H34+'2013_MW_GW_Counties'!H34</f>
        <v>1929.4</v>
      </c>
      <c r="S34" s="27">
        <v>610</v>
      </c>
      <c r="T34" s="25" t="s">
        <v>177</v>
      </c>
      <c r="U34" s="28">
        <f>'2013_AG_GW_Counties'!P34</f>
        <v>4.0999999999999996</v>
      </c>
      <c r="V34" s="29">
        <f>'2013_Urban_GW_Counties'!P34</f>
        <v>10.399999999999999</v>
      </c>
      <c r="W34" s="29">
        <f>'2013_MW_GW_Counties'!P34</f>
        <v>0</v>
      </c>
      <c r="X34" s="29">
        <f t="shared" si="3"/>
        <v>14.499999999999998</v>
      </c>
      <c r="Y34" s="28">
        <f>'2013_AG_GW_Counties'!U34</f>
        <v>4.0999999999999996</v>
      </c>
      <c r="Z34" s="29">
        <f>'2013_Urban_GW_Counties'!U34</f>
        <v>10.999999999999998</v>
      </c>
      <c r="AA34" s="29">
        <f>'2013_MW_GW_Counties'!U34</f>
        <v>0</v>
      </c>
      <c r="AB34" s="28">
        <f>'2013_AG_GW_Counties'!Q34+'2013_Urban_GW_Counties'!Q34+'2013_MW_GW_Counties'!Q34</f>
        <v>7</v>
      </c>
      <c r="AC34" s="28">
        <f>'2013_AG_GW_Counties'!R34+'2013_Urban_GW_Counties'!R34+'2013_MW_GW_Counties'!R34</f>
        <v>0</v>
      </c>
      <c r="AD34" s="28">
        <f>'2013_AG_GW_Counties'!S34+'2013_Urban_GW_Counties'!S34+'2013_MW_GW_Counties'!S34</f>
        <v>0</v>
      </c>
      <c r="AE34" s="28">
        <f>'2013_AG_GW_Counties'!W34</f>
        <v>0</v>
      </c>
      <c r="AF34" s="29">
        <f>'2013_Urban_GW_Counties'!W34</f>
        <v>0</v>
      </c>
      <c r="AG34" s="29">
        <f>'2013_MW_GW_Counties'!W34</f>
        <v>0</v>
      </c>
      <c r="AH34" s="28">
        <f>'2013_AG_GW_Counties'!W34+'2013_Urban_GW_Counties'!W34+'2013_MW_GW_Counties'!W34</f>
        <v>0</v>
      </c>
      <c r="AI34" s="29">
        <f t="shared" si="1"/>
        <v>15.099999999999998</v>
      </c>
      <c r="AL34" s="148"/>
      <c r="AM34" s="150">
        <v>509</v>
      </c>
      <c r="AN34" s="151" t="s">
        <v>165</v>
      </c>
      <c r="AO34" s="138">
        <f t="shared" si="12"/>
        <v>360.20000000000005</v>
      </c>
      <c r="AP34" s="138">
        <f t="shared" si="12"/>
        <v>50.4</v>
      </c>
      <c r="AQ34" s="138">
        <f t="shared" si="12"/>
        <v>0</v>
      </c>
      <c r="AR34" s="138">
        <f t="shared" si="12"/>
        <v>410.6</v>
      </c>
      <c r="AS34" s="138">
        <f t="shared" si="12"/>
        <v>721.4</v>
      </c>
      <c r="AT34" s="138">
        <f t="shared" si="12"/>
        <v>69.3</v>
      </c>
      <c r="AU34" s="138">
        <f t="shared" si="12"/>
        <v>0</v>
      </c>
      <c r="AV34" s="138">
        <f t="shared" si="12"/>
        <v>44.2</v>
      </c>
      <c r="AW34" s="138">
        <f t="shared" si="12"/>
        <v>0</v>
      </c>
      <c r="AX34" s="138">
        <f t="shared" si="12"/>
        <v>39.799999999999997</v>
      </c>
      <c r="AY34" s="138">
        <f t="shared" si="12"/>
        <v>75.7</v>
      </c>
      <c r="AZ34" s="138">
        <f t="shared" si="12"/>
        <v>0</v>
      </c>
      <c r="BA34" s="138">
        <f t="shared" si="12"/>
        <v>0</v>
      </c>
      <c r="BB34" s="138">
        <f t="shared" si="12"/>
        <v>75.7</v>
      </c>
      <c r="BC34" s="138">
        <f t="shared" si="12"/>
        <v>790.69999999999993</v>
      </c>
    </row>
    <row r="35" spans="1:56" x14ac:dyDescent="0.2">
      <c r="A35" s="23" t="s">
        <v>74</v>
      </c>
      <c r="B35" s="24" t="s">
        <v>75</v>
      </c>
      <c r="C35" s="28">
        <f>'2013_AG_GW_Counties'!C35</f>
        <v>227.39999999999998</v>
      </c>
      <c r="D35" s="29">
        <f>'2013_Urban_GW_Counties'!C35</f>
        <v>159.5</v>
      </c>
      <c r="E35" s="29">
        <f>'2013_MW_GW_Counties'!C35</f>
        <v>0.5</v>
      </c>
      <c r="F35" s="29">
        <f t="shared" si="0"/>
        <v>387.4</v>
      </c>
      <c r="G35" s="28">
        <f>'2013_AG_GW_Counties'!H35</f>
        <v>463.6</v>
      </c>
      <c r="H35" s="29">
        <f>'2013_Urban_GW_Counties'!H35</f>
        <v>391</v>
      </c>
      <c r="I35" s="29">
        <f>'2013_MW_GW_Counties'!H35</f>
        <v>50.8</v>
      </c>
      <c r="J35" s="28">
        <f>'2013_AG_GW_Counties'!D35+'2013_Urban_GW_Counties'!D35+'2013_MW_GW_Counties'!D35</f>
        <v>54.5</v>
      </c>
      <c r="K35" s="28">
        <f>'2013_AG_GW_Counties'!E35+'2013_Urban_GW_Counties'!E35+'2013_MW_GW_Counties'!E35</f>
        <v>0</v>
      </c>
      <c r="L35" s="28">
        <f>'2013_AG_GW_Counties'!F35+'2013_Urban_GW_Counties'!F35+'2013_MW_GW_Counties'!F35</f>
        <v>38.9</v>
      </c>
      <c r="M35" s="28">
        <f>'2013_AG_GW_Counties'!J35</f>
        <v>14.000000000000002</v>
      </c>
      <c r="N35" s="29">
        <f>'2013_Urban_GW_Counties'!J35</f>
        <v>0.1</v>
      </c>
      <c r="O35" s="29">
        <f>'2013_MW_GW_Counties'!J35</f>
        <v>0</v>
      </c>
      <c r="P35" s="28">
        <f>'2013_AG_GW_Counties'!J35+'2013_Urban_GW_Counties'!J35+'2013_MW_GW_Counties'!J35</f>
        <v>14.100000000000001</v>
      </c>
      <c r="Q35" s="29">
        <f>'2013_AG_GW_Counties'!H35+'2013_Urban_GW_Counties'!H35+'2013_MW_GW_Counties'!H35</f>
        <v>905.4</v>
      </c>
      <c r="S35" s="27">
        <v>701</v>
      </c>
      <c r="T35" s="25" t="s">
        <v>178</v>
      </c>
      <c r="U35" s="28">
        <f>'2013_AG_GW_Counties'!P35</f>
        <v>0</v>
      </c>
      <c r="V35" s="29">
        <f>'2013_Urban_GW_Counties'!P35</f>
        <v>1.5</v>
      </c>
      <c r="W35" s="29">
        <f>'2013_MW_GW_Counties'!P35</f>
        <v>0</v>
      </c>
      <c r="X35" s="29">
        <f t="shared" si="3"/>
        <v>1.5</v>
      </c>
      <c r="Y35" s="28">
        <f>'2013_AG_GW_Counties'!U35</f>
        <v>0</v>
      </c>
      <c r="Z35" s="29">
        <f>'2013_Urban_GW_Counties'!U35</f>
        <v>1.5</v>
      </c>
      <c r="AA35" s="29">
        <f>'2013_MW_GW_Counties'!U35</f>
        <v>0</v>
      </c>
      <c r="AB35" s="28">
        <f>'2013_AG_GW_Counties'!Q35+'2013_Urban_GW_Counties'!Q35+'2013_MW_GW_Counties'!Q35</f>
        <v>1</v>
      </c>
      <c r="AC35" s="28">
        <f>'2013_AG_GW_Counties'!R35+'2013_Urban_GW_Counties'!R35+'2013_MW_GW_Counties'!R35</f>
        <v>0</v>
      </c>
      <c r="AD35" s="28">
        <f>'2013_AG_GW_Counties'!S35+'2013_Urban_GW_Counties'!S35+'2013_MW_GW_Counties'!S35</f>
        <v>0</v>
      </c>
      <c r="AE35" s="28">
        <f>'2013_AG_GW_Counties'!W35</f>
        <v>0</v>
      </c>
      <c r="AF35" s="29">
        <f>'2013_Urban_GW_Counties'!W35</f>
        <v>0</v>
      </c>
      <c r="AG35" s="29">
        <f>'2013_MW_GW_Counties'!W35</f>
        <v>0</v>
      </c>
      <c r="AH35" s="28">
        <f>'2013_AG_GW_Counties'!W35+'2013_Urban_GW_Counties'!W35+'2013_MW_GW_Counties'!W35</f>
        <v>0</v>
      </c>
      <c r="AI35" s="29">
        <f t="shared" si="1"/>
        <v>1.5</v>
      </c>
      <c r="AL35" s="148"/>
      <c r="AM35" s="150">
        <v>510</v>
      </c>
      <c r="AN35" s="151" t="s">
        <v>166</v>
      </c>
      <c r="AO35" s="138">
        <f t="shared" si="12"/>
        <v>33.800000000000004</v>
      </c>
      <c r="AP35" s="138">
        <f t="shared" si="12"/>
        <v>2</v>
      </c>
      <c r="AQ35" s="138">
        <f t="shared" si="12"/>
        <v>0</v>
      </c>
      <c r="AR35" s="138">
        <f t="shared" si="12"/>
        <v>35.800000000000004</v>
      </c>
      <c r="AS35" s="138">
        <f t="shared" si="12"/>
        <v>435.1</v>
      </c>
      <c r="AT35" s="138">
        <f t="shared" si="12"/>
        <v>26.2</v>
      </c>
      <c r="AU35" s="138">
        <f t="shared" si="12"/>
        <v>48.8</v>
      </c>
      <c r="AV35" s="138">
        <f t="shared" si="12"/>
        <v>3.2</v>
      </c>
      <c r="AW35" s="138">
        <f t="shared" si="12"/>
        <v>0</v>
      </c>
      <c r="AX35" s="138">
        <f t="shared" si="12"/>
        <v>5.8</v>
      </c>
      <c r="AY35" s="138">
        <f t="shared" si="12"/>
        <v>16.899999999999999</v>
      </c>
      <c r="AZ35" s="138">
        <f t="shared" si="12"/>
        <v>0</v>
      </c>
      <c r="BA35" s="138">
        <f t="shared" si="12"/>
        <v>0</v>
      </c>
      <c r="BB35" s="138">
        <f t="shared" si="12"/>
        <v>16.899999999999999</v>
      </c>
      <c r="BC35" s="138">
        <f t="shared" si="12"/>
        <v>510.1</v>
      </c>
    </row>
    <row r="36" spans="1:56" ht="13.5" thickBot="1" x14ac:dyDescent="0.25">
      <c r="A36" s="23" t="s">
        <v>76</v>
      </c>
      <c r="B36" s="24" t="s">
        <v>77</v>
      </c>
      <c r="C36" s="28">
        <f>'2013_AG_GW_Counties'!C36</f>
        <v>45.7</v>
      </c>
      <c r="D36" s="29">
        <f>'2013_Urban_GW_Counties'!C36</f>
        <v>5.8999999999999995</v>
      </c>
      <c r="E36" s="29">
        <f>'2013_MW_GW_Counties'!C36</f>
        <v>0</v>
      </c>
      <c r="F36" s="29">
        <f t="shared" si="0"/>
        <v>51.6</v>
      </c>
      <c r="G36" s="28">
        <f>'2013_AG_GW_Counties'!H36</f>
        <v>59.5</v>
      </c>
      <c r="H36" s="29">
        <f>'2013_Urban_GW_Counties'!H36</f>
        <v>8.6</v>
      </c>
      <c r="I36" s="29">
        <f>'2013_MW_GW_Counties'!H36</f>
        <v>0</v>
      </c>
      <c r="J36" s="28">
        <f>'2013_AG_GW_Counties'!D36+'2013_Urban_GW_Counties'!D36+'2013_MW_GW_Counties'!D36</f>
        <v>12.000000000000004</v>
      </c>
      <c r="K36" s="28">
        <f>'2013_AG_GW_Counties'!E36+'2013_Urban_GW_Counties'!E36+'2013_MW_GW_Counties'!E36</f>
        <v>0</v>
      </c>
      <c r="L36" s="28">
        <f>'2013_AG_GW_Counties'!F36+'2013_Urban_GW_Counties'!F36+'2013_MW_GW_Counties'!F36</f>
        <v>0.7</v>
      </c>
      <c r="M36" s="28">
        <f>'2013_AG_GW_Counties'!J36</f>
        <v>0</v>
      </c>
      <c r="N36" s="29">
        <f>'2013_Urban_GW_Counties'!J36</f>
        <v>0</v>
      </c>
      <c r="O36" s="29">
        <f>'2013_MW_GW_Counties'!J36</f>
        <v>0</v>
      </c>
      <c r="P36" s="28">
        <f>'2013_AG_GW_Counties'!J36+'2013_Urban_GW_Counties'!J36+'2013_MW_GW_Counties'!J36</f>
        <v>0</v>
      </c>
      <c r="Q36" s="29">
        <f>'2013_AG_GW_Counties'!H36+'2013_Urban_GW_Counties'!H36+'2013_MW_GW_Counties'!H36</f>
        <v>68.099999999999994</v>
      </c>
      <c r="S36" s="27">
        <v>702</v>
      </c>
      <c r="T36" s="25" t="s">
        <v>179</v>
      </c>
      <c r="U36" s="28">
        <f>'2013_AG_GW_Counties'!P36</f>
        <v>1043.2</v>
      </c>
      <c r="V36" s="29">
        <f>'2013_Urban_GW_Counties'!P36</f>
        <v>3.1999999999999997</v>
      </c>
      <c r="W36" s="29">
        <f>'2013_MW_GW_Counties'!P36</f>
        <v>0</v>
      </c>
      <c r="X36" s="29">
        <f t="shared" si="3"/>
        <v>1046.4000000000001</v>
      </c>
      <c r="Y36" s="28">
        <f>'2013_AG_GW_Counties'!U36</f>
        <v>1585.2</v>
      </c>
      <c r="Z36" s="29">
        <f>'2013_Urban_GW_Counties'!U36</f>
        <v>12.1</v>
      </c>
      <c r="AA36" s="29">
        <f>'2013_MW_GW_Counties'!U36</f>
        <v>0</v>
      </c>
      <c r="AB36" s="28">
        <f>'2013_AG_GW_Counties'!Q36+'2013_Urban_GW_Counties'!Q36+'2013_MW_GW_Counties'!Q36</f>
        <v>45</v>
      </c>
      <c r="AC36" s="28">
        <f>'2013_AG_GW_Counties'!R36+'2013_Urban_GW_Counties'!R36+'2013_MW_GW_Counties'!R36</f>
        <v>1.3</v>
      </c>
      <c r="AD36" s="28">
        <f>'2013_AG_GW_Counties'!S36+'2013_Urban_GW_Counties'!S36+'2013_MW_GW_Counties'!S36</f>
        <v>1.4</v>
      </c>
      <c r="AE36" s="28">
        <f>'2013_AG_GW_Counties'!W36</f>
        <v>0</v>
      </c>
      <c r="AF36" s="29">
        <f>'2013_Urban_GW_Counties'!W36</f>
        <v>0</v>
      </c>
      <c r="AG36" s="29">
        <f>'2013_MW_GW_Counties'!W36</f>
        <v>0</v>
      </c>
      <c r="AH36" s="28">
        <f>'2013_AG_GW_Counties'!W36+'2013_Urban_GW_Counties'!W36+'2013_MW_GW_Counties'!W36</f>
        <v>0</v>
      </c>
      <c r="AI36" s="29">
        <f t="shared" si="1"/>
        <v>1597.3</v>
      </c>
      <c r="AL36" s="148"/>
      <c r="AM36" s="152">
        <v>511</v>
      </c>
      <c r="AN36" s="153" t="s">
        <v>167</v>
      </c>
      <c r="AO36" s="154">
        <f t="shared" si="12"/>
        <v>183.4</v>
      </c>
      <c r="AP36" s="154">
        <f t="shared" si="12"/>
        <v>158.5</v>
      </c>
      <c r="AQ36" s="154">
        <f t="shared" si="12"/>
        <v>0.5</v>
      </c>
      <c r="AR36" s="154">
        <f t="shared" si="12"/>
        <v>342.4</v>
      </c>
      <c r="AS36" s="154">
        <f t="shared" si="12"/>
        <v>385.1</v>
      </c>
      <c r="AT36" s="154">
        <f t="shared" si="12"/>
        <v>438.40000000000003</v>
      </c>
      <c r="AU36" s="154">
        <f t="shared" si="12"/>
        <v>2.1</v>
      </c>
      <c r="AV36" s="154">
        <f t="shared" si="12"/>
        <v>62.099999999999994</v>
      </c>
      <c r="AW36" s="154">
        <f t="shared" si="12"/>
        <v>0</v>
      </c>
      <c r="AX36" s="154">
        <f t="shared" si="12"/>
        <v>40.799999999999997</v>
      </c>
      <c r="AY36" s="154">
        <f t="shared" si="12"/>
        <v>38.400000000000006</v>
      </c>
      <c r="AZ36" s="154">
        <f t="shared" si="12"/>
        <v>0</v>
      </c>
      <c r="BA36" s="154">
        <f t="shared" si="12"/>
        <v>0</v>
      </c>
      <c r="BB36" s="154">
        <f t="shared" si="12"/>
        <v>38.400000000000006</v>
      </c>
      <c r="BC36" s="154">
        <f t="shared" si="12"/>
        <v>825.6</v>
      </c>
    </row>
    <row r="37" spans="1:56" ht="13.5" thickTop="1" x14ac:dyDescent="0.2">
      <c r="A37" s="23" t="s">
        <v>78</v>
      </c>
      <c r="B37" s="24" t="s">
        <v>79</v>
      </c>
      <c r="C37" s="28">
        <f>'2013_AG_GW_Counties'!C37</f>
        <v>186.79999999999998</v>
      </c>
      <c r="D37" s="29">
        <f>'2013_Urban_GW_Counties'!C37</f>
        <v>343.00000000000011</v>
      </c>
      <c r="E37" s="29">
        <f>'2013_MW_GW_Counties'!C37</f>
        <v>0</v>
      </c>
      <c r="F37" s="29">
        <f t="shared" si="0"/>
        <v>529.80000000000007</v>
      </c>
      <c r="G37" s="28">
        <f>'2013_AG_GW_Counties'!H37</f>
        <v>231.00000000000003</v>
      </c>
      <c r="H37" s="29">
        <f>'2013_Urban_GW_Counties'!H37</f>
        <v>505.5000000000004</v>
      </c>
      <c r="I37" s="29">
        <f>'2013_MW_GW_Counties'!H37</f>
        <v>0</v>
      </c>
      <c r="J37" s="28">
        <f>'2013_AG_GW_Counties'!D37+'2013_Urban_GW_Counties'!D37+'2013_MW_GW_Counties'!D37</f>
        <v>211.2</v>
      </c>
      <c r="K37" s="28">
        <f>'2013_AG_GW_Counties'!E37+'2013_Urban_GW_Counties'!E37+'2013_MW_GW_Counties'!E37</f>
        <v>21.999999999999996</v>
      </c>
      <c r="L37" s="28">
        <f>'2013_AG_GW_Counties'!F37+'2013_Urban_GW_Counties'!F37+'2013_MW_GW_Counties'!F37</f>
        <v>0</v>
      </c>
      <c r="M37" s="28">
        <f>'2013_AG_GW_Counties'!J37</f>
        <v>17.3</v>
      </c>
      <c r="N37" s="29">
        <f>'2013_Urban_GW_Counties'!J37</f>
        <v>6.9</v>
      </c>
      <c r="O37" s="29">
        <f>'2013_MW_GW_Counties'!J37</f>
        <v>0</v>
      </c>
      <c r="P37" s="28">
        <f>'2013_AG_GW_Counties'!J37+'2013_Urban_GW_Counties'!J37+'2013_MW_GW_Counties'!J37</f>
        <v>24.200000000000003</v>
      </c>
      <c r="Q37" s="29">
        <f>'2013_AG_GW_Counties'!H37+'2013_Urban_GW_Counties'!H37+'2013_MW_GW_Counties'!H37</f>
        <v>736.50000000000045</v>
      </c>
      <c r="S37" s="27">
        <v>703</v>
      </c>
      <c r="T37" s="25" t="s">
        <v>180</v>
      </c>
      <c r="U37" s="28">
        <f>'2013_AG_GW_Counties'!P37</f>
        <v>1927</v>
      </c>
      <c r="V37" s="29">
        <f>'2013_Urban_GW_Counties'!P37</f>
        <v>35.799999999999997</v>
      </c>
      <c r="W37" s="29">
        <f>'2013_MW_GW_Counties'!P37</f>
        <v>1.6</v>
      </c>
      <c r="X37" s="29">
        <f t="shared" si="3"/>
        <v>1964.3999999999999</v>
      </c>
      <c r="Y37" s="28">
        <f>'2013_AG_GW_Counties'!U37</f>
        <v>2161.3999999999996</v>
      </c>
      <c r="Z37" s="29">
        <f>'2013_Urban_GW_Counties'!U37</f>
        <v>35.9</v>
      </c>
      <c r="AA37" s="29">
        <f>'2013_MW_GW_Counties'!U37</f>
        <v>30.3</v>
      </c>
      <c r="AB37" s="28">
        <f>'2013_AG_GW_Counties'!Q37+'2013_Urban_GW_Counties'!Q37+'2013_MW_GW_Counties'!Q37</f>
        <v>271.7</v>
      </c>
      <c r="AC37" s="28">
        <f>'2013_AG_GW_Counties'!R37+'2013_Urban_GW_Counties'!R37+'2013_MW_GW_Counties'!R37</f>
        <v>0</v>
      </c>
      <c r="AD37" s="28">
        <f>'2013_AG_GW_Counties'!S37+'2013_Urban_GW_Counties'!S37+'2013_MW_GW_Counties'!S37</f>
        <v>11.7</v>
      </c>
      <c r="AE37" s="28">
        <f>'2013_AG_GW_Counties'!W37</f>
        <v>0</v>
      </c>
      <c r="AF37" s="29">
        <f>'2013_Urban_GW_Counties'!W37</f>
        <v>0</v>
      </c>
      <c r="AG37" s="29">
        <f>'2013_MW_GW_Counties'!W37</f>
        <v>0</v>
      </c>
      <c r="AH37" s="28">
        <f>'2013_AG_GW_Counties'!W37+'2013_Urban_GW_Counties'!W37+'2013_MW_GW_Counties'!W37</f>
        <v>0</v>
      </c>
      <c r="AI37" s="29">
        <f t="shared" si="1"/>
        <v>2227.6</v>
      </c>
      <c r="AL37" s="148"/>
      <c r="AM37" s="150"/>
      <c r="AN37" s="155" t="s">
        <v>242</v>
      </c>
      <c r="AO37" s="138">
        <f>SUM(AO26:AO36)</f>
        <v>2414.8000000000006</v>
      </c>
      <c r="AP37" s="138">
        <f t="shared" ref="AP37:BC37" si="13">SUM(AP26:AP36)</f>
        <v>363.9</v>
      </c>
      <c r="AQ37" s="138">
        <f t="shared" si="13"/>
        <v>16.299999999999997</v>
      </c>
      <c r="AR37" s="138">
        <f t="shared" si="13"/>
        <v>2795.0000000000005</v>
      </c>
      <c r="AS37" s="138">
        <f t="shared" si="13"/>
        <v>7474.7000000000007</v>
      </c>
      <c r="AT37" s="138">
        <f t="shared" si="13"/>
        <v>853.2</v>
      </c>
      <c r="AU37" s="138">
        <f t="shared" si="13"/>
        <v>501.5</v>
      </c>
      <c r="AV37" s="138">
        <f t="shared" si="13"/>
        <v>353.6</v>
      </c>
      <c r="AW37" s="138">
        <f t="shared" si="13"/>
        <v>0</v>
      </c>
      <c r="AX37" s="138">
        <f>SUM(AX26:AX36)</f>
        <v>388.70000000000005</v>
      </c>
      <c r="AY37" s="138">
        <f t="shared" ref="AY37:BA37" si="14">SUM(AY26:AY36)</f>
        <v>391.09999999999991</v>
      </c>
      <c r="AZ37" s="138">
        <f t="shared" si="14"/>
        <v>0</v>
      </c>
      <c r="BA37" s="138">
        <f t="shared" si="14"/>
        <v>144.00000000000003</v>
      </c>
      <c r="BB37" s="138">
        <f t="shared" si="13"/>
        <v>535.1</v>
      </c>
      <c r="BC37" s="138">
        <f t="shared" si="13"/>
        <v>8829.4</v>
      </c>
      <c r="BD37" s="28">
        <f>AS37+AT37+AU37</f>
        <v>8829.4000000000015</v>
      </c>
    </row>
    <row r="38" spans="1:56" x14ac:dyDescent="0.2">
      <c r="A38" s="23" t="s">
        <v>80</v>
      </c>
      <c r="B38" s="24" t="s">
        <v>81</v>
      </c>
      <c r="C38" s="28">
        <f>'2013_AG_GW_Counties'!C38</f>
        <v>24</v>
      </c>
      <c r="D38" s="29">
        <f>'2013_Urban_GW_Counties'!C38</f>
        <v>19.000000000000004</v>
      </c>
      <c r="E38" s="29">
        <f>'2013_MW_GW_Counties'!C38</f>
        <v>0</v>
      </c>
      <c r="F38" s="29">
        <f t="shared" si="0"/>
        <v>43</v>
      </c>
      <c r="G38" s="28">
        <f>'2013_AG_GW_Counties'!H38</f>
        <v>280.8</v>
      </c>
      <c r="H38" s="29">
        <f>'2013_Urban_GW_Counties'!H38</f>
        <v>595.20000000000005</v>
      </c>
      <c r="I38" s="29">
        <f>'2013_MW_GW_Counties'!H38</f>
        <v>0</v>
      </c>
      <c r="J38" s="28">
        <f>'2013_AG_GW_Counties'!D38+'2013_Urban_GW_Counties'!D38+'2013_MW_GW_Counties'!D38</f>
        <v>30</v>
      </c>
      <c r="K38" s="28">
        <f>'2013_AG_GW_Counties'!E38+'2013_Urban_GW_Counties'!E38+'2013_MW_GW_Counties'!E38</f>
        <v>0</v>
      </c>
      <c r="L38" s="28">
        <f>'2013_AG_GW_Counties'!F38+'2013_Urban_GW_Counties'!F38+'2013_MW_GW_Counties'!F38</f>
        <v>0</v>
      </c>
      <c r="M38" s="28">
        <f>'2013_AG_GW_Counties'!J38</f>
        <v>0</v>
      </c>
      <c r="N38" s="29">
        <f>'2013_Urban_GW_Counties'!J38</f>
        <v>0</v>
      </c>
      <c r="O38" s="29">
        <f>'2013_MW_GW_Counties'!J38</f>
        <v>0</v>
      </c>
      <c r="P38" s="28">
        <f>'2013_AG_GW_Counties'!J38+'2013_Urban_GW_Counties'!J38+'2013_MW_GW_Counties'!J38</f>
        <v>0</v>
      </c>
      <c r="Q38" s="29">
        <f>'2013_AG_GW_Counties'!H38+'2013_Urban_GW_Counties'!H38+'2013_MW_GW_Counties'!H38</f>
        <v>876</v>
      </c>
      <c r="S38" s="27">
        <v>704</v>
      </c>
      <c r="T38" s="25" t="s">
        <v>181</v>
      </c>
      <c r="U38" s="28">
        <f>'2013_AG_GW_Counties'!P38</f>
        <v>351.7</v>
      </c>
      <c r="V38" s="29">
        <f>'2013_Urban_GW_Counties'!P38</f>
        <v>155.30000000000001</v>
      </c>
      <c r="W38" s="29">
        <f>'2013_MW_GW_Counties'!P38</f>
        <v>0</v>
      </c>
      <c r="X38" s="29">
        <f t="shared" si="3"/>
        <v>507</v>
      </c>
      <c r="Y38" s="28">
        <f>'2013_AG_GW_Counties'!U38</f>
        <v>643.5</v>
      </c>
      <c r="Z38" s="29">
        <f>'2013_Urban_GW_Counties'!U38</f>
        <v>188.8</v>
      </c>
      <c r="AA38" s="29">
        <f>'2013_MW_GW_Counties'!U38</f>
        <v>0</v>
      </c>
      <c r="AB38" s="28">
        <f>'2013_AG_GW_Counties'!Q38+'2013_Urban_GW_Counties'!Q38+'2013_MW_GW_Counties'!Q38</f>
        <v>233.59999999999997</v>
      </c>
      <c r="AC38" s="28">
        <f>'2013_AG_GW_Counties'!R38+'2013_Urban_GW_Counties'!R38+'2013_MW_GW_Counties'!R38</f>
        <v>0</v>
      </c>
      <c r="AD38" s="28">
        <f>'2013_AG_GW_Counties'!S38+'2013_Urban_GW_Counties'!S38+'2013_MW_GW_Counties'!S38</f>
        <v>14.6</v>
      </c>
      <c r="AE38" s="28">
        <f>'2013_AG_GW_Counties'!W38</f>
        <v>0</v>
      </c>
      <c r="AF38" s="29">
        <f>'2013_Urban_GW_Counties'!W38</f>
        <v>0</v>
      </c>
      <c r="AG38" s="29">
        <f>'2013_MW_GW_Counties'!W38</f>
        <v>0</v>
      </c>
      <c r="AH38" s="28">
        <f>'2013_AG_GW_Counties'!W38+'2013_Urban_GW_Counties'!W38+'2013_MW_GW_Counties'!W38</f>
        <v>0</v>
      </c>
      <c r="AI38" s="29">
        <f t="shared" si="1"/>
        <v>832.3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'2013_AG_GW_Counties'!C39</f>
        <v>0</v>
      </c>
      <c r="D39" s="29">
        <f>'2013_Urban_GW_Counties'!C39</f>
        <v>0</v>
      </c>
      <c r="E39" s="29">
        <f>'2013_MW_GW_Counties'!C39</f>
        <v>0</v>
      </c>
      <c r="F39" s="29">
        <f t="shared" si="0"/>
        <v>0</v>
      </c>
      <c r="G39" s="28">
        <f>'2013_AG_GW_Counties'!H39</f>
        <v>0</v>
      </c>
      <c r="H39" s="29">
        <f>'2013_Urban_GW_Counties'!H39</f>
        <v>75.099999999999994</v>
      </c>
      <c r="I39" s="29">
        <f>'2013_MW_GW_Counties'!H39</f>
        <v>0</v>
      </c>
      <c r="J39" s="28">
        <f>'2013_AG_GW_Counties'!D39+'2013_Urban_GW_Counties'!D39+'2013_MW_GW_Counties'!D39</f>
        <v>3.8</v>
      </c>
      <c r="K39" s="28">
        <f>'2013_AG_GW_Counties'!E39+'2013_Urban_GW_Counties'!E39+'2013_MW_GW_Counties'!E39</f>
        <v>0</v>
      </c>
      <c r="L39" s="28">
        <f>'2013_AG_GW_Counties'!F39+'2013_Urban_GW_Counties'!F39+'2013_MW_GW_Counties'!F39</f>
        <v>1.9</v>
      </c>
      <c r="M39" s="28">
        <f>'2013_AG_GW_Counties'!J39</f>
        <v>0</v>
      </c>
      <c r="N39" s="29">
        <f>'2013_Urban_GW_Counties'!J39</f>
        <v>0</v>
      </c>
      <c r="O39" s="29">
        <f>'2013_MW_GW_Counties'!J39</f>
        <v>0</v>
      </c>
      <c r="P39" s="28">
        <f>'2013_AG_GW_Counties'!J39+'2013_Urban_GW_Counties'!J39+'2013_MW_GW_Counties'!J39</f>
        <v>0</v>
      </c>
      <c r="Q39" s="29">
        <f>'2013_AG_GW_Counties'!H39+'2013_Urban_GW_Counties'!H39+'2013_MW_GW_Counties'!H39</f>
        <v>75.099999999999994</v>
      </c>
      <c r="S39" s="27">
        <v>705</v>
      </c>
      <c r="T39" s="25" t="s">
        <v>182</v>
      </c>
      <c r="U39" s="28">
        <f>'2013_AG_GW_Counties'!P39</f>
        <v>836.99999999999989</v>
      </c>
      <c r="V39" s="29">
        <f>'2013_Urban_GW_Counties'!P39</f>
        <v>44.8</v>
      </c>
      <c r="W39" s="29">
        <f>'2013_MW_GW_Counties'!P39</f>
        <v>0</v>
      </c>
      <c r="X39" s="29">
        <f t="shared" si="3"/>
        <v>881.79999999999984</v>
      </c>
      <c r="Y39" s="28">
        <f>'2013_AG_GW_Counties'!U39</f>
        <v>1063.7</v>
      </c>
      <c r="Z39" s="29">
        <f>'2013_Urban_GW_Counties'!U39</f>
        <v>46.399999999999991</v>
      </c>
      <c r="AA39" s="29">
        <f>'2013_MW_GW_Counties'!U39</f>
        <v>0</v>
      </c>
      <c r="AB39" s="28">
        <f>'2013_AG_GW_Counties'!Q39+'2013_Urban_GW_Counties'!Q39+'2013_MW_GW_Counties'!Q39</f>
        <v>208.20000000000002</v>
      </c>
      <c r="AC39" s="28">
        <f>'2013_AG_GW_Counties'!R39+'2013_Urban_GW_Counties'!R39+'2013_MW_GW_Counties'!R39</f>
        <v>0</v>
      </c>
      <c r="AD39" s="28">
        <f>'2013_AG_GW_Counties'!S39+'2013_Urban_GW_Counties'!S39+'2013_MW_GW_Counties'!S39</f>
        <v>11.200000000000001</v>
      </c>
      <c r="AE39" s="28">
        <f>'2013_AG_GW_Counties'!W39</f>
        <v>0</v>
      </c>
      <c r="AF39" s="29">
        <f>'2013_Urban_GW_Counties'!W39</f>
        <v>0</v>
      </c>
      <c r="AG39" s="29">
        <f>'2013_MW_GW_Counties'!W39</f>
        <v>0</v>
      </c>
      <c r="AH39" s="28">
        <f>'2013_AG_GW_Counties'!W39+'2013_Urban_GW_Counties'!W39+'2013_MW_GW_Counties'!W39</f>
        <v>0</v>
      </c>
      <c r="AI39" s="29">
        <f t="shared" si="1"/>
        <v>1110.1000000000001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'2013_AG_GW_Counties'!C40</f>
        <v>534.4</v>
      </c>
      <c r="D40" s="29">
        <f>'2013_Urban_GW_Counties'!C40</f>
        <v>70.399999999999991</v>
      </c>
      <c r="E40" s="29">
        <f>'2013_MW_GW_Counties'!C40</f>
        <v>0</v>
      </c>
      <c r="F40" s="29">
        <f t="shared" si="0"/>
        <v>604.79999999999995</v>
      </c>
      <c r="G40" s="28">
        <f>'2013_AG_GW_Counties'!H40</f>
        <v>1484.7000000000003</v>
      </c>
      <c r="H40" s="29">
        <f>'2013_Urban_GW_Counties'!H40</f>
        <v>201.5</v>
      </c>
      <c r="I40" s="29">
        <f>'2013_MW_GW_Counties'!H40</f>
        <v>2.6</v>
      </c>
      <c r="J40" s="28">
        <f>'2013_AG_GW_Counties'!D40+'2013_Urban_GW_Counties'!D40+'2013_MW_GW_Counties'!D40</f>
        <v>61.1</v>
      </c>
      <c r="K40" s="28">
        <f>'2013_AG_GW_Counties'!E40+'2013_Urban_GW_Counties'!E40+'2013_MW_GW_Counties'!E40</f>
        <v>0</v>
      </c>
      <c r="L40" s="28">
        <f>'2013_AG_GW_Counties'!F40+'2013_Urban_GW_Counties'!F40+'2013_MW_GW_Counties'!F40</f>
        <v>24.7</v>
      </c>
      <c r="M40" s="28">
        <f>'2013_AG_GW_Counties'!J40</f>
        <v>331.89999999999992</v>
      </c>
      <c r="N40" s="29">
        <f>'2013_Urban_GW_Counties'!J40</f>
        <v>0</v>
      </c>
      <c r="O40" s="29">
        <f>'2013_MW_GW_Counties'!J40</f>
        <v>0</v>
      </c>
      <c r="P40" s="28">
        <f>'2013_AG_GW_Counties'!J40+'2013_Urban_GW_Counties'!J40+'2013_MW_GW_Counties'!J40</f>
        <v>331.89999999999992</v>
      </c>
      <c r="Q40" s="29">
        <f>'2013_AG_GW_Counties'!H40+'2013_Urban_GW_Counties'!H40+'2013_MW_GW_Counties'!H40</f>
        <v>1688.8000000000002</v>
      </c>
      <c r="S40" s="27">
        <v>706</v>
      </c>
      <c r="T40" s="25" t="s">
        <v>183</v>
      </c>
      <c r="U40" s="28">
        <f>'2013_AG_GW_Counties'!P40</f>
        <v>2194.3000000000002</v>
      </c>
      <c r="V40" s="29">
        <f>'2013_Urban_GW_Counties'!P40</f>
        <v>87.8</v>
      </c>
      <c r="W40" s="29">
        <f>'2013_MW_GW_Counties'!P40</f>
        <v>3.5</v>
      </c>
      <c r="X40" s="29">
        <f t="shared" si="3"/>
        <v>2285.6000000000004</v>
      </c>
      <c r="Y40" s="28">
        <f>'2013_AG_GW_Counties'!U40</f>
        <v>2613.3000000000002</v>
      </c>
      <c r="Z40" s="29">
        <f>'2013_Urban_GW_Counties'!U40</f>
        <v>91.8</v>
      </c>
      <c r="AA40" s="29">
        <f>'2013_MW_GW_Counties'!U40</f>
        <v>3.5</v>
      </c>
      <c r="AB40" s="28">
        <f>'2013_AG_GW_Counties'!Q40+'2013_Urban_GW_Counties'!Q40+'2013_MW_GW_Counties'!Q40</f>
        <v>491.59999999999991</v>
      </c>
      <c r="AC40" s="28">
        <f>'2013_AG_GW_Counties'!R40+'2013_Urban_GW_Counties'!R40+'2013_MW_GW_Counties'!R40</f>
        <v>0</v>
      </c>
      <c r="AD40" s="28">
        <f>'2013_AG_GW_Counties'!S40+'2013_Urban_GW_Counties'!S40+'2013_MW_GW_Counties'!S40</f>
        <v>21</v>
      </c>
      <c r="AE40" s="28">
        <f>'2013_AG_GW_Counties'!W40</f>
        <v>0</v>
      </c>
      <c r="AF40" s="29">
        <f>'2013_Urban_GW_Counties'!W40</f>
        <v>0</v>
      </c>
      <c r="AG40" s="29">
        <f>'2013_MW_GW_Counties'!W40</f>
        <v>0</v>
      </c>
      <c r="AH40" s="28">
        <f>'2013_AG_GW_Counties'!W40+'2013_Urban_GW_Counties'!W40+'2013_MW_GW_Counties'!W40</f>
        <v>0</v>
      </c>
      <c r="AI40" s="29">
        <f t="shared" si="1"/>
        <v>2708.6000000000004</v>
      </c>
      <c r="AL40" s="148" t="s">
        <v>236</v>
      </c>
      <c r="AM40" s="150">
        <v>601</v>
      </c>
      <c r="AN40" s="151" t="s">
        <v>168</v>
      </c>
      <c r="AO40" s="138">
        <f t="shared" ref="AO40:BC49" si="15">U25</f>
        <v>1.1000000000000001</v>
      </c>
      <c r="AP40" s="138">
        <f t="shared" si="15"/>
        <v>1.7000000000000002</v>
      </c>
      <c r="AQ40" s="138">
        <f t="shared" si="15"/>
        <v>0</v>
      </c>
      <c r="AR40" s="138">
        <f t="shared" si="15"/>
        <v>2.8000000000000003</v>
      </c>
      <c r="AS40" s="138">
        <f t="shared" si="15"/>
        <v>20.100000000000001</v>
      </c>
      <c r="AT40" s="138">
        <f t="shared" si="15"/>
        <v>61.099999999999994</v>
      </c>
      <c r="AU40" s="138">
        <f t="shared" si="15"/>
        <v>0</v>
      </c>
      <c r="AV40" s="138">
        <f t="shared" si="15"/>
        <v>33.199999999999996</v>
      </c>
      <c r="AW40" s="138">
        <f t="shared" si="15"/>
        <v>0</v>
      </c>
      <c r="AX40" s="138">
        <f t="shared" si="15"/>
        <v>2.7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5"/>
        <v>0</v>
      </c>
      <c r="BC40" s="138">
        <f t="shared" si="15"/>
        <v>81.199999999999989</v>
      </c>
    </row>
    <row r="41" spans="1:56" x14ac:dyDescent="0.2">
      <c r="A41" s="23" t="s">
        <v>86</v>
      </c>
      <c r="B41" s="24" t="s">
        <v>87</v>
      </c>
      <c r="C41" s="28">
        <f>'2013_AG_GW_Counties'!C41</f>
        <v>287.40000000000003</v>
      </c>
      <c r="D41" s="29">
        <f>'2013_Urban_GW_Counties'!C41</f>
        <v>28.000000000000004</v>
      </c>
      <c r="E41" s="29">
        <f>'2013_MW_GW_Counties'!C41</f>
        <v>0</v>
      </c>
      <c r="F41" s="29">
        <f t="shared" si="0"/>
        <v>315.40000000000003</v>
      </c>
      <c r="G41" s="28">
        <f>'2013_AG_GW_Counties'!H41</f>
        <v>287.40000000000003</v>
      </c>
      <c r="H41" s="29">
        <f>'2013_Urban_GW_Counties'!H41</f>
        <v>47.7</v>
      </c>
      <c r="I41" s="29">
        <f>'2013_MW_GW_Counties'!H41</f>
        <v>0</v>
      </c>
      <c r="J41" s="28">
        <f>'2013_AG_GW_Counties'!D41+'2013_Urban_GW_Counties'!D41+'2013_MW_GW_Counties'!D41</f>
        <v>71.3</v>
      </c>
      <c r="K41" s="28">
        <f>'2013_AG_GW_Counties'!E41+'2013_Urban_GW_Counties'!E41+'2013_MW_GW_Counties'!E41</f>
        <v>0</v>
      </c>
      <c r="L41" s="28">
        <f>'2013_AG_GW_Counties'!F41+'2013_Urban_GW_Counties'!F41+'2013_MW_GW_Counties'!F41</f>
        <v>0</v>
      </c>
      <c r="M41" s="28">
        <f>'2013_AG_GW_Counties'!J41</f>
        <v>0</v>
      </c>
      <c r="N41" s="29">
        <f>'2013_Urban_GW_Counties'!J41</f>
        <v>0</v>
      </c>
      <c r="O41" s="29">
        <f>'2013_MW_GW_Counties'!J41</f>
        <v>0</v>
      </c>
      <c r="P41" s="28">
        <f>'2013_AG_GW_Counties'!J41+'2013_Urban_GW_Counties'!J41+'2013_MW_GW_Counties'!J41</f>
        <v>0</v>
      </c>
      <c r="Q41" s="29">
        <f>'2013_AG_GW_Counties'!H41+'2013_Urban_GW_Counties'!H41+'2013_MW_GW_Counties'!H41</f>
        <v>335.1</v>
      </c>
      <c r="S41" s="27">
        <v>707</v>
      </c>
      <c r="T41" s="25" t="s">
        <v>184</v>
      </c>
      <c r="U41" s="28">
        <f>'2013_AG_GW_Counties'!P41</f>
        <v>12.2</v>
      </c>
      <c r="V41" s="29">
        <f>'2013_Urban_GW_Counties'!P41</f>
        <v>9.1999999999999993</v>
      </c>
      <c r="W41" s="29">
        <f>'2013_MW_GW_Counties'!P41</f>
        <v>0</v>
      </c>
      <c r="X41" s="29">
        <f t="shared" si="3"/>
        <v>21.4</v>
      </c>
      <c r="Y41" s="28">
        <f>'2013_AG_GW_Counties'!U41</f>
        <v>14.3</v>
      </c>
      <c r="Z41" s="29">
        <f>'2013_Urban_GW_Counties'!U41</f>
        <v>13.5</v>
      </c>
      <c r="AA41" s="29">
        <f>'2013_MW_GW_Counties'!U41</f>
        <v>0</v>
      </c>
      <c r="AB41" s="28">
        <f>'2013_AG_GW_Counties'!Q41+'2013_Urban_GW_Counties'!Q41+'2013_MW_GW_Counties'!Q41</f>
        <v>10.7</v>
      </c>
      <c r="AC41" s="28">
        <f>'2013_AG_GW_Counties'!R41+'2013_Urban_GW_Counties'!R41+'2013_MW_GW_Counties'!R41</f>
        <v>0</v>
      </c>
      <c r="AD41" s="28">
        <f>'2013_AG_GW_Counties'!S41+'2013_Urban_GW_Counties'!S41+'2013_MW_GW_Counties'!S41</f>
        <v>0.1</v>
      </c>
      <c r="AE41" s="28">
        <f>'2013_AG_GW_Counties'!W41</f>
        <v>0</v>
      </c>
      <c r="AF41" s="29">
        <f>'2013_Urban_GW_Counties'!W41</f>
        <v>0</v>
      </c>
      <c r="AG41" s="29">
        <f>'2013_MW_GW_Counties'!W41</f>
        <v>0</v>
      </c>
      <c r="AH41" s="28">
        <f>'2013_AG_GW_Counties'!W41+'2013_Urban_GW_Counties'!W41+'2013_MW_GW_Counties'!W41</f>
        <v>0</v>
      </c>
      <c r="AI41" s="29">
        <f t="shared" si="1"/>
        <v>27.8</v>
      </c>
      <c r="AL41" s="148"/>
      <c r="AM41" s="150">
        <v>602</v>
      </c>
      <c r="AN41" s="151" t="s">
        <v>169</v>
      </c>
      <c r="AO41" s="138">
        <f t="shared" si="15"/>
        <v>0</v>
      </c>
      <c r="AP41" s="138">
        <f t="shared" si="15"/>
        <v>35.799999999999997</v>
      </c>
      <c r="AQ41" s="138">
        <f t="shared" si="15"/>
        <v>0</v>
      </c>
      <c r="AR41" s="138">
        <f t="shared" si="15"/>
        <v>35.799999999999997</v>
      </c>
      <c r="AS41" s="138">
        <f t="shared" si="15"/>
        <v>607.9</v>
      </c>
      <c r="AT41" s="138">
        <f t="shared" si="15"/>
        <v>115.10000000000001</v>
      </c>
      <c r="AU41" s="138">
        <f t="shared" si="15"/>
        <v>2.6</v>
      </c>
      <c r="AV41" s="138">
        <f t="shared" si="15"/>
        <v>15.600000000000001</v>
      </c>
      <c r="AW41" s="138">
        <f t="shared" si="15"/>
        <v>0</v>
      </c>
      <c r="AX41" s="138">
        <f t="shared" si="15"/>
        <v>6</v>
      </c>
      <c r="AY41" s="138">
        <f t="shared" si="15"/>
        <v>330.49999999999994</v>
      </c>
      <c r="AZ41" s="138">
        <f t="shared" si="15"/>
        <v>0</v>
      </c>
      <c r="BA41" s="138">
        <f t="shared" si="15"/>
        <v>0</v>
      </c>
      <c r="BB41" s="138">
        <f t="shared" si="15"/>
        <v>330.49999999999994</v>
      </c>
      <c r="BC41" s="138">
        <f t="shared" si="15"/>
        <v>725.6</v>
      </c>
    </row>
    <row r="42" spans="1:56" x14ac:dyDescent="0.2">
      <c r="A42" s="23" t="s">
        <v>88</v>
      </c>
      <c r="B42" s="24" t="s">
        <v>89</v>
      </c>
      <c r="C42" s="28">
        <f>'2013_AG_GW_Counties'!C42</f>
        <v>3.6</v>
      </c>
      <c r="D42" s="29">
        <f>'2013_Urban_GW_Counties'!C42</f>
        <v>6.5</v>
      </c>
      <c r="E42" s="29">
        <f>'2013_MW_GW_Counties'!C42</f>
        <v>0</v>
      </c>
      <c r="F42" s="29">
        <f t="shared" si="0"/>
        <v>10.1</v>
      </c>
      <c r="G42" s="28">
        <f>'2013_AG_GW_Counties'!H42</f>
        <v>5.5</v>
      </c>
      <c r="H42" s="29">
        <f>'2013_Urban_GW_Counties'!H42</f>
        <v>87.6</v>
      </c>
      <c r="I42" s="29">
        <f>'2013_MW_GW_Counties'!H42</f>
        <v>0</v>
      </c>
      <c r="J42" s="28">
        <f>'2013_AG_GW_Counties'!D42+'2013_Urban_GW_Counties'!D42+'2013_MW_GW_Counties'!D42</f>
        <v>6.8999999999999995</v>
      </c>
      <c r="K42" s="28">
        <f>'2013_AG_GW_Counties'!E42+'2013_Urban_GW_Counties'!E42+'2013_MW_GW_Counties'!E42</f>
        <v>0</v>
      </c>
      <c r="L42" s="28">
        <f>'2013_AG_GW_Counties'!F42+'2013_Urban_GW_Counties'!F42+'2013_MW_GW_Counties'!F42</f>
        <v>4.5</v>
      </c>
      <c r="M42" s="28">
        <f>'2013_AG_GW_Counties'!J42</f>
        <v>0</v>
      </c>
      <c r="N42" s="29">
        <f>'2013_Urban_GW_Counties'!J42</f>
        <v>0</v>
      </c>
      <c r="O42" s="29">
        <f>'2013_MW_GW_Counties'!J42</f>
        <v>0</v>
      </c>
      <c r="P42" s="28">
        <f>'2013_AG_GW_Counties'!J42+'2013_Urban_GW_Counties'!J42+'2013_MW_GW_Counties'!J42</f>
        <v>0</v>
      </c>
      <c r="Q42" s="29">
        <f>'2013_AG_GW_Counties'!H42+'2013_Urban_GW_Counties'!H42+'2013_MW_GW_Counties'!H42</f>
        <v>93.1</v>
      </c>
      <c r="S42" s="27">
        <v>708</v>
      </c>
      <c r="T42" s="25" t="s">
        <v>185</v>
      </c>
      <c r="U42" s="28">
        <f>'2013_AG_GW_Counties'!P42</f>
        <v>829.09999999999991</v>
      </c>
      <c r="V42" s="29">
        <f>'2013_Urban_GW_Counties'!P42</f>
        <v>15.5</v>
      </c>
      <c r="W42" s="29">
        <f>'2013_MW_GW_Counties'!P42</f>
        <v>36.200000000000003</v>
      </c>
      <c r="X42" s="29">
        <f t="shared" si="3"/>
        <v>880.8</v>
      </c>
      <c r="Y42" s="28">
        <f>'2013_AG_GW_Counties'!U42</f>
        <v>1173.1999999999998</v>
      </c>
      <c r="Z42" s="29">
        <f>'2013_Urban_GW_Counties'!U42</f>
        <v>21.5</v>
      </c>
      <c r="AA42" s="29">
        <f>'2013_MW_GW_Counties'!U42</f>
        <v>59.900000000000006</v>
      </c>
      <c r="AB42" s="28">
        <f>'2013_AG_GW_Counties'!Q42+'2013_Urban_GW_Counties'!Q42+'2013_MW_GW_Counties'!Q42</f>
        <v>127.1</v>
      </c>
      <c r="AC42" s="28">
        <f>'2013_AG_GW_Counties'!R42+'2013_Urban_GW_Counties'!R42+'2013_MW_GW_Counties'!R42</f>
        <v>0</v>
      </c>
      <c r="AD42" s="28">
        <f>'2013_AG_GW_Counties'!S42+'2013_Urban_GW_Counties'!S42+'2013_MW_GW_Counties'!S42</f>
        <v>17.200000000000003</v>
      </c>
      <c r="AE42" s="28">
        <f>'2013_AG_GW_Counties'!W42</f>
        <v>0</v>
      </c>
      <c r="AF42" s="29">
        <f>'2013_Urban_GW_Counties'!W42</f>
        <v>0</v>
      </c>
      <c r="AG42" s="29">
        <f>'2013_MW_GW_Counties'!W42</f>
        <v>0</v>
      </c>
      <c r="AH42" s="28">
        <f>'2013_AG_GW_Counties'!W42+'2013_Urban_GW_Counties'!W42+'2013_MW_GW_Counties'!W42</f>
        <v>0</v>
      </c>
      <c r="AI42" s="29">
        <f t="shared" si="1"/>
        <v>1254.5999999999999</v>
      </c>
      <c r="AL42" s="148"/>
      <c r="AM42" s="150">
        <v>603</v>
      </c>
      <c r="AN42" s="151" t="s">
        <v>170</v>
      </c>
      <c r="AO42" s="138">
        <f t="shared" si="15"/>
        <v>686.4</v>
      </c>
      <c r="AP42" s="138">
        <f t="shared" si="15"/>
        <v>36.5</v>
      </c>
      <c r="AQ42" s="138">
        <f t="shared" si="15"/>
        <v>0</v>
      </c>
      <c r="AR42" s="138">
        <f t="shared" si="15"/>
        <v>722.9</v>
      </c>
      <c r="AS42" s="138">
        <f t="shared" si="15"/>
        <v>909.5</v>
      </c>
      <c r="AT42" s="138">
        <f t="shared" si="15"/>
        <v>96.6</v>
      </c>
      <c r="AU42" s="138">
        <f t="shared" si="15"/>
        <v>16.8</v>
      </c>
      <c r="AV42" s="138">
        <f t="shared" si="15"/>
        <v>53</v>
      </c>
      <c r="AW42" s="138">
        <f t="shared" si="15"/>
        <v>0</v>
      </c>
      <c r="AX42" s="138">
        <f t="shared" si="15"/>
        <v>17.600000000000001</v>
      </c>
      <c r="AY42" s="138">
        <f t="shared" si="15"/>
        <v>8.5</v>
      </c>
      <c r="AZ42" s="138">
        <f t="shared" si="15"/>
        <v>0</v>
      </c>
      <c r="BA42" s="138">
        <f t="shared" si="15"/>
        <v>0</v>
      </c>
      <c r="BB42" s="138">
        <f t="shared" si="15"/>
        <v>8.5</v>
      </c>
      <c r="BC42" s="138">
        <f t="shared" si="15"/>
        <v>1022.9</v>
      </c>
    </row>
    <row r="43" spans="1:56" x14ac:dyDescent="0.2">
      <c r="A43" s="23" t="s">
        <v>90</v>
      </c>
      <c r="B43" s="24" t="s">
        <v>91</v>
      </c>
      <c r="C43" s="28">
        <f>'2013_AG_GW_Counties'!C43</f>
        <v>280.3</v>
      </c>
      <c r="D43" s="29">
        <f>'2013_Urban_GW_Counties'!C43</f>
        <v>50.5</v>
      </c>
      <c r="E43" s="29">
        <f>'2013_MW_GW_Counties'!C43</f>
        <v>0</v>
      </c>
      <c r="F43" s="29">
        <f t="shared" si="0"/>
        <v>330.8</v>
      </c>
      <c r="G43" s="28">
        <f>'2013_AG_GW_Counties'!H43</f>
        <v>304</v>
      </c>
      <c r="H43" s="29">
        <f>'2013_Urban_GW_Counties'!H43</f>
        <v>97.3</v>
      </c>
      <c r="I43" s="29">
        <f>'2013_MW_GW_Counties'!H43</f>
        <v>0</v>
      </c>
      <c r="J43" s="28">
        <f>'2013_AG_GW_Counties'!D43+'2013_Urban_GW_Counties'!D43+'2013_MW_GW_Counties'!D43</f>
        <v>50.3</v>
      </c>
      <c r="K43" s="28">
        <f>'2013_AG_GW_Counties'!E43+'2013_Urban_GW_Counties'!E43+'2013_MW_GW_Counties'!E43</f>
        <v>0</v>
      </c>
      <c r="L43" s="28">
        <f>'2013_AG_GW_Counties'!F43+'2013_Urban_GW_Counties'!F43+'2013_MW_GW_Counties'!F43</f>
        <v>0</v>
      </c>
      <c r="M43" s="28">
        <f>'2013_AG_GW_Counties'!J43</f>
        <v>0</v>
      </c>
      <c r="N43" s="29">
        <f>'2013_Urban_GW_Counties'!J43</f>
        <v>0</v>
      </c>
      <c r="O43" s="29">
        <f>'2013_MW_GW_Counties'!J43</f>
        <v>0</v>
      </c>
      <c r="P43" s="28">
        <f>'2013_AG_GW_Counties'!J43+'2013_Urban_GW_Counties'!J43+'2013_MW_GW_Counties'!J43</f>
        <v>0</v>
      </c>
      <c r="Q43" s="29">
        <f>'2013_AG_GW_Counties'!H43+'2013_Urban_GW_Counties'!H43+'2013_MW_GW_Counties'!H43</f>
        <v>401.3</v>
      </c>
      <c r="S43" s="27">
        <v>709</v>
      </c>
      <c r="T43" s="25" t="s">
        <v>186</v>
      </c>
      <c r="U43" s="28">
        <f>'2013_AG_GW_Counties'!P43</f>
        <v>677.19999999999993</v>
      </c>
      <c r="V43" s="29">
        <f>'2013_Urban_GW_Counties'!P43</f>
        <v>26.9</v>
      </c>
      <c r="W43" s="29">
        <f>'2013_MW_GW_Counties'!P43</f>
        <v>0</v>
      </c>
      <c r="X43" s="29">
        <f t="shared" si="3"/>
        <v>704.09999999999991</v>
      </c>
      <c r="Y43" s="28">
        <f>'2013_AG_GW_Counties'!U43</f>
        <v>961.2</v>
      </c>
      <c r="Z43" s="29">
        <f>'2013_Urban_GW_Counties'!U43</f>
        <v>31.1</v>
      </c>
      <c r="AA43" s="29">
        <f>'2013_MW_GW_Counties'!U43</f>
        <v>0</v>
      </c>
      <c r="AB43" s="28">
        <f>'2013_AG_GW_Counties'!Q43+'2013_Urban_GW_Counties'!Q43+'2013_MW_GW_Counties'!Q43</f>
        <v>136.90000000000003</v>
      </c>
      <c r="AC43" s="28">
        <f>'2013_AG_GW_Counties'!R43+'2013_Urban_GW_Counties'!R43+'2013_MW_GW_Counties'!R43</f>
        <v>8.6</v>
      </c>
      <c r="AD43" s="28">
        <f>'2013_AG_GW_Counties'!S43+'2013_Urban_GW_Counties'!S43+'2013_MW_GW_Counties'!S43</f>
        <v>12.600000000000001</v>
      </c>
      <c r="AE43" s="28">
        <f>'2013_AG_GW_Counties'!W43</f>
        <v>0</v>
      </c>
      <c r="AF43" s="29">
        <f>'2013_Urban_GW_Counties'!W43</f>
        <v>0</v>
      </c>
      <c r="AG43" s="29">
        <f>'2013_MW_GW_Counties'!W43</f>
        <v>0</v>
      </c>
      <c r="AH43" s="28">
        <f>'2013_AG_GW_Counties'!W43+'2013_Urban_GW_Counties'!W43+'2013_MW_GW_Counties'!W43</f>
        <v>0</v>
      </c>
      <c r="AI43" s="29">
        <f t="shared" si="1"/>
        <v>992.30000000000007</v>
      </c>
      <c r="AL43" s="148"/>
      <c r="AM43" s="150">
        <v>604</v>
      </c>
      <c r="AN43" s="151" t="s">
        <v>171</v>
      </c>
      <c r="AO43" s="138">
        <f t="shared" si="15"/>
        <v>6.3</v>
      </c>
      <c r="AP43" s="138">
        <f t="shared" si="15"/>
        <v>9.8000000000000007</v>
      </c>
      <c r="AQ43" s="138">
        <f t="shared" si="15"/>
        <v>0</v>
      </c>
      <c r="AR43" s="138">
        <f t="shared" si="15"/>
        <v>16.100000000000001</v>
      </c>
      <c r="AS43" s="138">
        <f t="shared" si="15"/>
        <v>33.800000000000004</v>
      </c>
      <c r="AT43" s="138">
        <f t="shared" si="15"/>
        <v>50.699999999999996</v>
      </c>
      <c r="AU43" s="138">
        <f t="shared" si="15"/>
        <v>0</v>
      </c>
      <c r="AV43" s="138">
        <f t="shared" si="15"/>
        <v>17.299999999999997</v>
      </c>
      <c r="AW43" s="138">
        <f t="shared" si="15"/>
        <v>0</v>
      </c>
      <c r="AX43" s="138">
        <f t="shared" si="15"/>
        <v>9.3000000000000007</v>
      </c>
      <c r="AY43" s="138">
        <f t="shared" si="15"/>
        <v>3.4</v>
      </c>
      <c r="AZ43" s="138">
        <f t="shared" si="15"/>
        <v>0.1</v>
      </c>
      <c r="BA43" s="138">
        <f t="shared" si="15"/>
        <v>0</v>
      </c>
      <c r="BB43" s="138">
        <f t="shared" si="15"/>
        <v>3.5</v>
      </c>
      <c r="BC43" s="138">
        <f t="shared" si="15"/>
        <v>84.5</v>
      </c>
    </row>
    <row r="44" spans="1:56" x14ac:dyDescent="0.2">
      <c r="A44" s="23" t="s">
        <v>92</v>
      </c>
      <c r="B44" s="24" t="s">
        <v>93</v>
      </c>
      <c r="C44" s="28">
        <f>'2013_AG_GW_Counties'!C44</f>
        <v>44.8</v>
      </c>
      <c r="D44" s="29">
        <f>'2013_Urban_GW_Counties'!C44</f>
        <v>117.79999999999998</v>
      </c>
      <c r="E44" s="29">
        <f>'2013_MW_GW_Counties'!C44</f>
        <v>0</v>
      </c>
      <c r="F44" s="29">
        <f t="shared" si="0"/>
        <v>162.59999999999997</v>
      </c>
      <c r="G44" s="28">
        <f>'2013_AG_GW_Counties'!H44</f>
        <v>56.7</v>
      </c>
      <c r="H44" s="29">
        <f>'2013_Urban_GW_Counties'!H44</f>
        <v>422.09999999999997</v>
      </c>
      <c r="I44" s="29">
        <f>'2013_MW_GW_Counties'!H44</f>
        <v>0</v>
      </c>
      <c r="J44" s="28">
        <f>'2013_AG_GW_Counties'!D44+'2013_Urban_GW_Counties'!D44+'2013_MW_GW_Counties'!D44</f>
        <v>121.79999999999998</v>
      </c>
      <c r="K44" s="28">
        <f>'2013_AG_GW_Counties'!E44+'2013_Urban_GW_Counties'!E44+'2013_MW_GW_Counties'!E44</f>
        <v>76.400000000000006</v>
      </c>
      <c r="L44" s="28">
        <f>'2013_AG_GW_Counties'!F44+'2013_Urban_GW_Counties'!F44+'2013_MW_GW_Counties'!F44</f>
        <v>17.099999999999998</v>
      </c>
      <c r="M44" s="28">
        <f>'2013_AG_GW_Counties'!J44</f>
        <v>0</v>
      </c>
      <c r="N44" s="29">
        <f>'2013_Urban_GW_Counties'!J44</f>
        <v>0</v>
      </c>
      <c r="O44" s="29">
        <f>'2013_MW_GW_Counties'!J44</f>
        <v>0</v>
      </c>
      <c r="P44" s="28">
        <f>'2013_AG_GW_Counties'!J44+'2013_Urban_GW_Counties'!J44+'2013_MW_GW_Counties'!J44</f>
        <v>0</v>
      </c>
      <c r="Q44" s="29">
        <f>'2013_AG_GW_Counties'!H44+'2013_Urban_GW_Counties'!H44+'2013_MW_GW_Counties'!H44</f>
        <v>478.79999999999995</v>
      </c>
      <c r="S44" s="27">
        <v>710</v>
      </c>
      <c r="T44" s="25" t="s">
        <v>187</v>
      </c>
      <c r="U44" s="28">
        <f>'2013_AG_GW_Counties'!P44</f>
        <v>1033.8</v>
      </c>
      <c r="V44" s="29">
        <f>'2013_Urban_GW_Counties'!P44</f>
        <v>83.300000000000011</v>
      </c>
      <c r="W44" s="29">
        <f>'2013_MW_GW_Counties'!P44</f>
        <v>0</v>
      </c>
      <c r="X44" s="29">
        <f t="shared" si="3"/>
        <v>1117.0999999999999</v>
      </c>
      <c r="Y44" s="28">
        <f>'2013_AG_GW_Counties'!U44</f>
        <v>1368.8999999999999</v>
      </c>
      <c r="Z44" s="29">
        <f>'2013_Urban_GW_Counties'!U44</f>
        <v>141.80000000000001</v>
      </c>
      <c r="AA44" s="29">
        <f>'2013_MW_GW_Counties'!U44</f>
        <v>0</v>
      </c>
      <c r="AB44" s="28">
        <f>'2013_AG_GW_Counties'!Q44+'2013_Urban_GW_Counties'!Q44+'2013_MW_GW_Counties'!Q44</f>
        <v>228</v>
      </c>
      <c r="AC44" s="28">
        <f>'2013_AG_GW_Counties'!R44+'2013_Urban_GW_Counties'!R44+'2013_MW_GW_Counties'!R44</f>
        <v>19.600000000000001</v>
      </c>
      <c r="AD44" s="28">
        <f>'2013_AG_GW_Counties'!S44+'2013_Urban_GW_Counties'!S44+'2013_MW_GW_Counties'!S44</f>
        <v>16.799999999999997</v>
      </c>
      <c r="AE44" s="28">
        <f>'2013_AG_GW_Counties'!W44</f>
        <v>0</v>
      </c>
      <c r="AF44" s="29">
        <f>'2013_Urban_GW_Counties'!W44</f>
        <v>0</v>
      </c>
      <c r="AG44" s="29">
        <f>'2013_MW_GW_Counties'!W44</f>
        <v>0</v>
      </c>
      <c r="AH44" s="28">
        <f>'2013_AG_GW_Counties'!W44+'2013_Urban_GW_Counties'!W44+'2013_MW_GW_Counties'!W44</f>
        <v>0</v>
      </c>
      <c r="AI44" s="29">
        <f t="shared" si="1"/>
        <v>1510.6999999999998</v>
      </c>
      <c r="AL44" s="148"/>
      <c r="AM44" s="150">
        <v>605</v>
      </c>
      <c r="AN44" s="151" t="s">
        <v>172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1.1000000000000001</v>
      </c>
      <c r="AU44" s="138">
        <f t="shared" si="15"/>
        <v>0</v>
      </c>
      <c r="AV44" s="138">
        <f t="shared" si="15"/>
        <v>1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5"/>
        <v>0</v>
      </c>
      <c r="BC44" s="138">
        <f t="shared" si="15"/>
        <v>1.1000000000000001</v>
      </c>
    </row>
    <row r="45" spans="1:56" x14ac:dyDescent="0.2">
      <c r="A45" s="23" t="s">
        <v>94</v>
      </c>
      <c r="B45" s="24" t="s">
        <v>95</v>
      </c>
      <c r="C45" s="28">
        <f>'2013_AG_GW_Counties'!C45</f>
        <v>21</v>
      </c>
      <c r="D45" s="29">
        <f>'2013_Urban_GW_Counties'!C45</f>
        <v>21.700000000000003</v>
      </c>
      <c r="E45" s="29">
        <f>'2013_MW_GW_Counties'!C45</f>
        <v>0</v>
      </c>
      <c r="F45" s="29">
        <f t="shared" si="0"/>
        <v>42.7</v>
      </c>
      <c r="G45" s="28">
        <f>'2013_AG_GW_Counties'!H45</f>
        <v>21</v>
      </c>
      <c r="H45" s="29">
        <f>'2013_Urban_GW_Counties'!H45</f>
        <v>31.8</v>
      </c>
      <c r="I45" s="29">
        <f>'2013_MW_GW_Counties'!H45</f>
        <v>0</v>
      </c>
      <c r="J45" s="28">
        <f>'2013_AG_GW_Counties'!D45+'2013_Urban_GW_Counties'!D45+'2013_MW_GW_Counties'!D45</f>
        <v>20.400000000000002</v>
      </c>
      <c r="K45" s="28">
        <f>'2013_AG_GW_Counties'!E45+'2013_Urban_GW_Counties'!E45+'2013_MW_GW_Counties'!E45</f>
        <v>0</v>
      </c>
      <c r="L45" s="28">
        <f>'2013_AG_GW_Counties'!F45+'2013_Urban_GW_Counties'!F45+'2013_MW_GW_Counties'!F45</f>
        <v>0</v>
      </c>
      <c r="M45" s="28">
        <f>'2013_AG_GW_Counties'!J45</f>
        <v>0</v>
      </c>
      <c r="N45" s="29">
        <f>'2013_Urban_GW_Counties'!J45</f>
        <v>0</v>
      </c>
      <c r="O45" s="29">
        <f>'2013_MW_GW_Counties'!J45</f>
        <v>0</v>
      </c>
      <c r="P45" s="28">
        <f>'2013_AG_GW_Counties'!J45+'2013_Urban_GW_Counties'!J45+'2013_MW_GW_Counties'!J45</f>
        <v>0</v>
      </c>
      <c r="Q45" s="29">
        <f>'2013_AG_GW_Counties'!H45+'2013_Urban_GW_Counties'!H45+'2013_MW_GW_Counties'!H45</f>
        <v>52.8</v>
      </c>
      <c r="S45" s="27">
        <v>801</v>
      </c>
      <c r="T45" s="25" t="s">
        <v>43</v>
      </c>
      <c r="U45" s="28">
        <f>'2013_AG_GW_Counties'!P45</f>
        <v>65.2</v>
      </c>
      <c r="V45" s="29">
        <f>'2013_Urban_GW_Counties'!P45</f>
        <v>9.1</v>
      </c>
      <c r="W45" s="29">
        <f>'2013_MW_GW_Counties'!P45</f>
        <v>7.1999999999999993</v>
      </c>
      <c r="X45" s="29">
        <f t="shared" si="3"/>
        <v>81.5</v>
      </c>
      <c r="Y45" s="28">
        <f>'2013_AG_GW_Counties'!U45</f>
        <v>218.29999999999998</v>
      </c>
      <c r="Z45" s="29">
        <f>'2013_Urban_GW_Counties'!U45</f>
        <v>9.1</v>
      </c>
      <c r="AA45" s="29">
        <f>'2013_MW_GW_Counties'!U45</f>
        <v>17.099999999999998</v>
      </c>
      <c r="AB45" s="28">
        <f>'2013_AG_GW_Counties'!Q45+'2013_Urban_GW_Counties'!Q45+'2013_MW_GW_Counties'!Q45</f>
        <v>15.000000000000002</v>
      </c>
      <c r="AC45" s="28">
        <f>'2013_AG_GW_Counties'!R45+'2013_Urban_GW_Counties'!R45+'2013_MW_GW_Counties'!R45</f>
        <v>0</v>
      </c>
      <c r="AD45" s="28">
        <f>'2013_AG_GW_Counties'!S45+'2013_Urban_GW_Counties'!S45+'2013_MW_GW_Counties'!S45</f>
        <v>8.6999999999999993</v>
      </c>
      <c r="AE45" s="28">
        <f>'2013_AG_GW_Counties'!W45</f>
        <v>0.30000000000000004</v>
      </c>
      <c r="AF45" s="29">
        <f>'2013_Urban_GW_Counties'!W45</f>
        <v>0</v>
      </c>
      <c r="AG45" s="29">
        <f>'2013_MW_GW_Counties'!W45</f>
        <v>0.7</v>
      </c>
      <c r="AH45" s="28">
        <f>'2013_AG_GW_Counties'!W45+'2013_Urban_GW_Counties'!W45+'2013_MW_GW_Counties'!W45</f>
        <v>1</v>
      </c>
      <c r="AI45" s="29">
        <f t="shared" si="1"/>
        <v>244.49999999999997</v>
      </c>
      <c r="AL45" s="148"/>
      <c r="AM45" s="150">
        <v>606</v>
      </c>
      <c r="AN45" s="151" t="s">
        <v>173</v>
      </c>
      <c r="AO45" s="138">
        <f t="shared" si="15"/>
        <v>518.6</v>
      </c>
      <c r="AP45" s="138">
        <f t="shared" si="15"/>
        <v>21.9</v>
      </c>
      <c r="AQ45" s="138">
        <f t="shared" si="15"/>
        <v>205.5</v>
      </c>
      <c r="AR45" s="138">
        <f t="shared" si="15"/>
        <v>746</v>
      </c>
      <c r="AS45" s="138">
        <f t="shared" si="15"/>
        <v>1602.6</v>
      </c>
      <c r="AT45" s="138">
        <f t="shared" si="15"/>
        <v>24.7</v>
      </c>
      <c r="AU45" s="138">
        <f t="shared" si="15"/>
        <v>456</v>
      </c>
      <c r="AV45" s="138">
        <f t="shared" si="15"/>
        <v>20.100000000000001</v>
      </c>
      <c r="AW45" s="138">
        <f t="shared" si="15"/>
        <v>0</v>
      </c>
      <c r="AX45" s="138">
        <f t="shared" si="15"/>
        <v>53.7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5"/>
        <v>0</v>
      </c>
      <c r="BC45" s="138">
        <f t="shared" si="15"/>
        <v>2083.3000000000002</v>
      </c>
    </row>
    <row r="46" spans="1:56" x14ac:dyDescent="0.2">
      <c r="A46" s="23" t="s">
        <v>96</v>
      </c>
      <c r="B46" s="24" t="s">
        <v>97</v>
      </c>
      <c r="C46" s="28">
        <f>'2013_AG_GW_Counties'!C46</f>
        <v>43.699999999999996</v>
      </c>
      <c r="D46" s="29">
        <f>'2013_Urban_GW_Counties'!C46</f>
        <v>22</v>
      </c>
      <c r="E46" s="29">
        <f>'2013_MW_GW_Counties'!C46</f>
        <v>0</v>
      </c>
      <c r="F46" s="29">
        <f t="shared" si="0"/>
        <v>65.699999999999989</v>
      </c>
      <c r="G46" s="28">
        <f>'2013_AG_GW_Counties'!H46</f>
        <v>234.20000000000002</v>
      </c>
      <c r="H46" s="29">
        <f>'2013_Urban_GW_Counties'!H46</f>
        <v>63.399999999999991</v>
      </c>
      <c r="I46" s="29">
        <f>'2013_MW_GW_Counties'!H46</f>
        <v>0.4</v>
      </c>
      <c r="J46" s="28">
        <f>'2013_AG_GW_Counties'!D46+'2013_Urban_GW_Counties'!D46+'2013_MW_GW_Counties'!D46</f>
        <v>16.100000000000001</v>
      </c>
      <c r="K46" s="28">
        <f>'2013_AG_GW_Counties'!E46+'2013_Urban_GW_Counties'!E46+'2013_MW_GW_Counties'!E46</f>
        <v>0</v>
      </c>
      <c r="L46" s="28">
        <f>'2013_AG_GW_Counties'!F46+'2013_Urban_GW_Counties'!F46+'2013_MW_GW_Counties'!F46</f>
        <v>27.1</v>
      </c>
      <c r="M46" s="28">
        <f>'2013_AG_GW_Counties'!J46</f>
        <v>1.5</v>
      </c>
      <c r="N46" s="29">
        <f>'2013_Urban_GW_Counties'!J46</f>
        <v>0</v>
      </c>
      <c r="O46" s="29">
        <f>'2013_MW_GW_Counties'!J46</f>
        <v>0</v>
      </c>
      <c r="P46" s="28">
        <f>'2013_AG_GW_Counties'!J46+'2013_Urban_GW_Counties'!J46+'2013_MW_GW_Counties'!J46</f>
        <v>1.5</v>
      </c>
      <c r="Q46" s="29">
        <f>'2013_AG_GW_Counties'!H46+'2013_Urban_GW_Counties'!H46+'2013_MW_GW_Counties'!H46</f>
        <v>298</v>
      </c>
      <c r="S46" s="27">
        <v>802</v>
      </c>
      <c r="T46" s="25" t="s">
        <v>11</v>
      </c>
      <c r="U46" s="28">
        <f>'2013_AG_GW_Counties'!P46</f>
        <v>2.4000000000000004</v>
      </c>
      <c r="V46" s="29">
        <f>'2013_Urban_GW_Counties'!P46</f>
        <v>16.600000000000001</v>
      </c>
      <c r="W46" s="29">
        <f>'2013_MW_GW_Counties'!P46</f>
        <v>0</v>
      </c>
      <c r="X46" s="29">
        <f t="shared" si="3"/>
        <v>19</v>
      </c>
      <c r="Y46" s="28">
        <f>'2013_AG_GW_Counties'!U46</f>
        <v>104.19999999999999</v>
      </c>
      <c r="Z46" s="29">
        <f>'2013_Urban_GW_Counties'!U46</f>
        <v>22.3</v>
      </c>
      <c r="AA46" s="29">
        <f>'2013_MW_GW_Counties'!U46</f>
        <v>0</v>
      </c>
      <c r="AB46" s="28">
        <f>'2013_AG_GW_Counties'!Q46+'2013_Urban_GW_Counties'!Q46+'2013_MW_GW_Counties'!Q46</f>
        <v>7.6</v>
      </c>
      <c r="AC46" s="28">
        <f>'2013_AG_GW_Counties'!R46+'2013_Urban_GW_Counties'!R46+'2013_MW_GW_Counties'!R46</f>
        <v>0</v>
      </c>
      <c r="AD46" s="28">
        <f>'2013_AG_GW_Counties'!S46+'2013_Urban_GW_Counties'!S46+'2013_MW_GW_Counties'!S46</f>
        <v>5</v>
      </c>
      <c r="AE46" s="28">
        <f>'2013_AG_GW_Counties'!W46</f>
        <v>4.9000000000000004</v>
      </c>
      <c r="AF46" s="29">
        <f>'2013_Urban_GW_Counties'!W46</f>
        <v>2.5</v>
      </c>
      <c r="AG46" s="29">
        <f>'2013_MW_GW_Counties'!W46</f>
        <v>0</v>
      </c>
      <c r="AH46" s="28">
        <f>'2013_AG_GW_Counties'!W46+'2013_Urban_GW_Counties'!W46+'2013_MW_GW_Counties'!W46</f>
        <v>7.4</v>
      </c>
      <c r="AI46" s="29">
        <f t="shared" si="1"/>
        <v>126.49999999999999</v>
      </c>
      <c r="AL46" s="148"/>
      <c r="AM46" s="150">
        <v>607</v>
      </c>
      <c r="AN46" s="151" t="s">
        <v>174</v>
      </c>
      <c r="AO46" s="138">
        <f t="shared" si="15"/>
        <v>157.30000000000001</v>
      </c>
      <c r="AP46" s="138">
        <f t="shared" si="15"/>
        <v>83.600000000000009</v>
      </c>
      <c r="AQ46" s="138">
        <f t="shared" si="15"/>
        <v>4.3</v>
      </c>
      <c r="AR46" s="138">
        <f t="shared" si="15"/>
        <v>245.20000000000005</v>
      </c>
      <c r="AS46" s="138">
        <f t="shared" si="15"/>
        <v>933.00000000000011</v>
      </c>
      <c r="AT46" s="138">
        <f t="shared" si="15"/>
        <v>132.6</v>
      </c>
      <c r="AU46" s="138">
        <f t="shared" si="15"/>
        <v>12.7</v>
      </c>
      <c r="AV46" s="138">
        <f t="shared" si="15"/>
        <v>52.2</v>
      </c>
      <c r="AW46" s="138">
        <f t="shared" si="15"/>
        <v>64.2</v>
      </c>
      <c r="AX46" s="138">
        <f t="shared" si="15"/>
        <v>34.6</v>
      </c>
      <c r="AY46" s="138">
        <f t="shared" si="15"/>
        <v>300.10000000000002</v>
      </c>
      <c r="AZ46" s="138">
        <f t="shared" si="15"/>
        <v>0</v>
      </c>
      <c r="BA46" s="138">
        <f t="shared" si="15"/>
        <v>0</v>
      </c>
      <c r="BB46" s="138">
        <f t="shared" si="15"/>
        <v>300.10000000000002</v>
      </c>
      <c r="BC46" s="138">
        <f t="shared" si="15"/>
        <v>1078.3000000000002</v>
      </c>
    </row>
    <row r="47" spans="1:56" x14ac:dyDescent="0.2">
      <c r="A47" s="23" t="s">
        <v>98</v>
      </c>
      <c r="B47" s="24" t="s">
        <v>99</v>
      </c>
      <c r="C47" s="28">
        <f>'2013_AG_GW_Counties'!C47</f>
        <v>4.2</v>
      </c>
      <c r="D47" s="29">
        <f>'2013_Urban_GW_Counties'!C47</f>
        <v>0.89999999999999991</v>
      </c>
      <c r="E47" s="29">
        <f>'2013_MW_GW_Counties'!C47</f>
        <v>0</v>
      </c>
      <c r="F47" s="29">
        <f t="shared" si="0"/>
        <v>5.0999999999999996</v>
      </c>
      <c r="G47" s="28">
        <f>'2013_AG_GW_Counties'!H47</f>
        <v>52.6</v>
      </c>
      <c r="H47" s="29">
        <f>'2013_Urban_GW_Counties'!H47</f>
        <v>1</v>
      </c>
      <c r="I47" s="29">
        <f>'2013_MW_GW_Counties'!H47</f>
        <v>0</v>
      </c>
      <c r="J47" s="28">
        <f>'2013_AG_GW_Counties'!D47+'2013_Urban_GW_Counties'!D47+'2013_MW_GW_Counties'!D47</f>
        <v>0.8</v>
      </c>
      <c r="K47" s="28">
        <f>'2013_AG_GW_Counties'!E47+'2013_Urban_GW_Counties'!E47+'2013_MW_GW_Counties'!E47</f>
        <v>0</v>
      </c>
      <c r="L47" s="28">
        <f>'2013_AG_GW_Counties'!F47+'2013_Urban_GW_Counties'!F47+'2013_MW_GW_Counties'!F47</f>
        <v>3.2</v>
      </c>
      <c r="M47" s="28">
        <f>'2013_AG_GW_Counties'!J47</f>
        <v>0</v>
      </c>
      <c r="N47" s="29">
        <f>'2013_Urban_GW_Counties'!J47</f>
        <v>0</v>
      </c>
      <c r="O47" s="29">
        <f>'2013_MW_GW_Counties'!J47</f>
        <v>0</v>
      </c>
      <c r="P47" s="28">
        <f>'2013_AG_GW_Counties'!J47+'2013_Urban_GW_Counties'!J47+'2013_MW_GW_Counties'!J47</f>
        <v>0</v>
      </c>
      <c r="Q47" s="29">
        <f>'2013_AG_GW_Counties'!H47+'2013_Urban_GW_Counties'!H47+'2013_MW_GW_Counties'!H47</f>
        <v>53.6</v>
      </c>
      <c r="S47" s="27">
        <v>901</v>
      </c>
      <c r="T47" s="25" t="s">
        <v>188</v>
      </c>
      <c r="U47" s="28">
        <f>'2013_AG_GW_Counties'!P47</f>
        <v>167.6</v>
      </c>
      <c r="V47" s="29">
        <f>'2013_Urban_GW_Counties'!P47</f>
        <v>10.5</v>
      </c>
      <c r="W47" s="29">
        <f>'2013_MW_GW_Counties'!P47</f>
        <v>0</v>
      </c>
      <c r="X47" s="29">
        <f t="shared" si="3"/>
        <v>178.1</v>
      </c>
      <c r="Y47" s="28">
        <f>'2013_AG_GW_Counties'!U47</f>
        <v>206.5</v>
      </c>
      <c r="Z47" s="29">
        <f>'2013_Urban_GW_Counties'!U47</f>
        <v>11.6</v>
      </c>
      <c r="AA47" s="29">
        <f>'2013_MW_GW_Counties'!U47</f>
        <v>0</v>
      </c>
      <c r="AB47" s="28">
        <f>'2013_AG_GW_Counties'!Q47+'2013_Urban_GW_Counties'!Q47+'2013_MW_GW_Counties'!Q47</f>
        <v>34.6</v>
      </c>
      <c r="AC47" s="28">
        <f>'2013_AG_GW_Counties'!R47+'2013_Urban_GW_Counties'!R47+'2013_MW_GW_Counties'!R47</f>
        <v>0</v>
      </c>
      <c r="AD47" s="28">
        <f>'2013_AG_GW_Counties'!S47+'2013_Urban_GW_Counties'!S47+'2013_MW_GW_Counties'!S47</f>
        <v>0</v>
      </c>
      <c r="AE47" s="28">
        <f>'2013_AG_GW_Counties'!W47</f>
        <v>0</v>
      </c>
      <c r="AF47" s="29">
        <f>'2013_Urban_GW_Counties'!W47</f>
        <v>0</v>
      </c>
      <c r="AG47" s="29">
        <f>'2013_MW_GW_Counties'!W47</f>
        <v>0</v>
      </c>
      <c r="AH47" s="28">
        <f>'2013_AG_GW_Counties'!W47+'2013_Urban_GW_Counties'!W47+'2013_MW_GW_Counties'!W47</f>
        <v>0</v>
      </c>
      <c r="AI47" s="29">
        <f t="shared" si="1"/>
        <v>218.1</v>
      </c>
      <c r="AL47" s="148"/>
      <c r="AM47" s="150">
        <v>608</v>
      </c>
      <c r="AN47" s="151" t="s">
        <v>175</v>
      </c>
      <c r="AO47" s="138">
        <f t="shared" si="15"/>
        <v>429.6</v>
      </c>
      <c r="AP47" s="138">
        <f t="shared" si="15"/>
        <v>51.599999999999994</v>
      </c>
      <c r="AQ47" s="138">
        <f t="shared" si="15"/>
        <v>0</v>
      </c>
      <c r="AR47" s="138">
        <f t="shared" si="15"/>
        <v>481.20000000000005</v>
      </c>
      <c r="AS47" s="138">
        <f t="shared" si="15"/>
        <v>1049.8</v>
      </c>
      <c r="AT47" s="138">
        <f t="shared" si="15"/>
        <v>51.599999999999994</v>
      </c>
      <c r="AU47" s="138">
        <f t="shared" si="15"/>
        <v>0</v>
      </c>
      <c r="AV47" s="138">
        <f t="shared" si="15"/>
        <v>14.7</v>
      </c>
      <c r="AW47" s="138">
        <f t="shared" si="15"/>
        <v>0</v>
      </c>
      <c r="AX47" s="138">
        <f t="shared" si="15"/>
        <v>31</v>
      </c>
      <c r="AY47" s="138">
        <f t="shared" si="15"/>
        <v>501.8</v>
      </c>
      <c r="AZ47" s="138">
        <f t="shared" si="15"/>
        <v>0</v>
      </c>
      <c r="BA47" s="138">
        <f t="shared" si="15"/>
        <v>0</v>
      </c>
      <c r="BB47" s="138">
        <f t="shared" si="15"/>
        <v>501.8</v>
      </c>
      <c r="BC47" s="138">
        <f t="shared" si="15"/>
        <v>1101.3999999999999</v>
      </c>
    </row>
    <row r="48" spans="1:56" x14ac:dyDescent="0.2">
      <c r="A48" s="23" t="s">
        <v>100</v>
      </c>
      <c r="B48" s="24" t="s">
        <v>101</v>
      </c>
      <c r="C48" s="28">
        <f>'2013_AG_GW_Counties'!C48</f>
        <v>148.5</v>
      </c>
      <c r="D48" s="29">
        <f>'2013_Urban_GW_Counties'!C48</f>
        <v>10.7</v>
      </c>
      <c r="E48" s="29">
        <f>'2013_MW_GW_Counties'!C48</f>
        <v>2.2999999999999998</v>
      </c>
      <c r="F48" s="29">
        <f t="shared" si="0"/>
        <v>161.5</v>
      </c>
      <c r="G48" s="28">
        <f>'2013_AG_GW_Counties'!H48</f>
        <v>397.10000000000008</v>
      </c>
      <c r="H48" s="29">
        <f>'2013_Urban_GW_Counties'!H48</f>
        <v>17.3</v>
      </c>
      <c r="I48" s="29">
        <f>'2013_MW_GW_Counties'!H48</f>
        <v>74.7</v>
      </c>
      <c r="J48" s="28">
        <f>'2013_AG_GW_Counties'!D48+'2013_Urban_GW_Counties'!D48+'2013_MW_GW_Counties'!D48</f>
        <v>20</v>
      </c>
      <c r="K48" s="28">
        <f>'2013_AG_GW_Counties'!E48+'2013_Urban_GW_Counties'!E48+'2013_MW_GW_Counties'!E48</f>
        <v>0</v>
      </c>
      <c r="L48" s="28">
        <f>'2013_AG_GW_Counties'!F48+'2013_Urban_GW_Counties'!F48+'2013_MW_GW_Counties'!F48</f>
        <v>8.5</v>
      </c>
      <c r="M48" s="28">
        <f>'2013_AG_GW_Counties'!J48</f>
        <v>31.5</v>
      </c>
      <c r="N48" s="29">
        <f>'2013_Urban_GW_Counties'!J48</f>
        <v>0</v>
      </c>
      <c r="O48" s="29">
        <f>'2013_MW_GW_Counties'!J48</f>
        <v>10.100000000000001</v>
      </c>
      <c r="P48" s="28">
        <f>'2013_AG_GW_Counties'!J48+'2013_Urban_GW_Counties'!J48+'2013_MW_GW_Counties'!J48</f>
        <v>41.6</v>
      </c>
      <c r="Q48" s="29">
        <f>'2013_AG_GW_Counties'!H48+'2013_Urban_GW_Counties'!H48+'2013_MW_GW_Counties'!H48</f>
        <v>489.10000000000008</v>
      </c>
      <c r="S48" s="27">
        <v>902</v>
      </c>
      <c r="T48" s="25" t="s">
        <v>189</v>
      </c>
      <c r="U48" s="28">
        <f>'2013_AG_GW_Counties'!P48</f>
        <v>15.8</v>
      </c>
      <c r="V48" s="29">
        <f>'2013_Urban_GW_Counties'!P48</f>
        <v>14.700000000000001</v>
      </c>
      <c r="W48" s="29">
        <f>'2013_MW_GW_Counties'!P48</f>
        <v>0</v>
      </c>
      <c r="X48" s="29">
        <f t="shared" si="3"/>
        <v>30.5</v>
      </c>
      <c r="Y48" s="28">
        <f>'2013_AG_GW_Counties'!U48</f>
        <v>15.8</v>
      </c>
      <c r="Z48" s="29">
        <f>'2013_Urban_GW_Counties'!U48</f>
        <v>15</v>
      </c>
      <c r="AA48" s="29">
        <f>'2013_MW_GW_Counties'!U48</f>
        <v>0</v>
      </c>
      <c r="AB48" s="28">
        <f>'2013_AG_GW_Counties'!Q48+'2013_Urban_GW_Counties'!Q48+'2013_MW_GW_Counties'!Q48</f>
        <v>7.5</v>
      </c>
      <c r="AC48" s="28">
        <f>'2013_AG_GW_Counties'!R48+'2013_Urban_GW_Counties'!R48+'2013_MW_GW_Counties'!R48</f>
        <v>0</v>
      </c>
      <c r="AD48" s="28">
        <f>'2013_AG_GW_Counties'!S48+'2013_Urban_GW_Counties'!S48+'2013_MW_GW_Counties'!S48</f>
        <v>0</v>
      </c>
      <c r="AE48" s="28">
        <f>'2013_AG_GW_Counties'!W48</f>
        <v>0</v>
      </c>
      <c r="AF48" s="29">
        <f>'2013_Urban_GW_Counties'!W48</f>
        <v>0</v>
      </c>
      <c r="AG48" s="29">
        <f>'2013_MW_GW_Counties'!W48</f>
        <v>0</v>
      </c>
      <c r="AH48" s="28">
        <f>'2013_AG_GW_Counties'!W48+'2013_Urban_GW_Counties'!W48+'2013_MW_GW_Counties'!W48</f>
        <v>0</v>
      </c>
      <c r="AI48" s="29">
        <f t="shared" si="1"/>
        <v>30.8</v>
      </c>
      <c r="AL48" s="148"/>
      <c r="AM48" s="150">
        <v>609</v>
      </c>
      <c r="AN48" s="151" t="s">
        <v>176</v>
      </c>
      <c r="AO48" s="138">
        <f t="shared" si="15"/>
        <v>1496.6</v>
      </c>
      <c r="AP48" s="138">
        <f t="shared" si="15"/>
        <v>80.90000000000002</v>
      </c>
      <c r="AQ48" s="138">
        <f t="shared" si="15"/>
        <v>12.7</v>
      </c>
      <c r="AR48" s="138">
        <f t="shared" si="15"/>
        <v>1590.2</v>
      </c>
      <c r="AS48" s="138">
        <f t="shared" si="15"/>
        <v>2184.2000000000003</v>
      </c>
      <c r="AT48" s="138">
        <f t="shared" si="15"/>
        <v>81.100000000000023</v>
      </c>
      <c r="AU48" s="138">
        <f t="shared" si="15"/>
        <v>45.3</v>
      </c>
      <c r="AV48" s="138">
        <f t="shared" si="15"/>
        <v>197.50000000000003</v>
      </c>
      <c r="AW48" s="138">
        <f t="shared" si="15"/>
        <v>20.100000000000001</v>
      </c>
      <c r="AX48" s="138">
        <f t="shared" si="15"/>
        <v>34.299999999999997</v>
      </c>
      <c r="AY48" s="138">
        <f t="shared" si="15"/>
        <v>1.1000000000000001</v>
      </c>
      <c r="AZ48" s="138">
        <f t="shared" si="15"/>
        <v>0</v>
      </c>
      <c r="BA48" s="138">
        <f t="shared" si="15"/>
        <v>0</v>
      </c>
      <c r="BB48" s="138">
        <f t="shared" si="15"/>
        <v>1.1000000000000001</v>
      </c>
      <c r="BC48" s="138">
        <f t="shared" si="15"/>
        <v>2310.6000000000004</v>
      </c>
    </row>
    <row r="49" spans="1:56" ht="13.5" thickBot="1" x14ac:dyDescent="0.25">
      <c r="A49" s="23" t="s">
        <v>102</v>
      </c>
      <c r="B49" s="24" t="s">
        <v>103</v>
      </c>
      <c r="C49" s="28">
        <f>'2013_AG_GW_Counties'!C49</f>
        <v>193.8</v>
      </c>
      <c r="D49" s="29">
        <f>'2013_Urban_GW_Counties'!C49</f>
        <v>20.799999999999997</v>
      </c>
      <c r="E49" s="29">
        <f>'2013_MW_GW_Counties'!C49</f>
        <v>0</v>
      </c>
      <c r="F49" s="29">
        <f t="shared" si="0"/>
        <v>214.60000000000002</v>
      </c>
      <c r="G49" s="28">
        <f>'2013_AG_GW_Counties'!H49</f>
        <v>433.3</v>
      </c>
      <c r="H49" s="29">
        <f>'2013_Urban_GW_Counties'!H49</f>
        <v>96.5</v>
      </c>
      <c r="I49" s="29">
        <f>'2013_MW_GW_Counties'!H49</f>
        <v>52.3</v>
      </c>
      <c r="J49" s="28">
        <f>'2013_AG_GW_Counties'!D49+'2013_Urban_GW_Counties'!D49+'2013_MW_GW_Counties'!D49</f>
        <v>25.2</v>
      </c>
      <c r="K49" s="28">
        <f>'2013_AG_GW_Counties'!E49+'2013_Urban_GW_Counties'!E49+'2013_MW_GW_Counties'!E49</f>
        <v>0</v>
      </c>
      <c r="L49" s="28">
        <f>'2013_AG_GW_Counties'!F49+'2013_Urban_GW_Counties'!F49+'2013_MW_GW_Counties'!F49</f>
        <v>22.6</v>
      </c>
      <c r="M49" s="28">
        <f>'2013_AG_GW_Counties'!J49</f>
        <v>0</v>
      </c>
      <c r="N49" s="29">
        <f>'2013_Urban_GW_Counties'!J49</f>
        <v>0</v>
      </c>
      <c r="O49" s="29">
        <f>'2013_MW_GW_Counties'!J49</f>
        <v>0</v>
      </c>
      <c r="P49" s="28">
        <f>'2013_AG_GW_Counties'!J49+'2013_Urban_GW_Counties'!J49+'2013_MW_GW_Counties'!J49</f>
        <v>0</v>
      </c>
      <c r="Q49" s="29">
        <f>'2013_AG_GW_Counties'!H49+'2013_Urban_GW_Counties'!H49+'2013_MW_GW_Counties'!H49</f>
        <v>582.09999999999991</v>
      </c>
      <c r="S49" s="27">
        <v>903</v>
      </c>
      <c r="T49" s="25" t="s">
        <v>190</v>
      </c>
      <c r="U49" s="28">
        <f>'2013_AG_GW_Counties'!P49</f>
        <v>15.6</v>
      </c>
      <c r="V49" s="29">
        <f>'2013_Urban_GW_Counties'!P49</f>
        <v>4.0000000000000009</v>
      </c>
      <c r="W49" s="29">
        <f>'2013_MW_GW_Counties'!P49</f>
        <v>0</v>
      </c>
      <c r="X49" s="29">
        <f t="shared" si="3"/>
        <v>19.600000000000001</v>
      </c>
      <c r="Y49" s="28">
        <f>'2013_AG_GW_Counties'!U49</f>
        <v>15.6</v>
      </c>
      <c r="Z49" s="29">
        <f>'2013_Urban_GW_Counties'!U49</f>
        <v>4.0000000000000009</v>
      </c>
      <c r="AA49" s="29">
        <f>'2013_MW_GW_Counties'!U49</f>
        <v>0</v>
      </c>
      <c r="AB49" s="28">
        <f>'2013_AG_GW_Counties'!Q49+'2013_Urban_GW_Counties'!Q49+'2013_MW_GW_Counties'!Q49</f>
        <v>2.3000000000000003</v>
      </c>
      <c r="AC49" s="28">
        <f>'2013_AG_GW_Counties'!R49+'2013_Urban_GW_Counties'!R49+'2013_MW_GW_Counties'!R49</f>
        <v>0</v>
      </c>
      <c r="AD49" s="28">
        <f>'2013_AG_GW_Counties'!S49+'2013_Urban_GW_Counties'!S49+'2013_MW_GW_Counties'!S49</f>
        <v>0</v>
      </c>
      <c r="AE49" s="28">
        <f>'2013_AG_GW_Counties'!W49</f>
        <v>0</v>
      </c>
      <c r="AF49" s="29">
        <f>'2013_Urban_GW_Counties'!W49</f>
        <v>0</v>
      </c>
      <c r="AG49" s="29">
        <f>'2013_MW_GW_Counties'!W49</f>
        <v>0</v>
      </c>
      <c r="AH49" s="28">
        <f>'2013_AG_GW_Counties'!W49+'2013_Urban_GW_Counties'!W49+'2013_MW_GW_Counties'!W49</f>
        <v>0</v>
      </c>
      <c r="AI49" s="29">
        <f t="shared" si="1"/>
        <v>19.600000000000001</v>
      </c>
      <c r="AL49" s="148"/>
      <c r="AM49" s="152">
        <v>610</v>
      </c>
      <c r="AN49" s="153" t="s">
        <v>177</v>
      </c>
      <c r="AO49" s="154">
        <f t="shared" si="15"/>
        <v>4.0999999999999996</v>
      </c>
      <c r="AP49" s="154">
        <f t="shared" si="15"/>
        <v>10.399999999999999</v>
      </c>
      <c r="AQ49" s="154">
        <f t="shared" si="15"/>
        <v>0</v>
      </c>
      <c r="AR49" s="154">
        <f t="shared" si="15"/>
        <v>14.499999999999998</v>
      </c>
      <c r="AS49" s="154">
        <f t="shared" si="15"/>
        <v>4.0999999999999996</v>
      </c>
      <c r="AT49" s="154">
        <f t="shared" si="15"/>
        <v>10.999999999999998</v>
      </c>
      <c r="AU49" s="154">
        <f t="shared" si="15"/>
        <v>0</v>
      </c>
      <c r="AV49" s="154">
        <f t="shared" si="15"/>
        <v>7</v>
      </c>
      <c r="AW49" s="154">
        <f t="shared" si="15"/>
        <v>0</v>
      </c>
      <c r="AX49" s="154">
        <f t="shared" si="15"/>
        <v>0</v>
      </c>
      <c r="AY49" s="154">
        <f t="shared" si="15"/>
        <v>0</v>
      </c>
      <c r="AZ49" s="154">
        <f t="shared" si="15"/>
        <v>0</v>
      </c>
      <c r="BA49" s="154">
        <f t="shared" si="15"/>
        <v>0</v>
      </c>
      <c r="BB49" s="154">
        <f t="shared" si="15"/>
        <v>0</v>
      </c>
      <c r="BC49" s="154">
        <f t="shared" si="15"/>
        <v>15.099999999999998</v>
      </c>
    </row>
    <row r="50" spans="1:56" ht="13.5" thickTop="1" x14ac:dyDescent="0.2">
      <c r="A50" s="23" t="s">
        <v>104</v>
      </c>
      <c r="B50" s="24" t="s">
        <v>105</v>
      </c>
      <c r="C50" s="28">
        <f>'2013_AG_GW_Counties'!C50</f>
        <v>79.3</v>
      </c>
      <c r="D50" s="29">
        <f>'2013_Urban_GW_Counties'!C50</f>
        <v>35.099999999999994</v>
      </c>
      <c r="E50" s="29">
        <f>'2013_MW_GW_Counties'!C50</f>
        <v>0</v>
      </c>
      <c r="F50" s="29">
        <f t="shared" si="0"/>
        <v>114.39999999999999</v>
      </c>
      <c r="G50" s="28">
        <f>'2013_AG_GW_Counties'!H50</f>
        <v>112.3</v>
      </c>
      <c r="H50" s="29">
        <f>'2013_Urban_GW_Counties'!H50</f>
        <v>112.3</v>
      </c>
      <c r="I50" s="29">
        <f>'2013_MW_GW_Counties'!H50</f>
        <v>0</v>
      </c>
      <c r="J50" s="28">
        <f>'2013_AG_GW_Counties'!D50+'2013_Urban_GW_Counties'!D50+'2013_MW_GW_Counties'!D50</f>
        <v>22.499999999999996</v>
      </c>
      <c r="K50" s="28">
        <f>'2013_AG_GW_Counties'!E50+'2013_Urban_GW_Counties'!E50+'2013_MW_GW_Counties'!E50</f>
        <v>0</v>
      </c>
      <c r="L50" s="28">
        <f>'2013_AG_GW_Counties'!F50+'2013_Urban_GW_Counties'!F50+'2013_MW_GW_Counties'!F50</f>
        <v>6.9</v>
      </c>
      <c r="M50" s="28">
        <f>'2013_AG_GW_Counties'!J50</f>
        <v>0.7</v>
      </c>
      <c r="N50" s="29">
        <f>'2013_Urban_GW_Counties'!J50</f>
        <v>31.2</v>
      </c>
      <c r="O50" s="29">
        <f>'2013_MW_GW_Counties'!J50</f>
        <v>0</v>
      </c>
      <c r="P50" s="28">
        <f>'2013_AG_GW_Counties'!J50+'2013_Urban_GW_Counties'!J50+'2013_MW_GW_Counties'!J50</f>
        <v>31.9</v>
      </c>
      <c r="Q50" s="29">
        <f>'2013_AG_GW_Counties'!H50+'2013_Urban_GW_Counties'!H50+'2013_MW_GW_Counties'!H50</f>
        <v>224.6</v>
      </c>
      <c r="S50" s="27">
        <v>904</v>
      </c>
      <c r="T50" s="25" t="s">
        <v>191</v>
      </c>
      <c r="U50" s="28">
        <f>'2013_AG_GW_Counties'!P50</f>
        <v>63.499999999999993</v>
      </c>
      <c r="V50" s="29">
        <f>'2013_Urban_GW_Counties'!P50</f>
        <v>19.200000000000003</v>
      </c>
      <c r="W50" s="29">
        <f>'2013_MW_GW_Counties'!P50</f>
        <v>0</v>
      </c>
      <c r="X50" s="29">
        <f t="shared" si="3"/>
        <v>82.699999999999989</v>
      </c>
      <c r="Y50" s="28">
        <f>'2013_AG_GW_Counties'!U50</f>
        <v>87.5</v>
      </c>
      <c r="Z50" s="29">
        <f>'2013_Urban_GW_Counties'!U50</f>
        <v>94.199999999999989</v>
      </c>
      <c r="AA50" s="29">
        <f>'2013_MW_GW_Counties'!U50</f>
        <v>0</v>
      </c>
      <c r="AB50" s="28">
        <f>'2013_AG_GW_Counties'!Q50+'2013_Urban_GW_Counties'!Q50+'2013_MW_GW_Counties'!Q50</f>
        <v>20.8</v>
      </c>
      <c r="AC50" s="28">
        <f>'2013_AG_GW_Counties'!R50+'2013_Urban_GW_Counties'!R50+'2013_MW_GW_Counties'!R50</f>
        <v>0</v>
      </c>
      <c r="AD50" s="28">
        <f>'2013_AG_GW_Counties'!S50+'2013_Urban_GW_Counties'!S50+'2013_MW_GW_Counties'!S50</f>
        <v>0</v>
      </c>
      <c r="AE50" s="28">
        <f>'2013_AG_GW_Counties'!W50</f>
        <v>24</v>
      </c>
      <c r="AF50" s="29">
        <f>'2013_Urban_GW_Counties'!W50</f>
        <v>8.9</v>
      </c>
      <c r="AG50" s="29">
        <f>'2013_MW_GW_Counties'!W50</f>
        <v>0</v>
      </c>
      <c r="AH50" s="28">
        <f>'2013_AG_GW_Counties'!W50+'2013_Urban_GW_Counties'!W50+'2013_MW_GW_Counties'!W50</f>
        <v>32.9</v>
      </c>
      <c r="AI50" s="29">
        <f t="shared" si="1"/>
        <v>181.7</v>
      </c>
      <c r="AL50" s="148"/>
      <c r="AM50" s="150"/>
      <c r="AN50" s="155" t="s">
        <v>242</v>
      </c>
      <c r="AO50" s="138">
        <f>SUM(AO40:AO49)</f>
        <v>3300</v>
      </c>
      <c r="AP50" s="138">
        <f t="shared" ref="AP50:BC50" si="16">SUM(AP40:AP49)</f>
        <v>332.2</v>
      </c>
      <c r="AQ50" s="138">
        <f t="shared" si="16"/>
        <v>222.5</v>
      </c>
      <c r="AR50" s="138">
        <f t="shared" si="16"/>
        <v>3854.7</v>
      </c>
      <c r="AS50" s="138">
        <f t="shared" si="16"/>
        <v>7345</v>
      </c>
      <c r="AT50" s="138">
        <f t="shared" si="16"/>
        <v>625.6</v>
      </c>
      <c r="AU50" s="138">
        <f t="shared" si="16"/>
        <v>533.4</v>
      </c>
      <c r="AV50" s="138">
        <f t="shared" si="16"/>
        <v>411.6</v>
      </c>
      <c r="AW50" s="138">
        <f t="shared" si="16"/>
        <v>84.300000000000011</v>
      </c>
      <c r="AX50" s="138">
        <f t="shared" si="16"/>
        <v>189.2</v>
      </c>
      <c r="AY50" s="138">
        <f t="shared" si="16"/>
        <v>1145.3999999999999</v>
      </c>
      <c r="AZ50" s="138">
        <f t="shared" si="16"/>
        <v>0.1</v>
      </c>
      <c r="BA50" s="138">
        <f t="shared" si="16"/>
        <v>0</v>
      </c>
      <c r="BB50" s="138">
        <f t="shared" si="16"/>
        <v>1145.4999999999998</v>
      </c>
      <c r="BC50" s="138">
        <f t="shared" si="16"/>
        <v>8504</v>
      </c>
      <c r="BD50" s="28">
        <f>AS50+AT50+AU50</f>
        <v>8504</v>
      </c>
    </row>
    <row r="51" spans="1:56" x14ac:dyDescent="0.2">
      <c r="A51" s="23" t="s">
        <v>106</v>
      </c>
      <c r="B51" s="24" t="s">
        <v>107</v>
      </c>
      <c r="C51" s="28">
        <f>'2013_AG_GW_Counties'!C51</f>
        <v>744.4</v>
      </c>
      <c r="D51" s="29">
        <f>'2013_Urban_GW_Counties'!C51</f>
        <v>117.10000000000001</v>
      </c>
      <c r="E51" s="29">
        <f>'2013_MW_GW_Counties'!C51</f>
        <v>4.3</v>
      </c>
      <c r="F51" s="29">
        <f t="shared" si="0"/>
        <v>865.8</v>
      </c>
      <c r="G51" s="28">
        <f>'2013_AG_GW_Counties'!H51</f>
        <v>1949.5</v>
      </c>
      <c r="H51" s="29">
        <f>'2013_Urban_GW_Counties'!H51</f>
        <v>151.09999999999997</v>
      </c>
      <c r="I51" s="29">
        <f>'2013_MW_GW_Counties'!H51</f>
        <v>12.7</v>
      </c>
      <c r="J51" s="28">
        <f>'2013_AG_GW_Counties'!D51+'2013_Urban_GW_Counties'!D51+'2013_MW_GW_Counties'!D51</f>
        <v>50.500000000000007</v>
      </c>
      <c r="K51" s="28">
        <f>'2013_AG_GW_Counties'!E51+'2013_Urban_GW_Counties'!E51+'2013_MW_GW_Counties'!E51</f>
        <v>64.2</v>
      </c>
      <c r="L51" s="28">
        <f>'2013_AG_GW_Counties'!F51+'2013_Urban_GW_Counties'!F51+'2013_MW_GW_Counties'!F51</f>
        <v>60.3</v>
      </c>
      <c r="M51" s="28">
        <f>'2013_AG_GW_Counties'!J51</f>
        <v>709.6</v>
      </c>
      <c r="N51" s="29">
        <f>'2013_Urban_GW_Counties'!J51</f>
        <v>0</v>
      </c>
      <c r="O51" s="29">
        <f>'2013_MW_GW_Counties'!J51</f>
        <v>0</v>
      </c>
      <c r="P51" s="28">
        <f>'2013_AG_GW_Counties'!J51+'2013_Urban_GW_Counties'!J51+'2013_MW_GW_Counties'!J51</f>
        <v>709.6</v>
      </c>
      <c r="Q51" s="29">
        <f>'2013_AG_GW_Counties'!H51+'2013_Urban_GW_Counties'!H51+'2013_MW_GW_Counties'!H51</f>
        <v>2113.2999999999997</v>
      </c>
      <c r="S51" s="27">
        <v>905</v>
      </c>
      <c r="T51" s="25" t="s">
        <v>192</v>
      </c>
      <c r="U51" s="28">
        <f>'2013_AG_GW_Counties'!P51</f>
        <v>95.6</v>
      </c>
      <c r="V51" s="29">
        <f>'2013_Urban_GW_Counties'!P51</f>
        <v>89.5</v>
      </c>
      <c r="W51" s="29">
        <f>'2013_MW_GW_Counties'!P51</f>
        <v>0</v>
      </c>
      <c r="X51" s="29">
        <f t="shared" si="3"/>
        <v>185.1</v>
      </c>
      <c r="Y51" s="28">
        <f>'2013_AG_GW_Counties'!U51</f>
        <v>112.89999999999999</v>
      </c>
      <c r="Z51" s="29">
        <f>'2013_Urban_GW_Counties'!U51</f>
        <v>101.99999999999999</v>
      </c>
      <c r="AA51" s="29">
        <f>'2013_MW_GW_Counties'!U51</f>
        <v>0</v>
      </c>
      <c r="AB51" s="28">
        <f>'2013_AG_GW_Counties'!Q51+'2013_Urban_GW_Counties'!Q51+'2013_MW_GW_Counties'!Q51</f>
        <v>52.7</v>
      </c>
      <c r="AC51" s="28">
        <f>'2013_AG_GW_Counties'!R51+'2013_Urban_GW_Counties'!R51+'2013_MW_GW_Counties'!R51</f>
        <v>4.7</v>
      </c>
      <c r="AD51" s="28">
        <f>'2013_AG_GW_Counties'!S51+'2013_Urban_GW_Counties'!S51+'2013_MW_GW_Counties'!S51</f>
        <v>0</v>
      </c>
      <c r="AE51" s="28">
        <f>'2013_AG_GW_Counties'!W51</f>
        <v>17.3</v>
      </c>
      <c r="AF51" s="29">
        <f>'2013_Urban_GW_Counties'!W51</f>
        <v>6.4</v>
      </c>
      <c r="AG51" s="29">
        <f>'2013_MW_GW_Counties'!W51</f>
        <v>0</v>
      </c>
      <c r="AH51" s="28">
        <f>'2013_AG_GW_Counties'!W51+'2013_Urban_GW_Counties'!W51+'2013_MW_GW_Counties'!W51</f>
        <v>23.700000000000003</v>
      </c>
      <c r="AI51" s="29">
        <f t="shared" si="1"/>
        <v>214.89999999999998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'2013_AG_GW_Counties'!C52</f>
        <v>269.3</v>
      </c>
      <c r="D52" s="29">
        <f>'2013_Urban_GW_Counties'!C52</f>
        <v>7.2</v>
      </c>
      <c r="E52" s="29">
        <f>'2013_MW_GW_Counties'!C52</f>
        <v>0</v>
      </c>
      <c r="F52" s="29">
        <f t="shared" si="0"/>
        <v>276.5</v>
      </c>
      <c r="G52" s="28">
        <f>'2013_AG_GW_Counties'!H52</f>
        <v>861.19999999999982</v>
      </c>
      <c r="H52" s="29">
        <f>'2013_Urban_GW_Counties'!H52</f>
        <v>23.499999999999996</v>
      </c>
      <c r="I52" s="29">
        <f>'2013_MW_GW_Counties'!H52</f>
        <v>113</v>
      </c>
      <c r="J52" s="28">
        <f>'2013_AG_GW_Counties'!D52+'2013_Urban_GW_Counties'!D52+'2013_MW_GW_Counties'!D52</f>
        <v>17.299999999999997</v>
      </c>
      <c r="K52" s="28">
        <f>'2013_AG_GW_Counties'!E52+'2013_Urban_GW_Counties'!E52+'2013_MW_GW_Counties'!E52</f>
        <v>0</v>
      </c>
      <c r="L52" s="28">
        <f>'2013_AG_GW_Counties'!F52+'2013_Urban_GW_Counties'!F52+'2013_MW_GW_Counties'!F52</f>
        <v>4.0999999999999996</v>
      </c>
      <c r="M52" s="28">
        <f>'2013_AG_GW_Counties'!J52</f>
        <v>23.700000000000003</v>
      </c>
      <c r="N52" s="29">
        <f>'2013_Urban_GW_Counties'!J52</f>
        <v>0</v>
      </c>
      <c r="O52" s="29">
        <f>'2013_MW_GW_Counties'!J52</f>
        <v>113</v>
      </c>
      <c r="P52" s="28">
        <f>'2013_AG_GW_Counties'!J52+'2013_Urban_GW_Counties'!J52+'2013_MW_GW_Counties'!J52</f>
        <v>136.69999999999999</v>
      </c>
      <c r="Q52" s="29">
        <f>'2013_AG_GW_Counties'!H52+'2013_Urban_GW_Counties'!H52+'2013_MW_GW_Counties'!H52</f>
        <v>997.69999999999982</v>
      </c>
      <c r="S52" s="27">
        <v>1001</v>
      </c>
      <c r="T52" s="25" t="s">
        <v>193</v>
      </c>
      <c r="U52" s="28">
        <f>'2013_AG_GW_Counties'!P52</f>
        <v>15.4</v>
      </c>
      <c r="V52" s="29">
        <f>'2013_Urban_GW_Counties'!P52</f>
        <v>13.399999999999997</v>
      </c>
      <c r="W52" s="29">
        <f>'2013_MW_GW_Counties'!P52</f>
        <v>0</v>
      </c>
      <c r="X52" s="29">
        <f t="shared" si="3"/>
        <v>28.799999999999997</v>
      </c>
      <c r="Y52" s="28">
        <f>'2013_AG_GW_Counties'!U52</f>
        <v>15.4</v>
      </c>
      <c r="Z52" s="29">
        <f>'2013_Urban_GW_Counties'!U52</f>
        <v>16.400000000000002</v>
      </c>
      <c r="AA52" s="29">
        <f>'2013_MW_GW_Counties'!U52</f>
        <v>0</v>
      </c>
      <c r="AB52" s="28">
        <f>'2013_AG_GW_Counties'!Q52+'2013_Urban_GW_Counties'!Q52+'2013_MW_GW_Counties'!Q52</f>
        <v>6.8999999999999995</v>
      </c>
      <c r="AC52" s="28">
        <f>'2013_AG_GW_Counties'!R52+'2013_Urban_GW_Counties'!R52+'2013_MW_GW_Counties'!R52</f>
        <v>3</v>
      </c>
      <c r="AD52" s="28">
        <f>'2013_AG_GW_Counties'!S52+'2013_Urban_GW_Counties'!S52+'2013_MW_GW_Counties'!S52</f>
        <v>0</v>
      </c>
      <c r="AE52" s="28">
        <f>'2013_AG_GW_Counties'!W52</f>
        <v>0</v>
      </c>
      <c r="AF52" s="29">
        <f>'2013_Urban_GW_Counties'!W52</f>
        <v>0</v>
      </c>
      <c r="AG52" s="29">
        <f>'2013_MW_GW_Counties'!W52</f>
        <v>0</v>
      </c>
      <c r="AH52" s="28">
        <f>'2013_AG_GW_Counties'!W52+'2013_Urban_GW_Counties'!W52+'2013_MW_GW_Counties'!W52</f>
        <v>0</v>
      </c>
      <c r="AI52" s="29">
        <f t="shared" si="1"/>
        <v>31.800000000000004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'2013_AG_GW_Counties'!C53</f>
        <v>303.3</v>
      </c>
      <c r="D53" s="29">
        <f>'2013_Urban_GW_Counties'!C53</f>
        <v>16.5</v>
      </c>
      <c r="E53" s="29">
        <f>'2013_MW_GW_Counties'!C53</f>
        <v>0</v>
      </c>
      <c r="F53" s="29">
        <f t="shared" si="0"/>
        <v>319.8</v>
      </c>
      <c r="G53" s="28">
        <f>'2013_AG_GW_Counties'!H53</f>
        <v>407.50000000000006</v>
      </c>
      <c r="H53" s="29">
        <f>'2013_Urban_GW_Counties'!H53</f>
        <v>18</v>
      </c>
      <c r="I53" s="29">
        <f>'2013_MW_GW_Counties'!H53</f>
        <v>1.3</v>
      </c>
      <c r="J53" s="28">
        <f>'2013_AG_GW_Counties'!D53+'2013_Urban_GW_Counties'!D53+'2013_MW_GW_Counties'!D53</f>
        <v>23.400000000000002</v>
      </c>
      <c r="K53" s="28">
        <f>'2013_AG_GW_Counties'!E53+'2013_Urban_GW_Counties'!E53+'2013_MW_GW_Counties'!E53</f>
        <v>0</v>
      </c>
      <c r="L53" s="28">
        <f>'2013_AG_GW_Counties'!F53+'2013_Urban_GW_Counties'!F53+'2013_MW_GW_Counties'!F53</f>
        <v>14.399999999999999</v>
      </c>
      <c r="M53" s="28">
        <f>'2013_AG_GW_Counties'!J53</f>
        <v>0</v>
      </c>
      <c r="N53" s="29">
        <f>'2013_Urban_GW_Counties'!J53</f>
        <v>0</v>
      </c>
      <c r="O53" s="29">
        <f>'2013_MW_GW_Counties'!J53</f>
        <v>0</v>
      </c>
      <c r="P53" s="28">
        <f>'2013_AG_GW_Counties'!J53+'2013_Urban_GW_Counties'!J53+'2013_MW_GW_Counties'!J53</f>
        <v>0</v>
      </c>
      <c r="Q53" s="29">
        <f>'2013_AG_GW_Counties'!H53+'2013_Urban_GW_Counties'!H53+'2013_MW_GW_Counties'!H53</f>
        <v>426.80000000000007</v>
      </c>
      <c r="S53" s="27">
        <v>1002</v>
      </c>
      <c r="T53" s="25" t="s">
        <v>194</v>
      </c>
      <c r="U53" s="28">
        <f>'2013_AG_GW_Counties'!P53</f>
        <v>20</v>
      </c>
      <c r="V53" s="29">
        <f>'2013_Urban_GW_Counties'!P53</f>
        <v>133</v>
      </c>
      <c r="W53" s="29">
        <f>'2013_MW_GW_Counties'!P53</f>
        <v>0</v>
      </c>
      <c r="X53" s="29">
        <f t="shared" si="3"/>
        <v>153</v>
      </c>
      <c r="Y53" s="28">
        <f>'2013_AG_GW_Counties'!U53</f>
        <v>393.1</v>
      </c>
      <c r="Z53" s="29">
        <f>'2013_Urban_GW_Counties'!U53</f>
        <v>226</v>
      </c>
      <c r="AA53" s="29">
        <f>'2013_MW_GW_Counties'!U53</f>
        <v>0</v>
      </c>
      <c r="AB53" s="28">
        <f>'2013_AG_GW_Counties'!Q53+'2013_Urban_GW_Counties'!Q53+'2013_MW_GW_Counties'!Q53</f>
        <v>127.7</v>
      </c>
      <c r="AC53" s="28">
        <f>'2013_AG_GW_Counties'!R53+'2013_Urban_GW_Counties'!R53+'2013_MW_GW_Counties'!R53</f>
        <v>67.400000000000006</v>
      </c>
      <c r="AD53" s="28">
        <f>'2013_AG_GW_Counties'!S53+'2013_Urban_GW_Counties'!S53+'2013_MW_GW_Counties'!S53</f>
        <v>0</v>
      </c>
      <c r="AE53" s="28">
        <f>'2013_AG_GW_Counties'!W53</f>
        <v>0</v>
      </c>
      <c r="AF53" s="29">
        <f>'2013_Urban_GW_Counties'!W53</f>
        <v>0</v>
      </c>
      <c r="AG53" s="29">
        <f>'2013_MW_GW_Counties'!W53</f>
        <v>0</v>
      </c>
      <c r="AH53" s="28">
        <f>'2013_AG_GW_Counties'!W53+'2013_Urban_GW_Counties'!W53+'2013_MW_GW_Counties'!W53</f>
        <v>0</v>
      </c>
      <c r="AI53" s="29">
        <f t="shared" si="1"/>
        <v>619.1</v>
      </c>
      <c r="AL53" s="148" t="s">
        <v>237</v>
      </c>
      <c r="AM53" s="150">
        <v>701</v>
      </c>
      <c r="AN53" s="151" t="s">
        <v>178</v>
      </c>
      <c r="AO53" s="138">
        <f t="shared" ref="AO53:BC62" si="17">U35</f>
        <v>0</v>
      </c>
      <c r="AP53" s="138">
        <f t="shared" si="17"/>
        <v>1.5</v>
      </c>
      <c r="AQ53" s="138">
        <f t="shared" si="17"/>
        <v>0</v>
      </c>
      <c r="AR53" s="138">
        <f t="shared" si="17"/>
        <v>1.5</v>
      </c>
      <c r="AS53" s="138">
        <f t="shared" si="17"/>
        <v>0</v>
      </c>
      <c r="AT53" s="138">
        <f t="shared" si="17"/>
        <v>1.5</v>
      </c>
      <c r="AU53" s="138">
        <f t="shared" si="17"/>
        <v>0</v>
      </c>
      <c r="AV53" s="138">
        <f t="shared" si="17"/>
        <v>1</v>
      </c>
      <c r="AW53" s="138">
        <f t="shared" si="17"/>
        <v>0</v>
      </c>
      <c r="AX53" s="138">
        <f t="shared" si="17"/>
        <v>0</v>
      </c>
      <c r="AY53" s="138">
        <f t="shared" si="17"/>
        <v>0</v>
      </c>
      <c r="AZ53" s="138">
        <f t="shared" si="17"/>
        <v>0</v>
      </c>
      <c r="BA53" s="138">
        <f t="shared" si="17"/>
        <v>0</v>
      </c>
      <c r="BB53" s="138">
        <f>AH35</f>
        <v>0</v>
      </c>
      <c r="BC53" s="138">
        <f>AI35</f>
        <v>1.5</v>
      </c>
    </row>
    <row r="54" spans="1:56" x14ac:dyDescent="0.2">
      <c r="A54" s="23" t="s">
        <v>112</v>
      </c>
      <c r="B54" s="24" t="s">
        <v>113</v>
      </c>
      <c r="C54" s="28">
        <f>'2013_AG_GW_Counties'!C54</f>
        <v>7</v>
      </c>
      <c r="D54" s="29">
        <f>'2013_Urban_GW_Counties'!C54</f>
        <v>1.9000000000000001</v>
      </c>
      <c r="E54" s="29">
        <f>'2013_MW_GW_Counties'!C54</f>
        <v>0</v>
      </c>
      <c r="F54" s="29">
        <f t="shared" si="0"/>
        <v>8.9</v>
      </c>
      <c r="G54" s="28">
        <f>'2013_AG_GW_Counties'!H54</f>
        <v>9.6999999999999993</v>
      </c>
      <c r="H54" s="29">
        <f>'2013_Urban_GW_Counties'!H54</f>
        <v>3.6</v>
      </c>
      <c r="I54" s="29">
        <f>'2013_MW_GW_Counties'!H54</f>
        <v>0</v>
      </c>
      <c r="J54" s="28">
        <f>'2013_AG_GW_Counties'!D54+'2013_Urban_GW_Counties'!D54+'2013_MW_GW_Counties'!D54</f>
        <v>2.3000000000000003</v>
      </c>
      <c r="K54" s="28">
        <f>'2013_AG_GW_Counties'!E54+'2013_Urban_GW_Counties'!E54+'2013_MW_GW_Counties'!E54</f>
        <v>0</v>
      </c>
      <c r="L54" s="28">
        <f>'2013_AG_GW_Counties'!F54+'2013_Urban_GW_Counties'!F54+'2013_MW_GW_Counties'!F54</f>
        <v>0</v>
      </c>
      <c r="M54" s="28">
        <f>'2013_AG_GW_Counties'!J54</f>
        <v>0</v>
      </c>
      <c r="N54" s="29">
        <f>'2013_Urban_GW_Counties'!J54</f>
        <v>0</v>
      </c>
      <c r="O54" s="29">
        <f>'2013_MW_GW_Counties'!J54</f>
        <v>0</v>
      </c>
      <c r="P54" s="28">
        <f>'2013_AG_GW_Counties'!J54+'2013_Urban_GW_Counties'!J54+'2013_MW_GW_Counties'!J54</f>
        <v>0</v>
      </c>
      <c r="Q54" s="29">
        <f>'2013_AG_GW_Counties'!H54+'2013_Urban_GW_Counties'!H54+'2013_MW_GW_Counties'!H54</f>
        <v>13.299999999999999</v>
      </c>
      <c r="S54" s="27">
        <v>1003</v>
      </c>
      <c r="T54" s="25" t="s">
        <v>195</v>
      </c>
      <c r="U54" s="28">
        <f>'2013_AG_GW_Counties'!P54</f>
        <v>3.9</v>
      </c>
      <c r="V54" s="29">
        <f>'2013_Urban_GW_Counties'!P54</f>
        <v>1.8000000000000003</v>
      </c>
      <c r="W54" s="29">
        <f>'2013_MW_GW_Counties'!P54</f>
        <v>0</v>
      </c>
      <c r="X54" s="29">
        <f t="shared" si="3"/>
        <v>5.7</v>
      </c>
      <c r="Y54" s="28">
        <f>'2013_AG_GW_Counties'!U54</f>
        <v>3.9</v>
      </c>
      <c r="Z54" s="29">
        <f>'2013_Urban_GW_Counties'!U54</f>
        <v>1.9000000000000004</v>
      </c>
      <c r="AA54" s="29">
        <f>'2013_MW_GW_Counties'!U54</f>
        <v>0</v>
      </c>
      <c r="AB54" s="28">
        <f>'2013_AG_GW_Counties'!Q54+'2013_Urban_GW_Counties'!Q54+'2013_MW_GW_Counties'!Q54</f>
        <v>1.1000000000000001</v>
      </c>
      <c r="AC54" s="28">
        <f>'2013_AG_GW_Counties'!R54+'2013_Urban_GW_Counties'!R54+'2013_MW_GW_Counties'!R54</f>
        <v>0</v>
      </c>
      <c r="AD54" s="28">
        <f>'2013_AG_GW_Counties'!S54+'2013_Urban_GW_Counties'!S54+'2013_MW_GW_Counties'!S54</f>
        <v>0</v>
      </c>
      <c r="AE54" s="28">
        <f>'2013_AG_GW_Counties'!W54</f>
        <v>0</v>
      </c>
      <c r="AF54" s="29">
        <f>'2013_Urban_GW_Counties'!W54</f>
        <v>0</v>
      </c>
      <c r="AG54" s="29">
        <f>'2013_MW_GW_Counties'!W54</f>
        <v>0</v>
      </c>
      <c r="AH54" s="28">
        <f>'2013_AG_GW_Counties'!W54+'2013_Urban_GW_Counties'!W54+'2013_MW_GW_Counties'!W54</f>
        <v>0</v>
      </c>
      <c r="AI54" s="29">
        <f t="shared" si="1"/>
        <v>5.8000000000000007</v>
      </c>
      <c r="AL54" s="148"/>
      <c r="AM54" s="150">
        <v>702</v>
      </c>
      <c r="AN54" s="151" t="s">
        <v>179</v>
      </c>
      <c r="AO54" s="138">
        <f t="shared" si="17"/>
        <v>1043.2</v>
      </c>
      <c r="AP54" s="138">
        <f t="shared" si="17"/>
        <v>3.1999999999999997</v>
      </c>
      <c r="AQ54" s="138">
        <f t="shared" si="17"/>
        <v>0</v>
      </c>
      <c r="AR54" s="138">
        <f t="shared" si="17"/>
        <v>1046.4000000000001</v>
      </c>
      <c r="AS54" s="138">
        <f t="shared" si="17"/>
        <v>1585.2</v>
      </c>
      <c r="AT54" s="138">
        <f t="shared" si="17"/>
        <v>12.1</v>
      </c>
      <c r="AU54" s="138">
        <f t="shared" si="17"/>
        <v>0</v>
      </c>
      <c r="AV54" s="138">
        <f t="shared" si="17"/>
        <v>45</v>
      </c>
      <c r="AW54" s="138">
        <f t="shared" si="17"/>
        <v>1.3</v>
      </c>
      <c r="AX54" s="138">
        <f t="shared" si="17"/>
        <v>1.4</v>
      </c>
      <c r="AY54" s="138">
        <f t="shared" si="17"/>
        <v>0</v>
      </c>
      <c r="AZ54" s="138">
        <f t="shared" si="17"/>
        <v>0</v>
      </c>
      <c r="BA54" s="138">
        <f t="shared" si="17"/>
        <v>0</v>
      </c>
      <c r="BB54" s="138">
        <f t="shared" si="17"/>
        <v>0</v>
      </c>
      <c r="BC54" s="138">
        <f t="shared" si="17"/>
        <v>1597.3</v>
      </c>
    </row>
    <row r="55" spans="1:56" x14ac:dyDescent="0.2">
      <c r="A55" s="23" t="s">
        <v>114</v>
      </c>
      <c r="B55" s="24" t="s">
        <v>115</v>
      </c>
      <c r="C55" s="28">
        <f>'2013_AG_GW_Counties'!C55</f>
        <v>2354.4</v>
      </c>
      <c r="D55" s="29">
        <f>'2013_Urban_GW_Counties'!C55</f>
        <v>99.899999999999977</v>
      </c>
      <c r="E55" s="29">
        <f>'2013_MW_GW_Counties'!C55</f>
        <v>3.5</v>
      </c>
      <c r="F55" s="29">
        <f t="shared" si="0"/>
        <v>2457.8000000000002</v>
      </c>
      <c r="G55" s="28">
        <f>'2013_AG_GW_Counties'!H55</f>
        <v>2839.1</v>
      </c>
      <c r="H55" s="29">
        <f>'2013_Urban_GW_Counties'!H55</f>
        <v>103.89999999999998</v>
      </c>
      <c r="I55" s="29">
        <f>'2013_MW_GW_Counties'!H55</f>
        <v>3.5</v>
      </c>
      <c r="J55" s="28">
        <f>'2013_AG_GW_Counties'!D55+'2013_Urban_GW_Counties'!D55+'2013_MW_GW_Counties'!D55</f>
        <v>530.9</v>
      </c>
      <c r="K55" s="28">
        <f>'2013_AG_GW_Counties'!E55+'2013_Urban_GW_Counties'!E55+'2013_MW_GW_Counties'!E55</f>
        <v>0</v>
      </c>
      <c r="L55" s="28">
        <f>'2013_AG_GW_Counties'!F55+'2013_Urban_GW_Counties'!F55+'2013_MW_GW_Counties'!F55</f>
        <v>24.2</v>
      </c>
      <c r="M55" s="28">
        <f>'2013_AG_GW_Counties'!J55</f>
        <v>0</v>
      </c>
      <c r="N55" s="29">
        <f>'2013_Urban_GW_Counties'!J55</f>
        <v>0</v>
      </c>
      <c r="O55" s="29">
        <f>'2013_MW_GW_Counties'!J55</f>
        <v>0</v>
      </c>
      <c r="P55" s="28">
        <f>'2013_AG_GW_Counties'!J55+'2013_Urban_GW_Counties'!J55+'2013_MW_GW_Counties'!J55</f>
        <v>0</v>
      </c>
      <c r="Q55" s="29">
        <f>'2013_AG_GW_Counties'!H55+'2013_Urban_GW_Counties'!H55+'2013_MW_GW_Counties'!H55</f>
        <v>2946.5</v>
      </c>
      <c r="S55" s="27">
        <v>1004</v>
      </c>
      <c r="T55" s="25" t="s">
        <v>196</v>
      </c>
      <c r="U55" s="28">
        <f>'2013_AG_GW_Counties'!P55</f>
        <v>0</v>
      </c>
      <c r="V55" s="29">
        <f>'2013_Urban_GW_Counties'!P55</f>
        <v>11.799999999999999</v>
      </c>
      <c r="W55" s="29">
        <f>'2013_MW_GW_Counties'!P55</f>
        <v>0</v>
      </c>
      <c r="X55" s="29">
        <f t="shared" si="3"/>
        <v>11.799999999999999</v>
      </c>
      <c r="Y55" s="28">
        <f>'2013_AG_GW_Counties'!U55</f>
        <v>848</v>
      </c>
      <c r="Z55" s="29">
        <f>'2013_Urban_GW_Counties'!U55</f>
        <v>12.899999999999999</v>
      </c>
      <c r="AA55" s="29">
        <f>'2013_MW_GW_Counties'!U55</f>
        <v>0</v>
      </c>
      <c r="AB55" s="28">
        <f>'2013_AG_GW_Counties'!Q55+'2013_Urban_GW_Counties'!Q55+'2013_MW_GW_Counties'!Q55</f>
        <v>14.899999999999999</v>
      </c>
      <c r="AC55" s="28">
        <f>'2013_AG_GW_Counties'!R55+'2013_Urban_GW_Counties'!R55+'2013_MW_GW_Counties'!R55</f>
        <v>0</v>
      </c>
      <c r="AD55" s="28">
        <f>'2013_AG_GW_Counties'!S55+'2013_Urban_GW_Counties'!S55+'2013_MW_GW_Counties'!S55</f>
        <v>0</v>
      </c>
      <c r="AE55" s="28">
        <f>'2013_AG_GW_Counties'!W55</f>
        <v>61.7</v>
      </c>
      <c r="AF55" s="29">
        <f>'2013_Urban_GW_Counties'!W55</f>
        <v>1.1000000000000001</v>
      </c>
      <c r="AG55" s="29">
        <f>'2013_MW_GW_Counties'!W55</f>
        <v>0</v>
      </c>
      <c r="AH55" s="28">
        <f>'2013_AG_GW_Counties'!W55+'2013_Urban_GW_Counties'!W55+'2013_MW_GW_Counties'!W55</f>
        <v>62.800000000000004</v>
      </c>
      <c r="AI55" s="29">
        <f t="shared" si="1"/>
        <v>860.9</v>
      </c>
      <c r="AL55" s="148"/>
      <c r="AM55" s="150">
        <v>703</v>
      </c>
      <c r="AN55" s="151" t="s">
        <v>180</v>
      </c>
      <c r="AO55" s="138">
        <f t="shared" si="17"/>
        <v>1927</v>
      </c>
      <c r="AP55" s="138">
        <f t="shared" si="17"/>
        <v>35.799999999999997</v>
      </c>
      <c r="AQ55" s="138">
        <f t="shared" si="17"/>
        <v>1.6</v>
      </c>
      <c r="AR55" s="138">
        <f t="shared" si="17"/>
        <v>1964.3999999999999</v>
      </c>
      <c r="AS55" s="138">
        <f t="shared" si="17"/>
        <v>2161.3999999999996</v>
      </c>
      <c r="AT55" s="138">
        <f t="shared" si="17"/>
        <v>35.9</v>
      </c>
      <c r="AU55" s="138">
        <f t="shared" si="17"/>
        <v>30.3</v>
      </c>
      <c r="AV55" s="138">
        <f t="shared" si="17"/>
        <v>271.7</v>
      </c>
      <c r="AW55" s="138">
        <f t="shared" si="17"/>
        <v>0</v>
      </c>
      <c r="AX55" s="138">
        <f t="shared" si="17"/>
        <v>11.7</v>
      </c>
      <c r="AY55" s="138">
        <f t="shared" si="17"/>
        <v>0</v>
      </c>
      <c r="AZ55" s="138">
        <f t="shared" si="17"/>
        <v>0</v>
      </c>
      <c r="BA55" s="138">
        <f t="shared" si="17"/>
        <v>0</v>
      </c>
      <c r="BB55" s="138">
        <f t="shared" si="17"/>
        <v>0</v>
      </c>
      <c r="BC55" s="138">
        <f t="shared" si="17"/>
        <v>2227.6</v>
      </c>
    </row>
    <row r="56" spans="1:56" x14ac:dyDescent="0.2">
      <c r="A56" s="23" t="s">
        <v>116</v>
      </c>
      <c r="B56" s="24" t="s">
        <v>117</v>
      </c>
      <c r="C56" s="28">
        <f>'2013_AG_GW_Counties'!C56</f>
        <v>0.3</v>
      </c>
      <c r="D56" s="29">
        <f>'2013_Urban_GW_Counties'!C56</f>
        <v>2.7</v>
      </c>
      <c r="E56" s="29">
        <f>'2013_MW_GW_Counties'!C56</f>
        <v>0</v>
      </c>
      <c r="F56" s="29">
        <f t="shared" si="0"/>
        <v>3</v>
      </c>
      <c r="G56" s="28">
        <f>'2013_AG_GW_Counties'!H56</f>
        <v>6.4</v>
      </c>
      <c r="H56" s="29">
        <f>'2013_Urban_GW_Counties'!H56</f>
        <v>11.899999999999999</v>
      </c>
      <c r="I56" s="29">
        <f>'2013_MW_GW_Counties'!H56</f>
        <v>0</v>
      </c>
      <c r="J56" s="28">
        <f>'2013_AG_GW_Counties'!D56+'2013_Urban_GW_Counties'!D56+'2013_MW_GW_Counties'!D56</f>
        <v>4.8999999999999995</v>
      </c>
      <c r="K56" s="28">
        <f>'2013_AG_GW_Counties'!E56+'2013_Urban_GW_Counties'!E56+'2013_MW_GW_Counties'!E56</f>
        <v>0</v>
      </c>
      <c r="L56" s="28">
        <f>'2013_AG_GW_Counties'!F56+'2013_Urban_GW_Counties'!F56+'2013_MW_GW_Counties'!F56</f>
        <v>1.4000000000000001</v>
      </c>
      <c r="M56" s="28">
        <f>'2013_AG_GW_Counties'!J56</f>
        <v>0</v>
      </c>
      <c r="N56" s="29">
        <f>'2013_Urban_GW_Counties'!J56</f>
        <v>0</v>
      </c>
      <c r="O56" s="29">
        <f>'2013_MW_GW_Counties'!J56</f>
        <v>0</v>
      </c>
      <c r="P56" s="28">
        <f>'2013_AG_GW_Counties'!J56+'2013_Urban_GW_Counties'!J56+'2013_MW_GW_Counties'!J56</f>
        <v>0</v>
      </c>
      <c r="Q56" s="29">
        <f>'2013_AG_GW_Counties'!H56+'2013_Urban_GW_Counties'!H56+'2013_MW_GW_Counties'!H56</f>
        <v>18.299999999999997</v>
      </c>
      <c r="S56" s="27">
        <v>1005</v>
      </c>
      <c r="T56" s="25" t="s">
        <v>197</v>
      </c>
      <c r="U56" s="28">
        <f>'2013_AG_GW_Counties'!P56</f>
        <v>18.3</v>
      </c>
      <c r="V56" s="29">
        <f>'2013_Urban_GW_Counties'!P56</f>
        <v>4.4000000000000004</v>
      </c>
      <c r="W56" s="29">
        <f>'2013_MW_GW_Counties'!P56</f>
        <v>0</v>
      </c>
      <c r="X56" s="29">
        <f t="shared" si="3"/>
        <v>22.700000000000003</v>
      </c>
      <c r="Y56" s="28">
        <f>'2013_AG_GW_Counties'!U56</f>
        <v>55.400000000000006</v>
      </c>
      <c r="Z56" s="29">
        <f>'2013_Urban_GW_Counties'!U56</f>
        <v>7.3000000000000007</v>
      </c>
      <c r="AA56" s="29">
        <f>'2013_MW_GW_Counties'!U56</f>
        <v>0</v>
      </c>
      <c r="AB56" s="28">
        <f>'2013_AG_GW_Counties'!Q56+'2013_Urban_GW_Counties'!Q56+'2013_MW_GW_Counties'!Q56</f>
        <v>4.4000000000000004</v>
      </c>
      <c r="AC56" s="28">
        <f>'2013_AG_GW_Counties'!R56+'2013_Urban_GW_Counties'!R56+'2013_MW_GW_Counties'!R56</f>
        <v>0</v>
      </c>
      <c r="AD56" s="28">
        <f>'2013_AG_GW_Counties'!S56+'2013_Urban_GW_Counties'!S56+'2013_MW_GW_Counties'!S56</f>
        <v>0</v>
      </c>
      <c r="AE56" s="28">
        <f>'2013_AG_GW_Counties'!W56</f>
        <v>0</v>
      </c>
      <c r="AF56" s="29">
        <f>'2013_Urban_GW_Counties'!W56</f>
        <v>0</v>
      </c>
      <c r="AG56" s="29">
        <f>'2013_MW_GW_Counties'!W56</f>
        <v>0</v>
      </c>
      <c r="AH56" s="28">
        <f>'2013_AG_GW_Counties'!W56+'2013_Urban_GW_Counties'!W56+'2013_MW_GW_Counties'!W56</f>
        <v>0</v>
      </c>
      <c r="AI56" s="29">
        <f t="shared" si="1"/>
        <v>62.7</v>
      </c>
      <c r="AL56" s="148"/>
      <c r="AM56" s="150">
        <v>704</v>
      </c>
      <c r="AN56" s="151" t="s">
        <v>181</v>
      </c>
      <c r="AO56" s="138">
        <f t="shared" si="17"/>
        <v>351.7</v>
      </c>
      <c r="AP56" s="138">
        <f t="shared" si="17"/>
        <v>155.30000000000001</v>
      </c>
      <c r="AQ56" s="138">
        <f t="shared" si="17"/>
        <v>0</v>
      </c>
      <c r="AR56" s="138">
        <f t="shared" si="17"/>
        <v>507</v>
      </c>
      <c r="AS56" s="138">
        <f t="shared" si="17"/>
        <v>643.5</v>
      </c>
      <c r="AT56" s="138">
        <f t="shared" si="17"/>
        <v>188.8</v>
      </c>
      <c r="AU56" s="138">
        <f t="shared" si="17"/>
        <v>0</v>
      </c>
      <c r="AV56" s="138">
        <f t="shared" si="17"/>
        <v>233.59999999999997</v>
      </c>
      <c r="AW56" s="138">
        <f t="shared" si="17"/>
        <v>0</v>
      </c>
      <c r="AX56" s="138">
        <f t="shared" si="17"/>
        <v>14.6</v>
      </c>
      <c r="AY56" s="138">
        <f t="shared" si="17"/>
        <v>0</v>
      </c>
      <c r="AZ56" s="138">
        <f t="shared" si="17"/>
        <v>0</v>
      </c>
      <c r="BA56" s="138">
        <f t="shared" si="17"/>
        <v>0</v>
      </c>
      <c r="BB56" s="138">
        <f t="shared" si="17"/>
        <v>0</v>
      </c>
      <c r="BC56" s="138">
        <f t="shared" si="17"/>
        <v>832.3</v>
      </c>
    </row>
    <row r="57" spans="1:56" x14ac:dyDescent="0.2">
      <c r="A57" s="23" t="s">
        <v>118</v>
      </c>
      <c r="B57" s="24" t="s">
        <v>119</v>
      </c>
      <c r="C57" s="28">
        <f>'2013_AG_GW_Counties'!C57</f>
        <v>405</v>
      </c>
      <c r="D57" s="29">
        <f>'2013_Urban_GW_Counties'!C57</f>
        <v>49</v>
      </c>
      <c r="E57" s="29">
        <f>'2013_MW_GW_Counties'!C57</f>
        <v>0</v>
      </c>
      <c r="F57" s="29">
        <f t="shared" si="0"/>
        <v>454</v>
      </c>
      <c r="G57" s="28">
        <f>'2013_AG_GW_Counties'!H57</f>
        <v>434</v>
      </c>
      <c r="H57" s="29">
        <f>'2013_Urban_GW_Counties'!H57</f>
        <v>185.2</v>
      </c>
      <c r="I57" s="29">
        <f>'2013_MW_GW_Counties'!H57</f>
        <v>0</v>
      </c>
      <c r="J57" s="28">
        <f>'2013_AG_GW_Counties'!D57+'2013_Urban_GW_Counties'!D57+'2013_MW_GW_Counties'!D57</f>
        <v>98.100000000000009</v>
      </c>
      <c r="K57" s="28">
        <f>'2013_AG_GW_Counties'!E57+'2013_Urban_GW_Counties'!E57+'2013_MW_GW_Counties'!E57</f>
        <v>1.5</v>
      </c>
      <c r="L57" s="28">
        <f>'2013_AG_GW_Counties'!F57+'2013_Urban_GW_Counties'!F57+'2013_MW_GW_Counties'!F57</f>
        <v>0</v>
      </c>
      <c r="M57" s="28">
        <f>'2013_AG_GW_Counties'!J57</f>
        <v>0</v>
      </c>
      <c r="N57" s="29">
        <f>'2013_Urban_GW_Counties'!J57</f>
        <v>0</v>
      </c>
      <c r="O57" s="29">
        <f>'2013_MW_GW_Counties'!J57</f>
        <v>0</v>
      </c>
      <c r="P57" s="28">
        <f>'2013_AG_GW_Counties'!J57+'2013_Urban_GW_Counties'!J57+'2013_MW_GW_Counties'!J57</f>
        <v>0</v>
      </c>
      <c r="Q57" s="29">
        <f>'2013_AG_GW_Counties'!H57+'2013_Urban_GW_Counties'!H57+'2013_MW_GW_Counties'!H57</f>
        <v>619.20000000000005</v>
      </c>
      <c r="S57" s="27">
        <v>1006</v>
      </c>
      <c r="T57" s="25" t="s">
        <v>198</v>
      </c>
      <c r="U57" s="28">
        <f>'2013_AG_GW_Counties'!P57</f>
        <v>0</v>
      </c>
      <c r="V57" s="29">
        <f>'2013_Urban_GW_Counties'!P57</f>
        <v>0.1</v>
      </c>
      <c r="W57" s="29">
        <f>'2013_MW_GW_Counties'!P57</f>
        <v>0</v>
      </c>
      <c r="X57" s="29">
        <f t="shared" si="3"/>
        <v>0.1</v>
      </c>
      <c r="Y57" s="28">
        <f>'2013_AG_GW_Counties'!U57</f>
        <v>2906</v>
      </c>
      <c r="Z57" s="29">
        <f>'2013_Urban_GW_Counties'!U57</f>
        <v>59.300000000000004</v>
      </c>
      <c r="AA57" s="29">
        <f>'2013_MW_GW_Counties'!U57</f>
        <v>30.3</v>
      </c>
      <c r="AB57" s="28">
        <f>'2013_AG_GW_Counties'!Q57+'2013_Urban_GW_Counties'!Q57+'2013_MW_GW_Counties'!Q57</f>
        <v>0</v>
      </c>
      <c r="AC57" s="28">
        <f>'2013_AG_GW_Counties'!R57+'2013_Urban_GW_Counties'!R57+'2013_MW_GW_Counties'!R57</f>
        <v>0</v>
      </c>
      <c r="AD57" s="28">
        <f>'2013_AG_GW_Counties'!S57+'2013_Urban_GW_Counties'!S57+'2013_MW_GW_Counties'!S57</f>
        <v>0</v>
      </c>
      <c r="AE57" s="28">
        <f>'2013_AG_GW_Counties'!W57</f>
        <v>195.90000000000003</v>
      </c>
      <c r="AF57" s="29">
        <f>'2013_Urban_GW_Counties'!W57</f>
        <v>1.9000000000000001</v>
      </c>
      <c r="AG57" s="29">
        <f>'2013_MW_GW_Counties'!W57</f>
        <v>0</v>
      </c>
      <c r="AH57" s="28">
        <f>'2013_AG_GW_Counties'!W57+'2013_Urban_GW_Counties'!W57+'2013_MW_GW_Counties'!W57</f>
        <v>197.80000000000004</v>
      </c>
      <c r="AI57" s="29">
        <f t="shared" si="1"/>
        <v>2995.6000000000004</v>
      </c>
      <c r="AL57" s="148"/>
      <c r="AM57" s="150">
        <v>705</v>
      </c>
      <c r="AN57" s="151" t="s">
        <v>182</v>
      </c>
      <c r="AO57" s="138">
        <f t="shared" si="17"/>
        <v>836.99999999999989</v>
      </c>
      <c r="AP57" s="138">
        <f t="shared" si="17"/>
        <v>44.8</v>
      </c>
      <c r="AQ57" s="138">
        <f t="shared" si="17"/>
        <v>0</v>
      </c>
      <c r="AR57" s="138">
        <f t="shared" si="17"/>
        <v>881.79999999999984</v>
      </c>
      <c r="AS57" s="138">
        <f t="shared" si="17"/>
        <v>1063.7</v>
      </c>
      <c r="AT57" s="138">
        <f t="shared" si="17"/>
        <v>46.399999999999991</v>
      </c>
      <c r="AU57" s="138">
        <f t="shared" si="17"/>
        <v>0</v>
      </c>
      <c r="AV57" s="138">
        <f t="shared" si="17"/>
        <v>208.20000000000002</v>
      </c>
      <c r="AW57" s="138">
        <f t="shared" si="17"/>
        <v>0</v>
      </c>
      <c r="AX57" s="138">
        <f t="shared" si="17"/>
        <v>11.200000000000001</v>
      </c>
      <c r="AY57" s="138">
        <f t="shared" si="17"/>
        <v>0</v>
      </c>
      <c r="AZ57" s="138">
        <f t="shared" si="17"/>
        <v>0</v>
      </c>
      <c r="BA57" s="138">
        <f t="shared" si="17"/>
        <v>0</v>
      </c>
      <c r="BB57" s="138">
        <f t="shared" si="17"/>
        <v>0</v>
      </c>
      <c r="BC57" s="138">
        <f t="shared" si="17"/>
        <v>1110.1000000000001</v>
      </c>
    </row>
    <row r="58" spans="1:56" x14ac:dyDescent="0.2">
      <c r="A58" s="23" t="s">
        <v>120</v>
      </c>
      <c r="B58" s="24" t="s">
        <v>121</v>
      </c>
      <c r="C58" s="28">
        <f>'2013_AG_GW_Counties'!C58</f>
        <v>342.6</v>
      </c>
      <c r="D58" s="29">
        <f>'2013_Urban_GW_Counties'!C58</f>
        <v>39.200000000000003</v>
      </c>
      <c r="E58" s="29">
        <f>'2013_MW_GW_Counties'!C58</f>
        <v>0</v>
      </c>
      <c r="F58" s="29">
        <f t="shared" si="0"/>
        <v>381.8</v>
      </c>
      <c r="G58" s="28">
        <f>'2013_AG_GW_Counties'!H58</f>
        <v>778.19999999999993</v>
      </c>
      <c r="H58" s="29">
        <f>'2013_Urban_GW_Counties'!H58</f>
        <v>54.3</v>
      </c>
      <c r="I58" s="29">
        <f>'2013_MW_GW_Counties'!H58</f>
        <v>16.899999999999999</v>
      </c>
      <c r="J58" s="28">
        <f>'2013_AG_GW_Counties'!D58+'2013_Urban_GW_Counties'!D58+'2013_MW_GW_Counties'!D58</f>
        <v>41.2</v>
      </c>
      <c r="K58" s="28">
        <f>'2013_AG_GW_Counties'!E58+'2013_Urban_GW_Counties'!E58+'2013_MW_GW_Counties'!E58</f>
        <v>0</v>
      </c>
      <c r="L58" s="28">
        <f>'2013_AG_GW_Counties'!F58+'2013_Urban_GW_Counties'!F58+'2013_MW_GW_Counties'!F58</f>
        <v>27.2</v>
      </c>
      <c r="M58" s="28">
        <f>'2013_AG_GW_Counties'!J58</f>
        <v>119.4</v>
      </c>
      <c r="N58" s="29">
        <f>'2013_Urban_GW_Counties'!J58</f>
        <v>0</v>
      </c>
      <c r="O58" s="29">
        <f>'2013_MW_GW_Counties'!J58</f>
        <v>0</v>
      </c>
      <c r="P58" s="28">
        <f>'2013_AG_GW_Counties'!J58+'2013_Urban_GW_Counties'!J58+'2013_MW_GW_Counties'!J58</f>
        <v>119.4</v>
      </c>
      <c r="Q58" s="29">
        <f>'2013_AG_GW_Counties'!H58+'2013_Urban_GW_Counties'!H58+'2013_MW_GW_Counties'!H58</f>
        <v>849.39999999999986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17"/>
        <v>2194.3000000000002</v>
      </c>
      <c r="AP58" s="138">
        <f t="shared" si="17"/>
        <v>87.8</v>
      </c>
      <c r="AQ58" s="138">
        <f t="shared" si="17"/>
        <v>3.5</v>
      </c>
      <c r="AR58" s="138">
        <f t="shared" si="17"/>
        <v>2285.6000000000004</v>
      </c>
      <c r="AS58" s="138">
        <f t="shared" si="17"/>
        <v>2613.3000000000002</v>
      </c>
      <c r="AT58" s="138">
        <f t="shared" si="17"/>
        <v>91.8</v>
      </c>
      <c r="AU58" s="138">
        <f t="shared" si="17"/>
        <v>3.5</v>
      </c>
      <c r="AV58" s="138">
        <f t="shared" si="17"/>
        <v>491.59999999999991</v>
      </c>
      <c r="AW58" s="138">
        <f t="shared" si="17"/>
        <v>0</v>
      </c>
      <c r="AX58" s="138">
        <f t="shared" si="17"/>
        <v>21</v>
      </c>
      <c r="AY58" s="138">
        <f t="shared" si="17"/>
        <v>0</v>
      </c>
      <c r="AZ58" s="138">
        <f t="shared" si="17"/>
        <v>0</v>
      </c>
      <c r="BA58" s="138">
        <f t="shared" si="17"/>
        <v>0</v>
      </c>
      <c r="BB58" s="138">
        <f t="shared" si="17"/>
        <v>0</v>
      </c>
      <c r="BC58" s="138">
        <f t="shared" si="17"/>
        <v>2708.6000000000004</v>
      </c>
    </row>
    <row r="59" spans="1:56" x14ac:dyDescent="0.2">
      <c r="A59" s="23" t="s">
        <v>122</v>
      </c>
      <c r="B59" s="24" t="s">
        <v>123</v>
      </c>
      <c r="C59" s="28">
        <f>'2013_AG_GW_Counties'!C59</f>
        <v>83.8</v>
      </c>
      <c r="D59" s="29">
        <f>'2013_Urban_GW_Counties'!C59</f>
        <v>16.899999999999999</v>
      </c>
      <c r="E59" s="29">
        <f>'2013_MW_GW_Counties'!C59</f>
        <v>0</v>
      </c>
      <c r="F59" s="29">
        <f t="shared" si="0"/>
        <v>100.69999999999999</v>
      </c>
      <c r="G59" s="28">
        <f>'2013_AG_GW_Counties'!H59</f>
        <v>267.2</v>
      </c>
      <c r="H59" s="29">
        <f>'2013_Urban_GW_Counties'!H59</f>
        <v>17.400000000000002</v>
      </c>
      <c r="I59" s="29">
        <f>'2013_MW_GW_Counties'!H59</f>
        <v>0.3</v>
      </c>
      <c r="J59" s="28">
        <f>'2013_AG_GW_Counties'!D59+'2013_Urban_GW_Counties'!D59+'2013_MW_GW_Counties'!D59</f>
        <v>15.9</v>
      </c>
      <c r="K59" s="28">
        <f>'2013_AG_GW_Counties'!E59+'2013_Urban_GW_Counties'!E59+'2013_MW_GW_Counties'!E59</f>
        <v>0</v>
      </c>
      <c r="L59" s="28">
        <f>'2013_AG_GW_Counties'!F59+'2013_Urban_GW_Counties'!F59+'2013_MW_GW_Counties'!F59</f>
        <v>10</v>
      </c>
      <c r="M59" s="28">
        <f>'2013_AG_GW_Counties'!J59</f>
        <v>6.3999999999999986</v>
      </c>
      <c r="N59" s="29">
        <f>'2013_Urban_GW_Counties'!J59</f>
        <v>0</v>
      </c>
      <c r="O59" s="29">
        <f>'2013_MW_GW_Counties'!J59</f>
        <v>0</v>
      </c>
      <c r="P59" s="28">
        <f>'2013_AG_GW_Counties'!J59+'2013_Urban_GW_Counties'!J59+'2013_MW_GW_Counties'!J59</f>
        <v>6.3999999999999986</v>
      </c>
      <c r="Q59" s="29">
        <f>'2013_AG_GW_Counties'!H59+'2013_Urban_GW_Counties'!H59+'2013_MW_GW_Counties'!H59</f>
        <v>284.89999999999998</v>
      </c>
      <c r="T59" s="40" t="s">
        <v>214</v>
      </c>
      <c r="U59" s="28">
        <f>SUM(U2:U58)</f>
        <v>17391.900000000005</v>
      </c>
      <c r="V59" s="28">
        <f t="shared" ref="V59:AI59" si="18">SUM(V2:V58)</f>
        <v>3076.7000000000003</v>
      </c>
      <c r="W59" s="28">
        <f t="shared" si="18"/>
        <v>289.8</v>
      </c>
      <c r="X59" s="28">
        <f t="shared" si="18"/>
        <v>20758.399999999994</v>
      </c>
      <c r="Y59" s="28">
        <f t="shared" si="18"/>
        <v>34500.300000000003</v>
      </c>
      <c r="Z59" s="28">
        <f t="shared" si="18"/>
        <v>7963.3000000000038</v>
      </c>
      <c r="AA59" s="28">
        <f t="shared" si="18"/>
        <v>1398.1999999999998</v>
      </c>
      <c r="AB59" s="28">
        <f t="shared" si="18"/>
        <v>3840.3999999999996</v>
      </c>
      <c r="AC59" s="28">
        <f t="shared" si="18"/>
        <v>351.40000000000009</v>
      </c>
      <c r="AD59" s="28">
        <f t="shared" si="18"/>
        <v>814.00000000000023</v>
      </c>
      <c r="AE59" s="28">
        <f t="shared" si="18"/>
        <v>1914.3</v>
      </c>
      <c r="AF59" s="28">
        <f t="shared" si="18"/>
        <v>335.9</v>
      </c>
      <c r="AG59" s="28">
        <f t="shared" si="18"/>
        <v>158.20000000000002</v>
      </c>
      <c r="AH59" s="39">
        <f t="shared" si="18"/>
        <v>2408.4000000000005</v>
      </c>
      <c r="AI59" s="28">
        <f t="shared" si="18"/>
        <v>43861.799999999988</v>
      </c>
      <c r="AL59" s="148"/>
      <c r="AM59" s="150">
        <v>707</v>
      </c>
      <c r="AN59" s="151" t="s">
        <v>184</v>
      </c>
      <c r="AO59" s="138">
        <f t="shared" si="17"/>
        <v>12.2</v>
      </c>
      <c r="AP59" s="138">
        <f t="shared" si="17"/>
        <v>9.1999999999999993</v>
      </c>
      <c r="AQ59" s="138">
        <f t="shared" si="17"/>
        <v>0</v>
      </c>
      <c r="AR59" s="138">
        <f t="shared" si="17"/>
        <v>21.4</v>
      </c>
      <c r="AS59" s="138">
        <f t="shared" si="17"/>
        <v>14.3</v>
      </c>
      <c r="AT59" s="138">
        <f t="shared" si="17"/>
        <v>13.5</v>
      </c>
      <c r="AU59" s="138">
        <f t="shared" si="17"/>
        <v>0</v>
      </c>
      <c r="AV59" s="138">
        <f t="shared" si="17"/>
        <v>10.7</v>
      </c>
      <c r="AW59" s="138">
        <f t="shared" si="17"/>
        <v>0</v>
      </c>
      <c r="AX59" s="138">
        <f t="shared" si="17"/>
        <v>0.1</v>
      </c>
      <c r="AY59" s="138">
        <f t="shared" si="17"/>
        <v>0</v>
      </c>
      <c r="AZ59" s="138">
        <f t="shared" si="17"/>
        <v>0</v>
      </c>
      <c r="BA59" s="138">
        <f t="shared" si="17"/>
        <v>0</v>
      </c>
      <c r="BB59" s="138">
        <f t="shared" si="17"/>
        <v>0</v>
      </c>
      <c r="BC59" s="138">
        <f t="shared" si="17"/>
        <v>27.8</v>
      </c>
    </row>
    <row r="60" spans="1:56" x14ac:dyDescent="0.2">
      <c r="F60" s="28">
        <f>SUM(F2:F59)</f>
        <v>20758.400000000001</v>
      </c>
      <c r="T60" s="40" t="s">
        <v>215</v>
      </c>
      <c r="U60" s="28">
        <f t="shared" ref="U60:AG60" si="19">SUM(C2:C59)</f>
        <v>17391.899999999994</v>
      </c>
      <c r="V60" s="28">
        <f t="shared" si="19"/>
        <v>3076.7000000000007</v>
      </c>
      <c r="W60" s="28">
        <f t="shared" si="19"/>
        <v>289.8</v>
      </c>
      <c r="X60" s="28">
        <f t="shared" si="19"/>
        <v>20758.400000000001</v>
      </c>
      <c r="Y60" s="28">
        <f t="shared" si="19"/>
        <v>34500.299999999996</v>
      </c>
      <c r="Z60" s="28">
        <f t="shared" si="19"/>
        <v>7963.3000000000011</v>
      </c>
      <c r="AA60" s="28">
        <f t="shared" si="19"/>
        <v>1398.2</v>
      </c>
      <c r="AB60" s="28">
        <f t="shared" si="19"/>
        <v>3840.4000000000019</v>
      </c>
      <c r="AC60" s="28">
        <f t="shared" si="19"/>
        <v>351.40000000000003</v>
      </c>
      <c r="AD60" s="28">
        <f t="shared" si="19"/>
        <v>814.00000000000011</v>
      </c>
      <c r="AE60" s="28">
        <f t="shared" si="19"/>
        <v>1914.3000000000004</v>
      </c>
      <c r="AF60" s="28">
        <f t="shared" si="19"/>
        <v>335.9</v>
      </c>
      <c r="AG60" s="28">
        <f t="shared" si="19"/>
        <v>158.19999999999999</v>
      </c>
      <c r="AH60" s="39">
        <f>SUM(P2:P59)</f>
        <v>2408.4</v>
      </c>
      <c r="AI60" s="28">
        <f>SUM(Q2:Q59)</f>
        <v>43861.80000000001</v>
      </c>
      <c r="AL60" s="148"/>
      <c r="AM60" s="150">
        <v>708</v>
      </c>
      <c r="AN60" s="151" t="s">
        <v>185</v>
      </c>
      <c r="AO60" s="138">
        <f t="shared" si="17"/>
        <v>829.09999999999991</v>
      </c>
      <c r="AP60" s="138">
        <f t="shared" si="17"/>
        <v>15.5</v>
      </c>
      <c r="AQ60" s="138">
        <f t="shared" si="17"/>
        <v>36.200000000000003</v>
      </c>
      <c r="AR60" s="138">
        <f t="shared" si="17"/>
        <v>880.8</v>
      </c>
      <c r="AS60" s="138">
        <f t="shared" si="17"/>
        <v>1173.1999999999998</v>
      </c>
      <c r="AT60" s="138">
        <f t="shared" si="17"/>
        <v>21.5</v>
      </c>
      <c r="AU60" s="138">
        <f t="shared" si="17"/>
        <v>59.900000000000006</v>
      </c>
      <c r="AV60" s="138">
        <f t="shared" si="17"/>
        <v>127.1</v>
      </c>
      <c r="AW60" s="138">
        <f t="shared" si="17"/>
        <v>0</v>
      </c>
      <c r="AX60" s="138">
        <f t="shared" si="17"/>
        <v>17.200000000000003</v>
      </c>
      <c r="AY60" s="138">
        <f t="shared" si="17"/>
        <v>0</v>
      </c>
      <c r="AZ60" s="138">
        <f t="shared" si="17"/>
        <v>0</v>
      </c>
      <c r="BA60" s="138">
        <f t="shared" si="17"/>
        <v>0</v>
      </c>
      <c r="BB60" s="138">
        <f t="shared" si="17"/>
        <v>0</v>
      </c>
      <c r="BC60" s="138">
        <f t="shared" si="17"/>
        <v>1254.5999999999999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17"/>
        <v>677.19999999999993</v>
      </c>
      <c r="AP61" s="138">
        <f t="shared" si="17"/>
        <v>26.9</v>
      </c>
      <c r="AQ61" s="138">
        <f t="shared" si="17"/>
        <v>0</v>
      </c>
      <c r="AR61" s="138">
        <f t="shared" si="17"/>
        <v>704.09999999999991</v>
      </c>
      <c r="AS61" s="138">
        <f t="shared" si="17"/>
        <v>961.2</v>
      </c>
      <c r="AT61" s="138">
        <f t="shared" si="17"/>
        <v>31.1</v>
      </c>
      <c r="AU61" s="138">
        <f t="shared" si="17"/>
        <v>0</v>
      </c>
      <c r="AV61" s="138">
        <f t="shared" si="17"/>
        <v>136.90000000000003</v>
      </c>
      <c r="AW61" s="138">
        <f t="shared" si="17"/>
        <v>8.6</v>
      </c>
      <c r="AX61" s="138">
        <f t="shared" si="17"/>
        <v>12.600000000000001</v>
      </c>
      <c r="AY61" s="138">
        <f t="shared" si="17"/>
        <v>0</v>
      </c>
      <c r="AZ61" s="138">
        <f t="shared" si="17"/>
        <v>0</v>
      </c>
      <c r="BA61" s="138">
        <f t="shared" si="17"/>
        <v>0</v>
      </c>
      <c r="BB61" s="138">
        <f t="shared" si="17"/>
        <v>0</v>
      </c>
      <c r="BC61" s="138">
        <f t="shared" si="17"/>
        <v>992.30000000000007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17"/>
        <v>1033.8</v>
      </c>
      <c r="AP62" s="154">
        <f t="shared" si="17"/>
        <v>83.300000000000011</v>
      </c>
      <c r="AQ62" s="154">
        <f t="shared" si="17"/>
        <v>0</v>
      </c>
      <c r="AR62" s="154">
        <f t="shared" si="17"/>
        <v>1117.0999999999999</v>
      </c>
      <c r="AS62" s="154">
        <f t="shared" si="17"/>
        <v>1368.8999999999999</v>
      </c>
      <c r="AT62" s="154">
        <f t="shared" si="17"/>
        <v>141.80000000000001</v>
      </c>
      <c r="AU62" s="154">
        <f t="shared" si="17"/>
        <v>0</v>
      </c>
      <c r="AV62" s="154">
        <f t="shared" si="17"/>
        <v>228</v>
      </c>
      <c r="AW62" s="154">
        <f t="shared" si="17"/>
        <v>19.600000000000001</v>
      </c>
      <c r="AX62" s="154">
        <f t="shared" si="17"/>
        <v>16.799999999999997</v>
      </c>
      <c r="AY62" s="154">
        <f t="shared" si="17"/>
        <v>0</v>
      </c>
      <c r="AZ62" s="154">
        <f t="shared" si="17"/>
        <v>0</v>
      </c>
      <c r="BA62" s="154">
        <f t="shared" si="17"/>
        <v>0</v>
      </c>
      <c r="BB62" s="154">
        <f t="shared" si="17"/>
        <v>0</v>
      </c>
      <c r="BC62" s="154">
        <f t="shared" si="17"/>
        <v>1510.6999999999998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8905.5</v>
      </c>
      <c r="AP63" s="138">
        <f t="shared" ref="AP63:BC63" si="20">SUM(AP53:AP62)</f>
        <v>463.3</v>
      </c>
      <c r="AQ63" s="138">
        <f t="shared" si="20"/>
        <v>41.300000000000004</v>
      </c>
      <c r="AR63" s="138">
        <f t="shared" si="20"/>
        <v>9410.1</v>
      </c>
      <c r="AS63" s="138">
        <f t="shared" si="20"/>
        <v>11584.699999999999</v>
      </c>
      <c r="AT63" s="138">
        <f t="shared" si="20"/>
        <v>584.40000000000009</v>
      </c>
      <c r="AU63" s="138">
        <f t="shared" si="20"/>
        <v>93.7</v>
      </c>
      <c r="AV63" s="138">
        <f t="shared" si="20"/>
        <v>1753.8</v>
      </c>
      <c r="AW63" s="138">
        <f t="shared" si="20"/>
        <v>29.5</v>
      </c>
      <c r="AX63" s="138">
        <f t="shared" si="20"/>
        <v>106.60000000000001</v>
      </c>
      <c r="AY63" s="138">
        <f t="shared" si="20"/>
        <v>0</v>
      </c>
      <c r="AZ63" s="138">
        <f t="shared" si="20"/>
        <v>0</v>
      </c>
      <c r="BA63" s="138">
        <f t="shared" si="20"/>
        <v>0</v>
      </c>
      <c r="BB63" s="138">
        <f t="shared" si="20"/>
        <v>0</v>
      </c>
      <c r="BC63" s="138">
        <f t="shared" si="20"/>
        <v>12262.8</v>
      </c>
      <c r="BD63" s="28">
        <f>AS63+AT63+AU63</f>
        <v>12262.8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BA67" si="21">U45</f>
        <v>65.2</v>
      </c>
      <c r="AP66" s="138">
        <f t="shared" si="21"/>
        <v>9.1</v>
      </c>
      <c r="AQ66" s="138">
        <f t="shared" si="21"/>
        <v>7.1999999999999993</v>
      </c>
      <c r="AR66" s="138">
        <f t="shared" si="21"/>
        <v>81.5</v>
      </c>
      <c r="AS66" s="138">
        <f t="shared" si="21"/>
        <v>218.29999999999998</v>
      </c>
      <c r="AT66" s="138">
        <f t="shared" si="21"/>
        <v>9.1</v>
      </c>
      <c r="AU66" s="138">
        <f t="shared" si="21"/>
        <v>17.099999999999998</v>
      </c>
      <c r="AV66" s="138">
        <f t="shared" si="21"/>
        <v>15.000000000000002</v>
      </c>
      <c r="AW66" s="138">
        <f t="shared" si="21"/>
        <v>0</v>
      </c>
      <c r="AX66" s="138">
        <f t="shared" si="21"/>
        <v>8.6999999999999993</v>
      </c>
      <c r="AY66" s="138">
        <f t="shared" si="21"/>
        <v>0.30000000000000004</v>
      </c>
      <c r="AZ66" s="138">
        <f t="shared" si="21"/>
        <v>0</v>
      </c>
      <c r="BA66" s="138">
        <f t="shared" si="21"/>
        <v>0.7</v>
      </c>
      <c r="BB66" s="138">
        <f>AH45</f>
        <v>1</v>
      </c>
      <c r="BC66" s="138">
        <f>AI45</f>
        <v>244.49999999999997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21"/>
        <v>2.4000000000000004</v>
      </c>
      <c r="AP67" s="154">
        <f t="shared" si="21"/>
        <v>16.600000000000001</v>
      </c>
      <c r="AQ67" s="154">
        <f t="shared" si="21"/>
        <v>0</v>
      </c>
      <c r="AR67" s="154">
        <f t="shared" si="21"/>
        <v>19</v>
      </c>
      <c r="AS67" s="154">
        <f t="shared" si="21"/>
        <v>104.19999999999999</v>
      </c>
      <c r="AT67" s="154">
        <f t="shared" si="21"/>
        <v>22.3</v>
      </c>
      <c r="AU67" s="154">
        <f t="shared" si="21"/>
        <v>0</v>
      </c>
      <c r="AV67" s="154">
        <f t="shared" si="21"/>
        <v>7.6</v>
      </c>
      <c r="AW67" s="154">
        <f t="shared" si="21"/>
        <v>0</v>
      </c>
      <c r="AX67" s="154">
        <f t="shared" si="21"/>
        <v>5</v>
      </c>
      <c r="AY67" s="154">
        <f t="shared" si="21"/>
        <v>4.9000000000000004</v>
      </c>
      <c r="AZ67" s="154">
        <f t="shared" si="21"/>
        <v>2.5</v>
      </c>
      <c r="BA67" s="154">
        <f t="shared" si="21"/>
        <v>0</v>
      </c>
      <c r="BB67" s="154">
        <f>AH46</f>
        <v>7.4</v>
      </c>
      <c r="BC67" s="154">
        <f>AI46</f>
        <v>126.49999999999999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67.600000000000009</v>
      </c>
      <c r="AP68" s="138">
        <f t="shared" ref="AP68:BC68" si="22">SUM(AP66:AP67)</f>
        <v>25.700000000000003</v>
      </c>
      <c r="AQ68" s="138">
        <f t="shared" si="22"/>
        <v>7.1999999999999993</v>
      </c>
      <c r="AR68" s="138">
        <f t="shared" si="22"/>
        <v>100.5</v>
      </c>
      <c r="AS68" s="138">
        <f t="shared" si="22"/>
        <v>322.5</v>
      </c>
      <c r="AT68" s="138">
        <f t="shared" si="22"/>
        <v>31.4</v>
      </c>
      <c r="AU68" s="138">
        <f t="shared" si="22"/>
        <v>17.099999999999998</v>
      </c>
      <c r="AV68" s="138">
        <f t="shared" si="22"/>
        <v>22.6</v>
      </c>
      <c r="AW68" s="138">
        <f t="shared" si="22"/>
        <v>0</v>
      </c>
      <c r="AX68" s="138">
        <f t="shared" si="22"/>
        <v>13.7</v>
      </c>
      <c r="AY68" s="138">
        <f t="shared" si="22"/>
        <v>5.2</v>
      </c>
      <c r="AZ68" s="138">
        <f t="shared" si="22"/>
        <v>2.5</v>
      </c>
      <c r="BA68" s="138">
        <f t="shared" si="22"/>
        <v>0.7</v>
      </c>
      <c r="BB68" s="138">
        <f t="shared" si="22"/>
        <v>8.4</v>
      </c>
      <c r="BC68" s="138">
        <f t="shared" si="22"/>
        <v>370.99999999999994</v>
      </c>
      <c r="BD68" s="28">
        <f>AS68+AT68+AU68</f>
        <v>371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BC75" si="23">U47</f>
        <v>167.6</v>
      </c>
      <c r="AP71" s="138">
        <f t="shared" si="23"/>
        <v>10.5</v>
      </c>
      <c r="AQ71" s="138">
        <f t="shared" si="23"/>
        <v>0</v>
      </c>
      <c r="AR71" s="138">
        <f t="shared" si="23"/>
        <v>178.1</v>
      </c>
      <c r="AS71" s="138">
        <f t="shared" si="23"/>
        <v>206.5</v>
      </c>
      <c r="AT71" s="138">
        <f t="shared" si="23"/>
        <v>11.6</v>
      </c>
      <c r="AU71" s="138">
        <f t="shared" si="23"/>
        <v>0</v>
      </c>
      <c r="AV71" s="138">
        <f t="shared" si="23"/>
        <v>34.6</v>
      </c>
      <c r="AW71" s="138">
        <f t="shared" si="23"/>
        <v>0</v>
      </c>
      <c r="AX71" s="138">
        <f t="shared" si="23"/>
        <v>0</v>
      </c>
      <c r="AY71" s="138">
        <f t="shared" si="23"/>
        <v>0</v>
      </c>
      <c r="AZ71" s="138">
        <f t="shared" si="23"/>
        <v>0</v>
      </c>
      <c r="BA71" s="138">
        <f t="shared" si="23"/>
        <v>0</v>
      </c>
      <c r="BB71" s="138">
        <f t="shared" si="23"/>
        <v>0</v>
      </c>
      <c r="BC71" s="138">
        <f t="shared" si="23"/>
        <v>218.1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23"/>
        <v>15.8</v>
      </c>
      <c r="AP72" s="138">
        <f t="shared" si="23"/>
        <v>14.700000000000001</v>
      </c>
      <c r="AQ72" s="138">
        <f t="shared" si="23"/>
        <v>0</v>
      </c>
      <c r="AR72" s="138">
        <f t="shared" si="23"/>
        <v>30.5</v>
      </c>
      <c r="AS72" s="138">
        <f t="shared" si="23"/>
        <v>15.8</v>
      </c>
      <c r="AT72" s="138">
        <f t="shared" si="23"/>
        <v>15</v>
      </c>
      <c r="AU72" s="138">
        <f t="shared" si="23"/>
        <v>0</v>
      </c>
      <c r="AV72" s="138">
        <f t="shared" si="23"/>
        <v>7.5</v>
      </c>
      <c r="AW72" s="138">
        <f t="shared" si="23"/>
        <v>0</v>
      </c>
      <c r="AX72" s="138">
        <f t="shared" si="23"/>
        <v>0</v>
      </c>
      <c r="AY72" s="138">
        <f t="shared" si="23"/>
        <v>0</v>
      </c>
      <c r="AZ72" s="138">
        <f t="shared" si="23"/>
        <v>0</v>
      </c>
      <c r="BA72" s="138">
        <f t="shared" si="23"/>
        <v>0</v>
      </c>
      <c r="BB72" s="138">
        <f t="shared" si="23"/>
        <v>0</v>
      </c>
      <c r="BC72" s="138">
        <f t="shared" si="23"/>
        <v>30.8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23"/>
        <v>15.6</v>
      </c>
      <c r="AP73" s="138">
        <f t="shared" si="23"/>
        <v>4.0000000000000009</v>
      </c>
      <c r="AQ73" s="138">
        <f t="shared" si="23"/>
        <v>0</v>
      </c>
      <c r="AR73" s="138">
        <f t="shared" si="23"/>
        <v>19.600000000000001</v>
      </c>
      <c r="AS73" s="138">
        <f t="shared" si="23"/>
        <v>15.6</v>
      </c>
      <c r="AT73" s="138">
        <f t="shared" si="23"/>
        <v>4.0000000000000009</v>
      </c>
      <c r="AU73" s="138">
        <f t="shared" si="23"/>
        <v>0</v>
      </c>
      <c r="AV73" s="138">
        <f t="shared" si="23"/>
        <v>2.3000000000000003</v>
      </c>
      <c r="AW73" s="138">
        <f t="shared" si="23"/>
        <v>0</v>
      </c>
      <c r="AX73" s="138">
        <f t="shared" si="23"/>
        <v>0</v>
      </c>
      <c r="AY73" s="138">
        <f t="shared" si="23"/>
        <v>0</v>
      </c>
      <c r="AZ73" s="138">
        <f t="shared" si="23"/>
        <v>0</v>
      </c>
      <c r="BA73" s="138">
        <f t="shared" si="23"/>
        <v>0</v>
      </c>
      <c r="BB73" s="138">
        <f t="shared" si="23"/>
        <v>0</v>
      </c>
      <c r="BC73" s="138">
        <f t="shared" si="23"/>
        <v>19.600000000000001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23"/>
        <v>63.499999999999993</v>
      </c>
      <c r="AP74" s="138">
        <f t="shared" si="23"/>
        <v>19.200000000000003</v>
      </c>
      <c r="AQ74" s="138">
        <f t="shared" si="23"/>
        <v>0</v>
      </c>
      <c r="AR74" s="138">
        <f t="shared" si="23"/>
        <v>82.699999999999989</v>
      </c>
      <c r="AS74" s="138">
        <f t="shared" si="23"/>
        <v>87.5</v>
      </c>
      <c r="AT74" s="138">
        <f t="shared" si="23"/>
        <v>94.199999999999989</v>
      </c>
      <c r="AU74" s="138">
        <f t="shared" si="23"/>
        <v>0</v>
      </c>
      <c r="AV74" s="138">
        <f t="shared" si="23"/>
        <v>20.8</v>
      </c>
      <c r="AW74" s="138">
        <f t="shared" si="23"/>
        <v>0</v>
      </c>
      <c r="AX74" s="138">
        <f t="shared" si="23"/>
        <v>0</v>
      </c>
      <c r="AY74" s="138">
        <f t="shared" si="23"/>
        <v>24</v>
      </c>
      <c r="AZ74" s="138">
        <f t="shared" si="23"/>
        <v>8.9</v>
      </c>
      <c r="BA74" s="138">
        <f t="shared" si="23"/>
        <v>0</v>
      </c>
      <c r="BB74" s="138">
        <f t="shared" si="23"/>
        <v>32.9</v>
      </c>
      <c r="BC74" s="138">
        <f t="shared" si="23"/>
        <v>181.7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23"/>
        <v>95.6</v>
      </c>
      <c r="AP75" s="154">
        <f t="shared" si="23"/>
        <v>89.5</v>
      </c>
      <c r="AQ75" s="154">
        <f t="shared" si="23"/>
        <v>0</v>
      </c>
      <c r="AR75" s="154">
        <f t="shared" si="23"/>
        <v>185.1</v>
      </c>
      <c r="AS75" s="154">
        <f t="shared" si="23"/>
        <v>112.89999999999999</v>
      </c>
      <c r="AT75" s="154">
        <f t="shared" si="23"/>
        <v>101.99999999999999</v>
      </c>
      <c r="AU75" s="154">
        <f t="shared" si="23"/>
        <v>0</v>
      </c>
      <c r="AV75" s="154">
        <f t="shared" si="23"/>
        <v>52.7</v>
      </c>
      <c r="AW75" s="154">
        <f t="shared" si="23"/>
        <v>4.7</v>
      </c>
      <c r="AX75" s="154">
        <f t="shared" si="23"/>
        <v>0</v>
      </c>
      <c r="AY75" s="154">
        <f t="shared" si="23"/>
        <v>17.3</v>
      </c>
      <c r="AZ75" s="154">
        <f t="shared" si="23"/>
        <v>6.4</v>
      </c>
      <c r="BA75" s="154">
        <f t="shared" si="23"/>
        <v>0</v>
      </c>
      <c r="BB75" s="154">
        <f t="shared" si="23"/>
        <v>23.700000000000003</v>
      </c>
      <c r="BC75" s="154">
        <f t="shared" si="23"/>
        <v>214.89999999999998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358.1</v>
      </c>
      <c r="AP76" s="138">
        <f t="shared" ref="AP76:BC76" si="24">SUM(AP71:AP75)</f>
        <v>137.9</v>
      </c>
      <c r="AQ76" s="138">
        <f t="shared" si="24"/>
        <v>0</v>
      </c>
      <c r="AR76" s="138">
        <f t="shared" si="24"/>
        <v>496</v>
      </c>
      <c r="AS76" s="138">
        <f t="shared" si="24"/>
        <v>438.29999999999995</v>
      </c>
      <c r="AT76" s="138">
        <f t="shared" si="24"/>
        <v>226.79999999999995</v>
      </c>
      <c r="AU76" s="138">
        <f t="shared" si="24"/>
        <v>0</v>
      </c>
      <c r="AV76" s="138">
        <f t="shared" si="24"/>
        <v>117.9</v>
      </c>
      <c r="AW76" s="138">
        <f t="shared" si="24"/>
        <v>4.7</v>
      </c>
      <c r="AX76" s="138">
        <f t="shared" si="24"/>
        <v>0</v>
      </c>
      <c r="AY76" s="138">
        <f t="shared" si="24"/>
        <v>41.3</v>
      </c>
      <c r="AZ76" s="138">
        <f t="shared" si="24"/>
        <v>15.3</v>
      </c>
      <c r="BA76" s="138">
        <f t="shared" si="24"/>
        <v>0</v>
      </c>
      <c r="BB76" s="138">
        <f t="shared" si="24"/>
        <v>56.6</v>
      </c>
      <c r="BC76" s="138">
        <f t="shared" si="24"/>
        <v>665.09999999999991</v>
      </c>
      <c r="BD76" s="28">
        <f>AS76+AT76+AU76</f>
        <v>665.09999999999991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BC84" si="25">U52</f>
        <v>15.4</v>
      </c>
      <c r="AP79" s="138">
        <f t="shared" si="25"/>
        <v>13.399999999999997</v>
      </c>
      <c r="AQ79" s="138">
        <f t="shared" si="25"/>
        <v>0</v>
      </c>
      <c r="AR79" s="138">
        <f t="shared" si="25"/>
        <v>28.799999999999997</v>
      </c>
      <c r="AS79" s="138">
        <f t="shared" si="25"/>
        <v>15.4</v>
      </c>
      <c r="AT79" s="138">
        <f t="shared" si="25"/>
        <v>16.400000000000002</v>
      </c>
      <c r="AU79" s="138">
        <f t="shared" si="25"/>
        <v>0</v>
      </c>
      <c r="AV79" s="138">
        <f t="shared" si="25"/>
        <v>6.8999999999999995</v>
      </c>
      <c r="AW79" s="138">
        <f t="shared" si="25"/>
        <v>3</v>
      </c>
      <c r="AX79" s="138">
        <f t="shared" si="25"/>
        <v>0</v>
      </c>
      <c r="AY79" s="138">
        <f t="shared" si="25"/>
        <v>0</v>
      </c>
      <c r="AZ79" s="138">
        <f t="shared" si="25"/>
        <v>0</v>
      </c>
      <c r="BA79" s="138">
        <f t="shared" si="25"/>
        <v>0</v>
      </c>
      <c r="BB79" s="138">
        <f t="shared" si="25"/>
        <v>0</v>
      </c>
      <c r="BC79" s="138">
        <f t="shared" si="25"/>
        <v>31.800000000000004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25"/>
        <v>20</v>
      </c>
      <c r="AP80" s="138">
        <f t="shared" si="25"/>
        <v>133</v>
      </c>
      <c r="AQ80" s="138">
        <f t="shared" si="25"/>
        <v>0</v>
      </c>
      <c r="AR80" s="138">
        <f t="shared" si="25"/>
        <v>153</v>
      </c>
      <c r="AS80" s="138">
        <f t="shared" si="25"/>
        <v>393.1</v>
      </c>
      <c r="AT80" s="138">
        <f t="shared" si="25"/>
        <v>226</v>
      </c>
      <c r="AU80" s="138">
        <f t="shared" si="25"/>
        <v>0</v>
      </c>
      <c r="AV80" s="138">
        <f t="shared" si="25"/>
        <v>127.7</v>
      </c>
      <c r="AW80" s="138">
        <f t="shared" si="25"/>
        <v>67.400000000000006</v>
      </c>
      <c r="AX80" s="138">
        <f t="shared" si="25"/>
        <v>0</v>
      </c>
      <c r="AY80" s="138">
        <f t="shared" si="25"/>
        <v>0</v>
      </c>
      <c r="AZ80" s="138">
        <f t="shared" si="25"/>
        <v>0</v>
      </c>
      <c r="BA80" s="138">
        <f t="shared" si="25"/>
        <v>0</v>
      </c>
      <c r="BB80" s="138">
        <f t="shared" si="25"/>
        <v>0</v>
      </c>
      <c r="BC80" s="138">
        <f t="shared" si="25"/>
        <v>619.1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25"/>
        <v>3.9</v>
      </c>
      <c r="AP81" s="138">
        <f t="shared" si="25"/>
        <v>1.8000000000000003</v>
      </c>
      <c r="AQ81" s="138">
        <f t="shared" si="25"/>
        <v>0</v>
      </c>
      <c r="AR81" s="138">
        <f t="shared" si="25"/>
        <v>5.7</v>
      </c>
      <c r="AS81" s="138">
        <f t="shared" si="25"/>
        <v>3.9</v>
      </c>
      <c r="AT81" s="138">
        <f t="shared" si="25"/>
        <v>1.9000000000000004</v>
      </c>
      <c r="AU81" s="138">
        <f t="shared" si="25"/>
        <v>0</v>
      </c>
      <c r="AV81" s="138">
        <f t="shared" si="25"/>
        <v>1.1000000000000001</v>
      </c>
      <c r="AW81" s="138">
        <f t="shared" si="25"/>
        <v>0</v>
      </c>
      <c r="AX81" s="138">
        <f t="shared" si="25"/>
        <v>0</v>
      </c>
      <c r="AY81" s="138">
        <f t="shared" si="25"/>
        <v>0</v>
      </c>
      <c r="AZ81" s="138">
        <f t="shared" si="25"/>
        <v>0</v>
      </c>
      <c r="BA81" s="138">
        <f t="shared" si="25"/>
        <v>0</v>
      </c>
      <c r="BB81" s="138">
        <f t="shared" si="25"/>
        <v>0</v>
      </c>
      <c r="BC81" s="138">
        <f t="shared" si="25"/>
        <v>5.8000000000000007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25"/>
        <v>0</v>
      </c>
      <c r="AP82" s="138">
        <f t="shared" si="25"/>
        <v>11.799999999999999</v>
      </c>
      <c r="AQ82" s="138">
        <f t="shared" si="25"/>
        <v>0</v>
      </c>
      <c r="AR82" s="138">
        <f t="shared" si="25"/>
        <v>11.799999999999999</v>
      </c>
      <c r="AS82" s="138">
        <f t="shared" si="25"/>
        <v>848</v>
      </c>
      <c r="AT82" s="138">
        <f t="shared" si="25"/>
        <v>12.899999999999999</v>
      </c>
      <c r="AU82" s="138">
        <f t="shared" si="25"/>
        <v>0</v>
      </c>
      <c r="AV82" s="138">
        <f t="shared" si="25"/>
        <v>14.899999999999999</v>
      </c>
      <c r="AW82" s="138">
        <f t="shared" si="25"/>
        <v>0</v>
      </c>
      <c r="AX82" s="138">
        <f t="shared" si="25"/>
        <v>0</v>
      </c>
      <c r="AY82" s="138">
        <f t="shared" si="25"/>
        <v>61.7</v>
      </c>
      <c r="AZ82" s="138">
        <f t="shared" si="25"/>
        <v>1.1000000000000001</v>
      </c>
      <c r="BA82" s="138">
        <f t="shared" si="25"/>
        <v>0</v>
      </c>
      <c r="BB82" s="138">
        <f t="shared" si="25"/>
        <v>62.800000000000004</v>
      </c>
      <c r="BC82" s="138">
        <f t="shared" si="25"/>
        <v>860.9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25"/>
        <v>18.3</v>
      </c>
      <c r="AP83" s="138">
        <f t="shared" si="25"/>
        <v>4.4000000000000004</v>
      </c>
      <c r="AQ83" s="138">
        <f t="shared" si="25"/>
        <v>0</v>
      </c>
      <c r="AR83" s="138">
        <f t="shared" si="25"/>
        <v>22.700000000000003</v>
      </c>
      <c r="AS83" s="138">
        <f t="shared" si="25"/>
        <v>55.400000000000006</v>
      </c>
      <c r="AT83" s="138">
        <f t="shared" si="25"/>
        <v>7.3000000000000007</v>
      </c>
      <c r="AU83" s="138">
        <f t="shared" si="25"/>
        <v>0</v>
      </c>
      <c r="AV83" s="138">
        <f t="shared" si="25"/>
        <v>4.4000000000000004</v>
      </c>
      <c r="AW83" s="138">
        <f t="shared" si="25"/>
        <v>0</v>
      </c>
      <c r="AX83" s="138">
        <f t="shared" si="25"/>
        <v>0</v>
      </c>
      <c r="AY83" s="138">
        <f t="shared" si="25"/>
        <v>0</v>
      </c>
      <c r="AZ83" s="138">
        <f t="shared" si="25"/>
        <v>0</v>
      </c>
      <c r="BA83" s="138">
        <f t="shared" si="25"/>
        <v>0</v>
      </c>
      <c r="BB83" s="138">
        <f t="shared" si="25"/>
        <v>0</v>
      </c>
      <c r="BC83" s="138">
        <f t="shared" si="25"/>
        <v>62.7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25"/>
        <v>0</v>
      </c>
      <c r="AP84" s="154">
        <f t="shared" si="25"/>
        <v>0.1</v>
      </c>
      <c r="AQ84" s="154">
        <f t="shared" si="25"/>
        <v>0</v>
      </c>
      <c r="AR84" s="154">
        <f t="shared" si="25"/>
        <v>0.1</v>
      </c>
      <c r="AS84" s="154">
        <f t="shared" si="25"/>
        <v>2906</v>
      </c>
      <c r="AT84" s="154">
        <f t="shared" si="25"/>
        <v>59.300000000000004</v>
      </c>
      <c r="AU84" s="154">
        <f t="shared" si="25"/>
        <v>30.3</v>
      </c>
      <c r="AV84" s="154">
        <f t="shared" si="25"/>
        <v>0</v>
      </c>
      <c r="AW84" s="154">
        <f t="shared" si="25"/>
        <v>0</v>
      </c>
      <c r="AX84" s="154">
        <f t="shared" si="25"/>
        <v>0</v>
      </c>
      <c r="AY84" s="154">
        <f t="shared" si="25"/>
        <v>195.90000000000003</v>
      </c>
      <c r="AZ84" s="154">
        <f t="shared" si="25"/>
        <v>1.9000000000000001</v>
      </c>
      <c r="BA84" s="154">
        <f t="shared" si="25"/>
        <v>0</v>
      </c>
      <c r="BB84" s="154">
        <f t="shared" si="25"/>
        <v>197.80000000000004</v>
      </c>
      <c r="BC84" s="154">
        <f t="shared" si="25"/>
        <v>2995.6000000000004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57.599999999999994</v>
      </c>
      <c r="AP85" s="138">
        <f t="shared" ref="AP85:BC85" si="26">SUM(AP79:AP84)</f>
        <v>164.50000000000003</v>
      </c>
      <c r="AQ85" s="138">
        <f t="shared" si="26"/>
        <v>0</v>
      </c>
      <c r="AR85" s="138">
        <f t="shared" si="26"/>
        <v>222.1</v>
      </c>
      <c r="AS85" s="138">
        <f t="shared" si="26"/>
        <v>4221.8</v>
      </c>
      <c r="AT85" s="138">
        <f t="shared" si="26"/>
        <v>323.8</v>
      </c>
      <c r="AU85" s="138">
        <f t="shared" si="26"/>
        <v>30.3</v>
      </c>
      <c r="AV85" s="138">
        <f t="shared" si="26"/>
        <v>155</v>
      </c>
      <c r="AW85" s="138">
        <f t="shared" si="26"/>
        <v>70.400000000000006</v>
      </c>
      <c r="AX85" s="138">
        <f t="shared" si="26"/>
        <v>0</v>
      </c>
      <c r="AY85" s="138">
        <f t="shared" si="26"/>
        <v>257.60000000000002</v>
      </c>
      <c r="AZ85" s="138">
        <f t="shared" si="26"/>
        <v>3</v>
      </c>
      <c r="BA85" s="138">
        <f t="shared" si="26"/>
        <v>0</v>
      </c>
      <c r="BB85" s="138">
        <f t="shared" si="26"/>
        <v>260.60000000000002</v>
      </c>
      <c r="BC85" s="138">
        <f t="shared" si="26"/>
        <v>4575.9000000000005</v>
      </c>
      <c r="BD85" s="28">
        <f>AS85+AT85+AU85</f>
        <v>4575.9000000000005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BA87" si="27">U59</f>
        <v>17391.900000000005</v>
      </c>
      <c r="AP87" s="159">
        <f t="shared" si="27"/>
        <v>3076.7000000000003</v>
      </c>
      <c r="AQ87" s="159">
        <f t="shared" si="27"/>
        <v>289.8</v>
      </c>
      <c r="AR87" s="159">
        <f t="shared" si="27"/>
        <v>20758.399999999994</v>
      </c>
      <c r="AS87" s="159">
        <f t="shared" si="27"/>
        <v>34500.300000000003</v>
      </c>
      <c r="AT87" s="159">
        <f t="shared" si="27"/>
        <v>7963.3000000000038</v>
      </c>
      <c r="AU87" s="159">
        <f t="shared" si="27"/>
        <v>1398.1999999999998</v>
      </c>
      <c r="AV87" s="159">
        <f t="shared" si="27"/>
        <v>3840.3999999999996</v>
      </c>
      <c r="AW87" s="159">
        <f t="shared" si="27"/>
        <v>351.40000000000009</v>
      </c>
      <c r="AX87" s="159">
        <f t="shared" si="27"/>
        <v>814.00000000000023</v>
      </c>
      <c r="AY87" s="159">
        <f t="shared" si="27"/>
        <v>1914.3</v>
      </c>
      <c r="AZ87" s="159">
        <f t="shared" si="27"/>
        <v>335.9</v>
      </c>
      <c r="BA87" s="159">
        <f t="shared" si="27"/>
        <v>158.20000000000002</v>
      </c>
      <c r="BB87" s="159">
        <f>AH59</f>
        <v>2408.4000000000005</v>
      </c>
      <c r="BC87" s="160">
        <f>AI59</f>
        <v>43861.799999999988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17391.899999999994</v>
      </c>
      <c r="AP88" s="163">
        <f t="shared" ref="AP88:BC88" si="28">AP6+AP11+AP16+AP23+AP37+AP50+AP63+AP68+AP76+AP85</f>
        <v>3076.7</v>
      </c>
      <c r="AQ88" s="163">
        <f t="shared" si="28"/>
        <v>289.8</v>
      </c>
      <c r="AR88" s="163">
        <f t="shared" si="28"/>
        <v>20758.400000000001</v>
      </c>
      <c r="AS88" s="163">
        <f t="shared" si="28"/>
        <v>34500.299999999996</v>
      </c>
      <c r="AT88" s="163">
        <f t="shared" si="28"/>
        <v>7963.3000000000011</v>
      </c>
      <c r="AU88" s="163">
        <f t="shared" si="28"/>
        <v>1398.1999999999998</v>
      </c>
      <c r="AV88" s="163">
        <f t="shared" si="28"/>
        <v>3840.3999999999996</v>
      </c>
      <c r="AW88" s="163">
        <f t="shared" si="28"/>
        <v>351.4</v>
      </c>
      <c r="AX88" s="163">
        <f>AX6+AX11+AX16+AX23+AX37+AX50+AX63+AX68+AX76+AX85</f>
        <v>814.00000000000011</v>
      </c>
      <c r="AY88" s="163">
        <f t="shared" ref="AY88:BA88" si="29">AY6+AY11+AY16+AY23+AY37+AY50+AY63+AY68+AY76+AY85</f>
        <v>1914.2999999999997</v>
      </c>
      <c r="AZ88" s="163">
        <f t="shared" si="29"/>
        <v>335.90000000000003</v>
      </c>
      <c r="BA88" s="163">
        <f t="shared" si="29"/>
        <v>158.20000000000002</v>
      </c>
      <c r="BB88" s="163">
        <f t="shared" si="28"/>
        <v>2408.3999999999996</v>
      </c>
      <c r="BC88" s="164">
        <f t="shared" si="28"/>
        <v>43861.8</v>
      </c>
      <c r="BD88" s="28">
        <f>AS88+AT88+AU88</f>
        <v>43861.799999999996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22.400000000000002</v>
      </c>
      <c r="AP90" s="138">
        <f t="shared" ref="AP90:BC90" si="30">AP33</f>
        <v>20</v>
      </c>
      <c r="AQ90" s="138">
        <f t="shared" si="30"/>
        <v>0</v>
      </c>
      <c r="AR90" s="138">
        <f t="shared" si="30"/>
        <v>42.400000000000006</v>
      </c>
      <c r="AS90" s="138">
        <f t="shared" si="30"/>
        <v>277.5</v>
      </c>
      <c r="AT90" s="138">
        <f t="shared" si="30"/>
        <v>107.99999999999999</v>
      </c>
      <c r="AU90" s="138">
        <f t="shared" si="30"/>
        <v>0.4</v>
      </c>
      <c r="AV90" s="138">
        <f t="shared" si="30"/>
        <v>34.999999999999993</v>
      </c>
      <c r="AW90" s="138">
        <f t="shared" si="30"/>
        <v>0</v>
      </c>
      <c r="AX90" s="138">
        <f t="shared" si="30"/>
        <v>22.3</v>
      </c>
      <c r="AY90" s="138">
        <f t="shared" si="30"/>
        <v>1.4</v>
      </c>
      <c r="AZ90" s="138">
        <f t="shared" si="30"/>
        <v>0</v>
      </c>
      <c r="BA90" s="138">
        <f t="shared" si="30"/>
        <v>0</v>
      </c>
      <c r="BB90" s="138">
        <f t="shared" si="30"/>
        <v>1.4</v>
      </c>
      <c r="BC90" s="138">
        <f t="shared" si="30"/>
        <v>385.9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6.3</v>
      </c>
      <c r="AP91" s="138">
        <f t="shared" ref="AP91:BC91" si="31">AP43</f>
        <v>9.8000000000000007</v>
      </c>
      <c r="AQ91" s="138">
        <f t="shared" si="31"/>
        <v>0</v>
      </c>
      <c r="AR91" s="138">
        <f t="shared" si="31"/>
        <v>16.100000000000001</v>
      </c>
      <c r="AS91" s="138">
        <f t="shared" si="31"/>
        <v>33.800000000000004</v>
      </c>
      <c r="AT91" s="138">
        <f t="shared" si="31"/>
        <v>50.699999999999996</v>
      </c>
      <c r="AU91" s="138">
        <f t="shared" si="31"/>
        <v>0</v>
      </c>
      <c r="AV91" s="138">
        <f t="shared" si="31"/>
        <v>17.299999999999997</v>
      </c>
      <c r="AW91" s="138">
        <f t="shared" si="31"/>
        <v>0</v>
      </c>
      <c r="AX91" s="138">
        <f t="shared" si="31"/>
        <v>9.3000000000000007</v>
      </c>
      <c r="AY91" s="138">
        <f t="shared" si="31"/>
        <v>3.4</v>
      </c>
      <c r="AZ91" s="138">
        <f t="shared" si="31"/>
        <v>0.1</v>
      </c>
      <c r="BA91" s="138">
        <f t="shared" si="31"/>
        <v>0</v>
      </c>
      <c r="BB91" s="138">
        <f t="shared" si="31"/>
        <v>3.5</v>
      </c>
      <c r="BC91" s="138">
        <f t="shared" si="31"/>
        <v>84.5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4.0999999999999996</v>
      </c>
      <c r="AP92" s="154">
        <f t="shared" ref="AP92:BC92" si="32">AP49</f>
        <v>10.399999999999999</v>
      </c>
      <c r="AQ92" s="154">
        <f t="shared" si="32"/>
        <v>0</v>
      </c>
      <c r="AR92" s="154">
        <f t="shared" si="32"/>
        <v>14.499999999999998</v>
      </c>
      <c r="AS92" s="154">
        <f t="shared" si="32"/>
        <v>4.0999999999999996</v>
      </c>
      <c r="AT92" s="154">
        <f t="shared" si="32"/>
        <v>10.999999999999998</v>
      </c>
      <c r="AU92" s="154">
        <f t="shared" si="32"/>
        <v>0</v>
      </c>
      <c r="AV92" s="154">
        <f t="shared" si="32"/>
        <v>7</v>
      </c>
      <c r="AW92" s="154">
        <f t="shared" si="32"/>
        <v>0</v>
      </c>
      <c r="AX92" s="154">
        <f t="shared" si="32"/>
        <v>0</v>
      </c>
      <c r="AY92" s="154">
        <f t="shared" si="32"/>
        <v>0</v>
      </c>
      <c r="AZ92" s="154">
        <f t="shared" si="32"/>
        <v>0</v>
      </c>
      <c r="BA92" s="154">
        <f t="shared" si="32"/>
        <v>0</v>
      </c>
      <c r="BB92" s="154">
        <f t="shared" si="32"/>
        <v>0</v>
      </c>
      <c r="BC92" s="154">
        <f t="shared" si="32"/>
        <v>15.099999999999998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32.800000000000004</v>
      </c>
      <c r="AP93" s="138">
        <f t="shared" ref="AP93:BC93" si="33">SUM(AP90:AP92)</f>
        <v>40.200000000000003</v>
      </c>
      <c r="AQ93" s="138">
        <f t="shared" si="33"/>
        <v>0</v>
      </c>
      <c r="AR93" s="138">
        <f t="shared" si="33"/>
        <v>73</v>
      </c>
      <c r="AS93" s="138">
        <f t="shared" si="33"/>
        <v>315.40000000000003</v>
      </c>
      <c r="AT93" s="138">
        <f t="shared" si="33"/>
        <v>169.7</v>
      </c>
      <c r="AU93" s="138">
        <f t="shared" si="33"/>
        <v>0.4</v>
      </c>
      <c r="AV93" s="138">
        <f t="shared" si="33"/>
        <v>59.29999999999999</v>
      </c>
      <c r="AW93" s="138">
        <f t="shared" si="33"/>
        <v>0</v>
      </c>
      <c r="AX93" s="138">
        <f t="shared" si="33"/>
        <v>31.6</v>
      </c>
      <c r="AY93" s="138">
        <f t="shared" si="33"/>
        <v>4.8</v>
      </c>
      <c r="AZ93" s="138">
        <f t="shared" si="33"/>
        <v>0.1</v>
      </c>
      <c r="BA93" s="138">
        <f t="shared" si="33"/>
        <v>0</v>
      </c>
      <c r="BB93" s="138">
        <f t="shared" si="33"/>
        <v>4.9000000000000004</v>
      </c>
      <c r="BC93" s="138">
        <f t="shared" si="33"/>
        <v>485.5</v>
      </c>
      <c r="BD93" s="28">
        <f>AS93+AT93+AU93</f>
        <v>485.5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356</v>
      </c>
      <c r="AP98" s="138">
        <f t="shared" ref="AP98:BC98" si="34">AP6</f>
        <v>66.699999999999989</v>
      </c>
      <c r="AQ98" s="138">
        <f t="shared" si="34"/>
        <v>2.2999999999999998</v>
      </c>
      <c r="AR98" s="138">
        <f t="shared" si="34"/>
        <v>424.99999999999994</v>
      </c>
      <c r="AS98" s="138">
        <f t="shared" si="34"/>
        <v>752</v>
      </c>
      <c r="AT98" s="138">
        <f t="shared" si="34"/>
        <v>148.20000000000002</v>
      </c>
      <c r="AU98" s="138">
        <f t="shared" si="34"/>
        <v>135.10000000000002</v>
      </c>
      <c r="AV98" s="138">
        <f t="shared" si="34"/>
        <v>68.099999999999994</v>
      </c>
      <c r="AW98" s="138">
        <f t="shared" si="34"/>
        <v>0</v>
      </c>
      <c r="AX98" s="138">
        <f t="shared" si="34"/>
        <v>24.700000000000003</v>
      </c>
      <c r="AY98" s="138">
        <f t="shared" si="34"/>
        <v>63.5</v>
      </c>
      <c r="AZ98" s="138">
        <f t="shared" si="34"/>
        <v>31.2</v>
      </c>
      <c r="BA98" s="138">
        <f t="shared" si="34"/>
        <v>13.500000000000002</v>
      </c>
      <c r="BB98" s="138">
        <f t="shared" si="34"/>
        <v>108.19999999999999</v>
      </c>
      <c r="BC98" s="138">
        <f t="shared" si="34"/>
        <v>1035.3000000000002</v>
      </c>
    </row>
    <row r="99" spans="40:55" x14ac:dyDescent="0.2">
      <c r="AN99" s="148" t="s">
        <v>273</v>
      </c>
      <c r="AO99" s="138">
        <f>AO11</f>
        <v>92.6</v>
      </c>
      <c r="AP99" s="138">
        <f t="shared" ref="AP99:BC99" si="35">AP11</f>
        <v>157.09999999999997</v>
      </c>
      <c r="AQ99" s="138">
        <f t="shared" si="35"/>
        <v>0</v>
      </c>
      <c r="AR99" s="138">
        <f t="shared" si="35"/>
        <v>249.69999999999996</v>
      </c>
      <c r="AS99" s="138">
        <f t="shared" si="35"/>
        <v>122.20000000000002</v>
      </c>
      <c r="AT99" s="138">
        <f t="shared" si="35"/>
        <v>1166.3</v>
      </c>
      <c r="AU99" s="138">
        <f t="shared" si="35"/>
        <v>54.999999999999993</v>
      </c>
      <c r="AV99" s="138">
        <f t="shared" si="35"/>
        <v>186</v>
      </c>
      <c r="AW99" s="138">
        <f t="shared" si="35"/>
        <v>72.7</v>
      </c>
      <c r="AX99" s="138">
        <f t="shared" si="35"/>
        <v>88</v>
      </c>
      <c r="AY99" s="138">
        <f t="shared" si="35"/>
        <v>0</v>
      </c>
      <c r="AZ99" s="138">
        <f t="shared" si="35"/>
        <v>38.300000000000004</v>
      </c>
      <c r="BA99" s="138">
        <f t="shared" si="35"/>
        <v>0</v>
      </c>
      <c r="BB99" s="138">
        <f t="shared" si="35"/>
        <v>38.300000000000004</v>
      </c>
      <c r="BC99" s="138">
        <f t="shared" si="35"/>
        <v>1343.5</v>
      </c>
    </row>
    <row r="100" spans="40:55" x14ac:dyDescent="0.2">
      <c r="AN100" s="148" t="s">
        <v>274</v>
      </c>
      <c r="AO100" s="138">
        <f>AO16</f>
        <v>1197</v>
      </c>
      <c r="AP100" s="138">
        <f t="shared" ref="AP100:BC100" si="36">AP16</f>
        <v>183.89999999999998</v>
      </c>
      <c r="AQ100" s="138">
        <f t="shared" si="36"/>
        <v>0</v>
      </c>
      <c r="AR100" s="138">
        <f t="shared" si="36"/>
        <v>1380.9</v>
      </c>
      <c r="AS100" s="138">
        <f t="shared" si="36"/>
        <v>1254.2</v>
      </c>
      <c r="AT100" s="138">
        <f t="shared" si="36"/>
        <v>272.69999999999993</v>
      </c>
      <c r="AU100" s="138">
        <f t="shared" si="36"/>
        <v>0.4</v>
      </c>
      <c r="AV100" s="138">
        <f t="shared" si="36"/>
        <v>268.39999999999998</v>
      </c>
      <c r="AW100" s="138">
        <f t="shared" si="36"/>
        <v>4.9000000000000004</v>
      </c>
      <c r="AX100" s="138">
        <f t="shared" si="36"/>
        <v>3.0999999999999996</v>
      </c>
      <c r="AY100" s="138">
        <f t="shared" si="36"/>
        <v>0</v>
      </c>
      <c r="AZ100" s="138">
        <f t="shared" si="36"/>
        <v>0</v>
      </c>
      <c r="BA100" s="138">
        <f t="shared" si="36"/>
        <v>0</v>
      </c>
      <c r="BB100" s="138">
        <f t="shared" si="36"/>
        <v>0</v>
      </c>
      <c r="BC100" s="138">
        <f t="shared" si="36"/>
        <v>1527.3</v>
      </c>
    </row>
    <row r="101" spans="40:55" x14ac:dyDescent="0.2">
      <c r="AN101" s="148" t="s">
        <v>275</v>
      </c>
      <c r="AO101" s="138">
        <f>AO23</f>
        <v>642.70000000000005</v>
      </c>
      <c r="AP101" s="138">
        <f t="shared" ref="AP101:BC101" si="37">AP23</f>
        <v>1181.4999999999998</v>
      </c>
      <c r="AQ101" s="138">
        <f t="shared" si="37"/>
        <v>0.2</v>
      </c>
      <c r="AR101" s="138">
        <f t="shared" si="37"/>
        <v>1824.4</v>
      </c>
      <c r="AS101" s="138">
        <f t="shared" si="37"/>
        <v>984.90000000000009</v>
      </c>
      <c r="AT101" s="138">
        <f t="shared" si="37"/>
        <v>3730.9</v>
      </c>
      <c r="AU101" s="138">
        <f t="shared" si="37"/>
        <v>31.699999999999996</v>
      </c>
      <c r="AV101" s="138">
        <f t="shared" si="37"/>
        <v>503.4</v>
      </c>
      <c r="AW101" s="138">
        <f t="shared" si="37"/>
        <v>84.9</v>
      </c>
      <c r="AX101" s="138">
        <f t="shared" si="37"/>
        <v>0</v>
      </c>
      <c r="AY101" s="138">
        <f t="shared" si="37"/>
        <v>10.199999999999999</v>
      </c>
      <c r="AZ101" s="138">
        <f t="shared" si="37"/>
        <v>245.5</v>
      </c>
      <c r="BA101" s="138">
        <f t="shared" si="37"/>
        <v>0</v>
      </c>
      <c r="BB101" s="138">
        <f t="shared" si="37"/>
        <v>255.7</v>
      </c>
      <c r="BC101" s="138">
        <f t="shared" si="37"/>
        <v>4747.5</v>
      </c>
    </row>
    <row r="102" spans="40:55" x14ac:dyDescent="0.2">
      <c r="AN102" s="148" t="s">
        <v>276</v>
      </c>
      <c r="AO102" s="138">
        <f>AO37</f>
        <v>2414.8000000000006</v>
      </c>
      <c r="AP102" s="138">
        <f t="shared" ref="AP102:BC102" si="38">AP37</f>
        <v>363.9</v>
      </c>
      <c r="AQ102" s="138">
        <f t="shared" si="38"/>
        <v>16.299999999999997</v>
      </c>
      <c r="AR102" s="138">
        <f t="shared" si="38"/>
        <v>2795.0000000000005</v>
      </c>
      <c r="AS102" s="138">
        <f t="shared" si="38"/>
        <v>7474.7000000000007</v>
      </c>
      <c r="AT102" s="138">
        <f t="shared" si="38"/>
        <v>853.2</v>
      </c>
      <c r="AU102" s="138">
        <f t="shared" si="38"/>
        <v>501.5</v>
      </c>
      <c r="AV102" s="138">
        <f t="shared" si="38"/>
        <v>353.6</v>
      </c>
      <c r="AW102" s="138">
        <f t="shared" si="38"/>
        <v>0</v>
      </c>
      <c r="AX102" s="138">
        <f t="shared" si="38"/>
        <v>388.70000000000005</v>
      </c>
      <c r="AY102" s="138">
        <f t="shared" si="38"/>
        <v>391.09999999999991</v>
      </c>
      <c r="AZ102" s="138">
        <f t="shared" si="38"/>
        <v>0</v>
      </c>
      <c r="BA102" s="138">
        <f t="shared" si="38"/>
        <v>144.00000000000003</v>
      </c>
      <c r="BB102" s="138">
        <f t="shared" si="38"/>
        <v>535.1</v>
      </c>
      <c r="BC102" s="138">
        <f t="shared" si="38"/>
        <v>8829.4</v>
      </c>
    </row>
    <row r="103" spans="40:55" x14ac:dyDescent="0.2">
      <c r="AN103" s="148" t="s">
        <v>277</v>
      </c>
      <c r="AO103" s="138">
        <f>AO50</f>
        <v>3300</v>
      </c>
      <c r="AP103" s="138">
        <f t="shared" ref="AP103:BC103" si="39">AP50</f>
        <v>332.2</v>
      </c>
      <c r="AQ103" s="138">
        <f t="shared" si="39"/>
        <v>222.5</v>
      </c>
      <c r="AR103" s="138">
        <f t="shared" si="39"/>
        <v>3854.7</v>
      </c>
      <c r="AS103" s="138">
        <f t="shared" si="39"/>
        <v>7345</v>
      </c>
      <c r="AT103" s="138">
        <f t="shared" si="39"/>
        <v>625.6</v>
      </c>
      <c r="AU103" s="138">
        <f t="shared" si="39"/>
        <v>533.4</v>
      </c>
      <c r="AV103" s="138">
        <f t="shared" si="39"/>
        <v>411.6</v>
      </c>
      <c r="AW103" s="138">
        <f t="shared" si="39"/>
        <v>84.300000000000011</v>
      </c>
      <c r="AX103" s="138">
        <f t="shared" si="39"/>
        <v>189.2</v>
      </c>
      <c r="AY103" s="138">
        <f t="shared" si="39"/>
        <v>1145.3999999999999</v>
      </c>
      <c r="AZ103" s="138">
        <f t="shared" si="39"/>
        <v>0.1</v>
      </c>
      <c r="BA103" s="138">
        <f t="shared" si="39"/>
        <v>0</v>
      </c>
      <c r="BB103" s="138">
        <f t="shared" si="39"/>
        <v>1145.4999999999998</v>
      </c>
      <c r="BC103" s="138">
        <f t="shared" si="39"/>
        <v>8504</v>
      </c>
    </row>
    <row r="104" spans="40:55" x14ac:dyDescent="0.2">
      <c r="AN104" s="148" t="s">
        <v>278</v>
      </c>
      <c r="AO104" s="138">
        <f>AO63</f>
        <v>8905.5</v>
      </c>
      <c r="AP104" s="138">
        <f t="shared" ref="AP104:BC104" si="40">AP63</f>
        <v>463.3</v>
      </c>
      <c r="AQ104" s="138">
        <f t="shared" si="40"/>
        <v>41.300000000000004</v>
      </c>
      <c r="AR104" s="138">
        <f t="shared" si="40"/>
        <v>9410.1</v>
      </c>
      <c r="AS104" s="138">
        <f t="shared" si="40"/>
        <v>11584.699999999999</v>
      </c>
      <c r="AT104" s="138">
        <f t="shared" si="40"/>
        <v>584.40000000000009</v>
      </c>
      <c r="AU104" s="138">
        <f t="shared" si="40"/>
        <v>93.7</v>
      </c>
      <c r="AV104" s="138">
        <f t="shared" si="40"/>
        <v>1753.8</v>
      </c>
      <c r="AW104" s="138">
        <f t="shared" si="40"/>
        <v>29.5</v>
      </c>
      <c r="AX104" s="138">
        <f t="shared" si="40"/>
        <v>106.60000000000001</v>
      </c>
      <c r="AY104" s="138">
        <f t="shared" si="40"/>
        <v>0</v>
      </c>
      <c r="AZ104" s="138">
        <f t="shared" si="40"/>
        <v>0</v>
      </c>
      <c r="BA104" s="138">
        <f t="shared" si="40"/>
        <v>0</v>
      </c>
      <c r="BB104" s="138">
        <f t="shared" si="40"/>
        <v>0</v>
      </c>
      <c r="BC104" s="138">
        <f t="shared" si="40"/>
        <v>12262.8</v>
      </c>
    </row>
    <row r="105" spans="40:55" x14ac:dyDescent="0.2">
      <c r="AN105" s="148" t="s">
        <v>279</v>
      </c>
      <c r="AO105" s="138">
        <f>AO68</f>
        <v>67.600000000000009</v>
      </c>
      <c r="AP105" s="138">
        <f t="shared" ref="AP105:BC105" si="41">AP68</f>
        <v>25.700000000000003</v>
      </c>
      <c r="AQ105" s="138">
        <f t="shared" si="41"/>
        <v>7.1999999999999993</v>
      </c>
      <c r="AR105" s="138">
        <f t="shared" si="41"/>
        <v>100.5</v>
      </c>
      <c r="AS105" s="138">
        <f t="shared" si="41"/>
        <v>322.5</v>
      </c>
      <c r="AT105" s="138">
        <f t="shared" si="41"/>
        <v>31.4</v>
      </c>
      <c r="AU105" s="138">
        <f t="shared" si="41"/>
        <v>17.099999999999998</v>
      </c>
      <c r="AV105" s="138">
        <f t="shared" si="41"/>
        <v>22.6</v>
      </c>
      <c r="AW105" s="138">
        <f t="shared" si="41"/>
        <v>0</v>
      </c>
      <c r="AX105" s="138">
        <f t="shared" si="41"/>
        <v>13.7</v>
      </c>
      <c r="AY105" s="138">
        <f t="shared" si="41"/>
        <v>5.2</v>
      </c>
      <c r="AZ105" s="138">
        <f t="shared" si="41"/>
        <v>2.5</v>
      </c>
      <c r="BA105" s="138">
        <f t="shared" si="41"/>
        <v>0.7</v>
      </c>
      <c r="BB105" s="138">
        <f t="shared" si="41"/>
        <v>8.4</v>
      </c>
      <c r="BC105" s="138">
        <f t="shared" si="41"/>
        <v>370.99999999999994</v>
      </c>
    </row>
    <row r="106" spans="40:55" x14ac:dyDescent="0.2">
      <c r="AN106" s="148" t="s">
        <v>280</v>
      </c>
      <c r="AO106" s="138">
        <f>AO76</f>
        <v>358.1</v>
      </c>
      <c r="AP106" s="138">
        <f t="shared" ref="AP106:BC106" si="42">AP76</f>
        <v>137.9</v>
      </c>
      <c r="AQ106" s="138">
        <f t="shared" si="42"/>
        <v>0</v>
      </c>
      <c r="AR106" s="138">
        <f t="shared" si="42"/>
        <v>496</v>
      </c>
      <c r="AS106" s="138">
        <f t="shared" si="42"/>
        <v>438.29999999999995</v>
      </c>
      <c r="AT106" s="138">
        <f t="shared" si="42"/>
        <v>226.79999999999995</v>
      </c>
      <c r="AU106" s="138">
        <f t="shared" si="42"/>
        <v>0</v>
      </c>
      <c r="AV106" s="138">
        <f t="shared" si="42"/>
        <v>117.9</v>
      </c>
      <c r="AW106" s="138">
        <f t="shared" si="42"/>
        <v>4.7</v>
      </c>
      <c r="AX106" s="138">
        <f t="shared" si="42"/>
        <v>0</v>
      </c>
      <c r="AY106" s="138">
        <f t="shared" si="42"/>
        <v>41.3</v>
      </c>
      <c r="AZ106" s="138">
        <f t="shared" si="42"/>
        <v>15.3</v>
      </c>
      <c r="BA106" s="138">
        <f t="shared" si="42"/>
        <v>0</v>
      </c>
      <c r="BB106" s="138">
        <f t="shared" si="42"/>
        <v>56.6</v>
      </c>
      <c r="BC106" s="138">
        <f t="shared" si="42"/>
        <v>665.09999999999991</v>
      </c>
    </row>
    <row r="107" spans="40:55" ht="13.5" thickBot="1" x14ac:dyDescent="0.25">
      <c r="AN107" s="184" t="s">
        <v>281</v>
      </c>
      <c r="AO107" s="154">
        <f>AO85</f>
        <v>57.599999999999994</v>
      </c>
      <c r="AP107" s="154">
        <f t="shared" ref="AP107:BC107" si="43">AP85</f>
        <v>164.50000000000003</v>
      </c>
      <c r="AQ107" s="154">
        <f t="shared" si="43"/>
        <v>0</v>
      </c>
      <c r="AR107" s="154">
        <f t="shared" si="43"/>
        <v>222.1</v>
      </c>
      <c r="AS107" s="154">
        <f t="shared" si="43"/>
        <v>4221.8</v>
      </c>
      <c r="AT107" s="154">
        <f t="shared" si="43"/>
        <v>323.8</v>
      </c>
      <c r="AU107" s="154">
        <f t="shared" si="43"/>
        <v>30.3</v>
      </c>
      <c r="AV107" s="154">
        <f t="shared" si="43"/>
        <v>155</v>
      </c>
      <c r="AW107" s="154">
        <f t="shared" si="43"/>
        <v>70.400000000000006</v>
      </c>
      <c r="AX107" s="154">
        <f t="shared" si="43"/>
        <v>0</v>
      </c>
      <c r="AY107" s="154">
        <f t="shared" si="43"/>
        <v>257.60000000000002</v>
      </c>
      <c r="AZ107" s="154">
        <f t="shared" si="43"/>
        <v>3</v>
      </c>
      <c r="BA107" s="154">
        <f t="shared" si="43"/>
        <v>0</v>
      </c>
      <c r="BB107" s="154">
        <f t="shared" si="43"/>
        <v>260.60000000000002</v>
      </c>
      <c r="BC107" s="154">
        <f t="shared" si="43"/>
        <v>4575.9000000000005</v>
      </c>
    </row>
    <row r="108" spans="40:55" ht="13.5" thickTop="1" x14ac:dyDescent="0.2">
      <c r="AN108" s="251" t="s">
        <v>242</v>
      </c>
      <c r="AO108" s="250">
        <f>SUM(AO98:AO107)</f>
        <v>17391.899999999994</v>
      </c>
      <c r="AP108" s="250">
        <f t="shared" ref="AP108:BC108" si="44">SUM(AP98:AP107)</f>
        <v>3076.7</v>
      </c>
      <c r="AQ108" s="250">
        <f t="shared" si="44"/>
        <v>289.8</v>
      </c>
      <c r="AR108" s="250">
        <f t="shared" si="44"/>
        <v>20758.400000000001</v>
      </c>
      <c r="AS108" s="250">
        <f t="shared" si="44"/>
        <v>34500.299999999996</v>
      </c>
      <c r="AT108" s="250">
        <f t="shared" si="44"/>
        <v>7963.3000000000011</v>
      </c>
      <c r="AU108" s="250">
        <f t="shared" si="44"/>
        <v>1398.1999999999998</v>
      </c>
      <c r="AV108" s="250">
        <f t="shared" si="44"/>
        <v>3840.3999999999996</v>
      </c>
      <c r="AW108" s="250">
        <f t="shared" si="44"/>
        <v>351.4</v>
      </c>
      <c r="AX108" s="250">
        <f t="shared" si="44"/>
        <v>814.00000000000011</v>
      </c>
      <c r="AY108" s="250">
        <f t="shared" si="44"/>
        <v>1914.2999999999997</v>
      </c>
      <c r="AZ108" s="250">
        <f t="shared" si="44"/>
        <v>335.90000000000003</v>
      </c>
      <c r="BA108" s="250">
        <f t="shared" si="44"/>
        <v>158.20000000000002</v>
      </c>
      <c r="BB108" s="250">
        <f t="shared" si="44"/>
        <v>2408.3999999999996</v>
      </c>
      <c r="BC108" s="250">
        <f t="shared" si="44"/>
        <v>43861.8</v>
      </c>
    </row>
    <row r="109" spans="40:55" x14ac:dyDescent="0.2">
      <c r="AN109" s="252" t="s">
        <v>214</v>
      </c>
      <c r="AO109" s="138">
        <f>AO87</f>
        <v>17391.900000000005</v>
      </c>
      <c r="AP109" s="138">
        <f t="shared" ref="AP109:BC109" si="45">AP87</f>
        <v>3076.7000000000003</v>
      </c>
      <c r="AQ109" s="138">
        <f t="shared" si="45"/>
        <v>289.8</v>
      </c>
      <c r="AR109" s="138">
        <f t="shared" si="45"/>
        <v>20758.399999999994</v>
      </c>
      <c r="AS109" s="138">
        <f t="shared" si="45"/>
        <v>34500.300000000003</v>
      </c>
      <c r="AT109" s="138">
        <f t="shared" si="45"/>
        <v>7963.3000000000038</v>
      </c>
      <c r="AU109" s="138">
        <f t="shared" si="45"/>
        <v>1398.1999999999998</v>
      </c>
      <c r="AV109" s="138">
        <f t="shared" si="45"/>
        <v>3840.3999999999996</v>
      </c>
      <c r="AW109" s="138">
        <f t="shared" si="45"/>
        <v>351.40000000000009</v>
      </c>
      <c r="AX109" s="138">
        <f t="shared" si="45"/>
        <v>814.00000000000023</v>
      </c>
      <c r="AY109" s="138">
        <f t="shared" si="45"/>
        <v>1914.3</v>
      </c>
      <c r="AZ109" s="138">
        <f t="shared" si="45"/>
        <v>335.9</v>
      </c>
      <c r="BA109" s="138">
        <f t="shared" si="45"/>
        <v>158.20000000000002</v>
      </c>
      <c r="BB109" s="138">
        <f t="shared" si="45"/>
        <v>2408.4000000000005</v>
      </c>
      <c r="BC109" s="138">
        <f t="shared" si="45"/>
        <v>43861.799999999988</v>
      </c>
    </row>
    <row r="110" spans="40:55" x14ac:dyDescent="0.2">
      <c r="AN110" s="148" t="s">
        <v>241</v>
      </c>
      <c r="AO110" s="138">
        <f>AO93</f>
        <v>32.800000000000004</v>
      </c>
      <c r="AP110" s="138">
        <f t="shared" ref="AP110:BC110" si="46">AP93</f>
        <v>40.200000000000003</v>
      </c>
      <c r="AQ110" s="138">
        <f t="shared" si="46"/>
        <v>0</v>
      </c>
      <c r="AR110" s="138">
        <f t="shared" si="46"/>
        <v>73</v>
      </c>
      <c r="AS110" s="138">
        <f t="shared" si="46"/>
        <v>315.40000000000003</v>
      </c>
      <c r="AT110" s="138">
        <f t="shared" si="46"/>
        <v>169.7</v>
      </c>
      <c r="AU110" s="138">
        <f t="shared" si="46"/>
        <v>0.4</v>
      </c>
      <c r="AV110" s="138">
        <f t="shared" si="46"/>
        <v>59.29999999999999</v>
      </c>
      <c r="AW110" s="138">
        <f t="shared" si="46"/>
        <v>0</v>
      </c>
      <c r="AX110" s="138">
        <f t="shared" si="46"/>
        <v>31.6</v>
      </c>
      <c r="AY110" s="138">
        <f t="shared" si="46"/>
        <v>4.8</v>
      </c>
      <c r="AZ110" s="138">
        <f t="shared" si="46"/>
        <v>0.1</v>
      </c>
      <c r="BA110" s="138">
        <f t="shared" si="46"/>
        <v>0</v>
      </c>
      <c r="BB110" s="138">
        <f t="shared" si="46"/>
        <v>4.9000000000000004</v>
      </c>
      <c r="BC110" s="138">
        <f t="shared" si="46"/>
        <v>485.5</v>
      </c>
    </row>
    <row r="112" spans="40:55" x14ac:dyDescent="0.2">
      <c r="AO112" s="169">
        <f>AO108/AS108</f>
        <v>0.50410865992469622</v>
      </c>
      <c r="AP112" s="169">
        <f>AP108/AT108</f>
        <v>0.38635992616126474</v>
      </c>
      <c r="AQ112" s="169">
        <f>AQ108/AU108</f>
        <v>0.20726648548133317</v>
      </c>
      <c r="AR112" s="169">
        <f>AR108/BC108</f>
        <v>0.47326831092203236</v>
      </c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workbookViewId="0">
      <pane ySplit="1530" topLeftCell="A33" activePane="bottomLeft"/>
      <selection activeCell="AY1" sqref="AY1:BA1048576"/>
      <selection pane="bottomLeft" activeCell="AI56" sqref="AI56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'2014_AG_GW_Counties'!C2</f>
        <v>1.2000000000000002</v>
      </c>
      <c r="D2" s="29">
        <f>'2014_Urban_GW_Counties'!C2</f>
        <v>64.3</v>
      </c>
      <c r="E2" s="29">
        <f>'2014_MW_GW_Counties'!C2</f>
        <v>0</v>
      </c>
      <c r="F2" s="29">
        <f t="shared" ref="F2:F59" si="0">SUM(C2:E2)</f>
        <v>65.5</v>
      </c>
      <c r="G2" s="28">
        <f>'2014_AG_GW_Counties'!H2</f>
        <v>11</v>
      </c>
      <c r="H2" s="29">
        <f>'2014_Urban_GW_Counties'!H2</f>
        <v>250.2</v>
      </c>
      <c r="I2" s="29">
        <f>'2014_MW_GW_Counties'!H2</f>
        <v>0.4</v>
      </c>
      <c r="J2" s="28">
        <f>'2014_AG_GW_Counties'!D2+'2014_Urban_GW_Counties'!D2+'2014_MW_GW_Counties'!D2</f>
        <v>16.399999999999999</v>
      </c>
      <c r="K2" s="28">
        <f>'2014_AG_GW_Counties'!E2+'2014_Urban_GW_Counties'!E2+'2014_MW_GW_Counties'!E2</f>
        <v>1.4</v>
      </c>
      <c r="L2" s="28">
        <f>'2014_AG_GW_Counties'!F2+'2014_Urban_GW_Counties'!F2+'2014_MW_GW_Counties'!F2</f>
        <v>12.200000000000001</v>
      </c>
      <c r="M2" s="28">
        <f>'2014_AG_GW_Counties'!J2</f>
        <v>0</v>
      </c>
      <c r="N2" s="29">
        <f>'2014_Urban_GW_Counties'!J2</f>
        <v>30.6</v>
      </c>
      <c r="O2" s="29">
        <f>'2014_MW_GW_Counties'!J2</f>
        <v>0</v>
      </c>
      <c r="P2" s="28">
        <f>'2014_AG_GW_Counties'!J2+'2014_Urban_GW_Counties'!J2+'2014_MW_GW_Counties'!J2</f>
        <v>30.6</v>
      </c>
      <c r="Q2" s="29">
        <f>'2014_AG_GW_Counties'!H2+'2014_Urban_GW_Counties'!H2+'2014_MW_GW_Counties'!H2</f>
        <v>261.59999999999997</v>
      </c>
      <c r="S2" s="27">
        <v>101</v>
      </c>
      <c r="T2" s="25" t="s">
        <v>147</v>
      </c>
      <c r="U2" s="28">
        <f>'2014_AG_GW_Counties'!P2</f>
        <v>154.39999999999998</v>
      </c>
      <c r="V2" s="29">
        <f>'2014_Urban_GW_Counties'!P2</f>
        <v>5.5</v>
      </c>
      <c r="W2" s="29">
        <f>'2014_MW_GW_Counties'!P2</f>
        <v>0.6</v>
      </c>
      <c r="X2" s="29">
        <f>SUM(U2:W2)</f>
        <v>160.49999999999997</v>
      </c>
      <c r="Y2" s="28">
        <f>'2014_AG_GW_Counties'!U2</f>
        <v>457.2</v>
      </c>
      <c r="Z2" s="29">
        <f>'2014_Urban_GW_Counties'!U2</f>
        <v>9.6000000000000014</v>
      </c>
      <c r="AA2" s="29">
        <f>'2014_MW_GW_Counties'!U2</f>
        <v>94.4</v>
      </c>
      <c r="AB2" s="28">
        <f>'2014_AG_GW_Counties'!Q2+'2014_Urban_GW_Counties'!Q2+'2014_MW_GW_Counties'!Q2</f>
        <v>17.099999999999998</v>
      </c>
      <c r="AC2" s="28">
        <f>'2014_AG_GW_Counties'!R2+'2014_Urban_GW_Counties'!R2+'2014_MW_GW_Counties'!R2</f>
        <v>0</v>
      </c>
      <c r="AD2" s="28">
        <f>'2014_AG_GW_Counties'!S2+'2014_Urban_GW_Counties'!S2+'2014_MW_GW_Counties'!S2</f>
        <v>19.000000000000004</v>
      </c>
      <c r="AE2" s="28">
        <f>'2014_AG_GW_Counties'!W2</f>
        <v>43.9</v>
      </c>
      <c r="AF2" s="29">
        <f>'2014_Urban_GW_Counties'!W2</f>
        <v>0</v>
      </c>
      <c r="AG2" s="29">
        <f>'2014_MW_GW_Counties'!W2</f>
        <v>13.9</v>
      </c>
      <c r="AH2" s="28">
        <f>'2014_AG_GW_Counties'!W2+'2014_Urban_GW_Counties'!W2+'2014_MW_GW_Counties'!W2</f>
        <v>57.8</v>
      </c>
      <c r="AI2" s="29">
        <f t="shared" ref="AI2:AI57" si="1">Y2+Z2+AA2</f>
        <v>561.20000000000005</v>
      </c>
      <c r="AL2" s="148" t="s">
        <v>229</v>
      </c>
      <c r="AM2" s="150">
        <v>101</v>
      </c>
      <c r="AN2" s="151" t="s">
        <v>147</v>
      </c>
      <c r="AO2" s="138">
        <f t="shared" ref="AO2:BC5" si="2">U2</f>
        <v>154.39999999999998</v>
      </c>
      <c r="AP2" s="138">
        <f t="shared" si="2"/>
        <v>5.5</v>
      </c>
      <c r="AQ2" s="138">
        <f t="shared" si="2"/>
        <v>0.6</v>
      </c>
      <c r="AR2" s="138">
        <f t="shared" si="2"/>
        <v>160.49999999999997</v>
      </c>
      <c r="AS2" s="138">
        <f t="shared" si="2"/>
        <v>457.2</v>
      </c>
      <c r="AT2" s="138">
        <f t="shared" si="2"/>
        <v>9.6000000000000014</v>
      </c>
      <c r="AU2" s="138">
        <f t="shared" si="2"/>
        <v>94.4</v>
      </c>
      <c r="AV2" s="138">
        <f t="shared" si="2"/>
        <v>17.099999999999998</v>
      </c>
      <c r="AW2" s="138">
        <f t="shared" si="2"/>
        <v>0</v>
      </c>
      <c r="AX2" s="138">
        <f t="shared" si="2"/>
        <v>19.000000000000004</v>
      </c>
      <c r="AY2" s="138">
        <f t="shared" si="2"/>
        <v>43.9</v>
      </c>
      <c r="AZ2" s="138">
        <f t="shared" si="2"/>
        <v>0</v>
      </c>
      <c r="BA2" s="138">
        <f t="shared" si="2"/>
        <v>13.9</v>
      </c>
      <c r="BB2" s="138">
        <f t="shared" si="2"/>
        <v>57.8</v>
      </c>
      <c r="BC2" s="138">
        <f t="shared" si="2"/>
        <v>561.20000000000005</v>
      </c>
    </row>
    <row r="3" spans="1:56" x14ac:dyDescent="0.2">
      <c r="A3" s="23" t="s">
        <v>10</v>
      </c>
      <c r="B3" s="24" t="s">
        <v>11</v>
      </c>
      <c r="C3" s="28">
        <f>'2014_AG_GW_Counties'!C3</f>
        <v>0</v>
      </c>
      <c r="D3" s="29">
        <f>'2014_Urban_GW_Counties'!C3</f>
        <v>0</v>
      </c>
      <c r="E3" s="29">
        <f>'2014_MW_GW_Counties'!C3</f>
        <v>0</v>
      </c>
      <c r="F3" s="29">
        <f t="shared" si="0"/>
        <v>0</v>
      </c>
      <c r="G3" s="28">
        <f>'2014_AG_GW_Counties'!H3</f>
        <v>12.5</v>
      </c>
      <c r="H3" s="29">
        <f>'2014_Urban_GW_Counties'!H3</f>
        <v>0.5</v>
      </c>
      <c r="I3" s="29">
        <f>'2014_MW_GW_Counties'!H3</f>
        <v>0</v>
      </c>
      <c r="J3" s="28">
        <f>'2014_AG_GW_Counties'!D3+'2014_Urban_GW_Counties'!D3+'2014_MW_GW_Counties'!D3</f>
        <v>0.2</v>
      </c>
      <c r="K3" s="28">
        <f>'2014_AG_GW_Counties'!E3+'2014_Urban_GW_Counties'!E3+'2014_MW_GW_Counties'!E3</f>
        <v>0</v>
      </c>
      <c r="L3" s="28">
        <f>'2014_AG_GW_Counties'!F3+'2014_Urban_GW_Counties'!F3+'2014_MW_GW_Counties'!F3</f>
        <v>0</v>
      </c>
      <c r="M3" s="28">
        <f>'2014_AG_GW_Counties'!J3</f>
        <v>4.4000000000000004</v>
      </c>
      <c r="N3" s="29">
        <f>'2014_Urban_GW_Counties'!J3</f>
        <v>0</v>
      </c>
      <c r="O3" s="29">
        <f>'2014_MW_GW_Counties'!J3</f>
        <v>0</v>
      </c>
      <c r="P3" s="28">
        <f>'2014_AG_GW_Counties'!J3+'2014_Urban_GW_Counties'!J3+'2014_MW_GW_Counties'!J3</f>
        <v>4.4000000000000004</v>
      </c>
      <c r="Q3" s="29">
        <f>'2014_AG_GW_Counties'!H3+'2014_Urban_GW_Counties'!H3+'2014_MW_GW_Counties'!H3</f>
        <v>13</v>
      </c>
      <c r="S3" s="27">
        <v>102</v>
      </c>
      <c r="T3" s="25" t="s">
        <v>148</v>
      </c>
      <c r="U3" s="28">
        <f>'2014_AG_GW_Counties'!P3</f>
        <v>29.099999999999998</v>
      </c>
      <c r="V3" s="29">
        <f>'2014_Urban_GW_Counties'!P3</f>
        <v>7.3000000000000007</v>
      </c>
      <c r="W3" s="29">
        <f>'2014_MW_GW_Counties'!P3</f>
        <v>0</v>
      </c>
      <c r="X3" s="29">
        <f t="shared" ref="X3:X57" si="3">SUM(U3:W3)</f>
        <v>36.4</v>
      </c>
      <c r="Y3" s="28">
        <f>'2014_AG_GW_Counties'!U3</f>
        <v>36.5</v>
      </c>
      <c r="Z3" s="29">
        <f>'2014_Urban_GW_Counties'!U3</f>
        <v>10</v>
      </c>
      <c r="AA3" s="29">
        <f>'2014_MW_GW_Counties'!U3</f>
        <v>0</v>
      </c>
      <c r="AB3" s="28">
        <f>'2014_AG_GW_Counties'!Q3+'2014_Urban_GW_Counties'!Q3+'2014_MW_GW_Counties'!Q3</f>
        <v>7.8000000000000007</v>
      </c>
      <c r="AC3" s="28">
        <f>'2014_AG_GW_Counties'!R3+'2014_Urban_GW_Counties'!R3+'2014_MW_GW_Counties'!R3</f>
        <v>0</v>
      </c>
      <c r="AD3" s="28">
        <f>'2014_AG_GW_Counties'!S3+'2014_Urban_GW_Counties'!S3+'2014_MW_GW_Counties'!S3</f>
        <v>0.1</v>
      </c>
      <c r="AE3" s="28">
        <f>'2014_AG_GW_Counties'!W3</f>
        <v>0</v>
      </c>
      <c r="AF3" s="29">
        <f>'2014_Urban_GW_Counties'!W3</f>
        <v>0</v>
      </c>
      <c r="AG3" s="29">
        <f>'2014_MW_GW_Counties'!W3</f>
        <v>0</v>
      </c>
      <c r="AH3" s="28">
        <f>'2014_AG_GW_Counties'!W3+'2014_Urban_GW_Counties'!W3+'2014_MW_GW_Counties'!W3</f>
        <v>0</v>
      </c>
      <c r="AI3" s="29">
        <f t="shared" si="1"/>
        <v>46.5</v>
      </c>
      <c r="AL3" s="148"/>
      <c r="AM3" s="150">
        <v>102</v>
      </c>
      <c r="AN3" s="151" t="s">
        <v>148</v>
      </c>
      <c r="AO3" s="138">
        <f t="shared" si="2"/>
        <v>29.099999999999998</v>
      </c>
      <c r="AP3" s="138">
        <f t="shared" si="2"/>
        <v>7.3000000000000007</v>
      </c>
      <c r="AQ3" s="138">
        <f t="shared" si="2"/>
        <v>0</v>
      </c>
      <c r="AR3" s="138">
        <f t="shared" si="2"/>
        <v>36.4</v>
      </c>
      <c r="AS3" s="138">
        <f t="shared" si="2"/>
        <v>36.5</v>
      </c>
      <c r="AT3" s="138">
        <f t="shared" si="2"/>
        <v>10</v>
      </c>
      <c r="AU3" s="138">
        <f t="shared" si="2"/>
        <v>0</v>
      </c>
      <c r="AV3" s="138">
        <f t="shared" si="2"/>
        <v>7.8000000000000007</v>
      </c>
      <c r="AW3" s="138">
        <f t="shared" si="2"/>
        <v>0</v>
      </c>
      <c r="AX3" s="138">
        <f t="shared" si="2"/>
        <v>0.1</v>
      </c>
      <c r="AY3" s="138">
        <f t="shared" si="2"/>
        <v>0</v>
      </c>
      <c r="AZ3" s="138">
        <f t="shared" si="2"/>
        <v>0</v>
      </c>
      <c r="BA3" s="138">
        <f t="shared" si="2"/>
        <v>0</v>
      </c>
      <c r="BB3" s="138">
        <f t="shared" si="2"/>
        <v>0</v>
      </c>
      <c r="BC3" s="138">
        <f t="shared" si="2"/>
        <v>46.5</v>
      </c>
    </row>
    <row r="4" spans="1:56" x14ac:dyDescent="0.2">
      <c r="A4" s="23" t="s">
        <v>12</v>
      </c>
      <c r="B4" s="24" t="s">
        <v>13</v>
      </c>
      <c r="C4" s="28">
        <f>'2014_AG_GW_Counties'!C4</f>
        <v>17.899999999999999</v>
      </c>
      <c r="D4" s="29">
        <f>'2014_Urban_GW_Counties'!C4</f>
        <v>2.5</v>
      </c>
      <c r="E4" s="29">
        <f>'2014_MW_GW_Counties'!C4</f>
        <v>0</v>
      </c>
      <c r="F4" s="29">
        <f t="shared" si="0"/>
        <v>20.399999999999999</v>
      </c>
      <c r="G4" s="28">
        <f>'2014_AG_GW_Counties'!H4</f>
        <v>26.2</v>
      </c>
      <c r="H4" s="29">
        <f>'2014_Urban_GW_Counties'!H4</f>
        <v>9</v>
      </c>
      <c r="I4" s="29">
        <f>'2014_MW_GW_Counties'!H4</f>
        <v>0</v>
      </c>
      <c r="J4" s="28">
        <f>'2014_AG_GW_Counties'!D4+'2014_Urban_GW_Counties'!D4+'2014_MW_GW_Counties'!D4</f>
        <v>2.9000000000000004</v>
      </c>
      <c r="K4" s="28">
        <f>'2014_AG_GW_Counties'!E4+'2014_Urban_GW_Counties'!E4+'2014_MW_GW_Counties'!E4</f>
        <v>0</v>
      </c>
      <c r="L4" s="28">
        <f>'2014_AG_GW_Counties'!F4+'2014_Urban_GW_Counties'!F4+'2014_MW_GW_Counties'!F4</f>
        <v>1.7</v>
      </c>
      <c r="M4" s="28">
        <f>'2014_AG_GW_Counties'!J4</f>
        <v>3.5999999999999996</v>
      </c>
      <c r="N4" s="29">
        <f>'2014_Urban_GW_Counties'!J4</f>
        <v>0</v>
      </c>
      <c r="O4" s="29">
        <f>'2014_MW_GW_Counties'!J4</f>
        <v>0</v>
      </c>
      <c r="P4" s="28">
        <f>'2014_AG_GW_Counties'!J4+'2014_Urban_GW_Counties'!J4+'2014_MW_GW_Counties'!J4</f>
        <v>3.5999999999999996</v>
      </c>
      <c r="Q4" s="29">
        <f>'2014_AG_GW_Counties'!H4+'2014_Urban_GW_Counties'!H4+'2014_MW_GW_Counties'!H4</f>
        <v>35.200000000000003</v>
      </c>
      <c r="S4" s="27">
        <v>103</v>
      </c>
      <c r="T4" s="25" t="s">
        <v>149</v>
      </c>
      <c r="U4" s="28">
        <f>'2014_AG_GW_Counties'!P4</f>
        <v>94.9</v>
      </c>
      <c r="V4" s="29">
        <f>'2014_Urban_GW_Counties'!P4</f>
        <v>16.499999999999996</v>
      </c>
      <c r="W4" s="29">
        <f>'2014_MW_GW_Counties'!P4</f>
        <v>0</v>
      </c>
      <c r="X4" s="29">
        <f t="shared" si="3"/>
        <v>111.4</v>
      </c>
      <c r="Y4" s="28">
        <f>'2014_AG_GW_Counties'!U4</f>
        <v>106</v>
      </c>
      <c r="Z4" s="29">
        <f>'2014_Urban_GW_Counties'!U4</f>
        <v>23.799999999999997</v>
      </c>
      <c r="AA4" s="29">
        <f>'2014_MW_GW_Counties'!U4</f>
        <v>0</v>
      </c>
      <c r="AB4" s="28">
        <f>'2014_AG_GW_Counties'!Q4+'2014_Urban_GW_Counties'!Q4+'2014_MW_GW_Counties'!Q4</f>
        <v>16.499999999999996</v>
      </c>
      <c r="AC4" s="28">
        <f>'2014_AG_GW_Counties'!R4+'2014_Urban_GW_Counties'!R4+'2014_MW_GW_Counties'!R4</f>
        <v>0</v>
      </c>
      <c r="AD4" s="28">
        <f>'2014_AG_GW_Counties'!S4+'2014_Urban_GW_Counties'!S4+'2014_MW_GW_Counties'!S4</f>
        <v>0.1</v>
      </c>
      <c r="AE4" s="28">
        <f>'2014_AG_GW_Counties'!W4</f>
        <v>0</v>
      </c>
      <c r="AF4" s="29">
        <f>'2014_Urban_GW_Counties'!W4</f>
        <v>0</v>
      </c>
      <c r="AG4" s="29">
        <f>'2014_MW_GW_Counties'!W4</f>
        <v>0</v>
      </c>
      <c r="AH4" s="28">
        <f>'2014_AG_GW_Counties'!W4+'2014_Urban_GW_Counties'!W4+'2014_MW_GW_Counties'!W4</f>
        <v>0</v>
      </c>
      <c r="AI4" s="29">
        <f t="shared" si="1"/>
        <v>129.80000000000001</v>
      </c>
      <c r="AL4" s="148"/>
      <c r="AM4" s="150">
        <v>103</v>
      </c>
      <c r="AN4" s="151" t="s">
        <v>149</v>
      </c>
      <c r="AO4" s="138">
        <f t="shared" si="2"/>
        <v>94.9</v>
      </c>
      <c r="AP4" s="138">
        <f t="shared" si="2"/>
        <v>16.499999999999996</v>
      </c>
      <c r="AQ4" s="138">
        <f t="shared" si="2"/>
        <v>0</v>
      </c>
      <c r="AR4" s="138">
        <f t="shared" si="2"/>
        <v>111.4</v>
      </c>
      <c r="AS4" s="138">
        <f t="shared" si="2"/>
        <v>106</v>
      </c>
      <c r="AT4" s="138">
        <f t="shared" si="2"/>
        <v>23.799999999999997</v>
      </c>
      <c r="AU4" s="138">
        <f t="shared" si="2"/>
        <v>0</v>
      </c>
      <c r="AV4" s="138">
        <f t="shared" si="2"/>
        <v>16.499999999999996</v>
      </c>
      <c r="AW4" s="138">
        <f t="shared" si="2"/>
        <v>0</v>
      </c>
      <c r="AX4" s="138">
        <f t="shared" si="2"/>
        <v>0.1</v>
      </c>
      <c r="AY4" s="138">
        <f t="shared" si="2"/>
        <v>0</v>
      </c>
      <c r="AZ4" s="138">
        <f t="shared" si="2"/>
        <v>0</v>
      </c>
      <c r="BA4" s="138">
        <f t="shared" si="2"/>
        <v>0</v>
      </c>
      <c r="BB4" s="138">
        <f t="shared" si="2"/>
        <v>0</v>
      </c>
      <c r="BC4" s="138">
        <f t="shared" si="2"/>
        <v>129.80000000000001</v>
      </c>
    </row>
    <row r="5" spans="1:56" ht="13.5" thickBot="1" x14ac:dyDescent="0.25">
      <c r="A5" s="23" t="s">
        <v>14</v>
      </c>
      <c r="B5" s="24" t="s">
        <v>15</v>
      </c>
      <c r="C5" s="28">
        <f>'2014_AG_GW_Counties'!C5</f>
        <v>338.50000000000006</v>
      </c>
      <c r="D5" s="29">
        <f>'2014_Urban_GW_Counties'!C5</f>
        <v>43.5</v>
      </c>
      <c r="E5" s="29">
        <f>'2014_MW_GW_Counties'!C5</f>
        <v>7.6</v>
      </c>
      <c r="F5" s="29">
        <f t="shared" si="0"/>
        <v>389.60000000000008</v>
      </c>
      <c r="G5" s="28">
        <f>'2014_AG_GW_Counties'!H5</f>
        <v>997.1</v>
      </c>
      <c r="H5" s="29">
        <f>'2014_Urban_GW_Counties'!H5</f>
        <v>60.1</v>
      </c>
      <c r="I5" s="29">
        <f>'2014_MW_GW_Counties'!H5</f>
        <v>111.7</v>
      </c>
      <c r="J5" s="28">
        <f>'2014_AG_GW_Counties'!D5+'2014_Urban_GW_Counties'!D5+'2014_MW_GW_Counties'!D5</f>
        <v>73.399999999999991</v>
      </c>
      <c r="K5" s="28">
        <f>'2014_AG_GW_Counties'!E5+'2014_Urban_GW_Counties'!E5+'2014_MW_GW_Counties'!E5</f>
        <v>0</v>
      </c>
      <c r="L5" s="28">
        <f>'2014_AG_GW_Counties'!F5+'2014_Urban_GW_Counties'!F5+'2014_MW_GW_Counties'!F5</f>
        <v>109.9</v>
      </c>
      <c r="M5" s="28">
        <f>'2014_AG_GW_Counties'!J5</f>
        <v>14.599999999999998</v>
      </c>
      <c r="N5" s="29">
        <f>'2014_Urban_GW_Counties'!J5</f>
        <v>0</v>
      </c>
      <c r="O5" s="29">
        <f>'2014_MW_GW_Counties'!J5</f>
        <v>2.6</v>
      </c>
      <c r="P5" s="28">
        <f>'2014_AG_GW_Counties'!J5+'2014_Urban_GW_Counties'!J5+'2014_MW_GW_Counties'!J5</f>
        <v>17.2</v>
      </c>
      <c r="Q5" s="29">
        <f>'2014_AG_GW_Counties'!H5+'2014_Urban_GW_Counties'!H5+'2014_MW_GW_Counties'!H5</f>
        <v>1168.9000000000001</v>
      </c>
      <c r="S5" s="27">
        <v>104</v>
      </c>
      <c r="T5" s="25" t="s">
        <v>150</v>
      </c>
      <c r="U5" s="28">
        <f>'2014_AG_GW_Counties'!P5</f>
        <v>89.800000000000011</v>
      </c>
      <c r="V5" s="29">
        <f>'2014_Urban_GW_Counties'!P5</f>
        <v>30.599999999999998</v>
      </c>
      <c r="W5" s="29">
        <f>'2014_MW_GW_Counties'!P5</f>
        <v>0</v>
      </c>
      <c r="X5" s="29">
        <f t="shared" si="3"/>
        <v>120.4</v>
      </c>
      <c r="Y5" s="28">
        <f>'2014_AG_GW_Counties'!U5</f>
        <v>136.80000000000001</v>
      </c>
      <c r="Z5" s="29">
        <f>'2014_Urban_GW_Counties'!U5</f>
        <v>92.5</v>
      </c>
      <c r="AA5" s="29">
        <f>'2014_MW_GW_Counties'!U5</f>
        <v>0</v>
      </c>
      <c r="AB5" s="28">
        <f>'2014_AG_GW_Counties'!Q5+'2014_Urban_GW_Counties'!Q5+'2014_MW_GW_Counties'!Q5</f>
        <v>18.8</v>
      </c>
      <c r="AC5" s="28">
        <f>'2014_AG_GW_Counties'!R5+'2014_Urban_GW_Counties'!R5+'2014_MW_GW_Counties'!R5</f>
        <v>0</v>
      </c>
      <c r="AD5" s="28">
        <f>'2014_AG_GW_Counties'!S5+'2014_Urban_GW_Counties'!S5+'2014_MW_GW_Counties'!S5</f>
        <v>6.1</v>
      </c>
      <c r="AE5" s="28">
        <f>'2014_AG_GW_Counties'!W5</f>
        <v>9.1999999999999993</v>
      </c>
      <c r="AF5" s="29">
        <f>'2014_Urban_GW_Counties'!W5</f>
        <v>29.5</v>
      </c>
      <c r="AG5" s="29">
        <f>'2014_MW_GW_Counties'!W5</f>
        <v>0</v>
      </c>
      <c r="AH5" s="28">
        <f>'2014_AG_GW_Counties'!W5+'2014_Urban_GW_Counties'!W5+'2014_MW_GW_Counties'!W5</f>
        <v>38.700000000000003</v>
      </c>
      <c r="AI5" s="29">
        <f t="shared" si="1"/>
        <v>229.3</v>
      </c>
      <c r="AL5" s="148"/>
      <c r="AM5" s="152">
        <v>104</v>
      </c>
      <c r="AN5" s="153" t="s">
        <v>150</v>
      </c>
      <c r="AO5" s="154">
        <f t="shared" si="2"/>
        <v>89.800000000000011</v>
      </c>
      <c r="AP5" s="154">
        <f t="shared" si="2"/>
        <v>30.599999999999998</v>
      </c>
      <c r="AQ5" s="154">
        <f t="shared" si="2"/>
        <v>0</v>
      </c>
      <c r="AR5" s="154">
        <f t="shared" si="2"/>
        <v>120.4</v>
      </c>
      <c r="AS5" s="154">
        <f t="shared" si="2"/>
        <v>136.80000000000001</v>
      </c>
      <c r="AT5" s="154">
        <f t="shared" si="2"/>
        <v>92.5</v>
      </c>
      <c r="AU5" s="154">
        <f t="shared" si="2"/>
        <v>0</v>
      </c>
      <c r="AV5" s="154">
        <f t="shared" si="2"/>
        <v>18.8</v>
      </c>
      <c r="AW5" s="154">
        <f t="shared" si="2"/>
        <v>0</v>
      </c>
      <c r="AX5" s="154">
        <f t="shared" si="2"/>
        <v>6.1</v>
      </c>
      <c r="AY5" s="154">
        <f t="shared" si="2"/>
        <v>9.1999999999999993</v>
      </c>
      <c r="AZ5" s="154">
        <f t="shared" si="2"/>
        <v>29.5</v>
      </c>
      <c r="BA5" s="154">
        <f t="shared" si="2"/>
        <v>0</v>
      </c>
      <c r="BB5" s="154">
        <f t="shared" si="2"/>
        <v>38.700000000000003</v>
      </c>
      <c r="BC5" s="154">
        <f t="shared" si="2"/>
        <v>229.3</v>
      </c>
    </row>
    <row r="6" spans="1:56" ht="13.5" thickTop="1" x14ac:dyDescent="0.2">
      <c r="A6" s="23" t="s">
        <v>16</v>
      </c>
      <c r="B6" s="24" t="s">
        <v>17</v>
      </c>
      <c r="C6" s="28">
        <f>'2014_AG_GW_Counties'!C6</f>
        <v>2.9</v>
      </c>
      <c r="D6" s="29">
        <f>'2014_Urban_GW_Counties'!C6</f>
        <v>0.4</v>
      </c>
      <c r="E6" s="29">
        <f>'2014_MW_GW_Counties'!C6</f>
        <v>0</v>
      </c>
      <c r="F6" s="29">
        <f t="shared" si="0"/>
        <v>3.3</v>
      </c>
      <c r="G6" s="28">
        <f>'2014_AG_GW_Counties'!H6</f>
        <v>12.7</v>
      </c>
      <c r="H6" s="29">
        <f>'2014_Urban_GW_Counties'!H6</f>
        <v>12.399999999999999</v>
      </c>
      <c r="I6" s="29">
        <f>'2014_MW_GW_Counties'!H6</f>
        <v>0</v>
      </c>
      <c r="J6" s="28">
        <f>'2014_AG_GW_Counties'!D6+'2014_Urban_GW_Counties'!D6+'2014_MW_GW_Counties'!D6</f>
        <v>4.8</v>
      </c>
      <c r="K6" s="28">
        <f>'2014_AG_GW_Counties'!E6+'2014_Urban_GW_Counties'!E6+'2014_MW_GW_Counties'!E6</f>
        <v>0</v>
      </c>
      <c r="L6" s="28">
        <f>'2014_AG_GW_Counties'!F6+'2014_Urban_GW_Counties'!F6+'2014_MW_GW_Counties'!F6</f>
        <v>2.3000000000000003</v>
      </c>
      <c r="M6" s="28">
        <f>'2014_AG_GW_Counties'!J6</f>
        <v>0.9</v>
      </c>
      <c r="N6" s="29">
        <f>'2014_Urban_GW_Counties'!J6</f>
        <v>0</v>
      </c>
      <c r="O6" s="29">
        <f>'2014_MW_GW_Counties'!J6</f>
        <v>0</v>
      </c>
      <c r="P6" s="28">
        <f>'2014_AG_GW_Counties'!J6+'2014_Urban_GW_Counties'!J6+'2014_MW_GW_Counties'!J6</f>
        <v>0.9</v>
      </c>
      <c r="Q6" s="29">
        <f>'2014_AG_GW_Counties'!H6+'2014_Urban_GW_Counties'!H6+'2014_MW_GW_Counties'!H6</f>
        <v>25.099999999999998</v>
      </c>
      <c r="S6" s="27">
        <v>201</v>
      </c>
      <c r="T6" s="25" t="s">
        <v>151</v>
      </c>
      <c r="U6" s="28">
        <f>'2014_AG_GW_Counties'!P6</f>
        <v>61.1</v>
      </c>
      <c r="V6" s="29">
        <f>'2014_Urban_GW_Counties'!P6</f>
        <v>14.399999999999999</v>
      </c>
      <c r="W6" s="29">
        <f>'2014_MW_GW_Counties'!P6</f>
        <v>0</v>
      </c>
      <c r="X6" s="29">
        <f t="shared" si="3"/>
        <v>75.5</v>
      </c>
      <c r="Y6" s="28">
        <f>'2014_AG_GW_Counties'!U6</f>
        <v>114.8</v>
      </c>
      <c r="Z6" s="29">
        <f>'2014_Urban_GW_Counties'!U6</f>
        <v>129.69999999999999</v>
      </c>
      <c r="AA6" s="29">
        <f>'2014_MW_GW_Counties'!U6</f>
        <v>56.8</v>
      </c>
      <c r="AB6" s="28">
        <f>'2014_AG_GW_Counties'!Q6+'2014_Urban_GW_Counties'!Q6+'2014_MW_GW_Counties'!Q6</f>
        <v>29.099999999999994</v>
      </c>
      <c r="AC6" s="28">
        <f>'2014_AG_GW_Counties'!R6+'2014_Urban_GW_Counties'!R6+'2014_MW_GW_Counties'!R6</f>
        <v>0</v>
      </c>
      <c r="AD6" s="28">
        <f>'2014_AG_GW_Counties'!S6+'2014_Urban_GW_Counties'!S6+'2014_MW_GW_Counties'!S6</f>
        <v>10.5</v>
      </c>
      <c r="AE6" s="28">
        <f>'2014_AG_GW_Counties'!W6</f>
        <v>0</v>
      </c>
      <c r="AF6" s="29">
        <f>'2014_Urban_GW_Counties'!W6</f>
        <v>0</v>
      </c>
      <c r="AG6" s="29">
        <f>'2014_MW_GW_Counties'!W6</f>
        <v>0</v>
      </c>
      <c r="AH6" s="28">
        <f>'2014_AG_GW_Counties'!W6+'2014_Urban_GW_Counties'!W6+'2014_MW_GW_Counties'!W6</f>
        <v>0</v>
      </c>
      <c r="AI6" s="29">
        <f t="shared" si="1"/>
        <v>301.3</v>
      </c>
      <c r="AL6" s="148"/>
      <c r="AM6" s="150"/>
      <c r="AN6" s="155" t="s">
        <v>242</v>
      </c>
      <c r="AO6" s="138">
        <f>SUM(AO2:AO5)</f>
        <v>368.2</v>
      </c>
      <c r="AP6" s="138">
        <f t="shared" ref="AP6:AW6" si="4">SUM(AP2:AP5)</f>
        <v>59.899999999999991</v>
      </c>
      <c r="AQ6" s="138">
        <f t="shared" si="4"/>
        <v>0.6</v>
      </c>
      <c r="AR6" s="138">
        <f t="shared" si="4"/>
        <v>428.69999999999993</v>
      </c>
      <c r="AS6" s="138">
        <f t="shared" si="4"/>
        <v>736.5</v>
      </c>
      <c r="AT6" s="138">
        <f t="shared" si="4"/>
        <v>135.9</v>
      </c>
      <c r="AU6" s="138">
        <f t="shared" si="4"/>
        <v>94.4</v>
      </c>
      <c r="AV6" s="138">
        <f t="shared" si="4"/>
        <v>60.199999999999989</v>
      </c>
      <c r="AW6" s="138">
        <f t="shared" si="4"/>
        <v>0</v>
      </c>
      <c r="AX6" s="138">
        <f>SUM(AX2:AX5)</f>
        <v>25.300000000000004</v>
      </c>
      <c r="AY6" s="138">
        <f t="shared" ref="AY6:BA6" si="5">SUM(AY2:AY5)</f>
        <v>53.099999999999994</v>
      </c>
      <c r="AZ6" s="138">
        <f t="shared" si="5"/>
        <v>29.5</v>
      </c>
      <c r="BA6" s="138">
        <f t="shared" si="5"/>
        <v>13.9</v>
      </c>
      <c r="BB6" s="138">
        <f>SUM(BB2:BB5)</f>
        <v>96.5</v>
      </c>
      <c r="BC6" s="138">
        <f>SUM(BC2:BC5)</f>
        <v>966.8</v>
      </c>
      <c r="BD6" s="28">
        <f>AS6+AT6+AU6</f>
        <v>966.8</v>
      </c>
    </row>
    <row r="7" spans="1:56" x14ac:dyDescent="0.2">
      <c r="A7" s="23" t="s">
        <v>18</v>
      </c>
      <c r="B7" s="24" t="s">
        <v>19</v>
      </c>
      <c r="C7" s="28">
        <f>'2014_AG_GW_Counties'!C7</f>
        <v>269.8</v>
      </c>
      <c r="D7" s="29">
        <f>'2014_Urban_GW_Counties'!C7</f>
        <v>6.1999999999999993</v>
      </c>
      <c r="E7" s="29">
        <f>'2014_MW_GW_Counties'!C7</f>
        <v>7.5</v>
      </c>
      <c r="F7" s="29">
        <f t="shared" si="0"/>
        <v>283.5</v>
      </c>
      <c r="G7" s="28">
        <f>'2014_AG_GW_Counties'!H7</f>
        <v>1021.4</v>
      </c>
      <c r="H7" s="29">
        <f>'2014_Urban_GW_Counties'!H7</f>
        <v>6.7</v>
      </c>
      <c r="I7" s="29">
        <f>'2014_MW_GW_Counties'!H7</f>
        <v>144.80000000000001</v>
      </c>
      <c r="J7" s="28">
        <f>'2014_AG_GW_Counties'!D7+'2014_Urban_GW_Counties'!D7+'2014_MW_GW_Counties'!D7</f>
        <v>8.1</v>
      </c>
      <c r="K7" s="28">
        <f>'2014_AG_GW_Counties'!E7+'2014_Urban_GW_Counties'!E7+'2014_MW_GW_Counties'!E7</f>
        <v>0</v>
      </c>
      <c r="L7" s="28">
        <f>'2014_AG_GW_Counties'!F7+'2014_Urban_GW_Counties'!F7+'2014_MW_GW_Counties'!F7</f>
        <v>20.9</v>
      </c>
      <c r="M7" s="28">
        <f>'2014_AG_GW_Counties'!J7</f>
        <v>69.900000000000006</v>
      </c>
      <c r="N7" s="29">
        <f>'2014_Urban_GW_Counties'!J7</f>
        <v>0</v>
      </c>
      <c r="O7" s="29">
        <f>'2014_MW_GW_Counties'!J7</f>
        <v>23.5</v>
      </c>
      <c r="P7" s="28">
        <f>'2014_AG_GW_Counties'!J7+'2014_Urban_GW_Counties'!J7+'2014_MW_GW_Counties'!J7</f>
        <v>93.4</v>
      </c>
      <c r="Q7" s="29">
        <f>'2014_AG_GW_Counties'!H7+'2014_Urban_GW_Counties'!H7+'2014_MW_GW_Counties'!H7</f>
        <v>1172.8999999999999</v>
      </c>
      <c r="S7" s="27">
        <v>202</v>
      </c>
      <c r="T7" s="25" t="s">
        <v>152</v>
      </c>
      <c r="U7" s="28">
        <f>'2014_AG_GW_Counties'!P7</f>
        <v>10.1</v>
      </c>
      <c r="V7" s="29">
        <f>'2014_Urban_GW_Counties'!P7</f>
        <v>188.4</v>
      </c>
      <c r="W7" s="29">
        <f>'2014_MW_GW_Counties'!P7</f>
        <v>0</v>
      </c>
      <c r="X7" s="29">
        <f t="shared" si="3"/>
        <v>198.5</v>
      </c>
      <c r="Y7" s="28">
        <f>'2014_AG_GW_Counties'!U7</f>
        <v>18.7</v>
      </c>
      <c r="Z7" s="29">
        <f>'2014_Urban_GW_Counties'!U7</f>
        <v>992.3</v>
      </c>
      <c r="AA7" s="29">
        <f>'2014_MW_GW_Counties'!U7</f>
        <v>0.4</v>
      </c>
      <c r="AB7" s="28">
        <f>'2014_AG_GW_Counties'!Q7+'2014_Urban_GW_Counties'!Q7+'2014_MW_GW_Counties'!Q7</f>
        <v>117.8</v>
      </c>
      <c r="AC7" s="28">
        <f>'2014_AG_GW_Counties'!R7+'2014_Urban_GW_Counties'!R7+'2014_MW_GW_Counties'!R7</f>
        <v>36.4</v>
      </c>
      <c r="AD7" s="28">
        <f>'2014_AG_GW_Counties'!S7+'2014_Urban_GW_Counties'!S7+'2014_MW_GW_Counties'!S7</f>
        <v>76.3</v>
      </c>
      <c r="AE7" s="28">
        <f>'2014_AG_GW_Counties'!W7</f>
        <v>0</v>
      </c>
      <c r="AF7" s="29">
        <f>'2014_Urban_GW_Counties'!W7</f>
        <v>30.6</v>
      </c>
      <c r="AG7" s="29">
        <f>'2014_MW_GW_Counties'!W7</f>
        <v>0</v>
      </c>
      <c r="AH7" s="28">
        <f>'2014_AG_GW_Counties'!W7+'2014_Urban_GW_Counties'!W7+'2014_MW_GW_Counties'!W7</f>
        <v>30.6</v>
      </c>
      <c r="AI7" s="29">
        <f t="shared" si="1"/>
        <v>1011.4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'2014_AG_GW_Counties'!C8</f>
        <v>1.1000000000000001</v>
      </c>
      <c r="D8" s="29">
        <f>'2014_Urban_GW_Counties'!C8</f>
        <v>16.899999999999999</v>
      </c>
      <c r="E8" s="29">
        <f>'2014_MW_GW_Counties'!C8</f>
        <v>0</v>
      </c>
      <c r="F8" s="29">
        <f t="shared" si="0"/>
        <v>18</v>
      </c>
      <c r="G8" s="28">
        <f>'2014_AG_GW_Counties'!H8</f>
        <v>71.300000000000011</v>
      </c>
      <c r="H8" s="29">
        <f>'2014_Urban_GW_Counties'!H8</f>
        <v>324.2</v>
      </c>
      <c r="I8" s="29">
        <f>'2014_MW_GW_Counties'!H8</f>
        <v>0</v>
      </c>
      <c r="J8" s="28">
        <f>'2014_AG_GW_Counties'!D8+'2014_Urban_GW_Counties'!D8+'2014_MW_GW_Counties'!D8</f>
        <v>75.599999999999994</v>
      </c>
      <c r="K8" s="28">
        <f>'2014_AG_GW_Counties'!E8+'2014_Urban_GW_Counties'!E8+'2014_MW_GW_Counties'!E8</f>
        <v>0</v>
      </c>
      <c r="L8" s="28">
        <f>'2014_AG_GW_Counties'!F8+'2014_Urban_GW_Counties'!F8+'2014_MW_GW_Counties'!F8</f>
        <v>35.299999999999997</v>
      </c>
      <c r="M8" s="28">
        <f>'2014_AG_GW_Counties'!J8</f>
        <v>0</v>
      </c>
      <c r="N8" s="29">
        <f>'2014_Urban_GW_Counties'!J8</f>
        <v>0</v>
      </c>
      <c r="O8" s="29">
        <f>'2014_MW_GW_Counties'!J8</f>
        <v>0</v>
      </c>
      <c r="P8" s="28">
        <f>'2014_AG_GW_Counties'!J8+'2014_Urban_GW_Counties'!J8+'2014_MW_GW_Counties'!J8</f>
        <v>0</v>
      </c>
      <c r="Q8" s="29">
        <f>'2014_AG_GW_Counties'!H8+'2014_Urban_GW_Counties'!H8+'2014_MW_GW_Counties'!H8</f>
        <v>395.5</v>
      </c>
      <c r="S8" s="27">
        <v>301</v>
      </c>
      <c r="T8" s="25" t="s">
        <v>153</v>
      </c>
      <c r="U8" s="28">
        <f>'2014_AG_GW_Counties'!P8</f>
        <v>591.30000000000007</v>
      </c>
      <c r="V8" s="29">
        <f>'2014_Urban_GW_Counties'!P8</f>
        <v>105.69999999999999</v>
      </c>
      <c r="W8" s="29">
        <f>'2014_MW_GW_Counties'!P8</f>
        <v>0</v>
      </c>
      <c r="X8" s="29">
        <f t="shared" si="3"/>
        <v>697</v>
      </c>
      <c r="Y8" s="28">
        <f>'2014_AG_GW_Counties'!U8</f>
        <v>617.99999999999989</v>
      </c>
      <c r="Z8" s="29">
        <f>'2014_Urban_GW_Counties'!U8</f>
        <v>122.49999999999997</v>
      </c>
      <c r="AA8" s="29">
        <f>'2014_MW_GW_Counties'!U8</f>
        <v>0.4</v>
      </c>
      <c r="AB8" s="28">
        <f>'2014_AG_GW_Counties'!Q8+'2014_Urban_GW_Counties'!Q8+'2014_MW_GW_Counties'!Q8</f>
        <v>185.1</v>
      </c>
      <c r="AC8" s="28">
        <f>'2014_AG_GW_Counties'!R8+'2014_Urban_GW_Counties'!R8+'2014_MW_GW_Counties'!R8</f>
        <v>1.8</v>
      </c>
      <c r="AD8" s="28">
        <f>'2014_AG_GW_Counties'!S8+'2014_Urban_GW_Counties'!S8+'2014_MW_GW_Counties'!S8</f>
        <v>4.3</v>
      </c>
      <c r="AE8" s="28">
        <f>'2014_AG_GW_Counties'!W8</f>
        <v>0</v>
      </c>
      <c r="AF8" s="29">
        <f>'2014_Urban_GW_Counties'!W8</f>
        <v>0</v>
      </c>
      <c r="AG8" s="29">
        <f>'2014_MW_GW_Counties'!W8</f>
        <v>0</v>
      </c>
      <c r="AH8" s="28">
        <f>'2014_AG_GW_Counties'!W8+'2014_Urban_GW_Counties'!W8+'2014_MW_GW_Counties'!W8</f>
        <v>0</v>
      </c>
      <c r="AI8" s="29">
        <f t="shared" si="1"/>
        <v>740.89999999999986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'2014_AG_GW_Counties'!C9</f>
        <v>23.3</v>
      </c>
      <c r="D9" s="29">
        <f>'2014_Urban_GW_Counties'!C9</f>
        <v>3.8000000000000003</v>
      </c>
      <c r="E9" s="29">
        <f>'2014_MW_GW_Counties'!C9</f>
        <v>0</v>
      </c>
      <c r="F9" s="29">
        <f t="shared" si="0"/>
        <v>27.1</v>
      </c>
      <c r="G9" s="28">
        <f>'2014_AG_GW_Counties'!H9</f>
        <v>23.5</v>
      </c>
      <c r="H9" s="29">
        <f>'2014_Urban_GW_Counties'!H9</f>
        <v>4.3999999999999995</v>
      </c>
      <c r="I9" s="29">
        <f>'2014_MW_GW_Counties'!H9</f>
        <v>0</v>
      </c>
      <c r="J9" s="28">
        <f>'2014_AG_GW_Counties'!D9+'2014_Urban_GW_Counties'!D9+'2014_MW_GW_Counties'!D9</f>
        <v>4.6000000000000005</v>
      </c>
      <c r="K9" s="28">
        <f>'2014_AG_GW_Counties'!E9+'2014_Urban_GW_Counties'!E9+'2014_MW_GW_Counties'!E9</f>
        <v>0</v>
      </c>
      <c r="L9" s="28">
        <f>'2014_AG_GW_Counties'!F9+'2014_Urban_GW_Counties'!F9+'2014_MW_GW_Counties'!F9</f>
        <v>0</v>
      </c>
      <c r="M9" s="28">
        <f>'2014_AG_GW_Counties'!J9</f>
        <v>0</v>
      </c>
      <c r="N9" s="29">
        <f>'2014_Urban_GW_Counties'!J9</f>
        <v>0</v>
      </c>
      <c r="O9" s="29">
        <f>'2014_MW_GW_Counties'!J9</f>
        <v>0</v>
      </c>
      <c r="P9" s="28">
        <f>'2014_AG_GW_Counties'!J9+'2014_Urban_GW_Counties'!J9+'2014_MW_GW_Counties'!J9</f>
        <v>0</v>
      </c>
      <c r="Q9" s="29">
        <f>'2014_AG_GW_Counties'!H9+'2014_Urban_GW_Counties'!H9+'2014_MW_GW_Counties'!H9</f>
        <v>27.9</v>
      </c>
      <c r="S9" s="27">
        <v>302</v>
      </c>
      <c r="T9" s="25" t="s">
        <v>154</v>
      </c>
      <c r="U9" s="28">
        <f>'2014_AG_GW_Counties'!P9</f>
        <v>620.80000000000007</v>
      </c>
      <c r="V9" s="29">
        <f>'2014_Urban_GW_Counties'!P9</f>
        <v>85.5</v>
      </c>
      <c r="W9" s="29">
        <f>'2014_MW_GW_Counties'!P9</f>
        <v>0</v>
      </c>
      <c r="X9" s="29">
        <f t="shared" si="3"/>
        <v>706.30000000000007</v>
      </c>
      <c r="Y9" s="28">
        <f>'2014_AG_GW_Counties'!U9</f>
        <v>642.30000000000007</v>
      </c>
      <c r="Z9" s="29">
        <f>'2014_Urban_GW_Counties'!U9</f>
        <v>141.69999999999999</v>
      </c>
      <c r="AA9" s="29">
        <f>'2014_MW_GW_Counties'!U9</f>
        <v>0</v>
      </c>
      <c r="AB9" s="28">
        <f>'2014_AG_GW_Counties'!Q9+'2014_Urban_GW_Counties'!Q9+'2014_MW_GW_Counties'!Q9</f>
        <v>128.4</v>
      </c>
      <c r="AC9" s="28">
        <f>'2014_AG_GW_Counties'!R9+'2014_Urban_GW_Counties'!R9+'2014_MW_GW_Counties'!R9</f>
        <v>0</v>
      </c>
      <c r="AD9" s="28">
        <f>'2014_AG_GW_Counties'!S9+'2014_Urban_GW_Counties'!S9+'2014_MW_GW_Counties'!S9</f>
        <v>0</v>
      </c>
      <c r="AE9" s="28">
        <f>'2014_AG_GW_Counties'!W9</f>
        <v>0</v>
      </c>
      <c r="AF9" s="29">
        <f>'2014_Urban_GW_Counties'!W9</f>
        <v>0</v>
      </c>
      <c r="AG9" s="29">
        <f>'2014_MW_GW_Counties'!W9</f>
        <v>0</v>
      </c>
      <c r="AH9" s="28">
        <f>'2014_AG_GW_Counties'!W9+'2014_Urban_GW_Counties'!W9+'2014_MW_GW_Counties'!W9</f>
        <v>0</v>
      </c>
      <c r="AI9" s="29">
        <f t="shared" si="1"/>
        <v>784</v>
      </c>
      <c r="AL9" s="148" t="s">
        <v>230</v>
      </c>
      <c r="AM9" s="150">
        <v>201</v>
      </c>
      <c r="AN9" s="151" t="s">
        <v>151</v>
      </c>
      <c r="AO9" s="138">
        <f t="shared" ref="AO9:BA10" si="6">U6</f>
        <v>61.1</v>
      </c>
      <c r="AP9" s="138">
        <f t="shared" si="6"/>
        <v>14.399999999999999</v>
      </c>
      <c r="AQ9" s="138">
        <f t="shared" si="6"/>
        <v>0</v>
      </c>
      <c r="AR9" s="138">
        <f t="shared" si="6"/>
        <v>75.5</v>
      </c>
      <c r="AS9" s="138">
        <f t="shared" si="6"/>
        <v>114.8</v>
      </c>
      <c r="AT9" s="138">
        <f t="shared" si="6"/>
        <v>129.69999999999999</v>
      </c>
      <c r="AU9" s="138">
        <f t="shared" si="6"/>
        <v>56.8</v>
      </c>
      <c r="AV9" s="138">
        <f t="shared" si="6"/>
        <v>29.099999999999994</v>
      </c>
      <c r="AW9" s="138">
        <f t="shared" si="6"/>
        <v>0</v>
      </c>
      <c r="AX9" s="138">
        <f t="shared" si="6"/>
        <v>10.5</v>
      </c>
      <c r="AY9" s="138">
        <f t="shared" si="6"/>
        <v>0</v>
      </c>
      <c r="AZ9" s="138">
        <f t="shared" si="6"/>
        <v>0</v>
      </c>
      <c r="BA9" s="138">
        <f t="shared" si="6"/>
        <v>0</v>
      </c>
      <c r="BB9" s="138">
        <f>AH6</f>
        <v>0</v>
      </c>
      <c r="BC9" s="138">
        <f>AI6</f>
        <v>301.3</v>
      </c>
    </row>
    <row r="10" spans="1:56" ht="13.5" thickBot="1" x14ac:dyDescent="0.25">
      <c r="A10" s="23" t="s">
        <v>24</v>
      </c>
      <c r="B10" s="24" t="s">
        <v>25</v>
      </c>
      <c r="C10" s="28">
        <f>'2014_AG_GW_Counties'!C10</f>
        <v>1.3</v>
      </c>
      <c r="D10" s="29">
        <f>'2014_Urban_GW_Counties'!C10</f>
        <v>9.6000000000000014</v>
      </c>
      <c r="E10" s="29">
        <f>'2014_MW_GW_Counties'!C10</f>
        <v>0</v>
      </c>
      <c r="F10" s="29">
        <f t="shared" si="0"/>
        <v>10.900000000000002</v>
      </c>
      <c r="G10" s="28">
        <f>'2014_AG_GW_Counties'!H10</f>
        <v>15.8</v>
      </c>
      <c r="H10" s="29">
        <f>'2014_Urban_GW_Counties'!H10</f>
        <v>46.5</v>
      </c>
      <c r="I10" s="29">
        <f>'2014_MW_GW_Counties'!H10</f>
        <v>0</v>
      </c>
      <c r="J10" s="28">
        <f>'2014_AG_GW_Counties'!D10+'2014_Urban_GW_Counties'!D10+'2014_MW_GW_Counties'!D10</f>
        <v>10</v>
      </c>
      <c r="K10" s="28">
        <f>'2014_AG_GW_Counties'!E10+'2014_Urban_GW_Counties'!E10+'2014_MW_GW_Counties'!E10</f>
        <v>0</v>
      </c>
      <c r="L10" s="28">
        <f>'2014_AG_GW_Counties'!F10+'2014_Urban_GW_Counties'!F10+'2014_MW_GW_Counties'!F10</f>
        <v>7.5999999999999988</v>
      </c>
      <c r="M10" s="28">
        <f>'2014_AG_GW_Counties'!J10</f>
        <v>0</v>
      </c>
      <c r="N10" s="29">
        <f>'2014_Urban_GW_Counties'!J10</f>
        <v>0</v>
      </c>
      <c r="O10" s="29">
        <f>'2014_MW_GW_Counties'!J10</f>
        <v>0</v>
      </c>
      <c r="P10" s="28">
        <f>'2014_AG_GW_Counties'!J10+'2014_Urban_GW_Counties'!J10+'2014_MW_GW_Counties'!J10</f>
        <v>0</v>
      </c>
      <c r="Q10" s="29">
        <f>'2014_AG_GW_Counties'!H10+'2014_Urban_GW_Counties'!H10+'2014_MW_GW_Counties'!H10</f>
        <v>62.3</v>
      </c>
      <c r="S10" s="27">
        <v>401</v>
      </c>
      <c r="T10" s="25" t="s">
        <v>93</v>
      </c>
      <c r="U10" s="28">
        <f>'2014_AG_GW_Counties'!P10</f>
        <v>460.09999999999997</v>
      </c>
      <c r="V10" s="29">
        <f>'2014_Urban_GW_Counties'!P10</f>
        <v>100.8</v>
      </c>
      <c r="W10" s="29">
        <f>'2014_MW_GW_Counties'!P10</f>
        <v>0</v>
      </c>
      <c r="X10" s="29">
        <f t="shared" si="3"/>
        <v>560.9</v>
      </c>
      <c r="Y10" s="28">
        <f>'2014_AG_GW_Counties'!U10</f>
        <v>472.79999999999995</v>
      </c>
      <c r="Z10" s="29">
        <f>'2014_Urban_GW_Counties'!U10</f>
        <v>269.60000000000002</v>
      </c>
      <c r="AA10" s="29">
        <f>'2014_MW_GW_Counties'!U10</f>
        <v>0</v>
      </c>
      <c r="AB10" s="28">
        <f>'2014_AG_GW_Counties'!Q10+'2014_Urban_GW_Counties'!Q10+'2014_MW_GW_Counties'!Q10</f>
        <v>114.7</v>
      </c>
      <c r="AC10" s="28">
        <f>'2014_AG_GW_Counties'!R10+'2014_Urban_GW_Counties'!R10+'2014_MW_GW_Counties'!R10</f>
        <v>3.8</v>
      </c>
      <c r="AD10" s="28">
        <f>'2014_AG_GW_Counties'!S10+'2014_Urban_GW_Counties'!S10+'2014_MW_GW_Counties'!S10</f>
        <v>0</v>
      </c>
      <c r="AE10" s="28">
        <f>'2014_AG_GW_Counties'!W10</f>
        <v>0</v>
      </c>
      <c r="AF10" s="29">
        <f>'2014_Urban_GW_Counties'!W10</f>
        <v>0</v>
      </c>
      <c r="AG10" s="29">
        <f>'2014_MW_GW_Counties'!W10</f>
        <v>0</v>
      </c>
      <c r="AH10" s="28">
        <f>'2014_AG_GW_Counties'!W10+'2014_Urban_GW_Counties'!W10+'2014_MW_GW_Counties'!W10</f>
        <v>0</v>
      </c>
      <c r="AI10" s="29">
        <f t="shared" si="1"/>
        <v>742.4</v>
      </c>
      <c r="AL10" s="148"/>
      <c r="AM10" s="152">
        <v>202</v>
      </c>
      <c r="AN10" s="153" t="s">
        <v>152</v>
      </c>
      <c r="AO10" s="154">
        <f t="shared" si="6"/>
        <v>10.1</v>
      </c>
      <c r="AP10" s="154">
        <f t="shared" si="6"/>
        <v>188.4</v>
      </c>
      <c r="AQ10" s="154">
        <f t="shared" si="6"/>
        <v>0</v>
      </c>
      <c r="AR10" s="154">
        <f t="shared" si="6"/>
        <v>198.5</v>
      </c>
      <c r="AS10" s="154">
        <f t="shared" si="6"/>
        <v>18.7</v>
      </c>
      <c r="AT10" s="154">
        <f t="shared" si="6"/>
        <v>992.3</v>
      </c>
      <c r="AU10" s="154">
        <f t="shared" si="6"/>
        <v>0.4</v>
      </c>
      <c r="AV10" s="154">
        <f t="shared" si="6"/>
        <v>117.8</v>
      </c>
      <c r="AW10" s="154">
        <f t="shared" si="6"/>
        <v>36.4</v>
      </c>
      <c r="AX10" s="154">
        <f t="shared" si="6"/>
        <v>76.3</v>
      </c>
      <c r="AY10" s="154">
        <f t="shared" si="6"/>
        <v>0</v>
      </c>
      <c r="AZ10" s="154">
        <f t="shared" si="6"/>
        <v>30.6</v>
      </c>
      <c r="BA10" s="154">
        <f t="shared" si="6"/>
        <v>0</v>
      </c>
      <c r="BB10" s="154">
        <f>AH7</f>
        <v>30.6</v>
      </c>
      <c r="BC10" s="154">
        <f>AI7</f>
        <v>1011.4</v>
      </c>
    </row>
    <row r="11" spans="1:56" ht="13.5" thickTop="1" x14ac:dyDescent="0.2">
      <c r="A11" s="23" t="s">
        <v>26</v>
      </c>
      <c r="B11" s="24" t="s">
        <v>27</v>
      </c>
      <c r="C11" s="28">
        <f>'2014_AG_GW_Counties'!C11</f>
        <v>3073.2999999999993</v>
      </c>
      <c r="D11" s="29">
        <f>'2014_Urban_GW_Counties'!C11</f>
        <v>223.4</v>
      </c>
      <c r="E11" s="29">
        <f>'2014_MW_GW_Counties'!C11</f>
        <v>12.4</v>
      </c>
      <c r="F11" s="29">
        <f t="shared" si="0"/>
        <v>3309.0999999999995</v>
      </c>
      <c r="G11" s="28">
        <f>'2014_AG_GW_Counties'!H11</f>
        <v>3942.2999999999993</v>
      </c>
      <c r="H11" s="29">
        <f>'2014_Urban_GW_Counties'!H11</f>
        <v>264.8</v>
      </c>
      <c r="I11" s="29">
        <f>'2014_MW_GW_Counties'!H11</f>
        <v>31.299999999999997</v>
      </c>
      <c r="J11" s="28">
        <f>'2014_AG_GW_Counties'!D11+'2014_Urban_GW_Counties'!D11+'2014_MW_GW_Counties'!D11</f>
        <v>548.09999999999991</v>
      </c>
      <c r="K11" s="28">
        <f>'2014_AG_GW_Counties'!E11+'2014_Urban_GW_Counties'!E11+'2014_MW_GW_Counties'!E11</f>
        <v>0.7</v>
      </c>
      <c r="L11" s="28">
        <f>'2014_AG_GW_Counties'!F11+'2014_Urban_GW_Counties'!F11+'2014_MW_GW_Counties'!F11</f>
        <v>31.7</v>
      </c>
      <c r="M11" s="28">
        <f>'2014_AG_GW_Counties'!J11</f>
        <v>0</v>
      </c>
      <c r="N11" s="29">
        <f>'2014_Urban_GW_Counties'!J11</f>
        <v>0</v>
      </c>
      <c r="O11" s="29">
        <f>'2014_MW_GW_Counties'!J11</f>
        <v>0</v>
      </c>
      <c r="P11" s="28">
        <f>'2014_AG_GW_Counties'!J11+'2014_Urban_GW_Counties'!J11+'2014_MW_GW_Counties'!J11</f>
        <v>0</v>
      </c>
      <c r="Q11" s="29">
        <f>'2014_AG_GW_Counties'!H11+'2014_Urban_GW_Counties'!H11+'2014_MW_GW_Counties'!H11</f>
        <v>4238.3999999999996</v>
      </c>
      <c r="S11" s="27">
        <v>402</v>
      </c>
      <c r="T11" s="25" t="s">
        <v>155</v>
      </c>
      <c r="U11" s="28">
        <f>'2014_AG_GW_Counties'!P11</f>
        <v>4.0999999999999996</v>
      </c>
      <c r="V11" s="29">
        <f>'2014_Urban_GW_Counties'!P11</f>
        <v>629.00000000000011</v>
      </c>
      <c r="W11" s="29">
        <f>'2014_MW_GW_Counties'!P11</f>
        <v>0</v>
      </c>
      <c r="X11" s="29">
        <f t="shared" si="3"/>
        <v>633.10000000000014</v>
      </c>
      <c r="Y11" s="28">
        <f>'2014_AG_GW_Counties'!U11</f>
        <v>8.5</v>
      </c>
      <c r="Z11" s="29">
        <f>'2014_Urban_GW_Counties'!U11</f>
        <v>1521.6</v>
      </c>
      <c r="AA11" s="29">
        <f>'2014_MW_GW_Counties'!U11</f>
        <v>27.900000000000002</v>
      </c>
      <c r="AB11" s="28">
        <f>'2014_AG_GW_Counties'!Q11+'2014_Urban_GW_Counties'!Q11+'2014_MW_GW_Counties'!Q11</f>
        <v>58.800000000000004</v>
      </c>
      <c r="AC11" s="28">
        <f>'2014_AG_GW_Counties'!R11+'2014_Urban_GW_Counties'!R11+'2014_MW_GW_Counties'!R11</f>
        <v>65.099999999999994</v>
      </c>
      <c r="AD11" s="28">
        <f>'2014_AG_GW_Counties'!S11+'2014_Urban_GW_Counties'!S11+'2014_MW_GW_Counties'!S11</f>
        <v>0</v>
      </c>
      <c r="AE11" s="28">
        <f>'2014_AG_GW_Counties'!W11</f>
        <v>0</v>
      </c>
      <c r="AF11" s="29">
        <f>'2014_Urban_GW_Counties'!W11</f>
        <v>0</v>
      </c>
      <c r="AG11" s="29">
        <f>'2014_MW_GW_Counties'!W11</f>
        <v>0</v>
      </c>
      <c r="AH11" s="28">
        <f>'2014_AG_GW_Counties'!W11+'2014_Urban_GW_Counties'!W11+'2014_MW_GW_Counties'!W11</f>
        <v>0</v>
      </c>
      <c r="AI11" s="29">
        <f t="shared" si="1"/>
        <v>1558</v>
      </c>
      <c r="AL11" s="148"/>
      <c r="AM11" s="150"/>
      <c r="AN11" s="155" t="s">
        <v>242</v>
      </c>
      <c r="AO11" s="138">
        <f>SUM(AO9:AO10)</f>
        <v>71.2</v>
      </c>
      <c r="AP11" s="138">
        <f t="shared" ref="AP11:BC11" si="7">SUM(AP9:AP10)</f>
        <v>202.8</v>
      </c>
      <c r="AQ11" s="138">
        <f t="shared" si="7"/>
        <v>0</v>
      </c>
      <c r="AR11" s="138">
        <f t="shared" si="7"/>
        <v>274</v>
      </c>
      <c r="AS11" s="138">
        <f t="shared" si="7"/>
        <v>133.5</v>
      </c>
      <c r="AT11" s="138">
        <f t="shared" si="7"/>
        <v>1122</v>
      </c>
      <c r="AU11" s="138">
        <f t="shared" si="7"/>
        <v>57.199999999999996</v>
      </c>
      <c r="AV11" s="138">
        <f t="shared" si="7"/>
        <v>146.89999999999998</v>
      </c>
      <c r="AW11" s="138">
        <f t="shared" si="7"/>
        <v>36.4</v>
      </c>
      <c r="AX11" s="138">
        <f t="shared" si="7"/>
        <v>86.8</v>
      </c>
      <c r="AY11" s="138">
        <f t="shared" si="7"/>
        <v>0</v>
      </c>
      <c r="AZ11" s="138">
        <f t="shared" si="7"/>
        <v>30.6</v>
      </c>
      <c r="BA11" s="138">
        <f t="shared" si="7"/>
        <v>0</v>
      </c>
      <c r="BB11" s="138">
        <f t="shared" si="7"/>
        <v>30.6</v>
      </c>
      <c r="BC11" s="138">
        <f t="shared" si="7"/>
        <v>1312.7</v>
      </c>
      <c r="BD11" s="28">
        <f>AS11+AT11+AU11</f>
        <v>1312.7</v>
      </c>
    </row>
    <row r="12" spans="1:56" x14ac:dyDescent="0.2">
      <c r="A12" s="23" t="s">
        <v>28</v>
      </c>
      <c r="B12" s="24" t="s">
        <v>29</v>
      </c>
      <c r="C12" s="28">
        <f>'2014_AG_GW_Counties'!C12</f>
        <v>354.50000000000006</v>
      </c>
      <c r="D12" s="29">
        <f>'2014_Urban_GW_Counties'!C12</f>
        <v>7.2999999999999989</v>
      </c>
      <c r="E12" s="29">
        <f>'2014_MW_GW_Counties'!C12</f>
        <v>2.8</v>
      </c>
      <c r="F12" s="29">
        <f t="shared" si="0"/>
        <v>364.60000000000008</v>
      </c>
      <c r="G12" s="28">
        <f>'2014_AG_GW_Counties'!H12</f>
        <v>883.40000000000009</v>
      </c>
      <c r="H12" s="29">
        <f>'2014_Urban_GW_Counties'!H12</f>
        <v>7.2999999999999989</v>
      </c>
      <c r="I12" s="29">
        <f>'2014_MW_GW_Counties'!H12</f>
        <v>75.7</v>
      </c>
      <c r="J12" s="28">
        <f>'2014_AG_GW_Counties'!D12+'2014_Urban_GW_Counties'!D12+'2014_MW_GW_Counties'!D12</f>
        <v>26.9</v>
      </c>
      <c r="K12" s="28">
        <f>'2014_AG_GW_Counties'!E12+'2014_Urban_GW_Counties'!E12+'2014_MW_GW_Counties'!E12</f>
        <v>0</v>
      </c>
      <c r="L12" s="28">
        <f>'2014_AG_GW_Counties'!F12+'2014_Urban_GW_Counties'!F12+'2014_MW_GW_Counties'!F12</f>
        <v>42</v>
      </c>
      <c r="M12" s="28">
        <f>'2014_AG_GW_Counties'!J12</f>
        <v>27.2</v>
      </c>
      <c r="N12" s="29">
        <f>'2014_Urban_GW_Counties'!J12</f>
        <v>0</v>
      </c>
      <c r="O12" s="29">
        <f>'2014_MW_GW_Counties'!J12</f>
        <v>4.8000000000000007</v>
      </c>
      <c r="P12" s="28">
        <f>'2014_AG_GW_Counties'!J12+'2014_Urban_GW_Counties'!J12+'2014_MW_GW_Counties'!J12</f>
        <v>32</v>
      </c>
      <c r="Q12" s="29">
        <f>'2014_AG_GW_Counties'!H12+'2014_Urban_GW_Counties'!H12+'2014_MW_GW_Counties'!H12</f>
        <v>966.40000000000009</v>
      </c>
      <c r="S12" s="27">
        <v>403</v>
      </c>
      <c r="T12" s="25" t="s">
        <v>156</v>
      </c>
      <c r="U12" s="28">
        <f>'2014_AG_GW_Counties'!P12</f>
        <v>212</v>
      </c>
      <c r="V12" s="29">
        <f>'2014_Urban_GW_Counties'!P12</f>
        <v>514</v>
      </c>
      <c r="W12" s="29">
        <f>'2014_MW_GW_Counties'!P12</f>
        <v>0.2</v>
      </c>
      <c r="X12" s="29">
        <f t="shared" si="3"/>
        <v>726.2</v>
      </c>
      <c r="Y12" s="28">
        <f>'2014_AG_GW_Counties'!U12</f>
        <v>223.2</v>
      </c>
      <c r="Z12" s="29">
        <f>'2014_Urban_GW_Counties'!U12</f>
        <v>1162.1999999999998</v>
      </c>
      <c r="AA12" s="29">
        <f>'2014_MW_GW_Counties'!U12</f>
        <v>6.1</v>
      </c>
      <c r="AB12" s="28">
        <f>'2014_AG_GW_Counties'!Q12+'2014_Urban_GW_Counties'!Q12+'2014_MW_GW_Counties'!Q12</f>
        <v>306.09999999999997</v>
      </c>
      <c r="AC12" s="28">
        <f>'2014_AG_GW_Counties'!R12+'2014_Urban_GW_Counties'!R12+'2014_MW_GW_Counties'!R12</f>
        <v>8.6000000000000014</v>
      </c>
      <c r="AD12" s="28">
        <f>'2014_AG_GW_Counties'!S12+'2014_Urban_GW_Counties'!S12+'2014_MW_GW_Counties'!S12</f>
        <v>0</v>
      </c>
      <c r="AE12" s="28">
        <f>'2014_AG_GW_Counties'!W12</f>
        <v>10.5</v>
      </c>
      <c r="AF12" s="29">
        <f>'2014_Urban_GW_Counties'!W12</f>
        <v>232.5</v>
      </c>
      <c r="AG12" s="29">
        <f>'2014_MW_GW_Counties'!W12</f>
        <v>0</v>
      </c>
      <c r="AH12" s="28">
        <f>'2014_AG_GW_Counties'!W12+'2014_Urban_GW_Counties'!W12+'2014_MW_GW_Counties'!W12</f>
        <v>243</v>
      </c>
      <c r="AI12" s="29">
        <f t="shared" si="1"/>
        <v>1391.4999999999998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'2014_AG_GW_Counties'!C13</f>
        <v>88</v>
      </c>
      <c r="D13" s="29">
        <f>'2014_Urban_GW_Counties'!C13</f>
        <v>15.5</v>
      </c>
      <c r="E13" s="29">
        <f>'2014_MW_GW_Counties'!C13</f>
        <v>0</v>
      </c>
      <c r="F13" s="29">
        <f t="shared" si="0"/>
        <v>103.5</v>
      </c>
      <c r="G13" s="28">
        <f>'2014_AG_GW_Counties'!H13</f>
        <v>92.600000000000009</v>
      </c>
      <c r="H13" s="29">
        <f>'2014_Urban_GW_Counties'!H13</f>
        <v>20</v>
      </c>
      <c r="I13" s="29">
        <f>'2014_MW_GW_Counties'!H13</f>
        <v>0</v>
      </c>
      <c r="J13" s="28">
        <f>'2014_AG_GW_Counties'!D13+'2014_Urban_GW_Counties'!D13+'2014_MW_GW_Counties'!D13</f>
        <v>14.2</v>
      </c>
      <c r="K13" s="28">
        <f>'2014_AG_GW_Counties'!E13+'2014_Urban_GW_Counties'!E13+'2014_MW_GW_Counties'!E13</f>
        <v>0</v>
      </c>
      <c r="L13" s="28">
        <f>'2014_AG_GW_Counties'!F13+'2014_Urban_GW_Counties'!F13+'2014_MW_GW_Counties'!F13</f>
        <v>0</v>
      </c>
      <c r="M13" s="28">
        <f>'2014_AG_GW_Counties'!J13</f>
        <v>0</v>
      </c>
      <c r="N13" s="29">
        <f>'2014_Urban_GW_Counties'!J13</f>
        <v>0</v>
      </c>
      <c r="O13" s="29">
        <f>'2014_MW_GW_Counties'!J13</f>
        <v>0</v>
      </c>
      <c r="P13" s="28">
        <f>'2014_AG_GW_Counties'!J13+'2014_Urban_GW_Counties'!J13+'2014_MW_GW_Counties'!J13</f>
        <v>0</v>
      </c>
      <c r="Q13" s="29">
        <f>'2014_AG_GW_Counties'!H13+'2014_Urban_GW_Counties'!H13+'2014_MW_GW_Counties'!H13</f>
        <v>112.60000000000001</v>
      </c>
      <c r="S13" s="27">
        <v>404</v>
      </c>
      <c r="T13" s="25" t="s">
        <v>81</v>
      </c>
      <c r="U13" s="28">
        <f>'2014_AG_GW_Counties'!P13</f>
        <v>33</v>
      </c>
      <c r="V13" s="29">
        <f>'2014_Urban_GW_Counties'!P13</f>
        <v>33.1</v>
      </c>
      <c r="W13" s="29">
        <f>'2014_MW_GW_Counties'!P13</f>
        <v>0</v>
      </c>
      <c r="X13" s="29">
        <f t="shared" si="3"/>
        <v>66.099999999999994</v>
      </c>
      <c r="Y13" s="28">
        <f>'2014_AG_GW_Counties'!U13</f>
        <v>354.2</v>
      </c>
      <c r="Z13" s="29">
        <f>'2014_Urban_GW_Counties'!U13</f>
        <v>809.80000000000007</v>
      </c>
      <c r="AA13" s="29">
        <f>'2014_MW_GW_Counties'!U13</f>
        <v>0</v>
      </c>
      <c r="AB13" s="28">
        <f>'2014_AG_GW_Counties'!Q13+'2014_Urban_GW_Counties'!Q13+'2014_MW_GW_Counties'!Q13</f>
        <v>29.1</v>
      </c>
      <c r="AC13" s="28">
        <f>'2014_AG_GW_Counties'!R13+'2014_Urban_GW_Counties'!R13+'2014_MW_GW_Counties'!R13</f>
        <v>0</v>
      </c>
      <c r="AD13" s="28">
        <f>'2014_AG_GW_Counties'!S13+'2014_Urban_GW_Counties'!S13+'2014_MW_GW_Counties'!S13</f>
        <v>0</v>
      </c>
      <c r="AE13" s="28">
        <f>'2014_AG_GW_Counties'!W13</f>
        <v>0</v>
      </c>
      <c r="AF13" s="29">
        <f>'2014_Urban_GW_Counties'!W13</f>
        <v>0</v>
      </c>
      <c r="AG13" s="29">
        <f>'2014_MW_GW_Counties'!W13</f>
        <v>0</v>
      </c>
      <c r="AH13" s="28">
        <f>'2014_AG_GW_Counties'!W13+'2014_Urban_GW_Counties'!W13+'2014_MW_GW_Counties'!W13</f>
        <v>0</v>
      </c>
      <c r="AI13" s="29">
        <f t="shared" si="1"/>
        <v>1164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'2014_AG_GW_Counties'!C14</f>
        <v>0</v>
      </c>
      <c r="D14" s="29">
        <f>'2014_Urban_GW_Counties'!C14</f>
        <v>1</v>
      </c>
      <c r="E14" s="29">
        <f>'2014_MW_GW_Counties'!C14</f>
        <v>0</v>
      </c>
      <c r="F14" s="29">
        <f t="shared" si="0"/>
        <v>1</v>
      </c>
      <c r="G14" s="28">
        <f>'2014_AG_GW_Counties'!H14</f>
        <v>3186.3999999999996</v>
      </c>
      <c r="H14" s="29">
        <f>'2014_Urban_GW_Counties'!H14</f>
        <v>61.8</v>
      </c>
      <c r="I14" s="29">
        <f>'2014_MW_GW_Counties'!H14</f>
        <v>45.199999999999996</v>
      </c>
      <c r="J14" s="28">
        <f>'2014_AG_GW_Counties'!D14+'2014_Urban_GW_Counties'!D14+'2014_MW_GW_Counties'!D14</f>
        <v>1.5999999999999999</v>
      </c>
      <c r="K14" s="28">
        <f>'2014_AG_GW_Counties'!E14+'2014_Urban_GW_Counties'!E14+'2014_MW_GW_Counties'!E14</f>
        <v>0</v>
      </c>
      <c r="L14" s="28">
        <f>'2014_AG_GW_Counties'!F14+'2014_Urban_GW_Counties'!F14+'2014_MW_GW_Counties'!F14</f>
        <v>0</v>
      </c>
      <c r="M14" s="28">
        <f>'2014_AG_GW_Counties'!J14</f>
        <v>275.7</v>
      </c>
      <c r="N14" s="29">
        <f>'2014_Urban_GW_Counties'!J14</f>
        <v>0</v>
      </c>
      <c r="O14" s="29">
        <f>'2014_MW_GW_Counties'!J14</f>
        <v>0</v>
      </c>
      <c r="P14" s="28">
        <f>'2014_AG_GW_Counties'!J14+'2014_Urban_GW_Counties'!J14+'2014_MW_GW_Counties'!J14</f>
        <v>275.7</v>
      </c>
      <c r="Q14" s="29">
        <f>'2014_AG_GW_Counties'!H14+'2014_Urban_GW_Counties'!H14+'2014_MW_GW_Counties'!H14</f>
        <v>3293.3999999999996</v>
      </c>
      <c r="S14" s="27">
        <v>501</v>
      </c>
      <c r="T14" s="25" t="s">
        <v>157</v>
      </c>
      <c r="U14" s="28">
        <f>'2014_AG_GW_Counties'!P14</f>
        <v>80.899999999999991</v>
      </c>
      <c r="V14" s="29">
        <f>'2014_Urban_GW_Counties'!P14</f>
        <v>10.199999999999999</v>
      </c>
      <c r="W14" s="29">
        <f>'2014_MW_GW_Counties'!P14</f>
        <v>0.7</v>
      </c>
      <c r="X14" s="29">
        <f t="shared" si="3"/>
        <v>91.8</v>
      </c>
      <c r="Y14" s="28">
        <f>'2014_AG_GW_Counties'!U14</f>
        <v>310.39999999999998</v>
      </c>
      <c r="Z14" s="29">
        <f>'2014_Urban_GW_Counties'!U14</f>
        <v>13.2</v>
      </c>
      <c r="AA14" s="29">
        <f>'2014_MW_GW_Counties'!U14</f>
        <v>16.899999999999999</v>
      </c>
      <c r="AB14" s="28">
        <f>'2014_AG_GW_Counties'!Q14+'2014_Urban_GW_Counties'!Q14+'2014_MW_GW_Counties'!Q14</f>
        <v>16</v>
      </c>
      <c r="AC14" s="28">
        <f>'2014_AG_GW_Counties'!R14+'2014_Urban_GW_Counties'!R14+'2014_MW_GW_Counties'!R14</f>
        <v>0</v>
      </c>
      <c r="AD14" s="28">
        <f>'2014_AG_GW_Counties'!S14+'2014_Urban_GW_Counties'!S14+'2014_MW_GW_Counties'!S14</f>
        <v>4</v>
      </c>
      <c r="AE14" s="28">
        <f>'2014_AG_GW_Counties'!W14</f>
        <v>9.8999999999999986</v>
      </c>
      <c r="AF14" s="29">
        <f>'2014_Urban_GW_Counties'!W14</f>
        <v>0</v>
      </c>
      <c r="AG14" s="29">
        <f>'2014_MW_GW_Counties'!W14</f>
        <v>0.4</v>
      </c>
      <c r="AH14" s="28">
        <f>'2014_AG_GW_Counties'!W14+'2014_Urban_GW_Counties'!W14+'2014_MW_GW_Counties'!W14</f>
        <v>10.299999999999999</v>
      </c>
      <c r="AI14" s="29">
        <f t="shared" si="1"/>
        <v>340.49999999999994</v>
      </c>
      <c r="AL14" s="148" t="s">
        <v>231</v>
      </c>
      <c r="AM14" s="150">
        <v>301</v>
      </c>
      <c r="AN14" s="151" t="s">
        <v>153</v>
      </c>
      <c r="AO14" s="138">
        <f t="shared" ref="AO14:BA15" si="8">U8</f>
        <v>591.30000000000007</v>
      </c>
      <c r="AP14" s="138">
        <f t="shared" si="8"/>
        <v>105.69999999999999</v>
      </c>
      <c r="AQ14" s="138">
        <f t="shared" si="8"/>
        <v>0</v>
      </c>
      <c r="AR14" s="138">
        <f t="shared" si="8"/>
        <v>697</v>
      </c>
      <c r="AS14" s="138">
        <f t="shared" si="8"/>
        <v>617.99999999999989</v>
      </c>
      <c r="AT14" s="138">
        <f t="shared" si="8"/>
        <v>122.49999999999997</v>
      </c>
      <c r="AU14" s="138">
        <f t="shared" si="8"/>
        <v>0.4</v>
      </c>
      <c r="AV14" s="138">
        <f t="shared" si="8"/>
        <v>185.1</v>
      </c>
      <c r="AW14" s="138">
        <f t="shared" si="8"/>
        <v>1.8</v>
      </c>
      <c r="AX14" s="138">
        <f t="shared" si="8"/>
        <v>4.3</v>
      </c>
      <c r="AY14" s="138">
        <f t="shared" si="8"/>
        <v>0</v>
      </c>
      <c r="AZ14" s="138">
        <f t="shared" si="8"/>
        <v>0</v>
      </c>
      <c r="BA14" s="138">
        <f t="shared" si="8"/>
        <v>0</v>
      </c>
      <c r="BB14" s="138">
        <f>AH8</f>
        <v>0</v>
      </c>
      <c r="BC14" s="138">
        <f>AI8</f>
        <v>740.89999999999986</v>
      </c>
    </row>
    <row r="15" spans="1:56" ht="13.5" thickBot="1" x14ac:dyDescent="0.25">
      <c r="A15" s="23" t="s">
        <v>34</v>
      </c>
      <c r="B15" s="24" t="s">
        <v>35</v>
      </c>
      <c r="C15" s="28">
        <f>'2014_AG_GW_Counties'!C15</f>
        <v>80.499999999999972</v>
      </c>
      <c r="D15" s="29">
        <f>'2014_Urban_GW_Counties'!C15</f>
        <v>11.299999999999999</v>
      </c>
      <c r="E15" s="29">
        <f>'2014_MW_GW_Counties'!C15</f>
        <v>0</v>
      </c>
      <c r="F15" s="29">
        <f t="shared" si="0"/>
        <v>91.799999999999969</v>
      </c>
      <c r="G15" s="28">
        <f>'2014_AG_GW_Counties'!H15</f>
        <v>108.69999999999999</v>
      </c>
      <c r="H15" s="29">
        <f>'2014_Urban_GW_Counties'!H15</f>
        <v>11.299999999999999</v>
      </c>
      <c r="I15" s="29">
        <f>'2014_MW_GW_Counties'!H15</f>
        <v>0</v>
      </c>
      <c r="J15" s="28">
        <f>'2014_AG_GW_Counties'!D15+'2014_Urban_GW_Counties'!D15+'2014_MW_GW_Counties'!D15</f>
        <v>19.3</v>
      </c>
      <c r="K15" s="28">
        <f>'2014_AG_GW_Counties'!E15+'2014_Urban_GW_Counties'!E15+'2014_MW_GW_Counties'!E15</f>
        <v>0</v>
      </c>
      <c r="L15" s="28">
        <f>'2014_AG_GW_Counties'!F15+'2014_Urban_GW_Counties'!F15+'2014_MW_GW_Counties'!F15</f>
        <v>0</v>
      </c>
      <c r="M15" s="28">
        <f>'2014_AG_GW_Counties'!J15</f>
        <v>0</v>
      </c>
      <c r="N15" s="29">
        <f>'2014_Urban_GW_Counties'!J15</f>
        <v>0</v>
      </c>
      <c r="O15" s="29">
        <f>'2014_MW_GW_Counties'!J15</f>
        <v>0</v>
      </c>
      <c r="P15" s="28">
        <f>'2014_AG_GW_Counties'!J15+'2014_Urban_GW_Counties'!J15+'2014_MW_GW_Counties'!J15</f>
        <v>0</v>
      </c>
      <c r="Q15" s="29">
        <f>'2014_AG_GW_Counties'!H15+'2014_Urban_GW_Counties'!H15+'2014_MW_GW_Counties'!H15</f>
        <v>119.99999999999999</v>
      </c>
      <c r="S15" s="27">
        <v>502</v>
      </c>
      <c r="T15" s="25" t="s">
        <v>158</v>
      </c>
      <c r="U15" s="28">
        <f>'2014_AG_GW_Counties'!P15</f>
        <v>0.7</v>
      </c>
      <c r="V15" s="29">
        <f>'2014_Urban_GW_Counties'!P15</f>
        <v>0.2</v>
      </c>
      <c r="W15" s="29">
        <f>'2014_MW_GW_Counties'!P15</f>
        <v>0</v>
      </c>
      <c r="X15" s="29">
        <f t="shared" si="3"/>
        <v>0.89999999999999991</v>
      </c>
      <c r="Y15" s="28">
        <f>'2014_AG_GW_Counties'!U15</f>
        <v>4.6000000000000005</v>
      </c>
      <c r="Z15" s="29">
        <f>'2014_Urban_GW_Counties'!U15</f>
        <v>0.7</v>
      </c>
      <c r="AA15" s="29">
        <f>'2014_MW_GW_Counties'!U15</f>
        <v>0</v>
      </c>
      <c r="AB15" s="28">
        <f>'2014_AG_GW_Counties'!Q15+'2014_Urban_GW_Counties'!Q15+'2014_MW_GW_Counties'!Q15</f>
        <v>0.30000000000000004</v>
      </c>
      <c r="AC15" s="28">
        <f>'2014_AG_GW_Counties'!R15+'2014_Urban_GW_Counties'!R15+'2014_MW_GW_Counties'!R15</f>
        <v>0</v>
      </c>
      <c r="AD15" s="28">
        <f>'2014_AG_GW_Counties'!S15+'2014_Urban_GW_Counties'!S15+'2014_MW_GW_Counties'!S15</f>
        <v>0.2</v>
      </c>
      <c r="AE15" s="28">
        <f>'2014_AG_GW_Counties'!W15</f>
        <v>0</v>
      </c>
      <c r="AF15" s="29">
        <f>'2014_Urban_GW_Counties'!W15</f>
        <v>0</v>
      </c>
      <c r="AG15" s="29">
        <f>'2014_MW_GW_Counties'!W15</f>
        <v>0</v>
      </c>
      <c r="AH15" s="28">
        <f>'2014_AG_GW_Counties'!W15+'2014_Urban_GW_Counties'!W15+'2014_MW_GW_Counties'!W15</f>
        <v>0</v>
      </c>
      <c r="AI15" s="29">
        <f t="shared" si="1"/>
        <v>5.3000000000000007</v>
      </c>
      <c r="AL15" s="148"/>
      <c r="AM15" s="152">
        <v>302</v>
      </c>
      <c r="AN15" s="153" t="s">
        <v>154</v>
      </c>
      <c r="AO15" s="154">
        <f t="shared" si="8"/>
        <v>620.80000000000007</v>
      </c>
      <c r="AP15" s="154">
        <f t="shared" si="8"/>
        <v>85.5</v>
      </c>
      <c r="AQ15" s="154">
        <f t="shared" si="8"/>
        <v>0</v>
      </c>
      <c r="AR15" s="154">
        <f t="shared" si="8"/>
        <v>706.30000000000007</v>
      </c>
      <c r="AS15" s="154">
        <f t="shared" si="8"/>
        <v>642.30000000000007</v>
      </c>
      <c r="AT15" s="154">
        <f t="shared" si="8"/>
        <v>141.69999999999999</v>
      </c>
      <c r="AU15" s="154">
        <f t="shared" si="8"/>
        <v>0</v>
      </c>
      <c r="AV15" s="154">
        <f t="shared" si="8"/>
        <v>128.4</v>
      </c>
      <c r="AW15" s="154">
        <f t="shared" si="8"/>
        <v>0</v>
      </c>
      <c r="AX15" s="154">
        <f t="shared" si="8"/>
        <v>0</v>
      </c>
      <c r="AY15" s="154">
        <f t="shared" si="8"/>
        <v>0</v>
      </c>
      <c r="AZ15" s="154">
        <f t="shared" si="8"/>
        <v>0</v>
      </c>
      <c r="BA15" s="154">
        <f t="shared" si="8"/>
        <v>0</v>
      </c>
      <c r="BB15" s="154">
        <f>AH9</f>
        <v>0</v>
      </c>
      <c r="BC15" s="154">
        <f>AI9</f>
        <v>784</v>
      </c>
    </row>
    <row r="16" spans="1:56" ht="13.5" thickTop="1" x14ac:dyDescent="0.2">
      <c r="A16" s="23" t="s">
        <v>36</v>
      </c>
      <c r="B16" s="24" t="s">
        <v>37</v>
      </c>
      <c r="C16" s="28">
        <f>'2014_AG_GW_Counties'!C16</f>
        <v>3346</v>
      </c>
      <c r="D16" s="29">
        <f>'2014_Urban_GW_Counties'!C16</f>
        <v>196.79999999999998</v>
      </c>
      <c r="E16" s="29">
        <f>'2014_MW_GW_Counties'!C16</f>
        <v>47.9</v>
      </c>
      <c r="F16" s="29">
        <f t="shared" si="0"/>
        <v>3590.7000000000003</v>
      </c>
      <c r="G16" s="28">
        <f>'2014_AG_GW_Counties'!H16</f>
        <v>3950.6</v>
      </c>
      <c r="H16" s="29">
        <f>'2014_Urban_GW_Counties'!H16</f>
        <v>224.39999999999998</v>
      </c>
      <c r="I16" s="29">
        <f>'2014_MW_GW_Counties'!H16</f>
        <v>61.3</v>
      </c>
      <c r="J16" s="28">
        <f>'2014_AG_GW_Counties'!D16+'2014_Urban_GW_Counties'!D16+'2014_MW_GW_Counties'!D16</f>
        <v>547.20000000000005</v>
      </c>
      <c r="K16" s="28">
        <f>'2014_AG_GW_Counties'!E16+'2014_Urban_GW_Counties'!E16+'2014_MW_GW_Counties'!E16</f>
        <v>132.1</v>
      </c>
      <c r="L16" s="28">
        <f>'2014_AG_GW_Counties'!F16+'2014_Urban_GW_Counties'!F16+'2014_MW_GW_Counties'!F16</f>
        <v>29.599999999999998</v>
      </c>
      <c r="M16" s="28">
        <f>'2014_AG_GW_Counties'!J16</f>
        <v>14.1</v>
      </c>
      <c r="N16" s="29">
        <f>'2014_Urban_GW_Counties'!J16</f>
        <v>3.5</v>
      </c>
      <c r="O16" s="29">
        <f>'2014_MW_GW_Counties'!J16</f>
        <v>0</v>
      </c>
      <c r="P16" s="28">
        <f>'2014_AG_GW_Counties'!J16+'2014_Urban_GW_Counties'!J16+'2014_MW_GW_Counties'!J16</f>
        <v>17.600000000000001</v>
      </c>
      <c r="Q16" s="29">
        <f>'2014_AG_GW_Counties'!H16+'2014_Urban_GW_Counties'!H16+'2014_MW_GW_Counties'!H16</f>
        <v>4236.3</v>
      </c>
      <c r="S16" s="27">
        <v>503</v>
      </c>
      <c r="T16" s="25" t="s">
        <v>159</v>
      </c>
      <c r="U16" s="28">
        <f>'2014_AG_GW_Counties'!P16</f>
        <v>332.4</v>
      </c>
      <c r="V16" s="29">
        <f>'2014_Urban_GW_Counties'!P16</f>
        <v>22.7</v>
      </c>
      <c r="W16" s="29">
        <f>'2014_MW_GW_Counties'!P16</f>
        <v>0</v>
      </c>
      <c r="X16" s="29">
        <f t="shared" si="3"/>
        <v>355.09999999999997</v>
      </c>
      <c r="Y16" s="28">
        <f>'2014_AG_GW_Counties'!U16</f>
        <v>501.1</v>
      </c>
      <c r="Z16" s="29">
        <f>'2014_Urban_GW_Counties'!U16</f>
        <v>33.299999999999997</v>
      </c>
      <c r="AA16" s="29">
        <f>'2014_MW_GW_Counties'!U16</f>
        <v>0.90000000000000013</v>
      </c>
      <c r="AB16" s="28">
        <f>'2014_AG_GW_Counties'!Q16+'2014_Urban_GW_Counties'!Q16+'2014_MW_GW_Counties'!Q16</f>
        <v>27.5</v>
      </c>
      <c r="AC16" s="28">
        <f>'2014_AG_GW_Counties'!R16+'2014_Urban_GW_Counties'!R16+'2014_MW_GW_Counties'!R16</f>
        <v>0</v>
      </c>
      <c r="AD16" s="28">
        <f>'2014_AG_GW_Counties'!S16+'2014_Urban_GW_Counties'!S16+'2014_MW_GW_Counties'!S16</f>
        <v>21</v>
      </c>
      <c r="AE16" s="28">
        <f>'2014_AG_GW_Counties'!W16</f>
        <v>1.1000000000000001</v>
      </c>
      <c r="AF16" s="29">
        <f>'2014_Urban_GW_Counties'!W16</f>
        <v>0</v>
      </c>
      <c r="AG16" s="29">
        <f>'2014_MW_GW_Counties'!W16</f>
        <v>0</v>
      </c>
      <c r="AH16" s="28">
        <f>'2014_AG_GW_Counties'!W16+'2014_Urban_GW_Counties'!W16+'2014_MW_GW_Counties'!W16</f>
        <v>1.1000000000000001</v>
      </c>
      <c r="AI16" s="29">
        <f t="shared" si="1"/>
        <v>535.29999999999995</v>
      </c>
      <c r="AL16" s="148"/>
      <c r="AM16" s="150"/>
      <c r="AN16" s="155" t="s">
        <v>242</v>
      </c>
      <c r="AO16" s="138">
        <f>SUM(AO14:AO15)</f>
        <v>1212.1000000000001</v>
      </c>
      <c r="AP16" s="138">
        <f t="shared" ref="AP16:BC16" si="9">SUM(AP14:AP15)</f>
        <v>191.2</v>
      </c>
      <c r="AQ16" s="138">
        <f t="shared" si="9"/>
        <v>0</v>
      </c>
      <c r="AR16" s="138">
        <f t="shared" si="9"/>
        <v>1403.3000000000002</v>
      </c>
      <c r="AS16" s="138">
        <f t="shared" si="9"/>
        <v>1260.3</v>
      </c>
      <c r="AT16" s="138">
        <f t="shared" si="9"/>
        <v>264.19999999999993</v>
      </c>
      <c r="AU16" s="138">
        <f t="shared" si="9"/>
        <v>0.4</v>
      </c>
      <c r="AV16" s="138">
        <f t="shared" si="9"/>
        <v>313.5</v>
      </c>
      <c r="AW16" s="138">
        <f t="shared" si="9"/>
        <v>1.8</v>
      </c>
      <c r="AX16" s="138">
        <f t="shared" si="9"/>
        <v>4.3</v>
      </c>
      <c r="AY16" s="138">
        <f t="shared" si="9"/>
        <v>0</v>
      </c>
      <c r="AZ16" s="138">
        <f t="shared" si="9"/>
        <v>0</v>
      </c>
      <c r="BA16" s="138">
        <f t="shared" si="9"/>
        <v>0</v>
      </c>
      <c r="BB16" s="138">
        <f t="shared" si="9"/>
        <v>0</v>
      </c>
      <c r="BC16" s="138">
        <f t="shared" si="9"/>
        <v>1524.8999999999999</v>
      </c>
      <c r="BD16" s="28">
        <f>AS16+AT16+AU16</f>
        <v>1524.9</v>
      </c>
    </row>
    <row r="17" spans="1:56" x14ac:dyDescent="0.2">
      <c r="A17" s="23" t="s">
        <v>38</v>
      </c>
      <c r="B17" s="24" t="s">
        <v>39</v>
      </c>
      <c r="C17" s="28">
        <f>'2014_AG_GW_Counties'!C17</f>
        <v>1203.9000000000001</v>
      </c>
      <c r="D17" s="29">
        <f>'2014_Urban_GW_Counties'!C17</f>
        <v>29.8</v>
      </c>
      <c r="E17" s="29">
        <f>'2014_MW_GW_Counties'!C17</f>
        <v>0</v>
      </c>
      <c r="F17" s="29">
        <f t="shared" si="0"/>
        <v>1233.7</v>
      </c>
      <c r="G17" s="28">
        <f>'2014_AG_GW_Counties'!H17</f>
        <v>1414.8</v>
      </c>
      <c r="H17" s="29">
        <f>'2014_Urban_GW_Counties'!H17</f>
        <v>32.200000000000003</v>
      </c>
      <c r="I17" s="29">
        <f>'2014_MW_GW_Counties'!H17</f>
        <v>0</v>
      </c>
      <c r="J17" s="28">
        <f>'2014_AG_GW_Counties'!D17+'2014_Urban_GW_Counties'!D17+'2014_MW_GW_Counties'!D17</f>
        <v>142</v>
      </c>
      <c r="K17" s="28">
        <f>'2014_AG_GW_Counties'!E17+'2014_Urban_GW_Counties'!E17+'2014_MW_GW_Counties'!E17</f>
        <v>0</v>
      </c>
      <c r="L17" s="28">
        <f>'2014_AG_GW_Counties'!F17+'2014_Urban_GW_Counties'!F17+'2014_MW_GW_Counties'!F17</f>
        <v>9.0999999999999979</v>
      </c>
      <c r="M17" s="28">
        <f>'2014_AG_GW_Counties'!J17</f>
        <v>0</v>
      </c>
      <c r="N17" s="29">
        <f>'2014_Urban_GW_Counties'!J17</f>
        <v>0</v>
      </c>
      <c r="O17" s="29">
        <f>'2014_MW_GW_Counties'!J17</f>
        <v>0</v>
      </c>
      <c r="P17" s="28">
        <f>'2014_AG_GW_Counties'!J17+'2014_Urban_GW_Counties'!J17+'2014_MW_GW_Counties'!J17</f>
        <v>0</v>
      </c>
      <c r="Q17" s="29">
        <f>'2014_AG_GW_Counties'!H17+'2014_Urban_GW_Counties'!H17+'2014_MW_GW_Counties'!H17</f>
        <v>1447</v>
      </c>
      <c r="S17" s="27">
        <v>504</v>
      </c>
      <c r="T17" s="25" t="s">
        <v>160</v>
      </c>
      <c r="U17" s="28">
        <f>'2014_AG_GW_Counties'!P17</f>
        <v>216.8</v>
      </c>
      <c r="V17" s="29">
        <f>'2014_Urban_GW_Counties'!P17</f>
        <v>34.400000000000006</v>
      </c>
      <c r="W17" s="29">
        <f>'2014_MW_GW_Counties'!P17</f>
        <v>0</v>
      </c>
      <c r="X17" s="29">
        <f t="shared" si="3"/>
        <v>251.20000000000002</v>
      </c>
      <c r="Y17" s="28">
        <f>'2014_AG_GW_Counties'!U17</f>
        <v>317.2</v>
      </c>
      <c r="Z17" s="29">
        <f>'2014_Urban_GW_Counties'!U17</f>
        <v>64.900000000000006</v>
      </c>
      <c r="AA17" s="29">
        <f>'2014_MW_GW_Counties'!U17</f>
        <v>1.1000000000000001</v>
      </c>
      <c r="AB17" s="28">
        <f>'2014_AG_GW_Counties'!Q17+'2014_Urban_GW_Counties'!Q17+'2014_MW_GW_Counties'!Q17</f>
        <v>25.200000000000003</v>
      </c>
      <c r="AC17" s="28">
        <f>'2014_AG_GW_Counties'!R17+'2014_Urban_GW_Counties'!R17+'2014_MW_GW_Counties'!R17</f>
        <v>0</v>
      </c>
      <c r="AD17" s="28">
        <f>'2014_AG_GW_Counties'!S17+'2014_Urban_GW_Counties'!S17+'2014_MW_GW_Counties'!S17</f>
        <v>20.399999999999995</v>
      </c>
      <c r="AE17" s="28">
        <f>'2014_AG_GW_Counties'!W17</f>
        <v>0</v>
      </c>
      <c r="AF17" s="29">
        <f>'2014_Urban_GW_Counties'!W17</f>
        <v>0</v>
      </c>
      <c r="AG17" s="29">
        <f>'2014_MW_GW_Counties'!W17</f>
        <v>0</v>
      </c>
      <c r="AH17" s="28">
        <f>'2014_AG_GW_Counties'!W17+'2014_Urban_GW_Counties'!W17+'2014_MW_GW_Counties'!W17</f>
        <v>0</v>
      </c>
      <c r="AI17" s="29">
        <f t="shared" si="1"/>
        <v>383.20000000000005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'2014_AG_GW_Counties'!C18</f>
        <v>48</v>
      </c>
      <c r="D18" s="29">
        <f>'2014_Urban_GW_Counties'!C18</f>
        <v>4.2</v>
      </c>
      <c r="E18" s="29">
        <f>'2014_MW_GW_Counties'!C18</f>
        <v>0</v>
      </c>
      <c r="F18" s="29">
        <f t="shared" si="0"/>
        <v>52.2</v>
      </c>
      <c r="G18" s="28">
        <f>'2014_AG_GW_Counties'!H18</f>
        <v>61.6</v>
      </c>
      <c r="H18" s="29">
        <f>'2014_Urban_GW_Counties'!H18</f>
        <v>10.1</v>
      </c>
      <c r="I18" s="29">
        <f>'2014_MW_GW_Counties'!H18</f>
        <v>0</v>
      </c>
      <c r="J18" s="28">
        <f>'2014_AG_GW_Counties'!D18+'2014_Urban_GW_Counties'!D18+'2014_MW_GW_Counties'!D18</f>
        <v>4.5</v>
      </c>
      <c r="K18" s="28">
        <f>'2014_AG_GW_Counties'!E18+'2014_Urban_GW_Counties'!E18+'2014_MW_GW_Counties'!E18</f>
        <v>0</v>
      </c>
      <c r="L18" s="28">
        <f>'2014_AG_GW_Counties'!F18+'2014_Urban_GW_Counties'!F18+'2014_MW_GW_Counties'!F18</f>
        <v>0.30000000000000004</v>
      </c>
      <c r="M18" s="28">
        <f>'2014_AG_GW_Counties'!J18</f>
        <v>0</v>
      </c>
      <c r="N18" s="29">
        <f>'2014_Urban_GW_Counties'!J18</f>
        <v>0</v>
      </c>
      <c r="O18" s="29">
        <f>'2014_MW_GW_Counties'!J18</f>
        <v>0</v>
      </c>
      <c r="P18" s="28">
        <f>'2014_AG_GW_Counties'!J18+'2014_Urban_GW_Counties'!J18+'2014_MW_GW_Counties'!J18</f>
        <v>0</v>
      </c>
      <c r="Q18" s="29">
        <f>'2014_AG_GW_Counties'!H18+'2014_Urban_GW_Counties'!H18+'2014_MW_GW_Counties'!H18</f>
        <v>71.7</v>
      </c>
      <c r="S18" s="27">
        <v>505</v>
      </c>
      <c r="T18" s="25" t="s">
        <v>161</v>
      </c>
      <c r="U18" s="28">
        <f>'2014_AG_GW_Counties'!P18</f>
        <v>59.1</v>
      </c>
      <c r="V18" s="29">
        <f>'2014_Urban_GW_Counties'!P18</f>
        <v>4.4000000000000004</v>
      </c>
      <c r="W18" s="29">
        <f>'2014_MW_GW_Counties'!P18</f>
        <v>0</v>
      </c>
      <c r="X18" s="29">
        <f t="shared" si="3"/>
        <v>63.5</v>
      </c>
      <c r="Y18" s="28">
        <f>'2014_AG_GW_Counties'!U18</f>
        <v>72.900000000000006</v>
      </c>
      <c r="Z18" s="29">
        <f>'2014_Urban_GW_Counties'!U18</f>
        <v>10.4</v>
      </c>
      <c r="AA18" s="29">
        <f>'2014_MW_GW_Counties'!U18</f>
        <v>0</v>
      </c>
      <c r="AB18" s="28">
        <f>'2014_AG_GW_Counties'!Q18+'2014_Urban_GW_Counties'!Q18+'2014_MW_GW_Counties'!Q18</f>
        <v>4.7</v>
      </c>
      <c r="AC18" s="28">
        <f>'2014_AG_GW_Counties'!R18+'2014_Urban_GW_Counties'!R18+'2014_MW_GW_Counties'!R18</f>
        <v>0</v>
      </c>
      <c r="AD18" s="28">
        <f>'2014_AG_GW_Counties'!S18+'2014_Urban_GW_Counties'!S18+'2014_MW_GW_Counties'!S18</f>
        <v>0.30000000000000004</v>
      </c>
      <c r="AE18" s="28">
        <f>'2014_AG_GW_Counties'!W18</f>
        <v>0</v>
      </c>
      <c r="AF18" s="29">
        <f>'2014_Urban_GW_Counties'!W18</f>
        <v>0</v>
      </c>
      <c r="AG18" s="29">
        <f>'2014_MW_GW_Counties'!W18</f>
        <v>0</v>
      </c>
      <c r="AH18" s="28">
        <f>'2014_AG_GW_Counties'!W18+'2014_Urban_GW_Counties'!W18+'2014_MW_GW_Counties'!W18</f>
        <v>0</v>
      </c>
      <c r="AI18" s="29">
        <f t="shared" si="1"/>
        <v>83.300000000000011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'2014_AG_GW_Counties'!C19</f>
        <v>60.5</v>
      </c>
      <c r="D19" s="29">
        <f>'2014_Urban_GW_Counties'!C19</f>
        <v>8.1</v>
      </c>
      <c r="E19" s="29">
        <f>'2014_MW_GW_Counties'!C19</f>
        <v>8</v>
      </c>
      <c r="F19" s="29">
        <f t="shared" si="0"/>
        <v>76.599999999999994</v>
      </c>
      <c r="G19" s="28">
        <f>'2014_AG_GW_Counties'!H19</f>
        <v>214.49999999999997</v>
      </c>
      <c r="H19" s="29">
        <f>'2014_Urban_GW_Counties'!H19</f>
        <v>8.6999999999999993</v>
      </c>
      <c r="I19" s="29">
        <f>'2014_MW_GW_Counties'!H19</f>
        <v>20.8</v>
      </c>
      <c r="J19" s="28">
        <f>'2014_AG_GW_Counties'!D19+'2014_Urban_GW_Counties'!D19+'2014_MW_GW_Counties'!D19</f>
        <v>13.3</v>
      </c>
      <c r="K19" s="28">
        <f>'2014_AG_GW_Counties'!E19+'2014_Urban_GW_Counties'!E19+'2014_MW_GW_Counties'!E19</f>
        <v>0</v>
      </c>
      <c r="L19" s="28">
        <f>'2014_AG_GW_Counties'!F19+'2014_Urban_GW_Counties'!F19+'2014_MW_GW_Counties'!F19</f>
        <v>3.4000000000000004</v>
      </c>
      <c r="M19" s="28">
        <f>'2014_AG_GW_Counties'!J19</f>
        <v>6</v>
      </c>
      <c r="N19" s="29">
        <f>'2014_Urban_GW_Counties'!J19</f>
        <v>0</v>
      </c>
      <c r="O19" s="29">
        <f>'2014_MW_GW_Counties'!J19</f>
        <v>0.5</v>
      </c>
      <c r="P19" s="28">
        <f>'2014_AG_GW_Counties'!J19+'2014_Urban_GW_Counties'!J19+'2014_MW_GW_Counties'!J19</f>
        <v>6.5</v>
      </c>
      <c r="Q19" s="29">
        <f>'2014_AG_GW_Counties'!H19+'2014_Urban_GW_Counties'!H19+'2014_MW_GW_Counties'!H19</f>
        <v>243.99999999999997</v>
      </c>
      <c r="S19" s="27">
        <v>506</v>
      </c>
      <c r="T19" s="25" t="s">
        <v>162</v>
      </c>
      <c r="U19" s="28">
        <f>'2014_AG_GW_Counties'!P19</f>
        <v>534.1</v>
      </c>
      <c r="V19" s="29">
        <f>'2014_Urban_GW_Counties'!P19</f>
        <v>10.8</v>
      </c>
      <c r="W19" s="29">
        <f>'2014_MW_GW_Counties'!P19</f>
        <v>9</v>
      </c>
      <c r="X19" s="29">
        <f t="shared" si="3"/>
        <v>553.9</v>
      </c>
      <c r="Y19" s="28">
        <f>'2014_AG_GW_Counties'!U19</f>
        <v>1603.6</v>
      </c>
      <c r="Z19" s="29">
        <f>'2014_Urban_GW_Counties'!U19</f>
        <v>11.100000000000001</v>
      </c>
      <c r="AA19" s="29">
        <f>'2014_MW_GW_Counties'!U19</f>
        <v>141.90000000000003</v>
      </c>
      <c r="AB19" s="28">
        <f>'2014_AG_GW_Counties'!Q19+'2014_Urban_GW_Counties'!Q19+'2014_MW_GW_Counties'!Q19</f>
        <v>24.699999999999996</v>
      </c>
      <c r="AC19" s="28">
        <f>'2014_AG_GW_Counties'!R19+'2014_Urban_GW_Counties'!R19+'2014_MW_GW_Counties'!R19</f>
        <v>0</v>
      </c>
      <c r="AD19" s="28">
        <f>'2014_AG_GW_Counties'!S19+'2014_Urban_GW_Counties'!S19+'2014_MW_GW_Counties'!S19</f>
        <v>40.399999999999984</v>
      </c>
      <c r="AE19" s="28">
        <f>'2014_AG_GW_Counties'!W19</f>
        <v>32.9</v>
      </c>
      <c r="AF19" s="29">
        <f>'2014_Urban_GW_Counties'!W19</f>
        <v>0</v>
      </c>
      <c r="AG19" s="29">
        <f>'2014_MW_GW_Counties'!W19</f>
        <v>13.2</v>
      </c>
      <c r="AH19" s="28">
        <f>'2014_AG_GW_Counties'!W19+'2014_Urban_GW_Counties'!W19+'2014_MW_GW_Counties'!W19</f>
        <v>46.099999999999994</v>
      </c>
      <c r="AI19" s="29">
        <f t="shared" si="1"/>
        <v>1756.6</v>
      </c>
      <c r="AL19" s="148" t="s">
        <v>234</v>
      </c>
      <c r="AM19" s="150">
        <v>401</v>
      </c>
      <c r="AN19" s="151" t="s">
        <v>93</v>
      </c>
      <c r="AO19" s="138">
        <f t="shared" ref="AO19:BC22" si="10">U10</f>
        <v>460.09999999999997</v>
      </c>
      <c r="AP19" s="138">
        <f t="shared" si="10"/>
        <v>100.8</v>
      </c>
      <c r="AQ19" s="138">
        <f t="shared" si="10"/>
        <v>0</v>
      </c>
      <c r="AR19" s="138">
        <f t="shared" si="10"/>
        <v>560.9</v>
      </c>
      <c r="AS19" s="138">
        <f t="shared" si="10"/>
        <v>472.79999999999995</v>
      </c>
      <c r="AT19" s="138">
        <f t="shared" si="10"/>
        <v>269.60000000000002</v>
      </c>
      <c r="AU19" s="138">
        <f t="shared" si="10"/>
        <v>0</v>
      </c>
      <c r="AV19" s="138">
        <f t="shared" si="10"/>
        <v>114.7</v>
      </c>
      <c r="AW19" s="138">
        <f t="shared" si="10"/>
        <v>3.8</v>
      </c>
      <c r="AX19" s="138">
        <f t="shared" si="10"/>
        <v>0</v>
      </c>
      <c r="AY19" s="138">
        <f t="shared" si="10"/>
        <v>0</v>
      </c>
      <c r="AZ19" s="138">
        <f t="shared" si="10"/>
        <v>0</v>
      </c>
      <c r="BA19" s="138">
        <f t="shared" si="10"/>
        <v>0</v>
      </c>
      <c r="BB19" s="138">
        <f t="shared" si="10"/>
        <v>0</v>
      </c>
      <c r="BC19" s="138">
        <f t="shared" si="10"/>
        <v>742.4</v>
      </c>
    </row>
    <row r="20" spans="1:56" x14ac:dyDescent="0.2">
      <c r="A20" s="23" t="s">
        <v>44</v>
      </c>
      <c r="B20" s="24" t="s">
        <v>45</v>
      </c>
      <c r="C20" s="28">
        <f>'2014_AG_GW_Counties'!C20</f>
        <v>65.099999999999994</v>
      </c>
      <c r="D20" s="29">
        <f>'2014_Urban_GW_Counties'!C20</f>
        <v>740.59999999999991</v>
      </c>
      <c r="E20" s="29">
        <f>'2014_MW_GW_Counties'!C20</f>
        <v>0</v>
      </c>
      <c r="F20" s="29">
        <f t="shared" si="0"/>
        <v>805.69999999999993</v>
      </c>
      <c r="G20" s="28">
        <f>'2014_AG_GW_Counties'!H20</f>
        <v>79.099999999999994</v>
      </c>
      <c r="H20" s="29">
        <f>'2014_Urban_GW_Counties'!H20</f>
        <v>1699.2</v>
      </c>
      <c r="I20" s="29">
        <f>'2014_MW_GW_Counties'!H20</f>
        <v>27.900000000000002</v>
      </c>
      <c r="J20" s="28">
        <f>'2014_AG_GW_Counties'!D20+'2014_Urban_GW_Counties'!D20+'2014_MW_GW_Counties'!D20</f>
        <v>105.19999999999999</v>
      </c>
      <c r="K20" s="28">
        <f>'2014_AG_GW_Counties'!E20+'2014_Urban_GW_Counties'!E20+'2014_MW_GW_Counties'!E20</f>
        <v>65.099999999999994</v>
      </c>
      <c r="L20" s="28">
        <f>'2014_AG_GW_Counties'!F20+'2014_Urban_GW_Counties'!F20+'2014_MW_GW_Counties'!F20</f>
        <v>0</v>
      </c>
      <c r="M20" s="28">
        <f>'2014_AG_GW_Counties'!J20</f>
        <v>9.6</v>
      </c>
      <c r="N20" s="29">
        <f>'2014_Urban_GW_Counties'!J20</f>
        <v>4.4999999999999991</v>
      </c>
      <c r="O20" s="29">
        <f>'2014_MW_GW_Counties'!J20</f>
        <v>0</v>
      </c>
      <c r="P20" s="28">
        <f>'2014_AG_GW_Counties'!J20+'2014_Urban_GW_Counties'!J20+'2014_MW_GW_Counties'!J20</f>
        <v>14.099999999999998</v>
      </c>
      <c r="Q20" s="29">
        <f>'2014_AG_GW_Counties'!H20+'2014_Urban_GW_Counties'!H20+'2014_MW_GW_Counties'!H20</f>
        <v>1806.2</v>
      </c>
      <c r="S20" s="27">
        <v>507</v>
      </c>
      <c r="T20" s="25" t="s">
        <v>163</v>
      </c>
      <c r="U20" s="28">
        <f>'2014_AG_GW_Counties'!P20</f>
        <v>619.5</v>
      </c>
      <c r="V20" s="29">
        <f>'2014_Urban_GW_Counties'!P20</f>
        <v>39.5</v>
      </c>
      <c r="W20" s="29">
        <f>'2014_MW_GW_Counties'!P20</f>
        <v>8.9</v>
      </c>
      <c r="X20" s="29">
        <f t="shared" si="3"/>
        <v>667.9</v>
      </c>
      <c r="Y20" s="28">
        <f>'2014_AG_GW_Counties'!U20</f>
        <v>2130.1000000000004</v>
      </c>
      <c r="Z20" s="29">
        <f>'2014_Urban_GW_Counties'!U20</f>
        <v>59.3</v>
      </c>
      <c r="AA20" s="29">
        <f>'2014_MW_GW_Counties'!U20</f>
        <v>304.79999999999995</v>
      </c>
      <c r="AB20" s="28">
        <f>'2014_AG_GW_Counties'!Q20+'2014_Urban_GW_Counties'!Q20+'2014_MW_GW_Counties'!Q20</f>
        <v>86.800000000000011</v>
      </c>
      <c r="AC20" s="28">
        <f>'2014_AG_GW_Counties'!R20+'2014_Urban_GW_Counties'!R20+'2014_MW_GW_Counties'!R20</f>
        <v>0</v>
      </c>
      <c r="AD20" s="28">
        <f>'2014_AG_GW_Counties'!S20+'2014_Urban_GW_Counties'!S20+'2014_MW_GW_Counties'!S20</f>
        <v>137.30000000000001</v>
      </c>
      <c r="AE20" s="28">
        <f>'2014_AG_GW_Counties'!W20</f>
        <v>140.9</v>
      </c>
      <c r="AF20" s="29">
        <f>'2014_Urban_GW_Counties'!W20</f>
        <v>0</v>
      </c>
      <c r="AG20" s="29">
        <f>'2014_MW_GW_Counties'!W20</f>
        <v>132.20000000000002</v>
      </c>
      <c r="AH20" s="28">
        <f>'2014_AG_GW_Counties'!W20+'2014_Urban_GW_Counties'!W20+'2014_MW_GW_Counties'!W20</f>
        <v>273.10000000000002</v>
      </c>
      <c r="AI20" s="29">
        <f t="shared" si="1"/>
        <v>2494.2000000000007</v>
      </c>
      <c r="AL20" s="148"/>
      <c r="AM20" s="150">
        <v>402</v>
      </c>
      <c r="AN20" s="151" t="s">
        <v>155</v>
      </c>
      <c r="AO20" s="138">
        <f t="shared" si="10"/>
        <v>4.0999999999999996</v>
      </c>
      <c r="AP20" s="138">
        <f t="shared" si="10"/>
        <v>629.00000000000011</v>
      </c>
      <c r="AQ20" s="138">
        <f t="shared" si="10"/>
        <v>0</v>
      </c>
      <c r="AR20" s="138">
        <f t="shared" si="10"/>
        <v>633.10000000000014</v>
      </c>
      <c r="AS20" s="138">
        <f t="shared" si="10"/>
        <v>8.5</v>
      </c>
      <c r="AT20" s="138">
        <f t="shared" si="10"/>
        <v>1521.6</v>
      </c>
      <c r="AU20" s="138">
        <f t="shared" si="10"/>
        <v>27.900000000000002</v>
      </c>
      <c r="AV20" s="138">
        <f t="shared" si="10"/>
        <v>58.800000000000004</v>
      </c>
      <c r="AW20" s="138">
        <f t="shared" si="10"/>
        <v>65.099999999999994</v>
      </c>
      <c r="AX20" s="138">
        <f t="shared" si="10"/>
        <v>0</v>
      </c>
      <c r="AY20" s="138">
        <f t="shared" si="10"/>
        <v>0</v>
      </c>
      <c r="AZ20" s="138">
        <f t="shared" si="10"/>
        <v>0</v>
      </c>
      <c r="BA20" s="138">
        <f t="shared" si="10"/>
        <v>0</v>
      </c>
      <c r="BB20" s="138">
        <f t="shared" si="10"/>
        <v>0</v>
      </c>
      <c r="BC20" s="138">
        <f t="shared" si="10"/>
        <v>1558</v>
      </c>
    </row>
    <row r="21" spans="1:56" x14ac:dyDescent="0.2">
      <c r="A21" s="23" t="s">
        <v>46</v>
      </c>
      <c r="B21" s="24" t="s">
        <v>47</v>
      </c>
      <c r="C21" s="28">
        <f>'2014_AG_GW_Counties'!C21</f>
        <v>1117.8000000000002</v>
      </c>
      <c r="D21" s="29">
        <f>'2014_Urban_GW_Counties'!C21</f>
        <v>29.5</v>
      </c>
      <c r="E21" s="29">
        <f>'2014_MW_GW_Counties'!C21</f>
        <v>0</v>
      </c>
      <c r="F21" s="29">
        <f t="shared" si="0"/>
        <v>1147.3000000000002</v>
      </c>
      <c r="G21" s="28">
        <f>'2014_AG_GW_Counties'!H21</f>
        <v>1181.0999999999999</v>
      </c>
      <c r="H21" s="29">
        <f>'2014_Urban_GW_Counties'!H21</f>
        <v>29.5</v>
      </c>
      <c r="I21" s="29">
        <f>'2014_MW_GW_Counties'!H21</f>
        <v>0</v>
      </c>
      <c r="J21" s="28">
        <f>'2014_AG_GW_Counties'!D21+'2014_Urban_GW_Counties'!D21+'2014_MW_GW_Counties'!D21</f>
        <v>110.1</v>
      </c>
      <c r="K21" s="28">
        <f>'2014_AG_GW_Counties'!E21+'2014_Urban_GW_Counties'!E21+'2014_MW_GW_Counties'!E21</f>
        <v>0</v>
      </c>
      <c r="L21" s="28">
        <f>'2014_AG_GW_Counties'!F21+'2014_Urban_GW_Counties'!F21+'2014_MW_GW_Counties'!F21</f>
        <v>3.2</v>
      </c>
      <c r="M21" s="28">
        <f>'2014_AG_GW_Counties'!J21</f>
        <v>0</v>
      </c>
      <c r="N21" s="29">
        <f>'2014_Urban_GW_Counties'!J21</f>
        <v>0</v>
      </c>
      <c r="O21" s="29">
        <f>'2014_MW_GW_Counties'!J21</f>
        <v>0</v>
      </c>
      <c r="P21" s="28">
        <f>'2014_AG_GW_Counties'!J21+'2014_Urban_GW_Counties'!J21+'2014_MW_GW_Counties'!J21</f>
        <v>0</v>
      </c>
      <c r="Q21" s="29">
        <f>'2014_AG_GW_Counties'!H21+'2014_Urban_GW_Counties'!H21+'2014_MW_GW_Counties'!H21</f>
        <v>1210.5999999999999</v>
      </c>
      <c r="S21" s="27">
        <v>508</v>
      </c>
      <c r="T21" s="25" t="s">
        <v>164</v>
      </c>
      <c r="U21" s="28">
        <f>'2014_AG_GW_Counties'!P21</f>
        <v>21.7</v>
      </c>
      <c r="V21" s="29">
        <f>'2014_Urban_GW_Counties'!P21</f>
        <v>17.7</v>
      </c>
      <c r="W21" s="29">
        <f>'2014_MW_GW_Counties'!P21</f>
        <v>0</v>
      </c>
      <c r="X21" s="29">
        <f t="shared" si="3"/>
        <v>39.4</v>
      </c>
      <c r="Y21" s="28">
        <f>'2014_AG_GW_Counties'!U21</f>
        <v>281.7</v>
      </c>
      <c r="Z21" s="29">
        <f>'2014_Urban_GW_Counties'!U21</f>
        <v>99.799999999999983</v>
      </c>
      <c r="AA21" s="29">
        <f>'2014_MW_GW_Counties'!U21</f>
        <v>0.4</v>
      </c>
      <c r="AB21" s="28">
        <f>'2014_AG_GW_Counties'!Q21+'2014_Urban_GW_Counties'!Q21+'2014_MW_GW_Counties'!Q21</f>
        <v>29.099999999999994</v>
      </c>
      <c r="AC21" s="28">
        <f>'2014_AG_GW_Counties'!R21+'2014_Urban_GW_Counties'!R21+'2014_MW_GW_Counties'!R21</f>
        <v>0</v>
      </c>
      <c r="AD21" s="28">
        <f>'2014_AG_GW_Counties'!S21+'2014_Urban_GW_Counties'!S21+'2014_MW_GW_Counties'!S21</f>
        <v>19.600000000000001</v>
      </c>
      <c r="AE21" s="28">
        <f>'2014_AG_GW_Counties'!W21</f>
        <v>1.6</v>
      </c>
      <c r="AF21" s="29">
        <f>'2014_Urban_GW_Counties'!W21</f>
        <v>0</v>
      </c>
      <c r="AG21" s="29">
        <f>'2014_MW_GW_Counties'!W21</f>
        <v>0</v>
      </c>
      <c r="AH21" s="28">
        <f>'2014_AG_GW_Counties'!W21+'2014_Urban_GW_Counties'!W21+'2014_MW_GW_Counties'!W21</f>
        <v>1.6</v>
      </c>
      <c r="AI21" s="29">
        <f t="shared" si="1"/>
        <v>381.9</v>
      </c>
      <c r="AL21" s="148"/>
      <c r="AM21" s="150">
        <v>403</v>
      </c>
      <c r="AN21" s="151" t="s">
        <v>156</v>
      </c>
      <c r="AO21" s="138">
        <f t="shared" si="10"/>
        <v>212</v>
      </c>
      <c r="AP21" s="138">
        <f t="shared" si="10"/>
        <v>514</v>
      </c>
      <c r="AQ21" s="138">
        <f t="shared" si="10"/>
        <v>0.2</v>
      </c>
      <c r="AR21" s="138">
        <f t="shared" si="10"/>
        <v>726.2</v>
      </c>
      <c r="AS21" s="138">
        <f t="shared" si="10"/>
        <v>223.2</v>
      </c>
      <c r="AT21" s="138">
        <f t="shared" si="10"/>
        <v>1162.1999999999998</v>
      </c>
      <c r="AU21" s="138">
        <f t="shared" si="10"/>
        <v>6.1</v>
      </c>
      <c r="AV21" s="138">
        <f t="shared" si="10"/>
        <v>306.09999999999997</v>
      </c>
      <c r="AW21" s="138">
        <f t="shared" si="10"/>
        <v>8.6000000000000014</v>
      </c>
      <c r="AX21" s="138">
        <f t="shared" si="10"/>
        <v>0</v>
      </c>
      <c r="AY21" s="138">
        <f t="shared" si="10"/>
        <v>10.5</v>
      </c>
      <c r="AZ21" s="138">
        <f t="shared" si="10"/>
        <v>232.5</v>
      </c>
      <c r="BA21" s="138">
        <f t="shared" si="10"/>
        <v>0</v>
      </c>
      <c r="BB21" s="138">
        <f t="shared" si="10"/>
        <v>243</v>
      </c>
      <c r="BC21" s="138">
        <f t="shared" si="10"/>
        <v>1391.4999999999998</v>
      </c>
    </row>
    <row r="22" spans="1:56" ht="13.5" thickBot="1" x14ac:dyDescent="0.25">
      <c r="A22" s="23" t="s">
        <v>48</v>
      </c>
      <c r="B22" s="24" t="s">
        <v>49</v>
      </c>
      <c r="C22" s="28">
        <f>'2014_AG_GW_Counties'!C22</f>
        <v>6.8000000000000007</v>
      </c>
      <c r="D22" s="29">
        <f>'2014_Urban_GW_Counties'!C22</f>
        <v>0.4</v>
      </c>
      <c r="E22" s="29">
        <f>'2014_MW_GW_Counties'!C22</f>
        <v>0</v>
      </c>
      <c r="F22" s="29">
        <f t="shared" si="0"/>
        <v>7.2000000000000011</v>
      </c>
      <c r="G22" s="28">
        <f>'2014_AG_GW_Counties'!H22</f>
        <v>12.7</v>
      </c>
      <c r="H22" s="29">
        <f>'2014_Urban_GW_Counties'!H22</f>
        <v>34.199999999999996</v>
      </c>
      <c r="I22" s="29">
        <f>'2014_MW_GW_Counties'!H22</f>
        <v>0</v>
      </c>
      <c r="J22" s="28">
        <f>'2014_AG_GW_Counties'!D22+'2014_Urban_GW_Counties'!D22+'2014_MW_GW_Counties'!D22</f>
        <v>9.7000000000000011</v>
      </c>
      <c r="K22" s="28">
        <f>'2014_AG_GW_Counties'!E22+'2014_Urban_GW_Counties'!E22+'2014_MW_GW_Counties'!E22</f>
        <v>0</v>
      </c>
      <c r="L22" s="28">
        <f>'2014_AG_GW_Counties'!F22+'2014_Urban_GW_Counties'!F22+'2014_MW_GW_Counties'!F22</f>
        <v>2</v>
      </c>
      <c r="M22" s="28">
        <f>'2014_AG_GW_Counties'!J22</f>
        <v>0</v>
      </c>
      <c r="N22" s="29">
        <f>'2014_Urban_GW_Counties'!J22</f>
        <v>0</v>
      </c>
      <c r="O22" s="29">
        <f>'2014_MW_GW_Counties'!J22</f>
        <v>0</v>
      </c>
      <c r="P22" s="28">
        <f>'2014_AG_GW_Counties'!J22+'2014_Urban_GW_Counties'!J22+'2014_MW_GW_Counties'!J22</f>
        <v>0</v>
      </c>
      <c r="Q22" s="29">
        <f>'2014_AG_GW_Counties'!H22+'2014_Urban_GW_Counties'!H22+'2014_MW_GW_Counties'!H22</f>
        <v>46.899999999999991</v>
      </c>
      <c r="S22" s="27">
        <v>509</v>
      </c>
      <c r="T22" s="25" t="s">
        <v>165</v>
      </c>
      <c r="U22" s="28">
        <f>'2014_AG_GW_Counties'!P22</f>
        <v>348.2</v>
      </c>
      <c r="V22" s="29">
        <f>'2014_Urban_GW_Counties'!P22</f>
        <v>42.600000000000009</v>
      </c>
      <c r="W22" s="29">
        <f>'2014_MW_GW_Counties'!P22</f>
        <v>0</v>
      </c>
      <c r="X22" s="29">
        <f t="shared" si="3"/>
        <v>390.8</v>
      </c>
      <c r="Y22" s="28">
        <f>'2014_AG_GW_Counties'!U22</f>
        <v>709.39999999999986</v>
      </c>
      <c r="Z22" s="29">
        <f>'2014_Urban_GW_Counties'!U22</f>
        <v>59</v>
      </c>
      <c r="AA22" s="29">
        <f>'2014_MW_GW_Counties'!U22</f>
        <v>0</v>
      </c>
      <c r="AB22" s="28">
        <f>'2014_AG_GW_Counties'!Q22+'2014_Urban_GW_Counties'!Q22+'2014_MW_GW_Counties'!Q22</f>
        <v>40.299999999999997</v>
      </c>
      <c r="AC22" s="28">
        <f>'2014_AG_GW_Counties'!R22+'2014_Urban_GW_Counties'!R22+'2014_MW_GW_Counties'!R22</f>
        <v>0</v>
      </c>
      <c r="AD22" s="28">
        <f>'2014_AG_GW_Counties'!S22+'2014_Urban_GW_Counties'!S22+'2014_MW_GW_Counties'!S22</f>
        <v>37.6</v>
      </c>
      <c r="AE22" s="28">
        <f>'2014_AG_GW_Counties'!W22</f>
        <v>0</v>
      </c>
      <c r="AF22" s="29">
        <f>'2014_Urban_GW_Counties'!W22</f>
        <v>0</v>
      </c>
      <c r="AG22" s="29">
        <f>'2014_MW_GW_Counties'!W22</f>
        <v>0</v>
      </c>
      <c r="AH22" s="28">
        <f>'2014_AG_GW_Counties'!W22+'2014_Urban_GW_Counties'!W22+'2014_MW_GW_Counties'!W22</f>
        <v>0</v>
      </c>
      <c r="AI22" s="29">
        <f t="shared" si="1"/>
        <v>768.39999999999986</v>
      </c>
      <c r="AL22" s="148"/>
      <c r="AM22" s="152">
        <v>404</v>
      </c>
      <c r="AN22" s="153" t="s">
        <v>81</v>
      </c>
      <c r="AO22" s="154">
        <f t="shared" si="10"/>
        <v>33</v>
      </c>
      <c r="AP22" s="154">
        <f t="shared" si="10"/>
        <v>33.1</v>
      </c>
      <c r="AQ22" s="154">
        <f t="shared" si="10"/>
        <v>0</v>
      </c>
      <c r="AR22" s="154">
        <f t="shared" si="10"/>
        <v>66.099999999999994</v>
      </c>
      <c r="AS22" s="154">
        <f t="shared" si="10"/>
        <v>354.2</v>
      </c>
      <c r="AT22" s="154">
        <f t="shared" si="10"/>
        <v>809.80000000000007</v>
      </c>
      <c r="AU22" s="154">
        <f t="shared" si="10"/>
        <v>0</v>
      </c>
      <c r="AV22" s="154">
        <f t="shared" si="10"/>
        <v>29.1</v>
      </c>
      <c r="AW22" s="154">
        <f t="shared" si="10"/>
        <v>0</v>
      </c>
      <c r="AX22" s="154">
        <f t="shared" si="10"/>
        <v>0</v>
      </c>
      <c r="AY22" s="154">
        <f t="shared" si="10"/>
        <v>0</v>
      </c>
      <c r="AZ22" s="154">
        <f t="shared" si="10"/>
        <v>0</v>
      </c>
      <c r="BA22" s="154">
        <f t="shared" si="10"/>
        <v>0</v>
      </c>
      <c r="BB22" s="154">
        <f t="shared" si="10"/>
        <v>0</v>
      </c>
      <c r="BC22" s="154">
        <f t="shared" si="10"/>
        <v>1164</v>
      </c>
    </row>
    <row r="23" spans="1:56" ht="13.5" thickTop="1" x14ac:dyDescent="0.2">
      <c r="A23" s="23" t="s">
        <v>50</v>
      </c>
      <c r="B23" s="24" t="s">
        <v>51</v>
      </c>
      <c r="C23" s="28">
        <f>'2014_AG_GW_Counties'!C23</f>
        <v>4.7</v>
      </c>
      <c r="D23" s="29">
        <f>'2014_Urban_GW_Counties'!C23</f>
        <v>3</v>
      </c>
      <c r="E23" s="29">
        <f>'2014_MW_GW_Counties'!C23</f>
        <v>0</v>
      </c>
      <c r="F23" s="29">
        <f t="shared" si="0"/>
        <v>7.7</v>
      </c>
      <c r="G23" s="28">
        <f>'2014_AG_GW_Counties'!H23</f>
        <v>4.7</v>
      </c>
      <c r="H23" s="29">
        <f>'2014_Urban_GW_Counties'!H23</f>
        <v>3</v>
      </c>
      <c r="I23" s="29">
        <f>'2014_MW_GW_Counties'!H23</f>
        <v>0</v>
      </c>
      <c r="J23" s="28">
        <f>'2014_AG_GW_Counties'!D23+'2014_Urban_GW_Counties'!D23+'2014_MW_GW_Counties'!D23</f>
        <v>1.7999999999999998</v>
      </c>
      <c r="K23" s="28">
        <f>'2014_AG_GW_Counties'!E23+'2014_Urban_GW_Counties'!E23+'2014_MW_GW_Counties'!E23</f>
        <v>0</v>
      </c>
      <c r="L23" s="28">
        <f>'2014_AG_GW_Counties'!F23+'2014_Urban_GW_Counties'!F23+'2014_MW_GW_Counties'!F23</f>
        <v>0</v>
      </c>
      <c r="M23" s="28">
        <f>'2014_AG_GW_Counties'!J23</f>
        <v>0</v>
      </c>
      <c r="N23" s="29">
        <f>'2014_Urban_GW_Counties'!J23</f>
        <v>0</v>
      </c>
      <c r="O23" s="29">
        <f>'2014_MW_GW_Counties'!J23</f>
        <v>0</v>
      </c>
      <c r="P23" s="28">
        <f>'2014_AG_GW_Counties'!J23+'2014_Urban_GW_Counties'!J23+'2014_MW_GW_Counties'!J23</f>
        <v>0</v>
      </c>
      <c r="Q23" s="29">
        <f>'2014_AG_GW_Counties'!H23+'2014_Urban_GW_Counties'!H23+'2014_MW_GW_Counties'!H23</f>
        <v>7.7</v>
      </c>
      <c r="S23" s="27">
        <v>510</v>
      </c>
      <c r="T23" s="25" t="s">
        <v>166</v>
      </c>
      <c r="U23" s="28">
        <f>'2014_AG_GW_Counties'!P23</f>
        <v>72.2</v>
      </c>
      <c r="V23" s="29">
        <f>'2014_Urban_GW_Counties'!P23</f>
        <v>7.7</v>
      </c>
      <c r="W23" s="29">
        <f>'2014_MW_GW_Counties'!P23</f>
        <v>0</v>
      </c>
      <c r="X23" s="29">
        <f t="shared" si="3"/>
        <v>79.900000000000006</v>
      </c>
      <c r="Y23" s="28">
        <f>'2014_AG_GW_Counties'!U23</f>
        <v>482.4</v>
      </c>
      <c r="Z23" s="29">
        <f>'2014_Urban_GW_Counties'!U23</f>
        <v>25.3</v>
      </c>
      <c r="AA23" s="29">
        <f>'2014_MW_GW_Counties'!U23</f>
        <v>50.2</v>
      </c>
      <c r="AB23" s="28">
        <f>'2014_AG_GW_Counties'!Q23+'2014_Urban_GW_Counties'!Q23+'2014_MW_GW_Counties'!Q23</f>
        <v>2.2000000000000002</v>
      </c>
      <c r="AC23" s="28">
        <f>'2014_AG_GW_Counties'!R23+'2014_Urban_GW_Counties'!R23+'2014_MW_GW_Counties'!R23</f>
        <v>0</v>
      </c>
      <c r="AD23" s="28">
        <f>'2014_AG_GW_Counties'!S23+'2014_Urban_GW_Counties'!S23+'2014_MW_GW_Counties'!S23</f>
        <v>9.3000000000000007</v>
      </c>
      <c r="AE23" s="28">
        <f>'2014_AG_GW_Counties'!W23</f>
        <v>13.799999999999999</v>
      </c>
      <c r="AF23" s="29">
        <f>'2014_Urban_GW_Counties'!W23</f>
        <v>0</v>
      </c>
      <c r="AG23" s="29">
        <f>'2014_MW_GW_Counties'!W23</f>
        <v>0</v>
      </c>
      <c r="AH23" s="28">
        <f>'2014_AG_GW_Counties'!W23+'2014_Urban_GW_Counties'!W23+'2014_MW_GW_Counties'!W23</f>
        <v>13.799999999999999</v>
      </c>
      <c r="AI23" s="29">
        <f t="shared" si="1"/>
        <v>557.9</v>
      </c>
      <c r="AL23" s="148"/>
      <c r="AM23" s="150"/>
      <c r="AN23" s="155" t="s">
        <v>242</v>
      </c>
      <c r="AO23" s="138">
        <f>SUM(AO19:AO22)</f>
        <v>709.2</v>
      </c>
      <c r="AP23" s="138">
        <f t="shared" ref="AP23:BC23" si="11">SUM(AP19:AP22)</f>
        <v>1276.9000000000001</v>
      </c>
      <c r="AQ23" s="138">
        <f t="shared" si="11"/>
        <v>0.2</v>
      </c>
      <c r="AR23" s="138">
        <f t="shared" si="11"/>
        <v>1986.3</v>
      </c>
      <c r="AS23" s="138">
        <f t="shared" si="11"/>
        <v>1058.7</v>
      </c>
      <c r="AT23" s="138">
        <f t="shared" si="11"/>
        <v>3763.2</v>
      </c>
      <c r="AU23" s="138">
        <f t="shared" si="11"/>
        <v>34</v>
      </c>
      <c r="AV23" s="138">
        <f t="shared" si="11"/>
        <v>508.7</v>
      </c>
      <c r="AW23" s="138">
        <f t="shared" si="11"/>
        <v>77.5</v>
      </c>
      <c r="AX23" s="138">
        <f t="shared" si="11"/>
        <v>0</v>
      </c>
      <c r="AY23" s="138">
        <f t="shared" si="11"/>
        <v>10.5</v>
      </c>
      <c r="AZ23" s="138">
        <f t="shared" si="11"/>
        <v>232.5</v>
      </c>
      <c r="BA23" s="138">
        <f t="shared" si="11"/>
        <v>0</v>
      </c>
      <c r="BB23" s="138">
        <f t="shared" si="11"/>
        <v>243</v>
      </c>
      <c r="BC23" s="138">
        <f t="shared" si="11"/>
        <v>4855.8999999999996</v>
      </c>
      <c r="BD23" s="28">
        <f>AS23+AT23+AU23</f>
        <v>4855.8999999999996</v>
      </c>
    </row>
    <row r="24" spans="1:56" x14ac:dyDescent="0.2">
      <c r="A24" s="23" t="s">
        <v>52</v>
      </c>
      <c r="B24" s="24" t="s">
        <v>53</v>
      </c>
      <c r="C24" s="28">
        <f>'2014_AG_GW_Counties'!C24</f>
        <v>25.500000000000004</v>
      </c>
      <c r="D24" s="29">
        <f>'2014_Urban_GW_Counties'!C24</f>
        <v>5.6</v>
      </c>
      <c r="E24" s="29">
        <f>'2014_MW_GW_Counties'!C24</f>
        <v>0</v>
      </c>
      <c r="F24" s="29">
        <f t="shared" si="0"/>
        <v>31.1</v>
      </c>
      <c r="G24" s="28">
        <f>'2014_AG_GW_Counties'!H24</f>
        <v>46.999999999999993</v>
      </c>
      <c r="H24" s="29">
        <f>'2014_Urban_GW_Counties'!H24</f>
        <v>11.600000000000001</v>
      </c>
      <c r="I24" s="29">
        <f>'2014_MW_GW_Counties'!H24</f>
        <v>0</v>
      </c>
      <c r="J24" s="28">
        <f>'2014_AG_GW_Counties'!D24+'2014_Urban_GW_Counties'!D24+'2014_MW_GW_Counties'!D24</f>
        <v>7.1</v>
      </c>
      <c r="K24" s="28">
        <f>'2014_AG_GW_Counties'!E24+'2014_Urban_GW_Counties'!E24+'2014_MW_GW_Counties'!E24</f>
        <v>0</v>
      </c>
      <c r="L24" s="28">
        <f>'2014_AG_GW_Counties'!F24+'2014_Urban_GW_Counties'!F24+'2014_MW_GW_Counties'!F24</f>
        <v>1.2000000000000002</v>
      </c>
      <c r="M24" s="28">
        <f>'2014_AG_GW_Counties'!J24</f>
        <v>0.5</v>
      </c>
      <c r="N24" s="29">
        <f>'2014_Urban_GW_Counties'!J24</f>
        <v>0</v>
      </c>
      <c r="O24" s="29">
        <f>'2014_MW_GW_Counties'!J24</f>
        <v>0</v>
      </c>
      <c r="P24" s="28">
        <f>'2014_AG_GW_Counties'!J24+'2014_Urban_GW_Counties'!J24+'2014_MW_GW_Counties'!J24</f>
        <v>0.5</v>
      </c>
      <c r="Q24" s="29">
        <f>'2014_AG_GW_Counties'!H24+'2014_Urban_GW_Counties'!H24+'2014_MW_GW_Counties'!H24</f>
        <v>58.599999999999994</v>
      </c>
      <c r="S24" s="27">
        <v>511</v>
      </c>
      <c r="T24" s="25" t="s">
        <v>167</v>
      </c>
      <c r="U24" s="28">
        <f>'2014_AG_GW_Counties'!P24</f>
        <v>184.4</v>
      </c>
      <c r="V24" s="29">
        <f>'2014_Urban_GW_Counties'!P24</f>
        <v>155.9</v>
      </c>
      <c r="W24" s="29">
        <f>'2014_MW_GW_Counties'!P24</f>
        <v>0.5</v>
      </c>
      <c r="X24" s="29">
        <f t="shared" si="3"/>
        <v>340.8</v>
      </c>
      <c r="Y24" s="28">
        <f>'2014_AG_GW_Counties'!U24</f>
        <v>339.09999999999991</v>
      </c>
      <c r="Z24" s="29">
        <f>'2014_Urban_GW_Counties'!U24</f>
        <v>376.20000000000005</v>
      </c>
      <c r="AA24" s="29">
        <f>'2014_MW_GW_Counties'!U24</f>
        <v>2.1</v>
      </c>
      <c r="AB24" s="28">
        <f>'2014_AG_GW_Counties'!Q24+'2014_Urban_GW_Counties'!Q24+'2014_MW_GW_Counties'!Q24</f>
        <v>51.599999999999994</v>
      </c>
      <c r="AC24" s="28">
        <f>'2014_AG_GW_Counties'!R24+'2014_Urban_GW_Counties'!R24+'2014_MW_GW_Counties'!R24</f>
        <v>0</v>
      </c>
      <c r="AD24" s="28">
        <f>'2014_AG_GW_Counties'!S24+'2014_Urban_GW_Counties'!S24+'2014_MW_GW_Counties'!S24</f>
        <v>36.700000000000003</v>
      </c>
      <c r="AE24" s="28">
        <f>'2014_AG_GW_Counties'!W24</f>
        <v>34.900000000000006</v>
      </c>
      <c r="AF24" s="29">
        <f>'2014_Urban_GW_Counties'!W24</f>
        <v>0</v>
      </c>
      <c r="AG24" s="29">
        <f>'2014_MW_GW_Counties'!W24</f>
        <v>0</v>
      </c>
      <c r="AH24" s="28">
        <f>'2014_AG_GW_Counties'!W24+'2014_Urban_GW_Counties'!W24+'2014_MW_GW_Counties'!W24</f>
        <v>34.900000000000006</v>
      </c>
      <c r="AI24" s="29">
        <f t="shared" si="1"/>
        <v>717.4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'2014_AG_GW_Counties'!C25</f>
        <v>1106.3</v>
      </c>
      <c r="D25" s="29">
        <f>'2014_Urban_GW_Counties'!C25</f>
        <v>69.100000000000009</v>
      </c>
      <c r="E25" s="29">
        <f>'2014_MW_GW_Counties'!C25</f>
        <v>324.2</v>
      </c>
      <c r="F25" s="29">
        <f t="shared" si="0"/>
        <v>1499.6</v>
      </c>
      <c r="G25" s="28">
        <f>'2014_AG_GW_Counties'!H25</f>
        <v>1958.1999999999998</v>
      </c>
      <c r="H25" s="29">
        <f>'2014_Urban_GW_Counties'!H25</f>
        <v>71.400000000000006</v>
      </c>
      <c r="I25" s="29">
        <f>'2014_MW_GW_Counties'!H25</f>
        <v>502.40000000000003</v>
      </c>
      <c r="J25" s="28">
        <f>'2014_AG_GW_Counties'!D25+'2014_Urban_GW_Counties'!D25+'2014_MW_GW_Counties'!D25</f>
        <v>100.2</v>
      </c>
      <c r="K25" s="28">
        <f>'2014_AG_GW_Counties'!E25+'2014_Urban_GW_Counties'!E25+'2014_MW_GW_Counties'!E25</f>
        <v>0</v>
      </c>
      <c r="L25" s="28">
        <f>'2014_AG_GW_Counties'!F25+'2014_Urban_GW_Counties'!F25+'2014_MW_GW_Counties'!F25</f>
        <v>42.6</v>
      </c>
      <c r="M25" s="28">
        <f>'2014_AG_GW_Counties'!J25</f>
        <v>58.7</v>
      </c>
      <c r="N25" s="29">
        <f>'2014_Urban_GW_Counties'!J25</f>
        <v>0</v>
      </c>
      <c r="O25" s="29">
        <f>'2014_MW_GW_Counties'!J25</f>
        <v>0</v>
      </c>
      <c r="P25" s="28">
        <f>'2014_AG_GW_Counties'!J25+'2014_Urban_GW_Counties'!J25+'2014_MW_GW_Counties'!J25</f>
        <v>58.7</v>
      </c>
      <c r="Q25" s="29">
        <f>'2014_AG_GW_Counties'!H25+'2014_Urban_GW_Counties'!H25+'2014_MW_GW_Counties'!H25</f>
        <v>2532</v>
      </c>
      <c r="S25" s="27">
        <v>601</v>
      </c>
      <c r="T25" s="25" t="s">
        <v>168</v>
      </c>
      <c r="U25" s="28">
        <f>'2014_AG_GW_Counties'!P25</f>
        <v>1.2000000000000002</v>
      </c>
      <c r="V25" s="29">
        <f>'2014_Urban_GW_Counties'!P25</f>
        <v>2.7</v>
      </c>
      <c r="W25" s="29">
        <f>'2014_MW_GW_Counties'!P25</f>
        <v>0</v>
      </c>
      <c r="X25" s="29">
        <f t="shared" si="3"/>
        <v>3.9000000000000004</v>
      </c>
      <c r="Y25" s="28">
        <f>'2014_AG_GW_Counties'!U25</f>
        <v>22.3</v>
      </c>
      <c r="Z25" s="29">
        <f>'2014_Urban_GW_Counties'!U25</f>
        <v>58.3</v>
      </c>
      <c r="AA25" s="29">
        <f>'2014_MW_GW_Counties'!U25</f>
        <v>0</v>
      </c>
      <c r="AB25" s="28">
        <f>'2014_AG_GW_Counties'!Q25+'2014_Urban_GW_Counties'!Q25+'2014_MW_GW_Counties'!Q25</f>
        <v>32.800000000000004</v>
      </c>
      <c r="AC25" s="28">
        <f>'2014_AG_GW_Counties'!R25+'2014_Urban_GW_Counties'!R25+'2014_MW_GW_Counties'!R25</f>
        <v>0</v>
      </c>
      <c r="AD25" s="28">
        <f>'2014_AG_GW_Counties'!S25+'2014_Urban_GW_Counties'!S25+'2014_MW_GW_Counties'!S25</f>
        <v>2.4</v>
      </c>
      <c r="AE25" s="28">
        <f>'2014_AG_GW_Counties'!W25</f>
        <v>0</v>
      </c>
      <c r="AF25" s="29">
        <f>'2014_Urban_GW_Counties'!W25</f>
        <v>0</v>
      </c>
      <c r="AG25" s="29">
        <f>'2014_MW_GW_Counties'!W25</f>
        <v>0</v>
      </c>
      <c r="AH25" s="28">
        <f>'2014_AG_GW_Counties'!W25+'2014_Urban_GW_Counties'!W25+'2014_MW_GW_Counties'!W25</f>
        <v>0</v>
      </c>
      <c r="AI25" s="29">
        <f t="shared" si="1"/>
        <v>80.599999999999994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'2014_AG_GW_Counties'!C26</f>
        <v>82.1</v>
      </c>
      <c r="D26" s="29">
        <f>'2014_Urban_GW_Counties'!C26</f>
        <v>3.4000000000000004</v>
      </c>
      <c r="E26" s="29">
        <f>'2014_MW_GW_Counties'!C26</f>
        <v>0.4</v>
      </c>
      <c r="F26" s="29">
        <f t="shared" si="0"/>
        <v>85.9</v>
      </c>
      <c r="G26" s="28">
        <f>'2014_AG_GW_Counties'!H26</f>
        <v>369.30000000000007</v>
      </c>
      <c r="H26" s="29">
        <f>'2014_Urban_GW_Counties'!H26</f>
        <v>3.6000000000000005</v>
      </c>
      <c r="I26" s="29">
        <f>'2014_MW_GW_Counties'!H26</f>
        <v>46.599999999999994</v>
      </c>
      <c r="J26" s="28">
        <f>'2014_AG_GW_Counties'!D26+'2014_Urban_GW_Counties'!D26+'2014_MW_GW_Counties'!D26</f>
        <v>14.5</v>
      </c>
      <c r="K26" s="28">
        <f>'2014_AG_GW_Counties'!E26+'2014_Urban_GW_Counties'!E26+'2014_MW_GW_Counties'!E26</f>
        <v>0</v>
      </c>
      <c r="L26" s="28">
        <f>'2014_AG_GW_Counties'!F26+'2014_Urban_GW_Counties'!F26+'2014_MW_GW_Counties'!F26</f>
        <v>19.899999999999999</v>
      </c>
      <c r="M26" s="28">
        <f>'2014_AG_GW_Counties'!J26</f>
        <v>26.700000000000003</v>
      </c>
      <c r="N26" s="29">
        <f>'2014_Urban_GW_Counties'!J26</f>
        <v>0</v>
      </c>
      <c r="O26" s="29">
        <f>'2014_MW_GW_Counties'!J26</f>
        <v>4.8000000000000007</v>
      </c>
      <c r="P26" s="28">
        <f>'2014_AG_GW_Counties'!J26+'2014_Urban_GW_Counties'!J26+'2014_MW_GW_Counties'!J26</f>
        <v>31.500000000000004</v>
      </c>
      <c r="Q26" s="29">
        <f>'2014_AG_GW_Counties'!H26+'2014_Urban_GW_Counties'!H26+'2014_MW_GW_Counties'!H26</f>
        <v>419.50000000000011</v>
      </c>
      <c r="S26" s="27">
        <v>602</v>
      </c>
      <c r="T26" s="25" t="s">
        <v>169</v>
      </c>
      <c r="U26" s="28">
        <f>'2014_AG_GW_Counties'!P26</f>
        <v>0</v>
      </c>
      <c r="V26" s="29">
        <f>'2014_Urban_GW_Counties'!P26</f>
        <v>35</v>
      </c>
      <c r="W26" s="29">
        <f>'2014_MW_GW_Counties'!P26</f>
        <v>0</v>
      </c>
      <c r="X26" s="29">
        <f t="shared" si="3"/>
        <v>35</v>
      </c>
      <c r="Y26" s="28">
        <f>'2014_AG_GW_Counties'!U26</f>
        <v>623.09999999999991</v>
      </c>
      <c r="Z26" s="29">
        <f>'2014_Urban_GW_Counties'!U26</f>
        <v>107.99999999999999</v>
      </c>
      <c r="AA26" s="29">
        <f>'2014_MW_GW_Counties'!U26</f>
        <v>2.6</v>
      </c>
      <c r="AB26" s="28">
        <f>'2014_AG_GW_Counties'!Q26+'2014_Urban_GW_Counties'!Q26+'2014_MW_GW_Counties'!Q26</f>
        <v>15.6</v>
      </c>
      <c r="AC26" s="28">
        <f>'2014_AG_GW_Counties'!R26+'2014_Urban_GW_Counties'!R26+'2014_MW_GW_Counties'!R26</f>
        <v>0</v>
      </c>
      <c r="AD26" s="28">
        <f>'2014_AG_GW_Counties'!S26+'2014_Urban_GW_Counties'!S26+'2014_MW_GW_Counties'!S26</f>
        <v>5.5</v>
      </c>
      <c r="AE26" s="28">
        <f>'2014_AG_GW_Counties'!W26</f>
        <v>490.9</v>
      </c>
      <c r="AF26" s="29">
        <f>'2014_Urban_GW_Counties'!W26</f>
        <v>0</v>
      </c>
      <c r="AG26" s="29">
        <f>'2014_MW_GW_Counties'!W26</f>
        <v>0</v>
      </c>
      <c r="AH26" s="28">
        <f>'2014_AG_GW_Counties'!W26+'2014_Urban_GW_Counties'!W26+'2014_MW_GW_Counties'!W26</f>
        <v>490.9</v>
      </c>
      <c r="AI26" s="29">
        <f t="shared" si="1"/>
        <v>733.69999999999993</v>
      </c>
      <c r="AL26" s="148" t="s">
        <v>235</v>
      </c>
      <c r="AM26" s="150">
        <v>501</v>
      </c>
      <c r="AN26" s="151" t="s">
        <v>157</v>
      </c>
      <c r="AO26" s="138">
        <f t="shared" ref="AO26:BC36" si="12">U14</f>
        <v>80.899999999999991</v>
      </c>
      <c r="AP26" s="138">
        <f t="shared" si="12"/>
        <v>10.199999999999999</v>
      </c>
      <c r="AQ26" s="138">
        <f t="shared" si="12"/>
        <v>0.7</v>
      </c>
      <c r="AR26" s="138">
        <f t="shared" si="12"/>
        <v>91.8</v>
      </c>
      <c r="AS26" s="138">
        <f t="shared" si="12"/>
        <v>310.39999999999998</v>
      </c>
      <c r="AT26" s="138">
        <f t="shared" si="12"/>
        <v>13.2</v>
      </c>
      <c r="AU26" s="138">
        <f t="shared" si="12"/>
        <v>16.899999999999999</v>
      </c>
      <c r="AV26" s="138">
        <f t="shared" si="12"/>
        <v>16</v>
      </c>
      <c r="AW26" s="138">
        <f t="shared" si="12"/>
        <v>0</v>
      </c>
      <c r="AX26" s="138">
        <f t="shared" si="12"/>
        <v>4</v>
      </c>
      <c r="AY26" s="138">
        <f t="shared" si="12"/>
        <v>9.8999999999999986</v>
      </c>
      <c r="AZ26" s="138">
        <f t="shared" si="12"/>
        <v>0</v>
      </c>
      <c r="BA26" s="138">
        <f t="shared" si="12"/>
        <v>0.4</v>
      </c>
      <c r="BB26" s="138">
        <f t="shared" si="12"/>
        <v>10.299999999999999</v>
      </c>
      <c r="BC26" s="138">
        <f t="shared" si="12"/>
        <v>340.49999999999994</v>
      </c>
    </row>
    <row r="27" spans="1:56" x14ac:dyDescent="0.2">
      <c r="A27" s="23" t="s">
        <v>58</v>
      </c>
      <c r="B27" s="24" t="s">
        <v>59</v>
      </c>
      <c r="C27" s="28">
        <f>'2014_AG_GW_Counties'!C27</f>
        <v>91.7</v>
      </c>
      <c r="D27" s="29">
        <f>'2014_Urban_GW_Counties'!C27</f>
        <v>3.3</v>
      </c>
      <c r="E27" s="29">
        <f>'2014_MW_GW_Counties'!C27</f>
        <v>0</v>
      </c>
      <c r="F27" s="29">
        <f t="shared" si="0"/>
        <v>95</v>
      </c>
      <c r="G27" s="28">
        <f>'2014_AG_GW_Counties'!H27</f>
        <v>187.6</v>
      </c>
      <c r="H27" s="29">
        <f>'2014_Urban_GW_Counties'!H27</f>
        <v>3.9000000000000004</v>
      </c>
      <c r="I27" s="29">
        <f>'2014_MW_GW_Counties'!H27</f>
        <v>0</v>
      </c>
      <c r="J27" s="28">
        <f>'2014_AG_GW_Counties'!D27+'2014_Urban_GW_Counties'!D27+'2014_MW_GW_Counties'!D27</f>
        <v>20.2</v>
      </c>
      <c r="K27" s="28">
        <f>'2014_AG_GW_Counties'!E27+'2014_Urban_GW_Counties'!E27+'2014_MW_GW_Counties'!E27</f>
        <v>0</v>
      </c>
      <c r="L27" s="28">
        <f>'2014_AG_GW_Counties'!F27+'2014_Urban_GW_Counties'!F27+'2014_MW_GW_Counties'!F27</f>
        <v>0.8</v>
      </c>
      <c r="M27" s="28">
        <f>'2014_AG_GW_Counties'!J27</f>
        <v>0</v>
      </c>
      <c r="N27" s="29">
        <f>'2014_Urban_GW_Counties'!J27</f>
        <v>0</v>
      </c>
      <c r="O27" s="29">
        <f>'2014_MW_GW_Counties'!J27</f>
        <v>0</v>
      </c>
      <c r="P27" s="28">
        <f>'2014_AG_GW_Counties'!J27+'2014_Urban_GW_Counties'!J27+'2014_MW_GW_Counties'!J27</f>
        <v>0</v>
      </c>
      <c r="Q27" s="29">
        <f>'2014_AG_GW_Counties'!H27+'2014_Urban_GW_Counties'!H27+'2014_MW_GW_Counties'!H27</f>
        <v>191.5</v>
      </c>
      <c r="S27" s="27">
        <v>603</v>
      </c>
      <c r="T27" s="25" t="s">
        <v>170</v>
      </c>
      <c r="U27" s="28">
        <f>'2014_AG_GW_Counties'!P27</f>
        <v>769.1</v>
      </c>
      <c r="V27" s="29">
        <f>'2014_Urban_GW_Counties'!P27</f>
        <v>45.9</v>
      </c>
      <c r="W27" s="29">
        <f>'2014_MW_GW_Counties'!P27</f>
        <v>0</v>
      </c>
      <c r="X27" s="29">
        <f t="shared" si="3"/>
        <v>815</v>
      </c>
      <c r="Y27" s="28">
        <f>'2014_AG_GW_Counties'!U27</f>
        <v>963.9</v>
      </c>
      <c r="Z27" s="29">
        <f>'2014_Urban_GW_Counties'!U27</f>
        <v>112.39999999999999</v>
      </c>
      <c r="AA27" s="29">
        <f>'2014_MW_GW_Counties'!U27</f>
        <v>17.399999999999999</v>
      </c>
      <c r="AB27" s="28">
        <f>'2014_AG_GW_Counties'!Q27+'2014_Urban_GW_Counties'!Q27+'2014_MW_GW_Counties'!Q27</f>
        <v>63.100000000000009</v>
      </c>
      <c r="AC27" s="28">
        <f>'2014_AG_GW_Counties'!R27+'2014_Urban_GW_Counties'!R27+'2014_MW_GW_Counties'!R27</f>
        <v>0</v>
      </c>
      <c r="AD27" s="28">
        <f>'2014_AG_GW_Counties'!S27+'2014_Urban_GW_Counties'!S27+'2014_MW_GW_Counties'!S27</f>
        <v>17.7</v>
      </c>
      <c r="AE27" s="28">
        <f>'2014_AG_GW_Counties'!W27</f>
        <v>9.5</v>
      </c>
      <c r="AF27" s="29">
        <f>'2014_Urban_GW_Counties'!W27</f>
        <v>0</v>
      </c>
      <c r="AG27" s="29">
        <f>'2014_MW_GW_Counties'!W27</f>
        <v>0</v>
      </c>
      <c r="AH27" s="28">
        <f>'2014_AG_GW_Counties'!W27+'2014_Urban_GW_Counties'!W27+'2014_MW_GW_Counties'!W27</f>
        <v>9.5</v>
      </c>
      <c r="AI27" s="29">
        <f t="shared" si="1"/>
        <v>1093.7</v>
      </c>
      <c r="AL27" s="148"/>
      <c r="AM27" s="150">
        <v>502</v>
      </c>
      <c r="AN27" s="151" t="s">
        <v>158</v>
      </c>
      <c r="AO27" s="138">
        <f t="shared" si="12"/>
        <v>0.7</v>
      </c>
      <c r="AP27" s="138">
        <f t="shared" si="12"/>
        <v>0.2</v>
      </c>
      <c r="AQ27" s="138">
        <f t="shared" si="12"/>
        <v>0</v>
      </c>
      <c r="AR27" s="138">
        <f t="shared" si="12"/>
        <v>0.89999999999999991</v>
      </c>
      <c r="AS27" s="138">
        <f t="shared" si="12"/>
        <v>4.6000000000000005</v>
      </c>
      <c r="AT27" s="138">
        <f t="shared" si="12"/>
        <v>0.7</v>
      </c>
      <c r="AU27" s="138">
        <f t="shared" si="12"/>
        <v>0</v>
      </c>
      <c r="AV27" s="138">
        <f t="shared" si="12"/>
        <v>0.30000000000000004</v>
      </c>
      <c r="AW27" s="138">
        <f t="shared" si="12"/>
        <v>0</v>
      </c>
      <c r="AX27" s="138">
        <f t="shared" si="12"/>
        <v>0.2</v>
      </c>
      <c r="AY27" s="138">
        <f t="shared" si="12"/>
        <v>0</v>
      </c>
      <c r="AZ27" s="138">
        <f t="shared" si="12"/>
        <v>0</v>
      </c>
      <c r="BA27" s="138">
        <f t="shared" si="12"/>
        <v>0</v>
      </c>
      <c r="BB27" s="138">
        <f t="shared" si="12"/>
        <v>0</v>
      </c>
      <c r="BC27" s="138">
        <f t="shared" si="12"/>
        <v>5.3000000000000007</v>
      </c>
    </row>
    <row r="28" spans="1:56" x14ac:dyDescent="0.2">
      <c r="A28" s="23" t="s">
        <v>60</v>
      </c>
      <c r="B28" s="24" t="s">
        <v>61</v>
      </c>
      <c r="C28" s="28">
        <f>'2014_AG_GW_Counties'!C28</f>
        <v>486.90000000000003</v>
      </c>
      <c r="D28" s="29">
        <f>'2014_Urban_GW_Counties'!C28</f>
        <v>58.099999999999994</v>
      </c>
      <c r="E28" s="29">
        <f>'2014_MW_GW_Counties'!C28</f>
        <v>0</v>
      </c>
      <c r="F28" s="29">
        <f t="shared" si="0"/>
        <v>545</v>
      </c>
      <c r="G28" s="28">
        <f>'2014_AG_GW_Counties'!H28</f>
        <v>496</v>
      </c>
      <c r="H28" s="29">
        <f>'2014_Urban_GW_Counties'!H28</f>
        <v>58.099999999999994</v>
      </c>
      <c r="I28" s="29">
        <f>'2014_MW_GW_Counties'!H28</f>
        <v>0.4</v>
      </c>
      <c r="J28" s="28">
        <f>'2014_AG_GW_Counties'!D28+'2014_Urban_GW_Counties'!D28+'2014_MW_GW_Counties'!D28</f>
        <v>143</v>
      </c>
      <c r="K28" s="28">
        <f>'2014_AG_GW_Counties'!E28+'2014_Urban_GW_Counties'!E28+'2014_MW_GW_Counties'!E28</f>
        <v>0</v>
      </c>
      <c r="L28" s="28">
        <f>'2014_AG_GW_Counties'!F28+'2014_Urban_GW_Counties'!F28+'2014_MW_GW_Counties'!F28</f>
        <v>0</v>
      </c>
      <c r="M28" s="28">
        <f>'2014_AG_GW_Counties'!J28</f>
        <v>0</v>
      </c>
      <c r="N28" s="29">
        <f>'2014_Urban_GW_Counties'!J28</f>
        <v>0</v>
      </c>
      <c r="O28" s="29">
        <f>'2014_MW_GW_Counties'!J28</f>
        <v>0</v>
      </c>
      <c r="P28" s="28">
        <f>'2014_AG_GW_Counties'!J28+'2014_Urban_GW_Counties'!J28+'2014_MW_GW_Counties'!J28</f>
        <v>0</v>
      </c>
      <c r="Q28" s="29">
        <f>'2014_AG_GW_Counties'!H28+'2014_Urban_GW_Counties'!H28+'2014_MW_GW_Counties'!H28</f>
        <v>554.5</v>
      </c>
      <c r="S28" s="27">
        <v>604</v>
      </c>
      <c r="T28" s="25" t="s">
        <v>171</v>
      </c>
      <c r="U28" s="28">
        <f>'2014_AG_GW_Counties'!P28</f>
        <v>9.8999999999999986</v>
      </c>
      <c r="V28" s="29">
        <f>'2014_Urban_GW_Counties'!P28</f>
        <v>8.8000000000000007</v>
      </c>
      <c r="W28" s="29">
        <f>'2014_MW_GW_Counties'!P28</f>
        <v>0</v>
      </c>
      <c r="X28" s="29">
        <f t="shared" si="3"/>
        <v>18.7</v>
      </c>
      <c r="Y28" s="28">
        <f>'2014_AG_GW_Counties'!U28</f>
        <v>35.800000000000004</v>
      </c>
      <c r="Z28" s="29">
        <f>'2014_Urban_GW_Counties'!U28</f>
        <v>42.199999999999996</v>
      </c>
      <c r="AA28" s="29">
        <f>'2014_MW_GW_Counties'!U28</f>
        <v>0</v>
      </c>
      <c r="AB28" s="28">
        <f>'2014_AG_GW_Counties'!Q28+'2014_Urban_GW_Counties'!Q28+'2014_MW_GW_Counties'!Q28</f>
        <v>14.2</v>
      </c>
      <c r="AC28" s="28">
        <f>'2014_AG_GW_Counties'!R28+'2014_Urban_GW_Counties'!R28+'2014_MW_GW_Counties'!R28</f>
        <v>0</v>
      </c>
      <c r="AD28" s="28">
        <f>'2014_AG_GW_Counties'!S28+'2014_Urban_GW_Counties'!S28+'2014_MW_GW_Counties'!S28</f>
        <v>7.5</v>
      </c>
      <c r="AE28" s="28">
        <f>'2014_AG_GW_Counties'!W28</f>
        <v>3.2</v>
      </c>
      <c r="AF28" s="29">
        <f>'2014_Urban_GW_Counties'!W28</f>
        <v>0.1</v>
      </c>
      <c r="AG28" s="29">
        <f>'2014_MW_GW_Counties'!W28</f>
        <v>0</v>
      </c>
      <c r="AH28" s="28">
        <f>'2014_AG_GW_Counties'!W28+'2014_Urban_GW_Counties'!W28+'2014_MW_GW_Counties'!W28</f>
        <v>3.3000000000000003</v>
      </c>
      <c r="AI28" s="29">
        <f t="shared" si="1"/>
        <v>78</v>
      </c>
      <c r="AL28" s="148"/>
      <c r="AM28" s="150">
        <v>503</v>
      </c>
      <c r="AN28" s="151" t="s">
        <v>159</v>
      </c>
      <c r="AO28" s="138">
        <f t="shared" si="12"/>
        <v>332.4</v>
      </c>
      <c r="AP28" s="138">
        <f t="shared" si="12"/>
        <v>22.7</v>
      </c>
      <c r="AQ28" s="138">
        <f t="shared" si="12"/>
        <v>0</v>
      </c>
      <c r="AR28" s="138">
        <f t="shared" si="12"/>
        <v>355.09999999999997</v>
      </c>
      <c r="AS28" s="138">
        <f t="shared" si="12"/>
        <v>501.1</v>
      </c>
      <c r="AT28" s="138">
        <f t="shared" si="12"/>
        <v>33.299999999999997</v>
      </c>
      <c r="AU28" s="138">
        <f t="shared" si="12"/>
        <v>0.90000000000000013</v>
      </c>
      <c r="AV28" s="138">
        <f t="shared" si="12"/>
        <v>27.5</v>
      </c>
      <c r="AW28" s="138">
        <f t="shared" si="12"/>
        <v>0</v>
      </c>
      <c r="AX28" s="138">
        <f t="shared" si="12"/>
        <v>21</v>
      </c>
      <c r="AY28" s="138">
        <f t="shared" si="12"/>
        <v>1.1000000000000001</v>
      </c>
      <c r="AZ28" s="138">
        <f t="shared" si="12"/>
        <v>0</v>
      </c>
      <c r="BA28" s="138">
        <f t="shared" si="12"/>
        <v>0</v>
      </c>
      <c r="BB28" s="138">
        <f t="shared" si="12"/>
        <v>1.1000000000000001</v>
      </c>
      <c r="BC28" s="138">
        <f t="shared" si="12"/>
        <v>535.29999999999995</v>
      </c>
    </row>
    <row r="29" spans="1:56" x14ac:dyDescent="0.2">
      <c r="A29" s="23" t="s">
        <v>62</v>
      </c>
      <c r="B29" s="24" t="s">
        <v>63</v>
      </c>
      <c r="C29" s="28">
        <f>'2014_AG_GW_Counties'!C29</f>
        <v>34.099999999999994</v>
      </c>
      <c r="D29" s="29">
        <f>'2014_Urban_GW_Counties'!C29</f>
        <v>4.3</v>
      </c>
      <c r="E29" s="29">
        <f>'2014_MW_GW_Counties'!C29</f>
        <v>0</v>
      </c>
      <c r="F29" s="29">
        <f t="shared" si="0"/>
        <v>38.399999999999991</v>
      </c>
      <c r="G29" s="28">
        <f>'2014_AG_GW_Counties'!H29</f>
        <v>69.5</v>
      </c>
      <c r="H29" s="29">
        <f>'2014_Urban_GW_Counties'!H29</f>
        <v>23.500000000000004</v>
      </c>
      <c r="I29" s="29">
        <f>'2014_MW_GW_Counties'!H29</f>
        <v>2.4</v>
      </c>
      <c r="J29" s="28">
        <f>'2014_AG_GW_Counties'!D29+'2014_Urban_GW_Counties'!D29+'2014_MW_GW_Counties'!D29</f>
        <v>4.4000000000000004</v>
      </c>
      <c r="K29" s="28">
        <f>'2014_AG_GW_Counties'!E29+'2014_Urban_GW_Counties'!E29+'2014_MW_GW_Counties'!E29</f>
        <v>0</v>
      </c>
      <c r="L29" s="28">
        <f>'2014_AG_GW_Counties'!F29+'2014_Urban_GW_Counties'!F29+'2014_MW_GW_Counties'!F29</f>
        <v>4</v>
      </c>
      <c r="M29" s="28">
        <f>'2014_AG_GW_Counties'!J29</f>
        <v>0</v>
      </c>
      <c r="N29" s="29">
        <f>'2014_Urban_GW_Counties'!J29</f>
        <v>0</v>
      </c>
      <c r="O29" s="29">
        <f>'2014_MW_GW_Counties'!J29</f>
        <v>0</v>
      </c>
      <c r="P29" s="28">
        <f>'2014_AG_GW_Counties'!J29+'2014_Urban_GW_Counties'!J29+'2014_MW_GW_Counties'!J29</f>
        <v>0</v>
      </c>
      <c r="Q29" s="29">
        <f>'2014_AG_GW_Counties'!H29+'2014_Urban_GW_Counties'!H29+'2014_MW_GW_Counties'!H29</f>
        <v>95.4</v>
      </c>
      <c r="S29" s="27">
        <v>605</v>
      </c>
      <c r="T29" s="25" t="s">
        <v>172</v>
      </c>
      <c r="U29" s="28">
        <f>'2014_AG_GW_Counties'!P29</f>
        <v>0</v>
      </c>
      <c r="V29" s="29">
        <f>'2014_Urban_GW_Counties'!P29</f>
        <v>0</v>
      </c>
      <c r="W29" s="29">
        <f>'2014_MW_GW_Counties'!P29</f>
        <v>0</v>
      </c>
      <c r="X29" s="29">
        <f t="shared" si="3"/>
        <v>0</v>
      </c>
      <c r="Y29" s="28">
        <f>'2014_AG_GW_Counties'!U29</f>
        <v>0</v>
      </c>
      <c r="Z29" s="29">
        <f>'2014_Urban_GW_Counties'!U29</f>
        <v>0.7</v>
      </c>
      <c r="AA29" s="29">
        <f>'2014_MW_GW_Counties'!U29</f>
        <v>0</v>
      </c>
      <c r="AB29" s="28">
        <f>'2014_AG_GW_Counties'!Q29+'2014_Urban_GW_Counties'!Q29+'2014_MW_GW_Counties'!Q29</f>
        <v>0.1</v>
      </c>
      <c r="AC29" s="28">
        <f>'2014_AG_GW_Counties'!R29+'2014_Urban_GW_Counties'!R29+'2014_MW_GW_Counties'!R29</f>
        <v>0.5</v>
      </c>
      <c r="AD29" s="28">
        <f>'2014_AG_GW_Counties'!S29+'2014_Urban_GW_Counties'!S29+'2014_MW_GW_Counties'!S29</f>
        <v>0</v>
      </c>
      <c r="AE29" s="28">
        <f>'2014_AG_GW_Counties'!W29</f>
        <v>0</v>
      </c>
      <c r="AF29" s="29">
        <f>'2014_Urban_GW_Counties'!W29</f>
        <v>0</v>
      </c>
      <c r="AG29" s="29">
        <f>'2014_MW_GW_Counties'!W29</f>
        <v>0</v>
      </c>
      <c r="AH29" s="28">
        <f>'2014_AG_GW_Counties'!W29+'2014_Urban_GW_Counties'!W29+'2014_MW_GW_Counties'!W29</f>
        <v>0</v>
      </c>
      <c r="AI29" s="29">
        <f t="shared" si="1"/>
        <v>0.7</v>
      </c>
      <c r="AL29" s="148"/>
      <c r="AM29" s="150">
        <v>504</v>
      </c>
      <c r="AN29" s="151" t="s">
        <v>160</v>
      </c>
      <c r="AO29" s="138">
        <f t="shared" si="12"/>
        <v>216.8</v>
      </c>
      <c r="AP29" s="138">
        <f t="shared" si="12"/>
        <v>34.400000000000006</v>
      </c>
      <c r="AQ29" s="138">
        <f t="shared" si="12"/>
        <v>0</v>
      </c>
      <c r="AR29" s="138">
        <f t="shared" si="12"/>
        <v>251.20000000000002</v>
      </c>
      <c r="AS29" s="138">
        <f t="shared" si="12"/>
        <v>317.2</v>
      </c>
      <c r="AT29" s="138">
        <f t="shared" si="12"/>
        <v>64.900000000000006</v>
      </c>
      <c r="AU29" s="138">
        <f t="shared" si="12"/>
        <v>1.1000000000000001</v>
      </c>
      <c r="AV29" s="138">
        <f t="shared" si="12"/>
        <v>25.200000000000003</v>
      </c>
      <c r="AW29" s="138">
        <f t="shared" si="12"/>
        <v>0</v>
      </c>
      <c r="AX29" s="138">
        <f t="shared" si="12"/>
        <v>20.399999999999995</v>
      </c>
      <c r="AY29" s="138">
        <f t="shared" si="12"/>
        <v>0</v>
      </c>
      <c r="AZ29" s="138">
        <f t="shared" si="12"/>
        <v>0</v>
      </c>
      <c r="BA29" s="138">
        <f t="shared" si="12"/>
        <v>0</v>
      </c>
      <c r="BB29" s="138">
        <f t="shared" si="12"/>
        <v>0</v>
      </c>
      <c r="BC29" s="138">
        <f t="shared" si="12"/>
        <v>383.20000000000005</v>
      </c>
    </row>
    <row r="30" spans="1:56" x14ac:dyDescent="0.2">
      <c r="A30" s="23" t="s">
        <v>64</v>
      </c>
      <c r="B30" s="24" t="s">
        <v>65</v>
      </c>
      <c r="C30" s="28">
        <f>'2014_AG_GW_Counties'!C30</f>
        <v>1.5</v>
      </c>
      <c r="D30" s="29">
        <f>'2014_Urban_GW_Counties'!C30</f>
        <v>6</v>
      </c>
      <c r="E30" s="29">
        <f>'2014_MW_GW_Counties'!C30</f>
        <v>0</v>
      </c>
      <c r="F30" s="29">
        <f t="shared" si="0"/>
        <v>7.5</v>
      </c>
      <c r="G30" s="28">
        <f>'2014_AG_GW_Counties'!H30</f>
        <v>49.800000000000004</v>
      </c>
      <c r="H30" s="29">
        <f>'2014_Urban_GW_Counties'!H30</f>
        <v>25.1</v>
      </c>
      <c r="I30" s="29">
        <f>'2014_MW_GW_Counties'!H30</f>
        <v>0.1</v>
      </c>
      <c r="J30" s="28">
        <f>'2014_AG_GW_Counties'!D30+'2014_Urban_GW_Counties'!D30+'2014_MW_GW_Counties'!D30</f>
        <v>9.8000000000000007</v>
      </c>
      <c r="K30" s="28">
        <f>'2014_AG_GW_Counties'!E30+'2014_Urban_GW_Counties'!E30+'2014_MW_GW_Counties'!E30</f>
        <v>0</v>
      </c>
      <c r="L30" s="28">
        <f>'2014_AG_GW_Counties'!F30+'2014_Urban_GW_Counties'!F30+'2014_MW_GW_Counties'!F30</f>
        <v>9.3000000000000007</v>
      </c>
      <c r="M30" s="28">
        <f>'2014_AG_GW_Counties'!J30</f>
        <v>0.1</v>
      </c>
      <c r="N30" s="29">
        <f>'2014_Urban_GW_Counties'!J30</f>
        <v>2.9</v>
      </c>
      <c r="O30" s="29">
        <f>'2014_MW_GW_Counties'!J30</f>
        <v>0</v>
      </c>
      <c r="P30" s="28">
        <f>'2014_AG_GW_Counties'!J30+'2014_Urban_GW_Counties'!J30+'2014_MW_GW_Counties'!J30</f>
        <v>3</v>
      </c>
      <c r="Q30" s="29">
        <f>'2014_AG_GW_Counties'!H30+'2014_Urban_GW_Counties'!H30+'2014_MW_GW_Counties'!H30</f>
        <v>75</v>
      </c>
      <c r="S30" s="27">
        <v>606</v>
      </c>
      <c r="T30" s="25" t="s">
        <v>173</v>
      </c>
      <c r="U30" s="28">
        <f>'2014_AG_GW_Counties'!P30</f>
        <v>765.5</v>
      </c>
      <c r="V30" s="29">
        <f>'2014_Urban_GW_Counties'!P30</f>
        <v>20.9</v>
      </c>
      <c r="W30" s="29">
        <f>'2014_MW_GW_Counties'!P30</f>
        <v>305.2</v>
      </c>
      <c r="X30" s="29">
        <f t="shared" si="3"/>
        <v>1091.5999999999999</v>
      </c>
      <c r="Y30" s="28">
        <f>'2014_AG_GW_Counties'!U30</f>
        <v>1512.8</v>
      </c>
      <c r="Z30" s="29">
        <f>'2014_Urban_GW_Counties'!U30</f>
        <v>23.2</v>
      </c>
      <c r="AA30" s="29">
        <f>'2014_MW_GW_Counties'!U30</f>
        <v>456.1</v>
      </c>
      <c r="AB30" s="28">
        <f>'2014_AG_GW_Counties'!Q30+'2014_Urban_GW_Counties'!Q30+'2014_MW_GW_Counties'!Q30</f>
        <v>13.499999999999998</v>
      </c>
      <c r="AC30" s="28">
        <f>'2014_AG_GW_Counties'!R30+'2014_Urban_GW_Counties'!R30+'2014_MW_GW_Counties'!R30</f>
        <v>0</v>
      </c>
      <c r="AD30" s="28">
        <f>'2014_AG_GW_Counties'!S30+'2014_Urban_GW_Counties'!S30+'2014_MW_GW_Counties'!S30</f>
        <v>36.9</v>
      </c>
      <c r="AE30" s="28">
        <f>'2014_AG_GW_Counties'!W30</f>
        <v>0</v>
      </c>
      <c r="AF30" s="29">
        <f>'2014_Urban_GW_Counties'!W30</f>
        <v>0</v>
      </c>
      <c r="AG30" s="29">
        <f>'2014_MW_GW_Counties'!W30</f>
        <v>0</v>
      </c>
      <c r="AH30" s="28">
        <f>'2014_AG_GW_Counties'!W30+'2014_Urban_GW_Counties'!W30+'2014_MW_GW_Counties'!W30</f>
        <v>0</v>
      </c>
      <c r="AI30" s="29">
        <f t="shared" si="1"/>
        <v>1992.1</v>
      </c>
      <c r="AL30" s="148"/>
      <c r="AM30" s="150">
        <v>505</v>
      </c>
      <c r="AN30" s="151" t="s">
        <v>161</v>
      </c>
      <c r="AO30" s="138">
        <f t="shared" si="12"/>
        <v>59.1</v>
      </c>
      <c r="AP30" s="138">
        <f t="shared" si="12"/>
        <v>4.4000000000000004</v>
      </c>
      <c r="AQ30" s="138">
        <f t="shared" si="12"/>
        <v>0</v>
      </c>
      <c r="AR30" s="138">
        <f t="shared" si="12"/>
        <v>63.5</v>
      </c>
      <c r="AS30" s="138">
        <f t="shared" si="12"/>
        <v>72.900000000000006</v>
      </c>
      <c r="AT30" s="138">
        <f t="shared" si="12"/>
        <v>10.4</v>
      </c>
      <c r="AU30" s="138">
        <f t="shared" si="12"/>
        <v>0</v>
      </c>
      <c r="AV30" s="138">
        <f t="shared" si="12"/>
        <v>4.7</v>
      </c>
      <c r="AW30" s="138">
        <f t="shared" si="12"/>
        <v>0</v>
      </c>
      <c r="AX30" s="138">
        <f t="shared" si="12"/>
        <v>0.30000000000000004</v>
      </c>
      <c r="AY30" s="138">
        <f t="shared" si="12"/>
        <v>0</v>
      </c>
      <c r="AZ30" s="138">
        <f t="shared" si="12"/>
        <v>0</v>
      </c>
      <c r="BA30" s="138">
        <f t="shared" si="12"/>
        <v>0</v>
      </c>
      <c r="BB30" s="138">
        <f t="shared" si="12"/>
        <v>0</v>
      </c>
      <c r="BC30" s="138">
        <f t="shared" si="12"/>
        <v>83.300000000000011</v>
      </c>
    </row>
    <row r="31" spans="1:56" x14ac:dyDescent="0.2">
      <c r="A31" s="23" t="s">
        <v>66</v>
      </c>
      <c r="B31" s="24" t="s">
        <v>67</v>
      </c>
      <c r="C31" s="28">
        <f>'2014_AG_GW_Counties'!C31</f>
        <v>4.7</v>
      </c>
      <c r="D31" s="29">
        <f>'2014_Urban_GW_Counties'!C31</f>
        <v>73.3</v>
      </c>
      <c r="E31" s="29">
        <f>'2014_MW_GW_Counties'!C31</f>
        <v>0</v>
      </c>
      <c r="F31" s="29">
        <f t="shared" si="0"/>
        <v>78</v>
      </c>
      <c r="G31" s="28">
        <f>'2014_AG_GW_Counties'!H31</f>
        <v>18.899999999999999</v>
      </c>
      <c r="H31" s="29">
        <f>'2014_Urban_GW_Counties'!H31</f>
        <v>551.4</v>
      </c>
      <c r="I31" s="29">
        <f>'2014_MW_GW_Counties'!H31</f>
        <v>0</v>
      </c>
      <c r="J31" s="28">
        <f>'2014_AG_GW_Counties'!D31+'2014_Urban_GW_Counties'!D31+'2014_MW_GW_Counties'!D31</f>
        <v>16.5</v>
      </c>
      <c r="K31" s="28">
        <f>'2014_AG_GW_Counties'!E31+'2014_Urban_GW_Counties'!E31+'2014_MW_GW_Counties'!E31</f>
        <v>2.4</v>
      </c>
      <c r="L31" s="28">
        <f>'2014_AG_GW_Counties'!F31+'2014_Urban_GW_Counties'!F31+'2014_MW_GW_Counties'!F31</f>
        <v>0</v>
      </c>
      <c r="M31" s="28">
        <f>'2014_AG_GW_Counties'!J31</f>
        <v>10.5</v>
      </c>
      <c r="N31" s="29">
        <f>'2014_Urban_GW_Counties'!J31</f>
        <v>232.5</v>
      </c>
      <c r="O31" s="29">
        <f>'2014_MW_GW_Counties'!J31</f>
        <v>0</v>
      </c>
      <c r="P31" s="28">
        <f>'2014_AG_GW_Counties'!J31+'2014_Urban_GW_Counties'!J31+'2014_MW_GW_Counties'!J31</f>
        <v>243</v>
      </c>
      <c r="Q31" s="29">
        <f>'2014_AG_GW_Counties'!H31+'2014_Urban_GW_Counties'!H31+'2014_MW_GW_Counties'!H31</f>
        <v>570.29999999999995</v>
      </c>
      <c r="S31" s="27">
        <v>607</v>
      </c>
      <c r="T31" s="25" t="s">
        <v>174</v>
      </c>
      <c r="U31" s="28">
        <f>'2014_AG_GW_Counties'!P31</f>
        <v>272.60000000000002</v>
      </c>
      <c r="V31" s="29">
        <f>'2014_Urban_GW_Counties'!P31</f>
        <v>76</v>
      </c>
      <c r="W31" s="29">
        <f>'2014_MW_GW_Counties'!P31</f>
        <v>0</v>
      </c>
      <c r="X31" s="29">
        <f t="shared" si="3"/>
        <v>348.6</v>
      </c>
      <c r="Y31" s="28">
        <f>'2014_AG_GW_Counties'!U31</f>
        <v>888</v>
      </c>
      <c r="Z31" s="29">
        <f>'2014_Urban_GW_Counties'!U31</f>
        <v>115.9</v>
      </c>
      <c r="AA31" s="29">
        <f>'2014_MW_GW_Counties'!U31</f>
        <v>12.8</v>
      </c>
      <c r="AB31" s="28">
        <f>'2014_AG_GW_Counties'!Q31+'2014_Urban_GW_Counties'!Q31+'2014_MW_GW_Counties'!Q31</f>
        <v>43.1</v>
      </c>
      <c r="AC31" s="28">
        <f>'2014_AG_GW_Counties'!R31+'2014_Urban_GW_Counties'!R31+'2014_MW_GW_Counties'!R31</f>
        <v>0</v>
      </c>
      <c r="AD31" s="28">
        <f>'2014_AG_GW_Counties'!S31+'2014_Urban_GW_Counties'!S31+'2014_MW_GW_Counties'!S31</f>
        <v>26.5</v>
      </c>
      <c r="AE31" s="28">
        <f>'2014_AG_GW_Counties'!W31</f>
        <v>177.6</v>
      </c>
      <c r="AF31" s="29">
        <f>'2014_Urban_GW_Counties'!W31</f>
        <v>0</v>
      </c>
      <c r="AG31" s="29">
        <f>'2014_MW_GW_Counties'!W31</f>
        <v>0</v>
      </c>
      <c r="AH31" s="28">
        <f>'2014_AG_GW_Counties'!W31+'2014_Urban_GW_Counties'!W31+'2014_MW_GW_Counties'!W31</f>
        <v>177.6</v>
      </c>
      <c r="AI31" s="29">
        <f t="shared" si="1"/>
        <v>1016.6999999999999</v>
      </c>
      <c r="AL31" s="148"/>
      <c r="AM31" s="150">
        <v>506</v>
      </c>
      <c r="AN31" s="151" t="s">
        <v>162</v>
      </c>
      <c r="AO31" s="138">
        <f t="shared" si="12"/>
        <v>534.1</v>
      </c>
      <c r="AP31" s="138">
        <f t="shared" si="12"/>
        <v>10.8</v>
      </c>
      <c r="AQ31" s="138">
        <f t="shared" si="12"/>
        <v>9</v>
      </c>
      <c r="AR31" s="138">
        <f t="shared" si="12"/>
        <v>553.9</v>
      </c>
      <c r="AS31" s="138">
        <f t="shared" si="12"/>
        <v>1603.6</v>
      </c>
      <c r="AT31" s="138">
        <f t="shared" si="12"/>
        <v>11.100000000000001</v>
      </c>
      <c r="AU31" s="138">
        <f t="shared" si="12"/>
        <v>141.90000000000003</v>
      </c>
      <c r="AV31" s="138">
        <f t="shared" si="12"/>
        <v>24.699999999999996</v>
      </c>
      <c r="AW31" s="138">
        <f t="shared" si="12"/>
        <v>0</v>
      </c>
      <c r="AX31" s="138">
        <f t="shared" si="12"/>
        <v>40.399999999999984</v>
      </c>
      <c r="AY31" s="138">
        <f t="shared" si="12"/>
        <v>32.9</v>
      </c>
      <c r="AZ31" s="138">
        <f t="shared" si="12"/>
        <v>0</v>
      </c>
      <c r="BA31" s="138">
        <f t="shared" si="12"/>
        <v>13.2</v>
      </c>
      <c r="BB31" s="138">
        <f t="shared" si="12"/>
        <v>46.099999999999994</v>
      </c>
      <c r="BC31" s="138">
        <f t="shared" si="12"/>
        <v>1756.6</v>
      </c>
    </row>
    <row r="32" spans="1:56" x14ac:dyDescent="0.2">
      <c r="A32" s="23" t="s">
        <v>68</v>
      </c>
      <c r="B32" s="24" t="s">
        <v>69</v>
      </c>
      <c r="C32" s="28">
        <f>'2014_AG_GW_Counties'!C32</f>
        <v>29.7</v>
      </c>
      <c r="D32" s="29">
        <f>'2014_Urban_GW_Counties'!C32</f>
        <v>23.3</v>
      </c>
      <c r="E32" s="29">
        <f>'2014_MW_GW_Counties'!C32</f>
        <v>0</v>
      </c>
      <c r="F32" s="29">
        <f t="shared" si="0"/>
        <v>53</v>
      </c>
      <c r="G32" s="28">
        <f>'2014_AG_GW_Counties'!H32</f>
        <v>115.3</v>
      </c>
      <c r="H32" s="29">
        <f>'2014_Urban_GW_Counties'!H32</f>
        <v>104.5</v>
      </c>
      <c r="I32" s="29">
        <f>'2014_MW_GW_Counties'!H32</f>
        <v>0</v>
      </c>
      <c r="J32" s="28">
        <f>'2014_AG_GW_Counties'!D32+'2014_Urban_GW_Counties'!D32+'2014_MW_GW_Counties'!D32</f>
        <v>20.399999999999999</v>
      </c>
      <c r="K32" s="28">
        <f>'2014_AG_GW_Counties'!E32+'2014_Urban_GW_Counties'!E32+'2014_MW_GW_Counties'!E32</f>
        <v>0</v>
      </c>
      <c r="L32" s="28">
        <f>'2014_AG_GW_Counties'!F32+'2014_Urban_GW_Counties'!F32+'2014_MW_GW_Counties'!F32</f>
        <v>7.6999999999999993</v>
      </c>
      <c r="M32" s="28">
        <f>'2014_AG_GW_Counties'!J32</f>
        <v>14.500000000000002</v>
      </c>
      <c r="N32" s="29">
        <f>'2014_Urban_GW_Counties'!J32</f>
        <v>0</v>
      </c>
      <c r="O32" s="29">
        <f>'2014_MW_GW_Counties'!J32</f>
        <v>0</v>
      </c>
      <c r="P32" s="28">
        <f>'2014_AG_GW_Counties'!J32+'2014_Urban_GW_Counties'!J32+'2014_MW_GW_Counties'!J32</f>
        <v>14.500000000000002</v>
      </c>
      <c r="Q32" s="29">
        <f>'2014_AG_GW_Counties'!H32+'2014_Urban_GW_Counties'!H32+'2014_MW_GW_Counties'!H32</f>
        <v>219.8</v>
      </c>
      <c r="S32" s="27">
        <v>608</v>
      </c>
      <c r="T32" s="25" t="s">
        <v>175</v>
      </c>
      <c r="U32" s="28">
        <f>'2014_AG_GW_Counties'!P32</f>
        <v>583.4</v>
      </c>
      <c r="V32" s="29">
        <f>'2014_Urban_GW_Counties'!P32</f>
        <v>48.9</v>
      </c>
      <c r="W32" s="29">
        <f>'2014_MW_GW_Counties'!P32</f>
        <v>0</v>
      </c>
      <c r="X32" s="29">
        <f t="shared" si="3"/>
        <v>632.29999999999995</v>
      </c>
      <c r="Y32" s="28">
        <f>'2014_AG_GW_Counties'!U32</f>
        <v>1061</v>
      </c>
      <c r="Z32" s="29">
        <f>'2014_Urban_GW_Counties'!U32</f>
        <v>48.9</v>
      </c>
      <c r="AA32" s="29">
        <f>'2014_MW_GW_Counties'!U32</f>
        <v>0</v>
      </c>
      <c r="AB32" s="28">
        <f>'2014_AG_GW_Counties'!Q32+'2014_Urban_GW_Counties'!Q32+'2014_MW_GW_Counties'!Q32</f>
        <v>1.1000000000000001</v>
      </c>
      <c r="AC32" s="28">
        <f>'2014_AG_GW_Counties'!R32+'2014_Urban_GW_Counties'!R32+'2014_MW_GW_Counties'!R32</f>
        <v>0</v>
      </c>
      <c r="AD32" s="28">
        <f>'2014_AG_GW_Counties'!S32+'2014_Urban_GW_Counties'!S32+'2014_MW_GW_Counties'!S32</f>
        <v>23.9</v>
      </c>
      <c r="AE32" s="28">
        <f>'2014_AG_GW_Counties'!W32</f>
        <v>290.8</v>
      </c>
      <c r="AF32" s="29">
        <f>'2014_Urban_GW_Counties'!W32</f>
        <v>0</v>
      </c>
      <c r="AG32" s="29">
        <f>'2014_MW_GW_Counties'!W32</f>
        <v>0</v>
      </c>
      <c r="AH32" s="28">
        <f>'2014_AG_GW_Counties'!W32+'2014_Urban_GW_Counties'!W32+'2014_MW_GW_Counties'!W32</f>
        <v>290.8</v>
      </c>
      <c r="AI32" s="29">
        <f t="shared" si="1"/>
        <v>1109.9000000000001</v>
      </c>
      <c r="AL32" s="148"/>
      <c r="AM32" s="150">
        <v>507</v>
      </c>
      <c r="AN32" s="151" t="s">
        <v>163</v>
      </c>
      <c r="AO32" s="138">
        <f t="shared" si="12"/>
        <v>619.5</v>
      </c>
      <c r="AP32" s="138">
        <f t="shared" si="12"/>
        <v>39.5</v>
      </c>
      <c r="AQ32" s="138">
        <f t="shared" si="12"/>
        <v>8.9</v>
      </c>
      <c r="AR32" s="138">
        <f t="shared" si="12"/>
        <v>667.9</v>
      </c>
      <c r="AS32" s="138">
        <f t="shared" si="12"/>
        <v>2130.1000000000004</v>
      </c>
      <c r="AT32" s="138">
        <f t="shared" si="12"/>
        <v>59.3</v>
      </c>
      <c r="AU32" s="138">
        <f t="shared" si="12"/>
        <v>304.79999999999995</v>
      </c>
      <c r="AV32" s="138">
        <f t="shared" si="12"/>
        <v>86.800000000000011</v>
      </c>
      <c r="AW32" s="138">
        <f t="shared" si="12"/>
        <v>0</v>
      </c>
      <c r="AX32" s="138">
        <f t="shared" si="12"/>
        <v>137.30000000000001</v>
      </c>
      <c r="AY32" s="138">
        <f t="shared" si="12"/>
        <v>140.9</v>
      </c>
      <c r="AZ32" s="138">
        <f t="shared" si="12"/>
        <v>0</v>
      </c>
      <c r="BA32" s="138">
        <f t="shared" si="12"/>
        <v>132.20000000000002</v>
      </c>
      <c r="BB32" s="138">
        <f t="shared" si="12"/>
        <v>273.10000000000002</v>
      </c>
      <c r="BC32" s="138">
        <f t="shared" si="12"/>
        <v>2494.2000000000007</v>
      </c>
    </row>
    <row r="33" spans="1:56" x14ac:dyDescent="0.2">
      <c r="A33" s="23" t="s">
        <v>70</v>
      </c>
      <c r="B33" s="24" t="s">
        <v>71</v>
      </c>
      <c r="C33" s="28">
        <f>'2014_AG_GW_Counties'!C33</f>
        <v>8</v>
      </c>
      <c r="D33" s="29">
        <f>'2014_Urban_GW_Counties'!C33</f>
        <v>6.2</v>
      </c>
      <c r="E33" s="29">
        <f>'2014_MW_GW_Counties'!C33</f>
        <v>0</v>
      </c>
      <c r="F33" s="29">
        <f t="shared" si="0"/>
        <v>14.2</v>
      </c>
      <c r="G33" s="28">
        <f>'2014_AG_GW_Counties'!H33</f>
        <v>82</v>
      </c>
      <c r="H33" s="29">
        <f>'2014_Urban_GW_Counties'!H33</f>
        <v>9.6999999999999993</v>
      </c>
      <c r="I33" s="29">
        <f>'2014_MW_GW_Counties'!H33</f>
        <v>0</v>
      </c>
      <c r="J33" s="28">
        <f>'2014_AG_GW_Counties'!D33+'2014_Urban_GW_Counties'!D33+'2014_MW_GW_Counties'!D33</f>
        <v>2.1</v>
      </c>
      <c r="K33" s="28">
        <f>'2014_AG_GW_Counties'!E33+'2014_Urban_GW_Counties'!E33+'2014_MW_GW_Counties'!E33</f>
        <v>0</v>
      </c>
      <c r="L33" s="28">
        <f>'2014_AG_GW_Counties'!F33+'2014_Urban_GW_Counties'!F33+'2014_MW_GW_Counties'!F33</f>
        <v>0.1</v>
      </c>
      <c r="M33" s="28">
        <f>'2014_AG_GW_Counties'!J33</f>
        <v>1.5</v>
      </c>
      <c r="N33" s="29">
        <f>'2014_Urban_GW_Counties'!J33</f>
        <v>0</v>
      </c>
      <c r="O33" s="29">
        <f>'2014_MW_GW_Counties'!J33</f>
        <v>0</v>
      </c>
      <c r="P33" s="28">
        <f>'2014_AG_GW_Counties'!J33+'2014_Urban_GW_Counties'!J33+'2014_MW_GW_Counties'!J33</f>
        <v>1.5</v>
      </c>
      <c r="Q33" s="29">
        <f>'2014_AG_GW_Counties'!H33+'2014_Urban_GW_Counties'!H33+'2014_MW_GW_Counties'!H33</f>
        <v>91.7</v>
      </c>
      <c r="S33" s="27">
        <v>609</v>
      </c>
      <c r="T33" s="25" t="s">
        <v>176</v>
      </c>
      <c r="U33" s="28">
        <f>'2014_AG_GW_Counties'!P33</f>
        <v>1779.3000000000002</v>
      </c>
      <c r="V33" s="29">
        <f>'2014_Urban_GW_Counties'!P33</f>
        <v>77.2</v>
      </c>
      <c r="W33" s="29">
        <f>'2014_MW_GW_Counties'!P33</f>
        <v>19</v>
      </c>
      <c r="X33" s="29">
        <f t="shared" si="3"/>
        <v>1875.5000000000002</v>
      </c>
      <c r="Y33" s="28">
        <f>'2014_AG_GW_Counties'!U33</f>
        <v>2179.1</v>
      </c>
      <c r="Z33" s="29">
        <f>'2014_Urban_GW_Counties'!U33</f>
        <v>77.300000000000011</v>
      </c>
      <c r="AA33" s="29">
        <f>'2014_MW_GW_Counties'!U33</f>
        <v>46.300000000000004</v>
      </c>
      <c r="AB33" s="28">
        <f>'2014_AG_GW_Counties'!Q33+'2014_Urban_GW_Counties'!Q33+'2014_MW_GW_Counties'!Q33</f>
        <v>198.5</v>
      </c>
      <c r="AC33" s="28">
        <f>'2014_AG_GW_Counties'!R33+'2014_Urban_GW_Counties'!R33+'2014_MW_GW_Counties'!R33</f>
        <v>0</v>
      </c>
      <c r="AD33" s="28">
        <f>'2014_AG_GW_Counties'!S33+'2014_Urban_GW_Counties'!S33+'2014_MW_GW_Counties'!S33</f>
        <v>20</v>
      </c>
      <c r="AE33" s="28">
        <f>'2014_AG_GW_Counties'!W33</f>
        <v>1.2</v>
      </c>
      <c r="AF33" s="29">
        <f>'2014_Urban_GW_Counties'!W33</f>
        <v>0</v>
      </c>
      <c r="AG33" s="29">
        <f>'2014_MW_GW_Counties'!W33</f>
        <v>0</v>
      </c>
      <c r="AH33" s="28">
        <f>'2014_AG_GW_Counties'!W33+'2014_Urban_GW_Counties'!W33+'2014_MW_GW_Counties'!W33</f>
        <v>1.2</v>
      </c>
      <c r="AI33" s="29">
        <f t="shared" si="1"/>
        <v>2302.7000000000003</v>
      </c>
      <c r="AL33" s="148"/>
      <c r="AM33" s="150">
        <v>508</v>
      </c>
      <c r="AN33" s="151" t="s">
        <v>164</v>
      </c>
      <c r="AO33" s="138">
        <f t="shared" si="12"/>
        <v>21.7</v>
      </c>
      <c r="AP33" s="138">
        <f t="shared" si="12"/>
        <v>17.7</v>
      </c>
      <c r="AQ33" s="138">
        <f t="shared" si="12"/>
        <v>0</v>
      </c>
      <c r="AR33" s="138">
        <f t="shared" si="12"/>
        <v>39.4</v>
      </c>
      <c r="AS33" s="138">
        <f t="shared" si="12"/>
        <v>281.7</v>
      </c>
      <c r="AT33" s="138">
        <f t="shared" si="12"/>
        <v>99.799999999999983</v>
      </c>
      <c r="AU33" s="138">
        <f t="shared" si="12"/>
        <v>0.4</v>
      </c>
      <c r="AV33" s="138">
        <f t="shared" si="12"/>
        <v>29.099999999999994</v>
      </c>
      <c r="AW33" s="138">
        <f t="shared" si="12"/>
        <v>0</v>
      </c>
      <c r="AX33" s="138">
        <f t="shared" si="12"/>
        <v>19.600000000000001</v>
      </c>
      <c r="AY33" s="138">
        <f t="shared" si="12"/>
        <v>1.6</v>
      </c>
      <c r="AZ33" s="138">
        <f t="shared" si="12"/>
        <v>0</v>
      </c>
      <c r="BA33" s="138">
        <f t="shared" si="12"/>
        <v>0</v>
      </c>
      <c r="BB33" s="138">
        <f t="shared" si="12"/>
        <v>1.6</v>
      </c>
      <c r="BC33" s="138">
        <f t="shared" si="12"/>
        <v>381.9</v>
      </c>
    </row>
    <row r="34" spans="1:56" x14ac:dyDescent="0.2">
      <c r="A34" s="23" t="s">
        <v>72</v>
      </c>
      <c r="B34" s="24" t="s">
        <v>73</v>
      </c>
      <c r="C34" s="28">
        <f>'2014_AG_GW_Counties'!C34</f>
        <v>196.3</v>
      </c>
      <c r="D34" s="29">
        <f>'2014_Urban_GW_Counties'!C34</f>
        <v>411.30000000000007</v>
      </c>
      <c r="E34" s="29">
        <f>'2014_MW_GW_Counties'!C34</f>
        <v>0.2</v>
      </c>
      <c r="F34" s="29">
        <f t="shared" si="0"/>
        <v>607.80000000000018</v>
      </c>
      <c r="G34" s="28">
        <f>'2014_AG_GW_Counties'!H34</f>
        <v>1310</v>
      </c>
      <c r="H34" s="29">
        <f>'2014_Urban_GW_Counties'!H34</f>
        <v>637.10000000000036</v>
      </c>
      <c r="I34" s="29">
        <f>'2014_MW_GW_Counties'!H34</f>
        <v>6.1</v>
      </c>
      <c r="J34" s="28">
        <f>'2014_AG_GW_Counties'!D34+'2014_Urban_GW_Counties'!D34+'2014_MW_GW_Counties'!D34</f>
        <v>280.29999999999995</v>
      </c>
      <c r="K34" s="28">
        <f>'2014_AG_GW_Counties'!E34+'2014_Urban_GW_Counties'!E34+'2014_MW_GW_Counties'!E34</f>
        <v>48.9</v>
      </c>
      <c r="L34" s="28">
        <f>'2014_AG_GW_Counties'!F34+'2014_Urban_GW_Counties'!F34+'2014_MW_GW_Counties'!F34</f>
        <v>0</v>
      </c>
      <c r="M34" s="28">
        <f>'2014_AG_GW_Counties'!J34</f>
        <v>5.2</v>
      </c>
      <c r="N34" s="29">
        <f>'2014_Urban_GW_Counties'!J34</f>
        <v>0.5</v>
      </c>
      <c r="O34" s="29">
        <f>'2014_MW_GW_Counties'!J34</f>
        <v>0</v>
      </c>
      <c r="P34" s="28">
        <f>'2014_AG_GW_Counties'!J34+'2014_Urban_GW_Counties'!J34+'2014_MW_GW_Counties'!J34</f>
        <v>5.7</v>
      </c>
      <c r="Q34" s="29">
        <f>'2014_AG_GW_Counties'!H34+'2014_Urban_GW_Counties'!H34+'2014_MW_GW_Counties'!H34</f>
        <v>1953.2000000000003</v>
      </c>
      <c r="S34" s="27">
        <v>610</v>
      </c>
      <c r="T34" s="25" t="s">
        <v>177</v>
      </c>
      <c r="U34" s="28">
        <f>'2014_AG_GW_Counties'!P34</f>
        <v>4.7</v>
      </c>
      <c r="V34" s="29">
        <f>'2014_Urban_GW_Counties'!P34</f>
        <v>9.9</v>
      </c>
      <c r="W34" s="29">
        <f>'2014_MW_GW_Counties'!P34</f>
        <v>0</v>
      </c>
      <c r="X34" s="29">
        <f t="shared" si="3"/>
        <v>14.600000000000001</v>
      </c>
      <c r="Y34" s="28">
        <f>'2014_AG_GW_Counties'!U34</f>
        <v>4.7</v>
      </c>
      <c r="Z34" s="29">
        <f>'2014_Urban_GW_Counties'!U34</f>
        <v>10.5</v>
      </c>
      <c r="AA34" s="29">
        <f>'2014_MW_GW_Counties'!U34</f>
        <v>0</v>
      </c>
      <c r="AB34" s="28">
        <f>'2014_AG_GW_Counties'!Q34+'2014_Urban_GW_Counties'!Q34+'2014_MW_GW_Counties'!Q34</f>
        <v>6.6999999999999993</v>
      </c>
      <c r="AC34" s="28">
        <f>'2014_AG_GW_Counties'!R34+'2014_Urban_GW_Counties'!R34+'2014_MW_GW_Counties'!R34</f>
        <v>0</v>
      </c>
      <c r="AD34" s="28">
        <f>'2014_AG_GW_Counties'!S34+'2014_Urban_GW_Counties'!S34+'2014_MW_GW_Counties'!S34</f>
        <v>0</v>
      </c>
      <c r="AE34" s="28">
        <f>'2014_AG_GW_Counties'!W34</f>
        <v>0</v>
      </c>
      <c r="AF34" s="29">
        <f>'2014_Urban_GW_Counties'!W34</f>
        <v>0</v>
      </c>
      <c r="AG34" s="29">
        <f>'2014_MW_GW_Counties'!W34</f>
        <v>0</v>
      </c>
      <c r="AH34" s="28">
        <f>'2014_AG_GW_Counties'!W34+'2014_Urban_GW_Counties'!W34+'2014_MW_GW_Counties'!W34</f>
        <v>0</v>
      </c>
      <c r="AI34" s="29">
        <f t="shared" si="1"/>
        <v>15.2</v>
      </c>
      <c r="AL34" s="148"/>
      <c r="AM34" s="150">
        <v>509</v>
      </c>
      <c r="AN34" s="151" t="s">
        <v>165</v>
      </c>
      <c r="AO34" s="138">
        <f t="shared" si="12"/>
        <v>348.2</v>
      </c>
      <c r="AP34" s="138">
        <f t="shared" si="12"/>
        <v>42.600000000000009</v>
      </c>
      <c r="AQ34" s="138">
        <f t="shared" si="12"/>
        <v>0</v>
      </c>
      <c r="AR34" s="138">
        <f t="shared" si="12"/>
        <v>390.8</v>
      </c>
      <c r="AS34" s="138">
        <f t="shared" si="12"/>
        <v>709.39999999999986</v>
      </c>
      <c r="AT34" s="138">
        <f t="shared" si="12"/>
        <v>59</v>
      </c>
      <c r="AU34" s="138">
        <f t="shared" si="12"/>
        <v>0</v>
      </c>
      <c r="AV34" s="138">
        <f t="shared" si="12"/>
        <v>40.299999999999997</v>
      </c>
      <c r="AW34" s="138">
        <f t="shared" si="12"/>
        <v>0</v>
      </c>
      <c r="AX34" s="138">
        <f t="shared" si="12"/>
        <v>37.6</v>
      </c>
      <c r="AY34" s="138">
        <f t="shared" si="12"/>
        <v>0</v>
      </c>
      <c r="AZ34" s="138">
        <f t="shared" si="12"/>
        <v>0</v>
      </c>
      <c r="BA34" s="138">
        <f t="shared" si="12"/>
        <v>0</v>
      </c>
      <c r="BB34" s="138">
        <f t="shared" si="12"/>
        <v>0</v>
      </c>
      <c r="BC34" s="138">
        <f t="shared" si="12"/>
        <v>768.39999999999986</v>
      </c>
    </row>
    <row r="35" spans="1:56" x14ac:dyDescent="0.2">
      <c r="A35" s="23" t="s">
        <v>74</v>
      </c>
      <c r="B35" s="24" t="s">
        <v>75</v>
      </c>
      <c r="C35" s="28">
        <f>'2014_AG_GW_Counties'!C35</f>
        <v>229.6</v>
      </c>
      <c r="D35" s="29">
        <f>'2014_Urban_GW_Counties'!C35</f>
        <v>159.19999999999999</v>
      </c>
      <c r="E35" s="29">
        <f>'2014_MW_GW_Counties'!C35</f>
        <v>0.5</v>
      </c>
      <c r="F35" s="29">
        <f t="shared" si="0"/>
        <v>389.29999999999995</v>
      </c>
      <c r="G35" s="28">
        <f>'2014_AG_GW_Counties'!H35</f>
        <v>461.2</v>
      </c>
      <c r="H35" s="29">
        <f>'2014_Urban_GW_Counties'!H35</f>
        <v>348.2</v>
      </c>
      <c r="I35" s="29">
        <f>'2014_MW_GW_Counties'!H35</f>
        <v>52.1</v>
      </c>
      <c r="J35" s="28">
        <f>'2014_AG_GW_Counties'!D35+'2014_Urban_GW_Counties'!D35+'2014_MW_GW_Counties'!D35</f>
        <v>52.6</v>
      </c>
      <c r="K35" s="28">
        <f>'2014_AG_GW_Counties'!E35+'2014_Urban_GW_Counties'!E35+'2014_MW_GW_Counties'!E35</f>
        <v>0</v>
      </c>
      <c r="L35" s="28">
        <f>'2014_AG_GW_Counties'!F35+'2014_Urban_GW_Counties'!F35+'2014_MW_GW_Counties'!F35</f>
        <v>39.400000000000006</v>
      </c>
      <c r="M35" s="28">
        <f>'2014_AG_GW_Counties'!J35</f>
        <v>11.7</v>
      </c>
      <c r="N35" s="29">
        <f>'2014_Urban_GW_Counties'!J35</f>
        <v>0.1</v>
      </c>
      <c r="O35" s="29">
        <f>'2014_MW_GW_Counties'!J35</f>
        <v>0</v>
      </c>
      <c r="P35" s="28">
        <f>'2014_AG_GW_Counties'!J35+'2014_Urban_GW_Counties'!J35+'2014_MW_GW_Counties'!J35</f>
        <v>11.799999999999999</v>
      </c>
      <c r="Q35" s="29">
        <f>'2014_AG_GW_Counties'!H35+'2014_Urban_GW_Counties'!H35+'2014_MW_GW_Counties'!H35</f>
        <v>861.5</v>
      </c>
      <c r="S35" s="27">
        <v>701</v>
      </c>
      <c r="T35" s="25" t="s">
        <v>178</v>
      </c>
      <c r="U35" s="28">
        <f>'2014_AG_GW_Counties'!P35</f>
        <v>0</v>
      </c>
      <c r="V35" s="29">
        <f>'2014_Urban_GW_Counties'!P35</f>
        <v>1.4</v>
      </c>
      <c r="W35" s="29">
        <f>'2014_MW_GW_Counties'!P35</f>
        <v>0</v>
      </c>
      <c r="X35" s="29">
        <f t="shared" si="3"/>
        <v>1.4</v>
      </c>
      <c r="Y35" s="28">
        <f>'2014_AG_GW_Counties'!U35</f>
        <v>0</v>
      </c>
      <c r="Z35" s="29">
        <f>'2014_Urban_GW_Counties'!U35</f>
        <v>1.4</v>
      </c>
      <c r="AA35" s="29">
        <f>'2014_MW_GW_Counties'!U35</f>
        <v>0</v>
      </c>
      <c r="AB35" s="28">
        <f>'2014_AG_GW_Counties'!Q35+'2014_Urban_GW_Counties'!Q35+'2014_MW_GW_Counties'!Q35</f>
        <v>0.9</v>
      </c>
      <c r="AC35" s="28">
        <f>'2014_AG_GW_Counties'!R35+'2014_Urban_GW_Counties'!R35+'2014_MW_GW_Counties'!R35</f>
        <v>0</v>
      </c>
      <c r="AD35" s="28">
        <f>'2014_AG_GW_Counties'!S35+'2014_Urban_GW_Counties'!S35+'2014_MW_GW_Counties'!S35</f>
        <v>0</v>
      </c>
      <c r="AE35" s="28">
        <f>'2014_AG_GW_Counties'!W35</f>
        <v>0</v>
      </c>
      <c r="AF35" s="29">
        <f>'2014_Urban_GW_Counties'!W35</f>
        <v>0</v>
      </c>
      <c r="AG35" s="29">
        <f>'2014_MW_GW_Counties'!W35</f>
        <v>0</v>
      </c>
      <c r="AH35" s="28">
        <f>'2014_AG_GW_Counties'!W35+'2014_Urban_GW_Counties'!W35+'2014_MW_GW_Counties'!W35</f>
        <v>0</v>
      </c>
      <c r="AI35" s="29">
        <f t="shared" si="1"/>
        <v>1.4</v>
      </c>
      <c r="AL35" s="148"/>
      <c r="AM35" s="150">
        <v>510</v>
      </c>
      <c r="AN35" s="151" t="s">
        <v>166</v>
      </c>
      <c r="AO35" s="138">
        <f t="shared" si="12"/>
        <v>72.2</v>
      </c>
      <c r="AP35" s="138">
        <f t="shared" si="12"/>
        <v>7.7</v>
      </c>
      <c r="AQ35" s="138">
        <f t="shared" si="12"/>
        <v>0</v>
      </c>
      <c r="AR35" s="138">
        <f t="shared" si="12"/>
        <v>79.900000000000006</v>
      </c>
      <c r="AS35" s="138">
        <f t="shared" si="12"/>
        <v>482.4</v>
      </c>
      <c r="AT35" s="138">
        <f t="shared" si="12"/>
        <v>25.3</v>
      </c>
      <c r="AU35" s="138">
        <f t="shared" si="12"/>
        <v>50.2</v>
      </c>
      <c r="AV35" s="138">
        <f t="shared" si="12"/>
        <v>2.2000000000000002</v>
      </c>
      <c r="AW35" s="138">
        <f t="shared" si="12"/>
        <v>0</v>
      </c>
      <c r="AX35" s="138">
        <f t="shared" si="12"/>
        <v>9.3000000000000007</v>
      </c>
      <c r="AY35" s="138">
        <f t="shared" si="12"/>
        <v>13.799999999999999</v>
      </c>
      <c r="AZ35" s="138">
        <f t="shared" si="12"/>
        <v>0</v>
      </c>
      <c r="BA35" s="138">
        <f t="shared" si="12"/>
        <v>0</v>
      </c>
      <c r="BB35" s="138">
        <f t="shared" si="12"/>
        <v>13.799999999999999</v>
      </c>
      <c r="BC35" s="138">
        <f t="shared" si="12"/>
        <v>557.9</v>
      </c>
    </row>
    <row r="36" spans="1:56" ht="13.5" thickBot="1" x14ac:dyDescent="0.25">
      <c r="A36" s="23" t="s">
        <v>76</v>
      </c>
      <c r="B36" s="24" t="s">
        <v>77</v>
      </c>
      <c r="C36" s="28">
        <f>'2014_AG_GW_Counties'!C36</f>
        <v>51.3</v>
      </c>
      <c r="D36" s="29">
        <f>'2014_Urban_GW_Counties'!C36</f>
        <v>7.3999999999999995</v>
      </c>
      <c r="E36" s="29">
        <f>'2014_MW_GW_Counties'!C36</f>
        <v>0</v>
      </c>
      <c r="F36" s="29">
        <f t="shared" si="0"/>
        <v>58.699999999999996</v>
      </c>
      <c r="G36" s="28">
        <f>'2014_AG_GW_Counties'!H36</f>
        <v>58.8</v>
      </c>
      <c r="H36" s="29">
        <f>'2014_Urban_GW_Counties'!H36</f>
        <v>8.9999999999999982</v>
      </c>
      <c r="I36" s="29">
        <f>'2014_MW_GW_Counties'!H36</f>
        <v>0</v>
      </c>
      <c r="J36" s="28">
        <f>'2014_AG_GW_Counties'!D36+'2014_Urban_GW_Counties'!D36+'2014_MW_GW_Counties'!D36</f>
        <v>12.2</v>
      </c>
      <c r="K36" s="28">
        <f>'2014_AG_GW_Counties'!E36+'2014_Urban_GW_Counties'!E36+'2014_MW_GW_Counties'!E36</f>
        <v>0</v>
      </c>
      <c r="L36" s="28">
        <f>'2014_AG_GW_Counties'!F36+'2014_Urban_GW_Counties'!F36+'2014_MW_GW_Counties'!F36</f>
        <v>0.4</v>
      </c>
      <c r="M36" s="28">
        <f>'2014_AG_GW_Counties'!J36</f>
        <v>0</v>
      </c>
      <c r="N36" s="29">
        <f>'2014_Urban_GW_Counties'!J36</f>
        <v>0</v>
      </c>
      <c r="O36" s="29">
        <f>'2014_MW_GW_Counties'!J36</f>
        <v>0</v>
      </c>
      <c r="P36" s="28">
        <f>'2014_AG_GW_Counties'!J36+'2014_Urban_GW_Counties'!J36+'2014_MW_GW_Counties'!J36</f>
        <v>0</v>
      </c>
      <c r="Q36" s="29">
        <f>'2014_AG_GW_Counties'!H36+'2014_Urban_GW_Counties'!H36+'2014_MW_GW_Counties'!H36</f>
        <v>67.8</v>
      </c>
      <c r="S36" s="27">
        <v>702</v>
      </c>
      <c r="T36" s="25" t="s">
        <v>179</v>
      </c>
      <c r="U36" s="28">
        <f>'2014_AG_GW_Counties'!P36</f>
        <v>1157.0999999999999</v>
      </c>
      <c r="V36" s="29">
        <f>'2014_Urban_GW_Counties'!P36</f>
        <v>2.9999999999999996</v>
      </c>
      <c r="W36" s="29">
        <f>'2014_MW_GW_Counties'!P36</f>
        <v>0</v>
      </c>
      <c r="X36" s="29">
        <f t="shared" si="3"/>
        <v>1160.0999999999999</v>
      </c>
      <c r="Y36" s="28">
        <f>'2014_AG_GW_Counties'!U36</f>
        <v>1441.6000000000001</v>
      </c>
      <c r="Z36" s="29">
        <f>'2014_Urban_GW_Counties'!U36</f>
        <v>10.9</v>
      </c>
      <c r="AA36" s="29">
        <f>'2014_MW_GW_Counties'!U36</f>
        <v>0</v>
      </c>
      <c r="AB36" s="28">
        <f>'2014_AG_GW_Counties'!Q36+'2014_Urban_GW_Counties'!Q36+'2014_MW_GW_Counties'!Q36</f>
        <v>39.700000000000003</v>
      </c>
      <c r="AC36" s="28">
        <f>'2014_AG_GW_Counties'!R36+'2014_Urban_GW_Counties'!R36+'2014_MW_GW_Counties'!R36</f>
        <v>0.7</v>
      </c>
      <c r="AD36" s="28">
        <f>'2014_AG_GW_Counties'!S36+'2014_Urban_GW_Counties'!S36+'2014_MW_GW_Counties'!S36</f>
        <v>1</v>
      </c>
      <c r="AE36" s="28">
        <f>'2014_AG_GW_Counties'!W36</f>
        <v>0</v>
      </c>
      <c r="AF36" s="29">
        <f>'2014_Urban_GW_Counties'!W36</f>
        <v>0</v>
      </c>
      <c r="AG36" s="29">
        <f>'2014_MW_GW_Counties'!W36</f>
        <v>0</v>
      </c>
      <c r="AH36" s="28">
        <f>'2014_AG_GW_Counties'!W36+'2014_Urban_GW_Counties'!W36+'2014_MW_GW_Counties'!W36</f>
        <v>0</v>
      </c>
      <c r="AI36" s="29">
        <f t="shared" si="1"/>
        <v>1452.5000000000002</v>
      </c>
      <c r="AL36" s="148"/>
      <c r="AM36" s="152">
        <v>511</v>
      </c>
      <c r="AN36" s="153" t="s">
        <v>167</v>
      </c>
      <c r="AO36" s="154">
        <f t="shared" si="12"/>
        <v>184.4</v>
      </c>
      <c r="AP36" s="154">
        <f t="shared" si="12"/>
        <v>155.9</v>
      </c>
      <c r="AQ36" s="154">
        <f t="shared" si="12"/>
        <v>0.5</v>
      </c>
      <c r="AR36" s="154">
        <f t="shared" si="12"/>
        <v>340.8</v>
      </c>
      <c r="AS36" s="154">
        <f t="shared" si="12"/>
        <v>339.09999999999991</v>
      </c>
      <c r="AT36" s="154">
        <f t="shared" si="12"/>
        <v>376.20000000000005</v>
      </c>
      <c r="AU36" s="154">
        <f t="shared" si="12"/>
        <v>2.1</v>
      </c>
      <c r="AV36" s="154">
        <f t="shared" si="12"/>
        <v>51.599999999999994</v>
      </c>
      <c r="AW36" s="154">
        <f t="shared" si="12"/>
        <v>0</v>
      </c>
      <c r="AX36" s="154">
        <f t="shared" si="12"/>
        <v>36.700000000000003</v>
      </c>
      <c r="AY36" s="154">
        <f t="shared" si="12"/>
        <v>34.900000000000006</v>
      </c>
      <c r="AZ36" s="154">
        <f t="shared" si="12"/>
        <v>0</v>
      </c>
      <c r="BA36" s="154">
        <f t="shared" si="12"/>
        <v>0</v>
      </c>
      <c r="BB36" s="154">
        <f t="shared" si="12"/>
        <v>34.900000000000006</v>
      </c>
      <c r="BC36" s="154">
        <f t="shared" si="12"/>
        <v>717.4</v>
      </c>
    </row>
    <row r="37" spans="1:56" ht="13.5" thickTop="1" x14ac:dyDescent="0.2">
      <c r="A37" s="23" t="s">
        <v>78</v>
      </c>
      <c r="B37" s="24" t="s">
        <v>79</v>
      </c>
      <c r="C37" s="28">
        <f>'2014_AG_GW_Counties'!C37</f>
        <v>183.00000000000003</v>
      </c>
      <c r="D37" s="29">
        <f>'2014_Urban_GW_Counties'!C37</f>
        <v>322.90000000000015</v>
      </c>
      <c r="E37" s="29">
        <f>'2014_MW_GW_Counties'!C37</f>
        <v>0</v>
      </c>
      <c r="F37" s="29">
        <f t="shared" si="0"/>
        <v>505.9000000000002</v>
      </c>
      <c r="G37" s="28">
        <f>'2014_AG_GW_Counties'!H37</f>
        <v>229.10000000000002</v>
      </c>
      <c r="H37" s="29">
        <f>'2014_Urban_GW_Counties'!H37</f>
        <v>473.60000000000025</v>
      </c>
      <c r="I37" s="29">
        <f>'2014_MW_GW_Counties'!H37</f>
        <v>0</v>
      </c>
      <c r="J37" s="28">
        <f>'2014_AG_GW_Counties'!D37+'2014_Urban_GW_Counties'!D37+'2014_MW_GW_Counties'!D37</f>
        <v>206.10000000000002</v>
      </c>
      <c r="K37" s="28">
        <f>'2014_AG_GW_Counties'!E37+'2014_Urban_GW_Counties'!E37+'2014_MW_GW_Counties'!E37</f>
        <v>7.3000000000000007</v>
      </c>
      <c r="L37" s="28">
        <f>'2014_AG_GW_Counties'!F37+'2014_Urban_GW_Counties'!F37+'2014_MW_GW_Counties'!F37</f>
        <v>0</v>
      </c>
      <c r="M37" s="28">
        <f>'2014_AG_GW_Counties'!J37</f>
        <v>16.399999999999999</v>
      </c>
      <c r="N37" s="29">
        <f>'2014_Urban_GW_Counties'!J37</f>
        <v>9.4999999999999982</v>
      </c>
      <c r="O37" s="29">
        <f>'2014_MW_GW_Counties'!J37</f>
        <v>0</v>
      </c>
      <c r="P37" s="28">
        <f>'2014_AG_GW_Counties'!J37+'2014_Urban_GW_Counties'!J37+'2014_MW_GW_Counties'!J37</f>
        <v>25.9</v>
      </c>
      <c r="Q37" s="29">
        <f>'2014_AG_GW_Counties'!H37+'2014_Urban_GW_Counties'!H37+'2014_MW_GW_Counties'!H37</f>
        <v>702.70000000000027</v>
      </c>
      <c r="S37" s="27">
        <v>703</v>
      </c>
      <c r="T37" s="25" t="s">
        <v>180</v>
      </c>
      <c r="U37" s="28">
        <f>'2014_AG_GW_Counties'!P37</f>
        <v>1769.2</v>
      </c>
      <c r="V37" s="29">
        <f>'2014_Urban_GW_Counties'!P37</f>
        <v>34.700000000000003</v>
      </c>
      <c r="W37" s="29">
        <f>'2014_MW_GW_Counties'!P37</f>
        <v>12.4</v>
      </c>
      <c r="X37" s="29">
        <f t="shared" si="3"/>
        <v>1816.3000000000002</v>
      </c>
      <c r="Y37" s="28">
        <f>'2014_AG_GW_Counties'!U37</f>
        <v>1974.8</v>
      </c>
      <c r="Z37" s="29">
        <f>'2014_Urban_GW_Counties'!U37</f>
        <v>34.799999999999997</v>
      </c>
      <c r="AA37" s="29">
        <f>'2014_MW_GW_Counties'!U37</f>
        <v>31.299999999999997</v>
      </c>
      <c r="AB37" s="28">
        <f>'2014_AG_GW_Counties'!Q37+'2014_Urban_GW_Counties'!Q37+'2014_MW_GW_Counties'!Q37</f>
        <v>232.10000000000002</v>
      </c>
      <c r="AC37" s="28">
        <f>'2014_AG_GW_Counties'!R37+'2014_Urban_GW_Counties'!R37+'2014_MW_GW_Counties'!R37</f>
        <v>0</v>
      </c>
      <c r="AD37" s="28">
        <f>'2014_AG_GW_Counties'!S37+'2014_Urban_GW_Counties'!S37+'2014_MW_GW_Counties'!S37</f>
        <v>10.299999999999999</v>
      </c>
      <c r="AE37" s="28">
        <f>'2014_AG_GW_Counties'!W37</f>
        <v>0</v>
      </c>
      <c r="AF37" s="29">
        <f>'2014_Urban_GW_Counties'!W37</f>
        <v>0</v>
      </c>
      <c r="AG37" s="29">
        <f>'2014_MW_GW_Counties'!W37</f>
        <v>0</v>
      </c>
      <c r="AH37" s="28">
        <f>'2014_AG_GW_Counties'!W37+'2014_Urban_GW_Counties'!W37+'2014_MW_GW_Counties'!W37</f>
        <v>0</v>
      </c>
      <c r="AI37" s="29">
        <f t="shared" si="1"/>
        <v>2040.8999999999999</v>
      </c>
      <c r="AL37" s="148"/>
      <c r="AM37" s="150"/>
      <c r="AN37" s="155" t="s">
        <v>242</v>
      </c>
      <c r="AO37" s="138">
        <f>SUM(AO26:AO36)</f>
        <v>2470</v>
      </c>
      <c r="AP37" s="138">
        <f t="shared" ref="AP37:BC37" si="13">SUM(AP26:AP36)</f>
        <v>346.1</v>
      </c>
      <c r="AQ37" s="138">
        <f t="shared" si="13"/>
        <v>19.100000000000001</v>
      </c>
      <c r="AR37" s="138">
        <f t="shared" si="13"/>
        <v>2835.2000000000007</v>
      </c>
      <c r="AS37" s="138">
        <f t="shared" si="13"/>
        <v>6752.5</v>
      </c>
      <c r="AT37" s="138">
        <f t="shared" si="13"/>
        <v>753.2</v>
      </c>
      <c r="AU37" s="138">
        <f t="shared" si="13"/>
        <v>518.30000000000007</v>
      </c>
      <c r="AV37" s="138">
        <f t="shared" si="13"/>
        <v>308.39999999999998</v>
      </c>
      <c r="AW37" s="138">
        <f t="shared" si="13"/>
        <v>0</v>
      </c>
      <c r="AX37" s="138">
        <f>SUM(AX26:AX36)</f>
        <v>326.8</v>
      </c>
      <c r="AY37" s="138">
        <f t="shared" ref="AY37:BA37" si="14">SUM(AY26:AY36)</f>
        <v>235.10000000000002</v>
      </c>
      <c r="AZ37" s="138">
        <f t="shared" si="14"/>
        <v>0</v>
      </c>
      <c r="BA37" s="138">
        <f t="shared" si="14"/>
        <v>145.80000000000001</v>
      </c>
      <c r="BB37" s="138">
        <f t="shared" si="13"/>
        <v>380.90000000000009</v>
      </c>
      <c r="BC37" s="138">
        <f t="shared" si="13"/>
        <v>8023.9999999999991</v>
      </c>
      <c r="BD37" s="28">
        <f>AS37+AT37+AU37</f>
        <v>8024</v>
      </c>
    </row>
    <row r="38" spans="1:56" x14ac:dyDescent="0.2">
      <c r="A38" s="23" t="s">
        <v>80</v>
      </c>
      <c r="B38" s="24" t="s">
        <v>81</v>
      </c>
      <c r="C38" s="28">
        <f>'2014_AG_GW_Counties'!C38</f>
        <v>23</v>
      </c>
      <c r="D38" s="29">
        <f>'2014_Urban_GW_Counties'!C38</f>
        <v>21</v>
      </c>
      <c r="E38" s="29">
        <f>'2014_MW_GW_Counties'!C38</f>
        <v>0</v>
      </c>
      <c r="F38" s="29">
        <f t="shared" si="0"/>
        <v>44</v>
      </c>
      <c r="G38" s="28">
        <f>'2014_AG_GW_Counties'!H38</f>
        <v>300.09999999999997</v>
      </c>
      <c r="H38" s="29">
        <f>'2014_Urban_GW_Counties'!H38</f>
        <v>628.50000000000011</v>
      </c>
      <c r="I38" s="29">
        <f>'2014_MW_GW_Counties'!H38</f>
        <v>0</v>
      </c>
      <c r="J38" s="28">
        <f>'2014_AG_GW_Counties'!D38+'2014_Urban_GW_Counties'!D38+'2014_MW_GW_Counties'!D38</f>
        <v>32.400000000000006</v>
      </c>
      <c r="K38" s="28">
        <f>'2014_AG_GW_Counties'!E38+'2014_Urban_GW_Counties'!E38+'2014_MW_GW_Counties'!E38</f>
        <v>0</v>
      </c>
      <c r="L38" s="28">
        <f>'2014_AG_GW_Counties'!F38+'2014_Urban_GW_Counties'!F38+'2014_MW_GW_Counties'!F38</f>
        <v>0</v>
      </c>
      <c r="M38" s="28">
        <f>'2014_AG_GW_Counties'!J38</f>
        <v>0</v>
      </c>
      <c r="N38" s="29">
        <f>'2014_Urban_GW_Counties'!J38</f>
        <v>0</v>
      </c>
      <c r="O38" s="29">
        <f>'2014_MW_GW_Counties'!J38</f>
        <v>0</v>
      </c>
      <c r="P38" s="28">
        <f>'2014_AG_GW_Counties'!J38+'2014_Urban_GW_Counties'!J38+'2014_MW_GW_Counties'!J38</f>
        <v>0</v>
      </c>
      <c r="Q38" s="29">
        <f>'2014_AG_GW_Counties'!H38+'2014_Urban_GW_Counties'!H38+'2014_MW_GW_Counties'!H38</f>
        <v>928.60000000000014</v>
      </c>
      <c r="S38" s="27">
        <v>704</v>
      </c>
      <c r="T38" s="25" t="s">
        <v>181</v>
      </c>
      <c r="U38" s="28">
        <f>'2014_AG_GW_Counties'!P38</f>
        <v>390.7</v>
      </c>
      <c r="V38" s="29">
        <f>'2014_Urban_GW_Counties'!P38</f>
        <v>178.2</v>
      </c>
      <c r="W38" s="29">
        <f>'2014_MW_GW_Counties'!P38</f>
        <v>0</v>
      </c>
      <c r="X38" s="29">
        <f t="shared" si="3"/>
        <v>568.9</v>
      </c>
      <c r="Y38" s="28">
        <f>'2014_AG_GW_Counties'!U38</f>
        <v>638.49999999999989</v>
      </c>
      <c r="Z38" s="29">
        <f>'2014_Urban_GW_Counties'!U38</f>
        <v>211.7</v>
      </c>
      <c r="AA38" s="29">
        <f>'2014_MW_GW_Counties'!U38</f>
        <v>0</v>
      </c>
      <c r="AB38" s="28">
        <f>'2014_AG_GW_Counties'!Q38+'2014_Urban_GW_Counties'!Q38+'2014_MW_GW_Counties'!Q38</f>
        <v>246.2</v>
      </c>
      <c r="AC38" s="28">
        <f>'2014_AG_GW_Counties'!R38+'2014_Urban_GW_Counties'!R38+'2014_MW_GW_Counties'!R38</f>
        <v>0</v>
      </c>
      <c r="AD38" s="28">
        <f>'2014_AG_GW_Counties'!S38+'2014_Urban_GW_Counties'!S38+'2014_MW_GW_Counties'!S38</f>
        <v>12.4</v>
      </c>
      <c r="AE38" s="28">
        <f>'2014_AG_GW_Counties'!W38</f>
        <v>0</v>
      </c>
      <c r="AF38" s="29">
        <f>'2014_Urban_GW_Counties'!W38</f>
        <v>0</v>
      </c>
      <c r="AG38" s="29">
        <f>'2014_MW_GW_Counties'!W38</f>
        <v>0</v>
      </c>
      <c r="AH38" s="28">
        <f>'2014_AG_GW_Counties'!W38+'2014_Urban_GW_Counties'!W38+'2014_MW_GW_Counties'!W38</f>
        <v>0</v>
      </c>
      <c r="AI38" s="29">
        <f t="shared" si="1"/>
        <v>850.19999999999982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'2014_AG_GW_Counties'!C39</f>
        <v>0</v>
      </c>
      <c r="D39" s="29">
        <f>'2014_Urban_GW_Counties'!C39</f>
        <v>1.3</v>
      </c>
      <c r="E39" s="29">
        <f>'2014_MW_GW_Counties'!C39</f>
        <v>0</v>
      </c>
      <c r="F39" s="29">
        <f t="shared" si="0"/>
        <v>1.3</v>
      </c>
      <c r="G39" s="28">
        <f>'2014_AG_GW_Counties'!H39</f>
        <v>0</v>
      </c>
      <c r="H39" s="29">
        <f>'2014_Urban_GW_Counties'!H39</f>
        <v>73.8</v>
      </c>
      <c r="I39" s="29">
        <f>'2014_MW_GW_Counties'!H39</f>
        <v>0</v>
      </c>
      <c r="J39" s="28">
        <f>'2014_AG_GW_Counties'!D39+'2014_Urban_GW_Counties'!D39+'2014_MW_GW_Counties'!D39</f>
        <v>4.0999999999999996</v>
      </c>
      <c r="K39" s="28">
        <f>'2014_AG_GW_Counties'!E39+'2014_Urban_GW_Counties'!E39+'2014_MW_GW_Counties'!E39</f>
        <v>0</v>
      </c>
      <c r="L39" s="28">
        <f>'2014_AG_GW_Counties'!F39+'2014_Urban_GW_Counties'!F39+'2014_MW_GW_Counties'!F39</f>
        <v>1.7</v>
      </c>
      <c r="M39" s="28">
        <f>'2014_AG_GW_Counties'!J39</f>
        <v>0</v>
      </c>
      <c r="N39" s="29">
        <f>'2014_Urban_GW_Counties'!J39</f>
        <v>0</v>
      </c>
      <c r="O39" s="29">
        <f>'2014_MW_GW_Counties'!J39</f>
        <v>0</v>
      </c>
      <c r="P39" s="28">
        <f>'2014_AG_GW_Counties'!J39+'2014_Urban_GW_Counties'!J39+'2014_MW_GW_Counties'!J39</f>
        <v>0</v>
      </c>
      <c r="Q39" s="29">
        <f>'2014_AG_GW_Counties'!H39+'2014_Urban_GW_Counties'!H39+'2014_MW_GW_Counties'!H39</f>
        <v>73.8</v>
      </c>
      <c r="S39" s="27">
        <v>705</v>
      </c>
      <c r="T39" s="25" t="s">
        <v>182</v>
      </c>
      <c r="U39" s="28">
        <f>'2014_AG_GW_Counties'!P39</f>
        <v>973.40000000000009</v>
      </c>
      <c r="V39" s="29">
        <f>'2014_Urban_GW_Counties'!P39</f>
        <v>41.6</v>
      </c>
      <c r="W39" s="29">
        <f>'2014_MW_GW_Counties'!P39</f>
        <v>0</v>
      </c>
      <c r="X39" s="29">
        <f t="shared" si="3"/>
        <v>1015.0000000000001</v>
      </c>
      <c r="Y39" s="28">
        <f>'2014_AG_GW_Counties'!U39</f>
        <v>1119.8</v>
      </c>
      <c r="Z39" s="29">
        <f>'2014_Urban_GW_Counties'!U39</f>
        <v>43.2</v>
      </c>
      <c r="AA39" s="29">
        <f>'2014_MW_GW_Counties'!U39</f>
        <v>0</v>
      </c>
      <c r="AB39" s="28">
        <f>'2014_AG_GW_Counties'!Q39+'2014_Urban_GW_Counties'!Q39+'2014_MW_GW_Counties'!Q39</f>
        <v>212.00000000000003</v>
      </c>
      <c r="AC39" s="28">
        <f>'2014_AG_GW_Counties'!R39+'2014_Urban_GW_Counties'!R39+'2014_MW_GW_Counties'!R39</f>
        <v>0</v>
      </c>
      <c r="AD39" s="28">
        <f>'2014_AG_GW_Counties'!S39+'2014_Urban_GW_Counties'!S39+'2014_MW_GW_Counties'!S39</f>
        <v>7.3999999999999995</v>
      </c>
      <c r="AE39" s="28">
        <f>'2014_AG_GW_Counties'!W39</f>
        <v>0</v>
      </c>
      <c r="AF39" s="29">
        <f>'2014_Urban_GW_Counties'!W39</f>
        <v>0</v>
      </c>
      <c r="AG39" s="29">
        <f>'2014_MW_GW_Counties'!W39</f>
        <v>0</v>
      </c>
      <c r="AH39" s="28">
        <f>'2014_AG_GW_Counties'!W39+'2014_Urban_GW_Counties'!W39+'2014_MW_GW_Counties'!W39</f>
        <v>0</v>
      </c>
      <c r="AI39" s="29">
        <f t="shared" si="1"/>
        <v>1163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'2014_AG_GW_Counties'!C40</f>
        <v>625.30000000000007</v>
      </c>
      <c r="D40" s="29">
        <f>'2014_Urban_GW_Counties'!C40</f>
        <v>75.399999999999991</v>
      </c>
      <c r="E40" s="29">
        <f>'2014_MW_GW_Counties'!C40</f>
        <v>0</v>
      </c>
      <c r="F40" s="29">
        <f t="shared" si="0"/>
        <v>700.7</v>
      </c>
      <c r="G40" s="28">
        <f>'2014_AG_GW_Counties'!H40</f>
        <v>1588.4</v>
      </c>
      <c r="H40" s="29">
        <f>'2014_Urban_GW_Counties'!H40</f>
        <v>201.2</v>
      </c>
      <c r="I40" s="29">
        <f>'2014_MW_GW_Counties'!H40</f>
        <v>2.6</v>
      </c>
      <c r="J40" s="28">
        <f>'2014_AG_GW_Counties'!D40+'2014_Urban_GW_Counties'!D40+'2014_MW_GW_Counties'!D40</f>
        <v>66.7</v>
      </c>
      <c r="K40" s="28">
        <f>'2014_AG_GW_Counties'!E40+'2014_Urban_GW_Counties'!E40+'2014_MW_GW_Counties'!E40</f>
        <v>0</v>
      </c>
      <c r="L40" s="28">
        <f>'2014_AG_GW_Counties'!F40+'2014_Urban_GW_Counties'!F40+'2014_MW_GW_Counties'!F40</f>
        <v>24.1</v>
      </c>
      <c r="M40" s="28">
        <f>'2014_AG_GW_Counties'!J40</f>
        <v>492</v>
      </c>
      <c r="N40" s="29">
        <f>'2014_Urban_GW_Counties'!J40</f>
        <v>0</v>
      </c>
      <c r="O40" s="29">
        <f>'2014_MW_GW_Counties'!J40</f>
        <v>0</v>
      </c>
      <c r="P40" s="28">
        <f>'2014_AG_GW_Counties'!J40+'2014_Urban_GW_Counties'!J40+'2014_MW_GW_Counties'!J40</f>
        <v>492</v>
      </c>
      <c r="Q40" s="29">
        <f>'2014_AG_GW_Counties'!H40+'2014_Urban_GW_Counties'!H40+'2014_MW_GW_Counties'!H40</f>
        <v>1792.2</v>
      </c>
      <c r="S40" s="27">
        <v>706</v>
      </c>
      <c r="T40" s="25" t="s">
        <v>183</v>
      </c>
      <c r="U40" s="28">
        <f>'2014_AG_GW_Counties'!P40</f>
        <v>2053.3999999999996</v>
      </c>
      <c r="V40" s="29">
        <f>'2014_Urban_GW_Counties'!P40</f>
        <v>83.1</v>
      </c>
      <c r="W40" s="29">
        <f>'2014_MW_GW_Counties'!P40</f>
        <v>3.3</v>
      </c>
      <c r="X40" s="29">
        <f t="shared" si="3"/>
        <v>2139.7999999999997</v>
      </c>
      <c r="Y40" s="28">
        <f>'2014_AG_GW_Counties'!U40</f>
        <v>2344.1999999999998</v>
      </c>
      <c r="Z40" s="29">
        <f>'2014_Urban_GW_Counties'!U40</f>
        <v>84.4</v>
      </c>
      <c r="AA40" s="29">
        <f>'2014_MW_GW_Counties'!U40</f>
        <v>3.3</v>
      </c>
      <c r="AB40" s="28">
        <f>'2014_AG_GW_Counties'!Q40+'2014_Urban_GW_Counties'!Q40+'2014_MW_GW_Counties'!Q40</f>
        <v>292.70000000000005</v>
      </c>
      <c r="AC40" s="28">
        <f>'2014_AG_GW_Counties'!R40+'2014_Urban_GW_Counties'!R40+'2014_MW_GW_Counties'!R40</f>
        <v>0</v>
      </c>
      <c r="AD40" s="28">
        <f>'2014_AG_GW_Counties'!S40+'2014_Urban_GW_Counties'!S40+'2014_MW_GW_Counties'!S40</f>
        <v>14.5</v>
      </c>
      <c r="AE40" s="28">
        <f>'2014_AG_GW_Counties'!W40</f>
        <v>0</v>
      </c>
      <c r="AF40" s="29">
        <f>'2014_Urban_GW_Counties'!W40</f>
        <v>0</v>
      </c>
      <c r="AG40" s="29">
        <f>'2014_MW_GW_Counties'!W40</f>
        <v>0</v>
      </c>
      <c r="AH40" s="28">
        <f>'2014_AG_GW_Counties'!W40+'2014_Urban_GW_Counties'!W40+'2014_MW_GW_Counties'!W40</f>
        <v>0</v>
      </c>
      <c r="AI40" s="29">
        <f t="shared" si="1"/>
        <v>2431.9</v>
      </c>
      <c r="AL40" s="148" t="s">
        <v>236</v>
      </c>
      <c r="AM40" s="150">
        <v>601</v>
      </c>
      <c r="AN40" s="151" t="s">
        <v>168</v>
      </c>
      <c r="AO40" s="138">
        <f t="shared" ref="AO40:BC49" si="15">U25</f>
        <v>1.2000000000000002</v>
      </c>
      <c r="AP40" s="138">
        <f t="shared" si="15"/>
        <v>2.7</v>
      </c>
      <c r="AQ40" s="138">
        <f t="shared" si="15"/>
        <v>0</v>
      </c>
      <c r="AR40" s="138">
        <f t="shared" si="15"/>
        <v>3.9000000000000004</v>
      </c>
      <c r="AS40" s="138">
        <f t="shared" si="15"/>
        <v>22.3</v>
      </c>
      <c r="AT40" s="138">
        <f t="shared" si="15"/>
        <v>58.3</v>
      </c>
      <c r="AU40" s="138">
        <f t="shared" si="15"/>
        <v>0</v>
      </c>
      <c r="AV40" s="138">
        <f t="shared" si="15"/>
        <v>32.800000000000004</v>
      </c>
      <c r="AW40" s="138">
        <f t="shared" si="15"/>
        <v>0</v>
      </c>
      <c r="AX40" s="138">
        <f t="shared" si="15"/>
        <v>2.4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5"/>
        <v>0</v>
      </c>
      <c r="BC40" s="138">
        <f t="shared" si="15"/>
        <v>80.599999999999994</v>
      </c>
    </row>
    <row r="41" spans="1:56" x14ac:dyDescent="0.2">
      <c r="A41" s="23" t="s">
        <v>86</v>
      </c>
      <c r="B41" s="24" t="s">
        <v>87</v>
      </c>
      <c r="C41" s="28">
        <f>'2014_AG_GW_Counties'!C41</f>
        <v>309.39999999999998</v>
      </c>
      <c r="D41" s="29">
        <f>'2014_Urban_GW_Counties'!C41</f>
        <v>26.900000000000002</v>
      </c>
      <c r="E41" s="29">
        <f>'2014_MW_GW_Counties'!C41</f>
        <v>0</v>
      </c>
      <c r="F41" s="29">
        <f t="shared" si="0"/>
        <v>336.29999999999995</v>
      </c>
      <c r="G41" s="28">
        <f>'2014_AG_GW_Counties'!H41</f>
        <v>309.39999999999998</v>
      </c>
      <c r="H41" s="29">
        <f>'2014_Urban_GW_Counties'!H41</f>
        <v>45.6</v>
      </c>
      <c r="I41" s="29">
        <f>'2014_MW_GW_Counties'!H41</f>
        <v>0</v>
      </c>
      <c r="J41" s="28">
        <f>'2014_AG_GW_Counties'!D41+'2014_Urban_GW_Counties'!D41+'2014_MW_GW_Counties'!D41</f>
        <v>74.900000000000006</v>
      </c>
      <c r="K41" s="28">
        <f>'2014_AG_GW_Counties'!E41+'2014_Urban_GW_Counties'!E41+'2014_MW_GW_Counties'!E41</f>
        <v>0</v>
      </c>
      <c r="L41" s="28">
        <f>'2014_AG_GW_Counties'!F41+'2014_Urban_GW_Counties'!F41+'2014_MW_GW_Counties'!F41</f>
        <v>0</v>
      </c>
      <c r="M41" s="28">
        <f>'2014_AG_GW_Counties'!J41</f>
        <v>0</v>
      </c>
      <c r="N41" s="29">
        <f>'2014_Urban_GW_Counties'!J41</f>
        <v>0</v>
      </c>
      <c r="O41" s="29">
        <f>'2014_MW_GW_Counties'!J41</f>
        <v>0</v>
      </c>
      <c r="P41" s="28">
        <f>'2014_AG_GW_Counties'!J41+'2014_Urban_GW_Counties'!J41+'2014_MW_GW_Counties'!J41</f>
        <v>0</v>
      </c>
      <c r="Q41" s="29">
        <f>'2014_AG_GW_Counties'!H41+'2014_Urban_GW_Counties'!H41+'2014_MW_GW_Counties'!H41</f>
        <v>355</v>
      </c>
      <c r="S41" s="27">
        <v>707</v>
      </c>
      <c r="T41" s="25" t="s">
        <v>184</v>
      </c>
      <c r="U41" s="28">
        <f>'2014_AG_GW_Counties'!P41</f>
        <v>37.800000000000004</v>
      </c>
      <c r="V41" s="29">
        <f>'2014_Urban_GW_Counties'!P41</f>
        <v>11.8</v>
      </c>
      <c r="W41" s="29">
        <f>'2014_MW_GW_Counties'!P41</f>
        <v>0</v>
      </c>
      <c r="X41" s="29">
        <f t="shared" si="3"/>
        <v>49.600000000000009</v>
      </c>
      <c r="Y41" s="28">
        <f>'2014_AG_GW_Counties'!U41</f>
        <v>37.800000000000004</v>
      </c>
      <c r="Z41" s="29">
        <f>'2014_Urban_GW_Counties'!U41</f>
        <v>12.7</v>
      </c>
      <c r="AA41" s="29">
        <f>'2014_MW_GW_Counties'!U41</f>
        <v>0</v>
      </c>
      <c r="AB41" s="28">
        <f>'2014_AG_GW_Counties'!Q41+'2014_Urban_GW_Counties'!Q41+'2014_MW_GW_Counties'!Q41</f>
        <v>13.1</v>
      </c>
      <c r="AC41" s="28">
        <f>'2014_AG_GW_Counties'!R41+'2014_Urban_GW_Counties'!R41+'2014_MW_GW_Counties'!R41</f>
        <v>0</v>
      </c>
      <c r="AD41" s="28">
        <f>'2014_AG_GW_Counties'!S41+'2014_Urban_GW_Counties'!S41+'2014_MW_GW_Counties'!S41</f>
        <v>0</v>
      </c>
      <c r="AE41" s="28">
        <f>'2014_AG_GW_Counties'!W41</f>
        <v>0</v>
      </c>
      <c r="AF41" s="29">
        <f>'2014_Urban_GW_Counties'!W41</f>
        <v>0</v>
      </c>
      <c r="AG41" s="29">
        <f>'2014_MW_GW_Counties'!W41</f>
        <v>0</v>
      </c>
      <c r="AH41" s="28">
        <f>'2014_AG_GW_Counties'!W41+'2014_Urban_GW_Counties'!W41+'2014_MW_GW_Counties'!W41</f>
        <v>0</v>
      </c>
      <c r="AI41" s="29">
        <f t="shared" si="1"/>
        <v>50.5</v>
      </c>
      <c r="AL41" s="148"/>
      <c r="AM41" s="150">
        <v>602</v>
      </c>
      <c r="AN41" s="151" t="s">
        <v>169</v>
      </c>
      <c r="AO41" s="138">
        <f t="shared" si="15"/>
        <v>0</v>
      </c>
      <c r="AP41" s="138">
        <f t="shared" si="15"/>
        <v>35</v>
      </c>
      <c r="AQ41" s="138">
        <f t="shared" si="15"/>
        <v>0</v>
      </c>
      <c r="AR41" s="138">
        <f t="shared" si="15"/>
        <v>35</v>
      </c>
      <c r="AS41" s="138">
        <f t="shared" si="15"/>
        <v>623.09999999999991</v>
      </c>
      <c r="AT41" s="138">
        <f t="shared" si="15"/>
        <v>107.99999999999999</v>
      </c>
      <c r="AU41" s="138">
        <f t="shared" si="15"/>
        <v>2.6</v>
      </c>
      <c r="AV41" s="138">
        <f t="shared" si="15"/>
        <v>15.6</v>
      </c>
      <c r="AW41" s="138">
        <f t="shared" si="15"/>
        <v>0</v>
      </c>
      <c r="AX41" s="138">
        <f t="shared" si="15"/>
        <v>5.5</v>
      </c>
      <c r="AY41" s="138">
        <f t="shared" si="15"/>
        <v>490.9</v>
      </c>
      <c r="AZ41" s="138">
        <f t="shared" si="15"/>
        <v>0</v>
      </c>
      <c r="BA41" s="138">
        <f t="shared" si="15"/>
        <v>0</v>
      </c>
      <c r="BB41" s="138">
        <f t="shared" si="15"/>
        <v>490.9</v>
      </c>
      <c r="BC41" s="138">
        <f t="shared" si="15"/>
        <v>733.69999999999993</v>
      </c>
    </row>
    <row r="42" spans="1:56" x14ac:dyDescent="0.2">
      <c r="A42" s="23" t="s">
        <v>88</v>
      </c>
      <c r="B42" s="24" t="s">
        <v>89</v>
      </c>
      <c r="C42" s="28">
        <f>'2014_AG_GW_Counties'!C42</f>
        <v>4.5999999999999996</v>
      </c>
      <c r="D42" s="29">
        <f>'2014_Urban_GW_Counties'!C42</f>
        <v>6.6</v>
      </c>
      <c r="E42" s="29">
        <f>'2014_MW_GW_Counties'!C42</f>
        <v>0</v>
      </c>
      <c r="F42" s="29">
        <f t="shared" si="0"/>
        <v>11.2</v>
      </c>
      <c r="G42" s="28">
        <f>'2014_AG_GW_Counties'!H42</f>
        <v>5.7999999999999989</v>
      </c>
      <c r="H42" s="29">
        <f>'2014_Urban_GW_Counties'!H42</f>
        <v>85.5</v>
      </c>
      <c r="I42" s="29">
        <f>'2014_MW_GW_Counties'!H42</f>
        <v>0</v>
      </c>
      <c r="J42" s="28">
        <f>'2014_AG_GW_Counties'!D42+'2014_Urban_GW_Counties'!D42+'2014_MW_GW_Counties'!D42</f>
        <v>7.1999999999999993</v>
      </c>
      <c r="K42" s="28">
        <f>'2014_AG_GW_Counties'!E42+'2014_Urban_GW_Counties'!E42+'2014_MW_GW_Counties'!E42</f>
        <v>0</v>
      </c>
      <c r="L42" s="28">
        <f>'2014_AG_GW_Counties'!F42+'2014_Urban_GW_Counties'!F42+'2014_MW_GW_Counties'!F42</f>
        <v>4.0999999999999996</v>
      </c>
      <c r="M42" s="28">
        <f>'2014_AG_GW_Counties'!J42</f>
        <v>0</v>
      </c>
      <c r="N42" s="29">
        <f>'2014_Urban_GW_Counties'!J42</f>
        <v>0</v>
      </c>
      <c r="O42" s="29">
        <f>'2014_MW_GW_Counties'!J42</f>
        <v>0</v>
      </c>
      <c r="P42" s="28">
        <f>'2014_AG_GW_Counties'!J42+'2014_Urban_GW_Counties'!J42+'2014_MW_GW_Counties'!J42</f>
        <v>0</v>
      </c>
      <c r="Q42" s="29">
        <f>'2014_AG_GW_Counties'!H42+'2014_Urban_GW_Counties'!H42+'2014_MW_GW_Counties'!H42</f>
        <v>91.3</v>
      </c>
      <c r="S42" s="27">
        <v>708</v>
      </c>
      <c r="T42" s="25" t="s">
        <v>185</v>
      </c>
      <c r="U42" s="28">
        <f>'2014_AG_GW_Counties'!P42</f>
        <v>1152.8</v>
      </c>
      <c r="V42" s="29">
        <f>'2014_Urban_GW_Counties'!P42</f>
        <v>21.2</v>
      </c>
      <c r="W42" s="29">
        <f>'2014_MW_GW_Counties'!P42</f>
        <v>47.9</v>
      </c>
      <c r="X42" s="29">
        <f t="shared" si="3"/>
        <v>1221.9000000000001</v>
      </c>
      <c r="Y42" s="28">
        <f>'2014_AG_GW_Counties'!U42</f>
        <v>1432.1</v>
      </c>
      <c r="Z42" s="29">
        <f>'2014_Urban_GW_Counties'!U42</f>
        <v>23.2</v>
      </c>
      <c r="AA42" s="29">
        <f>'2014_MW_GW_Counties'!U42</f>
        <v>61.3</v>
      </c>
      <c r="AB42" s="28">
        <f>'2014_AG_GW_Counties'!Q42+'2014_Urban_GW_Counties'!Q42+'2014_MW_GW_Counties'!Q42</f>
        <v>112.80000000000001</v>
      </c>
      <c r="AC42" s="28">
        <f>'2014_AG_GW_Counties'!R42+'2014_Urban_GW_Counties'!R42+'2014_MW_GW_Counties'!R42</f>
        <v>131.9</v>
      </c>
      <c r="AD42" s="28">
        <f>'2014_AG_GW_Counties'!S42+'2014_Urban_GW_Counties'!S42+'2014_MW_GW_Counties'!S42</f>
        <v>14</v>
      </c>
      <c r="AE42" s="28">
        <f>'2014_AG_GW_Counties'!W42</f>
        <v>0</v>
      </c>
      <c r="AF42" s="29">
        <f>'2014_Urban_GW_Counties'!W42</f>
        <v>0</v>
      </c>
      <c r="AG42" s="29">
        <f>'2014_MW_GW_Counties'!W42</f>
        <v>0</v>
      </c>
      <c r="AH42" s="28">
        <f>'2014_AG_GW_Counties'!W42+'2014_Urban_GW_Counties'!W42+'2014_MW_GW_Counties'!W42</f>
        <v>0</v>
      </c>
      <c r="AI42" s="29">
        <f t="shared" si="1"/>
        <v>1516.6</v>
      </c>
      <c r="AL42" s="148"/>
      <c r="AM42" s="150">
        <v>603</v>
      </c>
      <c r="AN42" s="151" t="s">
        <v>170</v>
      </c>
      <c r="AO42" s="138">
        <f t="shared" si="15"/>
        <v>769.1</v>
      </c>
      <c r="AP42" s="138">
        <f t="shared" si="15"/>
        <v>45.9</v>
      </c>
      <c r="AQ42" s="138">
        <f t="shared" si="15"/>
        <v>0</v>
      </c>
      <c r="AR42" s="138">
        <f t="shared" si="15"/>
        <v>815</v>
      </c>
      <c r="AS42" s="138">
        <f t="shared" si="15"/>
        <v>963.9</v>
      </c>
      <c r="AT42" s="138">
        <f t="shared" si="15"/>
        <v>112.39999999999999</v>
      </c>
      <c r="AU42" s="138">
        <f t="shared" si="15"/>
        <v>17.399999999999999</v>
      </c>
      <c r="AV42" s="138">
        <f t="shared" si="15"/>
        <v>63.100000000000009</v>
      </c>
      <c r="AW42" s="138">
        <f t="shared" si="15"/>
        <v>0</v>
      </c>
      <c r="AX42" s="138">
        <f t="shared" si="15"/>
        <v>17.7</v>
      </c>
      <c r="AY42" s="138">
        <f t="shared" si="15"/>
        <v>9.5</v>
      </c>
      <c r="AZ42" s="138">
        <f t="shared" si="15"/>
        <v>0</v>
      </c>
      <c r="BA42" s="138">
        <f t="shared" si="15"/>
        <v>0</v>
      </c>
      <c r="BB42" s="138">
        <f t="shared" si="15"/>
        <v>9.5</v>
      </c>
      <c r="BC42" s="138">
        <f t="shared" si="15"/>
        <v>1093.7</v>
      </c>
    </row>
    <row r="43" spans="1:56" x14ac:dyDescent="0.2">
      <c r="A43" s="23" t="s">
        <v>90</v>
      </c>
      <c r="B43" s="24" t="s">
        <v>91</v>
      </c>
      <c r="C43" s="28">
        <f>'2014_AG_GW_Counties'!C43</f>
        <v>298.90000000000003</v>
      </c>
      <c r="D43" s="29">
        <f>'2014_Urban_GW_Counties'!C43</f>
        <v>58.400000000000006</v>
      </c>
      <c r="E43" s="29">
        <f>'2014_MW_GW_Counties'!C43</f>
        <v>0</v>
      </c>
      <c r="F43" s="29">
        <f t="shared" si="0"/>
        <v>357.30000000000007</v>
      </c>
      <c r="G43" s="28">
        <f>'2014_AG_GW_Counties'!H43</f>
        <v>320.40000000000003</v>
      </c>
      <c r="H43" s="29">
        <f>'2014_Urban_GW_Counties'!H43</f>
        <v>95.9</v>
      </c>
      <c r="I43" s="29">
        <f>'2014_MW_GW_Counties'!H43</f>
        <v>0</v>
      </c>
      <c r="J43" s="28">
        <f>'2014_AG_GW_Counties'!D43+'2014_Urban_GW_Counties'!D43+'2014_MW_GW_Counties'!D43</f>
        <v>52</v>
      </c>
      <c r="K43" s="28">
        <f>'2014_AG_GW_Counties'!E43+'2014_Urban_GW_Counties'!E43+'2014_MW_GW_Counties'!E43</f>
        <v>0</v>
      </c>
      <c r="L43" s="28">
        <f>'2014_AG_GW_Counties'!F43+'2014_Urban_GW_Counties'!F43+'2014_MW_GW_Counties'!F43</f>
        <v>0</v>
      </c>
      <c r="M43" s="28">
        <f>'2014_AG_GW_Counties'!J43</f>
        <v>0</v>
      </c>
      <c r="N43" s="29">
        <f>'2014_Urban_GW_Counties'!J43</f>
        <v>0</v>
      </c>
      <c r="O43" s="29">
        <f>'2014_MW_GW_Counties'!J43</f>
        <v>0</v>
      </c>
      <c r="P43" s="28">
        <f>'2014_AG_GW_Counties'!J43+'2014_Urban_GW_Counties'!J43+'2014_MW_GW_Counties'!J43</f>
        <v>0</v>
      </c>
      <c r="Q43" s="29">
        <f>'2014_AG_GW_Counties'!H43+'2014_Urban_GW_Counties'!H43+'2014_MW_GW_Counties'!H43</f>
        <v>416.30000000000007</v>
      </c>
      <c r="S43" s="27">
        <v>709</v>
      </c>
      <c r="T43" s="25" t="s">
        <v>186</v>
      </c>
      <c r="U43" s="28">
        <f>'2014_AG_GW_Counties'!P43</f>
        <v>1014.2</v>
      </c>
      <c r="V43" s="29">
        <f>'2014_Urban_GW_Counties'!P43</f>
        <v>28.599999999999998</v>
      </c>
      <c r="W43" s="29">
        <f>'2014_MW_GW_Counties'!P43</f>
        <v>0</v>
      </c>
      <c r="X43" s="29">
        <f t="shared" si="3"/>
        <v>1042.8</v>
      </c>
      <c r="Y43" s="28">
        <f>'2014_AG_GW_Counties'!U43</f>
        <v>1104.1000000000001</v>
      </c>
      <c r="Z43" s="29">
        <f>'2014_Urban_GW_Counties'!U43</f>
        <v>28.599999999999998</v>
      </c>
      <c r="AA43" s="29">
        <f>'2014_MW_GW_Counties'!U43</f>
        <v>0</v>
      </c>
      <c r="AB43" s="28">
        <f>'2014_AG_GW_Counties'!Q43+'2014_Urban_GW_Counties'!Q43+'2014_MW_GW_Counties'!Q43</f>
        <v>145.6</v>
      </c>
      <c r="AC43" s="28">
        <f>'2014_AG_GW_Counties'!R43+'2014_Urban_GW_Counties'!R43+'2014_MW_GW_Counties'!R43</f>
        <v>0</v>
      </c>
      <c r="AD43" s="28">
        <f>'2014_AG_GW_Counties'!S43+'2014_Urban_GW_Counties'!S43+'2014_MW_GW_Counties'!S43</f>
        <v>4.5</v>
      </c>
      <c r="AE43" s="28">
        <f>'2014_AG_GW_Counties'!W43</f>
        <v>0</v>
      </c>
      <c r="AF43" s="29">
        <f>'2014_Urban_GW_Counties'!W43</f>
        <v>0</v>
      </c>
      <c r="AG43" s="29">
        <f>'2014_MW_GW_Counties'!W43</f>
        <v>0</v>
      </c>
      <c r="AH43" s="28">
        <f>'2014_AG_GW_Counties'!W43+'2014_Urban_GW_Counties'!W43+'2014_MW_GW_Counties'!W43</f>
        <v>0</v>
      </c>
      <c r="AI43" s="29">
        <f t="shared" si="1"/>
        <v>1132.7</v>
      </c>
      <c r="AL43" s="148"/>
      <c r="AM43" s="150">
        <v>604</v>
      </c>
      <c r="AN43" s="151" t="s">
        <v>171</v>
      </c>
      <c r="AO43" s="138">
        <f t="shared" si="15"/>
        <v>9.8999999999999986</v>
      </c>
      <c r="AP43" s="138">
        <f t="shared" si="15"/>
        <v>8.8000000000000007</v>
      </c>
      <c r="AQ43" s="138">
        <f t="shared" si="15"/>
        <v>0</v>
      </c>
      <c r="AR43" s="138">
        <f t="shared" si="15"/>
        <v>18.7</v>
      </c>
      <c r="AS43" s="138">
        <f t="shared" si="15"/>
        <v>35.800000000000004</v>
      </c>
      <c r="AT43" s="138">
        <f t="shared" si="15"/>
        <v>42.199999999999996</v>
      </c>
      <c r="AU43" s="138">
        <f t="shared" si="15"/>
        <v>0</v>
      </c>
      <c r="AV43" s="138">
        <f t="shared" si="15"/>
        <v>14.2</v>
      </c>
      <c r="AW43" s="138">
        <f t="shared" si="15"/>
        <v>0</v>
      </c>
      <c r="AX43" s="138">
        <f t="shared" si="15"/>
        <v>7.5</v>
      </c>
      <c r="AY43" s="138">
        <f t="shared" si="15"/>
        <v>3.2</v>
      </c>
      <c r="AZ43" s="138">
        <f t="shared" si="15"/>
        <v>0.1</v>
      </c>
      <c r="BA43" s="138">
        <f t="shared" si="15"/>
        <v>0</v>
      </c>
      <c r="BB43" s="138">
        <f t="shared" si="15"/>
        <v>3.3000000000000003</v>
      </c>
      <c r="BC43" s="138">
        <f t="shared" si="15"/>
        <v>78</v>
      </c>
    </row>
    <row r="44" spans="1:56" x14ac:dyDescent="0.2">
      <c r="A44" s="23" t="s">
        <v>92</v>
      </c>
      <c r="B44" s="24" t="s">
        <v>93</v>
      </c>
      <c r="C44" s="28">
        <f>'2014_AG_GW_Counties'!C44</f>
        <v>37.799999999999997</v>
      </c>
      <c r="D44" s="29">
        <f>'2014_Urban_GW_Counties'!C44</f>
        <v>136.1</v>
      </c>
      <c r="E44" s="29">
        <f>'2014_MW_GW_Counties'!C44</f>
        <v>0</v>
      </c>
      <c r="F44" s="29">
        <f t="shared" si="0"/>
        <v>173.89999999999998</v>
      </c>
      <c r="G44" s="28">
        <f>'2014_AG_GW_Counties'!H44</f>
        <v>50.3</v>
      </c>
      <c r="H44" s="29">
        <f>'2014_Urban_GW_Counties'!H44</f>
        <v>371.00000000000006</v>
      </c>
      <c r="I44" s="29">
        <f>'2014_MW_GW_Counties'!H44</f>
        <v>0</v>
      </c>
      <c r="J44" s="28">
        <f>'2014_AG_GW_Counties'!D44+'2014_Urban_GW_Counties'!D44+'2014_MW_GW_Counties'!D44</f>
        <v>74.3</v>
      </c>
      <c r="K44" s="28">
        <f>'2014_AG_GW_Counties'!E44+'2014_Urban_GW_Counties'!E44+'2014_MW_GW_Counties'!E44</f>
        <v>36.799999999999997</v>
      </c>
      <c r="L44" s="28">
        <f>'2014_AG_GW_Counties'!F44+'2014_Urban_GW_Counties'!F44+'2014_MW_GW_Counties'!F44</f>
        <v>30.200000000000003</v>
      </c>
      <c r="M44" s="28">
        <f>'2014_AG_GW_Counties'!J44</f>
        <v>0</v>
      </c>
      <c r="N44" s="29">
        <f>'2014_Urban_GW_Counties'!J44</f>
        <v>0</v>
      </c>
      <c r="O44" s="29">
        <f>'2014_MW_GW_Counties'!J44</f>
        <v>0</v>
      </c>
      <c r="P44" s="28">
        <f>'2014_AG_GW_Counties'!J44+'2014_Urban_GW_Counties'!J44+'2014_MW_GW_Counties'!J44</f>
        <v>0</v>
      </c>
      <c r="Q44" s="29">
        <f>'2014_AG_GW_Counties'!H44+'2014_Urban_GW_Counties'!H44+'2014_MW_GW_Counties'!H44</f>
        <v>421.30000000000007</v>
      </c>
      <c r="S44" s="27">
        <v>710</v>
      </c>
      <c r="T44" s="25" t="s">
        <v>187</v>
      </c>
      <c r="U44" s="28">
        <f>'2014_AG_GW_Counties'!P44</f>
        <v>1175</v>
      </c>
      <c r="V44" s="29">
        <f>'2014_Urban_GW_Counties'!P44</f>
        <v>124.7</v>
      </c>
      <c r="W44" s="29">
        <f>'2014_MW_GW_Counties'!P44</f>
        <v>0</v>
      </c>
      <c r="X44" s="29">
        <f t="shared" si="3"/>
        <v>1299.7</v>
      </c>
      <c r="Y44" s="28">
        <f>'2014_AG_GW_Counties'!U44</f>
        <v>1407</v>
      </c>
      <c r="Z44" s="29">
        <f>'2014_Urban_GW_Counties'!U44</f>
        <v>145.80000000000001</v>
      </c>
      <c r="AA44" s="29">
        <f>'2014_MW_GW_Counties'!U44</f>
        <v>0</v>
      </c>
      <c r="AB44" s="28">
        <f>'2014_AG_GW_Counties'!Q44+'2014_Urban_GW_Counties'!Q44+'2014_MW_GW_Counties'!Q44</f>
        <v>272.90000000000003</v>
      </c>
      <c r="AC44" s="28">
        <f>'2014_AG_GW_Counties'!R44+'2014_Urban_GW_Counties'!R44+'2014_MW_GW_Counties'!R44</f>
        <v>0.2</v>
      </c>
      <c r="AD44" s="28">
        <f>'2014_AG_GW_Counties'!S44+'2014_Urban_GW_Counties'!S44+'2014_MW_GW_Counties'!S44</f>
        <v>11.599999999999998</v>
      </c>
      <c r="AE44" s="28">
        <f>'2014_AG_GW_Counties'!W44</f>
        <v>0</v>
      </c>
      <c r="AF44" s="29">
        <f>'2014_Urban_GW_Counties'!W44</f>
        <v>0</v>
      </c>
      <c r="AG44" s="29">
        <f>'2014_MW_GW_Counties'!W44</f>
        <v>0</v>
      </c>
      <c r="AH44" s="28">
        <f>'2014_AG_GW_Counties'!W44+'2014_Urban_GW_Counties'!W44+'2014_MW_GW_Counties'!W44</f>
        <v>0</v>
      </c>
      <c r="AI44" s="29">
        <f t="shared" si="1"/>
        <v>1552.8</v>
      </c>
      <c r="AL44" s="148"/>
      <c r="AM44" s="150">
        <v>605</v>
      </c>
      <c r="AN44" s="151" t="s">
        <v>172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0.7</v>
      </c>
      <c r="AU44" s="138">
        <f t="shared" si="15"/>
        <v>0</v>
      </c>
      <c r="AV44" s="138">
        <f t="shared" si="15"/>
        <v>0.1</v>
      </c>
      <c r="AW44" s="138">
        <f t="shared" si="15"/>
        <v>0.5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5"/>
        <v>0</v>
      </c>
      <c r="BC44" s="138">
        <f t="shared" si="15"/>
        <v>0.7</v>
      </c>
    </row>
    <row r="45" spans="1:56" x14ac:dyDescent="0.2">
      <c r="A45" s="23" t="s">
        <v>94</v>
      </c>
      <c r="B45" s="24" t="s">
        <v>95</v>
      </c>
      <c r="C45" s="28">
        <f>'2014_AG_GW_Counties'!C45</f>
        <v>19.600000000000001</v>
      </c>
      <c r="D45" s="29">
        <f>'2014_Urban_GW_Counties'!C45</f>
        <v>20.100000000000001</v>
      </c>
      <c r="E45" s="29">
        <f>'2014_MW_GW_Counties'!C45</f>
        <v>0</v>
      </c>
      <c r="F45" s="29">
        <f t="shared" si="0"/>
        <v>39.700000000000003</v>
      </c>
      <c r="G45" s="28">
        <f>'2014_AG_GW_Counties'!H45</f>
        <v>19.600000000000001</v>
      </c>
      <c r="H45" s="29">
        <f>'2014_Urban_GW_Counties'!H45</f>
        <v>28.5</v>
      </c>
      <c r="I45" s="29">
        <f>'2014_MW_GW_Counties'!H45</f>
        <v>0</v>
      </c>
      <c r="J45" s="28">
        <f>'2014_AG_GW_Counties'!D45+'2014_Urban_GW_Counties'!D45+'2014_MW_GW_Counties'!D45</f>
        <v>15.5</v>
      </c>
      <c r="K45" s="28">
        <f>'2014_AG_GW_Counties'!E45+'2014_Urban_GW_Counties'!E45+'2014_MW_GW_Counties'!E45</f>
        <v>0</v>
      </c>
      <c r="L45" s="28">
        <f>'2014_AG_GW_Counties'!F45+'2014_Urban_GW_Counties'!F45+'2014_MW_GW_Counties'!F45</f>
        <v>0</v>
      </c>
      <c r="M45" s="28">
        <f>'2014_AG_GW_Counties'!J45</f>
        <v>0</v>
      </c>
      <c r="N45" s="29">
        <f>'2014_Urban_GW_Counties'!J45</f>
        <v>0</v>
      </c>
      <c r="O45" s="29">
        <f>'2014_MW_GW_Counties'!J45</f>
        <v>0</v>
      </c>
      <c r="P45" s="28">
        <f>'2014_AG_GW_Counties'!J45+'2014_Urban_GW_Counties'!J45+'2014_MW_GW_Counties'!J45</f>
        <v>0</v>
      </c>
      <c r="Q45" s="29">
        <f>'2014_AG_GW_Counties'!H45+'2014_Urban_GW_Counties'!H45+'2014_MW_GW_Counties'!H45</f>
        <v>48.1</v>
      </c>
      <c r="S45" s="27">
        <v>801</v>
      </c>
      <c r="T45" s="25" t="s">
        <v>43</v>
      </c>
      <c r="U45" s="28">
        <f>'2014_AG_GW_Counties'!P45</f>
        <v>69</v>
      </c>
      <c r="V45" s="29">
        <f>'2014_Urban_GW_Counties'!P45</f>
        <v>8.5</v>
      </c>
      <c r="W45" s="29">
        <f>'2014_MW_GW_Counties'!P45</f>
        <v>7.6999999999999993</v>
      </c>
      <c r="X45" s="29">
        <f t="shared" si="3"/>
        <v>85.2</v>
      </c>
      <c r="Y45" s="28">
        <f>'2014_AG_GW_Counties'!U45</f>
        <v>233.80000000000004</v>
      </c>
      <c r="Z45" s="29">
        <f>'2014_Urban_GW_Counties'!U45</f>
        <v>8.5</v>
      </c>
      <c r="AA45" s="29">
        <f>'2014_MW_GW_Counties'!U45</f>
        <v>17.399999999999999</v>
      </c>
      <c r="AB45" s="28">
        <f>'2014_AG_GW_Counties'!Q45+'2014_Urban_GW_Counties'!Q45+'2014_MW_GW_Counties'!Q45</f>
        <v>17</v>
      </c>
      <c r="AC45" s="28">
        <f>'2014_AG_GW_Counties'!R45+'2014_Urban_GW_Counties'!R45+'2014_MW_GW_Counties'!R45</f>
        <v>0</v>
      </c>
      <c r="AD45" s="28">
        <f>'2014_AG_GW_Counties'!S45+'2014_Urban_GW_Counties'!S45+'2014_MW_GW_Counties'!S45</f>
        <v>9.4999999999999982</v>
      </c>
      <c r="AE45" s="28">
        <f>'2014_AG_GW_Counties'!W45</f>
        <v>0.30000000000000004</v>
      </c>
      <c r="AF45" s="29">
        <f>'2014_Urban_GW_Counties'!W45</f>
        <v>0</v>
      </c>
      <c r="AG45" s="29">
        <f>'2014_MW_GW_Counties'!W45</f>
        <v>0.5</v>
      </c>
      <c r="AH45" s="28">
        <f>'2014_AG_GW_Counties'!W45+'2014_Urban_GW_Counties'!W45+'2014_MW_GW_Counties'!W45</f>
        <v>0.8</v>
      </c>
      <c r="AI45" s="29">
        <f t="shared" si="1"/>
        <v>259.70000000000005</v>
      </c>
      <c r="AL45" s="148"/>
      <c r="AM45" s="150">
        <v>606</v>
      </c>
      <c r="AN45" s="151" t="s">
        <v>173</v>
      </c>
      <c r="AO45" s="138">
        <f t="shared" si="15"/>
        <v>765.5</v>
      </c>
      <c r="AP45" s="138">
        <f t="shared" si="15"/>
        <v>20.9</v>
      </c>
      <c r="AQ45" s="138">
        <f t="shared" si="15"/>
        <v>305.2</v>
      </c>
      <c r="AR45" s="138">
        <f t="shared" si="15"/>
        <v>1091.5999999999999</v>
      </c>
      <c r="AS45" s="138">
        <f t="shared" si="15"/>
        <v>1512.8</v>
      </c>
      <c r="AT45" s="138">
        <f t="shared" si="15"/>
        <v>23.2</v>
      </c>
      <c r="AU45" s="138">
        <f t="shared" si="15"/>
        <v>456.1</v>
      </c>
      <c r="AV45" s="138">
        <f t="shared" si="15"/>
        <v>13.499999999999998</v>
      </c>
      <c r="AW45" s="138">
        <f t="shared" si="15"/>
        <v>0</v>
      </c>
      <c r="AX45" s="138">
        <f t="shared" si="15"/>
        <v>36.9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5"/>
        <v>0</v>
      </c>
      <c r="BC45" s="138">
        <f t="shared" si="15"/>
        <v>1992.1</v>
      </c>
    </row>
    <row r="46" spans="1:56" x14ac:dyDescent="0.2">
      <c r="A46" s="23" t="s">
        <v>96</v>
      </c>
      <c r="B46" s="24" t="s">
        <v>97</v>
      </c>
      <c r="C46" s="28">
        <f>'2014_AG_GW_Counties'!C46</f>
        <v>41.099999999999994</v>
      </c>
      <c r="D46" s="29">
        <f>'2014_Urban_GW_Counties'!C46</f>
        <v>19.600000000000001</v>
      </c>
      <c r="E46" s="29">
        <f>'2014_MW_GW_Counties'!C46</f>
        <v>0</v>
      </c>
      <c r="F46" s="29">
        <f t="shared" si="0"/>
        <v>60.699999999999996</v>
      </c>
      <c r="G46" s="28">
        <f>'2014_AG_GW_Counties'!H46</f>
        <v>195.29999999999998</v>
      </c>
      <c r="H46" s="29">
        <f>'2014_Urban_GW_Counties'!H46</f>
        <v>54.6</v>
      </c>
      <c r="I46" s="29">
        <f>'2014_MW_GW_Counties'!H46</f>
        <v>0.4</v>
      </c>
      <c r="J46" s="28">
        <f>'2014_AG_GW_Counties'!D46+'2014_Urban_GW_Counties'!D46+'2014_MW_GW_Counties'!D46</f>
        <v>15.000000000000002</v>
      </c>
      <c r="K46" s="28">
        <f>'2014_AG_GW_Counties'!E46+'2014_Urban_GW_Counties'!E46+'2014_MW_GW_Counties'!E46</f>
        <v>0</v>
      </c>
      <c r="L46" s="28">
        <f>'2014_AG_GW_Counties'!F46+'2014_Urban_GW_Counties'!F46+'2014_MW_GW_Counties'!F46</f>
        <v>20.7</v>
      </c>
      <c r="M46" s="28">
        <f>'2014_AG_GW_Counties'!J46</f>
        <v>2.1999999999999997</v>
      </c>
      <c r="N46" s="29">
        <f>'2014_Urban_GW_Counties'!J46</f>
        <v>0</v>
      </c>
      <c r="O46" s="29">
        <f>'2014_MW_GW_Counties'!J46</f>
        <v>0</v>
      </c>
      <c r="P46" s="28">
        <f>'2014_AG_GW_Counties'!J46+'2014_Urban_GW_Counties'!J46+'2014_MW_GW_Counties'!J46</f>
        <v>2.1999999999999997</v>
      </c>
      <c r="Q46" s="29">
        <f>'2014_AG_GW_Counties'!H46+'2014_Urban_GW_Counties'!H46+'2014_MW_GW_Counties'!H46</f>
        <v>250.29999999999998</v>
      </c>
      <c r="S46" s="27">
        <v>802</v>
      </c>
      <c r="T46" s="25" t="s">
        <v>11</v>
      </c>
      <c r="U46" s="28">
        <f>'2014_AG_GW_Counties'!P46</f>
        <v>2.2000000000000002</v>
      </c>
      <c r="V46" s="29">
        <f>'2014_Urban_GW_Counties'!P46</f>
        <v>15.200000000000001</v>
      </c>
      <c r="W46" s="29">
        <f>'2014_MW_GW_Counties'!P46</f>
        <v>0</v>
      </c>
      <c r="X46" s="29">
        <f t="shared" si="3"/>
        <v>17.400000000000002</v>
      </c>
      <c r="Y46" s="28">
        <f>'2014_AG_GW_Counties'!U46</f>
        <v>99.2</v>
      </c>
      <c r="Z46" s="29">
        <f>'2014_Urban_GW_Counties'!U46</f>
        <v>21.200000000000003</v>
      </c>
      <c r="AA46" s="29">
        <f>'2014_MW_GW_Counties'!U46</f>
        <v>0</v>
      </c>
      <c r="AB46" s="28">
        <f>'2014_AG_GW_Counties'!Q46+'2014_Urban_GW_Counties'!Q46+'2014_MW_GW_Counties'!Q46</f>
        <v>8.6</v>
      </c>
      <c r="AC46" s="28">
        <f>'2014_AG_GW_Counties'!R46+'2014_Urban_GW_Counties'!R46+'2014_MW_GW_Counties'!R46</f>
        <v>0</v>
      </c>
      <c r="AD46" s="28">
        <f>'2014_AG_GW_Counties'!S46+'2014_Urban_GW_Counties'!S46+'2014_MW_GW_Counties'!S46</f>
        <v>5.9999999999999991</v>
      </c>
      <c r="AE46" s="28">
        <f>'2014_AG_GW_Counties'!W46</f>
        <v>4.4000000000000004</v>
      </c>
      <c r="AF46" s="29">
        <f>'2014_Urban_GW_Counties'!W46</f>
        <v>2.9</v>
      </c>
      <c r="AG46" s="29">
        <f>'2014_MW_GW_Counties'!W46</f>
        <v>0</v>
      </c>
      <c r="AH46" s="28">
        <f>'2014_AG_GW_Counties'!W46+'2014_Urban_GW_Counties'!W46+'2014_MW_GW_Counties'!W46</f>
        <v>7.3000000000000007</v>
      </c>
      <c r="AI46" s="29">
        <f t="shared" si="1"/>
        <v>120.4</v>
      </c>
      <c r="AL46" s="148"/>
      <c r="AM46" s="150">
        <v>607</v>
      </c>
      <c r="AN46" s="151" t="s">
        <v>174</v>
      </c>
      <c r="AO46" s="138">
        <f t="shared" si="15"/>
        <v>272.60000000000002</v>
      </c>
      <c r="AP46" s="138">
        <f t="shared" si="15"/>
        <v>76</v>
      </c>
      <c r="AQ46" s="138">
        <f t="shared" si="15"/>
        <v>0</v>
      </c>
      <c r="AR46" s="138">
        <f t="shared" si="15"/>
        <v>348.6</v>
      </c>
      <c r="AS46" s="138">
        <f t="shared" si="15"/>
        <v>888</v>
      </c>
      <c r="AT46" s="138">
        <f t="shared" si="15"/>
        <v>115.9</v>
      </c>
      <c r="AU46" s="138">
        <f t="shared" si="15"/>
        <v>12.8</v>
      </c>
      <c r="AV46" s="138">
        <f t="shared" si="15"/>
        <v>43.1</v>
      </c>
      <c r="AW46" s="138">
        <f t="shared" si="15"/>
        <v>0</v>
      </c>
      <c r="AX46" s="138">
        <f t="shared" si="15"/>
        <v>26.5</v>
      </c>
      <c r="AY46" s="138">
        <f t="shared" si="15"/>
        <v>177.6</v>
      </c>
      <c r="AZ46" s="138">
        <f t="shared" si="15"/>
        <v>0</v>
      </c>
      <c r="BA46" s="138">
        <f t="shared" si="15"/>
        <v>0</v>
      </c>
      <c r="BB46" s="138">
        <f t="shared" si="15"/>
        <v>177.6</v>
      </c>
      <c r="BC46" s="138">
        <f t="shared" si="15"/>
        <v>1016.6999999999999</v>
      </c>
    </row>
    <row r="47" spans="1:56" x14ac:dyDescent="0.2">
      <c r="A47" s="23" t="s">
        <v>98</v>
      </c>
      <c r="B47" s="24" t="s">
        <v>99</v>
      </c>
      <c r="C47" s="28">
        <f>'2014_AG_GW_Counties'!C47</f>
        <v>4.3</v>
      </c>
      <c r="D47" s="29">
        <f>'2014_Urban_GW_Counties'!C47</f>
        <v>0.9</v>
      </c>
      <c r="E47" s="29">
        <f>'2014_MW_GW_Counties'!C47</f>
        <v>0</v>
      </c>
      <c r="F47" s="29">
        <f t="shared" si="0"/>
        <v>5.2</v>
      </c>
      <c r="G47" s="28">
        <f>'2014_AG_GW_Counties'!H47</f>
        <v>54.500000000000007</v>
      </c>
      <c r="H47" s="29">
        <f>'2014_Urban_GW_Counties'!H47</f>
        <v>1.1000000000000001</v>
      </c>
      <c r="I47" s="29">
        <f>'2014_MW_GW_Counties'!H47</f>
        <v>0</v>
      </c>
      <c r="J47" s="28">
        <f>'2014_AG_GW_Counties'!D47+'2014_Urban_GW_Counties'!D47+'2014_MW_GW_Counties'!D47</f>
        <v>0.79999999999999993</v>
      </c>
      <c r="K47" s="28">
        <f>'2014_AG_GW_Counties'!E47+'2014_Urban_GW_Counties'!E47+'2014_MW_GW_Counties'!E47</f>
        <v>0</v>
      </c>
      <c r="L47" s="28">
        <f>'2014_AG_GW_Counties'!F47+'2014_Urban_GW_Counties'!F47+'2014_MW_GW_Counties'!F47</f>
        <v>3.2</v>
      </c>
      <c r="M47" s="28">
        <f>'2014_AG_GW_Counties'!J47</f>
        <v>0</v>
      </c>
      <c r="N47" s="29">
        <f>'2014_Urban_GW_Counties'!J47</f>
        <v>0</v>
      </c>
      <c r="O47" s="29">
        <f>'2014_MW_GW_Counties'!J47</f>
        <v>0</v>
      </c>
      <c r="P47" s="28">
        <f>'2014_AG_GW_Counties'!J47+'2014_Urban_GW_Counties'!J47+'2014_MW_GW_Counties'!J47</f>
        <v>0</v>
      </c>
      <c r="Q47" s="29">
        <f>'2014_AG_GW_Counties'!H47+'2014_Urban_GW_Counties'!H47+'2014_MW_GW_Counties'!H47</f>
        <v>55.600000000000009</v>
      </c>
      <c r="S47" s="27">
        <v>901</v>
      </c>
      <c r="T47" s="25" t="s">
        <v>188</v>
      </c>
      <c r="U47" s="28">
        <f>'2014_AG_GW_Counties'!P47</f>
        <v>164.60000000000002</v>
      </c>
      <c r="V47" s="29">
        <f>'2014_Urban_GW_Counties'!P47</f>
        <v>10.1</v>
      </c>
      <c r="W47" s="29">
        <f>'2014_MW_GW_Counties'!P47</f>
        <v>0</v>
      </c>
      <c r="X47" s="29">
        <f t="shared" si="3"/>
        <v>174.70000000000002</v>
      </c>
      <c r="Y47" s="28">
        <f>'2014_AG_GW_Counties'!U47</f>
        <v>204.00000000000003</v>
      </c>
      <c r="Z47" s="29">
        <f>'2014_Urban_GW_Counties'!U47</f>
        <v>10.700000000000001</v>
      </c>
      <c r="AA47" s="29">
        <f>'2014_MW_GW_Counties'!U47</f>
        <v>0</v>
      </c>
      <c r="AB47" s="28">
        <f>'2014_AG_GW_Counties'!Q47+'2014_Urban_GW_Counties'!Q47+'2014_MW_GW_Counties'!Q47</f>
        <v>34.200000000000003</v>
      </c>
      <c r="AC47" s="28">
        <f>'2014_AG_GW_Counties'!R47+'2014_Urban_GW_Counties'!R47+'2014_MW_GW_Counties'!R47</f>
        <v>0</v>
      </c>
      <c r="AD47" s="28">
        <f>'2014_AG_GW_Counties'!S47+'2014_Urban_GW_Counties'!S47+'2014_MW_GW_Counties'!S47</f>
        <v>0</v>
      </c>
      <c r="AE47" s="28">
        <f>'2014_AG_GW_Counties'!W47</f>
        <v>0</v>
      </c>
      <c r="AF47" s="29">
        <f>'2014_Urban_GW_Counties'!W47</f>
        <v>0</v>
      </c>
      <c r="AG47" s="29">
        <f>'2014_MW_GW_Counties'!W47</f>
        <v>0</v>
      </c>
      <c r="AH47" s="28">
        <f>'2014_AG_GW_Counties'!W47+'2014_Urban_GW_Counties'!W47+'2014_MW_GW_Counties'!W47</f>
        <v>0</v>
      </c>
      <c r="AI47" s="29">
        <f t="shared" si="1"/>
        <v>214.70000000000002</v>
      </c>
      <c r="AL47" s="148"/>
      <c r="AM47" s="150">
        <v>608</v>
      </c>
      <c r="AN47" s="151" t="s">
        <v>175</v>
      </c>
      <c r="AO47" s="138">
        <f t="shared" si="15"/>
        <v>583.4</v>
      </c>
      <c r="AP47" s="138">
        <f t="shared" si="15"/>
        <v>48.9</v>
      </c>
      <c r="AQ47" s="138">
        <f t="shared" si="15"/>
        <v>0</v>
      </c>
      <c r="AR47" s="138">
        <f t="shared" si="15"/>
        <v>632.29999999999995</v>
      </c>
      <c r="AS47" s="138">
        <f t="shared" si="15"/>
        <v>1061</v>
      </c>
      <c r="AT47" s="138">
        <f t="shared" si="15"/>
        <v>48.9</v>
      </c>
      <c r="AU47" s="138">
        <f t="shared" si="15"/>
        <v>0</v>
      </c>
      <c r="AV47" s="138">
        <f t="shared" si="15"/>
        <v>1.1000000000000001</v>
      </c>
      <c r="AW47" s="138">
        <f t="shared" si="15"/>
        <v>0</v>
      </c>
      <c r="AX47" s="138">
        <f t="shared" si="15"/>
        <v>23.9</v>
      </c>
      <c r="AY47" s="138">
        <f t="shared" si="15"/>
        <v>290.8</v>
      </c>
      <c r="AZ47" s="138">
        <f t="shared" si="15"/>
        <v>0</v>
      </c>
      <c r="BA47" s="138">
        <f t="shared" si="15"/>
        <v>0</v>
      </c>
      <c r="BB47" s="138">
        <f t="shared" si="15"/>
        <v>290.8</v>
      </c>
      <c r="BC47" s="138">
        <f t="shared" si="15"/>
        <v>1109.9000000000001</v>
      </c>
    </row>
    <row r="48" spans="1:56" x14ac:dyDescent="0.2">
      <c r="A48" s="23" t="s">
        <v>100</v>
      </c>
      <c r="B48" s="24" t="s">
        <v>101</v>
      </c>
      <c r="C48" s="28">
        <f>'2014_AG_GW_Counties'!C48</f>
        <v>141.39999999999998</v>
      </c>
      <c r="D48" s="29">
        <f>'2014_Urban_GW_Counties'!C48</f>
        <v>8.9</v>
      </c>
      <c r="E48" s="29">
        <f>'2014_MW_GW_Counties'!C48</f>
        <v>0.6</v>
      </c>
      <c r="F48" s="29">
        <f t="shared" si="0"/>
        <v>150.89999999999998</v>
      </c>
      <c r="G48" s="28">
        <f>'2014_AG_GW_Counties'!H48</f>
        <v>372.5</v>
      </c>
      <c r="H48" s="29">
        <f>'2014_Urban_GW_Counties'!H48</f>
        <v>16.399999999999999</v>
      </c>
      <c r="I48" s="29">
        <f>'2014_MW_GW_Counties'!H48</f>
        <v>61.3</v>
      </c>
      <c r="J48" s="28">
        <f>'2014_AG_GW_Counties'!D48+'2014_Urban_GW_Counties'!D48+'2014_MW_GW_Counties'!D48</f>
        <v>18.7</v>
      </c>
      <c r="K48" s="28">
        <f>'2014_AG_GW_Counties'!E48+'2014_Urban_GW_Counties'!E48+'2014_MW_GW_Counties'!E48</f>
        <v>0</v>
      </c>
      <c r="L48" s="28">
        <f>'2014_AG_GW_Counties'!F48+'2014_Urban_GW_Counties'!F48+'2014_MW_GW_Counties'!F48</f>
        <v>9.1</v>
      </c>
      <c r="M48" s="28">
        <f>'2014_AG_GW_Counties'!J48</f>
        <v>19.2</v>
      </c>
      <c r="N48" s="29">
        <f>'2014_Urban_GW_Counties'!J48</f>
        <v>0</v>
      </c>
      <c r="O48" s="29">
        <f>'2014_MW_GW_Counties'!J48</f>
        <v>9.5</v>
      </c>
      <c r="P48" s="28">
        <f>'2014_AG_GW_Counties'!J48+'2014_Urban_GW_Counties'!J48+'2014_MW_GW_Counties'!J48</f>
        <v>28.7</v>
      </c>
      <c r="Q48" s="29">
        <f>'2014_AG_GW_Counties'!H48+'2014_Urban_GW_Counties'!H48+'2014_MW_GW_Counties'!H48</f>
        <v>450.2</v>
      </c>
      <c r="S48" s="27">
        <v>902</v>
      </c>
      <c r="T48" s="25" t="s">
        <v>189</v>
      </c>
      <c r="U48" s="28">
        <f>'2014_AG_GW_Counties'!P48</f>
        <v>15.5</v>
      </c>
      <c r="V48" s="29">
        <f>'2014_Urban_GW_Counties'!P48</f>
        <v>14.2</v>
      </c>
      <c r="W48" s="29">
        <f>'2014_MW_GW_Counties'!P48</f>
        <v>0</v>
      </c>
      <c r="X48" s="29">
        <f t="shared" si="3"/>
        <v>29.7</v>
      </c>
      <c r="Y48" s="28">
        <f>'2014_AG_GW_Counties'!U48</f>
        <v>15.5</v>
      </c>
      <c r="Z48" s="29">
        <f>'2014_Urban_GW_Counties'!U48</f>
        <v>14.299999999999999</v>
      </c>
      <c r="AA48" s="29">
        <f>'2014_MW_GW_Counties'!U48</f>
        <v>0</v>
      </c>
      <c r="AB48" s="28">
        <f>'2014_AG_GW_Counties'!Q48+'2014_Urban_GW_Counties'!Q48+'2014_MW_GW_Counties'!Q48</f>
        <v>7.1</v>
      </c>
      <c r="AC48" s="28">
        <f>'2014_AG_GW_Counties'!R48+'2014_Urban_GW_Counties'!R48+'2014_MW_GW_Counties'!R48</f>
        <v>0</v>
      </c>
      <c r="AD48" s="28">
        <f>'2014_AG_GW_Counties'!S48+'2014_Urban_GW_Counties'!S48+'2014_MW_GW_Counties'!S48</f>
        <v>0</v>
      </c>
      <c r="AE48" s="28">
        <f>'2014_AG_GW_Counties'!W48</f>
        <v>0</v>
      </c>
      <c r="AF48" s="29">
        <f>'2014_Urban_GW_Counties'!W48</f>
        <v>0</v>
      </c>
      <c r="AG48" s="29">
        <f>'2014_MW_GW_Counties'!W48</f>
        <v>0</v>
      </c>
      <c r="AH48" s="28">
        <f>'2014_AG_GW_Counties'!W48+'2014_Urban_GW_Counties'!W48+'2014_MW_GW_Counties'!W48</f>
        <v>0</v>
      </c>
      <c r="AI48" s="29">
        <f t="shared" si="1"/>
        <v>29.799999999999997</v>
      </c>
      <c r="AL48" s="148"/>
      <c r="AM48" s="150">
        <v>609</v>
      </c>
      <c r="AN48" s="151" t="s">
        <v>176</v>
      </c>
      <c r="AO48" s="138">
        <f t="shared" si="15"/>
        <v>1779.3000000000002</v>
      </c>
      <c r="AP48" s="138">
        <f t="shared" si="15"/>
        <v>77.2</v>
      </c>
      <c r="AQ48" s="138">
        <f t="shared" si="15"/>
        <v>19</v>
      </c>
      <c r="AR48" s="138">
        <f t="shared" si="15"/>
        <v>1875.5000000000002</v>
      </c>
      <c r="AS48" s="138">
        <f t="shared" si="15"/>
        <v>2179.1</v>
      </c>
      <c r="AT48" s="138">
        <f t="shared" si="15"/>
        <v>77.300000000000011</v>
      </c>
      <c r="AU48" s="138">
        <f t="shared" si="15"/>
        <v>46.300000000000004</v>
      </c>
      <c r="AV48" s="138">
        <f t="shared" si="15"/>
        <v>198.5</v>
      </c>
      <c r="AW48" s="138">
        <f t="shared" si="15"/>
        <v>0</v>
      </c>
      <c r="AX48" s="138">
        <f t="shared" si="15"/>
        <v>20</v>
      </c>
      <c r="AY48" s="138">
        <f t="shared" si="15"/>
        <v>1.2</v>
      </c>
      <c r="AZ48" s="138">
        <f t="shared" si="15"/>
        <v>0</v>
      </c>
      <c r="BA48" s="138">
        <f t="shared" si="15"/>
        <v>0</v>
      </c>
      <c r="BB48" s="138">
        <f t="shared" si="15"/>
        <v>1.2</v>
      </c>
      <c r="BC48" s="138">
        <f t="shared" si="15"/>
        <v>2302.7000000000003</v>
      </c>
    </row>
    <row r="49" spans="1:56" ht="13.5" thickBot="1" x14ac:dyDescent="0.25">
      <c r="A49" s="23" t="s">
        <v>102</v>
      </c>
      <c r="B49" s="24" t="s">
        <v>103</v>
      </c>
      <c r="C49" s="28">
        <f>'2014_AG_GW_Counties'!C49</f>
        <v>174.6</v>
      </c>
      <c r="D49" s="29">
        <f>'2014_Urban_GW_Counties'!C49</f>
        <v>19</v>
      </c>
      <c r="E49" s="29">
        <f>'2014_MW_GW_Counties'!C49</f>
        <v>0</v>
      </c>
      <c r="F49" s="29">
        <f t="shared" si="0"/>
        <v>193.6</v>
      </c>
      <c r="G49" s="28">
        <f>'2014_AG_GW_Counties'!H49</f>
        <v>443.4</v>
      </c>
      <c r="H49" s="29">
        <f>'2014_Urban_GW_Counties'!H49</f>
        <v>82.6</v>
      </c>
      <c r="I49" s="29">
        <f>'2014_MW_GW_Counties'!H49</f>
        <v>54.4</v>
      </c>
      <c r="J49" s="28">
        <f>'2014_AG_GW_Counties'!D49+'2014_Urban_GW_Counties'!D49+'2014_MW_GW_Counties'!D49</f>
        <v>22.1</v>
      </c>
      <c r="K49" s="28">
        <f>'2014_AG_GW_Counties'!E49+'2014_Urban_GW_Counties'!E49+'2014_MW_GW_Counties'!E49</f>
        <v>0</v>
      </c>
      <c r="L49" s="28">
        <f>'2014_AG_GW_Counties'!F49+'2014_Urban_GW_Counties'!F49+'2014_MW_GW_Counties'!F49</f>
        <v>18.3</v>
      </c>
      <c r="M49" s="28">
        <f>'2014_AG_GW_Counties'!J49</f>
        <v>0</v>
      </c>
      <c r="N49" s="29">
        <f>'2014_Urban_GW_Counties'!J49</f>
        <v>0</v>
      </c>
      <c r="O49" s="29">
        <f>'2014_MW_GW_Counties'!J49</f>
        <v>0</v>
      </c>
      <c r="P49" s="28">
        <f>'2014_AG_GW_Counties'!J49+'2014_Urban_GW_Counties'!J49+'2014_MW_GW_Counties'!J49</f>
        <v>0</v>
      </c>
      <c r="Q49" s="29">
        <f>'2014_AG_GW_Counties'!H49+'2014_Urban_GW_Counties'!H49+'2014_MW_GW_Counties'!H49</f>
        <v>580.4</v>
      </c>
      <c r="S49" s="27">
        <v>903</v>
      </c>
      <c r="T49" s="25" t="s">
        <v>190</v>
      </c>
      <c r="U49" s="28">
        <f>'2014_AG_GW_Counties'!P49</f>
        <v>16.100000000000001</v>
      </c>
      <c r="V49" s="29">
        <f>'2014_Urban_GW_Counties'!P49</f>
        <v>4.0999999999999996</v>
      </c>
      <c r="W49" s="29">
        <f>'2014_MW_GW_Counties'!P49</f>
        <v>0</v>
      </c>
      <c r="X49" s="29">
        <f t="shared" si="3"/>
        <v>20.200000000000003</v>
      </c>
      <c r="Y49" s="28">
        <f>'2014_AG_GW_Counties'!U49</f>
        <v>16.100000000000001</v>
      </c>
      <c r="Z49" s="29">
        <f>'2014_Urban_GW_Counties'!U49</f>
        <v>4.0999999999999996</v>
      </c>
      <c r="AA49" s="29">
        <f>'2014_MW_GW_Counties'!U49</f>
        <v>0</v>
      </c>
      <c r="AB49" s="28">
        <f>'2014_AG_GW_Counties'!Q49+'2014_Urban_GW_Counties'!Q49+'2014_MW_GW_Counties'!Q49</f>
        <v>2.2000000000000002</v>
      </c>
      <c r="AC49" s="28">
        <f>'2014_AG_GW_Counties'!R49+'2014_Urban_GW_Counties'!R49+'2014_MW_GW_Counties'!R49</f>
        <v>0</v>
      </c>
      <c r="AD49" s="28">
        <f>'2014_AG_GW_Counties'!S49+'2014_Urban_GW_Counties'!S49+'2014_MW_GW_Counties'!S49</f>
        <v>0</v>
      </c>
      <c r="AE49" s="28">
        <f>'2014_AG_GW_Counties'!W49</f>
        <v>0</v>
      </c>
      <c r="AF49" s="29">
        <f>'2014_Urban_GW_Counties'!W49</f>
        <v>0</v>
      </c>
      <c r="AG49" s="29">
        <f>'2014_MW_GW_Counties'!W49</f>
        <v>0</v>
      </c>
      <c r="AH49" s="28">
        <f>'2014_AG_GW_Counties'!W49+'2014_Urban_GW_Counties'!W49+'2014_MW_GW_Counties'!W49</f>
        <v>0</v>
      </c>
      <c r="AI49" s="29">
        <f t="shared" si="1"/>
        <v>20.200000000000003</v>
      </c>
      <c r="AL49" s="148"/>
      <c r="AM49" s="152">
        <v>610</v>
      </c>
      <c r="AN49" s="153" t="s">
        <v>177</v>
      </c>
      <c r="AO49" s="154">
        <f t="shared" si="15"/>
        <v>4.7</v>
      </c>
      <c r="AP49" s="154">
        <f t="shared" si="15"/>
        <v>9.9</v>
      </c>
      <c r="AQ49" s="154">
        <f t="shared" si="15"/>
        <v>0</v>
      </c>
      <c r="AR49" s="154">
        <f t="shared" si="15"/>
        <v>14.600000000000001</v>
      </c>
      <c r="AS49" s="154">
        <f t="shared" si="15"/>
        <v>4.7</v>
      </c>
      <c r="AT49" s="154">
        <f t="shared" si="15"/>
        <v>10.5</v>
      </c>
      <c r="AU49" s="154">
        <f t="shared" si="15"/>
        <v>0</v>
      </c>
      <c r="AV49" s="154">
        <f t="shared" si="15"/>
        <v>6.6999999999999993</v>
      </c>
      <c r="AW49" s="154">
        <f t="shared" si="15"/>
        <v>0</v>
      </c>
      <c r="AX49" s="154">
        <f t="shared" si="15"/>
        <v>0</v>
      </c>
      <c r="AY49" s="154">
        <f t="shared" si="15"/>
        <v>0</v>
      </c>
      <c r="AZ49" s="154">
        <f t="shared" si="15"/>
        <v>0</v>
      </c>
      <c r="BA49" s="154">
        <f t="shared" si="15"/>
        <v>0</v>
      </c>
      <c r="BB49" s="154">
        <f t="shared" si="15"/>
        <v>0</v>
      </c>
      <c r="BC49" s="154">
        <f t="shared" si="15"/>
        <v>15.2</v>
      </c>
    </row>
    <row r="50" spans="1:56" ht="13.5" thickTop="1" x14ac:dyDescent="0.2">
      <c r="A50" s="23" t="s">
        <v>104</v>
      </c>
      <c r="B50" s="24" t="s">
        <v>105</v>
      </c>
      <c r="C50" s="28">
        <f>'2014_AG_GW_Counties'!C50</f>
        <v>96.100000000000009</v>
      </c>
      <c r="D50" s="29">
        <f>'2014_Urban_GW_Counties'!C50</f>
        <v>30.5</v>
      </c>
      <c r="E50" s="29">
        <f>'2014_MW_GW_Counties'!C50</f>
        <v>0</v>
      </c>
      <c r="F50" s="29">
        <f t="shared" si="0"/>
        <v>126.60000000000001</v>
      </c>
      <c r="G50" s="28">
        <f>'2014_AG_GW_Counties'!H50</f>
        <v>129.69999999999999</v>
      </c>
      <c r="H50" s="29">
        <f>'2014_Urban_GW_Counties'!H50</f>
        <v>102.10000000000001</v>
      </c>
      <c r="I50" s="29">
        <f>'2014_MW_GW_Counties'!H50</f>
        <v>0</v>
      </c>
      <c r="J50" s="28">
        <f>'2014_AG_GW_Counties'!D50+'2014_Urban_GW_Counties'!D50+'2014_MW_GW_Counties'!D50</f>
        <v>20.299999999999997</v>
      </c>
      <c r="K50" s="28">
        <f>'2014_AG_GW_Counties'!E50+'2014_Urban_GW_Counties'!E50+'2014_MW_GW_Counties'!E50</f>
        <v>0</v>
      </c>
      <c r="L50" s="28">
        <f>'2014_AG_GW_Counties'!F50+'2014_Urban_GW_Counties'!F50+'2014_MW_GW_Counties'!F50</f>
        <v>7.3999999999999995</v>
      </c>
      <c r="M50" s="28">
        <f>'2014_AG_GW_Counties'!J50</f>
        <v>8.6999999999999993</v>
      </c>
      <c r="N50" s="29">
        <f>'2014_Urban_GW_Counties'!J50</f>
        <v>29.5</v>
      </c>
      <c r="O50" s="29">
        <f>'2014_MW_GW_Counties'!J50</f>
        <v>0</v>
      </c>
      <c r="P50" s="28">
        <f>'2014_AG_GW_Counties'!J50+'2014_Urban_GW_Counties'!J50+'2014_MW_GW_Counties'!J50</f>
        <v>38.200000000000003</v>
      </c>
      <c r="Q50" s="29">
        <f>'2014_AG_GW_Counties'!H50+'2014_Urban_GW_Counties'!H50+'2014_MW_GW_Counties'!H50</f>
        <v>231.8</v>
      </c>
      <c r="S50" s="27">
        <v>904</v>
      </c>
      <c r="T50" s="25" t="s">
        <v>191</v>
      </c>
      <c r="U50" s="28">
        <f>'2014_AG_GW_Counties'!P50</f>
        <v>63.3</v>
      </c>
      <c r="V50" s="29">
        <f>'2014_Urban_GW_Counties'!P50</f>
        <v>65.899999999999991</v>
      </c>
      <c r="W50" s="29">
        <f>'2014_MW_GW_Counties'!P50</f>
        <v>0</v>
      </c>
      <c r="X50" s="29">
        <f t="shared" si="3"/>
        <v>129.19999999999999</v>
      </c>
      <c r="Y50" s="28">
        <f>'2014_AG_GW_Counties'!U50</f>
        <v>87</v>
      </c>
      <c r="Z50" s="29">
        <f>'2014_Urban_GW_Counties'!U50</f>
        <v>105.39999999999999</v>
      </c>
      <c r="AA50" s="29">
        <f>'2014_MW_GW_Counties'!U50</f>
        <v>0</v>
      </c>
      <c r="AB50" s="28">
        <f>'2014_AG_GW_Counties'!Q50+'2014_Urban_GW_Counties'!Q50+'2014_MW_GW_Counties'!Q50</f>
        <v>39.500000000000007</v>
      </c>
      <c r="AC50" s="28">
        <f>'2014_AG_GW_Counties'!R50+'2014_Urban_GW_Counties'!R50+'2014_MW_GW_Counties'!R50</f>
        <v>0</v>
      </c>
      <c r="AD50" s="28">
        <f>'2014_AG_GW_Counties'!S50+'2014_Urban_GW_Counties'!S50+'2014_MW_GW_Counties'!S50</f>
        <v>0</v>
      </c>
      <c r="AE50" s="28">
        <f>'2014_AG_GW_Counties'!W50</f>
        <v>23.7</v>
      </c>
      <c r="AF50" s="29">
        <f>'2014_Urban_GW_Counties'!W50</f>
        <v>7.9999999999999991</v>
      </c>
      <c r="AG50" s="29">
        <f>'2014_MW_GW_Counties'!W50</f>
        <v>0</v>
      </c>
      <c r="AH50" s="28">
        <f>'2014_AG_GW_Counties'!W50+'2014_Urban_GW_Counties'!W50+'2014_MW_GW_Counties'!W50</f>
        <v>31.7</v>
      </c>
      <c r="AI50" s="29">
        <f t="shared" si="1"/>
        <v>192.39999999999998</v>
      </c>
      <c r="AL50" s="148"/>
      <c r="AM50" s="150"/>
      <c r="AN50" s="155" t="s">
        <v>242</v>
      </c>
      <c r="AO50" s="138">
        <f>SUM(AO40:AO49)</f>
        <v>4185.7</v>
      </c>
      <c r="AP50" s="138">
        <f t="shared" ref="AP50:BC50" si="16">SUM(AP40:AP49)</f>
        <v>325.29999999999995</v>
      </c>
      <c r="AQ50" s="138">
        <f t="shared" si="16"/>
        <v>324.2</v>
      </c>
      <c r="AR50" s="138">
        <f t="shared" si="16"/>
        <v>4835.2</v>
      </c>
      <c r="AS50" s="138">
        <f t="shared" si="16"/>
        <v>7290.7</v>
      </c>
      <c r="AT50" s="138">
        <f t="shared" si="16"/>
        <v>597.39999999999986</v>
      </c>
      <c r="AU50" s="138">
        <f t="shared" si="16"/>
        <v>535.20000000000005</v>
      </c>
      <c r="AV50" s="138">
        <f t="shared" si="16"/>
        <v>388.7</v>
      </c>
      <c r="AW50" s="138">
        <f t="shared" si="16"/>
        <v>0.5</v>
      </c>
      <c r="AX50" s="138">
        <f t="shared" si="16"/>
        <v>140.4</v>
      </c>
      <c r="AY50" s="138">
        <f t="shared" si="16"/>
        <v>973.2</v>
      </c>
      <c r="AZ50" s="138">
        <f t="shared" si="16"/>
        <v>0.1</v>
      </c>
      <c r="BA50" s="138">
        <f t="shared" si="16"/>
        <v>0</v>
      </c>
      <c r="BB50" s="138">
        <f t="shared" si="16"/>
        <v>973.3</v>
      </c>
      <c r="BC50" s="138">
        <f t="shared" si="16"/>
        <v>8423.3000000000011</v>
      </c>
      <c r="BD50" s="28">
        <f>AS50+AT50+AU50</f>
        <v>8423.2999999999993</v>
      </c>
    </row>
    <row r="51" spans="1:56" x14ac:dyDescent="0.2">
      <c r="A51" s="23" t="s">
        <v>106</v>
      </c>
      <c r="B51" s="24" t="s">
        <v>107</v>
      </c>
      <c r="C51" s="28">
        <f>'2014_AG_GW_Counties'!C51</f>
        <v>940</v>
      </c>
      <c r="D51" s="29">
        <f>'2014_Urban_GW_Counties'!C51</f>
        <v>109.8</v>
      </c>
      <c r="E51" s="29">
        <f>'2014_MW_GW_Counties'!C51</f>
        <v>0</v>
      </c>
      <c r="F51" s="29">
        <f t="shared" si="0"/>
        <v>1049.8</v>
      </c>
      <c r="G51" s="28">
        <f>'2014_AG_GW_Counties'!H51</f>
        <v>1821.5000000000002</v>
      </c>
      <c r="H51" s="29">
        <f>'2014_Urban_GW_Counties'!H51</f>
        <v>134.69999999999999</v>
      </c>
      <c r="I51" s="29">
        <f>'2014_MW_GW_Counties'!H51</f>
        <v>12.8</v>
      </c>
      <c r="J51" s="28">
        <f>'2014_AG_GW_Counties'!D51+'2014_Urban_GW_Counties'!D51+'2014_MW_GW_Counties'!D51</f>
        <v>27</v>
      </c>
      <c r="K51" s="28">
        <f>'2014_AG_GW_Counties'!E51+'2014_Urban_GW_Counties'!E51+'2014_MW_GW_Counties'!E51</f>
        <v>0.5</v>
      </c>
      <c r="L51" s="28">
        <f>'2014_AG_GW_Counties'!F51+'2014_Urban_GW_Counties'!F51+'2014_MW_GW_Counties'!F51</f>
        <v>44.1</v>
      </c>
      <c r="M51" s="28">
        <f>'2014_AG_GW_Counties'!J51</f>
        <v>410.9</v>
      </c>
      <c r="N51" s="29">
        <f>'2014_Urban_GW_Counties'!J51</f>
        <v>0</v>
      </c>
      <c r="O51" s="29">
        <f>'2014_MW_GW_Counties'!J51</f>
        <v>0</v>
      </c>
      <c r="P51" s="28">
        <f>'2014_AG_GW_Counties'!J51+'2014_Urban_GW_Counties'!J51+'2014_MW_GW_Counties'!J51</f>
        <v>410.9</v>
      </c>
      <c r="Q51" s="29">
        <f>'2014_AG_GW_Counties'!H51+'2014_Urban_GW_Counties'!H51+'2014_MW_GW_Counties'!H51</f>
        <v>1969.0000000000002</v>
      </c>
      <c r="S51" s="27">
        <v>905</v>
      </c>
      <c r="T51" s="25" t="s">
        <v>192</v>
      </c>
      <c r="U51" s="28">
        <f>'2014_AG_GW_Counties'!P51</f>
        <v>90.800000000000011</v>
      </c>
      <c r="V51" s="29">
        <f>'2014_Urban_GW_Counties'!P51</f>
        <v>74.299999999999983</v>
      </c>
      <c r="W51" s="29">
        <f>'2014_MW_GW_Counties'!P51</f>
        <v>0</v>
      </c>
      <c r="X51" s="29">
        <f t="shared" si="3"/>
        <v>165.1</v>
      </c>
      <c r="Y51" s="28">
        <f>'2014_AG_GW_Counties'!U51</f>
        <v>107.2</v>
      </c>
      <c r="Z51" s="29">
        <f>'2014_Urban_GW_Counties'!U51</f>
        <v>89.3</v>
      </c>
      <c r="AA51" s="29">
        <f>'2014_MW_GW_Counties'!U51</f>
        <v>0</v>
      </c>
      <c r="AB51" s="28">
        <f>'2014_AG_GW_Counties'!Q51+'2014_Urban_GW_Counties'!Q51+'2014_MW_GW_Counties'!Q51</f>
        <v>48.100000000000009</v>
      </c>
      <c r="AC51" s="28">
        <f>'2014_AG_GW_Counties'!R51+'2014_Urban_GW_Counties'!R51+'2014_MW_GW_Counties'!R51</f>
        <v>4.5999999999999996</v>
      </c>
      <c r="AD51" s="28">
        <f>'2014_AG_GW_Counties'!S51+'2014_Urban_GW_Counties'!S51+'2014_MW_GW_Counties'!S51</f>
        <v>0</v>
      </c>
      <c r="AE51" s="28">
        <f>'2014_AG_GW_Counties'!W51</f>
        <v>16.399999999999999</v>
      </c>
      <c r="AF51" s="29">
        <f>'2014_Urban_GW_Counties'!W51</f>
        <v>8.9999999999999982</v>
      </c>
      <c r="AG51" s="29">
        <f>'2014_MW_GW_Counties'!W51</f>
        <v>0</v>
      </c>
      <c r="AH51" s="28">
        <f>'2014_AG_GW_Counties'!W51+'2014_Urban_GW_Counties'!W51+'2014_MW_GW_Counties'!W51</f>
        <v>25.4</v>
      </c>
      <c r="AI51" s="29">
        <f t="shared" si="1"/>
        <v>196.5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'2014_AG_GW_Counties'!C52</f>
        <v>295.10000000000002</v>
      </c>
      <c r="D52" s="29">
        <f>'2014_Urban_GW_Counties'!C52</f>
        <v>7.7</v>
      </c>
      <c r="E52" s="29">
        <f>'2014_MW_GW_Counties'!C52</f>
        <v>0</v>
      </c>
      <c r="F52" s="29">
        <f t="shared" si="0"/>
        <v>302.8</v>
      </c>
      <c r="G52" s="28">
        <f>'2014_AG_GW_Counties'!H52</f>
        <v>816.90000000000009</v>
      </c>
      <c r="H52" s="29">
        <f>'2014_Urban_GW_Counties'!H52</f>
        <v>23.1</v>
      </c>
      <c r="I52" s="29">
        <f>'2014_MW_GW_Counties'!H52</f>
        <v>114.5</v>
      </c>
      <c r="J52" s="28">
        <f>'2014_AG_GW_Counties'!D52+'2014_Urban_GW_Counties'!D52+'2014_MW_GW_Counties'!D52</f>
        <v>15.499999999999998</v>
      </c>
      <c r="K52" s="28">
        <f>'2014_AG_GW_Counties'!E52+'2014_Urban_GW_Counties'!E52+'2014_MW_GW_Counties'!E52</f>
        <v>0</v>
      </c>
      <c r="L52" s="28">
        <f>'2014_AG_GW_Counties'!F52+'2014_Urban_GW_Counties'!F52+'2014_MW_GW_Counties'!F52</f>
        <v>3.9000000000000004</v>
      </c>
      <c r="M52" s="28">
        <f>'2014_AG_GW_Counties'!J52</f>
        <v>57.900000000000006</v>
      </c>
      <c r="N52" s="29">
        <f>'2014_Urban_GW_Counties'!J52</f>
        <v>0</v>
      </c>
      <c r="O52" s="29">
        <f>'2014_MW_GW_Counties'!J52</f>
        <v>114.5</v>
      </c>
      <c r="P52" s="28">
        <f>'2014_AG_GW_Counties'!J52+'2014_Urban_GW_Counties'!J52+'2014_MW_GW_Counties'!J52</f>
        <v>172.4</v>
      </c>
      <c r="Q52" s="29">
        <f>'2014_AG_GW_Counties'!H52+'2014_Urban_GW_Counties'!H52+'2014_MW_GW_Counties'!H52</f>
        <v>954.50000000000011</v>
      </c>
      <c r="S52" s="27">
        <v>1001</v>
      </c>
      <c r="T52" s="25" t="s">
        <v>193</v>
      </c>
      <c r="U52" s="28">
        <f>'2014_AG_GW_Counties'!P52</f>
        <v>13.900000000000002</v>
      </c>
      <c r="V52" s="29">
        <f>'2014_Urban_GW_Counties'!P52</f>
        <v>12.899999999999999</v>
      </c>
      <c r="W52" s="29">
        <f>'2014_MW_GW_Counties'!P52</f>
        <v>0</v>
      </c>
      <c r="X52" s="29">
        <f t="shared" si="3"/>
        <v>26.8</v>
      </c>
      <c r="Y52" s="28">
        <f>'2014_AG_GW_Counties'!U52</f>
        <v>13.900000000000002</v>
      </c>
      <c r="Z52" s="29">
        <f>'2014_Urban_GW_Counties'!U52</f>
        <v>13.799999999999997</v>
      </c>
      <c r="AA52" s="29">
        <f>'2014_MW_GW_Counties'!U52</f>
        <v>0</v>
      </c>
      <c r="AB52" s="28">
        <f>'2014_AG_GW_Counties'!Q52+'2014_Urban_GW_Counties'!Q52+'2014_MW_GW_Counties'!Q52</f>
        <v>6.7</v>
      </c>
      <c r="AC52" s="28">
        <f>'2014_AG_GW_Counties'!R52+'2014_Urban_GW_Counties'!R52+'2014_MW_GW_Counties'!R52</f>
        <v>0.9</v>
      </c>
      <c r="AD52" s="28">
        <f>'2014_AG_GW_Counties'!S52+'2014_Urban_GW_Counties'!S52+'2014_MW_GW_Counties'!S52</f>
        <v>0</v>
      </c>
      <c r="AE52" s="28">
        <f>'2014_AG_GW_Counties'!W52</f>
        <v>0</v>
      </c>
      <c r="AF52" s="29">
        <f>'2014_Urban_GW_Counties'!W52</f>
        <v>0</v>
      </c>
      <c r="AG52" s="29">
        <f>'2014_MW_GW_Counties'!W52</f>
        <v>0</v>
      </c>
      <c r="AH52" s="28">
        <f>'2014_AG_GW_Counties'!W52+'2014_Urban_GW_Counties'!W52+'2014_MW_GW_Counties'!W52</f>
        <v>0</v>
      </c>
      <c r="AI52" s="29">
        <f t="shared" si="1"/>
        <v>27.7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'2014_AG_GW_Counties'!C53</f>
        <v>312.60000000000002</v>
      </c>
      <c r="D53" s="29">
        <f>'2014_Urban_GW_Counties'!C53</f>
        <v>14.299999999999999</v>
      </c>
      <c r="E53" s="29">
        <f>'2014_MW_GW_Counties'!C53</f>
        <v>0</v>
      </c>
      <c r="F53" s="29">
        <f t="shared" si="0"/>
        <v>326.90000000000003</v>
      </c>
      <c r="G53" s="28">
        <f>'2014_AG_GW_Counties'!H53</f>
        <v>403.1</v>
      </c>
      <c r="H53" s="29">
        <f>'2014_Urban_GW_Counties'!H53</f>
        <v>15.799999999999999</v>
      </c>
      <c r="I53" s="29">
        <f>'2014_MW_GW_Counties'!H53</f>
        <v>1.6</v>
      </c>
      <c r="J53" s="28">
        <f>'2014_AG_GW_Counties'!D53+'2014_Urban_GW_Counties'!D53+'2014_MW_GW_Counties'!D53</f>
        <v>19.7</v>
      </c>
      <c r="K53" s="28">
        <f>'2014_AG_GW_Counties'!E53+'2014_Urban_GW_Counties'!E53+'2014_MW_GW_Counties'!E53</f>
        <v>0</v>
      </c>
      <c r="L53" s="28">
        <f>'2014_AG_GW_Counties'!F53+'2014_Urban_GW_Counties'!F53+'2014_MW_GW_Counties'!F53</f>
        <v>13.999999999999998</v>
      </c>
      <c r="M53" s="28">
        <f>'2014_AG_GW_Counties'!J53</f>
        <v>0</v>
      </c>
      <c r="N53" s="29">
        <f>'2014_Urban_GW_Counties'!J53</f>
        <v>0</v>
      </c>
      <c r="O53" s="29">
        <f>'2014_MW_GW_Counties'!J53</f>
        <v>0</v>
      </c>
      <c r="P53" s="28">
        <f>'2014_AG_GW_Counties'!J53+'2014_Urban_GW_Counties'!J53+'2014_MW_GW_Counties'!J53</f>
        <v>0</v>
      </c>
      <c r="Q53" s="29">
        <f>'2014_AG_GW_Counties'!H53+'2014_Urban_GW_Counties'!H53+'2014_MW_GW_Counties'!H53</f>
        <v>420.50000000000006</v>
      </c>
      <c r="S53" s="27">
        <v>1002</v>
      </c>
      <c r="T53" s="25" t="s">
        <v>194</v>
      </c>
      <c r="U53" s="28">
        <f>'2014_AG_GW_Counties'!P53</f>
        <v>20</v>
      </c>
      <c r="V53" s="29">
        <f>'2014_Urban_GW_Counties'!P53</f>
        <v>170.5</v>
      </c>
      <c r="W53" s="29">
        <f>'2014_MW_GW_Counties'!P53</f>
        <v>0</v>
      </c>
      <c r="X53" s="29">
        <f t="shared" si="3"/>
        <v>190.5</v>
      </c>
      <c r="Y53" s="28">
        <f>'2014_AG_GW_Counties'!U53</f>
        <v>389.7</v>
      </c>
      <c r="Z53" s="29">
        <f>'2014_Urban_GW_Counties'!U53</f>
        <v>190.6</v>
      </c>
      <c r="AA53" s="29">
        <f>'2014_MW_GW_Counties'!U53</f>
        <v>0</v>
      </c>
      <c r="AB53" s="28">
        <f>'2014_AG_GW_Counties'!Q53+'2014_Urban_GW_Counties'!Q53+'2014_MW_GW_Counties'!Q53</f>
        <v>122.80000000000001</v>
      </c>
      <c r="AC53" s="28">
        <f>'2014_AG_GW_Counties'!R53+'2014_Urban_GW_Counties'!R53+'2014_MW_GW_Counties'!R53</f>
        <v>44.5</v>
      </c>
      <c r="AD53" s="28">
        <f>'2014_AG_GW_Counties'!S53+'2014_Urban_GW_Counties'!S53+'2014_MW_GW_Counties'!S53</f>
        <v>0</v>
      </c>
      <c r="AE53" s="28">
        <f>'2014_AG_GW_Counties'!W53</f>
        <v>0</v>
      </c>
      <c r="AF53" s="29">
        <f>'2014_Urban_GW_Counties'!W53</f>
        <v>0</v>
      </c>
      <c r="AG53" s="29">
        <f>'2014_MW_GW_Counties'!W53</f>
        <v>0</v>
      </c>
      <c r="AH53" s="28">
        <f>'2014_AG_GW_Counties'!W53+'2014_Urban_GW_Counties'!W53+'2014_MW_GW_Counties'!W53</f>
        <v>0</v>
      </c>
      <c r="AI53" s="29">
        <f t="shared" si="1"/>
        <v>580.29999999999995</v>
      </c>
      <c r="AL53" s="148" t="s">
        <v>237</v>
      </c>
      <c r="AM53" s="150">
        <v>701</v>
      </c>
      <c r="AN53" s="151" t="s">
        <v>178</v>
      </c>
      <c r="AO53" s="138">
        <f t="shared" ref="AO53:BC62" si="17">U35</f>
        <v>0</v>
      </c>
      <c r="AP53" s="138">
        <f t="shared" si="17"/>
        <v>1.4</v>
      </c>
      <c r="AQ53" s="138">
        <f t="shared" si="17"/>
        <v>0</v>
      </c>
      <c r="AR53" s="138">
        <f t="shared" si="17"/>
        <v>1.4</v>
      </c>
      <c r="AS53" s="138">
        <f t="shared" si="17"/>
        <v>0</v>
      </c>
      <c r="AT53" s="138">
        <f t="shared" si="17"/>
        <v>1.4</v>
      </c>
      <c r="AU53" s="138">
        <f t="shared" si="17"/>
        <v>0</v>
      </c>
      <c r="AV53" s="138">
        <f t="shared" si="17"/>
        <v>0.9</v>
      </c>
      <c r="AW53" s="138">
        <f t="shared" si="17"/>
        <v>0</v>
      </c>
      <c r="AX53" s="138">
        <f t="shared" si="17"/>
        <v>0</v>
      </c>
      <c r="AY53" s="138">
        <f t="shared" si="17"/>
        <v>0</v>
      </c>
      <c r="AZ53" s="138">
        <f t="shared" si="17"/>
        <v>0</v>
      </c>
      <c r="BA53" s="138">
        <f t="shared" si="17"/>
        <v>0</v>
      </c>
      <c r="BB53" s="138">
        <f>AH35</f>
        <v>0</v>
      </c>
      <c r="BC53" s="138">
        <f>AI35</f>
        <v>1.4</v>
      </c>
    </row>
    <row r="54" spans="1:56" x14ac:dyDescent="0.2">
      <c r="A54" s="23" t="s">
        <v>112</v>
      </c>
      <c r="B54" s="24" t="s">
        <v>113</v>
      </c>
      <c r="C54" s="28">
        <f>'2014_AG_GW_Counties'!C54</f>
        <v>7.4</v>
      </c>
      <c r="D54" s="29">
        <f>'2014_Urban_GW_Counties'!C54</f>
        <v>1.8000000000000003</v>
      </c>
      <c r="E54" s="29">
        <f>'2014_MW_GW_Counties'!C54</f>
        <v>0</v>
      </c>
      <c r="F54" s="29">
        <f t="shared" si="0"/>
        <v>9.2000000000000011</v>
      </c>
      <c r="G54" s="28">
        <f>'2014_AG_GW_Counties'!H54</f>
        <v>10.4</v>
      </c>
      <c r="H54" s="29">
        <f>'2014_Urban_GW_Counties'!H54</f>
        <v>3.3000000000000003</v>
      </c>
      <c r="I54" s="29">
        <f>'2014_MW_GW_Counties'!H54</f>
        <v>0</v>
      </c>
      <c r="J54" s="28">
        <f>'2014_AG_GW_Counties'!D54+'2014_Urban_GW_Counties'!D54+'2014_MW_GW_Counties'!D54</f>
        <v>2.3000000000000003</v>
      </c>
      <c r="K54" s="28">
        <f>'2014_AG_GW_Counties'!E54+'2014_Urban_GW_Counties'!E54+'2014_MW_GW_Counties'!E54</f>
        <v>0</v>
      </c>
      <c r="L54" s="28">
        <f>'2014_AG_GW_Counties'!F54+'2014_Urban_GW_Counties'!F54+'2014_MW_GW_Counties'!F54</f>
        <v>0</v>
      </c>
      <c r="M54" s="28">
        <f>'2014_AG_GW_Counties'!J54</f>
        <v>0</v>
      </c>
      <c r="N54" s="29">
        <f>'2014_Urban_GW_Counties'!J54</f>
        <v>0</v>
      </c>
      <c r="O54" s="29">
        <f>'2014_MW_GW_Counties'!J54</f>
        <v>0</v>
      </c>
      <c r="P54" s="28">
        <f>'2014_AG_GW_Counties'!J54+'2014_Urban_GW_Counties'!J54+'2014_MW_GW_Counties'!J54</f>
        <v>0</v>
      </c>
      <c r="Q54" s="29">
        <f>'2014_AG_GW_Counties'!H54+'2014_Urban_GW_Counties'!H54+'2014_MW_GW_Counties'!H54</f>
        <v>13.700000000000001</v>
      </c>
      <c r="S54" s="27">
        <v>1003</v>
      </c>
      <c r="T54" s="25" t="s">
        <v>195</v>
      </c>
      <c r="U54" s="28">
        <f>'2014_AG_GW_Counties'!P54</f>
        <v>3.9</v>
      </c>
      <c r="V54" s="29">
        <f>'2014_Urban_GW_Counties'!P54</f>
        <v>1.9000000000000001</v>
      </c>
      <c r="W54" s="29">
        <f>'2014_MW_GW_Counties'!P54</f>
        <v>0</v>
      </c>
      <c r="X54" s="29">
        <f t="shared" si="3"/>
        <v>5.8</v>
      </c>
      <c r="Y54" s="28">
        <f>'2014_AG_GW_Counties'!U54</f>
        <v>3.9</v>
      </c>
      <c r="Z54" s="29">
        <f>'2014_Urban_GW_Counties'!U54</f>
        <v>2</v>
      </c>
      <c r="AA54" s="29">
        <f>'2014_MW_GW_Counties'!U54</f>
        <v>0</v>
      </c>
      <c r="AB54" s="28">
        <f>'2014_AG_GW_Counties'!Q54+'2014_Urban_GW_Counties'!Q54+'2014_MW_GW_Counties'!Q54</f>
        <v>1.1000000000000001</v>
      </c>
      <c r="AC54" s="28">
        <f>'2014_AG_GW_Counties'!R54+'2014_Urban_GW_Counties'!R54+'2014_MW_GW_Counties'!R54</f>
        <v>0</v>
      </c>
      <c r="AD54" s="28">
        <f>'2014_AG_GW_Counties'!S54+'2014_Urban_GW_Counties'!S54+'2014_MW_GW_Counties'!S54</f>
        <v>0</v>
      </c>
      <c r="AE54" s="28">
        <f>'2014_AG_GW_Counties'!W54</f>
        <v>0</v>
      </c>
      <c r="AF54" s="29">
        <f>'2014_Urban_GW_Counties'!W54</f>
        <v>0</v>
      </c>
      <c r="AG54" s="29">
        <f>'2014_MW_GW_Counties'!W54</f>
        <v>0</v>
      </c>
      <c r="AH54" s="28">
        <f>'2014_AG_GW_Counties'!W54+'2014_Urban_GW_Counties'!W54+'2014_MW_GW_Counties'!W54</f>
        <v>0</v>
      </c>
      <c r="AI54" s="29">
        <f t="shared" si="1"/>
        <v>5.9</v>
      </c>
      <c r="AL54" s="148"/>
      <c r="AM54" s="150">
        <v>702</v>
      </c>
      <c r="AN54" s="151" t="s">
        <v>179</v>
      </c>
      <c r="AO54" s="138">
        <f t="shared" si="17"/>
        <v>1157.0999999999999</v>
      </c>
      <c r="AP54" s="138">
        <f t="shared" si="17"/>
        <v>2.9999999999999996</v>
      </c>
      <c r="AQ54" s="138">
        <f t="shared" si="17"/>
        <v>0</v>
      </c>
      <c r="AR54" s="138">
        <f t="shared" si="17"/>
        <v>1160.0999999999999</v>
      </c>
      <c r="AS54" s="138">
        <f t="shared" si="17"/>
        <v>1441.6000000000001</v>
      </c>
      <c r="AT54" s="138">
        <f t="shared" si="17"/>
        <v>10.9</v>
      </c>
      <c r="AU54" s="138">
        <f t="shared" si="17"/>
        <v>0</v>
      </c>
      <c r="AV54" s="138">
        <f t="shared" si="17"/>
        <v>39.700000000000003</v>
      </c>
      <c r="AW54" s="138">
        <f t="shared" si="17"/>
        <v>0.7</v>
      </c>
      <c r="AX54" s="138">
        <f t="shared" si="17"/>
        <v>1</v>
      </c>
      <c r="AY54" s="138">
        <f t="shared" si="17"/>
        <v>0</v>
      </c>
      <c r="AZ54" s="138">
        <f t="shared" si="17"/>
        <v>0</v>
      </c>
      <c r="BA54" s="138">
        <f t="shared" si="17"/>
        <v>0</v>
      </c>
      <c r="BB54" s="138">
        <f t="shared" si="17"/>
        <v>0</v>
      </c>
      <c r="BC54" s="138">
        <f t="shared" si="17"/>
        <v>1452.5000000000002</v>
      </c>
    </row>
    <row r="55" spans="1:56" x14ac:dyDescent="0.2">
      <c r="A55" s="23" t="s">
        <v>114</v>
      </c>
      <c r="B55" s="24" t="s">
        <v>115</v>
      </c>
      <c r="C55" s="28">
        <f>'2014_AG_GW_Counties'!C55</f>
        <v>2325.3000000000006</v>
      </c>
      <c r="D55" s="29">
        <f>'2014_Urban_GW_Counties'!C55</f>
        <v>94.59999999999998</v>
      </c>
      <c r="E55" s="29">
        <f>'2014_MW_GW_Counties'!C55</f>
        <v>3.3</v>
      </c>
      <c r="F55" s="29">
        <f t="shared" si="0"/>
        <v>2423.2000000000007</v>
      </c>
      <c r="G55" s="28">
        <f>'2014_AG_GW_Counties'!H55</f>
        <v>2657.2000000000003</v>
      </c>
      <c r="H55" s="29">
        <f>'2014_Urban_GW_Counties'!H55</f>
        <v>95.899999999999991</v>
      </c>
      <c r="I55" s="29">
        <f>'2014_MW_GW_Counties'!H55</f>
        <v>3.3</v>
      </c>
      <c r="J55" s="28">
        <f>'2014_AG_GW_Counties'!D55+'2014_Urban_GW_Counties'!D55+'2014_MW_GW_Counties'!D55</f>
        <v>343.6</v>
      </c>
      <c r="K55" s="28">
        <f>'2014_AG_GW_Counties'!E55+'2014_Urban_GW_Counties'!E55+'2014_MW_GW_Counties'!E55</f>
        <v>0</v>
      </c>
      <c r="L55" s="28">
        <f>'2014_AG_GW_Counties'!F55+'2014_Urban_GW_Counties'!F55+'2014_MW_GW_Counties'!F55</f>
        <v>16.600000000000001</v>
      </c>
      <c r="M55" s="28">
        <f>'2014_AG_GW_Counties'!J55</f>
        <v>0</v>
      </c>
      <c r="N55" s="29">
        <f>'2014_Urban_GW_Counties'!J55</f>
        <v>0</v>
      </c>
      <c r="O55" s="29">
        <f>'2014_MW_GW_Counties'!J55</f>
        <v>0</v>
      </c>
      <c r="P55" s="28">
        <f>'2014_AG_GW_Counties'!J55+'2014_Urban_GW_Counties'!J55+'2014_MW_GW_Counties'!J55</f>
        <v>0</v>
      </c>
      <c r="Q55" s="29">
        <f>'2014_AG_GW_Counties'!H55+'2014_Urban_GW_Counties'!H55+'2014_MW_GW_Counties'!H55</f>
        <v>2756.4000000000005</v>
      </c>
      <c r="S55" s="27">
        <v>1004</v>
      </c>
      <c r="T55" s="25" t="s">
        <v>196</v>
      </c>
      <c r="U55" s="28">
        <f>'2014_AG_GW_Counties'!P55</f>
        <v>4</v>
      </c>
      <c r="V55" s="29">
        <f>'2014_Urban_GW_Counties'!P55</f>
        <v>13.6</v>
      </c>
      <c r="W55" s="29">
        <f>'2014_MW_GW_Counties'!P55</f>
        <v>0</v>
      </c>
      <c r="X55" s="29">
        <f t="shared" si="3"/>
        <v>17.600000000000001</v>
      </c>
      <c r="Y55" s="28">
        <f>'2014_AG_GW_Counties'!U55</f>
        <v>917</v>
      </c>
      <c r="Z55" s="29">
        <f>'2014_Urban_GW_Counties'!U55</f>
        <v>14.6</v>
      </c>
      <c r="AA55" s="29">
        <f>'2014_MW_GW_Counties'!U55</f>
        <v>0</v>
      </c>
      <c r="AB55" s="28">
        <f>'2014_AG_GW_Counties'!Q55+'2014_Urban_GW_Counties'!Q55+'2014_MW_GW_Counties'!Q55</f>
        <v>16.399999999999999</v>
      </c>
      <c r="AC55" s="28">
        <f>'2014_AG_GW_Counties'!R55+'2014_Urban_GW_Counties'!R55+'2014_MW_GW_Counties'!R55</f>
        <v>0</v>
      </c>
      <c r="AD55" s="28">
        <f>'2014_AG_GW_Counties'!S55+'2014_Urban_GW_Counties'!S55+'2014_MW_GW_Counties'!S55</f>
        <v>0</v>
      </c>
      <c r="AE55" s="28">
        <f>'2014_AG_GW_Counties'!W55</f>
        <v>64.7</v>
      </c>
      <c r="AF55" s="29">
        <f>'2014_Urban_GW_Counties'!W55</f>
        <v>1</v>
      </c>
      <c r="AG55" s="29">
        <f>'2014_MW_GW_Counties'!W55</f>
        <v>0</v>
      </c>
      <c r="AH55" s="28">
        <f>'2014_AG_GW_Counties'!W55+'2014_Urban_GW_Counties'!W55+'2014_MW_GW_Counties'!W55</f>
        <v>65.7</v>
      </c>
      <c r="AI55" s="29">
        <f t="shared" si="1"/>
        <v>931.6</v>
      </c>
      <c r="AL55" s="148"/>
      <c r="AM55" s="150">
        <v>703</v>
      </c>
      <c r="AN55" s="151" t="s">
        <v>180</v>
      </c>
      <c r="AO55" s="138">
        <f t="shared" si="17"/>
        <v>1769.2</v>
      </c>
      <c r="AP55" s="138">
        <f t="shared" si="17"/>
        <v>34.700000000000003</v>
      </c>
      <c r="AQ55" s="138">
        <f t="shared" si="17"/>
        <v>12.4</v>
      </c>
      <c r="AR55" s="138">
        <f t="shared" si="17"/>
        <v>1816.3000000000002</v>
      </c>
      <c r="AS55" s="138">
        <f t="shared" si="17"/>
        <v>1974.8</v>
      </c>
      <c r="AT55" s="138">
        <f t="shared" si="17"/>
        <v>34.799999999999997</v>
      </c>
      <c r="AU55" s="138">
        <f t="shared" si="17"/>
        <v>31.299999999999997</v>
      </c>
      <c r="AV55" s="138">
        <f t="shared" si="17"/>
        <v>232.10000000000002</v>
      </c>
      <c r="AW55" s="138">
        <f t="shared" si="17"/>
        <v>0</v>
      </c>
      <c r="AX55" s="138">
        <f t="shared" si="17"/>
        <v>10.299999999999999</v>
      </c>
      <c r="AY55" s="138">
        <f t="shared" si="17"/>
        <v>0</v>
      </c>
      <c r="AZ55" s="138">
        <f t="shared" si="17"/>
        <v>0</v>
      </c>
      <c r="BA55" s="138">
        <f t="shared" si="17"/>
        <v>0</v>
      </c>
      <c r="BB55" s="138">
        <f t="shared" si="17"/>
        <v>0</v>
      </c>
      <c r="BC55" s="138">
        <f t="shared" si="17"/>
        <v>2040.8999999999999</v>
      </c>
    </row>
    <row r="56" spans="1:56" x14ac:dyDescent="0.2">
      <c r="A56" s="23" t="s">
        <v>116</v>
      </c>
      <c r="B56" s="24" t="s">
        <v>117</v>
      </c>
      <c r="C56" s="28">
        <f>'2014_AG_GW_Counties'!C56</f>
        <v>0.2</v>
      </c>
      <c r="D56" s="29">
        <f>'2014_Urban_GW_Counties'!C56</f>
        <v>2.9</v>
      </c>
      <c r="E56" s="29">
        <f>'2014_MW_GW_Counties'!C56</f>
        <v>0</v>
      </c>
      <c r="F56" s="29">
        <f t="shared" si="0"/>
        <v>3.1</v>
      </c>
      <c r="G56" s="28">
        <f>'2014_AG_GW_Counties'!H56</f>
        <v>5.1000000000000005</v>
      </c>
      <c r="H56" s="29">
        <f>'2014_Urban_GW_Counties'!H56</f>
        <v>10.199999999999999</v>
      </c>
      <c r="I56" s="29">
        <f>'2014_MW_GW_Counties'!H56</f>
        <v>0</v>
      </c>
      <c r="J56" s="28">
        <f>'2014_AG_GW_Counties'!D56+'2014_Urban_GW_Counties'!D56+'2014_MW_GW_Counties'!D56</f>
        <v>3.8</v>
      </c>
      <c r="K56" s="28">
        <f>'2014_AG_GW_Counties'!E56+'2014_Urban_GW_Counties'!E56+'2014_MW_GW_Counties'!E56</f>
        <v>0</v>
      </c>
      <c r="L56" s="28">
        <f>'2014_AG_GW_Counties'!F56+'2014_Urban_GW_Counties'!F56+'2014_MW_GW_Counties'!F56</f>
        <v>0.89999999999999991</v>
      </c>
      <c r="M56" s="28">
        <f>'2014_AG_GW_Counties'!J56</f>
        <v>0</v>
      </c>
      <c r="N56" s="29">
        <f>'2014_Urban_GW_Counties'!J56</f>
        <v>0</v>
      </c>
      <c r="O56" s="29">
        <f>'2014_MW_GW_Counties'!J56</f>
        <v>0</v>
      </c>
      <c r="P56" s="28">
        <f>'2014_AG_GW_Counties'!J56+'2014_Urban_GW_Counties'!J56+'2014_MW_GW_Counties'!J56</f>
        <v>0</v>
      </c>
      <c r="Q56" s="29">
        <f>'2014_AG_GW_Counties'!H56+'2014_Urban_GW_Counties'!H56+'2014_MW_GW_Counties'!H56</f>
        <v>15.3</v>
      </c>
      <c r="S56" s="27">
        <v>1005</v>
      </c>
      <c r="T56" s="25" t="s">
        <v>197</v>
      </c>
      <c r="U56" s="28">
        <f>'2014_AG_GW_Counties'!P56</f>
        <v>18.899999999999999</v>
      </c>
      <c r="V56" s="29">
        <f>'2014_Urban_GW_Counties'!P56</f>
        <v>6.1000000000000005</v>
      </c>
      <c r="W56" s="29">
        <f>'2014_MW_GW_Counties'!P56</f>
        <v>0</v>
      </c>
      <c r="X56" s="29">
        <f t="shared" si="3"/>
        <v>25</v>
      </c>
      <c r="Y56" s="28">
        <f>'2014_AG_GW_Counties'!U56</f>
        <v>56.199999999999996</v>
      </c>
      <c r="Z56" s="29">
        <f>'2014_Urban_GW_Counties'!U56</f>
        <v>9</v>
      </c>
      <c r="AA56" s="29">
        <f>'2014_MW_GW_Counties'!U56</f>
        <v>0</v>
      </c>
      <c r="AB56" s="28">
        <f>'2014_AG_GW_Counties'!Q56+'2014_Urban_GW_Counties'!Q56+'2014_MW_GW_Counties'!Q56</f>
        <v>5.0999999999999996</v>
      </c>
      <c r="AC56" s="28">
        <f>'2014_AG_GW_Counties'!R56+'2014_Urban_GW_Counties'!R56+'2014_MW_GW_Counties'!R56</f>
        <v>0</v>
      </c>
      <c r="AD56" s="28">
        <f>'2014_AG_GW_Counties'!S56+'2014_Urban_GW_Counties'!S56+'2014_MW_GW_Counties'!S56</f>
        <v>0</v>
      </c>
      <c r="AE56" s="28">
        <f>'2014_AG_GW_Counties'!W56</f>
        <v>0</v>
      </c>
      <c r="AF56" s="29">
        <f>'2014_Urban_GW_Counties'!W56</f>
        <v>0</v>
      </c>
      <c r="AG56" s="29">
        <f>'2014_MW_GW_Counties'!W56</f>
        <v>0</v>
      </c>
      <c r="AH56" s="28">
        <f>'2014_AG_GW_Counties'!W56+'2014_Urban_GW_Counties'!W56+'2014_MW_GW_Counties'!W56</f>
        <v>0</v>
      </c>
      <c r="AI56" s="29">
        <f t="shared" si="1"/>
        <v>65.199999999999989</v>
      </c>
      <c r="AL56" s="148"/>
      <c r="AM56" s="150">
        <v>704</v>
      </c>
      <c r="AN56" s="151" t="s">
        <v>181</v>
      </c>
      <c r="AO56" s="138">
        <f t="shared" si="17"/>
        <v>390.7</v>
      </c>
      <c r="AP56" s="138">
        <f t="shared" si="17"/>
        <v>178.2</v>
      </c>
      <c r="AQ56" s="138">
        <f t="shared" si="17"/>
        <v>0</v>
      </c>
      <c r="AR56" s="138">
        <f t="shared" si="17"/>
        <v>568.9</v>
      </c>
      <c r="AS56" s="138">
        <f t="shared" si="17"/>
        <v>638.49999999999989</v>
      </c>
      <c r="AT56" s="138">
        <f t="shared" si="17"/>
        <v>211.7</v>
      </c>
      <c r="AU56" s="138">
        <f t="shared" si="17"/>
        <v>0</v>
      </c>
      <c r="AV56" s="138">
        <f t="shared" si="17"/>
        <v>246.2</v>
      </c>
      <c r="AW56" s="138">
        <f t="shared" si="17"/>
        <v>0</v>
      </c>
      <c r="AX56" s="138">
        <f t="shared" si="17"/>
        <v>12.4</v>
      </c>
      <c r="AY56" s="138">
        <f t="shared" si="17"/>
        <v>0</v>
      </c>
      <c r="AZ56" s="138">
        <f t="shared" si="17"/>
        <v>0</v>
      </c>
      <c r="BA56" s="138">
        <f t="shared" si="17"/>
        <v>0</v>
      </c>
      <c r="BB56" s="138">
        <f t="shared" si="17"/>
        <v>0</v>
      </c>
      <c r="BC56" s="138">
        <f t="shared" si="17"/>
        <v>850.19999999999982</v>
      </c>
    </row>
    <row r="57" spans="1:56" x14ac:dyDescent="0.2">
      <c r="A57" s="23" t="s">
        <v>118</v>
      </c>
      <c r="B57" s="24" t="s">
        <v>119</v>
      </c>
      <c r="C57" s="28">
        <f>'2014_AG_GW_Counties'!C57</f>
        <v>469.9</v>
      </c>
      <c r="D57" s="29">
        <f>'2014_Urban_GW_Counties'!C57</f>
        <v>53.9</v>
      </c>
      <c r="E57" s="29">
        <f>'2014_MW_GW_Counties'!C57</f>
        <v>0</v>
      </c>
      <c r="F57" s="29">
        <f t="shared" si="0"/>
        <v>523.79999999999995</v>
      </c>
      <c r="G57" s="28">
        <f>'2014_AG_GW_Counties'!H57</f>
        <v>482.59999999999997</v>
      </c>
      <c r="H57" s="29">
        <f>'2014_Urban_GW_Counties'!H57</f>
        <v>192.7</v>
      </c>
      <c r="I57" s="29">
        <f>'2014_MW_GW_Counties'!H57</f>
        <v>0</v>
      </c>
      <c r="J57" s="28">
        <f>'2014_AG_GW_Counties'!D57+'2014_Urban_GW_Counties'!D57+'2014_MW_GW_Counties'!D57</f>
        <v>106.30000000000001</v>
      </c>
      <c r="K57" s="28">
        <f>'2014_AG_GW_Counties'!E57+'2014_Urban_GW_Counties'!E57+'2014_MW_GW_Counties'!E57</f>
        <v>3.8</v>
      </c>
      <c r="L57" s="28">
        <f>'2014_AG_GW_Counties'!F57+'2014_Urban_GW_Counties'!F57+'2014_MW_GW_Counties'!F57</f>
        <v>0</v>
      </c>
      <c r="M57" s="28">
        <f>'2014_AG_GW_Counties'!J57</f>
        <v>0</v>
      </c>
      <c r="N57" s="29">
        <f>'2014_Urban_GW_Counties'!J57</f>
        <v>0</v>
      </c>
      <c r="O57" s="29">
        <f>'2014_MW_GW_Counties'!J57</f>
        <v>0</v>
      </c>
      <c r="P57" s="28">
        <f>'2014_AG_GW_Counties'!J57+'2014_Urban_GW_Counties'!J57+'2014_MW_GW_Counties'!J57</f>
        <v>0</v>
      </c>
      <c r="Q57" s="29">
        <f>'2014_AG_GW_Counties'!H57+'2014_Urban_GW_Counties'!H57+'2014_MW_GW_Counties'!H57</f>
        <v>675.3</v>
      </c>
      <c r="S57" s="27">
        <v>1006</v>
      </c>
      <c r="T57" s="25" t="s">
        <v>198</v>
      </c>
      <c r="U57" s="28">
        <f>'2014_AG_GW_Counties'!P57</f>
        <v>0</v>
      </c>
      <c r="V57" s="29">
        <f>'2014_Urban_GW_Counties'!P57</f>
        <v>0.1</v>
      </c>
      <c r="W57" s="29">
        <f>'2014_MW_GW_Counties'!P57</f>
        <v>0</v>
      </c>
      <c r="X57" s="29">
        <f t="shared" si="3"/>
        <v>0.1</v>
      </c>
      <c r="Y57" s="28">
        <f>'2014_AG_GW_Counties'!U57</f>
        <v>2968.7</v>
      </c>
      <c r="Z57" s="29">
        <f>'2014_Urban_GW_Counties'!U57</f>
        <v>58.1</v>
      </c>
      <c r="AA57" s="29">
        <f>'2014_MW_GW_Counties'!U57</f>
        <v>45.199999999999996</v>
      </c>
      <c r="AB57" s="28">
        <f>'2014_AG_GW_Counties'!Q57+'2014_Urban_GW_Counties'!Q57+'2014_MW_GW_Counties'!Q57</f>
        <v>0</v>
      </c>
      <c r="AC57" s="28">
        <f>'2014_AG_GW_Counties'!R57+'2014_Urban_GW_Counties'!R57+'2014_MW_GW_Counties'!R57</f>
        <v>0</v>
      </c>
      <c r="AD57" s="28">
        <f>'2014_AG_GW_Counties'!S57+'2014_Urban_GW_Counties'!S57+'2014_MW_GW_Counties'!S57</f>
        <v>0</v>
      </c>
      <c r="AE57" s="28">
        <f>'2014_AG_GW_Counties'!W57</f>
        <v>216.2</v>
      </c>
      <c r="AF57" s="29">
        <f>'2014_Urban_GW_Counties'!W57</f>
        <v>0</v>
      </c>
      <c r="AG57" s="29">
        <f>'2014_MW_GW_Counties'!W57</f>
        <v>0</v>
      </c>
      <c r="AH57" s="28">
        <f>'2014_AG_GW_Counties'!W57+'2014_Urban_GW_Counties'!W57+'2014_MW_GW_Counties'!W57</f>
        <v>216.2</v>
      </c>
      <c r="AI57" s="29">
        <f t="shared" si="1"/>
        <v>3071.9999999999995</v>
      </c>
      <c r="AL57" s="148"/>
      <c r="AM57" s="150">
        <v>705</v>
      </c>
      <c r="AN57" s="151" t="s">
        <v>182</v>
      </c>
      <c r="AO57" s="138">
        <f t="shared" si="17"/>
        <v>973.40000000000009</v>
      </c>
      <c r="AP57" s="138">
        <f t="shared" si="17"/>
        <v>41.6</v>
      </c>
      <c r="AQ57" s="138">
        <f t="shared" si="17"/>
        <v>0</v>
      </c>
      <c r="AR57" s="138">
        <f t="shared" si="17"/>
        <v>1015.0000000000001</v>
      </c>
      <c r="AS57" s="138">
        <f t="shared" si="17"/>
        <v>1119.8</v>
      </c>
      <c r="AT57" s="138">
        <f t="shared" si="17"/>
        <v>43.2</v>
      </c>
      <c r="AU57" s="138">
        <f t="shared" si="17"/>
        <v>0</v>
      </c>
      <c r="AV57" s="138">
        <f t="shared" si="17"/>
        <v>212.00000000000003</v>
      </c>
      <c r="AW57" s="138">
        <f t="shared" si="17"/>
        <v>0</v>
      </c>
      <c r="AX57" s="138">
        <f t="shared" si="17"/>
        <v>7.3999999999999995</v>
      </c>
      <c r="AY57" s="138">
        <f t="shared" si="17"/>
        <v>0</v>
      </c>
      <c r="AZ57" s="138">
        <f t="shared" si="17"/>
        <v>0</v>
      </c>
      <c r="BA57" s="138">
        <f t="shared" si="17"/>
        <v>0</v>
      </c>
      <c r="BB57" s="138">
        <f t="shared" si="17"/>
        <v>0</v>
      </c>
      <c r="BC57" s="138">
        <f t="shared" si="17"/>
        <v>1163</v>
      </c>
    </row>
    <row r="58" spans="1:56" x14ac:dyDescent="0.2">
      <c r="A58" s="23" t="s">
        <v>120</v>
      </c>
      <c r="B58" s="24" t="s">
        <v>121</v>
      </c>
      <c r="C58" s="28">
        <f>'2014_AG_GW_Counties'!C58</f>
        <v>375.00000000000006</v>
      </c>
      <c r="D58" s="29">
        <f>'2014_Urban_GW_Counties'!C58</f>
        <v>31.900000000000002</v>
      </c>
      <c r="E58" s="29">
        <f>'2014_MW_GW_Counties'!C58</f>
        <v>0</v>
      </c>
      <c r="F58" s="29">
        <f t="shared" si="0"/>
        <v>406.90000000000003</v>
      </c>
      <c r="G58" s="28">
        <f>'2014_AG_GW_Counties'!H58</f>
        <v>810.89999999999986</v>
      </c>
      <c r="H58" s="29">
        <f>'2014_Urban_GW_Counties'!H58</f>
        <v>45.2</v>
      </c>
      <c r="I58" s="29">
        <f>'2014_MW_GW_Counties'!H58</f>
        <v>17.600000000000001</v>
      </c>
      <c r="J58" s="28">
        <f>'2014_AG_GW_Counties'!D58+'2014_Urban_GW_Counties'!D58+'2014_MW_GW_Counties'!D58</f>
        <v>36.199999999999996</v>
      </c>
      <c r="K58" s="28">
        <f>'2014_AG_GW_Counties'!E58+'2014_Urban_GW_Counties'!E58+'2014_MW_GW_Counties'!E58</f>
        <v>0</v>
      </c>
      <c r="L58" s="28">
        <f>'2014_AG_GW_Counties'!F58+'2014_Urban_GW_Counties'!F58+'2014_MW_GW_Counties'!F58</f>
        <v>30.200000000000003</v>
      </c>
      <c r="M58" s="28">
        <f>'2014_AG_GW_Counties'!J58</f>
        <v>29.5</v>
      </c>
      <c r="N58" s="29">
        <f>'2014_Urban_GW_Counties'!J58</f>
        <v>0</v>
      </c>
      <c r="O58" s="29">
        <f>'2014_MW_GW_Counties'!J58</f>
        <v>0</v>
      </c>
      <c r="P58" s="28">
        <f>'2014_AG_GW_Counties'!J58+'2014_Urban_GW_Counties'!J58+'2014_MW_GW_Counties'!J58</f>
        <v>29.5</v>
      </c>
      <c r="Q58" s="29">
        <f>'2014_AG_GW_Counties'!H58+'2014_Urban_GW_Counties'!H58+'2014_MW_GW_Counties'!H58</f>
        <v>873.69999999999993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17"/>
        <v>2053.3999999999996</v>
      </c>
      <c r="AP58" s="138">
        <f t="shared" si="17"/>
        <v>83.1</v>
      </c>
      <c r="AQ58" s="138">
        <f t="shared" si="17"/>
        <v>3.3</v>
      </c>
      <c r="AR58" s="138">
        <f t="shared" si="17"/>
        <v>2139.7999999999997</v>
      </c>
      <c r="AS58" s="138">
        <f t="shared" si="17"/>
        <v>2344.1999999999998</v>
      </c>
      <c r="AT58" s="138">
        <f t="shared" si="17"/>
        <v>84.4</v>
      </c>
      <c r="AU58" s="138">
        <f t="shared" si="17"/>
        <v>3.3</v>
      </c>
      <c r="AV58" s="138">
        <f t="shared" si="17"/>
        <v>292.70000000000005</v>
      </c>
      <c r="AW58" s="138">
        <f t="shared" si="17"/>
        <v>0</v>
      </c>
      <c r="AX58" s="138">
        <f t="shared" si="17"/>
        <v>14.5</v>
      </c>
      <c r="AY58" s="138">
        <f t="shared" si="17"/>
        <v>0</v>
      </c>
      <c r="AZ58" s="138">
        <f t="shared" si="17"/>
        <v>0</v>
      </c>
      <c r="BA58" s="138">
        <f t="shared" si="17"/>
        <v>0</v>
      </c>
      <c r="BB58" s="138">
        <f t="shared" si="17"/>
        <v>0</v>
      </c>
      <c r="BC58" s="138">
        <f t="shared" si="17"/>
        <v>2431.9</v>
      </c>
    </row>
    <row r="59" spans="1:56" x14ac:dyDescent="0.2">
      <c r="A59" s="23" t="s">
        <v>122</v>
      </c>
      <c r="B59" s="24" t="s">
        <v>123</v>
      </c>
      <c r="C59" s="28">
        <f>'2014_AG_GW_Counties'!C59</f>
        <v>84.8</v>
      </c>
      <c r="D59" s="29">
        <f>'2014_Urban_GW_Counties'!C59</f>
        <v>14.8</v>
      </c>
      <c r="E59" s="29">
        <f>'2014_MW_GW_Counties'!C59</f>
        <v>0</v>
      </c>
      <c r="F59" s="29">
        <f t="shared" si="0"/>
        <v>99.6</v>
      </c>
      <c r="G59" s="28">
        <f>'2014_AG_GW_Counties'!H59</f>
        <v>270.5</v>
      </c>
      <c r="H59" s="29">
        <f>'2014_Urban_GW_Counties'!H59</f>
        <v>15.3</v>
      </c>
      <c r="I59" s="29">
        <f>'2014_MW_GW_Counties'!H59</f>
        <v>0.3</v>
      </c>
      <c r="J59" s="28">
        <f>'2014_AG_GW_Counties'!D59+'2014_Urban_GW_Counties'!D59+'2014_MW_GW_Counties'!D59</f>
        <v>15.5</v>
      </c>
      <c r="K59" s="28">
        <f>'2014_AG_GW_Counties'!E59+'2014_Urban_GW_Counties'!E59+'2014_MW_GW_Counties'!E59</f>
        <v>0</v>
      </c>
      <c r="L59" s="28">
        <f>'2014_AG_GW_Counties'!F59+'2014_Urban_GW_Counties'!F59+'2014_MW_GW_Counties'!F59</f>
        <v>9.6999999999999993</v>
      </c>
      <c r="M59" s="28">
        <f>'2014_AG_GW_Counties'!J59</f>
        <v>5.3999999999999986</v>
      </c>
      <c r="N59" s="29">
        <f>'2014_Urban_GW_Counties'!J59</f>
        <v>0</v>
      </c>
      <c r="O59" s="29">
        <f>'2014_MW_GW_Counties'!J59</f>
        <v>0</v>
      </c>
      <c r="P59" s="28">
        <f>'2014_AG_GW_Counties'!J59+'2014_Urban_GW_Counties'!J59+'2014_MW_GW_Counties'!J59</f>
        <v>5.3999999999999986</v>
      </c>
      <c r="Q59" s="29">
        <f>'2014_AG_GW_Counties'!H59+'2014_Urban_GW_Counties'!H59+'2014_MW_GW_Counties'!H59</f>
        <v>286.10000000000002</v>
      </c>
      <c r="T59" s="40" t="s">
        <v>214</v>
      </c>
      <c r="U59" s="28">
        <f>SUM(U2:U58)</f>
        <v>19222.2</v>
      </c>
      <c r="V59" s="28">
        <f t="shared" ref="V59:AI59" si="18">SUM(V2:V58)</f>
        <v>3327.8999999999992</v>
      </c>
      <c r="W59" s="28">
        <f t="shared" si="18"/>
        <v>415.39999999999992</v>
      </c>
      <c r="X59" s="28">
        <f t="shared" si="18"/>
        <v>22965.499999999996</v>
      </c>
      <c r="Y59" s="28">
        <f t="shared" si="18"/>
        <v>33844.299999999996</v>
      </c>
      <c r="Z59" s="28">
        <f t="shared" si="18"/>
        <v>7774.1999999999989</v>
      </c>
      <c r="AA59" s="28">
        <f t="shared" si="18"/>
        <v>1398</v>
      </c>
      <c r="AB59" s="28">
        <f t="shared" si="18"/>
        <v>3603.1999999999985</v>
      </c>
      <c r="AC59" s="28">
        <f t="shared" si="18"/>
        <v>299</v>
      </c>
      <c r="AD59" s="28">
        <f t="shared" si="18"/>
        <v>674.8</v>
      </c>
      <c r="AE59" s="28">
        <f t="shared" si="18"/>
        <v>1597.6000000000004</v>
      </c>
      <c r="AF59" s="28">
        <f t="shared" si="18"/>
        <v>313.60000000000002</v>
      </c>
      <c r="AG59" s="28">
        <f t="shared" si="18"/>
        <v>160.20000000000002</v>
      </c>
      <c r="AH59" s="39">
        <f t="shared" si="18"/>
        <v>2071.4</v>
      </c>
      <c r="AI59" s="28">
        <f t="shared" si="18"/>
        <v>43016.5</v>
      </c>
      <c r="AL59" s="148"/>
      <c r="AM59" s="150">
        <v>707</v>
      </c>
      <c r="AN59" s="151" t="s">
        <v>184</v>
      </c>
      <c r="AO59" s="138">
        <f t="shared" si="17"/>
        <v>37.800000000000004</v>
      </c>
      <c r="AP59" s="138">
        <f t="shared" si="17"/>
        <v>11.8</v>
      </c>
      <c r="AQ59" s="138">
        <f t="shared" si="17"/>
        <v>0</v>
      </c>
      <c r="AR59" s="138">
        <f t="shared" si="17"/>
        <v>49.600000000000009</v>
      </c>
      <c r="AS59" s="138">
        <f t="shared" si="17"/>
        <v>37.800000000000004</v>
      </c>
      <c r="AT59" s="138">
        <f t="shared" si="17"/>
        <v>12.7</v>
      </c>
      <c r="AU59" s="138">
        <f t="shared" si="17"/>
        <v>0</v>
      </c>
      <c r="AV59" s="138">
        <f t="shared" si="17"/>
        <v>13.1</v>
      </c>
      <c r="AW59" s="138">
        <f t="shared" si="17"/>
        <v>0</v>
      </c>
      <c r="AX59" s="138">
        <f t="shared" si="17"/>
        <v>0</v>
      </c>
      <c r="AY59" s="138">
        <f t="shared" si="17"/>
        <v>0</v>
      </c>
      <c r="AZ59" s="138">
        <f t="shared" si="17"/>
        <v>0</v>
      </c>
      <c r="BA59" s="138">
        <f t="shared" si="17"/>
        <v>0</v>
      </c>
      <c r="BB59" s="138">
        <f t="shared" si="17"/>
        <v>0</v>
      </c>
      <c r="BC59" s="138">
        <f t="shared" si="17"/>
        <v>50.5</v>
      </c>
    </row>
    <row r="60" spans="1:56" x14ac:dyDescent="0.2">
      <c r="F60" s="28">
        <f>SUM(F2:F59)</f>
        <v>22965.500000000007</v>
      </c>
      <c r="T60" s="40" t="s">
        <v>215</v>
      </c>
      <c r="U60" s="28">
        <f t="shared" ref="U60:AG60" si="19">SUM(C2:C59)</f>
        <v>19222.2</v>
      </c>
      <c r="V60" s="28">
        <f t="shared" si="19"/>
        <v>3327.9000000000005</v>
      </c>
      <c r="W60" s="28">
        <f t="shared" si="19"/>
        <v>415.4</v>
      </c>
      <c r="X60" s="28">
        <f t="shared" si="19"/>
        <v>22965.500000000007</v>
      </c>
      <c r="Y60" s="28">
        <f t="shared" si="19"/>
        <v>33844.299999999996</v>
      </c>
      <c r="Z60" s="28">
        <f t="shared" si="19"/>
        <v>7774.2000000000007</v>
      </c>
      <c r="AA60" s="28">
        <f t="shared" si="19"/>
        <v>1397.9999999999995</v>
      </c>
      <c r="AB60" s="28">
        <f t="shared" si="19"/>
        <v>3603.1999999999994</v>
      </c>
      <c r="AC60" s="28">
        <f t="shared" si="19"/>
        <v>299</v>
      </c>
      <c r="AD60" s="28">
        <f t="shared" si="19"/>
        <v>674.80000000000018</v>
      </c>
      <c r="AE60" s="28">
        <f t="shared" si="19"/>
        <v>1597.6000000000004</v>
      </c>
      <c r="AF60" s="28">
        <f t="shared" si="19"/>
        <v>313.60000000000002</v>
      </c>
      <c r="AG60" s="28">
        <f t="shared" si="19"/>
        <v>160.19999999999999</v>
      </c>
      <c r="AH60" s="39">
        <f>SUM(P2:P59)</f>
        <v>2071.4</v>
      </c>
      <c r="AI60" s="28">
        <f>SUM(Q2:Q59)</f>
        <v>43016.500000000007</v>
      </c>
      <c r="AL60" s="148"/>
      <c r="AM60" s="150">
        <v>708</v>
      </c>
      <c r="AN60" s="151" t="s">
        <v>185</v>
      </c>
      <c r="AO60" s="138">
        <f t="shared" si="17"/>
        <v>1152.8</v>
      </c>
      <c r="AP60" s="138">
        <f t="shared" si="17"/>
        <v>21.2</v>
      </c>
      <c r="AQ60" s="138">
        <f t="shared" si="17"/>
        <v>47.9</v>
      </c>
      <c r="AR60" s="138">
        <f t="shared" si="17"/>
        <v>1221.9000000000001</v>
      </c>
      <c r="AS60" s="138">
        <f t="shared" si="17"/>
        <v>1432.1</v>
      </c>
      <c r="AT60" s="138">
        <f t="shared" si="17"/>
        <v>23.2</v>
      </c>
      <c r="AU60" s="138">
        <f t="shared" si="17"/>
        <v>61.3</v>
      </c>
      <c r="AV60" s="138">
        <f t="shared" si="17"/>
        <v>112.80000000000001</v>
      </c>
      <c r="AW60" s="138">
        <f t="shared" si="17"/>
        <v>131.9</v>
      </c>
      <c r="AX60" s="138">
        <f t="shared" si="17"/>
        <v>14</v>
      </c>
      <c r="AY60" s="138">
        <f t="shared" si="17"/>
        <v>0</v>
      </c>
      <c r="AZ60" s="138">
        <f t="shared" si="17"/>
        <v>0</v>
      </c>
      <c r="BA60" s="138">
        <f t="shared" si="17"/>
        <v>0</v>
      </c>
      <c r="BB60" s="138">
        <f t="shared" si="17"/>
        <v>0</v>
      </c>
      <c r="BC60" s="138">
        <f t="shared" si="17"/>
        <v>1516.6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17"/>
        <v>1014.2</v>
      </c>
      <c r="AP61" s="138">
        <f t="shared" si="17"/>
        <v>28.599999999999998</v>
      </c>
      <c r="AQ61" s="138">
        <f t="shared" si="17"/>
        <v>0</v>
      </c>
      <c r="AR61" s="138">
        <f t="shared" si="17"/>
        <v>1042.8</v>
      </c>
      <c r="AS61" s="138">
        <f t="shared" si="17"/>
        <v>1104.1000000000001</v>
      </c>
      <c r="AT61" s="138">
        <f t="shared" si="17"/>
        <v>28.599999999999998</v>
      </c>
      <c r="AU61" s="138">
        <f t="shared" si="17"/>
        <v>0</v>
      </c>
      <c r="AV61" s="138">
        <f t="shared" si="17"/>
        <v>145.6</v>
      </c>
      <c r="AW61" s="138">
        <f t="shared" si="17"/>
        <v>0</v>
      </c>
      <c r="AX61" s="138">
        <f t="shared" si="17"/>
        <v>4.5</v>
      </c>
      <c r="AY61" s="138">
        <f t="shared" si="17"/>
        <v>0</v>
      </c>
      <c r="AZ61" s="138">
        <f t="shared" si="17"/>
        <v>0</v>
      </c>
      <c r="BA61" s="138">
        <f t="shared" si="17"/>
        <v>0</v>
      </c>
      <c r="BB61" s="138">
        <f t="shared" si="17"/>
        <v>0</v>
      </c>
      <c r="BC61" s="138">
        <f t="shared" si="17"/>
        <v>1132.7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17"/>
        <v>1175</v>
      </c>
      <c r="AP62" s="154">
        <f t="shared" si="17"/>
        <v>124.7</v>
      </c>
      <c r="AQ62" s="154">
        <f t="shared" si="17"/>
        <v>0</v>
      </c>
      <c r="AR62" s="154">
        <f t="shared" si="17"/>
        <v>1299.7</v>
      </c>
      <c r="AS62" s="154">
        <f t="shared" si="17"/>
        <v>1407</v>
      </c>
      <c r="AT62" s="154">
        <f t="shared" si="17"/>
        <v>145.80000000000001</v>
      </c>
      <c r="AU62" s="154">
        <f t="shared" si="17"/>
        <v>0</v>
      </c>
      <c r="AV62" s="154">
        <f t="shared" si="17"/>
        <v>272.90000000000003</v>
      </c>
      <c r="AW62" s="154">
        <f t="shared" si="17"/>
        <v>0.2</v>
      </c>
      <c r="AX62" s="154">
        <f t="shared" si="17"/>
        <v>11.599999999999998</v>
      </c>
      <c r="AY62" s="154">
        <f t="shared" si="17"/>
        <v>0</v>
      </c>
      <c r="AZ62" s="154">
        <f t="shared" si="17"/>
        <v>0</v>
      </c>
      <c r="BA62" s="154">
        <f t="shared" si="17"/>
        <v>0</v>
      </c>
      <c r="BB62" s="154">
        <f t="shared" si="17"/>
        <v>0</v>
      </c>
      <c r="BC62" s="154">
        <f t="shared" si="17"/>
        <v>1552.8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9723.6</v>
      </c>
      <c r="AP63" s="138">
        <f t="shared" ref="AP63:BC63" si="20">SUM(AP53:AP62)</f>
        <v>528.30000000000007</v>
      </c>
      <c r="AQ63" s="138">
        <f t="shared" si="20"/>
        <v>63.599999999999994</v>
      </c>
      <c r="AR63" s="138">
        <f t="shared" si="20"/>
        <v>10315.5</v>
      </c>
      <c r="AS63" s="138">
        <f t="shared" si="20"/>
        <v>11499.9</v>
      </c>
      <c r="AT63" s="138">
        <f t="shared" si="20"/>
        <v>596.70000000000005</v>
      </c>
      <c r="AU63" s="138">
        <f t="shared" si="20"/>
        <v>95.899999999999991</v>
      </c>
      <c r="AV63" s="138">
        <f t="shared" si="20"/>
        <v>1568</v>
      </c>
      <c r="AW63" s="138">
        <f t="shared" si="20"/>
        <v>132.79999999999998</v>
      </c>
      <c r="AX63" s="138">
        <f t="shared" si="20"/>
        <v>75.699999999999989</v>
      </c>
      <c r="AY63" s="138">
        <f t="shared" si="20"/>
        <v>0</v>
      </c>
      <c r="AZ63" s="138">
        <f t="shared" si="20"/>
        <v>0</v>
      </c>
      <c r="BA63" s="138">
        <f t="shared" si="20"/>
        <v>0</v>
      </c>
      <c r="BB63" s="138">
        <f t="shared" si="20"/>
        <v>0</v>
      </c>
      <c r="BC63" s="138">
        <f t="shared" si="20"/>
        <v>12192.5</v>
      </c>
      <c r="BD63" s="28">
        <f>AS63+AT63+AU63</f>
        <v>12192.5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BA67" si="21">U45</f>
        <v>69</v>
      </c>
      <c r="AP66" s="138">
        <f t="shared" si="21"/>
        <v>8.5</v>
      </c>
      <c r="AQ66" s="138">
        <f t="shared" si="21"/>
        <v>7.6999999999999993</v>
      </c>
      <c r="AR66" s="138">
        <f t="shared" si="21"/>
        <v>85.2</v>
      </c>
      <c r="AS66" s="138">
        <f t="shared" si="21"/>
        <v>233.80000000000004</v>
      </c>
      <c r="AT66" s="138">
        <f t="shared" si="21"/>
        <v>8.5</v>
      </c>
      <c r="AU66" s="138">
        <f t="shared" si="21"/>
        <v>17.399999999999999</v>
      </c>
      <c r="AV66" s="138">
        <f t="shared" si="21"/>
        <v>17</v>
      </c>
      <c r="AW66" s="138">
        <f t="shared" si="21"/>
        <v>0</v>
      </c>
      <c r="AX66" s="138">
        <f t="shared" si="21"/>
        <v>9.4999999999999982</v>
      </c>
      <c r="AY66" s="138">
        <f t="shared" si="21"/>
        <v>0.30000000000000004</v>
      </c>
      <c r="AZ66" s="138">
        <f t="shared" si="21"/>
        <v>0</v>
      </c>
      <c r="BA66" s="138">
        <f t="shared" si="21"/>
        <v>0.5</v>
      </c>
      <c r="BB66" s="138">
        <f>AH45</f>
        <v>0.8</v>
      </c>
      <c r="BC66" s="138">
        <f>AI45</f>
        <v>259.70000000000005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21"/>
        <v>2.2000000000000002</v>
      </c>
      <c r="AP67" s="154">
        <f t="shared" si="21"/>
        <v>15.200000000000001</v>
      </c>
      <c r="AQ67" s="154">
        <f t="shared" si="21"/>
        <v>0</v>
      </c>
      <c r="AR67" s="154">
        <f t="shared" si="21"/>
        <v>17.400000000000002</v>
      </c>
      <c r="AS67" s="154">
        <f t="shared" si="21"/>
        <v>99.2</v>
      </c>
      <c r="AT67" s="154">
        <f t="shared" si="21"/>
        <v>21.200000000000003</v>
      </c>
      <c r="AU67" s="154">
        <f t="shared" si="21"/>
        <v>0</v>
      </c>
      <c r="AV67" s="154">
        <f t="shared" si="21"/>
        <v>8.6</v>
      </c>
      <c r="AW67" s="154">
        <f t="shared" si="21"/>
        <v>0</v>
      </c>
      <c r="AX67" s="154">
        <f t="shared" si="21"/>
        <v>5.9999999999999991</v>
      </c>
      <c r="AY67" s="154">
        <f t="shared" si="21"/>
        <v>4.4000000000000004</v>
      </c>
      <c r="AZ67" s="154">
        <f t="shared" si="21"/>
        <v>2.9</v>
      </c>
      <c r="BA67" s="154">
        <f t="shared" si="21"/>
        <v>0</v>
      </c>
      <c r="BB67" s="154">
        <f>AH46</f>
        <v>7.3000000000000007</v>
      </c>
      <c r="BC67" s="154">
        <f>AI46</f>
        <v>120.4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71.2</v>
      </c>
      <c r="AP68" s="138">
        <f t="shared" ref="AP68:BC68" si="22">SUM(AP66:AP67)</f>
        <v>23.700000000000003</v>
      </c>
      <c r="AQ68" s="138">
        <f t="shared" si="22"/>
        <v>7.6999999999999993</v>
      </c>
      <c r="AR68" s="138">
        <f t="shared" si="22"/>
        <v>102.60000000000001</v>
      </c>
      <c r="AS68" s="138">
        <f t="shared" si="22"/>
        <v>333.00000000000006</v>
      </c>
      <c r="AT68" s="138">
        <f t="shared" si="22"/>
        <v>29.700000000000003</v>
      </c>
      <c r="AU68" s="138">
        <f t="shared" si="22"/>
        <v>17.399999999999999</v>
      </c>
      <c r="AV68" s="138">
        <f t="shared" si="22"/>
        <v>25.6</v>
      </c>
      <c r="AW68" s="138">
        <f t="shared" si="22"/>
        <v>0</v>
      </c>
      <c r="AX68" s="138">
        <f t="shared" si="22"/>
        <v>15.499999999999996</v>
      </c>
      <c r="AY68" s="138">
        <f t="shared" si="22"/>
        <v>4.7</v>
      </c>
      <c r="AZ68" s="138">
        <f t="shared" si="22"/>
        <v>2.9</v>
      </c>
      <c r="BA68" s="138">
        <f t="shared" si="22"/>
        <v>0.5</v>
      </c>
      <c r="BB68" s="138">
        <f t="shared" si="22"/>
        <v>8.1000000000000014</v>
      </c>
      <c r="BC68" s="138">
        <f t="shared" si="22"/>
        <v>380.1</v>
      </c>
      <c r="BD68" s="28">
        <f>AS68+AT68+AU68</f>
        <v>380.1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BC75" si="23">U47</f>
        <v>164.60000000000002</v>
      </c>
      <c r="AP71" s="138">
        <f t="shared" si="23"/>
        <v>10.1</v>
      </c>
      <c r="AQ71" s="138">
        <f t="shared" si="23"/>
        <v>0</v>
      </c>
      <c r="AR71" s="138">
        <f t="shared" si="23"/>
        <v>174.70000000000002</v>
      </c>
      <c r="AS71" s="138">
        <f t="shared" si="23"/>
        <v>204.00000000000003</v>
      </c>
      <c r="AT71" s="138">
        <f t="shared" si="23"/>
        <v>10.700000000000001</v>
      </c>
      <c r="AU71" s="138">
        <f t="shared" si="23"/>
        <v>0</v>
      </c>
      <c r="AV71" s="138">
        <f t="shared" si="23"/>
        <v>34.200000000000003</v>
      </c>
      <c r="AW71" s="138">
        <f t="shared" si="23"/>
        <v>0</v>
      </c>
      <c r="AX71" s="138">
        <f t="shared" si="23"/>
        <v>0</v>
      </c>
      <c r="AY71" s="138">
        <f t="shared" si="23"/>
        <v>0</v>
      </c>
      <c r="AZ71" s="138">
        <f t="shared" si="23"/>
        <v>0</v>
      </c>
      <c r="BA71" s="138">
        <f t="shared" si="23"/>
        <v>0</v>
      </c>
      <c r="BB71" s="138">
        <f t="shared" si="23"/>
        <v>0</v>
      </c>
      <c r="BC71" s="138">
        <f t="shared" si="23"/>
        <v>214.70000000000002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23"/>
        <v>15.5</v>
      </c>
      <c r="AP72" s="138">
        <f t="shared" si="23"/>
        <v>14.2</v>
      </c>
      <c r="AQ72" s="138">
        <f t="shared" si="23"/>
        <v>0</v>
      </c>
      <c r="AR72" s="138">
        <f t="shared" si="23"/>
        <v>29.7</v>
      </c>
      <c r="AS72" s="138">
        <f t="shared" si="23"/>
        <v>15.5</v>
      </c>
      <c r="AT72" s="138">
        <f t="shared" si="23"/>
        <v>14.299999999999999</v>
      </c>
      <c r="AU72" s="138">
        <f t="shared" si="23"/>
        <v>0</v>
      </c>
      <c r="AV72" s="138">
        <f t="shared" si="23"/>
        <v>7.1</v>
      </c>
      <c r="AW72" s="138">
        <f t="shared" si="23"/>
        <v>0</v>
      </c>
      <c r="AX72" s="138">
        <f t="shared" si="23"/>
        <v>0</v>
      </c>
      <c r="AY72" s="138">
        <f t="shared" si="23"/>
        <v>0</v>
      </c>
      <c r="AZ72" s="138">
        <f t="shared" si="23"/>
        <v>0</v>
      </c>
      <c r="BA72" s="138">
        <f t="shared" si="23"/>
        <v>0</v>
      </c>
      <c r="BB72" s="138">
        <f t="shared" si="23"/>
        <v>0</v>
      </c>
      <c r="BC72" s="138">
        <f t="shared" si="23"/>
        <v>29.799999999999997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23"/>
        <v>16.100000000000001</v>
      </c>
      <c r="AP73" s="138">
        <f t="shared" si="23"/>
        <v>4.0999999999999996</v>
      </c>
      <c r="AQ73" s="138">
        <f t="shared" si="23"/>
        <v>0</v>
      </c>
      <c r="AR73" s="138">
        <f t="shared" si="23"/>
        <v>20.200000000000003</v>
      </c>
      <c r="AS73" s="138">
        <f t="shared" si="23"/>
        <v>16.100000000000001</v>
      </c>
      <c r="AT73" s="138">
        <f t="shared" si="23"/>
        <v>4.0999999999999996</v>
      </c>
      <c r="AU73" s="138">
        <f t="shared" si="23"/>
        <v>0</v>
      </c>
      <c r="AV73" s="138">
        <f t="shared" si="23"/>
        <v>2.2000000000000002</v>
      </c>
      <c r="AW73" s="138">
        <f t="shared" si="23"/>
        <v>0</v>
      </c>
      <c r="AX73" s="138">
        <f t="shared" si="23"/>
        <v>0</v>
      </c>
      <c r="AY73" s="138">
        <f t="shared" si="23"/>
        <v>0</v>
      </c>
      <c r="AZ73" s="138">
        <f t="shared" si="23"/>
        <v>0</v>
      </c>
      <c r="BA73" s="138">
        <f t="shared" si="23"/>
        <v>0</v>
      </c>
      <c r="BB73" s="138">
        <f t="shared" si="23"/>
        <v>0</v>
      </c>
      <c r="BC73" s="138">
        <f t="shared" si="23"/>
        <v>20.200000000000003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23"/>
        <v>63.3</v>
      </c>
      <c r="AP74" s="138">
        <f t="shared" si="23"/>
        <v>65.899999999999991</v>
      </c>
      <c r="AQ74" s="138">
        <f t="shared" si="23"/>
        <v>0</v>
      </c>
      <c r="AR74" s="138">
        <f t="shared" si="23"/>
        <v>129.19999999999999</v>
      </c>
      <c r="AS74" s="138">
        <f t="shared" si="23"/>
        <v>87</v>
      </c>
      <c r="AT74" s="138">
        <f t="shared" si="23"/>
        <v>105.39999999999999</v>
      </c>
      <c r="AU74" s="138">
        <f t="shared" si="23"/>
        <v>0</v>
      </c>
      <c r="AV74" s="138">
        <f t="shared" si="23"/>
        <v>39.500000000000007</v>
      </c>
      <c r="AW74" s="138">
        <f t="shared" si="23"/>
        <v>0</v>
      </c>
      <c r="AX74" s="138">
        <f t="shared" si="23"/>
        <v>0</v>
      </c>
      <c r="AY74" s="138">
        <f t="shared" si="23"/>
        <v>23.7</v>
      </c>
      <c r="AZ74" s="138">
        <f t="shared" si="23"/>
        <v>7.9999999999999991</v>
      </c>
      <c r="BA74" s="138">
        <f t="shared" si="23"/>
        <v>0</v>
      </c>
      <c r="BB74" s="138">
        <f t="shared" si="23"/>
        <v>31.7</v>
      </c>
      <c r="BC74" s="138">
        <f t="shared" si="23"/>
        <v>192.39999999999998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23"/>
        <v>90.800000000000011</v>
      </c>
      <c r="AP75" s="154">
        <f t="shared" si="23"/>
        <v>74.299999999999983</v>
      </c>
      <c r="AQ75" s="154">
        <f t="shared" si="23"/>
        <v>0</v>
      </c>
      <c r="AR75" s="154">
        <f t="shared" si="23"/>
        <v>165.1</v>
      </c>
      <c r="AS75" s="154">
        <f t="shared" si="23"/>
        <v>107.2</v>
      </c>
      <c r="AT75" s="154">
        <f t="shared" si="23"/>
        <v>89.3</v>
      </c>
      <c r="AU75" s="154">
        <f t="shared" si="23"/>
        <v>0</v>
      </c>
      <c r="AV75" s="154">
        <f t="shared" si="23"/>
        <v>48.100000000000009</v>
      </c>
      <c r="AW75" s="154">
        <f t="shared" si="23"/>
        <v>4.5999999999999996</v>
      </c>
      <c r="AX75" s="154">
        <f t="shared" si="23"/>
        <v>0</v>
      </c>
      <c r="AY75" s="154">
        <f t="shared" si="23"/>
        <v>16.399999999999999</v>
      </c>
      <c r="AZ75" s="154">
        <f t="shared" si="23"/>
        <v>8.9999999999999982</v>
      </c>
      <c r="BA75" s="154">
        <f t="shared" si="23"/>
        <v>0</v>
      </c>
      <c r="BB75" s="154">
        <f t="shared" si="23"/>
        <v>25.4</v>
      </c>
      <c r="BC75" s="154">
        <f t="shared" si="23"/>
        <v>196.5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350.3</v>
      </c>
      <c r="AP76" s="138">
        <f t="shared" ref="AP76:BC76" si="24">SUM(AP71:AP75)</f>
        <v>168.59999999999997</v>
      </c>
      <c r="AQ76" s="138">
        <f t="shared" si="24"/>
        <v>0</v>
      </c>
      <c r="AR76" s="138">
        <f t="shared" si="24"/>
        <v>518.9</v>
      </c>
      <c r="AS76" s="138">
        <f t="shared" si="24"/>
        <v>429.8</v>
      </c>
      <c r="AT76" s="138">
        <f t="shared" si="24"/>
        <v>223.8</v>
      </c>
      <c r="AU76" s="138">
        <f t="shared" si="24"/>
        <v>0</v>
      </c>
      <c r="AV76" s="138">
        <f t="shared" si="24"/>
        <v>131.10000000000002</v>
      </c>
      <c r="AW76" s="138">
        <f t="shared" si="24"/>
        <v>4.5999999999999996</v>
      </c>
      <c r="AX76" s="138">
        <f t="shared" si="24"/>
        <v>0</v>
      </c>
      <c r="AY76" s="138">
        <f t="shared" si="24"/>
        <v>40.099999999999994</v>
      </c>
      <c r="AZ76" s="138">
        <f t="shared" si="24"/>
        <v>16.999999999999996</v>
      </c>
      <c r="BA76" s="138">
        <f t="shared" si="24"/>
        <v>0</v>
      </c>
      <c r="BB76" s="138">
        <f t="shared" si="24"/>
        <v>57.099999999999994</v>
      </c>
      <c r="BC76" s="138">
        <f t="shared" si="24"/>
        <v>653.59999999999991</v>
      </c>
      <c r="BD76" s="28">
        <f>AS76+AT76+AU76</f>
        <v>653.6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BC84" si="25">U52</f>
        <v>13.900000000000002</v>
      </c>
      <c r="AP79" s="138">
        <f t="shared" si="25"/>
        <v>12.899999999999999</v>
      </c>
      <c r="AQ79" s="138">
        <f t="shared" si="25"/>
        <v>0</v>
      </c>
      <c r="AR79" s="138">
        <f t="shared" si="25"/>
        <v>26.8</v>
      </c>
      <c r="AS79" s="138">
        <f t="shared" si="25"/>
        <v>13.900000000000002</v>
      </c>
      <c r="AT79" s="138">
        <f t="shared" si="25"/>
        <v>13.799999999999997</v>
      </c>
      <c r="AU79" s="138">
        <f t="shared" si="25"/>
        <v>0</v>
      </c>
      <c r="AV79" s="138">
        <f t="shared" si="25"/>
        <v>6.7</v>
      </c>
      <c r="AW79" s="138">
        <f t="shared" si="25"/>
        <v>0.9</v>
      </c>
      <c r="AX79" s="138">
        <f t="shared" si="25"/>
        <v>0</v>
      </c>
      <c r="AY79" s="138">
        <f t="shared" si="25"/>
        <v>0</v>
      </c>
      <c r="AZ79" s="138">
        <f t="shared" si="25"/>
        <v>0</v>
      </c>
      <c r="BA79" s="138">
        <f t="shared" si="25"/>
        <v>0</v>
      </c>
      <c r="BB79" s="138">
        <f t="shared" si="25"/>
        <v>0</v>
      </c>
      <c r="BC79" s="138">
        <f t="shared" si="25"/>
        <v>27.7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25"/>
        <v>20</v>
      </c>
      <c r="AP80" s="138">
        <f t="shared" si="25"/>
        <v>170.5</v>
      </c>
      <c r="AQ80" s="138">
        <f t="shared" si="25"/>
        <v>0</v>
      </c>
      <c r="AR80" s="138">
        <f t="shared" si="25"/>
        <v>190.5</v>
      </c>
      <c r="AS80" s="138">
        <f t="shared" si="25"/>
        <v>389.7</v>
      </c>
      <c r="AT80" s="138">
        <f t="shared" si="25"/>
        <v>190.6</v>
      </c>
      <c r="AU80" s="138">
        <f t="shared" si="25"/>
        <v>0</v>
      </c>
      <c r="AV80" s="138">
        <f t="shared" si="25"/>
        <v>122.80000000000001</v>
      </c>
      <c r="AW80" s="138">
        <f t="shared" si="25"/>
        <v>44.5</v>
      </c>
      <c r="AX80" s="138">
        <f t="shared" si="25"/>
        <v>0</v>
      </c>
      <c r="AY80" s="138">
        <f t="shared" si="25"/>
        <v>0</v>
      </c>
      <c r="AZ80" s="138">
        <f t="shared" si="25"/>
        <v>0</v>
      </c>
      <c r="BA80" s="138">
        <f t="shared" si="25"/>
        <v>0</v>
      </c>
      <c r="BB80" s="138">
        <f t="shared" si="25"/>
        <v>0</v>
      </c>
      <c r="BC80" s="138">
        <f t="shared" si="25"/>
        <v>580.29999999999995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25"/>
        <v>3.9</v>
      </c>
      <c r="AP81" s="138">
        <f t="shared" si="25"/>
        <v>1.9000000000000001</v>
      </c>
      <c r="AQ81" s="138">
        <f t="shared" si="25"/>
        <v>0</v>
      </c>
      <c r="AR81" s="138">
        <f t="shared" si="25"/>
        <v>5.8</v>
      </c>
      <c r="AS81" s="138">
        <f t="shared" si="25"/>
        <v>3.9</v>
      </c>
      <c r="AT81" s="138">
        <f t="shared" si="25"/>
        <v>2</v>
      </c>
      <c r="AU81" s="138">
        <f t="shared" si="25"/>
        <v>0</v>
      </c>
      <c r="AV81" s="138">
        <f t="shared" si="25"/>
        <v>1.1000000000000001</v>
      </c>
      <c r="AW81" s="138">
        <f t="shared" si="25"/>
        <v>0</v>
      </c>
      <c r="AX81" s="138">
        <f t="shared" si="25"/>
        <v>0</v>
      </c>
      <c r="AY81" s="138">
        <f t="shared" si="25"/>
        <v>0</v>
      </c>
      <c r="AZ81" s="138">
        <f t="shared" si="25"/>
        <v>0</v>
      </c>
      <c r="BA81" s="138">
        <f t="shared" si="25"/>
        <v>0</v>
      </c>
      <c r="BB81" s="138">
        <f t="shared" si="25"/>
        <v>0</v>
      </c>
      <c r="BC81" s="138">
        <f t="shared" si="25"/>
        <v>5.9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25"/>
        <v>4</v>
      </c>
      <c r="AP82" s="138">
        <f t="shared" si="25"/>
        <v>13.6</v>
      </c>
      <c r="AQ82" s="138">
        <f t="shared" si="25"/>
        <v>0</v>
      </c>
      <c r="AR82" s="138">
        <f t="shared" si="25"/>
        <v>17.600000000000001</v>
      </c>
      <c r="AS82" s="138">
        <f t="shared" si="25"/>
        <v>917</v>
      </c>
      <c r="AT82" s="138">
        <f t="shared" si="25"/>
        <v>14.6</v>
      </c>
      <c r="AU82" s="138">
        <f t="shared" si="25"/>
        <v>0</v>
      </c>
      <c r="AV82" s="138">
        <f t="shared" si="25"/>
        <v>16.399999999999999</v>
      </c>
      <c r="AW82" s="138">
        <f t="shared" si="25"/>
        <v>0</v>
      </c>
      <c r="AX82" s="138">
        <f t="shared" si="25"/>
        <v>0</v>
      </c>
      <c r="AY82" s="138">
        <f t="shared" si="25"/>
        <v>64.7</v>
      </c>
      <c r="AZ82" s="138">
        <f t="shared" si="25"/>
        <v>1</v>
      </c>
      <c r="BA82" s="138">
        <f t="shared" si="25"/>
        <v>0</v>
      </c>
      <c r="BB82" s="138">
        <f t="shared" si="25"/>
        <v>65.7</v>
      </c>
      <c r="BC82" s="138">
        <f t="shared" si="25"/>
        <v>931.6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25"/>
        <v>18.899999999999999</v>
      </c>
      <c r="AP83" s="138">
        <f t="shared" si="25"/>
        <v>6.1000000000000005</v>
      </c>
      <c r="AQ83" s="138">
        <f t="shared" si="25"/>
        <v>0</v>
      </c>
      <c r="AR83" s="138">
        <f t="shared" si="25"/>
        <v>25</v>
      </c>
      <c r="AS83" s="138">
        <f t="shared" si="25"/>
        <v>56.199999999999996</v>
      </c>
      <c r="AT83" s="138">
        <f t="shared" si="25"/>
        <v>9</v>
      </c>
      <c r="AU83" s="138">
        <f t="shared" si="25"/>
        <v>0</v>
      </c>
      <c r="AV83" s="138">
        <f t="shared" si="25"/>
        <v>5.0999999999999996</v>
      </c>
      <c r="AW83" s="138">
        <f t="shared" si="25"/>
        <v>0</v>
      </c>
      <c r="AX83" s="138">
        <f t="shared" si="25"/>
        <v>0</v>
      </c>
      <c r="AY83" s="138">
        <f t="shared" si="25"/>
        <v>0</v>
      </c>
      <c r="AZ83" s="138">
        <f t="shared" si="25"/>
        <v>0</v>
      </c>
      <c r="BA83" s="138">
        <f t="shared" si="25"/>
        <v>0</v>
      </c>
      <c r="BB83" s="138">
        <f t="shared" si="25"/>
        <v>0</v>
      </c>
      <c r="BC83" s="138">
        <f t="shared" si="25"/>
        <v>65.199999999999989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25"/>
        <v>0</v>
      </c>
      <c r="AP84" s="154">
        <f t="shared" si="25"/>
        <v>0.1</v>
      </c>
      <c r="AQ84" s="154">
        <f t="shared" si="25"/>
        <v>0</v>
      </c>
      <c r="AR84" s="154">
        <f t="shared" si="25"/>
        <v>0.1</v>
      </c>
      <c r="AS84" s="154">
        <f t="shared" si="25"/>
        <v>2968.7</v>
      </c>
      <c r="AT84" s="154">
        <f t="shared" si="25"/>
        <v>58.1</v>
      </c>
      <c r="AU84" s="154">
        <f t="shared" si="25"/>
        <v>45.199999999999996</v>
      </c>
      <c r="AV84" s="154">
        <f t="shared" si="25"/>
        <v>0</v>
      </c>
      <c r="AW84" s="154">
        <f t="shared" si="25"/>
        <v>0</v>
      </c>
      <c r="AX84" s="154">
        <f t="shared" si="25"/>
        <v>0</v>
      </c>
      <c r="AY84" s="154">
        <f t="shared" si="25"/>
        <v>216.2</v>
      </c>
      <c r="AZ84" s="154">
        <f t="shared" si="25"/>
        <v>0</v>
      </c>
      <c r="BA84" s="154">
        <f t="shared" si="25"/>
        <v>0</v>
      </c>
      <c r="BB84" s="154">
        <f t="shared" si="25"/>
        <v>216.2</v>
      </c>
      <c r="BC84" s="154">
        <f t="shared" si="25"/>
        <v>3071.9999999999995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60.7</v>
      </c>
      <c r="AP85" s="138">
        <f t="shared" ref="AP85:BC85" si="26">SUM(AP79:AP84)</f>
        <v>205.1</v>
      </c>
      <c r="AQ85" s="138">
        <f t="shared" si="26"/>
        <v>0</v>
      </c>
      <c r="AR85" s="138">
        <f t="shared" si="26"/>
        <v>265.80000000000007</v>
      </c>
      <c r="AS85" s="138">
        <f t="shared" si="26"/>
        <v>4349.3999999999996</v>
      </c>
      <c r="AT85" s="138">
        <f t="shared" si="26"/>
        <v>288.09999999999997</v>
      </c>
      <c r="AU85" s="138">
        <f t="shared" si="26"/>
        <v>45.199999999999996</v>
      </c>
      <c r="AV85" s="138">
        <f t="shared" si="26"/>
        <v>152.1</v>
      </c>
      <c r="AW85" s="138">
        <f t="shared" si="26"/>
        <v>45.4</v>
      </c>
      <c r="AX85" s="138">
        <f t="shared" si="26"/>
        <v>0</v>
      </c>
      <c r="AY85" s="138">
        <f t="shared" si="26"/>
        <v>280.89999999999998</v>
      </c>
      <c r="AZ85" s="138">
        <f t="shared" si="26"/>
        <v>1</v>
      </c>
      <c r="BA85" s="138">
        <f t="shared" si="26"/>
        <v>0</v>
      </c>
      <c r="BB85" s="138">
        <f t="shared" si="26"/>
        <v>281.89999999999998</v>
      </c>
      <c r="BC85" s="138">
        <f t="shared" si="26"/>
        <v>4682.7</v>
      </c>
      <c r="BD85" s="28">
        <f>AS85+AT85+AU85</f>
        <v>4682.7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BA87" si="27">U59</f>
        <v>19222.2</v>
      </c>
      <c r="AP87" s="159">
        <f t="shared" si="27"/>
        <v>3327.8999999999992</v>
      </c>
      <c r="AQ87" s="159">
        <f t="shared" si="27"/>
        <v>415.39999999999992</v>
      </c>
      <c r="AR87" s="159">
        <f t="shared" si="27"/>
        <v>22965.499999999996</v>
      </c>
      <c r="AS87" s="159">
        <f t="shared" si="27"/>
        <v>33844.299999999996</v>
      </c>
      <c r="AT87" s="159">
        <f t="shared" si="27"/>
        <v>7774.1999999999989</v>
      </c>
      <c r="AU87" s="159">
        <f t="shared" si="27"/>
        <v>1398</v>
      </c>
      <c r="AV87" s="159">
        <f t="shared" si="27"/>
        <v>3603.1999999999985</v>
      </c>
      <c r="AW87" s="159">
        <f t="shared" si="27"/>
        <v>299</v>
      </c>
      <c r="AX87" s="159">
        <f t="shared" si="27"/>
        <v>674.8</v>
      </c>
      <c r="AY87" s="159">
        <f t="shared" si="27"/>
        <v>1597.6000000000004</v>
      </c>
      <c r="AZ87" s="159">
        <f t="shared" si="27"/>
        <v>313.60000000000002</v>
      </c>
      <c r="BA87" s="159">
        <f t="shared" si="27"/>
        <v>160.20000000000002</v>
      </c>
      <c r="BB87" s="159">
        <f>AH59</f>
        <v>2071.4</v>
      </c>
      <c r="BC87" s="160">
        <f>AI59</f>
        <v>43016.5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19222.2</v>
      </c>
      <c r="AP88" s="163">
        <f t="shared" ref="AP88:BC88" si="28">AP6+AP11+AP16+AP23+AP37+AP50+AP63+AP68+AP76+AP85</f>
        <v>3327.8999999999996</v>
      </c>
      <c r="AQ88" s="163">
        <f t="shared" si="28"/>
        <v>415.39999999999992</v>
      </c>
      <c r="AR88" s="163">
        <f t="shared" si="28"/>
        <v>22965.5</v>
      </c>
      <c r="AS88" s="163">
        <f t="shared" si="28"/>
        <v>33844.299999999996</v>
      </c>
      <c r="AT88" s="163">
        <f t="shared" si="28"/>
        <v>7774.1999999999989</v>
      </c>
      <c r="AU88" s="163">
        <f t="shared" si="28"/>
        <v>1398.0000000000002</v>
      </c>
      <c r="AV88" s="163">
        <f t="shared" si="28"/>
        <v>3603.1999999999994</v>
      </c>
      <c r="AW88" s="163">
        <f t="shared" si="28"/>
        <v>298.99999999999994</v>
      </c>
      <c r="AX88" s="163">
        <f>AX6+AX11+AX16+AX23+AX37+AX50+AX63+AX68+AX76+AX85</f>
        <v>674.8</v>
      </c>
      <c r="AY88" s="163">
        <f t="shared" ref="AY88:BA88" si="29">AY6+AY11+AY16+AY23+AY37+AY50+AY63+AY68+AY76+AY85</f>
        <v>1597.6</v>
      </c>
      <c r="AZ88" s="163">
        <f t="shared" si="29"/>
        <v>313.60000000000002</v>
      </c>
      <c r="BA88" s="163">
        <f t="shared" si="29"/>
        <v>160.20000000000002</v>
      </c>
      <c r="BB88" s="163">
        <f t="shared" si="28"/>
        <v>2071.4</v>
      </c>
      <c r="BC88" s="164">
        <f t="shared" si="28"/>
        <v>43016.499999999993</v>
      </c>
      <c r="BD88" s="28">
        <f>AS88+AT88+AU88</f>
        <v>43016.499999999993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21.7</v>
      </c>
      <c r="AP90" s="138">
        <f t="shared" ref="AP90:BC90" si="30">AP33</f>
        <v>17.7</v>
      </c>
      <c r="AQ90" s="138">
        <f t="shared" si="30"/>
        <v>0</v>
      </c>
      <c r="AR90" s="138">
        <f t="shared" si="30"/>
        <v>39.4</v>
      </c>
      <c r="AS90" s="138">
        <f t="shared" si="30"/>
        <v>281.7</v>
      </c>
      <c r="AT90" s="138">
        <f t="shared" si="30"/>
        <v>99.799999999999983</v>
      </c>
      <c r="AU90" s="138">
        <f t="shared" si="30"/>
        <v>0.4</v>
      </c>
      <c r="AV90" s="138">
        <f t="shared" si="30"/>
        <v>29.099999999999994</v>
      </c>
      <c r="AW90" s="138">
        <f t="shared" si="30"/>
        <v>0</v>
      </c>
      <c r="AX90" s="138">
        <f t="shared" si="30"/>
        <v>19.600000000000001</v>
      </c>
      <c r="AY90" s="138">
        <f t="shared" si="30"/>
        <v>1.6</v>
      </c>
      <c r="AZ90" s="138">
        <f t="shared" si="30"/>
        <v>0</v>
      </c>
      <c r="BA90" s="138">
        <f t="shared" si="30"/>
        <v>0</v>
      </c>
      <c r="BB90" s="138">
        <f t="shared" si="30"/>
        <v>1.6</v>
      </c>
      <c r="BC90" s="138">
        <f t="shared" si="30"/>
        <v>381.9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9.8999999999999986</v>
      </c>
      <c r="AP91" s="138">
        <f t="shared" ref="AP91:BC91" si="31">AP43</f>
        <v>8.8000000000000007</v>
      </c>
      <c r="AQ91" s="138">
        <f t="shared" si="31"/>
        <v>0</v>
      </c>
      <c r="AR91" s="138">
        <f t="shared" si="31"/>
        <v>18.7</v>
      </c>
      <c r="AS91" s="138">
        <f t="shared" si="31"/>
        <v>35.800000000000004</v>
      </c>
      <c r="AT91" s="138">
        <f t="shared" si="31"/>
        <v>42.199999999999996</v>
      </c>
      <c r="AU91" s="138">
        <f t="shared" si="31"/>
        <v>0</v>
      </c>
      <c r="AV91" s="138">
        <f t="shared" si="31"/>
        <v>14.2</v>
      </c>
      <c r="AW91" s="138">
        <f t="shared" si="31"/>
        <v>0</v>
      </c>
      <c r="AX91" s="138">
        <f t="shared" si="31"/>
        <v>7.5</v>
      </c>
      <c r="AY91" s="138">
        <f t="shared" si="31"/>
        <v>3.2</v>
      </c>
      <c r="AZ91" s="138">
        <f t="shared" si="31"/>
        <v>0.1</v>
      </c>
      <c r="BA91" s="138">
        <f t="shared" si="31"/>
        <v>0</v>
      </c>
      <c r="BB91" s="138">
        <f t="shared" si="31"/>
        <v>3.3000000000000003</v>
      </c>
      <c r="BC91" s="138">
        <f t="shared" si="31"/>
        <v>78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4.7</v>
      </c>
      <c r="AP92" s="154">
        <f t="shared" ref="AP92:BC92" si="32">AP49</f>
        <v>9.9</v>
      </c>
      <c r="AQ92" s="154">
        <f t="shared" si="32"/>
        <v>0</v>
      </c>
      <c r="AR92" s="154">
        <f t="shared" si="32"/>
        <v>14.600000000000001</v>
      </c>
      <c r="AS92" s="154">
        <f t="shared" si="32"/>
        <v>4.7</v>
      </c>
      <c r="AT92" s="154">
        <f t="shared" si="32"/>
        <v>10.5</v>
      </c>
      <c r="AU92" s="154">
        <f t="shared" si="32"/>
        <v>0</v>
      </c>
      <c r="AV92" s="154">
        <f t="shared" si="32"/>
        <v>6.6999999999999993</v>
      </c>
      <c r="AW92" s="154">
        <f t="shared" si="32"/>
        <v>0</v>
      </c>
      <c r="AX92" s="154">
        <f t="shared" si="32"/>
        <v>0</v>
      </c>
      <c r="AY92" s="154">
        <f t="shared" si="32"/>
        <v>0</v>
      </c>
      <c r="AZ92" s="154">
        <f t="shared" si="32"/>
        <v>0</v>
      </c>
      <c r="BA92" s="154">
        <f t="shared" si="32"/>
        <v>0</v>
      </c>
      <c r="BB92" s="154">
        <f t="shared" si="32"/>
        <v>0</v>
      </c>
      <c r="BC92" s="154">
        <f t="shared" si="32"/>
        <v>15.2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36.299999999999997</v>
      </c>
      <c r="AP93" s="138">
        <f t="shared" ref="AP93:BC93" si="33">SUM(AP90:AP92)</f>
        <v>36.4</v>
      </c>
      <c r="AQ93" s="138">
        <f t="shared" si="33"/>
        <v>0</v>
      </c>
      <c r="AR93" s="138">
        <f t="shared" si="33"/>
        <v>72.699999999999989</v>
      </c>
      <c r="AS93" s="138">
        <f t="shared" si="33"/>
        <v>322.2</v>
      </c>
      <c r="AT93" s="138">
        <f t="shared" si="33"/>
        <v>152.49999999999997</v>
      </c>
      <c r="AU93" s="138">
        <f t="shared" si="33"/>
        <v>0.4</v>
      </c>
      <c r="AV93" s="138">
        <f t="shared" si="33"/>
        <v>50</v>
      </c>
      <c r="AW93" s="138">
        <f t="shared" si="33"/>
        <v>0</v>
      </c>
      <c r="AX93" s="138">
        <f t="shared" si="33"/>
        <v>27.1</v>
      </c>
      <c r="AY93" s="138">
        <f t="shared" si="33"/>
        <v>4.8000000000000007</v>
      </c>
      <c r="AZ93" s="138">
        <f t="shared" si="33"/>
        <v>0.1</v>
      </c>
      <c r="BA93" s="138">
        <f t="shared" si="33"/>
        <v>0</v>
      </c>
      <c r="BB93" s="138">
        <f t="shared" si="33"/>
        <v>4.9000000000000004</v>
      </c>
      <c r="BC93" s="138">
        <f t="shared" si="33"/>
        <v>475.09999999999997</v>
      </c>
      <c r="BD93" s="28">
        <f>AS93+AT93+AU93</f>
        <v>475.09999999999991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368.2</v>
      </c>
      <c r="AP98" s="138">
        <f t="shared" ref="AP98:BC98" si="34">AP6</f>
        <v>59.899999999999991</v>
      </c>
      <c r="AQ98" s="138">
        <f t="shared" si="34"/>
        <v>0.6</v>
      </c>
      <c r="AR98" s="138">
        <f t="shared" si="34"/>
        <v>428.69999999999993</v>
      </c>
      <c r="AS98" s="138">
        <f t="shared" si="34"/>
        <v>736.5</v>
      </c>
      <c r="AT98" s="138">
        <f t="shared" si="34"/>
        <v>135.9</v>
      </c>
      <c r="AU98" s="138">
        <f t="shared" si="34"/>
        <v>94.4</v>
      </c>
      <c r="AV98" s="138">
        <f t="shared" si="34"/>
        <v>60.199999999999989</v>
      </c>
      <c r="AW98" s="138">
        <f t="shared" si="34"/>
        <v>0</v>
      </c>
      <c r="AX98" s="138">
        <f t="shared" si="34"/>
        <v>25.300000000000004</v>
      </c>
      <c r="AY98" s="138">
        <f t="shared" si="34"/>
        <v>53.099999999999994</v>
      </c>
      <c r="AZ98" s="138">
        <f t="shared" si="34"/>
        <v>29.5</v>
      </c>
      <c r="BA98" s="138">
        <f t="shared" si="34"/>
        <v>13.9</v>
      </c>
      <c r="BB98" s="138">
        <f t="shared" si="34"/>
        <v>96.5</v>
      </c>
      <c r="BC98" s="138">
        <f t="shared" si="34"/>
        <v>966.8</v>
      </c>
    </row>
    <row r="99" spans="40:55" x14ac:dyDescent="0.2">
      <c r="AN99" s="148" t="s">
        <v>273</v>
      </c>
      <c r="AO99" s="138">
        <f>AO11</f>
        <v>71.2</v>
      </c>
      <c r="AP99" s="138">
        <f t="shared" ref="AP99:BC99" si="35">AP11</f>
        <v>202.8</v>
      </c>
      <c r="AQ99" s="138">
        <f t="shared" si="35"/>
        <v>0</v>
      </c>
      <c r="AR99" s="138">
        <f t="shared" si="35"/>
        <v>274</v>
      </c>
      <c r="AS99" s="138">
        <f t="shared" si="35"/>
        <v>133.5</v>
      </c>
      <c r="AT99" s="138">
        <f t="shared" si="35"/>
        <v>1122</v>
      </c>
      <c r="AU99" s="138">
        <f t="shared" si="35"/>
        <v>57.199999999999996</v>
      </c>
      <c r="AV99" s="138">
        <f t="shared" si="35"/>
        <v>146.89999999999998</v>
      </c>
      <c r="AW99" s="138">
        <f t="shared" si="35"/>
        <v>36.4</v>
      </c>
      <c r="AX99" s="138">
        <f t="shared" si="35"/>
        <v>86.8</v>
      </c>
      <c r="AY99" s="138">
        <f t="shared" si="35"/>
        <v>0</v>
      </c>
      <c r="AZ99" s="138">
        <f t="shared" si="35"/>
        <v>30.6</v>
      </c>
      <c r="BA99" s="138">
        <f t="shared" si="35"/>
        <v>0</v>
      </c>
      <c r="BB99" s="138">
        <f t="shared" si="35"/>
        <v>30.6</v>
      </c>
      <c r="BC99" s="138">
        <f t="shared" si="35"/>
        <v>1312.7</v>
      </c>
    </row>
    <row r="100" spans="40:55" x14ac:dyDescent="0.2">
      <c r="AN100" s="148" t="s">
        <v>274</v>
      </c>
      <c r="AO100" s="138">
        <f>AO16</f>
        <v>1212.1000000000001</v>
      </c>
      <c r="AP100" s="138">
        <f t="shared" ref="AP100:BC100" si="36">AP16</f>
        <v>191.2</v>
      </c>
      <c r="AQ100" s="138">
        <f t="shared" si="36"/>
        <v>0</v>
      </c>
      <c r="AR100" s="138">
        <f t="shared" si="36"/>
        <v>1403.3000000000002</v>
      </c>
      <c r="AS100" s="138">
        <f t="shared" si="36"/>
        <v>1260.3</v>
      </c>
      <c r="AT100" s="138">
        <f t="shared" si="36"/>
        <v>264.19999999999993</v>
      </c>
      <c r="AU100" s="138">
        <f t="shared" si="36"/>
        <v>0.4</v>
      </c>
      <c r="AV100" s="138">
        <f t="shared" si="36"/>
        <v>313.5</v>
      </c>
      <c r="AW100" s="138">
        <f t="shared" si="36"/>
        <v>1.8</v>
      </c>
      <c r="AX100" s="138">
        <f t="shared" si="36"/>
        <v>4.3</v>
      </c>
      <c r="AY100" s="138">
        <f t="shared" si="36"/>
        <v>0</v>
      </c>
      <c r="AZ100" s="138">
        <f t="shared" si="36"/>
        <v>0</v>
      </c>
      <c r="BA100" s="138">
        <f t="shared" si="36"/>
        <v>0</v>
      </c>
      <c r="BB100" s="138">
        <f t="shared" si="36"/>
        <v>0</v>
      </c>
      <c r="BC100" s="138">
        <f t="shared" si="36"/>
        <v>1524.8999999999999</v>
      </c>
    </row>
    <row r="101" spans="40:55" x14ac:dyDescent="0.2">
      <c r="AN101" s="148" t="s">
        <v>275</v>
      </c>
      <c r="AO101" s="138">
        <f>AO23</f>
        <v>709.2</v>
      </c>
      <c r="AP101" s="138">
        <f t="shared" ref="AP101:BC101" si="37">AP23</f>
        <v>1276.9000000000001</v>
      </c>
      <c r="AQ101" s="138">
        <f t="shared" si="37"/>
        <v>0.2</v>
      </c>
      <c r="AR101" s="138">
        <f t="shared" si="37"/>
        <v>1986.3</v>
      </c>
      <c r="AS101" s="138">
        <f t="shared" si="37"/>
        <v>1058.7</v>
      </c>
      <c r="AT101" s="138">
        <f t="shared" si="37"/>
        <v>3763.2</v>
      </c>
      <c r="AU101" s="138">
        <f t="shared" si="37"/>
        <v>34</v>
      </c>
      <c r="AV101" s="138">
        <f t="shared" si="37"/>
        <v>508.7</v>
      </c>
      <c r="AW101" s="138">
        <f t="shared" si="37"/>
        <v>77.5</v>
      </c>
      <c r="AX101" s="138">
        <f t="shared" si="37"/>
        <v>0</v>
      </c>
      <c r="AY101" s="138">
        <f t="shared" si="37"/>
        <v>10.5</v>
      </c>
      <c r="AZ101" s="138">
        <f t="shared" si="37"/>
        <v>232.5</v>
      </c>
      <c r="BA101" s="138">
        <f t="shared" si="37"/>
        <v>0</v>
      </c>
      <c r="BB101" s="138">
        <f t="shared" si="37"/>
        <v>243</v>
      </c>
      <c r="BC101" s="138">
        <f t="shared" si="37"/>
        <v>4855.8999999999996</v>
      </c>
    </row>
    <row r="102" spans="40:55" x14ac:dyDescent="0.2">
      <c r="AN102" s="148" t="s">
        <v>276</v>
      </c>
      <c r="AO102" s="138">
        <f>AO37</f>
        <v>2470</v>
      </c>
      <c r="AP102" s="138">
        <f t="shared" ref="AP102:BC102" si="38">AP37</f>
        <v>346.1</v>
      </c>
      <c r="AQ102" s="138">
        <f t="shared" si="38"/>
        <v>19.100000000000001</v>
      </c>
      <c r="AR102" s="138">
        <f t="shared" si="38"/>
        <v>2835.2000000000007</v>
      </c>
      <c r="AS102" s="138">
        <f t="shared" si="38"/>
        <v>6752.5</v>
      </c>
      <c r="AT102" s="138">
        <f t="shared" si="38"/>
        <v>753.2</v>
      </c>
      <c r="AU102" s="138">
        <f t="shared" si="38"/>
        <v>518.30000000000007</v>
      </c>
      <c r="AV102" s="138">
        <f t="shared" si="38"/>
        <v>308.39999999999998</v>
      </c>
      <c r="AW102" s="138">
        <f t="shared" si="38"/>
        <v>0</v>
      </c>
      <c r="AX102" s="138">
        <f t="shared" si="38"/>
        <v>326.8</v>
      </c>
      <c r="AY102" s="138">
        <f t="shared" si="38"/>
        <v>235.10000000000002</v>
      </c>
      <c r="AZ102" s="138">
        <f t="shared" si="38"/>
        <v>0</v>
      </c>
      <c r="BA102" s="138">
        <f t="shared" si="38"/>
        <v>145.80000000000001</v>
      </c>
      <c r="BB102" s="138">
        <f t="shared" si="38"/>
        <v>380.90000000000009</v>
      </c>
      <c r="BC102" s="138">
        <f t="shared" si="38"/>
        <v>8023.9999999999991</v>
      </c>
    </row>
    <row r="103" spans="40:55" x14ac:dyDescent="0.2">
      <c r="AN103" s="148" t="s">
        <v>277</v>
      </c>
      <c r="AO103" s="138">
        <f>AO50</f>
        <v>4185.7</v>
      </c>
      <c r="AP103" s="138">
        <f t="shared" ref="AP103:BC103" si="39">AP50</f>
        <v>325.29999999999995</v>
      </c>
      <c r="AQ103" s="138">
        <f t="shared" si="39"/>
        <v>324.2</v>
      </c>
      <c r="AR103" s="138">
        <f t="shared" si="39"/>
        <v>4835.2</v>
      </c>
      <c r="AS103" s="138">
        <f t="shared" si="39"/>
        <v>7290.7</v>
      </c>
      <c r="AT103" s="138">
        <f t="shared" si="39"/>
        <v>597.39999999999986</v>
      </c>
      <c r="AU103" s="138">
        <f t="shared" si="39"/>
        <v>535.20000000000005</v>
      </c>
      <c r="AV103" s="138">
        <f t="shared" si="39"/>
        <v>388.7</v>
      </c>
      <c r="AW103" s="138">
        <f t="shared" si="39"/>
        <v>0.5</v>
      </c>
      <c r="AX103" s="138">
        <f t="shared" si="39"/>
        <v>140.4</v>
      </c>
      <c r="AY103" s="138">
        <f t="shared" si="39"/>
        <v>973.2</v>
      </c>
      <c r="AZ103" s="138">
        <f t="shared" si="39"/>
        <v>0.1</v>
      </c>
      <c r="BA103" s="138">
        <f t="shared" si="39"/>
        <v>0</v>
      </c>
      <c r="BB103" s="138">
        <f t="shared" si="39"/>
        <v>973.3</v>
      </c>
      <c r="BC103" s="138">
        <f t="shared" si="39"/>
        <v>8423.3000000000011</v>
      </c>
    </row>
    <row r="104" spans="40:55" x14ac:dyDescent="0.2">
      <c r="AN104" s="148" t="s">
        <v>278</v>
      </c>
      <c r="AO104" s="138">
        <f>AO63</f>
        <v>9723.6</v>
      </c>
      <c r="AP104" s="138">
        <f t="shared" ref="AP104:BC104" si="40">AP63</f>
        <v>528.30000000000007</v>
      </c>
      <c r="AQ104" s="138">
        <f t="shared" si="40"/>
        <v>63.599999999999994</v>
      </c>
      <c r="AR104" s="138">
        <f t="shared" si="40"/>
        <v>10315.5</v>
      </c>
      <c r="AS104" s="138">
        <f t="shared" si="40"/>
        <v>11499.9</v>
      </c>
      <c r="AT104" s="138">
        <f t="shared" si="40"/>
        <v>596.70000000000005</v>
      </c>
      <c r="AU104" s="138">
        <f t="shared" si="40"/>
        <v>95.899999999999991</v>
      </c>
      <c r="AV104" s="138">
        <f t="shared" si="40"/>
        <v>1568</v>
      </c>
      <c r="AW104" s="138">
        <f t="shared" si="40"/>
        <v>132.79999999999998</v>
      </c>
      <c r="AX104" s="138">
        <f t="shared" si="40"/>
        <v>75.699999999999989</v>
      </c>
      <c r="AY104" s="138">
        <f t="shared" si="40"/>
        <v>0</v>
      </c>
      <c r="AZ104" s="138">
        <f t="shared" si="40"/>
        <v>0</v>
      </c>
      <c r="BA104" s="138">
        <f t="shared" si="40"/>
        <v>0</v>
      </c>
      <c r="BB104" s="138">
        <f t="shared" si="40"/>
        <v>0</v>
      </c>
      <c r="BC104" s="138">
        <f t="shared" si="40"/>
        <v>12192.5</v>
      </c>
    </row>
    <row r="105" spans="40:55" x14ac:dyDescent="0.2">
      <c r="AN105" s="148" t="s">
        <v>279</v>
      </c>
      <c r="AO105" s="138">
        <f>AO68</f>
        <v>71.2</v>
      </c>
      <c r="AP105" s="138">
        <f t="shared" ref="AP105:BC105" si="41">AP68</f>
        <v>23.700000000000003</v>
      </c>
      <c r="AQ105" s="138">
        <f t="shared" si="41"/>
        <v>7.6999999999999993</v>
      </c>
      <c r="AR105" s="138">
        <f t="shared" si="41"/>
        <v>102.60000000000001</v>
      </c>
      <c r="AS105" s="138">
        <f t="shared" si="41"/>
        <v>333.00000000000006</v>
      </c>
      <c r="AT105" s="138">
        <f t="shared" si="41"/>
        <v>29.700000000000003</v>
      </c>
      <c r="AU105" s="138">
        <f t="shared" si="41"/>
        <v>17.399999999999999</v>
      </c>
      <c r="AV105" s="138">
        <f t="shared" si="41"/>
        <v>25.6</v>
      </c>
      <c r="AW105" s="138">
        <f t="shared" si="41"/>
        <v>0</v>
      </c>
      <c r="AX105" s="138">
        <f t="shared" si="41"/>
        <v>15.499999999999996</v>
      </c>
      <c r="AY105" s="138">
        <f t="shared" si="41"/>
        <v>4.7</v>
      </c>
      <c r="AZ105" s="138">
        <f t="shared" si="41"/>
        <v>2.9</v>
      </c>
      <c r="BA105" s="138">
        <f t="shared" si="41"/>
        <v>0.5</v>
      </c>
      <c r="BB105" s="138">
        <f t="shared" si="41"/>
        <v>8.1000000000000014</v>
      </c>
      <c r="BC105" s="138">
        <f t="shared" si="41"/>
        <v>380.1</v>
      </c>
    </row>
    <row r="106" spans="40:55" x14ac:dyDescent="0.2">
      <c r="AN106" s="148" t="s">
        <v>280</v>
      </c>
      <c r="AO106" s="138">
        <f>AO76</f>
        <v>350.3</v>
      </c>
      <c r="AP106" s="138">
        <f t="shared" ref="AP106:BC106" si="42">AP76</f>
        <v>168.59999999999997</v>
      </c>
      <c r="AQ106" s="138">
        <f t="shared" si="42"/>
        <v>0</v>
      </c>
      <c r="AR106" s="138">
        <f t="shared" si="42"/>
        <v>518.9</v>
      </c>
      <c r="AS106" s="138">
        <f t="shared" si="42"/>
        <v>429.8</v>
      </c>
      <c r="AT106" s="138">
        <f t="shared" si="42"/>
        <v>223.8</v>
      </c>
      <c r="AU106" s="138">
        <f t="shared" si="42"/>
        <v>0</v>
      </c>
      <c r="AV106" s="138">
        <f t="shared" si="42"/>
        <v>131.10000000000002</v>
      </c>
      <c r="AW106" s="138">
        <f t="shared" si="42"/>
        <v>4.5999999999999996</v>
      </c>
      <c r="AX106" s="138">
        <f t="shared" si="42"/>
        <v>0</v>
      </c>
      <c r="AY106" s="138">
        <f t="shared" si="42"/>
        <v>40.099999999999994</v>
      </c>
      <c r="AZ106" s="138">
        <f t="shared" si="42"/>
        <v>16.999999999999996</v>
      </c>
      <c r="BA106" s="138">
        <f t="shared" si="42"/>
        <v>0</v>
      </c>
      <c r="BB106" s="138">
        <f t="shared" si="42"/>
        <v>57.099999999999994</v>
      </c>
      <c r="BC106" s="138">
        <f t="shared" si="42"/>
        <v>653.59999999999991</v>
      </c>
    </row>
    <row r="107" spans="40:55" ht="13.5" thickBot="1" x14ac:dyDescent="0.25">
      <c r="AN107" s="184" t="s">
        <v>281</v>
      </c>
      <c r="AO107" s="154">
        <f>AO85</f>
        <v>60.7</v>
      </c>
      <c r="AP107" s="154">
        <f t="shared" ref="AP107:BC107" si="43">AP85</f>
        <v>205.1</v>
      </c>
      <c r="AQ107" s="154">
        <f t="shared" si="43"/>
        <v>0</v>
      </c>
      <c r="AR107" s="154">
        <f t="shared" si="43"/>
        <v>265.80000000000007</v>
      </c>
      <c r="AS107" s="154">
        <f t="shared" si="43"/>
        <v>4349.3999999999996</v>
      </c>
      <c r="AT107" s="154">
        <f t="shared" si="43"/>
        <v>288.09999999999997</v>
      </c>
      <c r="AU107" s="154">
        <f t="shared" si="43"/>
        <v>45.199999999999996</v>
      </c>
      <c r="AV107" s="154">
        <f t="shared" si="43"/>
        <v>152.1</v>
      </c>
      <c r="AW107" s="154">
        <f t="shared" si="43"/>
        <v>45.4</v>
      </c>
      <c r="AX107" s="154">
        <f t="shared" si="43"/>
        <v>0</v>
      </c>
      <c r="AY107" s="154">
        <f t="shared" si="43"/>
        <v>280.89999999999998</v>
      </c>
      <c r="AZ107" s="154">
        <f t="shared" si="43"/>
        <v>1</v>
      </c>
      <c r="BA107" s="154">
        <f t="shared" si="43"/>
        <v>0</v>
      </c>
      <c r="BB107" s="154">
        <f t="shared" si="43"/>
        <v>281.89999999999998</v>
      </c>
      <c r="BC107" s="154">
        <f t="shared" si="43"/>
        <v>4682.7</v>
      </c>
    </row>
    <row r="108" spans="40:55" ht="13.5" thickTop="1" x14ac:dyDescent="0.2">
      <c r="AN108" s="251" t="s">
        <v>242</v>
      </c>
      <c r="AO108" s="250">
        <f>SUM(AO98:AO107)</f>
        <v>19222.2</v>
      </c>
      <c r="AP108" s="250">
        <f t="shared" ref="AP108:BC108" si="44">SUM(AP98:AP107)</f>
        <v>3327.8999999999996</v>
      </c>
      <c r="AQ108" s="250">
        <f t="shared" si="44"/>
        <v>415.39999999999992</v>
      </c>
      <c r="AR108" s="250">
        <f t="shared" si="44"/>
        <v>22965.5</v>
      </c>
      <c r="AS108" s="250">
        <f t="shared" si="44"/>
        <v>33844.299999999996</v>
      </c>
      <c r="AT108" s="250">
        <f t="shared" si="44"/>
        <v>7774.1999999999989</v>
      </c>
      <c r="AU108" s="250">
        <f t="shared" si="44"/>
        <v>1398.0000000000002</v>
      </c>
      <c r="AV108" s="250">
        <f t="shared" si="44"/>
        <v>3603.1999999999994</v>
      </c>
      <c r="AW108" s="250">
        <f t="shared" si="44"/>
        <v>298.99999999999994</v>
      </c>
      <c r="AX108" s="250">
        <f t="shared" si="44"/>
        <v>674.8</v>
      </c>
      <c r="AY108" s="250">
        <f t="shared" si="44"/>
        <v>1597.6</v>
      </c>
      <c r="AZ108" s="250">
        <f t="shared" si="44"/>
        <v>313.60000000000002</v>
      </c>
      <c r="BA108" s="250">
        <f t="shared" si="44"/>
        <v>160.20000000000002</v>
      </c>
      <c r="BB108" s="250">
        <f t="shared" si="44"/>
        <v>2071.4</v>
      </c>
      <c r="BC108" s="250">
        <f t="shared" si="44"/>
        <v>43016.499999999993</v>
      </c>
    </row>
    <row r="109" spans="40:55" x14ac:dyDescent="0.2">
      <c r="AN109" s="252" t="s">
        <v>214</v>
      </c>
      <c r="AO109" s="138">
        <f>AO87</f>
        <v>19222.2</v>
      </c>
      <c r="AP109" s="138">
        <f t="shared" ref="AP109:BC109" si="45">AP87</f>
        <v>3327.8999999999992</v>
      </c>
      <c r="AQ109" s="138">
        <f t="shared" si="45"/>
        <v>415.39999999999992</v>
      </c>
      <c r="AR109" s="138">
        <f t="shared" si="45"/>
        <v>22965.499999999996</v>
      </c>
      <c r="AS109" s="138">
        <f t="shared" si="45"/>
        <v>33844.299999999996</v>
      </c>
      <c r="AT109" s="138">
        <f t="shared" si="45"/>
        <v>7774.1999999999989</v>
      </c>
      <c r="AU109" s="138">
        <f t="shared" si="45"/>
        <v>1398</v>
      </c>
      <c r="AV109" s="138">
        <f t="shared" si="45"/>
        <v>3603.1999999999985</v>
      </c>
      <c r="AW109" s="138">
        <f t="shared" si="45"/>
        <v>299</v>
      </c>
      <c r="AX109" s="138">
        <f t="shared" si="45"/>
        <v>674.8</v>
      </c>
      <c r="AY109" s="138">
        <f t="shared" si="45"/>
        <v>1597.6000000000004</v>
      </c>
      <c r="AZ109" s="138">
        <f t="shared" si="45"/>
        <v>313.60000000000002</v>
      </c>
      <c r="BA109" s="138">
        <f t="shared" si="45"/>
        <v>160.20000000000002</v>
      </c>
      <c r="BB109" s="138">
        <f t="shared" si="45"/>
        <v>2071.4</v>
      </c>
      <c r="BC109" s="138">
        <f t="shared" si="45"/>
        <v>43016.5</v>
      </c>
    </row>
    <row r="110" spans="40:55" x14ac:dyDescent="0.2">
      <c r="AN110" s="148" t="s">
        <v>241</v>
      </c>
      <c r="AO110" s="138">
        <f>AO93</f>
        <v>36.299999999999997</v>
      </c>
      <c r="AP110" s="138">
        <f t="shared" ref="AP110:BC110" si="46">AP93</f>
        <v>36.4</v>
      </c>
      <c r="AQ110" s="138">
        <f t="shared" si="46"/>
        <v>0</v>
      </c>
      <c r="AR110" s="138">
        <f t="shared" si="46"/>
        <v>72.699999999999989</v>
      </c>
      <c r="AS110" s="138">
        <f t="shared" si="46"/>
        <v>322.2</v>
      </c>
      <c r="AT110" s="138">
        <f t="shared" si="46"/>
        <v>152.49999999999997</v>
      </c>
      <c r="AU110" s="138">
        <f t="shared" si="46"/>
        <v>0.4</v>
      </c>
      <c r="AV110" s="138">
        <f t="shared" si="46"/>
        <v>50</v>
      </c>
      <c r="AW110" s="138">
        <f t="shared" si="46"/>
        <v>0</v>
      </c>
      <c r="AX110" s="138">
        <f t="shared" si="46"/>
        <v>27.1</v>
      </c>
      <c r="AY110" s="138">
        <f t="shared" si="46"/>
        <v>4.8000000000000007</v>
      </c>
      <c r="AZ110" s="138">
        <f t="shared" si="46"/>
        <v>0.1</v>
      </c>
      <c r="BA110" s="138">
        <f t="shared" si="46"/>
        <v>0</v>
      </c>
      <c r="BB110" s="138">
        <f t="shared" si="46"/>
        <v>4.9000000000000004</v>
      </c>
      <c r="BC110" s="138">
        <f t="shared" si="46"/>
        <v>475.09999999999997</v>
      </c>
    </row>
    <row r="112" spans="40:55" x14ac:dyDescent="0.2">
      <c r="AO112" s="169">
        <f>AO108/AS108</f>
        <v>0.56795974506785496</v>
      </c>
      <c r="AP112" s="169">
        <f>AP108/AT108</f>
        <v>0.42806976923670603</v>
      </c>
      <c r="AQ112" s="169">
        <f>AQ108/AU108</f>
        <v>0.29713876967095842</v>
      </c>
      <c r="AR112" s="169">
        <f>AR108/BC108</f>
        <v>0.53387653574791083</v>
      </c>
    </row>
  </sheetData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2"/>
  <sheetViews>
    <sheetView workbookViewId="0">
      <pane ySplit="1530" topLeftCell="A34" activePane="bottomLeft"/>
      <selection activeCell="AY1" sqref="AY1:BA1048576"/>
      <selection pane="bottomLeft" activeCell="Y2" sqref="Y2:AH57"/>
    </sheetView>
  </sheetViews>
  <sheetFormatPr defaultRowHeight="12.75" x14ac:dyDescent="0.2"/>
  <cols>
    <col min="1" max="1" width="9.140625" style="25"/>
    <col min="2" max="2" width="14.85546875" style="25" bestFit="1" customWidth="1"/>
    <col min="3" max="3" width="11.5703125" style="25" customWidth="1"/>
    <col min="4" max="4" width="11.140625" style="25" customWidth="1"/>
    <col min="5" max="6" width="12" style="25" customWidth="1"/>
    <col min="7" max="7" width="12.85546875" style="25" customWidth="1"/>
    <col min="8" max="8" width="12.140625" style="25" customWidth="1"/>
    <col min="9" max="9" width="11.85546875" style="25" customWidth="1"/>
    <col min="10" max="16" width="9.140625" style="25"/>
    <col min="17" max="17" width="14.42578125" style="25" customWidth="1"/>
    <col min="18" max="18" width="2.85546875" style="26" customWidth="1"/>
    <col min="19" max="19" width="9.140625" style="25"/>
    <col min="20" max="20" width="22.28515625" style="25" customWidth="1"/>
    <col min="21" max="21" width="11.5703125" style="28" customWidth="1"/>
    <col min="22" max="22" width="11.140625" style="28" customWidth="1"/>
    <col min="23" max="24" width="12" style="28" customWidth="1"/>
    <col min="25" max="25" width="12.85546875" style="28" customWidth="1"/>
    <col min="26" max="26" width="12.140625" style="28" customWidth="1"/>
    <col min="27" max="27" width="11.85546875" style="28" customWidth="1"/>
    <col min="28" max="30" width="9.140625" style="28"/>
    <col min="31" max="33" width="9.140625" style="25"/>
    <col min="34" max="34" width="9.140625" style="28"/>
    <col min="35" max="35" width="14.42578125" style="28" customWidth="1"/>
    <col min="36" max="36" width="2.85546875" style="26" customWidth="1"/>
    <col min="37" max="37" width="2.85546875" style="66" customWidth="1"/>
    <col min="38" max="38" width="11.42578125" style="69" customWidth="1"/>
    <col min="39" max="39" width="9.140625" style="25"/>
    <col min="40" max="40" width="22.28515625" style="25" customWidth="1"/>
    <col min="41" max="41" width="11.5703125" style="28" customWidth="1"/>
    <col min="42" max="42" width="11.140625" style="28" customWidth="1"/>
    <col min="43" max="44" width="12" style="28" customWidth="1"/>
    <col min="45" max="45" width="12.85546875" style="28" customWidth="1"/>
    <col min="46" max="46" width="12.140625" style="28" customWidth="1"/>
    <col min="47" max="47" width="11.85546875" style="28" customWidth="1"/>
    <col min="48" max="50" width="9.140625" style="28"/>
    <col min="51" max="53" width="9.140625" style="25"/>
    <col min="54" max="54" width="9.140625" style="28"/>
    <col min="55" max="55" width="14.42578125" style="28" customWidth="1"/>
    <col min="56" max="16384" width="9.140625" style="25"/>
  </cols>
  <sheetData>
    <row r="1" spans="1:56" s="20" customFormat="1" ht="63.75" x14ac:dyDescent="0.2">
      <c r="A1" s="20" t="s">
        <v>6</v>
      </c>
      <c r="B1" s="20" t="s">
        <v>7</v>
      </c>
      <c r="C1" s="21" t="s">
        <v>201</v>
      </c>
      <c r="D1" s="21" t="s">
        <v>202</v>
      </c>
      <c r="E1" s="21" t="s">
        <v>203</v>
      </c>
      <c r="F1" s="21" t="s">
        <v>204</v>
      </c>
      <c r="G1" s="21" t="s">
        <v>210</v>
      </c>
      <c r="H1" s="21" t="s">
        <v>211</v>
      </c>
      <c r="I1" s="21" t="s">
        <v>212</v>
      </c>
      <c r="J1" s="21" t="s">
        <v>206</v>
      </c>
      <c r="K1" s="21" t="s">
        <v>209</v>
      </c>
      <c r="L1" s="21" t="s">
        <v>207</v>
      </c>
      <c r="M1" s="21" t="s">
        <v>253</v>
      </c>
      <c r="N1" s="21" t="s">
        <v>254</v>
      </c>
      <c r="O1" s="21" t="s">
        <v>255</v>
      </c>
      <c r="P1" s="21" t="s">
        <v>208</v>
      </c>
      <c r="Q1" s="21" t="s">
        <v>205</v>
      </c>
      <c r="R1" s="22"/>
      <c r="S1" s="21" t="s">
        <v>199</v>
      </c>
      <c r="T1" s="21" t="s">
        <v>200</v>
      </c>
      <c r="U1" s="30" t="s">
        <v>201</v>
      </c>
      <c r="V1" s="30" t="s">
        <v>202</v>
      </c>
      <c r="W1" s="30" t="s">
        <v>203</v>
      </c>
      <c r="X1" s="30" t="s">
        <v>204</v>
      </c>
      <c r="Y1" s="30" t="s">
        <v>210</v>
      </c>
      <c r="Z1" s="30" t="s">
        <v>211</v>
      </c>
      <c r="AA1" s="30" t="s">
        <v>212</v>
      </c>
      <c r="AB1" s="30" t="s">
        <v>206</v>
      </c>
      <c r="AC1" s="30" t="s">
        <v>209</v>
      </c>
      <c r="AD1" s="30" t="s">
        <v>207</v>
      </c>
      <c r="AE1" s="21" t="s">
        <v>253</v>
      </c>
      <c r="AF1" s="21" t="s">
        <v>254</v>
      </c>
      <c r="AG1" s="21" t="s">
        <v>255</v>
      </c>
      <c r="AH1" s="30" t="s">
        <v>208</v>
      </c>
      <c r="AI1" s="30" t="s">
        <v>205</v>
      </c>
      <c r="AJ1" s="22"/>
      <c r="AK1" s="147"/>
      <c r="AL1" s="67" t="s">
        <v>232</v>
      </c>
      <c r="AM1" s="106" t="s">
        <v>199</v>
      </c>
      <c r="AN1" s="106" t="s">
        <v>200</v>
      </c>
      <c r="AO1" s="149" t="s">
        <v>201</v>
      </c>
      <c r="AP1" s="149" t="s">
        <v>202</v>
      </c>
      <c r="AQ1" s="149" t="s">
        <v>203</v>
      </c>
      <c r="AR1" s="149" t="s">
        <v>204</v>
      </c>
      <c r="AS1" s="149" t="s">
        <v>210</v>
      </c>
      <c r="AT1" s="149" t="s">
        <v>211</v>
      </c>
      <c r="AU1" s="149" t="s">
        <v>212</v>
      </c>
      <c r="AV1" s="149" t="s">
        <v>206</v>
      </c>
      <c r="AW1" s="149" t="s">
        <v>209</v>
      </c>
      <c r="AX1" s="149" t="s">
        <v>207</v>
      </c>
      <c r="AY1" s="21" t="s">
        <v>253</v>
      </c>
      <c r="AZ1" s="21" t="s">
        <v>254</v>
      </c>
      <c r="BA1" s="21" t="s">
        <v>255</v>
      </c>
      <c r="BB1" s="149" t="s">
        <v>208</v>
      </c>
      <c r="BC1" s="149" t="s">
        <v>205</v>
      </c>
    </row>
    <row r="2" spans="1:56" x14ac:dyDescent="0.2">
      <c r="A2" s="23" t="s">
        <v>8</v>
      </c>
      <c r="B2" s="24" t="s">
        <v>9</v>
      </c>
      <c r="C2" s="28">
        <f>'2015_AG_GW_Counties'!C2</f>
        <v>2</v>
      </c>
      <c r="D2" s="29">
        <f>'2015_Urban_GW_Counties'!C2</f>
        <v>64.099999999999994</v>
      </c>
      <c r="E2" s="29">
        <f>'2015_MW_GW_Counties'!C2</f>
        <v>0</v>
      </c>
      <c r="F2" s="29">
        <f t="shared" ref="F2:F59" si="0">SUM(C2:E2)</f>
        <v>66.099999999999994</v>
      </c>
      <c r="G2" s="28">
        <f>'2015_AG_GW_Counties'!H2</f>
        <v>11.9</v>
      </c>
      <c r="H2" s="29">
        <f>'2015_Urban_GW_Counties'!H2</f>
        <v>219.9</v>
      </c>
      <c r="I2" s="29">
        <f>'2015_MW_GW_Counties'!H2</f>
        <v>0.3</v>
      </c>
      <c r="J2" s="28">
        <f>'2015_AG_GW_Counties'!D2+'2015_Urban_GW_Counties'!D2+'2015_MW_GW_Counties'!D2</f>
        <v>16.5</v>
      </c>
      <c r="K2" s="28">
        <f>'2015_AG_GW_Counties'!E2+'2015_Urban_GW_Counties'!E2+'2015_MW_GW_Counties'!E2</f>
        <v>3.3</v>
      </c>
      <c r="L2" s="28">
        <f>'2015_AG_GW_Counties'!F2+'2015_Urban_GW_Counties'!F2+'2015_MW_GW_Counties'!F2</f>
        <v>5.6000000000000005</v>
      </c>
      <c r="M2" s="28">
        <f>'2015_AG_GW_Counties'!J2</f>
        <v>0</v>
      </c>
      <c r="N2" s="29">
        <f>'2015_Urban_GW_Counties'!J2</f>
        <v>18</v>
      </c>
      <c r="O2" s="29">
        <f>'2015_MW_GW_Counties'!J2</f>
        <v>0</v>
      </c>
      <c r="P2" s="28">
        <f>'2015_AG_GW_Counties'!J2+'2015_Urban_GW_Counties'!J2+'2015_MW_GW_Counties'!J2</f>
        <v>18</v>
      </c>
      <c r="Q2" s="29">
        <f>'2015_AG_GW_Counties'!H2+'2015_Urban_GW_Counties'!H2+'2015_MW_GW_Counties'!H2</f>
        <v>232.10000000000002</v>
      </c>
      <c r="S2" s="27">
        <v>101</v>
      </c>
      <c r="T2" s="25" t="s">
        <v>147</v>
      </c>
      <c r="U2" s="28">
        <f>'2015_AG_GW_Counties'!P2</f>
        <v>140.19999999999999</v>
      </c>
      <c r="V2" s="29">
        <f>'2015_Urban_GW_Counties'!P2</f>
        <v>5</v>
      </c>
      <c r="W2" s="29">
        <f>'2015_MW_GW_Counties'!P2</f>
        <v>0.6</v>
      </c>
      <c r="X2" s="29">
        <f>SUM(U2:W2)</f>
        <v>145.79999999999998</v>
      </c>
      <c r="Y2" s="28">
        <f>'2015_AG_GW_Counties'!U2</f>
        <v>432.6</v>
      </c>
      <c r="Z2" s="29">
        <f>'2015_Urban_GW_Counties'!U2</f>
        <v>8.3000000000000007</v>
      </c>
      <c r="AA2" s="29">
        <f>'2015_MW_GW_Counties'!U2</f>
        <v>92.899999999999991</v>
      </c>
      <c r="AB2" s="28">
        <f>'2015_AG_GW_Counties'!Q2+'2015_Urban_GW_Counties'!Q2+'2015_MW_GW_Counties'!Q2</f>
        <v>15.400000000000002</v>
      </c>
      <c r="AC2" s="28">
        <f>'2015_AG_GW_Counties'!R2+'2015_Urban_GW_Counties'!R2+'2015_MW_GW_Counties'!R2</f>
        <v>0</v>
      </c>
      <c r="AD2" s="28">
        <f>'2015_AG_GW_Counties'!S2+'2015_Urban_GW_Counties'!S2+'2015_MW_GW_Counties'!S2</f>
        <v>17.899999999999999</v>
      </c>
      <c r="AE2" s="28">
        <f>'2015_AG_GW_Counties'!W2</f>
        <v>42.8</v>
      </c>
      <c r="AF2" s="29">
        <f>'2015_Urban_GW_Counties'!W2</f>
        <v>0</v>
      </c>
      <c r="AG2" s="29">
        <f>'2015_MW_GW_Counties'!W2</f>
        <v>15.7</v>
      </c>
      <c r="AH2" s="28">
        <f>'2015_AG_GW_Counties'!W2+'2015_Urban_GW_Counties'!W2+'2015_MW_GW_Counties'!W2</f>
        <v>58.5</v>
      </c>
      <c r="AI2" s="29">
        <f t="shared" ref="AI2:AI57" si="1">Y2+Z2+AA2</f>
        <v>533.80000000000007</v>
      </c>
      <c r="AL2" s="148" t="s">
        <v>229</v>
      </c>
      <c r="AM2" s="150">
        <v>101</v>
      </c>
      <c r="AN2" s="151" t="s">
        <v>147</v>
      </c>
      <c r="AO2" s="138">
        <f t="shared" ref="AO2:BC5" si="2">U2</f>
        <v>140.19999999999999</v>
      </c>
      <c r="AP2" s="138">
        <f t="shared" si="2"/>
        <v>5</v>
      </c>
      <c r="AQ2" s="138">
        <f t="shared" si="2"/>
        <v>0.6</v>
      </c>
      <c r="AR2" s="138">
        <f t="shared" si="2"/>
        <v>145.79999999999998</v>
      </c>
      <c r="AS2" s="138">
        <f t="shared" si="2"/>
        <v>432.6</v>
      </c>
      <c r="AT2" s="138">
        <f t="shared" si="2"/>
        <v>8.3000000000000007</v>
      </c>
      <c r="AU2" s="138">
        <f t="shared" si="2"/>
        <v>92.899999999999991</v>
      </c>
      <c r="AV2" s="138">
        <f t="shared" si="2"/>
        <v>15.400000000000002</v>
      </c>
      <c r="AW2" s="138">
        <f t="shared" si="2"/>
        <v>0</v>
      </c>
      <c r="AX2" s="138">
        <f t="shared" si="2"/>
        <v>17.899999999999999</v>
      </c>
      <c r="AY2" s="138">
        <f t="shared" si="2"/>
        <v>42.8</v>
      </c>
      <c r="AZ2" s="138">
        <f t="shared" si="2"/>
        <v>0</v>
      </c>
      <c r="BA2" s="138">
        <f t="shared" si="2"/>
        <v>15.7</v>
      </c>
      <c r="BB2" s="138">
        <f t="shared" si="2"/>
        <v>58.5</v>
      </c>
      <c r="BC2" s="138">
        <f t="shared" si="2"/>
        <v>533.80000000000007</v>
      </c>
    </row>
    <row r="3" spans="1:56" x14ac:dyDescent="0.2">
      <c r="A3" s="23" t="s">
        <v>10</v>
      </c>
      <c r="B3" s="24" t="s">
        <v>11</v>
      </c>
      <c r="C3" s="28">
        <f>'2015_AG_GW_Counties'!C3</f>
        <v>0</v>
      </c>
      <c r="D3" s="29">
        <f>'2015_Urban_GW_Counties'!C3</f>
        <v>0</v>
      </c>
      <c r="E3" s="29">
        <f>'2015_MW_GW_Counties'!C3</f>
        <v>0</v>
      </c>
      <c r="F3" s="29">
        <f t="shared" si="0"/>
        <v>0</v>
      </c>
      <c r="G3" s="28">
        <f>'2015_AG_GW_Counties'!H3</f>
        <v>11.1</v>
      </c>
      <c r="H3" s="29">
        <f>'2015_Urban_GW_Counties'!H3</f>
        <v>0.5</v>
      </c>
      <c r="I3" s="29">
        <f>'2015_MW_GW_Counties'!H3</f>
        <v>0</v>
      </c>
      <c r="J3" s="28">
        <f>'2015_AG_GW_Counties'!D3+'2015_Urban_GW_Counties'!D3+'2015_MW_GW_Counties'!D3</f>
        <v>0.2</v>
      </c>
      <c r="K3" s="28">
        <f>'2015_AG_GW_Counties'!E3+'2015_Urban_GW_Counties'!E3+'2015_MW_GW_Counties'!E3</f>
        <v>0</v>
      </c>
      <c r="L3" s="28">
        <f>'2015_AG_GW_Counties'!F3+'2015_Urban_GW_Counties'!F3+'2015_MW_GW_Counties'!F3</f>
        <v>0</v>
      </c>
      <c r="M3" s="28">
        <f>'2015_AG_GW_Counties'!J3</f>
        <v>4.2</v>
      </c>
      <c r="N3" s="29">
        <f>'2015_Urban_GW_Counties'!J3</f>
        <v>0</v>
      </c>
      <c r="O3" s="29">
        <f>'2015_MW_GW_Counties'!J3</f>
        <v>0</v>
      </c>
      <c r="P3" s="28">
        <f>'2015_AG_GW_Counties'!J3+'2015_Urban_GW_Counties'!J3+'2015_MW_GW_Counties'!J3</f>
        <v>4.2</v>
      </c>
      <c r="Q3" s="29">
        <f>'2015_AG_GW_Counties'!H3+'2015_Urban_GW_Counties'!H3+'2015_MW_GW_Counties'!H3</f>
        <v>11.6</v>
      </c>
      <c r="S3" s="27">
        <v>102</v>
      </c>
      <c r="T3" s="25" t="s">
        <v>148</v>
      </c>
      <c r="U3" s="28">
        <f>'2015_AG_GW_Counties'!P3</f>
        <v>26.6</v>
      </c>
      <c r="V3" s="29">
        <f>'2015_Urban_GW_Counties'!P3</f>
        <v>6.1</v>
      </c>
      <c r="W3" s="29">
        <f>'2015_MW_GW_Counties'!P3</f>
        <v>0</v>
      </c>
      <c r="X3" s="29">
        <f t="shared" ref="X3:X57" si="3">SUM(U3:W3)</f>
        <v>32.700000000000003</v>
      </c>
      <c r="Y3" s="28">
        <f>'2015_AG_GW_Counties'!U3</f>
        <v>34.5</v>
      </c>
      <c r="Z3" s="29">
        <f>'2015_Urban_GW_Counties'!U3</f>
        <v>8.6999999999999993</v>
      </c>
      <c r="AA3" s="29">
        <f>'2015_MW_GW_Counties'!U3</f>
        <v>0</v>
      </c>
      <c r="AB3" s="28">
        <f>'2015_AG_GW_Counties'!Q3+'2015_Urban_GW_Counties'!Q3+'2015_MW_GW_Counties'!Q3</f>
        <v>6.5</v>
      </c>
      <c r="AC3" s="28">
        <f>'2015_AG_GW_Counties'!R3+'2015_Urban_GW_Counties'!R3+'2015_MW_GW_Counties'!R3</f>
        <v>0</v>
      </c>
      <c r="AD3" s="28">
        <f>'2015_AG_GW_Counties'!S3+'2015_Urban_GW_Counties'!S3+'2015_MW_GW_Counties'!S3</f>
        <v>0.1</v>
      </c>
      <c r="AE3" s="28">
        <f>'2015_AG_GW_Counties'!W3</f>
        <v>0</v>
      </c>
      <c r="AF3" s="29">
        <f>'2015_Urban_GW_Counties'!W3</f>
        <v>0</v>
      </c>
      <c r="AG3" s="29">
        <f>'2015_MW_GW_Counties'!W3</f>
        <v>0</v>
      </c>
      <c r="AH3" s="28">
        <f>'2015_AG_GW_Counties'!W3+'2015_Urban_GW_Counties'!W3+'2015_MW_GW_Counties'!W3</f>
        <v>0</v>
      </c>
      <c r="AI3" s="29">
        <f t="shared" si="1"/>
        <v>43.2</v>
      </c>
      <c r="AL3" s="148"/>
      <c r="AM3" s="150">
        <v>102</v>
      </c>
      <c r="AN3" s="151" t="s">
        <v>148</v>
      </c>
      <c r="AO3" s="138">
        <f t="shared" si="2"/>
        <v>26.6</v>
      </c>
      <c r="AP3" s="138">
        <f t="shared" si="2"/>
        <v>6.1</v>
      </c>
      <c r="AQ3" s="138">
        <f t="shared" si="2"/>
        <v>0</v>
      </c>
      <c r="AR3" s="138">
        <f t="shared" si="2"/>
        <v>32.700000000000003</v>
      </c>
      <c r="AS3" s="138">
        <f t="shared" si="2"/>
        <v>34.5</v>
      </c>
      <c r="AT3" s="138">
        <f t="shared" si="2"/>
        <v>8.6999999999999993</v>
      </c>
      <c r="AU3" s="138">
        <f t="shared" si="2"/>
        <v>0</v>
      </c>
      <c r="AV3" s="138">
        <f t="shared" si="2"/>
        <v>6.5</v>
      </c>
      <c r="AW3" s="138">
        <f t="shared" si="2"/>
        <v>0</v>
      </c>
      <c r="AX3" s="138">
        <f t="shared" si="2"/>
        <v>0.1</v>
      </c>
      <c r="AY3" s="138">
        <f t="shared" si="2"/>
        <v>0</v>
      </c>
      <c r="AZ3" s="138">
        <f t="shared" si="2"/>
        <v>0</v>
      </c>
      <c r="BA3" s="138">
        <f t="shared" si="2"/>
        <v>0</v>
      </c>
      <c r="BB3" s="138">
        <f t="shared" si="2"/>
        <v>0</v>
      </c>
      <c r="BC3" s="138">
        <f t="shared" si="2"/>
        <v>43.2</v>
      </c>
    </row>
    <row r="4" spans="1:56" x14ac:dyDescent="0.2">
      <c r="A4" s="23" t="s">
        <v>12</v>
      </c>
      <c r="B4" s="24" t="s">
        <v>13</v>
      </c>
      <c r="C4" s="28">
        <f>'2015_AG_GW_Counties'!C4</f>
        <v>10.6</v>
      </c>
      <c r="D4" s="29">
        <f>'2015_Urban_GW_Counties'!C4</f>
        <v>1.2000000000000002</v>
      </c>
      <c r="E4" s="29">
        <f>'2015_MW_GW_Counties'!C4</f>
        <v>0</v>
      </c>
      <c r="F4" s="29">
        <f t="shared" si="0"/>
        <v>11.8</v>
      </c>
      <c r="G4" s="28">
        <f>'2015_AG_GW_Counties'!H4</f>
        <v>26.4</v>
      </c>
      <c r="H4" s="29">
        <f>'2015_Urban_GW_Counties'!H4</f>
        <v>7.8999999999999995</v>
      </c>
      <c r="I4" s="29">
        <f>'2015_MW_GW_Counties'!H4</f>
        <v>0</v>
      </c>
      <c r="J4" s="28">
        <f>'2015_AG_GW_Counties'!D4+'2015_Urban_GW_Counties'!D4+'2015_MW_GW_Counties'!D4</f>
        <v>2.5</v>
      </c>
      <c r="K4" s="28">
        <f>'2015_AG_GW_Counties'!E4+'2015_Urban_GW_Counties'!E4+'2015_MW_GW_Counties'!E4</f>
        <v>0</v>
      </c>
      <c r="L4" s="28">
        <f>'2015_AG_GW_Counties'!F4+'2015_Urban_GW_Counties'!F4+'2015_MW_GW_Counties'!F4</f>
        <v>1.9000000000000001</v>
      </c>
      <c r="M4" s="28">
        <f>'2015_AG_GW_Counties'!J4</f>
        <v>1.8</v>
      </c>
      <c r="N4" s="29">
        <f>'2015_Urban_GW_Counties'!J4</f>
        <v>0</v>
      </c>
      <c r="O4" s="29">
        <f>'2015_MW_GW_Counties'!J4</f>
        <v>0</v>
      </c>
      <c r="P4" s="28">
        <f>'2015_AG_GW_Counties'!J4+'2015_Urban_GW_Counties'!J4+'2015_MW_GW_Counties'!J4</f>
        <v>1.8</v>
      </c>
      <c r="Q4" s="29">
        <f>'2015_AG_GW_Counties'!H4+'2015_Urban_GW_Counties'!H4+'2015_MW_GW_Counties'!H4</f>
        <v>34.299999999999997</v>
      </c>
      <c r="S4" s="27">
        <v>103</v>
      </c>
      <c r="T4" s="25" t="s">
        <v>149</v>
      </c>
      <c r="U4" s="28">
        <f>'2015_AG_GW_Counties'!P4</f>
        <v>89.1</v>
      </c>
      <c r="V4" s="29">
        <f>'2015_Urban_GW_Counties'!P4</f>
        <v>15.499999999999998</v>
      </c>
      <c r="W4" s="29">
        <f>'2015_MW_GW_Counties'!P4</f>
        <v>0</v>
      </c>
      <c r="X4" s="29">
        <f t="shared" si="3"/>
        <v>104.6</v>
      </c>
      <c r="Y4" s="28">
        <f>'2015_AG_GW_Counties'!U4</f>
        <v>101.1</v>
      </c>
      <c r="Z4" s="29">
        <f>'2015_Urban_GW_Counties'!U4</f>
        <v>22.9</v>
      </c>
      <c r="AA4" s="29">
        <f>'2015_MW_GW_Counties'!U4</f>
        <v>0</v>
      </c>
      <c r="AB4" s="28">
        <f>'2015_AG_GW_Counties'!Q4+'2015_Urban_GW_Counties'!Q4+'2015_MW_GW_Counties'!Q4</f>
        <v>16.099999999999998</v>
      </c>
      <c r="AC4" s="28">
        <f>'2015_AG_GW_Counties'!R4+'2015_Urban_GW_Counties'!R4+'2015_MW_GW_Counties'!R4</f>
        <v>0</v>
      </c>
      <c r="AD4" s="28">
        <f>'2015_AG_GW_Counties'!S4+'2015_Urban_GW_Counties'!S4+'2015_MW_GW_Counties'!S4</f>
        <v>0.2</v>
      </c>
      <c r="AE4" s="28">
        <f>'2015_AG_GW_Counties'!W4</f>
        <v>0</v>
      </c>
      <c r="AF4" s="29">
        <f>'2015_Urban_GW_Counties'!W4</f>
        <v>0</v>
      </c>
      <c r="AG4" s="29">
        <f>'2015_MW_GW_Counties'!W4</f>
        <v>0</v>
      </c>
      <c r="AH4" s="28">
        <f>'2015_AG_GW_Counties'!W4+'2015_Urban_GW_Counties'!W4+'2015_MW_GW_Counties'!W4</f>
        <v>0</v>
      </c>
      <c r="AI4" s="29">
        <f t="shared" si="1"/>
        <v>124</v>
      </c>
      <c r="AL4" s="148"/>
      <c r="AM4" s="150">
        <v>103</v>
      </c>
      <c r="AN4" s="151" t="s">
        <v>149</v>
      </c>
      <c r="AO4" s="138">
        <f t="shared" si="2"/>
        <v>89.1</v>
      </c>
      <c r="AP4" s="138">
        <f t="shared" si="2"/>
        <v>15.499999999999998</v>
      </c>
      <c r="AQ4" s="138">
        <f t="shared" si="2"/>
        <v>0</v>
      </c>
      <c r="AR4" s="138">
        <f t="shared" si="2"/>
        <v>104.6</v>
      </c>
      <c r="AS4" s="138">
        <f t="shared" si="2"/>
        <v>101.1</v>
      </c>
      <c r="AT4" s="138">
        <f t="shared" si="2"/>
        <v>22.9</v>
      </c>
      <c r="AU4" s="138">
        <f t="shared" si="2"/>
        <v>0</v>
      </c>
      <c r="AV4" s="138">
        <f t="shared" si="2"/>
        <v>16.099999999999998</v>
      </c>
      <c r="AW4" s="138">
        <f t="shared" si="2"/>
        <v>0</v>
      </c>
      <c r="AX4" s="138">
        <f t="shared" si="2"/>
        <v>0.2</v>
      </c>
      <c r="AY4" s="138">
        <f t="shared" si="2"/>
        <v>0</v>
      </c>
      <c r="AZ4" s="138">
        <f t="shared" si="2"/>
        <v>0</v>
      </c>
      <c r="BA4" s="138">
        <f t="shared" si="2"/>
        <v>0</v>
      </c>
      <c r="BB4" s="138">
        <f t="shared" si="2"/>
        <v>0</v>
      </c>
      <c r="BC4" s="138">
        <f t="shared" si="2"/>
        <v>124</v>
      </c>
    </row>
    <row r="5" spans="1:56" ht="13.5" thickBot="1" x14ac:dyDescent="0.25">
      <c r="A5" s="23" t="s">
        <v>14</v>
      </c>
      <c r="B5" s="24" t="s">
        <v>15</v>
      </c>
      <c r="C5" s="28">
        <f>'2015_AG_GW_Counties'!C5</f>
        <v>473.4</v>
      </c>
      <c r="D5" s="29">
        <f>'2015_Urban_GW_Counties'!C5</f>
        <v>43.6</v>
      </c>
      <c r="E5" s="29">
        <f>'2015_MW_GW_Counties'!C5</f>
        <v>13.200000000000001</v>
      </c>
      <c r="F5" s="29">
        <f t="shared" si="0"/>
        <v>530.20000000000005</v>
      </c>
      <c r="G5" s="28">
        <f>'2015_AG_GW_Counties'!H5</f>
        <v>929.09999999999991</v>
      </c>
      <c r="H5" s="29">
        <f>'2015_Urban_GW_Counties'!H5</f>
        <v>58.199999999999996</v>
      </c>
      <c r="I5" s="29">
        <f>'2015_MW_GW_Counties'!H5</f>
        <v>97.2</v>
      </c>
      <c r="J5" s="28">
        <f>'2015_AG_GW_Counties'!D5+'2015_Urban_GW_Counties'!D5+'2015_MW_GW_Counties'!D5</f>
        <v>74.7</v>
      </c>
      <c r="K5" s="28">
        <f>'2015_AG_GW_Counties'!E5+'2015_Urban_GW_Counties'!E5+'2015_MW_GW_Counties'!E5</f>
        <v>0</v>
      </c>
      <c r="L5" s="28">
        <f>'2015_AG_GW_Counties'!F5+'2015_Urban_GW_Counties'!F5+'2015_MW_GW_Counties'!F5</f>
        <v>74.099999999999994</v>
      </c>
      <c r="M5" s="28">
        <f>'2015_AG_GW_Counties'!J5</f>
        <v>20.700000000000003</v>
      </c>
      <c r="N5" s="29">
        <f>'2015_Urban_GW_Counties'!J5</f>
        <v>0</v>
      </c>
      <c r="O5" s="29">
        <f>'2015_MW_GW_Counties'!J5</f>
        <v>1.8</v>
      </c>
      <c r="P5" s="28">
        <f>'2015_AG_GW_Counties'!J5+'2015_Urban_GW_Counties'!J5+'2015_MW_GW_Counties'!J5</f>
        <v>22.500000000000004</v>
      </c>
      <c r="Q5" s="29">
        <f>'2015_AG_GW_Counties'!H5+'2015_Urban_GW_Counties'!H5+'2015_MW_GW_Counties'!H5</f>
        <v>1084.5</v>
      </c>
      <c r="S5" s="27">
        <v>104</v>
      </c>
      <c r="T5" s="25" t="s">
        <v>150</v>
      </c>
      <c r="U5" s="28">
        <f>'2015_AG_GW_Counties'!P5</f>
        <v>86.7</v>
      </c>
      <c r="V5" s="29">
        <f>'2015_Urban_GW_Counties'!P5</f>
        <v>22.099999999999994</v>
      </c>
      <c r="W5" s="29">
        <f>'2015_MW_GW_Counties'!P5</f>
        <v>0</v>
      </c>
      <c r="X5" s="29">
        <f t="shared" si="3"/>
        <v>108.8</v>
      </c>
      <c r="Y5" s="28">
        <f>'2015_AG_GW_Counties'!U5</f>
        <v>132.39999999999998</v>
      </c>
      <c r="Z5" s="29">
        <f>'2015_Urban_GW_Counties'!U5</f>
        <v>85</v>
      </c>
      <c r="AA5" s="29">
        <f>'2015_MW_GW_Counties'!U5</f>
        <v>0</v>
      </c>
      <c r="AB5" s="28">
        <f>'2015_AG_GW_Counties'!Q5+'2015_Urban_GW_Counties'!Q5+'2015_MW_GW_Counties'!Q5</f>
        <v>17.600000000000001</v>
      </c>
      <c r="AC5" s="28">
        <f>'2015_AG_GW_Counties'!R5+'2015_Urban_GW_Counties'!R5+'2015_MW_GW_Counties'!R5</f>
        <v>0</v>
      </c>
      <c r="AD5" s="28">
        <f>'2015_AG_GW_Counties'!S5+'2015_Urban_GW_Counties'!S5+'2015_MW_GW_Counties'!S5</f>
        <v>6.4</v>
      </c>
      <c r="AE5" s="28">
        <f>'2015_AG_GW_Counties'!W5</f>
        <v>4.1999999999999993</v>
      </c>
      <c r="AF5" s="29">
        <f>'2015_Urban_GW_Counties'!W5</f>
        <v>28.3</v>
      </c>
      <c r="AG5" s="29">
        <f>'2015_MW_GW_Counties'!W5</f>
        <v>0</v>
      </c>
      <c r="AH5" s="28">
        <f>'2015_AG_GW_Counties'!W5+'2015_Urban_GW_Counties'!W5+'2015_MW_GW_Counties'!W5</f>
        <v>32.5</v>
      </c>
      <c r="AI5" s="29">
        <f t="shared" si="1"/>
        <v>217.39999999999998</v>
      </c>
      <c r="AL5" s="148"/>
      <c r="AM5" s="152">
        <v>104</v>
      </c>
      <c r="AN5" s="153" t="s">
        <v>150</v>
      </c>
      <c r="AO5" s="154">
        <f t="shared" si="2"/>
        <v>86.7</v>
      </c>
      <c r="AP5" s="154">
        <f t="shared" si="2"/>
        <v>22.099999999999994</v>
      </c>
      <c r="AQ5" s="154">
        <f t="shared" si="2"/>
        <v>0</v>
      </c>
      <c r="AR5" s="154">
        <f t="shared" si="2"/>
        <v>108.8</v>
      </c>
      <c r="AS5" s="154">
        <f t="shared" si="2"/>
        <v>132.39999999999998</v>
      </c>
      <c r="AT5" s="154">
        <f t="shared" si="2"/>
        <v>85</v>
      </c>
      <c r="AU5" s="154">
        <f t="shared" si="2"/>
        <v>0</v>
      </c>
      <c r="AV5" s="154">
        <f t="shared" si="2"/>
        <v>17.600000000000001</v>
      </c>
      <c r="AW5" s="154">
        <f t="shared" si="2"/>
        <v>0</v>
      </c>
      <c r="AX5" s="154">
        <f t="shared" si="2"/>
        <v>6.4</v>
      </c>
      <c r="AY5" s="154">
        <f t="shared" si="2"/>
        <v>4.1999999999999993</v>
      </c>
      <c r="AZ5" s="154">
        <f t="shared" si="2"/>
        <v>28.3</v>
      </c>
      <c r="BA5" s="154">
        <f t="shared" si="2"/>
        <v>0</v>
      </c>
      <c r="BB5" s="154">
        <f t="shared" si="2"/>
        <v>32.5</v>
      </c>
      <c r="BC5" s="154">
        <f t="shared" si="2"/>
        <v>217.39999999999998</v>
      </c>
    </row>
    <row r="6" spans="1:56" ht="13.5" thickTop="1" x14ac:dyDescent="0.2">
      <c r="A6" s="23" t="s">
        <v>16</v>
      </c>
      <c r="B6" s="24" t="s">
        <v>17</v>
      </c>
      <c r="C6" s="28">
        <f>'2015_AG_GW_Counties'!C6</f>
        <v>1.2</v>
      </c>
      <c r="D6" s="29">
        <f>'2015_Urban_GW_Counties'!C6</f>
        <v>0.30000000000000004</v>
      </c>
      <c r="E6" s="29">
        <f>'2015_MW_GW_Counties'!C6</f>
        <v>0</v>
      </c>
      <c r="F6" s="29">
        <f t="shared" si="0"/>
        <v>1.5</v>
      </c>
      <c r="G6" s="28">
        <f>'2015_AG_GW_Counties'!H6</f>
        <v>13.3</v>
      </c>
      <c r="H6" s="29">
        <f>'2015_Urban_GW_Counties'!H6</f>
        <v>9.6</v>
      </c>
      <c r="I6" s="29">
        <f>'2015_MW_GW_Counties'!H6</f>
        <v>0</v>
      </c>
      <c r="J6" s="28">
        <f>'2015_AG_GW_Counties'!D6+'2015_Urban_GW_Counties'!D6+'2015_MW_GW_Counties'!D6</f>
        <v>4.5</v>
      </c>
      <c r="K6" s="28">
        <f>'2015_AG_GW_Counties'!E6+'2015_Urban_GW_Counties'!E6+'2015_MW_GW_Counties'!E6</f>
        <v>0</v>
      </c>
      <c r="L6" s="28">
        <f>'2015_AG_GW_Counties'!F6+'2015_Urban_GW_Counties'!F6+'2015_MW_GW_Counties'!F6</f>
        <v>1.5</v>
      </c>
      <c r="M6" s="28">
        <f>'2015_AG_GW_Counties'!J6</f>
        <v>0.8</v>
      </c>
      <c r="N6" s="29">
        <f>'2015_Urban_GW_Counties'!J6</f>
        <v>0</v>
      </c>
      <c r="O6" s="29">
        <f>'2015_MW_GW_Counties'!J6</f>
        <v>0</v>
      </c>
      <c r="P6" s="28">
        <f>'2015_AG_GW_Counties'!J6+'2015_Urban_GW_Counties'!J6+'2015_MW_GW_Counties'!J6</f>
        <v>0.8</v>
      </c>
      <c r="Q6" s="29">
        <f>'2015_AG_GW_Counties'!H6+'2015_Urban_GW_Counties'!H6+'2015_MW_GW_Counties'!H6</f>
        <v>22.9</v>
      </c>
      <c r="S6" s="27">
        <v>201</v>
      </c>
      <c r="T6" s="25" t="s">
        <v>151</v>
      </c>
      <c r="U6" s="28">
        <f>'2015_AG_GW_Counties'!P6</f>
        <v>96.2</v>
      </c>
      <c r="V6" s="29">
        <f>'2015_Urban_GW_Counties'!P6</f>
        <v>11.899999999999999</v>
      </c>
      <c r="W6" s="29">
        <f>'2015_MW_GW_Counties'!P6</f>
        <v>0</v>
      </c>
      <c r="X6" s="29">
        <f t="shared" si="3"/>
        <v>108.1</v>
      </c>
      <c r="Y6" s="28">
        <f>'2015_AG_GW_Counties'!U6</f>
        <v>118.60000000000001</v>
      </c>
      <c r="Z6" s="29">
        <f>'2015_Urban_GW_Counties'!U6</f>
        <v>112</v>
      </c>
      <c r="AA6" s="29">
        <f>'2015_MW_GW_Counties'!U6</f>
        <v>55.5</v>
      </c>
      <c r="AB6" s="28">
        <f>'2015_AG_GW_Counties'!Q6+'2015_Urban_GW_Counties'!Q6+'2015_MW_GW_Counties'!Q6</f>
        <v>26.5</v>
      </c>
      <c r="AC6" s="28">
        <f>'2015_AG_GW_Counties'!R6+'2015_Urban_GW_Counties'!R6+'2015_MW_GW_Counties'!R6</f>
        <v>0</v>
      </c>
      <c r="AD6" s="28">
        <f>'2015_AG_GW_Counties'!S6+'2015_Urban_GW_Counties'!S6+'2015_MW_GW_Counties'!S6</f>
        <v>9.1</v>
      </c>
      <c r="AE6" s="28">
        <f>'2015_AG_GW_Counties'!W6</f>
        <v>0</v>
      </c>
      <c r="AF6" s="29">
        <f>'2015_Urban_GW_Counties'!W6</f>
        <v>0</v>
      </c>
      <c r="AG6" s="29">
        <f>'2015_MW_GW_Counties'!W6</f>
        <v>0</v>
      </c>
      <c r="AH6" s="28">
        <f>'2015_AG_GW_Counties'!W6+'2015_Urban_GW_Counties'!W6+'2015_MW_GW_Counties'!W6</f>
        <v>0</v>
      </c>
      <c r="AI6" s="29">
        <f t="shared" si="1"/>
        <v>286.10000000000002</v>
      </c>
      <c r="AL6" s="148"/>
      <c r="AM6" s="150"/>
      <c r="AN6" s="155" t="s">
        <v>242</v>
      </c>
      <c r="AO6" s="138">
        <f>SUM(AO2:AO5)</f>
        <v>342.59999999999997</v>
      </c>
      <c r="AP6" s="138">
        <f t="shared" ref="AP6:AW6" si="4">SUM(AP2:AP5)</f>
        <v>48.699999999999989</v>
      </c>
      <c r="AQ6" s="138">
        <f t="shared" si="4"/>
        <v>0.6</v>
      </c>
      <c r="AR6" s="138">
        <f t="shared" si="4"/>
        <v>391.90000000000003</v>
      </c>
      <c r="AS6" s="138">
        <f t="shared" si="4"/>
        <v>700.6</v>
      </c>
      <c r="AT6" s="138">
        <f t="shared" si="4"/>
        <v>124.9</v>
      </c>
      <c r="AU6" s="138">
        <f t="shared" si="4"/>
        <v>92.899999999999991</v>
      </c>
      <c r="AV6" s="138">
        <f t="shared" si="4"/>
        <v>55.6</v>
      </c>
      <c r="AW6" s="138">
        <f t="shared" si="4"/>
        <v>0</v>
      </c>
      <c r="AX6" s="138">
        <f>SUM(AX2:AX5)</f>
        <v>24.6</v>
      </c>
      <c r="AY6" s="138">
        <f t="shared" ref="AY6:BA6" si="5">SUM(AY2:AY5)</f>
        <v>47</v>
      </c>
      <c r="AZ6" s="138">
        <f t="shared" si="5"/>
        <v>28.3</v>
      </c>
      <c r="BA6" s="138">
        <f t="shared" si="5"/>
        <v>15.7</v>
      </c>
      <c r="BB6" s="138">
        <f>SUM(BB2:BB5)</f>
        <v>91</v>
      </c>
      <c r="BC6" s="138">
        <f>SUM(BC2:BC5)</f>
        <v>918.40000000000009</v>
      </c>
      <c r="BD6" s="28">
        <f>AS6+AT6+AU6</f>
        <v>918.4</v>
      </c>
    </row>
    <row r="7" spans="1:56" x14ac:dyDescent="0.2">
      <c r="A7" s="23" t="s">
        <v>18</v>
      </c>
      <c r="B7" s="24" t="s">
        <v>19</v>
      </c>
      <c r="C7" s="28">
        <f>'2015_AG_GW_Counties'!C7</f>
        <v>250.4</v>
      </c>
      <c r="D7" s="29">
        <f>'2015_Urban_GW_Counties'!C7</f>
        <v>4.8</v>
      </c>
      <c r="E7" s="29">
        <f>'2015_MW_GW_Counties'!C7</f>
        <v>7.3</v>
      </c>
      <c r="F7" s="29">
        <f t="shared" si="0"/>
        <v>262.5</v>
      </c>
      <c r="G7" s="28">
        <f>'2015_AG_GW_Counties'!H7</f>
        <v>856.80000000000007</v>
      </c>
      <c r="H7" s="29">
        <f>'2015_Urban_GW_Counties'!H7</f>
        <v>5.3</v>
      </c>
      <c r="I7" s="29">
        <f>'2015_MW_GW_Counties'!H7</f>
        <v>141.30000000000001</v>
      </c>
      <c r="J7" s="28">
        <f>'2015_AG_GW_Counties'!D7+'2015_Urban_GW_Counties'!D7+'2015_MW_GW_Counties'!D7</f>
        <v>6.3000000000000007</v>
      </c>
      <c r="K7" s="28">
        <f>'2015_AG_GW_Counties'!E7+'2015_Urban_GW_Counties'!E7+'2015_MW_GW_Counties'!E7</f>
        <v>0</v>
      </c>
      <c r="L7" s="28">
        <f>'2015_AG_GW_Counties'!F7+'2015_Urban_GW_Counties'!F7+'2015_MW_GW_Counties'!F7</f>
        <v>6.6</v>
      </c>
      <c r="M7" s="28">
        <f>'2015_AG_GW_Counties'!J7</f>
        <v>49.9</v>
      </c>
      <c r="N7" s="29">
        <f>'2015_Urban_GW_Counties'!J7</f>
        <v>0</v>
      </c>
      <c r="O7" s="29">
        <f>'2015_MW_GW_Counties'!J7</f>
        <v>21</v>
      </c>
      <c r="P7" s="28">
        <f>'2015_AG_GW_Counties'!J7+'2015_Urban_GW_Counties'!J7+'2015_MW_GW_Counties'!J7</f>
        <v>70.900000000000006</v>
      </c>
      <c r="Q7" s="29">
        <f>'2015_AG_GW_Counties'!H7+'2015_Urban_GW_Counties'!H7+'2015_MW_GW_Counties'!H7</f>
        <v>1003.4000000000001</v>
      </c>
      <c r="S7" s="27">
        <v>202</v>
      </c>
      <c r="T7" s="25" t="s">
        <v>152</v>
      </c>
      <c r="U7" s="28">
        <f>'2015_AG_GW_Counties'!P7</f>
        <v>10.4</v>
      </c>
      <c r="V7" s="29">
        <f>'2015_Urban_GW_Counties'!P7</f>
        <v>185.7</v>
      </c>
      <c r="W7" s="29">
        <f>'2015_MW_GW_Counties'!P7</f>
        <v>0</v>
      </c>
      <c r="X7" s="29">
        <f t="shared" si="3"/>
        <v>196.1</v>
      </c>
      <c r="Y7" s="28">
        <f>'2015_AG_GW_Counties'!U7</f>
        <v>19</v>
      </c>
      <c r="Z7" s="29">
        <f>'2015_Urban_GW_Counties'!U7</f>
        <v>899.1</v>
      </c>
      <c r="AA7" s="29">
        <f>'2015_MW_GW_Counties'!U7</f>
        <v>0.3</v>
      </c>
      <c r="AB7" s="28">
        <f>'2015_AG_GW_Counties'!Q7+'2015_Urban_GW_Counties'!Q7+'2015_MW_GW_Counties'!Q7</f>
        <v>109.3</v>
      </c>
      <c r="AC7" s="28">
        <f>'2015_AG_GW_Counties'!R7+'2015_Urban_GW_Counties'!R7+'2015_MW_GW_Counties'!R7</f>
        <v>38.099999999999994</v>
      </c>
      <c r="AD7" s="28">
        <f>'2015_AG_GW_Counties'!S7+'2015_Urban_GW_Counties'!S7+'2015_MW_GW_Counties'!S7</f>
        <v>47.699999999999996</v>
      </c>
      <c r="AE7" s="28">
        <f>'2015_AG_GW_Counties'!W7</f>
        <v>0</v>
      </c>
      <c r="AF7" s="29">
        <f>'2015_Urban_GW_Counties'!W7</f>
        <v>18</v>
      </c>
      <c r="AG7" s="29">
        <f>'2015_MW_GW_Counties'!W7</f>
        <v>0</v>
      </c>
      <c r="AH7" s="28">
        <f>'2015_AG_GW_Counties'!W7+'2015_Urban_GW_Counties'!W7+'2015_MW_GW_Counties'!W7</f>
        <v>18</v>
      </c>
      <c r="AI7" s="29">
        <f t="shared" si="1"/>
        <v>918.4</v>
      </c>
      <c r="AL7" s="148"/>
      <c r="AM7" s="27"/>
      <c r="AY7" s="28"/>
      <c r="AZ7" s="28"/>
      <c r="BA7" s="28"/>
    </row>
    <row r="8" spans="1:56" x14ac:dyDescent="0.2">
      <c r="A8" s="23" t="s">
        <v>20</v>
      </c>
      <c r="B8" s="24" t="s">
        <v>21</v>
      </c>
      <c r="C8" s="28">
        <f>'2015_AG_GW_Counties'!C8</f>
        <v>1.1000000000000001</v>
      </c>
      <c r="D8" s="29">
        <f>'2015_Urban_GW_Counties'!C8</f>
        <v>12.9</v>
      </c>
      <c r="E8" s="29">
        <f>'2015_MW_GW_Counties'!C8</f>
        <v>0</v>
      </c>
      <c r="F8" s="29">
        <f t="shared" si="0"/>
        <v>14</v>
      </c>
      <c r="G8" s="28">
        <f>'2015_AG_GW_Counties'!H8</f>
        <v>78.2</v>
      </c>
      <c r="H8" s="29">
        <f>'2015_Urban_GW_Counties'!H8</f>
        <v>316.39999999999998</v>
      </c>
      <c r="I8" s="29">
        <f>'2015_MW_GW_Counties'!H8</f>
        <v>0</v>
      </c>
      <c r="J8" s="28">
        <f>'2015_AG_GW_Counties'!D8+'2015_Urban_GW_Counties'!D8+'2015_MW_GW_Counties'!D8</f>
        <v>73.099999999999994</v>
      </c>
      <c r="K8" s="28">
        <f>'2015_AG_GW_Counties'!E8+'2015_Urban_GW_Counties'!E8+'2015_MW_GW_Counties'!E8</f>
        <v>0</v>
      </c>
      <c r="L8" s="28">
        <f>'2015_AG_GW_Counties'!F8+'2015_Urban_GW_Counties'!F8+'2015_MW_GW_Counties'!F8</f>
        <v>24.5</v>
      </c>
      <c r="M8" s="28">
        <f>'2015_AG_GW_Counties'!J8</f>
        <v>0</v>
      </c>
      <c r="N8" s="29">
        <f>'2015_Urban_GW_Counties'!J8</f>
        <v>0</v>
      </c>
      <c r="O8" s="29">
        <f>'2015_MW_GW_Counties'!J8</f>
        <v>0</v>
      </c>
      <c r="P8" s="28">
        <f>'2015_AG_GW_Counties'!J8+'2015_Urban_GW_Counties'!J8+'2015_MW_GW_Counties'!J8</f>
        <v>0</v>
      </c>
      <c r="Q8" s="29">
        <f>'2015_AG_GW_Counties'!H8+'2015_Urban_GW_Counties'!H8+'2015_MW_GW_Counties'!H8</f>
        <v>394.59999999999997</v>
      </c>
      <c r="S8" s="27">
        <v>301</v>
      </c>
      <c r="T8" s="25" t="s">
        <v>153</v>
      </c>
      <c r="U8" s="28">
        <f>'2015_AG_GW_Counties'!P8</f>
        <v>595.29999999999995</v>
      </c>
      <c r="V8" s="29">
        <f>'2015_Urban_GW_Counties'!P8</f>
        <v>85.999999999999986</v>
      </c>
      <c r="W8" s="29">
        <f>'2015_MW_GW_Counties'!P8</f>
        <v>0</v>
      </c>
      <c r="X8" s="29">
        <f t="shared" si="3"/>
        <v>681.3</v>
      </c>
      <c r="Y8" s="28">
        <f>'2015_AG_GW_Counties'!U8</f>
        <v>627.69999999999993</v>
      </c>
      <c r="Z8" s="29">
        <f>'2015_Urban_GW_Counties'!U8</f>
        <v>115.89999999999999</v>
      </c>
      <c r="AA8" s="29">
        <f>'2015_MW_GW_Counties'!U8</f>
        <v>0.4</v>
      </c>
      <c r="AB8" s="28">
        <f>'2015_AG_GW_Counties'!Q8+'2015_Urban_GW_Counties'!Q8+'2015_MW_GW_Counties'!Q8</f>
        <v>134</v>
      </c>
      <c r="AC8" s="28">
        <f>'2015_AG_GW_Counties'!R8+'2015_Urban_GW_Counties'!R8+'2015_MW_GW_Counties'!R8</f>
        <v>3.9000000000000004</v>
      </c>
      <c r="AD8" s="28">
        <f>'2015_AG_GW_Counties'!S8+'2015_Urban_GW_Counties'!S8+'2015_MW_GW_Counties'!S8</f>
        <v>7.6</v>
      </c>
      <c r="AE8" s="28">
        <f>'2015_AG_GW_Counties'!W8</f>
        <v>0</v>
      </c>
      <c r="AF8" s="29">
        <f>'2015_Urban_GW_Counties'!W8</f>
        <v>0</v>
      </c>
      <c r="AG8" s="29">
        <f>'2015_MW_GW_Counties'!W8</f>
        <v>0</v>
      </c>
      <c r="AH8" s="28">
        <f>'2015_AG_GW_Counties'!W8+'2015_Urban_GW_Counties'!W8+'2015_MW_GW_Counties'!W8</f>
        <v>0</v>
      </c>
      <c r="AI8" s="29">
        <f t="shared" si="1"/>
        <v>743.99999999999989</v>
      </c>
      <c r="AL8" s="148"/>
      <c r="AM8" s="27"/>
      <c r="AY8" s="28"/>
      <c r="AZ8" s="28"/>
      <c r="BA8" s="28"/>
    </row>
    <row r="9" spans="1:56" x14ac:dyDescent="0.2">
      <c r="A9" s="23" t="s">
        <v>22</v>
      </c>
      <c r="B9" s="24" t="s">
        <v>23</v>
      </c>
      <c r="C9" s="28">
        <f>'2015_AG_GW_Counties'!C9</f>
        <v>21</v>
      </c>
      <c r="D9" s="29">
        <f>'2015_Urban_GW_Counties'!C9</f>
        <v>3.1</v>
      </c>
      <c r="E9" s="29">
        <f>'2015_MW_GW_Counties'!C9</f>
        <v>0</v>
      </c>
      <c r="F9" s="29">
        <f t="shared" si="0"/>
        <v>24.1</v>
      </c>
      <c r="G9" s="28">
        <f>'2015_AG_GW_Counties'!H9</f>
        <v>21.2</v>
      </c>
      <c r="H9" s="29">
        <f>'2015_Urban_GW_Counties'!H9</f>
        <v>3.8000000000000003</v>
      </c>
      <c r="I9" s="29">
        <f>'2015_MW_GW_Counties'!H9</f>
        <v>0</v>
      </c>
      <c r="J9" s="28">
        <f>'2015_AG_GW_Counties'!D9+'2015_Urban_GW_Counties'!D9+'2015_MW_GW_Counties'!D9</f>
        <v>3.8</v>
      </c>
      <c r="K9" s="28">
        <f>'2015_AG_GW_Counties'!E9+'2015_Urban_GW_Counties'!E9+'2015_MW_GW_Counties'!E9</f>
        <v>0</v>
      </c>
      <c r="L9" s="28">
        <f>'2015_AG_GW_Counties'!F9+'2015_Urban_GW_Counties'!F9+'2015_MW_GW_Counties'!F9</f>
        <v>0</v>
      </c>
      <c r="M9" s="28">
        <f>'2015_AG_GW_Counties'!J9</f>
        <v>0</v>
      </c>
      <c r="N9" s="29">
        <f>'2015_Urban_GW_Counties'!J9</f>
        <v>0</v>
      </c>
      <c r="O9" s="29">
        <f>'2015_MW_GW_Counties'!J9</f>
        <v>0</v>
      </c>
      <c r="P9" s="28">
        <f>'2015_AG_GW_Counties'!J9+'2015_Urban_GW_Counties'!J9+'2015_MW_GW_Counties'!J9</f>
        <v>0</v>
      </c>
      <c r="Q9" s="29">
        <f>'2015_AG_GW_Counties'!H9+'2015_Urban_GW_Counties'!H9+'2015_MW_GW_Counties'!H9</f>
        <v>25</v>
      </c>
      <c r="S9" s="27">
        <v>302</v>
      </c>
      <c r="T9" s="25" t="s">
        <v>154</v>
      </c>
      <c r="U9" s="28">
        <f>'2015_AG_GW_Counties'!P9</f>
        <v>434.69999999999993</v>
      </c>
      <c r="V9" s="29">
        <f>'2015_Urban_GW_Counties'!P9</f>
        <v>73.399999999999991</v>
      </c>
      <c r="W9" s="29">
        <f>'2015_MW_GW_Counties'!P9</f>
        <v>0</v>
      </c>
      <c r="X9" s="29">
        <f t="shared" si="3"/>
        <v>508.09999999999991</v>
      </c>
      <c r="Y9" s="28">
        <f>'2015_AG_GW_Counties'!U9</f>
        <v>454.59999999999991</v>
      </c>
      <c r="Z9" s="29">
        <f>'2015_Urban_GW_Counties'!U9</f>
        <v>118.89999999999999</v>
      </c>
      <c r="AA9" s="29">
        <f>'2015_MW_GW_Counties'!U9</f>
        <v>0</v>
      </c>
      <c r="AB9" s="28">
        <f>'2015_AG_GW_Counties'!Q9+'2015_Urban_GW_Counties'!Q9+'2015_MW_GW_Counties'!Q9</f>
        <v>58.1</v>
      </c>
      <c r="AC9" s="28">
        <f>'2015_AG_GW_Counties'!R9+'2015_Urban_GW_Counties'!R9+'2015_MW_GW_Counties'!R9</f>
        <v>0.4</v>
      </c>
      <c r="AD9" s="28">
        <f>'2015_AG_GW_Counties'!S9+'2015_Urban_GW_Counties'!S9+'2015_MW_GW_Counties'!S9</f>
        <v>0</v>
      </c>
      <c r="AE9" s="28">
        <f>'2015_AG_GW_Counties'!W9</f>
        <v>0</v>
      </c>
      <c r="AF9" s="29">
        <f>'2015_Urban_GW_Counties'!W9</f>
        <v>0</v>
      </c>
      <c r="AG9" s="29">
        <f>'2015_MW_GW_Counties'!W9</f>
        <v>0</v>
      </c>
      <c r="AH9" s="28">
        <f>'2015_AG_GW_Counties'!W9+'2015_Urban_GW_Counties'!W9+'2015_MW_GW_Counties'!W9</f>
        <v>0</v>
      </c>
      <c r="AI9" s="29">
        <f t="shared" si="1"/>
        <v>573.49999999999989</v>
      </c>
      <c r="AL9" s="148" t="s">
        <v>230</v>
      </c>
      <c r="AM9" s="150">
        <v>201</v>
      </c>
      <c r="AN9" s="151" t="s">
        <v>151</v>
      </c>
      <c r="AO9" s="138">
        <f t="shared" ref="AO9:BA10" si="6">U6</f>
        <v>96.2</v>
      </c>
      <c r="AP9" s="138">
        <f t="shared" si="6"/>
        <v>11.899999999999999</v>
      </c>
      <c r="AQ9" s="138">
        <f t="shared" si="6"/>
        <v>0</v>
      </c>
      <c r="AR9" s="138">
        <f t="shared" si="6"/>
        <v>108.1</v>
      </c>
      <c r="AS9" s="138">
        <f t="shared" si="6"/>
        <v>118.60000000000001</v>
      </c>
      <c r="AT9" s="138">
        <f t="shared" si="6"/>
        <v>112</v>
      </c>
      <c r="AU9" s="138">
        <f t="shared" si="6"/>
        <v>55.5</v>
      </c>
      <c r="AV9" s="138">
        <f t="shared" si="6"/>
        <v>26.5</v>
      </c>
      <c r="AW9" s="138">
        <f t="shared" si="6"/>
        <v>0</v>
      </c>
      <c r="AX9" s="138">
        <f t="shared" si="6"/>
        <v>9.1</v>
      </c>
      <c r="AY9" s="138">
        <f t="shared" si="6"/>
        <v>0</v>
      </c>
      <c r="AZ9" s="138">
        <f t="shared" si="6"/>
        <v>0</v>
      </c>
      <c r="BA9" s="138">
        <f t="shared" si="6"/>
        <v>0</v>
      </c>
      <c r="BB9" s="138">
        <f>AH6</f>
        <v>0</v>
      </c>
      <c r="BC9" s="138">
        <f>AI6</f>
        <v>286.10000000000002</v>
      </c>
    </row>
    <row r="10" spans="1:56" ht="13.5" thickBot="1" x14ac:dyDescent="0.25">
      <c r="A10" s="23" t="s">
        <v>24</v>
      </c>
      <c r="B10" s="24" t="s">
        <v>25</v>
      </c>
      <c r="C10" s="28">
        <f>'2015_AG_GW_Counties'!C10</f>
        <v>1.4</v>
      </c>
      <c r="D10" s="29">
        <f>'2015_Urban_GW_Counties'!C10</f>
        <v>10.899999999999999</v>
      </c>
      <c r="E10" s="29">
        <f>'2015_MW_GW_Counties'!C10</f>
        <v>0</v>
      </c>
      <c r="F10" s="29">
        <f t="shared" si="0"/>
        <v>12.299999999999999</v>
      </c>
      <c r="G10" s="28">
        <f>'2015_AG_GW_Counties'!H10</f>
        <v>15.8</v>
      </c>
      <c r="H10" s="29">
        <f>'2015_Urban_GW_Counties'!H10</f>
        <v>42.6</v>
      </c>
      <c r="I10" s="29">
        <f>'2015_MW_GW_Counties'!H10</f>
        <v>0</v>
      </c>
      <c r="J10" s="28">
        <f>'2015_AG_GW_Counties'!D10+'2015_Urban_GW_Counties'!D10+'2015_MW_GW_Counties'!D10</f>
        <v>11</v>
      </c>
      <c r="K10" s="28">
        <f>'2015_AG_GW_Counties'!E10+'2015_Urban_GW_Counties'!E10+'2015_MW_GW_Counties'!E10</f>
        <v>0</v>
      </c>
      <c r="L10" s="28">
        <f>'2015_AG_GW_Counties'!F10+'2015_Urban_GW_Counties'!F10+'2015_MW_GW_Counties'!F10</f>
        <v>6.7</v>
      </c>
      <c r="M10" s="28">
        <f>'2015_AG_GW_Counties'!J10</f>
        <v>0</v>
      </c>
      <c r="N10" s="29">
        <f>'2015_Urban_GW_Counties'!J10</f>
        <v>0</v>
      </c>
      <c r="O10" s="29">
        <f>'2015_MW_GW_Counties'!J10</f>
        <v>0</v>
      </c>
      <c r="P10" s="28">
        <f>'2015_AG_GW_Counties'!J10+'2015_Urban_GW_Counties'!J10+'2015_MW_GW_Counties'!J10</f>
        <v>0</v>
      </c>
      <c r="Q10" s="29">
        <f>'2015_AG_GW_Counties'!H10+'2015_Urban_GW_Counties'!H10+'2015_MW_GW_Counties'!H10</f>
        <v>58.400000000000006</v>
      </c>
      <c r="S10" s="27">
        <v>401</v>
      </c>
      <c r="T10" s="25" t="s">
        <v>93</v>
      </c>
      <c r="U10" s="28">
        <f>'2015_AG_GW_Counties'!P10</f>
        <v>305.60000000000002</v>
      </c>
      <c r="V10" s="29">
        <f>'2015_Urban_GW_Counties'!P10</f>
        <v>71.699999999999989</v>
      </c>
      <c r="W10" s="29">
        <f>'2015_MW_GW_Counties'!P10</f>
        <v>0</v>
      </c>
      <c r="X10" s="29">
        <f t="shared" si="3"/>
        <v>377.3</v>
      </c>
      <c r="Y10" s="28">
        <f>'2015_AG_GW_Counties'!U10</f>
        <v>317.04500000000002</v>
      </c>
      <c r="Z10" s="29">
        <f>'2015_Urban_GW_Counties'!U10</f>
        <v>213.255</v>
      </c>
      <c r="AA10" s="29">
        <f>'2015_MW_GW_Counties'!U10</f>
        <v>0</v>
      </c>
      <c r="AB10" s="28">
        <f>'2015_AG_GW_Counties'!Q10+'2015_Urban_GW_Counties'!Q10+'2015_MW_GW_Counties'!Q10</f>
        <v>52.099999999999994</v>
      </c>
      <c r="AC10" s="28">
        <f>'2015_AG_GW_Counties'!R10+'2015_Urban_GW_Counties'!R10+'2015_MW_GW_Counties'!R10</f>
        <v>5.4</v>
      </c>
      <c r="AD10" s="28">
        <f>'2015_AG_GW_Counties'!S10+'2015_Urban_GW_Counties'!S10+'2015_MW_GW_Counties'!S10</f>
        <v>0</v>
      </c>
      <c r="AE10" s="28">
        <f>'2015_AG_GW_Counties'!W10</f>
        <v>0</v>
      </c>
      <c r="AF10" s="29">
        <f>'2015_Urban_GW_Counties'!W10</f>
        <v>0</v>
      </c>
      <c r="AG10" s="29">
        <f>'2015_MW_GW_Counties'!W10</f>
        <v>0</v>
      </c>
      <c r="AH10" s="28">
        <f>'2015_AG_GW_Counties'!W10+'2015_Urban_GW_Counties'!W10+'2015_MW_GW_Counties'!W10</f>
        <v>0</v>
      </c>
      <c r="AI10" s="29">
        <f t="shared" si="1"/>
        <v>530.29999999999995</v>
      </c>
      <c r="AL10" s="148"/>
      <c r="AM10" s="152">
        <v>202</v>
      </c>
      <c r="AN10" s="153" t="s">
        <v>152</v>
      </c>
      <c r="AO10" s="154">
        <f t="shared" si="6"/>
        <v>10.4</v>
      </c>
      <c r="AP10" s="154">
        <f t="shared" si="6"/>
        <v>185.7</v>
      </c>
      <c r="AQ10" s="154">
        <f t="shared" si="6"/>
        <v>0</v>
      </c>
      <c r="AR10" s="154">
        <f t="shared" si="6"/>
        <v>196.1</v>
      </c>
      <c r="AS10" s="154">
        <f t="shared" si="6"/>
        <v>19</v>
      </c>
      <c r="AT10" s="154">
        <f t="shared" si="6"/>
        <v>899.1</v>
      </c>
      <c r="AU10" s="154">
        <f t="shared" si="6"/>
        <v>0.3</v>
      </c>
      <c r="AV10" s="154">
        <f t="shared" si="6"/>
        <v>109.3</v>
      </c>
      <c r="AW10" s="154">
        <f t="shared" si="6"/>
        <v>38.099999999999994</v>
      </c>
      <c r="AX10" s="154">
        <f t="shared" si="6"/>
        <v>47.699999999999996</v>
      </c>
      <c r="AY10" s="154">
        <f t="shared" si="6"/>
        <v>0</v>
      </c>
      <c r="AZ10" s="154">
        <f t="shared" si="6"/>
        <v>18</v>
      </c>
      <c r="BA10" s="154">
        <f t="shared" si="6"/>
        <v>0</v>
      </c>
      <c r="BB10" s="154">
        <f>AH7</f>
        <v>18</v>
      </c>
      <c r="BC10" s="154">
        <f>AI7</f>
        <v>918.4</v>
      </c>
    </row>
    <row r="11" spans="1:56" ht="13.5" thickTop="1" x14ac:dyDescent="0.2">
      <c r="A11" s="23" t="s">
        <v>26</v>
      </c>
      <c r="B11" s="24" t="s">
        <v>27</v>
      </c>
      <c r="C11" s="28">
        <f>'2015_AG_GW_Counties'!C11</f>
        <v>3321.8999999999996</v>
      </c>
      <c r="D11" s="29">
        <f>'2015_Urban_GW_Counties'!C11</f>
        <v>156.60000000000002</v>
      </c>
      <c r="E11" s="29">
        <f>'2015_MW_GW_Counties'!C11</f>
        <v>9.1999999999999993</v>
      </c>
      <c r="F11" s="29">
        <f t="shared" si="0"/>
        <v>3487.6999999999994</v>
      </c>
      <c r="G11" s="28">
        <f>'2015_AG_GW_Counties'!H11</f>
        <v>3924.8</v>
      </c>
      <c r="H11" s="29">
        <f>'2015_Urban_GW_Counties'!H11</f>
        <v>198</v>
      </c>
      <c r="I11" s="29">
        <f>'2015_MW_GW_Counties'!H11</f>
        <v>27.9</v>
      </c>
      <c r="J11" s="28">
        <f>'2015_AG_GW_Counties'!D11+'2015_Urban_GW_Counties'!D11+'2015_MW_GW_Counties'!D11</f>
        <v>504.09999999999991</v>
      </c>
      <c r="K11" s="28">
        <f>'2015_AG_GW_Counties'!E11+'2015_Urban_GW_Counties'!E11+'2015_MW_GW_Counties'!E11</f>
        <v>1.1000000000000001</v>
      </c>
      <c r="L11" s="28">
        <f>'2015_AG_GW_Counties'!F11+'2015_Urban_GW_Counties'!F11+'2015_MW_GW_Counties'!F11</f>
        <v>21.900000000000002</v>
      </c>
      <c r="M11" s="28">
        <f>'2015_AG_GW_Counties'!J11</f>
        <v>0</v>
      </c>
      <c r="N11" s="29">
        <f>'2015_Urban_GW_Counties'!J11</f>
        <v>0</v>
      </c>
      <c r="O11" s="29">
        <f>'2015_MW_GW_Counties'!J11</f>
        <v>0</v>
      </c>
      <c r="P11" s="28">
        <f>'2015_AG_GW_Counties'!J11+'2015_Urban_GW_Counties'!J11+'2015_MW_GW_Counties'!J11</f>
        <v>0</v>
      </c>
      <c r="Q11" s="29">
        <f>'2015_AG_GW_Counties'!H11+'2015_Urban_GW_Counties'!H11+'2015_MW_GW_Counties'!H11</f>
        <v>4150.7</v>
      </c>
      <c r="S11" s="27">
        <v>402</v>
      </c>
      <c r="T11" s="25" t="s">
        <v>155</v>
      </c>
      <c r="U11" s="28">
        <f>'2015_AG_GW_Counties'!P11</f>
        <v>3.3</v>
      </c>
      <c r="V11" s="29">
        <f>'2015_Urban_GW_Counties'!P11</f>
        <v>434.50000000000011</v>
      </c>
      <c r="W11" s="29">
        <f>'2015_MW_GW_Counties'!P11</f>
        <v>0</v>
      </c>
      <c r="X11" s="29">
        <f t="shared" si="3"/>
        <v>437.80000000000013</v>
      </c>
      <c r="Y11" s="28">
        <f>'2015_AG_GW_Counties'!U11</f>
        <v>6.5</v>
      </c>
      <c r="Z11" s="29">
        <f>'2015_Urban_GW_Counties'!U11</f>
        <v>1298.6999999999998</v>
      </c>
      <c r="AA11" s="29">
        <f>'2015_MW_GW_Counties'!U11</f>
        <v>25</v>
      </c>
      <c r="AB11" s="28">
        <f>'2015_AG_GW_Counties'!Q11+'2015_Urban_GW_Counties'!Q11+'2015_MW_GW_Counties'!Q11</f>
        <v>50.999999999999993</v>
      </c>
      <c r="AC11" s="28">
        <f>'2015_AG_GW_Counties'!R11+'2015_Urban_GW_Counties'!R11+'2015_MW_GW_Counties'!R11</f>
        <v>38.299999999999997</v>
      </c>
      <c r="AD11" s="28">
        <f>'2015_AG_GW_Counties'!S11+'2015_Urban_GW_Counties'!S11+'2015_MW_GW_Counties'!S11</f>
        <v>0</v>
      </c>
      <c r="AE11" s="28">
        <f>'2015_AG_GW_Counties'!W11</f>
        <v>0</v>
      </c>
      <c r="AF11" s="29">
        <f>'2015_Urban_GW_Counties'!W11</f>
        <v>0</v>
      </c>
      <c r="AG11" s="29">
        <f>'2015_MW_GW_Counties'!W11</f>
        <v>0</v>
      </c>
      <c r="AH11" s="28">
        <f>'2015_AG_GW_Counties'!W11+'2015_Urban_GW_Counties'!W11+'2015_MW_GW_Counties'!W11</f>
        <v>0</v>
      </c>
      <c r="AI11" s="29">
        <f t="shared" si="1"/>
        <v>1330.1999999999998</v>
      </c>
      <c r="AL11" s="148"/>
      <c r="AM11" s="150"/>
      <c r="AN11" s="155" t="s">
        <v>242</v>
      </c>
      <c r="AO11" s="138">
        <f>SUM(AO9:AO10)</f>
        <v>106.60000000000001</v>
      </c>
      <c r="AP11" s="138">
        <f t="shared" ref="AP11:BC11" si="7">SUM(AP9:AP10)</f>
        <v>197.6</v>
      </c>
      <c r="AQ11" s="138">
        <f t="shared" si="7"/>
        <v>0</v>
      </c>
      <c r="AR11" s="138">
        <f t="shared" si="7"/>
        <v>304.2</v>
      </c>
      <c r="AS11" s="138">
        <f t="shared" si="7"/>
        <v>137.60000000000002</v>
      </c>
      <c r="AT11" s="138">
        <f t="shared" si="7"/>
        <v>1011.1</v>
      </c>
      <c r="AU11" s="138">
        <f t="shared" si="7"/>
        <v>55.8</v>
      </c>
      <c r="AV11" s="138">
        <f t="shared" si="7"/>
        <v>135.80000000000001</v>
      </c>
      <c r="AW11" s="138">
        <f t="shared" si="7"/>
        <v>38.099999999999994</v>
      </c>
      <c r="AX11" s="138">
        <f t="shared" si="7"/>
        <v>56.8</v>
      </c>
      <c r="AY11" s="138">
        <f t="shared" si="7"/>
        <v>0</v>
      </c>
      <c r="AZ11" s="138">
        <f t="shared" si="7"/>
        <v>18</v>
      </c>
      <c r="BA11" s="138">
        <f t="shared" si="7"/>
        <v>0</v>
      </c>
      <c r="BB11" s="138">
        <f t="shared" si="7"/>
        <v>18</v>
      </c>
      <c r="BC11" s="138">
        <f t="shared" si="7"/>
        <v>1204.5</v>
      </c>
      <c r="BD11" s="28">
        <f>AS11+AT11+AU11</f>
        <v>1204.5</v>
      </c>
    </row>
    <row r="12" spans="1:56" x14ac:dyDescent="0.2">
      <c r="A12" s="23" t="s">
        <v>28</v>
      </c>
      <c r="B12" s="24" t="s">
        <v>29</v>
      </c>
      <c r="C12" s="28">
        <f>'2015_AG_GW_Counties'!C12</f>
        <v>388.70000000000005</v>
      </c>
      <c r="D12" s="29">
        <f>'2015_Urban_GW_Counties'!C12</f>
        <v>6.3000000000000007</v>
      </c>
      <c r="E12" s="29">
        <f>'2015_MW_GW_Counties'!C12</f>
        <v>2.7</v>
      </c>
      <c r="F12" s="29">
        <f t="shared" si="0"/>
        <v>397.70000000000005</v>
      </c>
      <c r="G12" s="28">
        <f>'2015_AG_GW_Counties'!H12</f>
        <v>868.19999999999993</v>
      </c>
      <c r="H12" s="29">
        <f>'2015_Urban_GW_Counties'!H12</f>
        <v>6.3000000000000007</v>
      </c>
      <c r="I12" s="29">
        <f>'2015_MW_GW_Counties'!H12</f>
        <v>69.5</v>
      </c>
      <c r="J12" s="28">
        <f>'2015_AG_GW_Counties'!D12+'2015_Urban_GW_Counties'!D12+'2015_MW_GW_Counties'!D12</f>
        <v>27.2</v>
      </c>
      <c r="K12" s="28">
        <f>'2015_AG_GW_Counties'!E12+'2015_Urban_GW_Counties'!E12+'2015_MW_GW_Counties'!E12</f>
        <v>0</v>
      </c>
      <c r="L12" s="28">
        <f>'2015_AG_GW_Counties'!F12+'2015_Urban_GW_Counties'!F12+'2015_MW_GW_Counties'!F12</f>
        <v>36.799999999999997</v>
      </c>
      <c r="M12" s="28">
        <f>'2015_AG_GW_Counties'!J12</f>
        <v>30.5</v>
      </c>
      <c r="N12" s="29">
        <f>'2015_Urban_GW_Counties'!J12</f>
        <v>0</v>
      </c>
      <c r="O12" s="29">
        <f>'2015_MW_GW_Counties'!J12</f>
        <v>4.2</v>
      </c>
      <c r="P12" s="28">
        <f>'2015_AG_GW_Counties'!J12+'2015_Urban_GW_Counties'!J12+'2015_MW_GW_Counties'!J12</f>
        <v>34.700000000000003</v>
      </c>
      <c r="Q12" s="29">
        <f>'2015_AG_GW_Counties'!H12+'2015_Urban_GW_Counties'!H12+'2015_MW_GW_Counties'!H12</f>
        <v>943.99999999999989</v>
      </c>
      <c r="S12" s="27">
        <v>403</v>
      </c>
      <c r="T12" s="25" t="s">
        <v>156</v>
      </c>
      <c r="U12" s="28">
        <f>'2015_AG_GW_Counties'!P12</f>
        <v>150.5</v>
      </c>
      <c r="V12" s="29">
        <f>'2015_Urban_GW_Counties'!P12</f>
        <v>441.1</v>
      </c>
      <c r="W12" s="29">
        <f>'2015_MW_GW_Counties'!P12</f>
        <v>0.2</v>
      </c>
      <c r="X12" s="29">
        <f t="shared" si="3"/>
        <v>591.80000000000007</v>
      </c>
      <c r="Y12" s="28">
        <f>'2015_AG_GW_Counties'!U12</f>
        <v>153.39999999999998</v>
      </c>
      <c r="Z12" s="29">
        <f>'2015_Urban_GW_Counties'!U12</f>
        <v>1023.8</v>
      </c>
      <c r="AA12" s="29">
        <f>'2015_MW_GW_Counties'!U12</f>
        <v>6.1</v>
      </c>
      <c r="AB12" s="28">
        <f>'2015_AG_GW_Counties'!Q12+'2015_Urban_GW_Counties'!Q12+'2015_MW_GW_Counties'!Q12</f>
        <v>238.00000000000003</v>
      </c>
      <c r="AC12" s="28">
        <f>'2015_AG_GW_Counties'!R12+'2015_Urban_GW_Counties'!R12+'2015_MW_GW_Counties'!R12</f>
        <v>62.8</v>
      </c>
      <c r="AD12" s="28">
        <f>'2015_AG_GW_Counties'!S12+'2015_Urban_GW_Counties'!S12+'2015_MW_GW_Counties'!S12</f>
        <v>0</v>
      </c>
      <c r="AE12" s="28">
        <f>'2015_AG_GW_Counties'!W12</f>
        <v>2.6</v>
      </c>
      <c r="AF12" s="29">
        <f>'2015_Urban_GW_Counties'!W12</f>
        <v>206.7</v>
      </c>
      <c r="AG12" s="29">
        <f>'2015_MW_GW_Counties'!W12</f>
        <v>0</v>
      </c>
      <c r="AH12" s="28">
        <f>'2015_AG_GW_Counties'!W12+'2015_Urban_GW_Counties'!W12+'2015_MW_GW_Counties'!W12</f>
        <v>209.29999999999998</v>
      </c>
      <c r="AI12" s="29">
        <f t="shared" si="1"/>
        <v>1183.2999999999997</v>
      </c>
      <c r="AL12" s="148"/>
      <c r="AM12" s="27"/>
      <c r="AY12" s="28"/>
      <c r="AZ12" s="28"/>
      <c r="BA12" s="28"/>
    </row>
    <row r="13" spans="1:56" x14ac:dyDescent="0.2">
      <c r="A13" s="23" t="s">
        <v>30</v>
      </c>
      <c r="B13" s="24" t="s">
        <v>31</v>
      </c>
      <c r="C13" s="28">
        <f>'2015_AG_GW_Counties'!C13</f>
        <v>81.300000000000011</v>
      </c>
      <c r="D13" s="29">
        <f>'2015_Urban_GW_Counties'!C13</f>
        <v>13.7</v>
      </c>
      <c r="E13" s="29">
        <f>'2015_MW_GW_Counties'!C13</f>
        <v>0</v>
      </c>
      <c r="F13" s="29">
        <f t="shared" si="0"/>
        <v>95.000000000000014</v>
      </c>
      <c r="G13" s="28">
        <f>'2015_AG_GW_Counties'!H13</f>
        <v>85.800000000000011</v>
      </c>
      <c r="H13" s="29">
        <f>'2015_Urban_GW_Counties'!H13</f>
        <v>18.399999999999999</v>
      </c>
      <c r="I13" s="29">
        <f>'2015_MW_GW_Counties'!H13</f>
        <v>0</v>
      </c>
      <c r="J13" s="28">
        <f>'2015_AG_GW_Counties'!D13+'2015_Urban_GW_Counties'!D13+'2015_MW_GW_Counties'!D13</f>
        <v>13.1</v>
      </c>
      <c r="K13" s="28">
        <f>'2015_AG_GW_Counties'!E13+'2015_Urban_GW_Counties'!E13+'2015_MW_GW_Counties'!E13</f>
        <v>0</v>
      </c>
      <c r="L13" s="28">
        <f>'2015_AG_GW_Counties'!F13+'2015_Urban_GW_Counties'!F13+'2015_MW_GW_Counties'!F13</f>
        <v>0</v>
      </c>
      <c r="M13" s="28">
        <f>'2015_AG_GW_Counties'!J13</f>
        <v>0</v>
      </c>
      <c r="N13" s="29">
        <f>'2015_Urban_GW_Counties'!J13</f>
        <v>0</v>
      </c>
      <c r="O13" s="29">
        <f>'2015_MW_GW_Counties'!J13</f>
        <v>0</v>
      </c>
      <c r="P13" s="28">
        <f>'2015_AG_GW_Counties'!J13+'2015_Urban_GW_Counties'!J13+'2015_MW_GW_Counties'!J13</f>
        <v>0</v>
      </c>
      <c r="Q13" s="29">
        <f>'2015_AG_GW_Counties'!H13+'2015_Urban_GW_Counties'!H13+'2015_MW_GW_Counties'!H13</f>
        <v>104.20000000000002</v>
      </c>
      <c r="S13" s="27">
        <v>404</v>
      </c>
      <c r="T13" s="25" t="s">
        <v>81</v>
      </c>
      <c r="U13" s="28">
        <f>'2015_AG_GW_Counties'!P13</f>
        <v>28.1</v>
      </c>
      <c r="V13" s="29">
        <f>'2015_Urban_GW_Counties'!P13</f>
        <v>27.4</v>
      </c>
      <c r="W13" s="29">
        <f>'2015_MW_GW_Counties'!P13</f>
        <v>0</v>
      </c>
      <c r="X13" s="29">
        <f t="shared" si="3"/>
        <v>55.5</v>
      </c>
      <c r="Y13" s="28">
        <f>'2015_AG_GW_Counties'!U13</f>
        <v>214.4</v>
      </c>
      <c r="Z13" s="29">
        <f>'2015_Urban_GW_Counties'!U13</f>
        <v>673.40000000000009</v>
      </c>
      <c r="AA13" s="29">
        <f>'2015_MW_GW_Counties'!U13</f>
        <v>0</v>
      </c>
      <c r="AB13" s="28">
        <f>'2015_AG_GW_Counties'!Q13+'2015_Urban_GW_Counties'!Q13+'2015_MW_GW_Counties'!Q13</f>
        <v>15.700000000000001</v>
      </c>
      <c r="AC13" s="28">
        <f>'2015_AG_GW_Counties'!R13+'2015_Urban_GW_Counties'!R13+'2015_MW_GW_Counties'!R13</f>
        <v>0</v>
      </c>
      <c r="AD13" s="28">
        <f>'2015_AG_GW_Counties'!S13+'2015_Urban_GW_Counties'!S13+'2015_MW_GW_Counties'!S13</f>
        <v>0</v>
      </c>
      <c r="AE13" s="28">
        <f>'2015_AG_GW_Counties'!W13</f>
        <v>0</v>
      </c>
      <c r="AF13" s="29">
        <f>'2015_Urban_GW_Counties'!W13</f>
        <v>0</v>
      </c>
      <c r="AG13" s="29">
        <f>'2015_MW_GW_Counties'!W13</f>
        <v>0</v>
      </c>
      <c r="AH13" s="28">
        <f>'2015_AG_GW_Counties'!W13+'2015_Urban_GW_Counties'!W13+'2015_MW_GW_Counties'!W13</f>
        <v>0</v>
      </c>
      <c r="AI13" s="29">
        <f t="shared" si="1"/>
        <v>887.80000000000007</v>
      </c>
      <c r="AL13" s="148"/>
      <c r="AM13" s="27"/>
      <c r="AY13" s="28"/>
      <c r="AZ13" s="28"/>
      <c r="BA13" s="28"/>
    </row>
    <row r="14" spans="1:56" x14ac:dyDescent="0.2">
      <c r="A14" s="23" t="s">
        <v>32</v>
      </c>
      <c r="B14" s="24" t="s">
        <v>33</v>
      </c>
      <c r="C14" s="28">
        <f>'2015_AG_GW_Counties'!C14</f>
        <v>0</v>
      </c>
      <c r="D14" s="29">
        <f>'2015_Urban_GW_Counties'!C14</f>
        <v>0.9</v>
      </c>
      <c r="E14" s="29">
        <f>'2015_MW_GW_Counties'!C14</f>
        <v>0</v>
      </c>
      <c r="F14" s="29">
        <f t="shared" si="0"/>
        <v>0.9</v>
      </c>
      <c r="G14" s="28">
        <f>'2015_AG_GW_Counties'!H14</f>
        <v>2638.1</v>
      </c>
      <c r="H14" s="29">
        <f>'2015_Urban_GW_Counties'!H14</f>
        <v>58.6</v>
      </c>
      <c r="I14" s="29">
        <f>'2015_MW_GW_Counties'!H14</f>
        <v>44.5</v>
      </c>
      <c r="J14" s="28">
        <f>'2015_AG_GW_Counties'!D14+'2015_Urban_GW_Counties'!D14+'2015_MW_GW_Counties'!D14</f>
        <v>1.4</v>
      </c>
      <c r="K14" s="28">
        <f>'2015_AG_GW_Counties'!E14+'2015_Urban_GW_Counties'!E14+'2015_MW_GW_Counties'!E14</f>
        <v>0</v>
      </c>
      <c r="L14" s="28">
        <f>'2015_AG_GW_Counties'!F14+'2015_Urban_GW_Counties'!F14+'2015_MW_GW_Counties'!F14</f>
        <v>0</v>
      </c>
      <c r="M14" s="28">
        <f>'2015_AG_GW_Counties'!J14</f>
        <v>94.7</v>
      </c>
      <c r="N14" s="29">
        <f>'2015_Urban_GW_Counties'!J14</f>
        <v>0.1</v>
      </c>
      <c r="O14" s="29">
        <f>'2015_MW_GW_Counties'!J14</f>
        <v>0</v>
      </c>
      <c r="P14" s="28">
        <f>'2015_AG_GW_Counties'!J14+'2015_Urban_GW_Counties'!J14+'2015_MW_GW_Counties'!J14</f>
        <v>94.8</v>
      </c>
      <c r="Q14" s="29">
        <f>'2015_AG_GW_Counties'!H14+'2015_Urban_GW_Counties'!H14+'2015_MW_GW_Counties'!H14</f>
        <v>2741.2</v>
      </c>
      <c r="S14" s="27">
        <v>501</v>
      </c>
      <c r="T14" s="25" t="s">
        <v>157</v>
      </c>
      <c r="U14" s="28">
        <f>'2015_AG_GW_Counties'!P14</f>
        <v>71.600000000000009</v>
      </c>
      <c r="V14" s="29">
        <f>'2015_Urban_GW_Counties'!P14</f>
        <v>11.100000000000001</v>
      </c>
      <c r="W14" s="29">
        <f>'2015_MW_GW_Counties'!P14</f>
        <v>0.7</v>
      </c>
      <c r="X14" s="29">
        <f t="shared" si="3"/>
        <v>83.40000000000002</v>
      </c>
      <c r="Y14" s="28">
        <f>'2015_AG_GW_Counties'!U14</f>
        <v>273.7</v>
      </c>
      <c r="Z14" s="29">
        <f>'2015_Urban_GW_Counties'!U14</f>
        <v>11.3</v>
      </c>
      <c r="AA14" s="29">
        <f>'2015_MW_GW_Counties'!U14</f>
        <v>16</v>
      </c>
      <c r="AB14" s="28">
        <f>'2015_AG_GW_Counties'!Q14+'2015_Urban_GW_Counties'!Q14+'2015_MW_GW_Counties'!Q14</f>
        <v>14.299999999999999</v>
      </c>
      <c r="AC14" s="28">
        <f>'2015_AG_GW_Counties'!R14+'2015_Urban_GW_Counties'!R14+'2015_MW_GW_Counties'!R14</f>
        <v>0</v>
      </c>
      <c r="AD14" s="28">
        <f>'2015_AG_GW_Counties'!S14+'2015_Urban_GW_Counties'!S14+'2015_MW_GW_Counties'!S14</f>
        <v>3.5000000000000004</v>
      </c>
      <c r="AE14" s="28">
        <f>'2015_AG_GW_Counties'!W14</f>
        <v>9.1</v>
      </c>
      <c r="AF14" s="29">
        <f>'2015_Urban_GW_Counties'!W14</f>
        <v>0</v>
      </c>
      <c r="AG14" s="29">
        <f>'2015_MW_GW_Counties'!W14</f>
        <v>0.9</v>
      </c>
      <c r="AH14" s="28">
        <f>'2015_AG_GW_Counties'!W14+'2015_Urban_GW_Counties'!W14+'2015_MW_GW_Counties'!W14</f>
        <v>10</v>
      </c>
      <c r="AI14" s="29">
        <f t="shared" si="1"/>
        <v>301</v>
      </c>
      <c r="AL14" s="148" t="s">
        <v>231</v>
      </c>
      <c r="AM14" s="150">
        <v>301</v>
      </c>
      <c r="AN14" s="151" t="s">
        <v>153</v>
      </c>
      <c r="AO14" s="138">
        <f t="shared" ref="AO14:BA15" si="8">U8</f>
        <v>595.29999999999995</v>
      </c>
      <c r="AP14" s="138">
        <f t="shared" si="8"/>
        <v>85.999999999999986</v>
      </c>
      <c r="AQ14" s="138">
        <f t="shared" si="8"/>
        <v>0</v>
      </c>
      <c r="AR14" s="138">
        <f t="shared" si="8"/>
        <v>681.3</v>
      </c>
      <c r="AS14" s="138">
        <f t="shared" si="8"/>
        <v>627.69999999999993</v>
      </c>
      <c r="AT14" s="138">
        <f t="shared" si="8"/>
        <v>115.89999999999999</v>
      </c>
      <c r="AU14" s="138">
        <f t="shared" si="8"/>
        <v>0.4</v>
      </c>
      <c r="AV14" s="138">
        <f t="shared" si="8"/>
        <v>134</v>
      </c>
      <c r="AW14" s="138">
        <f t="shared" si="8"/>
        <v>3.9000000000000004</v>
      </c>
      <c r="AX14" s="138">
        <f t="shared" si="8"/>
        <v>7.6</v>
      </c>
      <c r="AY14" s="138">
        <f t="shared" si="8"/>
        <v>0</v>
      </c>
      <c r="AZ14" s="138">
        <f t="shared" si="8"/>
        <v>0</v>
      </c>
      <c r="BA14" s="138">
        <f t="shared" si="8"/>
        <v>0</v>
      </c>
      <c r="BB14" s="138">
        <f>AH8</f>
        <v>0</v>
      </c>
      <c r="BC14" s="138">
        <f>AI8</f>
        <v>743.99999999999989</v>
      </c>
    </row>
    <row r="15" spans="1:56" ht="13.5" thickBot="1" x14ac:dyDescent="0.25">
      <c r="A15" s="23" t="s">
        <v>34</v>
      </c>
      <c r="B15" s="24" t="s">
        <v>35</v>
      </c>
      <c r="C15" s="28">
        <f>'2015_AG_GW_Counties'!C15</f>
        <v>61.7</v>
      </c>
      <c r="D15" s="29">
        <f>'2015_Urban_GW_Counties'!C15</f>
        <v>8.9999999999999982</v>
      </c>
      <c r="E15" s="29">
        <f>'2015_MW_GW_Counties'!C15</f>
        <v>0</v>
      </c>
      <c r="F15" s="29">
        <f t="shared" si="0"/>
        <v>70.7</v>
      </c>
      <c r="G15" s="28">
        <f>'2015_AG_GW_Counties'!H15</f>
        <v>89.699999999999989</v>
      </c>
      <c r="H15" s="29">
        <f>'2015_Urban_GW_Counties'!H15</f>
        <v>8.9999999999999982</v>
      </c>
      <c r="I15" s="29">
        <f>'2015_MW_GW_Counties'!H15</f>
        <v>0</v>
      </c>
      <c r="J15" s="28">
        <f>'2015_AG_GW_Counties'!D15+'2015_Urban_GW_Counties'!D15+'2015_MW_GW_Counties'!D15</f>
        <v>12.2</v>
      </c>
      <c r="K15" s="28">
        <f>'2015_AG_GW_Counties'!E15+'2015_Urban_GW_Counties'!E15+'2015_MW_GW_Counties'!E15</f>
        <v>0</v>
      </c>
      <c r="L15" s="28">
        <f>'2015_AG_GW_Counties'!F15+'2015_Urban_GW_Counties'!F15+'2015_MW_GW_Counties'!F15</f>
        <v>0</v>
      </c>
      <c r="M15" s="28">
        <f>'2015_AG_GW_Counties'!J15</f>
        <v>0</v>
      </c>
      <c r="N15" s="29">
        <f>'2015_Urban_GW_Counties'!J15</f>
        <v>0</v>
      </c>
      <c r="O15" s="29">
        <f>'2015_MW_GW_Counties'!J15</f>
        <v>0</v>
      </c>
      <c r="P15" s="28">
        <f>'2015_AG_GW_Counties'!J15+'2015_Urban_GW_Counties'!J15+'2015_MW_GW_Counties'!J15</f>
        <v>0</v>
      </c>
      <c r="Q15" s="29">
        <f>'2015_AG_GW_Counties'!H15+'2015_Urban_GW_Counties'!H15+'2015_MW_GW_Counties'!H15</f>
        <v>98.699999999999989</v>
      </c>
      <c r="S15" s="27">
        <v>502</v>
      </c>
      <c r="T15" s="25" t="s">
        <v>158</v>
      </c>
      <c r="U15" s="28">
        <f>'2015_AG_GW_Counties'!P15</f>
        <v>0.4</v>
      </c>
      <c r="V15" s="29">
        <f>'2015_Urban_GW_Counties'!P15</f>
        <v>0.30000000000000004</v>
      </c>
      <c r="W15" s="29">
        <f>'2015_MW_GW_Counties'!P15</f>
        <v>0</v>
      </c>
      <c r="X15" s="29">
        <f t="shared" si="3"/>
        <v>0.70000000000000007</v>
      </c>
      <c r="Y15" s="28">
        <f>'2015_AG_GW_Counties'!U15</f>
        <v>3</v>
      </c>
      <c r="Z15" s="29">
        <f>'2015_Urban_GW_Counties'!U15</f>
        <v>0.79999999999999993</v>
      </c>
      <c r="AA15" s="29">
        <f>'2015_MW_GW_Counties'!U15</f>
        <v>0</v>
      </c>
      <c r="AB15" s="28">
        <f>'2015_AG_GW_Counties'!Q15+'2015_Urban_GW_Counties'!Q15+'2015_MW_GW_Counties'!Q15</f>
        <v>0.4</v>
      </c>
      <c r="AC15" s="28">
        <f>'2015_AG_GW_Counties'!R15+'2015_Urban_GW_Counties'!R15+'2015_MW_GW_Counties'!R15</f>
        <v>0</v>
      </c>
      <c r="AD15" s="28">
        <f>'2015_AG_GW_Counties'!S15+'2015_Urban_GW_Counties'!S15+'2015_MW_GW_Counties'!S15</f>
        <v>0</v>
      </c>
      <c r="AE15" s="28">
        <f>'2015_AG_GW_Counties'!W15</f>
        <v>0</v>
      </c>
      <c r="AF15" s="29">
        <f>'2015_Urban_GW_Counties'!W15</f>
        <v>0</v>
      </c>
      <c r="AG15" s="29">
        <f>'2015_MW_GW_Counties'!W15</f>
        <v>0</v>
      </c>
      <c r="AH15" s="28">
        <f>'2015_AG_GW_Counties'!W15+'2015_Urban_GW_Counties'!W15+'2015_MW_GW_Counties'!W15</f>
        <v>0</v>
      </c>
      <c r="AI15" s="29">
        <f t="shared" si="1"/>
        <v>3.8</v>
      </c>
      <c r="AL15" s="148"/>
      <c r="AM15" s="152">
        <v>302</v>
      </c>
      <c r="AN15" s="153" t="s">
        <v>154</v>
      </c>
      <c r="AO15" s="154">
        <f t="shared" si="8"/>
        <v>434.69999999999993</v>
      </c>
      <c r="AP15" s="154">
        <f t="shared" si="8"/>
        <v>73.399999999999991</v>
      </c>
      <c r="AQ15" s="154">
        <f t="shared" si="8"/>
        <v>0</v>
      </c>
      <c r="AR15" s="154">
        <f t="shared" si="8"/>
        <v>508.09999999999991</v>
      </c>
      <c r="AS15" s="154">
        <f t="shared" si="8"/>
        <v>454.59999999999991</v>
      </c>
      <c r="AT15" s="154">
        <f t="shared" si="8"/>
        <v>118.89999999999999</v>
      </c>
      <c r="AU15" s="154">
        <f t="shared" si="8"/>
        <v>0</v>
      </c>
      <c r="AV15" s="154">
        <f t="shared" si="8"/>
        <v>58.1</v>
      </c>
      <c r="AW15" s="154">
        <f t="shared" si="8"/>
        <v>0.4</v>
      </c>
      <c r="AX15" s="154">
        <f t="shared" si="8"/>
        <v>0</v>
      </c>
      <c r="AY15" s="154">
        <f t="shared" si="8"/>
        <v>0</v>
      </c>
      <c r="AZ15" s="154">
        <f t="shared" si="8"/>
        <v>0</v>
      </c>
      <c r="BA15" s="154">
        <f t="shared" si="8"/>
        <v>0</v>
      </c>
      <c r="BB15" s="154">
        <f>AH9</f>
        <v>0</v>
      </c>
      <c r="BC15" s="154">
        <f>AI9</f>
        <v>573.49999999999989</v>
      </c>
    </row>
    <row r="16" spans="1:56" ht="13.5" thickTop="1" x14ac:dyDescent="0.2">
      <c r="A16" s="23" t="s">
        <v>36</v>
      </c>
      <c r="B16" s="24" t="s">
        <v>37</v>
      </c>
      <c r="C16" s="28">
        <f>'2015_AG_GW_Counties'!C16</f>
        <v>3129.4000000000005</v>
      </c>
      <c r="D16" s="29">
        <f>'2015_Urban_GW_Counties'!C16</f>
        <v>160.69999999999999</v>
      </c>
      <c r="E16" s="29">
        <f>'2015_MW_GW_Counties'!C16</f>
        <v>51.1</v>
      </c>
      <c r="F16" s="29">
        <f t="shared" si="0"/>
        <v>3341.2000000000003</v>
      </c>
      <c r="G16" s="28">
        <f>'2015_AG_GW_Counties'!H16</f>
        <v>3586.7000000000003</v>
      </c>
      <c r="H16" s="29">
        <f>'2015_Urban_GW_Counties'!H16</f>
        <v>179.7</v>
      </c>
      <c r="I16" s="29">
        <f>'2015_MW_GW_Counties'!H16</f>
        <v>60.3</v>
      </c>
      <c r="J16" s="28">
        <f>'2015_AG_GW_Counties'!D16+'2015_Urban_GW_Counties'!D16+'2015_MW_GW_Counties'!D16</f>
        <v>477.40000000000015</v>
      </c>
      <c r="K16" s="28">
        <f>'2015_AG_GW_Counties'!E16+'2015_Urban_GW_Counties'!E16+'2015_MW_GW_Counties'!E16</f>
        <v>0</v>
      </c>
      <c r="L16" s="28">
        <f>'2015_AG_GW_Counties'!F16+'2015_Urban_GW_Counties'!F16+'2015_MW_GW_Counties'!F16</f>
        <v>20.900000000000002</v>
      </c>
      <c r="M16" s="28">
        <f>'2015_AG_GW_Counties'!J16</f>
        <v>6.4</v>
      </c>
      <c r="N16" s="29">
        <f>'2015_Urban_GW_Counties'!J16</f>
        <v>2.9</v>
      </c>
      <c r="O16" s="29">
        <f>'2015_MW_GW_Counties'!J16</f>
        <v>0</v>
      </c>
      <c r="P16" s="28">
        <f>'2015_AG_GW_Counties'!J16+'2015_Urban_GW_Counties'!J16+'2015_MW_GW_Counties'!J16</f>
        <v>9.3000000000000007</v>
      </c>
      <c r="Q16" s="29">
        <f>'2015_AG_GW_Counties'!H16+'2015_Urban_GW_Counties'!H16+'2015_MW_GW_Counties'!H16</f>
        <v>3826.7000000000003</v>
      </c>
      <c r="S16" s="27">
        <v>503</v>
      </c>
      <c r="T16" s="25" t="s">
        <v>159</v>
      </c>
      <c r="U16" s="28">
        <f>'2015_AG_GW_Counties'!P16</f>
        <v>328</v>
      </c>
      <c r="V16" s="29">
        <f>'2015_Urban_GW_Counties'!P16</f>
        <v>22.9</v>
      </c>
      <c r="W16" s="29">
        <f>'2015_MW_GW_Counties'!P16</f>
        <v>0</v>
      </c>
      <c r="X16" s="29">
        <f t="shared" si="3"/>
        <v>350.9</v>
      </c>
      <c r="Y16" s="28">
        <f>'2015_AG_GW_Counties'!U16</f>
        <v>505.6</v>
      </c>
      <c r="Z16" s="29">
        <f>'2015_Urban_GW_Counties'!U16</f>
        <v>33.5</v>
      </c>
      <c r="AA16" s="29">
        <f>'2015_MW_GW_Counties'!U16</f>
        <v>0.70000000000000007</v>
      </c>
      <c r="AB16" s="28">
        <f>'2015_AG_GW_Counties'!Q16+'2015_Urban_GW_Counties'!Q16+'2015_MW_GW_Counties'!Q16</f>
        <v>33.1</v>
      </c>
      <c r="AC16" s="28">
        <f>'2015_AG_GW_Counties'!R16+'2015_Urban_GW_Counties'!R16+'2015_MW_GW_Counties'!R16</f>
        <v>0</v>
      </c>
      <c r="AD16" s="28">
        <f>'2015_AG_GW_Counties'!S16+'2015_Urban_GW_Counties'!S16+'2015_MW_GW_Counties'!S16</f>
        <v>21.400000000000002</v>
      </c>
      <c r="AE16" s="28">
        <f>'2015_AG_GW_Counties'!W16</f>
        <v>1</v>
      </c>
      <c r="AF16" s="29">
        <f>'2015_Urban_GW_Counties'!W16</f>
        <v>0</v>
      </c>
      <c r="AG16" s="29">
        <f>'2015_MW_GW_Counties'!W16</f>
        <v>0</v>
      </c>
      <c r="AH16" s="28">
        <f>'2015_AG_GW_Counties'!W16+'2015_Urban_GW_Counties'!W16+'2015_MW_GW_Counties'!W16</f>
        <v>1</v>
      </c>
      <c r="AI16" s="29">
        <f t="shared" si="1"/>
        <v>539.80000000000007</v>
      </c>
      <c r="AL16" s="148"/>
      <c r="AM16" s="150"/>
      <c r="AN16" s="155" t="s">
        <v>242</v>
      </c>
      <c r="AO16" s="138">
        <f>SUM(AO14:AO15)</f>
        <v>1030</v>
      </c>
      <c r="AP16" s="138">
        <f t="shared" ref="AP16:BC16" si="9">SUM(AP14:AP15)</f>
        <v>159.39999999999998</v>
      </c>
      <c r="AQ16" s="138">
        <f t="shared" si="9"/>
        <v>0</v>
      </c>
      <c r="AR16" s="138">
        <f t="shared" si="9"/>
        <v>1189.3999999999999</v>
      </c>
      <c r="AS16" s="138">
        <f t="shared" si="9"/>
        <v>1082.2999999999997</v>
      </c>
      <c r="AT16" s="138">
        <f t="shared" si="9"/>
        <v>234.79999999999998</v>
      </c>
      <c r="AU16" s="138">
        <f t="shared" si="9"/>
        <v>0.4</v>
      </c>
      <c r="AV16" s="138">
        <f t="shared" si="9"/>
        <v>192.1</v>
      </c>
      <c r="AW16" s="138">
        <f t="shared" si="9"/>
        <v>4.3000000000000007</v>
      </c>
      <c r="AX16" s="138">
        <f t="shared" si="9"/>
        <v>7.6</v>
      </c>
      <c r="AY16" s="138">
        <f t="shared" si="9"/>
        <v>0</v>
      </c>
      <c r="AZ16" s="138">
        <f t="shared" si="9"/>
        <v>0</v>
      </c>
      <c r="BA16" s="138">
        <f t="shared" si="9"/>
        <v>0</v>
      </c>
      <c r="BB16" s="138">
        <f t="shared" si="9"/>
        <v>0</v>
      </c>
      <c r="BC16" s="138">
        <f t="shared" si="9"/>
        <v>1317.4999999999998</v>
      </c>
      <c r="BD16" s="28">
        <f>AS16+AT16+AU16</f>
        <v>1317.4999999999998</v>
      </c>
    </row>
    <row r="17" spans="1:56" x14ac:dyDescent="0.2">
      <c r="A17" s="23" t="s">
        <v>38</v>
      </c>
      <c r="B17" s="24" t="s">
        <v>39</v>
      </c>
      <c r="C17" s="28">
        <f>'2015_AG_GW_Counties'!C17</f>
        <v>1205.5000000000002</v>
      </c>
      <c r="D17" s="29">
        <f>'2015_Urban_GW_Counties'!C17</f>
        <v>25.299999999999997</v>
      </c>
      <c r="E17" s="29">
        <f>'2015_MW_GW_Counties'!C17</f>
        <v>0</v>
      </c>
      <c r="F17" s="29">
        <f t="shared" si="0"/>
        <v>1230.8000000000002</v>
      </c>
      <c r="G17" s="28">
        <f>'2015_AG_GW_Counties'!H17</f>
        <v>1326.9999999999998</v>
      </c>
      <c r="H17" s="29">
        <f>'2015_Urban_GW_Counties'!H17</f>
        <v>27.2</v>
      </c>
      <c r="I17" s="29">
        <f>'2015_MW_GW_Counties'!H17</f>
        <v>0</v>
      </c>
      <c r="J17" s="28">
        <f>'2015_AG_GW_Counties'!D17+'2015_Urban_GW_Counties'!D17+'2015_MW_GW_Counties'!D17</f>
        <v>106.99999999999994</v>
      </c>
      <c r="K17" s="28">
        <f>'2015_AG_GW_Counties'!E17+'2015_Urban_GW_Counties'!E17+'2015_MW_GW_Counties'!E17</f>
        <v>0</v>
      </c>
      <c r="L17" s="28">
        <f>'2015_AG_GW_Counties'!F17+'2015_Urban_GW_Counties'!F17+'2015_MW_GW_Counties'!F17</f>
        <v>5.0999999999999996</v>
      </c>
      <c r="M17" s="28">
        <f>'2015_AG_GW_Counties'!J17</f>
        <v>0</v>
      </c>
      <c r="N17" s="29">
        <f>'2015_Urban_GW_Counties'!J17</f>
        <v>0</v>
      </c>
      <c r="O17" s="29">
        <f>'2015_MW_GW_Counties'!J17</f>
        <v>0</v>
      </c>
      <c r="P17" s="28">
        <f>'2015_AG_GW_Counties'!J17+'2015_Urban_GW_Counties'!J17+'2015_MW_GW_Counties'!J17</f>
        <v>0</v>
      </c>
      <c r="Q17" s="29">
        <f>'2015_AG_GW_Counties'!H17+'2015_Urban_GW_Counties'!H17+'2015_MW_GW_Counties'!H17</f>
        <v>1354.1999999999998</v>
      </c>
      <c r="S17" s="27">
        <v>504</v>
      </c>
      <c r="T17" s="25" t="s">
        <v>160</v>
      </c>
      <c r="U17" s="28">
        <f>'2015_AG_GW_Counties'!P17</f>
        <v>221.9</v>
      </c>
      <c r="V17" s="29">
        <f>'2015_Urban_GW_Counties'!P17</f>
        <v>37.700000000000003</v>
      </c>
      <c r="W17" s="29">
        <f>'2015_MW_GW_Counties'!P17</f>
        <v>0</v>
      </c>
      <c r="X17" s="29">
        <f t="shared" si="3"/>
        <v>259.60000000000002</v>
      </c>
      <c r="Y17" s="28">
        <f>'2015_AG_GW_Counties'!U17</f>
        <v>312.60000000000002</v>
      </c>
      <c r="Z17" s="29">
        <f>'2015_Urban_GW_Counties'!U17</f>
        <v>62.500000000000007</v>
      </c>
      <c r="AA17" s="29">
        <f>'2015_MW_GW_Counties'!U17</f>
        <v>1</v>
      </c>
      <c r="AB17" s="28">
        <f>'2015_AG_GW_Counties'!Q17+'2015_Urban_GW_Counties'!Q17+'2015_MW_GW_Counties'!Q17</f>
        <v>21.700000000000003</v>
      </c>
      <c r="AC17" s="28">
        <f>'2015_AG_GW_Counties'!R17+'2015_Urban_GW_Counties'!R17+'2015_MW_GW_Counties'!R17</f>
        <v>0</v>
      </c>
      <c r="AD17" s="28">
        <f>'2015_AG_GW_Counties'!S17+'2015_Urban_GW_Counties'!S17+'2015_MW_GW_Counties'!S17</f>
        <v>20.599999999999998</v>
      </c>
      <c r="AE17" s="28">
        <f>'2015_AG_GW_Counties'!W17</f>
        <v>0</v>
      </c>
      <c r="AF17" s="29">
        <f>'2015_Urban_GW_Counties'!W17</f>
        <v>0</v>
      </c>
      <c r="AG17" s="29">
        <f>'2015_MW_GW_Counties'!W17</f>
        <v>0</v>
      </c>
      <c r="AH17" s="28">
        <f>'2015_AG_GW_Counties'!W17+'2015_Urban_GW_Counties'!W17+'2015_MW_GW_Counties'!W17</f>
        <v>0</v>
      </c>
      <c r="AI17" s="29">
        <f t="shared" si="1"/>
        <v>376.1</v>
      </c>
      <c r="AL17" s="148"/>
      <c r="AM17" s="27"/>
      <c r="AY17" s="28"/>
      <c r="AZ17" s="28"/>
      <c r="BA17" s="28"/>
    </row>
    <row r="18" spans="1:56" x14ac:dyDescent="0.2">
      <c r="A18" s="23" t="s">
        <v>40</v>
      </c>
      <c r="B18" s="24" t="s">
        <v>41</v>
      </c>
      <c r="C18" s="28">
        <f>'2015_AG_GW_Counties'!C18</f>
        <v>47.699999999999996</v>
      </c>
      <c r="D18" s="29">
        <f>'2015_Urban_GW_Counties'!C18</f>
        <v>4</v>
      </c>
      <c r="E18" s="29">
        <f>'2015_MW_GW_Counties'!C18</f>
        <v>0</v>
      </c>
      <c r="F18" s="29">
        <f t="shared" si="0"/>
        <v>51.699999999999996</v>
      </c>
      <c r="G18" s="28">
        <f>'2015_AG_GW_Counties'!H18</f>
        <v>61</v>
      </c>
      <c r="H18" s="29">
        <f>'2015_Urban_GW_Counties'!H18</f>
        <v>8.9</v>
      </c>
      <c r="I18" s="29">
        <f>'2015_MW_GW_Counties'!H18</f>
        <v>0</v>
      </c>
      <c r="J18" s="28">
        <f>'2015_AG_GW_Counties'!D18+'2015_Urban_GW_Counties'!D18+'2015_MW_GW_Counties'!D18</f>
        <v>4.2</v>
      </c>
      <c r="K18" s="28">
        <f>'2015_AG_GW_Counties'!E18+'2015_Urban_GW_Counties'!E18+'2015_MW_GW_Counties'!E18</f>
        <v>0</v>
      </c>
      <c r="L18" s="28">
        <f>'2015_AG_GW_Counties'!F18+'2015_Urban_GW_Counties'!F18+'2015_MW_GW_Counties'!F18</f>
        <v>0.30000000000000004</v>
      </c>
      <c r="M18" s="28">
        <f>'2015_AG_GW_Counties'!J18</f>
        <v>0</v>
      </c>
      <c r="N18" s="29">
        <f>'2015_Urban_GW_Counties'!J18</f>
        <v>0</v>
      </c>
      <c r="O18" s="29">
        <f>'2015_MW_GW_Counties'!J18</f>
        <v>0</v>
      </c>
      <c r="P18" s="28">
        <f>'2015_AG_GW_Counties'!J18+'2015_Urban_GW_Counties'!J18+'2015_MW_GW_Counties'!J18</f>
        <v>0</v>
      </c>
      <c r="Q18" s="29">
        <f>'2015_AG_GW_Counties'!H18+'2015_Urban_GW_Counties'!H18+'2015_MW_GW_Counties'!H18</f>
        <v>69.900000000000006</v>
      </c>
      <c r="S18" s="27">
        <v>505</v>
      </c>
      <c r="T18" s="25" t="s">
        <v>161</v>
      </c>
      <c r="U18" s="28">
        <f>'2015_AG_GW_Counties'!P18</f>
        <v>58.5</v>
      </c>
      <c r="V18" s="29">
        <f>'2015_Urban_GW_Counties'!P18</f>
        <v>4.2</v>
      </c>
      <c r="W18" s="29">
        <f>'2015_MW_GW_Counties'!P18</f>
        <v>0</v>
      </c>
      <c r="X18" s="29">
        <f t="shared" si="3"/>
        <v>62.7</v>
      </c>
      <c r="Y18" s="28">
        <f>'2015_AG_GW_Counties'!U18</f>
        <v>72</v>
      </c>
      <c r="Z18" s="29">
        <f>'2015_Urban_GW_Counties'!U18</f>
        <v>9.2000000000000011</v>
      </c>
      <c r="AA18" s="29">
        <f>'2015_MW_GW_Counties'!U18</f>
        <v>0</v>
      </c>
      <c r="AB18" s="28">
        <f>'2015_AG_GW_Counties'!Q18+'2015_Urban_GW_Counties'!Q18+'2015_MW_GW_Counties'!Q18</f>
        <v>4.4000000000000004</v>
      </c>
      <c r="AC18" s="28">
        <f>'2015_AG_GW_Counties'!R18+'2015_Urban_GW_Counties'!R18+'2015_MW_GW_Counties'!R18</f>
        <v>0</v>
      </c>
      <c r="AD18" s="28">
        <f>'2015_AG_GW_Counties'!S18+'2015_Urban_GW_Counties'!S18+'2015_MW_GW_Counties'!S18</f>
        <v>0.30000000000000004</v>
      </c>
      <c r="AE18" s="28">
        <f>'2015_AG_GW_Counties'!W18</f>
        <v>0</v>
      </c>
      <c r="AF18" s="29">
        <f>'2015_Urban_GW_Counties'!W18</f>
        <v>0</v>
      </c>
      <c r="AG18" s="29">
        <f>'2015_MW_GW_Counties'!W18</f>
        <v>0</v>
      </c>
      <c r="AH18" s="28">
        <f>'2015_AG_GW_Counties'!W18+'2015_Urban_GW_Counties'!W18+'2015_MW_GW_Counties'!W18</f>
        <v>0</v>
      </c>
      <c r="AI18" s="29">
        <f t="shared" si="1"/>
        <v>81.2</v>
      </c>
      <c r="AL18" s="148"/>
      <c r="AM18" s="27"/>
      <c r="AY18" s="28"/>
      <c r="AZ18" s="28"/>
      <c r="BA18" s="28"/>
    </row>
    <row r="19" spans="1:56" x14ac:dyDescent="0.2">
      <c r="A19" s="23" t="s">
        <v>42</v>
      </c>
      <c r="B19" s="24" t="s">
        <v>43</v>
      </c>
      <c r="C19" s="28">
        <f>'2015_AG_GW_Counties'!C19</f>
        <v>52.9</v>
      </c>
      <c r="D19" s="29">
        <f>'2015_Urban_GW_Counties'!C19</f>
        <v>4.5999999999999996</v>
      </c>
      <c r="E19" s="29">
        <f>'2015_MW_GW_Counties'!C19</f>
        <v>7.9</v>
      </c>
      <c r="F19" s="29">
        <f t="shared" si="0"/>
        <v>65.400000000000006</v>
      </c>
      <c r="G19" s="28">
        <f>'2015_AG_GW_Counties'!H19</f>
        <v>188.2</v>
      </c>
      <c r="H19" s="29">
        <f>'2015_Urban_GW_Counties'!H19</f>
        <v>7.8999999999999995</v>
      </c>
      <c r="I19" s="29">
        <f>'2015_MW_GW_Counties'!H19</f>
        <v>19.900000000000002</v>
      </c>
      <c r="J19" s="28">
        <f>'2015_AG_GW_Counties'!D19+'2015_Urban_GW_Counties'!D19+'2015_MW_GW_Counties'!D19</f>
        <v>9.9000000000000021</v>
      </c>
      <c r="K19" s="28">
        <f>'2015_AG_GW_Counties'!E19+'2015_Urban_GW_Counties'!E19+'2015_MW_GW_Counties'!E19</f>
        <v>0</v>
      </c>
      <c r="L19" s="28">
        <f>'2015_AG_GW_Counties'!F19+'2015_Urban_GW_Counties'!F19+'2015_MW_GW_Counties'!F19</f>
        <v>3.1000000000000005</v>
      </c>
      <c r="M19" s="28">
        <f>'2015_AG_GW_Counties'!J19</f>
        <v>5.6</v>
      </c>
      <c r="N19" s="29">
        <f>'2015_Urban_GW_Counties'!J19</f>
        <v>0</v>
      </c>
      <c r="O19" s="29">
        <f>'2015_MW_GW_Counties'!J19</f>
        <v>0.7</v>
      </c>
      <c r="P19" s="28">
        <f>'2015_AG_GW_Counties'!J19+'2015_Urban_GW_Counties'!J19+'2015_MW_GW_Counties'!J19</f>
        <v>6.3</v>
      </c>
      <c r="Q19" s="29">
        <f>'2015_AG_GW_Counties'!H19+'2015_Urban_GW_Counties'!H19+'2015_MW_GW_Counties'!H19</f>
        <v>216</v>
      </c>
      <c r="S19" s="27">
        <v>506</v>
      </c>
      <c r="T19" s="25" t="s">
        <v>162</v>
      </c>
      <c r="U19" s="28">
        <f>'2015_AG_GW_Counties'!P19</f>
        <v>541.70000000000005</v>
      </c>
      <c r="V19" s="29">
        <f>'2015_Urban_GW_Counties'!P19</f>
        <v>8.5</v>
      </c>
      <c r="W19" s="29">
        <f>'2015_MW_GW_Counties'!P19</f>
        <v>8.7000000000000011</v>
      </c>
      <c r="X19" s="29">
        <f t="shared" si="3"/>
        <v>558.90000000000009</v>
      </c>
      <c r="Y19" s="28">
        <f>'2015_AG_GW_Counties'!U19</f>
        <v>1436.0999999999997</v>
      </c>
      <c r="Z19" s="29">
        <f>'2015_Urban_GW_Counties'!U19</f>
        <v>8.8000000000000007</v>
      </c>
      <c r="AA19" s="29">
        <f>'2015_MW_GW_Counties'!U19</f>
        <v>139.1</v>
      </c>
      <c r="AB19" s="28">
        <f>'2015_AG_GW_Counties'!Q19+'2015_Urban_GW_Counties'!Q19+'2015_MW_GW_Counties'!Q19</f>
        <v>23.400000000000002</v>
      </c>
      <c r="AC19" s="28">
        <f>'2015_AG_GW_Counties'!R19+'2015_Urban_GW_Counties'!R19+'2015_MW_GW_Counties'!R19</f>
        <v>0</v>
      </c>
      <c r="AD19" s="28">
        <f>'2015_AG_GW_Counties'!S19+'2015_Urban_GW_Counties'!S19+'2015_MW_GW_Counties'!S19</f>
        <v>23.300000000000004</v>
      </c>
      <c r="AE19" s="28">
        <f>'2015_AG_GW_Counties'!W19</f>
        <v>17.600000000000001</v>
      </c>
      <c r="AF19" s="29">
        <f>'2015_Urban_GW_Counties'!W19</f>
        <v>0</v>
      </c>
      <c r="AG19" s="29">
        <f>'2015_MW_GW_Counties'!W19</f>
        <v>12.8</v>
      </c>
      <c r="AH19" s="28">
        <f>'2015_AG_GW_Counties'!W19+'2015_Urban_GW_Counties'!W19+'2015_MW_GW_Counties'!W19</f>
        <v>30.400000000000002</v>
      </c>
      <c r="AI19" s="29">
        <f t="shared" si="1"/>
        <v>1583.9999999999995</v>
      </c>
      <c r="AL19" s="148" t="s">
        <v>234</v>
      </c>
      <c r="AM19" s="150">
        <v>401</v>
      </c>
      <c r="AN19" s="151" t="s">
        <v>93</v>
      </c>
      <c r="AO19" s="138">
        <f t="shared" ref="AO19:BC22" si="10">U10</f>
        <v>305.60000000000002</v>
      </c>
      <c r="AP19" s="138">
        <f t="shared" si="10"/>
        <v>71.699999999999989</v>
      </c>
      <c r="AQ19" s="138">
        <f t="shared" si="10"/>
        <v>0</v>
      </c>
      <c r="AR19" s="138">
        <f t="shared" si="10"/>
        <v>377.3</v>
      </c>
      <c r="AS19" s="138">
        <f t="shared" si="10"/>
        <v>317.04500000000002</v>
      </c>
      <c r="AT19" s="138">
        <f t="shared" si="10"/>
        <v>213.255</v>
      </c>
      <c r="AU19" s="138">
        <f t="shared" si="10"/>
        <v>0</v>
      </c>
      <c r="AV19" s="138">
        <f t="shared" si="10"/>
        <v>52.099999999999994</v>
      </c>
      <c r="AW19" s="138">
        <f t="shared" si="10"/>
        <v>5.4</v>
      </c>
      <c r="AX19" s="138">
        <f t="shared" si="10"/>
        <v>0</v>
      </c>
      <c r="AY19" s="138">
        <f t="shared" si="10"/>
        <v>0</v>
      </c>
      <c r="AZ19" s="138">
        <f t="shared" si="10"/>
        <v>0</v>
      </c>
      <c r="BA19" s="138">
        <f t="shared" si="10"/>
        <v>0</v>
      </c>
      <c r="BB19" s="138">
        <f t="shared" si="10"/>
        <v>0</v>
      </c>
      <c r="BC19" s="138">
        <f t="shared" si="10"/>
        <v>530.29999999999995</v>
      </c>
    </row>
    <row r="20" spans="1:56" x14ac:dyDescent="0.2">
      <c r="A20" s="23" t="s">
        <v>44</v>
      </c>
      <c r="B20" s="24" t="s">
        <v>45</v>
      </c>
      <c r="C20" s="28">
        <f>'2015_AG_GW_Counties'!C20</f>
        <v>47.8</v>
      </c>
      <c r="D20" s="29">
        <f>'2015_Urban_GW_Counties'!C20</f>
        <v>503.80000000000013</v>
      </c>
      <c r="E20" s="29">
        <f>'2015_MW_GW_Counties'!C20</f>
        <v>0</v>
      </c>
      <c r="F20" s="29">
        <f t="shared" si="0"/>
        <v>551.60000000000014</v>
      </c>
      <c r="G20" s="28">
        <f>'2015_AG_GW_Counties'!H20</f>
        <v>54.5</v>
      </c>
      <c r="H20" s="29">
        <f>'2015_Urban_GW_Counties'!H20</f>
        <v>1426.3000000000002</v>
      </c>
      <c r="I20" s="29">
        <f>'2015_MW_GW_Counties'!H20</f>
        <v>25</v>
      </c>
      <c r="J20" s="28">
        <f>'2015_AG_GW_Counties'!D20+'2015_Urban_GW_Counties'!D20+'2015_MW_GW_Counties'!D20</f>
        <v>80.3</v>
      </c>
      <c r="K20" s="28">
        <f>'2015_AG_GW_Counties'!E20+'2015_Urban_GW_Counties'!E20+'2015_MW_GW_Counties'!E20</f>
        <v>38.299999999999997</v>
      </c>
      <c r="L20" s="28">
        <f>'2015_AG_GW_Counties'!F20+'2015_Urban_GW_Counties'!F20+'2015_MW_GW_Counties'!F20</f>
        <v>0</v>
      </c>
      <c r="M20" s="28">
        <f>'2015_AG_GW_Counties'!J20</f>
        <v>3.5</v>
      </c>
      <c r="N20" s="29">
        <f>'2015_Urban_GW_Counties'!J20</f>
        <v>4</v>
      </c>
      <c r="O20" s="29">
        <f>'2015_MW_GW_Counties'!J20</f>
        <v>0</v>
      </c>
      <c r="P20" s="28">
        <f>'2015_AG_GW_Counties'!J20+'2015_Urban_GW_Counties'!J20+'2015_MW_GW_Counties'!J20</f>
        <v>7.5</v>
      </c>
      <c r="Q20" s="29">
        <f>'2015_AG_GW_Counties'!H20+'2015_Urban_GW_Counties'!H20+'2015_MW_GW_Counties'!H20</f>
        <v>1505.8000000000002</v>
      </c>
      <c r="S20" s="27">
        <v>507</v>
      </c>
      <c r="T20" s="25" t="s">
        <v>163</v>
      </c>
      <c r="U20" s="28">
        <f>'2015_AG_GW_Counties'!P20</f>
        <v>776.10000000000014</v>
      </c>
      <c r="V20" s="29">
        <f>'2015_Urban_GW_Counties'!P20</f>
        <v>31.8</v>
      </c>
      <c r="W20" s="29">
        <f>'2015_MW_GW_Counties'!P20</f>
        <v>14.5</v>
      </c>
      <c r="X20" s="29">
        <f t="shared" si="3"/>
        <v>822.40000000000009</v>
      </c>
      <c r="Y20" s="28">
        <f>'2015_AG_GW_Counties'!U20</f>
        <v>2012.5000000000002</v>
      </c>
      <c r="Z20" s="29">
        <f>'2015_Urban_GW_Counties'!U20</f>
        <v>48.9</v>
      </c>
      <c r="AA20" s="29">
        <f>'2015_MW_GW_Counties'!U20</f>
        <v>279.89999999999998</v>
      </c>
      <c r="AB20" s="28">
        <f>'2015_AG_GW_Counties'!Q20+'2015_Urban_GW_Counties'!Q20+'2015_MW_GW_Counties'!Q20</f>
        <v>87.000000000000014</v>
      </c>
      <c r="AC20" s="28">
        <f>'2015_AG_GW_Counties'!R20+'2015_Urban_GW_Counties'!R20+'2015_MW_GW_Counties'!R20</f>
        <v>0</v>
      </c>
      <c r="AD20" s="28">
        <f>'2015_AG_GW_Counties'!S20+'2015_Urban_GW_Counties'!S20+'2015_MW_GW_Counties'!S20</f>
        <v>95.7</v>
      </c>
      <c r="AE20" s="28">
        <f>'2015_AG_GW_Counties'!W20</f>
        <v>90.1</v>
      </c>
      <c r="AF20" s="29">
        <f>'2015_Urban_GW_Counties'!W20</f>
        <v>0</v>
      </c>
      <c r="AG20" s="29">
        <f>'2015_MW_GW_Counties'!W20</f>
        <v>109.30000000000001</v>
      </c>
      <c r="AH20" s="28">
        <f>'2015_AG_GW_Counties'!W20+'2015_Urban_GW_Counties'!W20+'2015_MW_GW_Counties'!W20</f>
        <v>199.4</v>
      </c>
      <c r="AI20" s="29">
        <f t="shared" si="1"/>
        <v>2341.3000000000002</v>
      </c>
      <c r="AL20" s="148"/>
      <c r="AM20" s="150">
        <v>402</v>
      </c>
      <c r="AN20" s="151" t="s">
        <v>155</v>
      </c>
      <c r="AO20" s="138">
        <f t="shared" si="10"/>
        <v>3.3</v>
      </c>
      <c r="AP20" s="138">
        <f t="shared" si="10"/>
        <v>434.50000000000011</v>
      </c>
      <c r="AQ20" s="138">
        <f t="shared" si="10"/>
        <v>0</v>
      </c>
      <c r="AR20" s="138">
        <f t="shared" si="10"/>
        <v>437.80000000000013</v>
      </c>
      <c r="AS20" s="138">
        <f t="shared" si="10"/>
        <v>6.5</v>
      </c>
      <c r="AT20" s="138">
        <f t="shared" si="10"/>
        <v>1298.6999999999998</v>
      </c>
      <c r="AU20" s="138">
        <f t="shared" si="10"/>
        <v>25</v>
      </c>
      <c r="AV20" s="138">
        <f t="shared" si="10"/>
        <v>50.999999999999993</v>
      </c>
      <c r="AW20" s="138">
        <f t="shared" si="10"/>
        <v>38.299999999999997</v>
      </c>
      <c r="AX20" s="138">
        <f t="shared" si="10"/>
        <v>0</v>
      </c>
      <c r="AY20" s="138">
        <f t="shared" si="10"/>
        <v>0</v>
      </c>
      <c r="AZ20" s="138">
        <f t="shared" si="10"/>
        <v>0</v>
      </c>
      <c r="BA20" s="138">
        <f t="shared" si="10"/>
        <v>0</v>
      </c>
      <c r="BB20" s="138">
        <f t="shared" si="10"/>
        <v>0</v>
      </c>
      <c r="BC20" s="138">
        <f t="shared" si="10"/>
        <v>1330.1999999999998</v>
      </c>
    </row>
    <row r="21" spans="1:56" x14ac:dyDescent="0.2">
      <c r="A21" s="23" t="s">
        <v>46</v>
      </c>
      <c r="B21" s="24" t="s">
        <v>47</v>
      </c>
      <c r="C21" s="28">
        <f>'2015_AG_GW_Counties'!C21</f>
        <v>1122</v>
      </c>
      <c r="D21" s="29">
        <f>'2015_Urban_GW_Counties'!C21</f>
        <v>24.5</v>
      </c>
      <c r="E21" s="29">
        <f>'2015_MW_GW_Counties'!C21</f>
        <v>0</v>
      </c>
      <c r="F21" s="29">
        <f t="shared" si="0"/>
        <v>1146.5</v>
      </c>
      <c r="G21" s="28">
        <f>'2015_AG_GW_Counties'!H21</f>
        <v>1182.4000000000001</v>
      </c>
      <c r="H21" s="29">
        <f>'2015_Urban_GW_Counties'!H21</f>
        <v>24.5</v>
      </c>
      <c r="I21" s="29">
        <f>'2015_MW_GW_Counties'!H21</f>
        <v>0</v>
      </c>
      <c r="J21" s="28">
        <f>'2015_AG_GW_Counties'!D21+'2015_Urban_GW_Counties'!D21+'2015_MW_GW_Counties'!D21</f>
        <v>109.30000000000001</v>
      </c>
      <c r="K21" s="28">
        <f>'2015_AG_GW_Counties'!E21+'2015_Urban_GW_Counties'!E21+'2015_MW_GW_Counties'!E21</f>
        <v>0</v>
      </c>
      <c r="L21" s="28">
        <f>'2015_AG_GW_Counties'!F21+'2015_Urban_GW_Counties'!F21+'2015_MW_GW_Counties'!F21</f>
        <v>3</v>
      </c>
      <c r="M21" s="28">
        <f>'2015_AG_GW_Counties'!J21</f>
        <v>0</v>
      </c>
      <c r="N21" s="29">
        <f>'2015_Urban_GW_Counties'!J21</f>
        <v>0</v>
      </c>
      <c r="O21" s="29">
        <f>'2015_MW_GW_Counties'!J21</f>
        <v>0</v>
      </c>
      <c r="P21" s="28">
        <f>'2015_AG_GW_Counties'!J21+'2015_Urban_GW_Counties'!J21+'2015_MW_GW_Counties'!J21</f>
        <v>0</v>
      </c>
      <c r="Q21" s="29">
        <f>'2015_AG_GW_Counties'!H21+'2015_Urban_GW_Counties'!H21+'2015_MW_GW_Counties'!H21</f>
        <v>1206.9000000000001</v>
      </c>
      <c r="S21" s="27">
        <v>508</v>
      </c>
      <c r="T21" s="25" t="s">
        <v>164</v>
      </c>
      <c r="U21" s="28">
        <f>'2015_AG_GW_Counties'!P21</f>
        <v>23.6</v>
      </c>
      <c r="V21" s="29">
        <f>'2015_Urban_GW_Counties'!P21</f>
        <v>14.299999999999997</v>
      </c>
      <c r="W21" s="29">
        <f>'2015_MW_GW_Counties'!P21</f>
        <v>0</v>
      </c>
      <c r="X21" s="29">
        <f t="shared" si="3"/>
        <v>37.9</v>
      </c>
      <c r="Y21" s="28">
        <f>'2015_AG_GW_Counties'!U21</f>
        <v>250</v>
      </c>
      <c r="Z21" s="29">
        <f>'2015_Urban_GW_Counties'!U21</f>
        <v>83.4</v>
      </c>
      <c r="AA21" s="29">
        <f>'2015_MW_GW_Counties'!U21</f>
        <v>0.4</v>
      </c>
      <c r="AB21" s="28">
        <f>'2015_AG_GW_Counties'!Q21+'2015_Urban_GW_Counties'!Q21+'2015_MW_GW_Counties'!Q21</f>
        <v>26.599999999999998</v>
      </c>
      <c r="AC21" s="28">
        <f>'2015_AG_GW_Counties'!R21+'2015_Urban_GW_Counties'!R21+'2015_MW_GW_Counties'!R21</f>
        <v>0</v>
      </c>
      <c r="AD21" s="28">
        <f>'2015_AG_GW_Counties'!S21+'2015_Urban_GW_Counties'!S21+'2015_MW_GW_Counties'!S21</f>
        <v>19.2</v>
      </c>
      <c r="AE21" s="28">
        <f>'2015_AG_GW_Counties'!W21</f>
        <v>0.30000000000000004</v>
      </c>
      <c r="AF21" s="29">
        <f>'2015_Urban_GW_Counties'!W21</f>
        <v>0</v>
      </c>
      <c r="AG21" s="29">
        <f>'2015_MW_GW_Counties'!W21</f>
        <v>0</v>
      </c>
      <c r="AH21" s="28">
        <f>'2015_AG_GW_Counties'!W21+'2015_Urban_GW_Counties'!W21+'2015_MW_GW_Counties'!W21</f>
        <v>0.30000000000000004</v>
      </c>
      <c r="AI21" s="29">
        <f t="shared" si="1"/>
        <v>333.79999999999995</v>
      </c>
      <c r="AL21" s="148"/>
      <c r="AM21" s="150">
        <v>403</v>
      </c>
      <c r="AN21" s="151" t="s">
        <v>156</v>
      </c>
      <c r="AO21" s="138">
        <f t="shared" si="10"/>
        <v>150.5</v>
      </c>
      <c r="AP21" s="138">
        <f t="shared" si="10"/>
        <v>441.1</v>
      </c>
      <c r="AQ21" s="138">
        <f t="shared" si="10"/>
        <v>0.2</v>
      </c>
      <c r="AR21" s="138">
        <f t="shared" si="10"/>
        <v>591.80000000000007</v>
      </c>
      <c r="AS21" s="138">
        <f t="shared" si="10"/>
        <v>153.39999999999998</v>
      </c>
      <c r="AT21" s="138">
        <f t="shared" si="10"/>
        <v>1023.8</v>
      </c>
      <c r="AU21" s="138">
        <f t="shared" si="10"/>
        <v>6.1</v>
      </c>
      <c r="AV21" s="138">
        <f t="shared" si="10"/>
        <v>238.00000000000003</v>
      </c>
      <c r="AW21" s="138">
        <f t="shared" si="10"/>
        <v>62.8</v>
      </c>
      <c r="AX21" s="138">
        <f t="shared" si="10"/>
        <v>0</v>
      </c>
      <c r="AY21" s="138">
        <f t="shared" si="10"/>
        <v>2.6</v>
      </c>
      <c r="AZ21" s="138">
        <f t="shared" si="10"/>
        <v>206.7</v>
      </c>
      <c r="BA21" s="138">
        <f t="shared" si="10"/>
        <v>0</v>
      </c>
      <c r="BB21" s="138">
        <f t="shared" si="10"/>
        <v>209.29999999999998</v>
      </c>
      <c r="BC21" s="138">
        <f t="shared" si="10"/>
        <v>1183.2999999999997</v>
      </c>
    </row>
    <row r="22" spans="1:56" ht="13.5" thickBot="1" x14ac:dyDescent="0.25">
      <c r="A22" s="23" t="s">
        <v>48</v>
      </c>
      <c r="B22" s="24" t="s">
        <v>49</v>
      </c>
      <c r="C22" s="28">
        <f>'2015_AG_GW_Counties'!C22</f>
        <v>9.5</v>
      </c>
      <c r="D22" s="29">
        <f>'2015_Urban_GW_Counties'!C22</f>
        <v>0.60000000000000009</v>
      </c>
      <c r="E22" s="29">
        <f>'2015_MW_GW_Counties'!C22</f>
        <v>0</v>
      </c>
      <c r="F22" s="29">
        <f t="shared" si="0"/>
        <v>10.1</v>
      </c>
      <c r="G22" s="28">
        <f>'2015_AG_GW_Counties'!H22</f>
        <v>14</v>
      </c>
      <c r="H22" s="29">
        <f>'2015_Urban_GW_Counties'!H22</f>
        <v>30.1</v>
      </c>
      <c r="I22" s="29">
        <f>'2015_MW_GW_Counties'!H22</f>
        <v>0</v>
      </c>
      <c r="J22" s="28">
        <f>'2015_AG_GW_Counties'!D22+'2015_Urban_GW_Counties'!D22+'2015_MW_GW_Counties'!D22</f>
        <v>9.6000000000000014</v>
      </c>
      <c r="K22" s="28">
        <f>'2015_AG_GW_Counties'!E22+'2015_Urban_GW_Counties'!E22+'2015_MW_GW_Counties'!E22</f>
        <v>0</v>
      </c>
      <c r="L22" s="28">
        <f>'2015_AG_GW_Counties'!F22+'2015_Urban_GW_Counties'!F22+'2015_MW_GW_Counties'!F22</f>
        <v>1.9000000000000001</v>
      </c>
      <c r="M22" s="28">
        <f>'2015_AG_GW_Counties'!J22</f>
        <v>0</v>
      </c>
      <c r="N22" s="29">
        <f>'2015_Urban_GW_Counties'!J22</f>
        <v>0</v>
      </c>
      <c r="O22" s="29">
        <f>'2015_MW_GW_Counties'!J22</f>
        <v>0</v>
      </c>
      <c r="P22" s="28">
        <f>'2015_AG_GW_Counties'!J22+'2015_Urban_GW_Counties'!J22+'2015_MW_GW_Counties'!J22</f>
        <v>0</v>
      </c>
      <c r="Q22" s="29">
        <f>'2015_AG_GW_Counties'!H22+'2015_Urban_GW_Counties'!H22+'2015_MW_GW_Counties'!H22</f>
        <v>44.1</v>
      </c>
      <c r="S22" s="27">
        <v>509</v>
      </c>
      <c r="T22" s="25" t="s">
        <v>165</v>
      </c>
      <c r="U22" s="28">
        <f>'2015_AG_GW_Counties'!P22</f>
        <v>460.2</v>
      </c>
      <c r="V22" s="29">
        <f>'2015_Urban_GW_Counties'!P22</f>
        <v>28.900000000000002</v>
      </c>
      <c r="W22" s="29">
        <f>'2015_MW_GW_Counties'!P22</f>
        <v>0</v>
      </c>
      <c r="X22" s="29">
        <f t="shared" si="3"/>
        <v>489.09999999999997</v>
      </c>
      <c r="Y22" s="28">
        <f>'2015_AG_GW_Counties'!U22</f>
        <v>708.80000000000007</v>
      </c>
      <c r="Z22" s="29">
        <f>'2015_Urban_GW_Counties'!U22</f>
        <v>51.500000000000007</v>
      </c>
      <c r="AA22" s="29">
        <f>'2015_MW_GW_Counties'!U22</f>
        <v>0</v>
      </c>
      <c r="AB22" s="28">
        <f>'2015_AG_GW_Counties'!Q22+'2015_Urban_GW_Counties'!Q22+'2015_MW_GW_Counties'!Q22</f>
        <v>36.700000000000003</v>
      </c>
      <c r="AC22" s="28">
        <f>'2015_AG_GW_Counties'!R22+'2015_Urban_GW_Counties'!R22+'2015_MW_GW_Counties'!R22</f>
        <v>0</v>
      </c>
      <c r="AD22" s="28">
        <f>'2015_AG_GW_Counties'!S22+'2015_Urban_GW_Counties'!S22+'2015_MW_GW_Counties'!S22</f>
        <v>36.299999999999997</v>
      </c>
      <c r="AE22" s="28">
        <f>'2015_AG_GW_Counties'!W22</f>
        <v>0</v>
      </c>
      <c r="AF22" s="29">
        <f>'2015_Urban_GW_Counties'!W22</f>
        <v>0</v>
      </c>
      <c r="AG22" s="29">
        <f>'2015_MW_GW_Counties'!W22</f>
        <v>0</v>
      </c>
      <c r="AH22" s="28">
        <f>'2015_AG_GW_Counties'!W22+'2015_Urban_GW_Counties'!W22+'2015_MW_GW_Counties'!W22</f>
        <v>0</v>
      </c>
      <c r="AI22" s="29">
        <f t="shared" si="1"/>
        <v>760.30000000000007</v>
      </c>
      <c r="AL22" s="148"/>
      <c r="AM22" s="152">
        <v>404</v>
      </c>
      <c r="AN22" s="153" t="s">
        <v>81</v>
      </c>
      <c r="AO22" s="154">
        <f t="shared" si="10"/>
        <v>28.1</v>
      </c>
      <c r="AP22" s="154">
        <f t="shared" si="10"/>
        <v>27.4</v>
      </c>
      <c r="AQ22" s="154">
        <f t="shared" si="10"/>
        <v>0</v>
      </c>
      <c r="AR22" s="154">
        <f t="shared" si="10"/>
        <v>55.5</v>
      </c>
      <c r="AS22" s="154">
        <f t="shared" si="10"/>
        <v>214.4</v>
      </c>
      <c r="AT22" s="154">
        <f t="shared" si="10"/>
        <v>673.40000000000009</v>
      </c>
      <c r="AU22" s="154">
        <f t="shared" si="10"/>
        <v>0</v>
      </c>
      <c r="AV22" s="154">
        <f t="shared" si="10"/>
        <v>15.700000000000001</v>
      </c>
      <c r="AW22" s="154">
        <f t="shared" si="10"/>
        <v>0</v>
      </c>
      <c r="AX22" s="154">
        <f t="shared" si="10"/>
        <v>0</v>
      </c>
      <c r="AY22" s="154">
        <f t="shared" si="10"/>
        <v>0</v>
      </c>
      <c r="AZ22" s="154">
        <f t="shared" si="10"/>
        <v>0</v>
      </c>
      <c r="BA22" s="154">
        <f t="shared" si="10"/>
        <v>0</v>
      </c>
      <c r="BB22" s="154">
        <f t="shared" si="10"/>
        <v>0</v>
      </c>
      <c r="BC22" s="154">
        <f t="shared" si="10"/>
        <v>887.80000000000007</v>
      </c>
    </row>
    <row r="23" spans="1:56" ht="13.5" thickTop="1" x14ac:dyDescent="0.2">
      <c r="A23" s="23" t="s">
        <v>50</v>
      </c>
      <c r="B23" s="24" t="s">
        <v>51</v>
      </c>
      <c r="C23" s="28">
        <f>'2015_AG_GW_Counties'!C23</f>
        <v>4.7</v>
      </c>
      <c r="D23" s="29">
        <f>'2015_Urban_GW_Counties'!C23</f>
        <v>3.1</v>
      </c>
      <c r="E23" s="29">
        <f>'2015_MW_GW_Counties'!C23</f>
        <v>0</v>
      </c>
      <c r="F23" s="29">
        <f t="shared" si="0"/>
        <v>7.8000000000000007</v>
      </c>
      <c r="G23" s="28">
        <f>'2015_AG_GW_Counties'!H23</f>
        <v>4.7</v>
      </c>
      <c r="H23" s="29">
        <f>'2015_Urban_GW_Counties'!H23</f>
        <v>3.1</v>
      </c>
      <c r="I23" s="29">
        <f>'2015_MW_GW_Counties'!H23</f>
        <v>0</v>
      </c>
      <c r="J23" s="28">
        <f>'2015_AG_GW_Counties'!D23+'2015_Urban_GW_Counties'!D23+'2015_MW_GW_Counties'!D23</f>
        <v>1.9</v>
      </c>
      <c r="K23" s="28">
        <f>'2015_AG_GW_Counties'!E23+'2015_Urban_GW_Counties'!E23+'2015_MW_GW_Counties'!E23</f>
        <v>0</v>
      </c>
      <c r="L23" s="28">
        <f>'2015_AG_GW_Counties'!F23+'2015_Urban_GW_Counties'!F23+'2015_MW_GW_Counties'!F23</f>
        <v>0</v>
      </c>
      <c r="M23" s="28">
        <f>'2015_AG_GW_Counties'!J23</f>
        <v>0</v>
      </c>
      <c r="N23" s="29">
        <f>'2015_Urban_GW_Counties'!J23</f>
        <v>0</v>
      </c>
      <c r="O23" s="29">
        <f>'2015_MW_GW_Counties'!J23</f>
        <v>0</v>
      </c>
      <c r="P23" s="28">
        <f>'2015_AG_GW_Counties'!J23+'2015_Urban_GW_Counties'!J23+'2015_MW_GW_Counties'!J23</f>
        <v>0</v>
      </c>
      <c r="Q23" s="29">
        <f>'2015_AG_GW_Counties'!H23+'2015_Urban_GW_Counties'!H23+'2015_MW_GW_Counties'!H23</f>
        <v>7.8000000000000007</v>
      </c>
      <c r="S23" s="27">
        <v>510</v>
      </c>
      <c r="T23" s="25" t="s">
        <v>166</v>
      </c>
      <c r="U23" s="28">
        <f>'2015_AG_GW_Counties'!P23</f>
        <v>55.4</v>
      </c>
      <c r="V23" s="29">
        <f>'2015_Urban_GW_Counties'!P23</f>
        <v>4.6000000000000005</v>
      </c>
      <c r="W23" s="29">
        <f>'2015_MW_GW_Counties'!P23</f>
        <v>0</v>
      </c>
      <c r="X23" s="29">
        <f t="shared" si="3"/>
        <v>60</v>
      </c>
      <c r="Y23" s="28">
        <f>'2015_AG_GW_Counties'!U23</f>
        <v>481.7</v>
      </c>
      <c r="Z23" s="29">
        <f>'2015_Urban_GW_Counties'!U23</f>
        <v>20.8</v>
      </c>
      <c r="AA23" s="29">
        <f>'2015_MW_GW_Counties'!U23</f>
        <v>50</v>
      </c>
      <c r="AB23" s="28">
        <f>'2015_AG_GW_Counties'!Q23+'2015_Urban_GW_Counties'!Q23+'2015_MW_GW_Counties'!Q23</f>
        <v>2</v>
      </c>
      <c r="AC23" s="28">
        <f>'2015_AG_GW_Counties'!R23+'2015_Urban_GW_Counties'!R23+'2015_MW_GW_Counties'!R23</f>
        <v>0</v>
      </c>
      <c r="AD23" s="28">
        <f>'2015_AG_GW_Counties'!S23+'2015_Urban_GW_Counties'!S23+'2015_MW_GW_Counties'!S23</f>
        <v>7.1</v>
      </c>
      <c r="AE23" s="28">
        <f>'2015_AG_GW_Counties'!W23</f>
        <v>13.5</v>
      </c>
      <c r="AF23" s="29">
        <f>'2015_Urban_GW_Counties'!W23</f>
        <v>0</v>
      </c>
      <c r="AG23" s="29">
        <f>'2015_MW_GW_Counties'!W23</f>
        <v>0</v>
      </c>
      <c r="AH23" s="28">
        <f>'2015_AG_GW_Counties'!W23+'2015_Urban_GW_Counties'!W23+'2015_MW_GW_Counties'!W23</f>
        <v>13.5</v>
      </c>
      <c r="AI23" s="29">
        <f t="shared" si="1"/>
        <v>552.5</v>
      </c>
      <c r="AL23" s="148"/>
      <c r="AM23" s="150"/>
      <c r="AN23" s="155" t="s">
        <v>242</v>
      </c>
      <c r="AO23" s="138">
        <f>SUM(AO19:AO22)</f>
        <v>487.50000000000006</v>
      </c>
      <c r="AP23" s="138">
        <f t="shared" ref="AP23:BC23" si="11">SUM(AP19:AP22)</f>
        <v>974.70000000000016</v>
      </c>
      <c r="AQ23" s="138">
        <f t="shared" si="11"/>
        <v>0.2</v>
      </c>
      <c r="AR23" s="138">
        <f t="shared" si="11"/>
        <v>1462.4</v>
      </c>
      <c r="AS23" s="138">
        <f t="shared" si="11"/>
        <v>691.34500000000003</v>
      </c>
      <c r="AT23" s="138">
        <f t="shared" si="11"/>
        <v>3209.1550000000002</v>
      </c>
      <c r="AU23" s="138">
        <f t="shared" si="11"/>
        <v>31.1</v>
      </c>
      <c r="AV23" s="138">
        <f t="shared" si="11"/>
        <v>356.8</v>
      </c>
      <c r="AW23" s="138">
        <f t="shared" si="11"/>
        <v>106.5</v>
      </c>
      <c r="AX23" s="138">
        <f t="shared" si="11"/>
        <v>0</v>
      </c>
      <c r="AY23" s="138">
        <f t="shared" si="11"/>
        <v>2.6</v>
      </c>
      <c r="AZ23" s="138">
        <f t="shared" si="11"/>
        <v>206.7</v>
      </c>
      <c r="BA23" s="138">
        <f t="shared" si="11"/>
        <v>0</v>
      </c>
      <c r="BB23" s="138">
        <f t="shared" si="11"/>
        <v>209.29999999999998</v>
      </c>
      <c r="BC23" s="138">
        <f t="shared" si="11"/>
        <v>3931.5999999999995</v>
      </c>
      <c r="BD23" s="28">
        <f>AS23+AT23+AU23</f>
        <v>3931.6</v>
      </c>
    </row>
    <row r="24" spans="1:56" x14ac:dyDescent="0.2">
      <c r="A24" s="23" t="s">
        <v>52</v>
      </c>
      <c r="B24" s="24" t="s">
        <v>53</v>
      </c>
      <c r="C24" s="28">
        <f>'2015_AG_GW_Counties'!C24</f>
        <v>26.999999999999996</v>
      </c>
      <c r="D24" s="29">
        <f>'2015_Urban_GW_Counties'!C24</f>
        <v>7</v>
      </c>
      <c r="E24" s="29">
        <f>'2015_MW_GW_Counties'!C24</f>
        <v>0</v>
      </c>
      <c r="F24" s="29">
        <f t="shared" si="0"/>
        <v>34</v>
      </c>
      <c r="G24" s="28">
        <f>'2015_AG_GW_Counties'!H24</f>
        <v>49.399999999999991</v>
      </c>
      <c r="H24" s="29">
        <f>'2015_Urban_GW_Counties'!H24</f>
        <v>11.8</v>
      </c>
      <c r="I24" s="29">
        <f>'2015_MW_GW_Counties'!H24</f>
        <v>0</v>
      </c>
      <c r="J24" s="28">
        <f>'2015_AG_GW_Counties'!D24+'2015_Urban_GW_Counties'!D24+'2015_MW_GW_Counties'!D24</f>
        <v>7.5</v>
      </c>
      <c r="K24" s="28">
        <f>'2015_AG_GW_Counties'!E24+'2015_Urban_GW_Counties'!E24+'2015_MW_GW_Counties'!E24</f>
        <v>0</v>
      </c>
      <c r="L24" s="28">
        <f>'2015_AG_GW_Counties'!F24+'2015_Urban_GW_Counties'!F24+'2015_MW_GW_Counties'!F24</f>
        <v>1.7</v>
      </c>
      <c r="M24" s="28">
        <f>'2015_AG_GW_Counties'!J24</f>
        <v>0.1</v>
      </c>
      <c r="N24" s="29">
        <f>'2015_Urban_GW_Counties'!J24</f>
        <v>0</v>
      </c>
      <c r="O24" s="29">
        <f>'2015_MW_GW_Counties'!J24</f>
        <v>0</v>
      </c>
      <c r="P24" s="28">
        <f>'2015_AG_GW_Counties'!J24+'2015_Urban_GW_Counties'!J24+'2015_MW_GW_Counties'!J24</f>
        <v>0.1</v>
      </c>
      <c r="Q24" s="29">
        <f>'2015_AG_GW_Counties'!H24+'2015_Urban_GW_Counties'!H24+'2015_MW_GW_Counties'!H24</f>
        <v>61.199999999999989</v>
      </c>
      <c r="S24" s="27">
        <v>511</v>
      </c>
      <c r="T24" s="25" t="s">
        <v>167</v>
      </c>
      <c r="U24" s="28">
        <f>'2015_AG_GW_Counties'!P24</f>
        <v>220.5</v>
      </c>
      <c r="V24" s="29">
        <f>'2015_Urban_GW_Counties'!P24</f>
        <v>144.80000000000001</v>
      </c>
      <c r="W24" s="29">
        <f>'2015_MW_GW_Counties'!P24</f>
        <v>0.5</v>
      </c>
      <c r="X24" s="29">
        <f t="shared" si="3"/>
        <v>365.8</v>
      </c>
      <c r="Y24" s="28">
        <f>'2015_AG_GW_Counties'!U24</f>
        <v>347.29999999999995</v>
      </c>
      <c r="Z24" s="29">
        <f>'2015_Urban_GW_Counties'!U24</f>
        <v>325.7</v>
      </c>
      <c r="AA24" s="29">
        <f>'2015_MW_GW_Counties'!U24</f>
        <v>2.2000000000000002</v>
      </c>
      <c r="AB24" s="28">
        <f>'2015_AG_GW_Counties'!Q24+'2015_Urban_GW_Counties'!Q24+'2015_MW_GW_Counties'!Q24</f>
        <v>43.5</v>
      </c>
      <c r="AC24" s="28">
        <f>'2015_AG_GW_Counties'!R24+'2015_Urban_GW_Counties'!R24+'2015_MW_GW_Counties'!R24</f>
        <v>0</v>
      </c>
      <c r="AD24" s="28">
        <f>'2015_AG_GW_Counties'!S24+'2015_Urban_GW_Counties'!S24+'2015_MW_GW_Counties'!S24</f>
        <v>30.1</v>
      </c>
      <c r="AE24" s="28">
        <f>'2015_AG_GW_Counties'!W24</f>
        <v>31.9</v>
      </c>
      <c r="AF24" s="29">
        <f>'2015_Urban_GW_Counties'!W24</f>
        <v>0</v>
      </c>
      <c r="AG24" s="29">
        <f>'2015_MW_GW_Counties'!W24</f>
        <v>0</v>
      </c>
      <c r="AH24" s="28">
        <f>'2015_AG_GW_Counties'!W24+'2015_Urban_GW_Counties'!W24+'2015_MW_GW_Counties'!W24</f>
        <v>31.9</v>
      </c>
      <c r="AI24" s="29">
        <f t="shared" si="1"/>
        <v>675.2</v>
      </c>
      <c r="AL24" s="148"/>
      <c r="AM24" s="27"/>
      <c r="AY24" s="28"/>
      <c r="AZ24" s="28"/>
      <c r="BA24" s="28"/>
    </row>
    <row r="25" spans="1:56" x14ac:dyDescent="0.2">
      <c r="A25" s="23" t="s">
        <v>54</v>
      </c>
      <c r="B25" s="24" t="s">
        <v>55</v>
      </c>
      <c r="C25" s="28">
        <f>'2015_AG_GW_Counties'!C25</f>
        <v>1410.7</v>
      </c>
      <c r="D25" s="29">
        <f>'2015_Urban_GW_Counties'!C25</f>
        <v>51.399999999999991</v>
      </c>
      <c r="E25" s="29">
        <f>'2015_MW_GW_Counties'!C25</f>
        <v>303.2</v>
      </c>
      <c r="F25" s="29">
        <f t="shared" si="0"/>
        <v>1765.3000000000002</v>
      </c>
      <c r="G25" s="28">
        <f>'2015_AG_GW_Counties'!H25</f>
        <v>1922.9</v>
      </c>
      <c r="H25" s="29">
        <f>'2015_Urban_GW_Counties'!H25</f>
        <v>58.499999999999993</v>
      </c>
      <c r="I25" s="29">
        <f>'2015_MW_GW_Counties'!H25</f>
        <v>470.59999999999997</v>
      </c>
      <c r="J25" s="28">
        <f>'2015_AG_GW_Counties'!D25+'2015_Urban_GW_Counties'!D25+'2015_MW_GW_Counties'!D25</f>
        <v>88</v>
      </c>
      <c r="K25" s="28">
        <f>'2015_AG_GW_Counties'!E25+'2015_Urban_GW_Counties'!E25+'2015_MW_GW_Counties'!E25</f>
        <v>0</v>
      </c>
      <c r="L25" s="28">
        <f>'2015_AG_GW_Counties'!F25+'2015_Urban_GW_Counties'!F25+'2015_MW_GW_Counties'!F25</f>
        <v>25.5</v>
      </c>
      <c r="M25" s="28">
        <f>'2015_AG_GW_Counties'!J25</f>
        <v>101.4</v>
      </c>
      <c r="N25" s="29">
        <f>'2015_Urban_GW_Counties'!J25</f>
        <v>0</v>
      </c>
      <c r="O25" s="29">
        <f>'2015_MW_GW_Counties'!J25</f>
        <v>0</v>
      </c>
      <c r="P25" s="28">
        <f>'2015_AG_GW_Counties'!J25+'2015_Urban_GW_Counties'!J25+'2015_MW_GW_Counties'!J25</f>
        <v>101.4</v>
      </c>
      <c r="Q25" s="29">
        <f>'2015_AG_GW_Counties'!H25+'2015_Urban_GW_Counties'!H25+'2015_MW_GW_Counties'!H25</f>
        <v>2452</v>
      </c>
      <c r="S25" s="27">
        <v>601</v>
      </c>
      <c r="T25" s="25" t="s">
        <v>168</v>
      </c>
      <c r="U25" s="28">
        <f>'2015_AG_GW_Counties'!P25</f>
        <v>9.6999999999999993</v>
      </c>
      <c r="V25" s="29">
        <f>'2015_Urban_GW_Counties'!P25</f>
        <v>1.4000000000000001</v>
      </c>
      <c r="W25" s="29">
        <f>'2015_MW_GW_Counties'!P25</f>
        <v>0</v>
      </c>
      <c r="X25" s="29">
        <f t="shared" si="3"/>
        <v>11.1</v>
      </c>
      <c r="Y25" s="28">
        <f>'2015_AG_GW_Counties'!U25</f>
        <v>23.7</v>
      </c>
      <c r="Z25" s="29">
        <f>'2015_Urban_GW_Counties'!U25</f>
        <v>52.7</v>
      </c>
      <c r="AA25" s="29">
        <f>'2015_MW_GW_Counties'!U25</f>
        <v>0</v>
      </c>
      <c r="AB25" s="28">
        <f>'2015_AG_GW_Counties'!Q25+'2015_Urban_GW_Counties'!Q25+'2015_MW_GW_Counties'!Q25</f>
        <v>30.299999999999997</v>
      </c>
      <c r="AC25" s="28">
        <f>'2015_AG_GW_Counties'!R25+'2015_Urban_GW_Counties'!R25+'2015_MW_GW_Counties'!R25</f>
        <v>0</v>
      </c>
      <c r="AD25" s="28">
        <f>'2015_AG_GW_Counties'!S25+'2015_Urban_GW_Counties'!S25+'2015_MW_GW_Counties'!S25</f>
        <v>2.4000000000000004</v>
      </c>
      <c r="AE25" s="28">
        <f>'2015_AG_GW_Counties'!W25</f>
        <v>0</v>
      </c>
      <c r="AF25" s="29">
        <f>'2015_Urban_GW_Counties'!W25</f>
        <v>0</v>
      </c>
      <c r="AG25" s="29">
        <f>'2015_MW_GW_Counties'!W25</f>
        <v>0</v>
      </c>
      <c r="AH25" s="28">
        <f>'2015_AG_GW_Counties'!W25+'2015_Urban_GW_Counties'!W25+'2015_MW_GW_Counties'!W25</f>
        <v>0</v>
      </c>
      <c r="AI25" s="29">
        <f t="shared" si="1"/>
        <v>76.400000000000006</v>
      </c>
      <c r="AL25" s="148"/>
      <c r="AM25" s="27"/>
      <c r="AY25" s="28"/>
      <c r="AZ25" s="28"/>
      <c r="BA25" s="28"/>
    </row>
    <row r="26" spans="1:56" x14ac:dyDescent="0.2">
      <c r="A26" s="23" t="s">
        <v>56</v>
      </c>
      <c r="B26" s="25" t="s">
        <v>57</v>
      </c>
      <c r="C26" s="28">
        <f>'2015_AG_GW_Counties'!C26</f>
        <v>69.8</v>
      </c>
      <c r="D26" s="29">
        <f>'2015_Urban_GW_Counties'!C26</f>
        <v>3.3000000000000003</v>
      </c>
      <c r="E26" s="29">
        <f>'2015_MW_GW_Counties'!C26</f>
        <v>0.4</v>
      </c>
      <c r="F26" s="29">
        <f t="shared" si="0"/>
        <v>73.5</v>
      </c>
      <c r="G26" s="28">
        <f>'2015_AG_GW_Counties'!H26</f>
        <v>320.2</v>
      </c>
      <c r="H26" s="29">
        <f>'2015_Urban_GW_Counties'!H26</f>
        <v>3.4000000000000004</v>
      </c>
      <c r="I26" s="29">
        <f>'2015_MW_GW_Counties'!H26</f>
        <v>41.8</v>
      </c>
      <c r="J26" s="28">
        <f>'2015_AG_GW_Counties'!D26+'2015_Urban_GW_Counties'!D26+'2015_MW_GW_Counties'!D26</f>
        <v>12.5</v>
      </c>
      <c r="K26" s="28">
        <f>'2015_AG_GW_Counties'!E26+'2015_Urban_GW_Counties'!E26+'2015_MW_GW_Counties'!E26</f>
        <v>0</v>
      </c>
      <c r="L26" s="28">
        <f>'2015_AG_GW_Counties'!F26+'2015_Urban_GW_Counties'!F26+'2015_MW_GW_Counties'!F26</f>
        <v>18.100000000000001</v>
      </c>
      <c r="M26" s="28">
        <f>'2015_AG_GW_Counties'!J26</f>
        <v>24.9</v>
      </c>
      <c r="N26" s="29">
        <f>'2015_Urban_GW_Counties'!J26</f>
        <v>0</v>
      </c>
      <c r="O26" s="29">
        <f>'2015_MW_GW_Counties'!J26</f>
        <v>5</v>
      </c>
      <c r="P26" s="28">
        <f>'2015_AG_GW_Counties'!J26+'2015_Urban_GW_Counties'!J26+'2015_MW_GW_Counties'!J26</f>
        <v>29.9</v>
      </c>
      <c r="Q26" s="29">
        <f>'2015_AG_GW_Counties'!H26+'2015_Urban_GW_Counties'!H26+'2015_MW_GW_Counties'!H26</f>
        <v>365.4</v>
      </c>
      <c r="S26" s="27">
        <v>602</v>
      </c>
      <c r="T26" s="25" t="s">
        <v>169</v>
      </c>
      <c r="U26" s="28">
        <f>'2015_AG_GW_Counties'!P26</f>
        <v>0</v>
      </c>
      <c r="V26" s="29">
        <f>'2015_Urban_GW_Counties'!P26</f>
        <v>31.4</v>
      </c>
      <c r="W26" s="29">
        <f>'2015_MW_GW_Counties'!P26</f>
        <v>0</v>
      </c>
      <c r="X26" s="29">
        <f t="shared" si="3"/>
        <v>31.4</v>
      </c>
      <c r="Y26" s="28">
        <f>'2015_AG_GW_Counties'!U26</f>
        <v>587.79999999999995</v>
      </c>
      <c r="Z26" s="29">
        <f>'2015_Urban_GW_Counties'!U26</f>
        <v>96.600000000000009</v>
      </c>
      <c r="AA26" s="29">
        <f>'2015_MW_GW_Counties'!U26</f>
        <v>2.6</v>
      </c>
      <c r="AB26" s="28">
        <f>'2015_AG_GW_Counties'!Q26+'2015_Urban_GW_Counties'!Q26+'2015_MW_GW_Counties'!Q26</f>
        <v>14</v>
      </c>
      <c r="AC26" s="28">
        <f>'2015_AG_GW_Counties'!R26+'2015_Urban_GW_Counties'!R26+'2015_MW_GW_Counties'!R26</f>
        <v>0</v>
      </c>
      <c r="AD26" s="28">
        <f>'2015_AG_GW_Counties'!S26+'2015_Urban_GW_Counties'!S26+'2015_MW_GW_Counties'!S26</f>
        <v>5.4</v>
      </c>
      <c r="AE26" s="28">
        <f>'2015_AG_GW_Counties'!W26</f>
        <v>462.09999999999997</v>
      </c>
      <c r="AF26" s="29">
        <f>'2015_Urban_GW_Counties'!W26</f>
        <v>0</v>
      </c>
      <c r="AG26" s="29">
        <f>'2015_MW_GW_Counties'!W26</f>
        <v>0</v>
      </c>
      <c r="AH26" s="28">
        <f>'2015_AG_GW_Counties'!W26+'2015_Urban_GW_Counties'!W26+'2015_MW_GW_Counties'!W26</f>
        <v>462.09999999999997</v>
      </c>
      <c r="AI26" s="29">
        <f t="shared" si="1"/>
        <v>687</v>
      </c>
      <c r="AL26" s="148" t="s">
        <v>235</v>
      </c>
      <c r="AM26" s="150">
        <v>501</v>
      </c>
      <c r="AN26" s="151" t="s">
        <v>157</v>
      </c>
      <c r="AO26" s="138">
        <f t="shared" ref="AO26:BC36" si="12">U14</f>
        <v>71.600000000000009</v>
      </c>
      <c r="AP26" s="138">
        <f t="shared" si="12"/>
        <v>11.100000000000001</v>
      </c>
      <c r="AQ26" s="138">
        <f t="shared" si="12"/>
        <v>0.7</v>
      </c>
      <c r="AR26" s="138">
        <f t="shared" si="12"/>
        <v>83.40000000000002</v>
      </c>
      <c r="AS26" s="138">
        <f t="shared" si="12"/>
        <v>273.7</v>
      </c>
      <c r="AT26" s="138">
        <f t="shared" si="12"/>
        <v>11.3</v>
      </c>
      <c r="AU26" s="138">
        <f t="shared" si="12"/>
        <v>16</v>
      </c>
      <c r="AV26" s="138">
        <f t="shared" si="12"/>
        <v>14.299999999999999</v>
      </c>
      <c r="AW26" s="138">
        <f t="shared" si="12"/>
        <v>0</v>
      </c>
      <c r="AX26" s="138">
        <f t="shared" si="12"/>
        <v>3.5000000000000004</v>
      </c>
      <c r="AY26" s="138">
        <f t="shared" si="12"/>
        <v>9.1</v>
      </c>
      <c r="AZ26" s="138">
        <f t="shared" si="12"/>
        <v>0</v>
      </c>
      <c r="BA26" s="138">
        <f t="shared" si="12"/>
        <v>0.9</v>
      </c>
      <c r="BB26" s="138">
        <f t="shared" si="12"/>
        <v>10</v>
      </c>
      <c r="BC26" s="138">
        <f t="shared" si="12"/>
        <v>301</v>
      </c>
    </row>
    <row r="27" spans="1:56" x14ac:dyDescent="0.2">
      <c r="A27" s="23" t="s">
        <v>58</v>
      </c>
      <c r="B27" s="24" t="s">
        <v>59</v>
      </c>
      <c r="C27" s="28">
        <f>'2015_AG_GW_Counties'!C27</f>
        <v>68.099999999999994</v>
      </c>
      <c r="D27" s="29">
        <f>'2015_Urban_GW_Counties'!C27</f>
        <v>2.4</v>
      </c>
      <c r="E27" s="29">
        <f>'2015_MW_GW_Counties'!C27</f>
        <v>0</v>
      </c>
      <c r="F27" s="29">
        <f t="shared" si="0"/>
        <v>70.5</v>
      </c>
      <c r="G27" s="28">
        <f>'2015_AG_GW_Counties'!H27</f>
        <v>134.4</v>
      </c>
      <c r="H27" s="29">
        <f>'2015_Urban_GW_Counties'!H27</f>
        <v>3.0999999999999996</v>
      </c>
      <c r="I27" s="29">
        <f>'2015_MW_GW_Counties'!H27</f>
        <v>0</v>
      </c>
      <c r="J27" s="28">
        <f>'2015_AG_GW_Counties'!D27+'2015_Urban_GW_Counties'!D27+'2015_MW_GW_Counties'!D27</f>
        <v>10.4</v>
      </c>
      <c r="K27" s="28">
        <f>'2015_AG_GW_Counties'!E27+'2015_Urban_GW_Counties'!E27+'2015_MW_GW_Counties'!E27</f>
        <v>0</v>
      </c>
      <c r="L27" s="28">
        <f>'2015_AG_GW_Counties'!F27+'2015_Urban_GW_Counties'!F27+'2015_MW_GW_Counties'!F27</f>
        <v>0</v>
      </c>
      <c r="M27" s="28">
        <f>'2015_AG_GW_Counties'!J27</f>
        <v>0</v>
      </c>
      <c r="N27" s="29">
        <f>'2015_Urban_GW_Counties'!J27</f>
        <v>0</v>
      </c>
      <c r="O27" s="29">
        <f>'2015_MW_GW_Counties'!J27</f>
        <v>0</v>
      </c>
      <c r="P27" s="28">
        <f>'2015_AG_GW_Counties'!J27+'2015_Urban_GW_Counties'!J27+'2015_MW_GW_Counties'!J27</f>
        <v>0</v>
      </c>
      <c r="Q27" s="29">
        <f>'2015_AG_GW_Counties'!H27+'2015_Urban_GW_Counties'!H27+'2015_MW_GW_Counties'!H27</f>
        <v>137.5</v>
      </c>
      <c r="S27" s="27">
        <v>603</v>
      </c>
      <c r="T27" s="25" t="s">
        <v>170</v>
      </c>
      <c r="U27" s="28">
        <f>'2015_AG_GW_Counties'!P27</f>
        <v>810.2</v>
      </c>
      <c r="V27" s="29">
        <f>'2015_Urban_GW_Counties'!P27</f>
        <v>37.9</v>
      </c>
      <c r="W27" s="29">
        <f>'2015_MW_GW_Counties'!P27</f>
        <v>0</v>
      </c>
      <c r="X27" s="29">
        <f t="shared" si="3"/>
        <v>848.1</v>
      </c>
      <c r="Y27" s="28">
        <f>'2015_AG_GW_Counties'!U27</f>
        <v>925.2</v>
      </c>
      <c r="Z27" s="29">
        <f>'2015_Urban_GW_Counties'!U27</f>
        <v>84.2</v>
      </c>
      <c r="AA27" s="29">
        <f>'2015_MW_GW_Counties'!U27</f>
        <v>17.399999999999999</v>
      </c>
      <c r="AB27" s="28">
        <f>'2015_AG_GW_Counties'!Q27+'2015_Urban_GW_Counties'!Q27+'2015_MW_GW_Counties'!Q27</f>
        <v>52.6</v>
      </c>
      <c r="AC27" s="28">
        <f>'2015_AG_GW_Counties'!R27+'2015_Urban_GW_Counties'!R27+'2015_MW_GW_Counties'!R27</f>
        <v>0</v>
      </c>
      <c r="AD27" s="28">
        <f>'2015_AG_GW_Counties'!S27+'2015_Urban_GW_Counties'!S27+'2015_MW_GW_Counties'!S27</f>
        <v>13.700000000000001</v>
      </c>
      <c r="AE27" s="28">
        <f>'2015_AG_GW_Counties'!W27</f>
        <v>7</v>
      </c>
      <c r="AF27" s="29">
        <f>'2015_Urban_GW_Counties'!W27</f>
        <v>0</v>
      </c>
      <c r="AG27" s="29">
        <f>'2015_MW_GW_Counties'!W27</f>
        <v>0</v>
      </c>
      <c r="AH27" s="28">
        <f>'2015_AG_GW_Counties'!W27+'2015_Urban_GW_Counties'!W27+'2015_MW_GW_Counties'!W27</f>
        <v>7</v>
      </c>
      <c r="AI27" s="29">
        <f t="shared" si="1"/>
        <v>1026.8000000000002</v>
      </c>
      <c r="AL27" s="148"/>
      <c r="AM27" s="150">
        <v>502</v>
      </c>
      <c r="AN27" s="151" t="s">
        <v>158</v>
      </c>
      <c r="AO27" s="138">
        <f t="shared" si="12"/>
        <v>0.4</v>
      </c>
      <c r="AP27" s="138">
        <f t="shared" si="12"/>
        <v>0.30000000000000004</v>
      </c>
      <c r="AQ27" s="138">
        <f t="shared" si="12"/>
        <v>0</v>
      </c>
      <c r="AR27" s="138">
        <f t="shared" si="12"/>
        <v>0.70000000000000007</v>
      </c>
      <c r="AS27" s="138">
        <f t="shared" si="12"/>
        <v>3</v>
      </c>
      <c r="AT27" s="138">
        <f t="shared" si="12"/>
        <v>0.79999999999999993</v>
      </c>
      <c r="AU27" s="138">
        <f t="shared" si="12"/>
        <v>0</v>
      </c>
      <c r="AV27" s="138">
        <f t="shared" si="12"/>
        <v>0.4</v>
      </c>
      <c r="AW27" s="138">
        <f t="shared" si="12"/>
        <v>0</v>
      </c>
      <c r="AX27" s="138">
        <f t="shared" si="12"/>
        <v>0</v>
      </c>
      <c r="AY27" s="138">
        <f t="shared" si="12"/>
        <v>0</v>
      </c>
      <c r="AZ27" s="138">
        <f t="shared" si="12"/>
        <v>0</v>
      </c>
      <c r="BA27" s="138">
        <f t="shared" si="12"/>
        <v>0</v>
      </c>
      <c r="BB27" s="138">
        <f t="shared" si="12"/>
        <v>0</v>
      </c>
      <c r="BC27" s="138">
        <f t="shared" si="12"/>
        <v>3.8</v>
      </c>
    </row>
    <row r="28" spans="1:56" x14ac:dyDescent="0.2">
      <c r="A28" s="23" t="s">
        <v>60</v>
      </c>
      <c r="B28" s="24" t="s">
        <v>61</v>
      </c>
      <c r="C28" s="28">
        <f>'2015_AG_GW_Counties'!C28</f>
        <v>487</v>
      </c>
      <c r="D28" s="29">
        <f>'2015_Urban_GW_Counties'!C28</f>
        <v>50.29999999999999</v>
      </c>
      <c r="E28" s="29">
        <f>'2015_MW_GW_Counties'!C28</f>
        <v>0</v>
      </c>
      <c r="F28" s="29">
        <f t="shared" si="0"/>
        <v>537.29999999999995</v>
      </c>
      <c r="G28" s="28">
        <f>'2015_AG_GW_Counties'!H28</f>
        <v>495.09999999999997</v>
      </c>
      <c r="H28" s="29">
        <f>'2015_Urban_GW_Counties'!H28</f>
        <v>50.29999999999999</v>
      </c>
      <c r="I28" s="29">
        <f>'2015_MW_GW_Counties'!H28</f>
        <v>0.4</v>
      </c>
      <c r="J28" s="28">
        <f>'2015_AG_GW_Counties'!D28+'2015_Urban_GW_Counties'!D28+'2015_MW_GW_Counties'!D28</f>
        <v>82.9</v>
      </c>
      <c r="K28" s="28">
        <f>'2015_AG_GW_Counties'!E28+'2015_Urban_GW_Counties'!E28+'2015_MW_GW_Counties'!E28</f>
        <v>0</v>
      </c>
      <c r="L28" s="28">
        <f>'2015_AG_GW_Counties'!F28+'2015_Urban_GW_Counties'!F28+'2015_MW_GW_Counties'!F28</f>
        <v>0</v>
      </c>
      <c r="M28" s="28">
        <f>'2015_AG_GW_Counties'!J28</f>
        <v>0</v>
      </c>
      <c r="N28" s="29">
        <f>'2015_Urban_GW_Counties'!J28</f>
        <v>0</v>
      </c>
      <c r="O28" s="29">
        <f>'2015_MW_GW_Counties'!J28</f>
        <v>0</v>
      </c>
      <c r="P28" s="28">
        <f>'2015_AG_GW_Counties'!J28+'2015_Urban_GW_Counties'!J28+'2015_MW_GW_Counties'!J28</f>
        <v>0</v>
      </c>
      <c r="Q28" s="29">
        <f>'2015_AG_GW_Counties'!H28+'2015_Urban_GW_Counties'!H28+'2015_MW_GW_Counties'!H28</f>
        <v>545.79999999999995</v>
      </c>
      <c r="S28" s="27">
        <v>604</v>
      </c>
      <c r="T28" s="25" t="s">
        <v>171</v>
      </c>
      <c r="U28" s="28">
        <f>'2015_AG_GW_Counties'!P28</f>
        <v>11.999999999999998</v>
      </c>
      <c r="V28" s="29">
        <f>'2015_Urban_GW_Counties'!P28</f>
        <v>8.7999999999999989</v>
      </c>
      <c r="W28" s="29">
        <f>'2015_MW_GW_Counties'!P28</f>
        <v>0</v>
      </c>
      <c r="X28" s="29">
        <f t="shared" si="3"/>
        <v>20.799999999999997</v>
      </c>
      <c r="Y28" s="28">
        <f>'2015_AG_GW_Counties'!U28</f>
        <v>36</v>
      </c>
      <c r="Z28" s="29">
        <f>'2015_Urban_GW_Counties'!U28</f>
        <v>38.500000000000007</v>
      </c>
      <c r="AA28" s="29">
        <f>'2015_MW_GW_Counties'!U28</f>
        <v>0</v>
      </c>
      <c r="AB28" s="28">
        <f>'2015_AG_GW_Counties'!Q28+'2015_Urban_GW_Counties'!Q28+'2015_MW_GW_Counties'!Q28</f>
        <v>14</v>
      </c>
      <c r="AC28" s="28">
        <f>'2015_AG_GW_Counties'!R28+'2015_Urban_GW_Counties'!R28+'2015_MW_GW_Counties'!R28</f>
        <v>0</v>
      </c>
      <c r="AD28" s="28">
        <f>'2015_AG_GW_Counties'!S28+'2015_Urban_GW_Counties'!S28+'2015_MW_GW_Counties'!S28</f>
        <v>7.3999999999999986</v>
      </c>
      <c r="AE28" s="28">
        <f>'2015_AG_GW_Counties'!W28</f>
        <v>3.5</v>
      </c>
      <c r="AF28" s="29">
        <f>'2015_Urban_GW_Counties'!W28</f>
        <v>0.1</v>
      </c>
      <c r="AG28" s="29">
        <f>'2015_MW_GW_Counties'!W28</f>
        <v>0</v>
      </c>
      <c r="AH28" s="28">
        <f>'2015_AG_GW_Counties'!W28+'2015_Urban_GW_Counties'!W28+'2015_MW_GW_Counties'!W28</f>
        <v>3.6</v>
      </c>
      <c r="AI28" s="29">
        <f t="shared" si="1"/>
        <v>74.5</v>
      </c>
      <c r="AL28" s="148"/>
      <c r="AM28" s="150">
        <v>503</v>
      </c>
      <c r="AN28" s="151" t="s">
        <v>159</v>
      </c>
      <c r="AO28" s="138">
        <f t="shared" si="12"/>
        <v>328</v>
      </c>
      <c r="AP28" s="138">
        <f t="shared" si="12"/>
        <v>22.9</v>
      </c>
      <c r="AQ28" s="138">
        <f t="shared" si="12"/>
        <v>0</v>
      </c>
      <c r="AR28" s="138">
        <f t="shared" si="12"/>
        <v>350.9</v>
      </c>
      <c r="AS28" s="138">
        <f t="shared" si="12"/>
        <v>505.6</v>
      </c>
      <c r="AT28" s="138">
        <f t="shared" si="12"/>
        <v>33.5</v>
      </c>
      <c r="AU28" s="138">
        <f t="shared" si="12"/>
        <v>0.70000000000000007</v>
      </c>
      <c r="AV28" s="138">
        <f t="shared" si="12"/>
        <v>33.1</v>
      </c>
      <c r="AW28" s="138">
        <f t="shared" si="12"/>
        <v>0</v>
      </c>
      <c r="AX28" s="138">
        <f t="shared" si="12"/>
        <v>21.400000000000002</v>
      </c>
      <c r="AY28" s="138">
        <f t="shared" si="12"/>
        <v>1</v>
      </c>
      <c r="AZ28" s="138">
        <f t="shared" si="12"/>
        <v>0</v>
      </c>
      <c r="BA28" s="138">
        <f t="shared" si="12"/>
        <v>0</v>
      </c>
      <c r="BB28" s="138">
        <f t="shared" si="12"/>
        <v>1</v>
      </c>
      <c r="BC28" s="138">
        <f t="shared" si="12"/>
        <v>539.80000000000007</v>
      </c>
    </row>
    <row r="29" spans="1:56" x14ac:dyDescent="0.2">
      <c r="A29" s="23" t="s">
        <v>62</v>
      </c>
      <c r="B29" s="24" t="s">
        <v>63</v>
      </c>
      <c r="C29" s="28">
        <f>'2015_AG_GW_Counties'!C29</f>
        <v>57.8</v>
      </c>
      <c r="D29" s="29">
        <f>'2015_Urban_GW_Counties'!C29</f>
        <v>3.2</v>
      </c>
      <c r="E29" s="29">
        <f>'2015_MW_GW_Counties'!C29</f>
        <v>0</v>
      </c>
      <c r="F29" s="29">
        <f t="shared" si="0"/>
        <v>61</v>
      </c>
      <c r="G29" s="28">
        <f>'2015_AG_GW_Counties'!H29</f>
        <v>71.5</v>
      </c>
      <c r="H29" s="29">
        <f>'2015_Urban_GW_Counties'!H29</f>
        <v>20.5</v>
      </c>
      <c r="I29" s="29">
        <f>'2015_MW_GW_Counties'!H29</f>
        <v>2.4</v>
      </c>
      <c r="J29" s="28">
        <f>'2015_AG_GW_Counties'!D29+'2015_Urban_GW_Counties'!D29+'2015_MW_GW_Counties'!D29</f>
        <v>4.5</v>
      </c>
      <c r="K29" s="28">
        <f>'2015_AG_GW_Counties'!E29+'2015_Urban_GW_Counties'!E29+'2015_MW_GW_Counties'!E29</f>
        <v>0</v>
      </c>
      <c r="L29" s="28">
        <f>'2015_AG_GW_Counties'!F29+'2015_Urban_GW_Counties'!F29+'2015_MW_GW_Counties'!F29</f>
        <v>3.5</v>
      </c>
      <c r="M29" s="28">
        <f>'2015_AG_GW_Counties'!J29</f>
        <v>0</v>
      </c>
      <c r="N29" s="29">
        <f>'2015_Urban_GW_Counties'!J29</f>
        <v>0</v>
      </c>
      <c r="O29" s="29">
        <f>'2015_MW_GW_Counties'!J29</f>
        <v>0</v>
      </c>
      <c r="P29" s="28">
        <f>'2015_AG_GW_Counties'!J29+'2015_Urban_GW_Counties'!J29+'2015_MW_GW_Counties'!J29</f>
        <v>0</v>
      </c>
      <c r="Q29" s="29">
        <f>'2015_AG_GW_Counties'!H29+'2015_Urban_GW_Counties'!H29+'2015_MW_GW_Counties'!H29</f>
        <v>94.4</v>
      </c>
      <c r="S29" s="27">
        <v>605</v>
      </c>
      <c r="T29" s="25" t="s">
        <v>172</v>
      </c>
      <c r="U29" s="28">
        <f>'2015_AG_GW_Counties'!P29</f>
        <v>0</v>
      </c>
      <c r="V29" s="29">
        <f>'2015_Urban_GW_Counties'!P29</f>
        <v>0</v>
      </c>
      <c r="W29" s="29">
        <f>'2015_MW_GW_Counties'!P29</f>
        <v>0</v>
      </c>
      <c r="X29" s="29">
        <f t="shared" si="3"/>
        <v>0</v>
      </c>
      <c r="Y29" s="28">
        <f>'2015_AG_GW_Counties'!U29</f>
        <v>0</v>
      </c>
      <c r="Z29" s="29">
        <f>'2015_Urban_GW_Counties'!U29</f>
        <v>0.7</v>
      </c>
      <c r="AA29" s="29">
        <f>'2015_MW_GW_Counties'!U29</f>
        <v>0</v>
      </c>
      <c r="AB29" s="28">
        <f>'2015_AG_GW_Counties'!Q29+'2015_Urban_GW_Counties'!Q29+'2015_MW_GW_Counties'!Q29</f>
        <v>0.6</v>
      </c>
      <c r="AC29" s="28">
        <f>'2015_AG_GW_Counties'!R29+'2015_Urban_GW_Counties'!R29+'2015_MW_GW_Counties'!R29</f>
        <v>0</v>
      </c>
      <c r="AD29" s="28">
        <f>'2015_AG_GW_Counties'!S29+'2015_Urban_GW_Counties'!S29+'2015_MW_GW_Counties'!S29</f>
        <v>0</v>
      </c>
      <c r="AE29" s="28">
        <f>'2015_AG_GW_Counties'!W29</f>
        <v>0</v>
      </c>
      <c r="AF29" s="29">
        <f>'2015_Urban_GW_Counties'!W29</f>
        <v>0</v>
      </c>
      <c r="AG29" s="29">
        <f>'2015_MW_GW_Counties'!W29</f>
        <v>0</v>
      </c>
      <c r="AH29" s="28">
        <f>'2015_AG_GW_Counties'!W29+'2015_Urban_GW_Counties'!W29+'2015_MW_GW_Counties'!W29</f>
        <v>0</v>
      </c>
      <c r="AI29" s="29">
        <f t="shared" si="1"/>
        <v>0.7</v>
      </c>
      <c r="AL29" s="148"/>
      <c r="AM29" s="150">
        <v>504</v>
      </c>
      <c r="AN29" s="151" t="s">
        <v>160</v>
      </c>
      <c r="AO29" s="138">
        <f t="shared" si="12"/>
        <v>221.9</v>
      </c>
      <c r="AP29" s="138">
        <f t="shared" si="12"/>
        <v>37.700000000000003</v>
      </c>
      <c r="AQ29" s="138">
        <f t="shared" si="12"/>
        <v>0</v>
      </c>
      <c r="AR29" s="138">
        <f t="shared" si="12"/>
        <v>259.60000000000002</v>
      </c>
      <c r="AS29" s="138">
        <f t="shared" si="12"/>
        <v>312.60000000000002</v>
      </c>
      <c r="AT29" s="138">
        <f t="shared" si="12"/>
        <v>62.500000000000007</v>
      </c>
      <c r="AU29" s="138">
        <f t="shared" si="12"/>
        <v>1</v>
      </c>
      <c r="AV29" s="138">
        <f t="shared" si="12"/>
        <v>21.700000000000003</v>
      </c>
      <c r="AW29" s="138">
        <f t="shared" si="12"/>
        <v>0</v>
      </c>
      <c r="AX29" s="138">
        <f t="shared" si="12"/>
        <v>20.599999999999998</v>
      </c>
      <c r="AY29" s="138">
        <f t="shared" si="12"/>
        <v>0</v>
      </c>
      <c r="AZ29" s="138">
        <f t="shared" si="12"/>
        <v>0</v>
      </c>
      <c r="BA29" s="138">
        <f t="shared" si="12"/>
        <v>0</v>
      </c>
      <c r="BB29" s="138">
        <f t="shared" si="12"/>
        <v>0</v>
      </c>
      <c r="BC29" s="138">
        <f t="shared" si="12"/>
        <v>376.1</v>
      </c>
    </row>
    <row r="30" spans="1:56" x14ac:dyDescent="0.2">
      <c r="A30" s="23" t="s">
        <v>64</v>
      </c>
      <c r="B30" s="24" t="s">
        <v>65</v>
      </c>
      <c r="C30" s="28">
        <f>'2015_AG_GW_Counties'!C30</f>
        <v>2.9000000000000004</v>
      </c>
      <c r="D30" s="29">
        <f>'2015_Urban_GW_Counties'!C30</f>
        <v>5.3000000000000007</v>
      </c>
      <c r="E30" s="29">
        <f>'2015_MW_GW_Counties'!C30</f>
        <v>0</v>
      </c>
      <c r="F30" s="29">
        <f t="shared" si="0"/>
        <v>8.2000000000000011</v>
      </c>
      <c r="G30" s="28">
        <f>'2015_AG_GW_Counties'!H30</f>
        <v>47.1</v>
      </c>
      <c r="H30" s="29">
        <f>'2015_Urban_GW_Counties'!H30</f>
        <v>18.700000000000003</v>
      </c>
      <c r="I30" s="29">
        <f>'2015_MW_GW_Counties'!H30</f>
        <v>0.1</v>
      </c>
      <c r="J30" s="28">
        <f>'2015_AG_GW_Counties'!D30+'2015_Urban_GW_Counties'!D30+'2015_MW_GW_Counties'!D30</f>
        <v>8.1999999999999993</v>
      </c>
      <c r="K30" s="28">
        <f>'2015_AG_GW_Counties'!E30+'2015_Urban_GW_Counties'!E30+'2015_MW_GW_Counties'!E30</f>
        <v>0</v>
      </c>
      <c r="L30" s="28">
        <f>'2015_AG_GW_Counties'!F30+'2015_Urban_GW_Counties'!F30+'2015_MW_GW_Counties'!F30</f>
        <v>7.5</v>
      </c>
      <c r="M30" s="28">
        <f>'2015_AG_GW_Counties'!J30</f>
        <v>0</v>
      </c>
      <c r="N30" s="29">
        <f>'2015_Urban_GW_Counties'!J30</f>
        <v>2.2000000000000002</v>
      </c>
      <c r="O30" s="29">
        <f>'2015_MW_GW_Counties'!J30</f>
        <v>0</v>
      </c>
      <c r="P30" s="28">
        <f>'2015_AG_GW_Counties'!J30+'2015_Urban_GW_Counties'!J30+'2015_MW_GW_Counties'!J30</f>
        <v>2.2000000000000002</v>
      </c>
      <c r="Q30" s="29">
        <f>'2015_AG_GW_Counties'!H30+'2015_Urban_GW_Counties'!H30+'2015_MW_GW_Counties'!H30</f>
        <v>65.900000000000006</v>
      </c>
      <c r="S30" s="27">
        <v>606</v>
      </c>
      <c r="T30" s="25" t="s">
        <v>173</v>
      </c>
      <c r="U30" s="28">
        <f>'2015_AG_GW_Counties'!P30</f>
        <v>898.3</v>
      </c>
      <c r="V30" s="29">
        <f>'2015_Urban_GW_Counties'!P30</f>
        <v>13.2</v>
      </c>
      <c r="W30" s="29">
        <f>'2015_MW_GW_Counties'!P30</f>
        <v>287.2</v>
      </c>
      <c r="X30" s="29">
        <f t="shared" si="3"/>
        <v>1198.7</v>
      </c>
      <c r="Y30" s="28">
        <f>'2015_AG_GW_Counties'!U30</f>
        <v>1487.3999999999999</v>
      </c>
      <c r="Z30" s="29">
        <f>'2015_Urban_GW_Counties'!U30</f>
        <v>20.3</v>
      </c>
      <c r="AA30" s="29">
        <f>'2015_MW_GW_Counties'!U30</f>
        <v>427.7</v>
      </c>
      <c r="AB30" s="28">
        <f>'2015_AG_GW_Counties'!Q30+'2015_Urban_GW_Counties'!Q30+'2015_MW_GW_Counties'!Q30</f>
        <v>11.899999999999999</v>
      </c>
      <c r="AC30" s="28">
        <f>'2015_AG_GW_Counties'!R30+'2015_Urban_GW_Counties'!R30+'2015_MW_GW_Counties'!R30</f>
        <v>0</v>
      </c>
      <c r="AD30" s="28">
        <f>'2015_AG_GW_Counties'!S30+'2015_Urban_GW_Counties'!S30+'2015_MW_GW_Counties'!S30</f>
        <v>28.7</v>
      </c>
      <c r="AE30" s="28">
        <f>'2015_AG_GW_Counties'!W30</f>
        <v>69.199999999999989</v>
      </c>
      <c r="AF30" s="29">
        <f>'2015_Urban_GW_Counties'!W30</f>
        <v>0</v>
      </c>
      <c r="AG30" s="29">
        <f>'2015_MW_GW_Counties'!W30</f>
        <v>0</v>
      </c>
      <c r="AH30" s="28">
        <f>'2015_AG_GW_Counties'!W30+'2015_Urban_GW_Counties'!W30+'2015_MW_GW_Counties'!W30</f>
        <v>69.199999999999989</v>
      </c>
      <c r="AI30" s="29">
        <f t="shared" si="1"/>
        <v>1935.3999999999999</v>
      </c>
      <c r="AL30" s="148"/>
      <c r="AM30" s="150">
        <v>505</v>
      </c>
      <c r="AN30" s="151" t="s">
        <v>161</v>
      </c>
      <c r="AO30" s="138">
        <f t="shared" si="12"/>
        <v>58.5</v>
      </c>
      <c r="AP30" s="138">
        <f t="shared" si="12"/>
        <v>4.2</v>
      </c>
      <c r="AQ30" s="138">
        <f t="shared" si="12"/>
        <v>0</v>
      </c>
      <c r="AR30" s="138">
        <f t="shared" si="12"/>
        <v>62.7</v>
      </c>
      <c r="AS30" s="138">
        <f t="shared" si="12"/>
        <v>72</v>
      </c>
      <c r="AT30" s="138">
        <f t="shared" si="12"/>
        <v>9.2000000000000011</v>
      </c>
      <c r="AU30" s="138">
        <f t="shared" si="12"/>
        <v>0</v>
      </c>
      <c r="AV30" s="138">
        <f t="shared" si="12"/>
        <v>4.4000000000000004</v>
      </c>
      <c r="AW30" s="138">
        <f t="shared" si="12"/>
        <v>0</v>
      </c>
      <c r="AX30" s="138">
        <f t="shared" si="12"/>
        <v>0.30000000000000004</v>
      </c>
      <c r="AY30" s="138">
        <f t="shared" si="12"/>
        <v>0</v>
      </c>
      <c r="AZ30" s="138">
        <f t="shared" si="12"/>
        <v>0</v>
      </c>
      <c r="BA30" s="138">
        <f t="shared" si="12"/>
        <v>0</v>
      </c>
      <c r="BB30" s="138">
        <f t="shared" si="12"/>
        <v>0</v>
      </c>
      <c r="BC30" s="138">
        <f t="shared" si="12"/>
        <v>81.2</v>
      </c>
    </row>
    <row r="31" spans="1:56" x14ac:dyDescent="0.2">
      <c r="A31" s="23" t="s">
        <v>66</v>
      </c>
      <c r="B31" s="24" t="s">
        <v>67</v>
      </c>
      <c r="C31" s="28">
        <f>'2015_AG_GW_Counties'!C31</f>
        <v>8.6</v>
      </c>
      <c r="D31" s="29">
        <f>'2015_Urban_GW_Counties'!C31</f>
        <v>83.199999999999989</v>
      </c>
      <c r="E31" s="29">
        <f>'2015_MW_GW_Counties'!C31</f>
        <v>0</v>
      </c>
      <c r="F31" s="29">
        <f t="shared" si="0"/>
        <v>91.799999999999983</v>
      </c>
      <c r="G31" s="28">
        <f>'2015_AG_GW_Counties'!H31</f>
        <v>12.6</v>
      </c>
      <c r="H31" s="29">
        <f>'2015_Urban_GW_Counties'!H31</f>
        <v>498.2999999999999</v>
      </c>
      <c r="I31" s="29">
        <f>'2015_MW_GW_Counties'!H31</f>
        <v>0</v>
      </c>
      <c r="J31" s="28">
        <f>'2015_AG_GW_Counties'!D31+'2015_Urban_GW_Counties'!D31+'2015_MW_GW_Counties'!D31</f>
        <v>13.9</v>
      </c>
      <c r="K31" s="28">
        <f>'2015_AG_GW_Counties'!E31+'2015_Urban_GW_Counties'!E31+'2015_MW_GW_Counties'!E31</f>
        <v>50.5</v>
      </c>
      <c r="L31" s="28">
        <f>'2015_AG_GW_Counties'!F31+'2015_Urban_GW_Counties'!F31+'2015_MW_GW_Counties'!F31</f>
        <v>0</v>
      </c>
      <c r="M31" s="28">
        <f>'2015_AG_GW_Counties'!J31</f>
        <v>2.6</v>
      </c>
      <c r="N31" s="29">
        <f>'2015_Urban_GW_Counties'!J31</f>
        <v>206.7</v>
      </c>
      <c r="O31" s="29">
        <f>'2015_MW_GW_Counties'!J31</f>
        <v>0</v>
      </c>
      <c r="P31" s="28">
        <f>'2015_AG_GW_Counties'!J31+'2015_Urban_GW_Counties'!J31+'2015_MW_GW_Counties'!J31</f>
        <v>209.29999999999998</v>
      </c>
      <c r="Q31" s="29">
        <f>'2015_AG_GW_Counties'!H31+'2015_Urban_GW_Counties'!H31+'2015_MW_GW_Counties'!H31</f>
        <v>510.89999999999992</v>
      </c>
      <c r="S31" s="27">
        <v>607</v>
      </c>
      <c r="T31" s="25" t="s">
        <v>174</v>
      </c>
      <c r="U31" s="28">
        <f>'2015_AG_GW_Counties'!P31</f>
        <v>365.1</v>
      </c>
      <c r="V31" s="29">
        <f>'2015_Urban_GW_Counties'!P31</f>
        <v>69.100000000000009</v>
      </c>
      <c r="W31" s="29">
        <f>'2015_MW_GW_Counties'!P31</f>
        <v>0</v>
      </c>
      <c r="X31" s="29">
        <f t="shared" si="3"/>
        <v>434.20000000000005</v>
      </c>
      <c r="Y31" s="28">
        <f>'2015_AG_GW_Counties'!U31</f>
        <v>886.99999999999989</v>
      </c>
      <c r="Z31" s="29">
        <f>'2015_Urban_GW_Counties'!U31</f>
        <v>98.300000000000011</v>
      </c>
      <c r="AA31" s="29">
        <f>'2015_MW_GW_Counties'!U31</f>
        <v>12.5</v>
      </c>
      <c r="AB31" s="28">
        <f>'2015_AG_GW_Counties'!Q31+'2015_Urban_GW_Counties'!Q31+'2015_MW_GW_Counties'!Q31</f>
        <v>51</v>
      </c>
      <c r="AC31" s="28">
        <f>'2015_AG_GW_Counties'!R31+'2015_Urban_GW_Counties'!R31+'2015_MW_GW_Counties'!R31</f>
        <v>0</v>
      </c>
      <c r="AD31" s="28">
        <f>'2015_AG_GW_Counties'!S31+'2015_Urban_GW_Counties'!S31+'2015_MW_GW_Counties'!S31</f>
        <v>22.300000000000004</v>
      </c>
      <c r="AE31" s="28">
        <f>'2015_AG_GW_Counties'!W31</f>
        <v>231.09999999999997</v>
      </c>
      <c r="AF31" s="29">
        <f>'2015_Urban_GW_Counties'!W31</f>
        <v>0</v>
      </c>
      <c r="AG31" s="29">
        <f>'2015_MW_GW_Counties'!W31</f>
        <v>0</v>
      </c>
      <c r="AH31" s="28">
        <f>'2015_AG_GW_Counties'!W31+'2015_Urban_GW_Counties'!W31+'2015_MW_GW_Counties'!W31</f>
        <v>231.09999999999997</v>
      </c>
      <c r="AI31" s="29">
        <f t="shared" si="1"/>
        <v>997.8</v>
      </c>
      <c r="AL31" s="148"/>
      <c r="AM31" s="150">
        <v>506</v>
      </c>
      <c r="AN31" s="151" t="s">
        <v>162</v>
      </c>
      <c r="AO31" s="138">
        <f t="shared" si="12"/>
        <v>541.70000000000005</v>
      </c>
      <c r="AP31" s="138">
        <f t="shared" si="12"/>
        <v>8.5</v>
      </c>
      <c r="AQ31" s="138">
        <f t="shared" si="12"/>
        <v>8.7000000000000011</v>
      </c>
      <c r="AR31" s="138">
        <f t="shared" si="12"/>
        <v>558.90000000000009</v>
      </c>
      <c r="AS31" s="138">
        <f t="shared" si="12"/>
        <v>1436.0999999999997</v>
      </c>
      <c r="AT31" s="138">
        <f t="shared" si="12"/>
        <v>8.8000000000000007</v>
      </c>
      <c r="AU31" s="138">
        <f t="shared" si="12"/>
        <v>139.1</v>
      </c>
      <c r="AV31" s="138">
        <f t="shared" si="12"/>
        <v>23.400000000000002</v>
      </c>
      <c r="AW31" s="138">
        <f t="shared" si="12"/>
        <v>0</v>
      </c>
      <c r="AX31" s="138">
        <f t="shared" si="12"/>
        <v>23.300000000000004</v>
      </c>
      <c r="AY31" s="138">
        <f t="shared" si="12"/>
        <v>17.600000000000001</v>
      </c>
      <c r="AZ31" s="138">
        <f t="shared" si="12"/>
        <v>0</v>
      </c>
      <c r="BA31" s="138">
        <f t="shared" si="12"/>
        <v>12.8</v>
      </c>
      <c r="BB31" s="138">
        <f t="shared" si="12"/>
        <v>30.400000000000002</v>
      </c>
      <c r="BC31" s="138">
        <f t="shared" si="12"/>
        <v>1583.9999999999995</v>
      </c>
    </row>
    <row r="32" spans="1:56" x14ac:dyDescent="0.2">
      <c r="A32" s="23" t="s">
        <v>68</v>
      </c>
      <c r="B32" s="24" t="s">
        <v>69</v>
      </c>
      <c r="C32" s="28">
        <f>'2015_AG_GW_Counties'!C32</f>
        <v>43.5</v>
      </c>
      <c r="D32" s="29">
        <f>'2015_Urban_GW_Counties'!C32</f>
        <v>10.3</v>
      </c>
      <c r="E32" s="29">
        <f>'2015_MW_GW_Counties'!C32</f>
        <v>0</v>
      </c>
      <c r="F32" s="29">
        <f t="shared" si="0"/>
        <v>53.8</v>
      </c>
      <c r="G32" s="28">
        <f>'2015_AG_GW_Counties'!H32</f>
        <v>112.2</v>
      </c>
      <c r="H32" s="29">
        <f>'2015_Urban_GW_Counties'!H32</f>
        <v>81.900000000000006</v>
      </c>
      <c r="I32" s="29">
        <f>'2015_MW_GW_Counties'!H32</f>
        <v>0</v>
      </c>
      <c r="J32" s="28">
        <f>'2015_AG_GW_Counties'!D32+'2015_Urban_GW_Counties'!D32+'2015_MW_GW_Counties'!D32</f>
        <v>15.399999999999999</v>
      </c>
      <c r="K32" s="28">
        <f>'2015_AG_GW_Counties'!E32+'2015_Urban_GW_Counties'!E32+'2015_MW_GW_Counties'!E32</f>
        <v>0</v>
      </c>
      <c r="L32" s="28">
        <f>'2015_AG_GW_Counties'!F32+'2015_Urban_GW_Counties'!F32+'2015_MW_GW_Counties'!F32</f>
        <v>9.3000000000000007</v>
      </c>
      <c r="M32" s="28">
        <f>'2015_AG_GW_Counties'!J32</f>
        <v>11.299999999999999</v>
      </c>
      <c r="N32" s="29">
        <f>'2015_Urban_GW_Counties'!J32</f>
        <v>0</v>
      </c>
      <c r="O32" s="29">
        <f>'2015_MW_GW_Counties'!J32</f>
        <v>0</v>
      </c>
      <c r="P32" s="28">
        <f>'2015_AG_GW_Counties'!J32+'2015_Urban_GW_Counties'!J32+'2015_MW_GW_Counties'!J32</f>
        <v>11.299999999999999</v>
      </c>
      <c r="Q32" s="29">
        <f>'2015_AG_GW_Counties'!H32+'2015_Urban_GW_Counties'!H32+'2015_MW_GW_Counties'!H32</f>
        <v>194.10000000000002</v>
      </c>
      <c r="S32" s="27">
        <v>608</v>
      </c>
      <c r="T32" s="25" t="s">
        <v>175</v>
      </c>
      <c r="U32" s="28">
        <f>'2015_AG_GW_Counties'!P32</f>
        <v>650.70000000000005</v>
      </c>
      <c r="V32" s="29">
        <f>'2015_Urban_GW_Counties'!P32</f>
        <v>41.300000000000004</v>
      </c>
      <c r="W32" s="29">
        <f>'2015_MW_GW_Counties'!P32</f>
        <v>0</v>
      </c>
      <c r="X32" s="29">
        <f t="shared" si="3"/>
        <v>692</v>
      </c>
      <c r="Y32" s="28">
        <f>'2015_AG_GW_Counties'!U32</f>
        <v>1069.8</v>
      </c>
      <c r="Z32" s="29">
        <f>'2015_Urban_GW_Counties'!U32</f>
        <v>41.300000000000004</v>
      </c>
      <c r="AA32" s="29">
        <f>'2015_MW_GW_Counties'!U32</f>
        <v>0</v>
      </c>
      <c r="AB32" s="28">
        <f>'2015_AG_GW_Counties'!Q32+'2015_Urban_GW_Counties'!Q32+'2015_MW_GW_Counties'!Q32</f>
        <v>8.7999999999999989</v>
      </c>
      <c r="AC32" s="28">
        <f>'2015_AG_GW_Counties'!R32+'2015_Urban_GW_Counties'!R32+'2015_MW_GW_Counties'!R32</f>
        <v>0</v>
      </c>
      <c r="AD32" s="28">
        <f>'2015_AG_GW_Counties'!S32+'2015_Urban_GW_Counties'!S32+'2015_MW_GW_Counties'!S32</f>
        <v>20.9</v>
      </c>
      <c r="AE32" s="28">
        <f>'2015_AG_GW_Counties'!W32</f>
        <v>332.9</v>
      </c>
      <c r="AF32" s="29">
        <f>'2015_Urban_GW_Counties'!W32</f>
        <v>0</v>
      </c>
      <c r="AG32" s="29">
        <f>'2015_MW_GW_Counties'!W32</f>
        <v>0</v>
      </c>
      <c r="AH32" s="28">
        <f>'2015_AG_GW_Counties'!W32+'2015_Urban_GW_Counties'!W32+'2015_MW_GW_Counties'!W32</f>
        <v>332.9</v>
      </c>
      <c r="AI32" s="29">
        <f t="shared" si="1"/>
        <v>1111.0999999999999</v>
      </c>
      <c r="AL32" s="148"/>
      <c r="AM32" s="150">
        <v>507</v>
      </c>
      <c r="AN32" s="151" t="s">
        <v>163</v>
      </c>
      <c r="AO32" s="138">
        <f t="shared" si="12"/>
        <v>776.10000000000014</v>
      </c>
      <c r="AP32" s="138">
        <f t="shared" si="12"/>
        <v>31.8</v>
      </c>
      <c r="AQ32" s="138">
        <f t="shared" si="12"/>
        <v>14.5</v>
      </c>
      <c r="AR32" s="138">
        <f t="shared" si="12"/>
        <v>822.40000000000009</v>
      </c>
      <c r="AS32" s="138">
        <f t="shared" si="12"/>
        <v>2012.5000000000002</v>
      </c>
      <c r="AT32" s="138">
        <f t="shared" si="12"/>
        <v>48.9</v>
      </c>
      <c r="AU32" s="138">
        <f t="shared" si="12"/>
        <v>279.89999999999998</v>
      </c>
      <c r="AV32" s="138">
        <f t="shared" si="12"/>
        <v>87.000000000000014</v>
      </c>
      <c r="AW32" s="138">
        <f t="shared" si="12"/>
        <v>0</v>
      </c>
      <c r="AX32" s="138">
        <f t="shared" si="12"/>
        <v>95.7</v>
      </c>
      <c r="AY32" s="138">
        <f t="shared" si="12"/>
        <v>90.1</v>
      </c>
      <c r="AZ32" s="138">
        <f t="shared" si="12"/>
        <v>0</v>
      </c>
      <c r="BA32" s="138">
        <f t="shared" si="12"/>
        <v>109.30000000000001</v>
      </c>
      <c r="BB32" s="138">
        <f t="shared" si="12"/>
        <v>199.4</v>
      </c>
      <c r="BC32" s="138">
        <f t="shared" si="12"/>
        <v>2341.3000000000002</v>
      </c>
    </row>
    <row r="33" spans="1:56" x14ac:dyDescent="0.2">
      <c r="A33" s="23" t="s">
        <v>70</v>
      </c>
      <c r="B33" s="24" t="s">
        <v>71</v>
      </c>
      <c r="C33" s="28">
        <f>'2015_AG_GW_Counties'!C33</f>
        <v>6</v>
      </c>
      <c r="D33" s="29">
        <f>'2015_Urban_GW_Counties'!C33</f>
        <v>6</v>
      </c>
      <c r="E33" s="29">
        <f>'2015_MW_GW_Counties'!C33</f>
        <v>0</v>
      </c>
      <c r="F33" s="29">
        <f t="shared" si="0"/>
        <v>12</v>
      </c>
      <c r="G33" s="28">
        <f>'2015_AG_GW_Counties'!H33</f>
        <v>61</v>
      </c>
      <c r="H33" s="29">
        <f>'2015_Urban_GW_Counties'!H33</f>
        <v>9.5</v>
      </c>
      <c r="I33" s="29">
        <f>'2015_MW_GW_Counties'!H33</f>
        <v>0</v>
      </c>
      <c r="J33" s="28">
        <f>'2015_AG_GW_Counties'!D33+'2015_Urban_GW_Counties'!D33+'2015_MW_GW_Counties'!D33</f>
        <v>1.9</v>
      </c>
      <c r="K33" s="28">
        <f>'2015_AG_GW_Counties'!E33+'2015_Urban_GW_Counties'!E33+'2015_MW_GW_Counties'!E33</f>
        <v>0</v>
      </c>
      <c r="L33" s="28">
        <f>'2015_AG_GW_Counties'!F33+'2015_Urban_GW_Counties'!F33+'2015_MW_GW_Counties'!F33</f>
        <v>0.1</v>
      </c>
      <c r="M33" s="28">
        <f>'2015_AG_GW_Counties'!J33</f>
        <v>0.30000000000000004</v>
      </c>
      <c r="N33" s="29">
        <f>'2015_Urban_GW_Counties'!J33</f>
        <v>0</v>
      </c>
      <c r="O33" s="29">
        <f>'2015_MW_GW_Counties'!J33</f>
        <v>0</v>
      </c>
      <c r="P33" s="28">
        <f>'2015_AG_GW_Counties'!J33+'2015_Urban_GW_Counties'!J33+'2015_MW_GW_Counties'!J33</f>
        <v>0.30000000000000004</v>
      </c>
      <c r="Q33" s="29">
        <f>'2015_AG_GW_Counties'!H33+'2015_Urban_GW_Counties'!H33+'2015_MW_GW_Counties'!H33</f>
        <v>70.5</v>
      </c>
      <c r="S33" s="27">
        <v>609</v>
      </c>
      <c r="T33" s="25" t="s">
        <v>176</v>
      </c>
      <c r="U33" s="28">
        <f>'2015_AG_GW_Counties'!P33</f>
        <v>1958.5</v>
      </c>
      <c r="V33" s="29">
        <f>'2015_Urban_GW_Counties'!P33</f>
        <v>62.999999999999993</v>
      </c>
      <c r="W33" s="29">
        <f>'2015_MW_GW_Counties'!P33</f>
        <v>16</v>
      </c>
      <c r="X33" s="29">
        <f t="shared" si="3"/>
        <v>2037.5</v>
      </c>
      <c r="Y33" s="28">
        <f>'2015_AG_GW_Counties'!U33</f>
        <v>2153.6</v>
      </c>
      <c r="Z33" s="29">
        <f>'2015_Urban_GW_Counties'!U33</f>
        <v>63.199999999999996</v>
      </c>
      <c r="AA33" s="29">
        <f>'2015_MW_GW_Counties'!U33</f>
        <v>42.9</v>
      </c>
      <c r="AB33" s="28">
        <f>'2015_AG_GW_Counties'!Q33+'2015_Urban_GW_Counties'!Q33+'2015_MW_GW_Counties'!Q33</f>
        <v>187</v>
      </c>
      <c r="AC33" s="28">
        <f>'2015_AG_GW_Counties'!R33+'2015_Urban_GW_Counties'!R33+'2015_MW_GW_Counties'!R33</f>
        <v>0</v>
      </c>
      <c r="AD33" s="28">
        <f>'2015_AG_GW_Counties'!S33+'2015_Urban_GW_Counties'!S33+'2015_MW_GW_Counties'!S33</f>
        <v>9.7000000000000011</v>
      </c>
      <c r="AE33" s="28">
        <f>'2015_AG_GW_Counties'!W33</f>
        <v>3.0999999999999996</v>
      </c>
      <c r="AF33" s="29">
        <f>'2015_Urban_GW_Counties'!W33</f>
        <v>0</v>
      </c>
      <c r="AG33" s="29">
        <f>'2015_MW_GW_Counties'!W33</f>
        <v>0</v>
      </c>
      <c r="AH33" s="28">
        <f>'2015_AG_GW_Counties'!W33+'2015_Urban_GW_Counties'!W33+'2015_MW_GW_Counties'!W33</f>
        <v>3.0999999999999996</v>
      </c>
      <c r="AI33" s="29">
        <f t="shared" si="1"/>
        <v>2259.6999999999998</v>
      </c>
      <c r="AL33" s="148"/>
      <c r="AM33" s="150">
        <v>508</v>
      </c>
      <c r="AN33" s="151" t="s">
        <v>164</v>
      </c>
      <c r="AO33" s="138">
        <f t="shared" si="12"/>
        <v>23.6</v>
      </c>
      <c r="AP33" s="138">
        <f t="shared" si="12"/>
        <v>14.299999999999997</v>
      </c>
      <c r="AQ33" s="138">
        <f t="shared" si="12"/>
        <v>0</v>
      </c>
      <c r="AR33" s="138">
        <f t="shared" si="12"/>
        <v>37.9</v>
      </c>
      <c r="AS33" s="138">
        <f t="shared" si="12"/>
        <v>250</v>
      </c>
      <c r="AT33" s="138">
        <f t="shared" si="12"/>
        <v>83.4</v>
      </c>
      <c r="AU33" s="138">
        <f t="shared" si="12"/>
        <v>0.4</v>
      </c>
      <c r="AV33" s="138">
        <f t="shared" si="12"/>
        <v>26.599999999999998</v>
      </c>
      <c r="AW33" s="138">
        <f t="shared" si="12"/>
        <v>0</v>
      </c>
      <c r="AX33" s="138">
        <f t="shared" si="12"/>
        <v>19.2</v>
      </c>
      <c r="AY33" s="138">
        <f t="shared" si="12"/>
        <v>0.30000000000000004</v>
      </c>
      <c r="AZ33" s="138">
        <f t="shared" si="12"/>
        <v>0</v>
      </c>
      <c r="BA33" s="138">
        <f t="shared" si="12"/>
        <v>0</v>
      </c>
      <c r="BB33" s="138">
        <f t="shared" si="12"/>
        <v>0.30000000000000004</v>
      </c>
      <c r="BC33" s="138">
        <f t="shared" si="12"/>
        <v>333.79999999999995</v>
      </c>
    </row>
    <row r="34" spans="1:56" x14ac:dyDescent="0.2">
      <c r="A34" s="23" t="s">
        <v>72</v>
      </c>
      <c r="B34" s="24" t="s">
        <v>73</v>
      </c>
      <c r="C34" s="28">
        <f>'2015_AG_GW_Counties'!C34</f>
        <v>148.69999999999999</v>
      </c>
      <c r="D34" s="29">
        <f>'2015_Urban_GW_Counties'!C34</f>
        <v>280.90000000000003</v>
      </c>
      <c r="E34" s="29">
        <f>'2015_MW_GW_Counties'!C34</f>
        <v>0.2</v>
      </c>
      <c r="F34" s="29">
        <f t="shared" si="0"/>
        <v>429.8</v>
      </c>
      <c r="G34" s="28">
        <f>'2015_AG_GW_Counties'!H34</f>
        <v>923</v>
      </c>
      <c r="H34" s="29">
        <f>'2015_Urban_GW_Counties'!H34</f>
        <v>526.50000000000034</v>
      </c>
      <c r="I34" s="29">
        <f>'2015_MW_GW_Counties'!H34</f>
        <v>6.1</v>
      </c>
      <c r="J34" s="28">
        <f>'2015_AG_GW_Counties'!D34+'2015_Urban_GW_Counties'!D34+'2015_MW_GW_Counties'!D34</f>
        <v>193.1</v>
      </c>
      <c r="K34" s="28">
        <f>'2015_AG_GW_Counties'!E34+'2015_Urban_GW_Counties'!E34+'2015_MW_GW_Counties'!E34</f>
        <v>41.9</v>
      </c>
      <c r="L34" s="28">
        <f>'2015_AG_GW_Counties'!F34+'2015_Urban_GW_Counties'!F34+'2015_MW_GW_Counties'!F34</f>
        <v>0</v>
      </c>
      <c r="M34" s="28">
        <f>'2015_AG_GW_Counties'!J34</f>
        <v>3.9</v>
      </c>
      <c r="N34" s="29">
        <f>'2015_Urban_GW_Counties'!J34</f>
        <v>0.6</v>
      </c>
      <c r="O34" s="29">
        <f>'2015_MW_GW_Counties'!J34</f>
        <v>0</v>
      </c>
      <c r="P34" s="28">
        <f>'2015_AG_GW_Counties'!J34+'2015_Urban_GW_Counties'!J34+'2015_MW_GW_Counties'!J34</f>
        <v>4.5</v>
      </c>
      <c r="Q34" s="29">
        <f>'2015_AG_GW_Counties'!H34+'2015_Urban_GW_Counties'!H34+'2015_MW_GW_Counties'!H34</f>
        <v>1455.6000000000004</v>
      </c>
      <c r="S34" s="27">
        <v>610</v>
      </c>
      <c r="T34" s="25" t="s">
        <v>177</v>
      </c>
      <c r="U34" s="28">
        <f>'2015_AG_GW_Counties'!P34</f>
        <v>4.7</v>
      </c>
      <c r="V34" s="29">
        <f>'2015_Urban_GW_Counties'!P34</f>
        <v>8.6</v>
      </c>
      <c r="W34" s="29">
        <f>'2015_MW_GW_Counties'!P34</f>
        <v>0</v>
      </c>
      <c r="X34" s="29">
        <f t="shared" si="3"/>
        <v>13.3</v>
      </c>
      <c r="Y34" s="28">
        <f>'2015_AG_GW_Counties'!U34</f>
        <v>4.7</v>
      </c>
      <c r="Z34" s="29">
        <f>'2015_Urban_GW_Counties'!U34</f>
        <v>9.1</v>
      </c>
      <c r="AA34" s="29">
        <f>'2015_MW_GW_Counties'!U34</f>
        <v>0</v>
      </c>
      <c r="AB34" s="28">
        <f>'2015_AG_GW_Counties'!Q34+'2015_Urban_GW_Counties'!Q34+'2015_MW_GW_Counties'!Q34</f>
        <v>5.8</v>
      </c>
      <c r="AC34" s="28">
        <f>'2015_AG_GW_Counties'!R34+'2015_Urban_GW_Counties'!R34+'2015_MW_GW_Counties'!R34</f>
        <v>0</v>
      </c>
      <c r="AD34" s="28">
        <f>'2015_AG_GW_Counties'!S34+'2015_Urban_GW_Counties'!S34+'2015_MW_GW_Counties'!S34</f>
        <v>0</v>
      </c>
      <c r="AE34" s="28">
        <f>'2015_AG_GW_Counties'!W34</f>
        <v>0</v>
      </c>
      <c r="AF34" s="29">
        <f>'2015_Urban_GW_Counties'!W34</f>
        <v>0</v>
      </c>
      <c r="AG34" s="29">
        <f>'2015_MW_GW_Counties'!W34</f>
        <v>0</v>
      </c>
      <c r="AH34" s="28">
        <f>'2015_AG_GW_Counties'!W34+'2015_Urban_GW_Counties'!W34+'2015_MW_GW_Counties'!W34</f>
        <v>0</v>
      </c>
      <c r="AI34" s="29">
        <f t="shared" si="1"/>
        <v>13.8</v>
      </c>
      <c r="AL34" s="148"/>
      <c r="AM34" s="150">
        <v>509</v>
      </c>
      <c r="AN34" s="151" t="s">
        <v>165</v>
      </c>
      <c r="AO34" s="138">
        <f t="shared" si="12"/>
        <v>460.2</v>
      </c>
      <c r="AP34" s="138">
        <f t="shared" si="12"/>
        <v>28.900000000000002</v>
      </c>
      <c r="AQ34" s="138">
        <f t="shared" si="12"/>
        <v>0</v>
      </c>
      <c r="AR34" s="138">
        <f t="shared" si="12"/>
        <v>489.09999999999997</v>
      </c>
      <c r="AS34" s="138">
        <f t="shared" si="12"/>
        <v>708.80000000000007</v>
      </c>
      <c r="AT34" s="138">
        <f t="shared" si="12"/>
        <v>51.500000000000007</v>
      </c>
      <c r="AU34" s="138">
        <f t="shared" si="12"/>
        <v>0</v>
      </c>
      <c r="AV34" s="138">
        <f t="shared" si="12"/>
        <v>36.700000000000003</v>
      </c>
      <c r="AW34" s="138">
        <f t="shared" si="12"/>
        <v>0</v>
      </c>
      <c r="AX34" s="138">
        <f t="shared" si="12"/>
        <v>36.299999999999997</v>
      </c>
      <c r="AY34" s="138">
        <f t="shared" si="12"/>
        <v>0</v>
      </c>
      <c r="AZ34" s="138">
        <f t="shared" si="12"/>
        <v>0</v>
      </c>
      <c r="BA34" s="138">
        <f t="shared" si="12"/>
        <v>0</v>
      </c>
      <c r="BB34" s="138">
        <f t="shared" si="12"/>
        <v>0</v>
      </c>
      <c r="BC34" s="138">
        <f t="shared" si="12"/>
        <v>760.30000000000007</v>
      </c>
    </row>
    <row r="35" spans="1:56" x14ac:dyDescent="0.2">
      <c r="A35" s="23" t="s">
        <v>74</v>
      </c>
      <c r="B35" s="24" t="s">
        <v>75</v>
      </c>
      <c r="C35" s="28">
        <f>'2015_AG_GW_Counties'!C35</f>
        <v>259</v>
      </c>
      <c r="D35" s="29">
        <f>'2015_Urban_GW_Counties'!C35</f>
        <v>151.20000000000002</v>
      </c>
      <c r="E35" s="29">
        <f>'2015_MW_GW_Counties'!C35</f>
        <v>0.5</v>
      </c>
      <c r="F35" s="29">
        <f t="shared" si="0"/>
        <v>410.70000000000005</v>
      </c>
      <c r="G35" s="28">
        <f>'2015_AG_GW_Counties'!H35</f>
        <v>477.7</v>
      </c>
      <c r="H35" s="29">
        <f>'2015_Urban_GW_Counties'!H35</f>
        <v>308.49999999999994</v>
      </c>
      <c r="I35" s="29">
        <f>'2015_MW_GW_Counties'!H35</f>
        <v>52.300000000000004</v>
      </c>
      <c r="J35" s="28">
        <f>'2015_AG_GW_Counties'!D35+'2015_Urban_GW_Counties'!D35+'2015_MW_GW_Counties'!D35</f>
        <v>46.9</v>
      </c>
      <c r="K35" s="28">
        <f>'2015_AG_GW_Counties'!E35+'2015_Urban_GW_Counties'!E35+'2015_MW_GW_Counties'!E35</f>
        <v>0</v>
      </c>
      <c r="L35" s="28">
        <f>'2015_AG_GW_Counties'!F35+'2015_Urban_GW_Counties'!F35+'2015_MW_GW_Counties'!F35</f>
        <v>30.900000000000002</v>
      </c>
      <c r="M35" s="28">
        <f>'2015_AG_GW_Counties'!J35</f>
        <v>12.600000000000001</v>
      </c>
      <c r="N35" s="29">
        <f>'2015_Urban_GW_Counties'!J35</f>
        <v>0.1</v>
      </c>
      <c r="O35" s="29">
        <f>'2015_MW_GW_Counties'!J35</f>
        <v>0</v>
      </c>
      <c r="P35" s="28">
        <f>'2015_AG_GW_Counties'!J35+'2015_Urban_GW_Counties'!J35+'2015_MW_GW_Counties'!J35</f>
        <v>12.700000000000001</v>
      </c>
      <c r="Q35" s="29">
        <f>'2015_AG_GW_Counties'!H35+'2015_Urban_GW_Counties'!H35+'2015_MW_GW_Counties'!H35</f>
        <v>838.49999999999989</v>
      </c>
      <c r="S35" s="27">
        <v>701</v>
      </c>
      <c r="T35" s="25" t="s">
        <v>178</v>
      </c>
      <c r="U35" s="28">
        <f>'2015_AG_GW_Counties'!P35</f>
        <v>0</v>
      </c>
      <c r="V35" s="29">
        <f>'2015_Urban_GW_Counties'!P35</f>
        <v>0.9</v>
      </c>
      <c r="W35" s="29">
        <f>'2015_MW_GW_Counties'!P35</f>
        <v>0</v>
      </c>
      <c r="X35" s="29">
        <f t="shared" si="3"/>
        <v>0.9</v>
      </c>
      <c r="Y35" s="28">
        <f>'2015_AG_GW_Counties'!U35</f>
        <v>0</v>
      </c>
      <c r="Z35" s="29">
        <f>'2015_Urban_GW_Counties'!U35</f>
        <v>0.9</v>
      </c>
      <c r="AA35" s="29">
        <f>'2015_MW_GW_Counties'!U35</f>
        <v>0</v>
      </c>
      <c r="AB35" s="28">
        <f>'2015_AG_GW_Counties'!Q35+'2015_Urban_GW_Counties'!Q35+'2015_MW_GW_Counties'!Q35</f>
        <v>0.6</v>
      </c>
      <c r="AC35" s="28">
        <f>'2015_AG_GW_Counties'!R35+'2015_Urban_GW_Counties'!R35+'2015_MW_GW_Counties'!R35</f>
        <v>0</v>
      </c>
      <c r="AD35" s="28">
        <f>'2015_AG_GW_Counties'!S35+'2015_Urban_GW_Counties'!S35+'2015_MW_GW_Counties'!S35</f>
        <v>0</v>
      </c>
      <c r="AE35" s="28">
        <f>'2015_AG_GW_Counties'!W35</f>
        <v>0</v>
      </c>
      <c r="AF35" s="29">
        <f>'2015_Urban_GW_Counties'!W35</f>
        <v>0</v>
      </c>
      <c r="AG35" s="29">
        <f>'2015_MW_GW_Counties'!W35</f>
        <v>0</v>
      </c>
      <c r="AH35" s="28">
        <f>'2015_AG_GW_Counties'!W35+'2015_Urban_GW_Counties'!W35+'2015_MW_GW_Counties'!W35</f>
        <v>0</v>
      </c>
      <c r="AI35" s="29">
        <f t="shared" si="1"/>
        <v>0.9</v>
      </c>
      <c r="AL35" s="148"/>
      <c r="AM35" s="150">
        <v>510</v>
      </c>
      <c r="AN35" s="151" t="s">
        <v>166</v>
      </c>
      <c r="AO35" s="138">
        <f t="shared" si="12"/>
        <v>55.4</v>
      </c>
      <c r="AP35" s="138">
        <f t="shared" si="12"/>
        <v>4.6000000000000005</v>
      </c>
      <c r="AQ35" s="138">
        <f t="shared" si="12"/>
        <v>0</v>
      </c>
      <c r="AR35" s="138">
        <f t="shared" si="12"/>
        <v>60</v>
      </c>
      <c r="AS35" s="138">
        <f t="shared" si="12"/>
        <v>481.7</v>
      </c>
      <c r="AT35" s="138">
        <f t="shared" si="12"/>
        <v>20.8</v>
      </c>
      <c r="AU35" s="138">
        <f t="shared" si="12"/>
        <v>50</v>
      </c>
      <c r="AV35" s="138">
        <f t="shared" si="12"/>
        <v>2</v>
      </c>
      <c r="AW35" s="138">
        <f t="shared" si="12"/>
        <v>0</v>
      </c>
      <c r="AX35" s="138">
        <f t="shared" si="12"/>
        <v>7.1</v>
      </c>
      <c r="AY35" s="138">
        <f t="shared" si="12"/>
        <v>13.5</v>
      </c>
      <c r="AZ35" s="138">
        <f t="shared" si="12"/>
        <v>0</v>
      </c>
      <c r="BA35" s="138">
        <f t="shared" si="12"/>
        <v>0</v>
      </c>
      <c r="BB35" s="138">
        <f t="shared" si="12"/>
        <v>13.5</v>
      </c>
      <c r="BC35" s="138">
        <f t="shared" si="12"/>
        <v>552.5</v>
      </c>
    </row>
    <row r="36" spans="1:56" ht="13.5" thickBot="1" x14ac:dyDescent="0.25">
      <c r="A36" s="23" t="s">
        <v>76</v>
      </c>
      <c r="B36" s="24" t="s">
        <v>77</v>
      </c>
      <c r="C36" s="28">
        <f>'2015_AG_GW_Counties'!C36</f>
        <v>54.099999999999994</v>
      </c>
      <c r="D36" s="29">
        <f>'2015_Urban_GW_Counties'!C36</f>
        <v>5.8999999999999995</v>
      </c>
      <c r="E36" s="29">
        <f>'2015_MW_GW_Counties'!C36</f>
        <v>0</v>
      </c>
      <c r="F36" s="29">
        <f t="shared" si="0"/>
        <v>59.999999999999993</v>
      </c>
      <c r="G36" s="28">
        <f>'2015_AG_GW_Counties'!H36</f>
        <v>58.499999999999993</v>
      </c>
      <c r="H36" s="29">
        <f>'2015_Urban_GW_Counties'!H36</f>
        <v>7.6</v>
      </c>
      <c r="I36" s="29">
        <f>'2015_MW_GW_Counties'!H36</f>
        <v>0</v>
      </c>
      <c r="J36" s="28">
        <f>'2015_AG_GW_Counties'!D36+'2015_Urban_GW_Counties'!D36+'2015_MW_GW_Counties'!D36</f>
        <v>11.299999999999999</v>
      </c>
      <c r="K36" s="28">
        <f>'2015_AG_GW_Counties'!E36+'2015_Urban_GW_Counties'!E36+'2015_MW_GW_Counties'!E36</f>
        <v>0</v>
      </c>
      <c r="L36" s="28">
        <f>'2015_AG_GW_Counties'!F36+'2015_Urban_GW_Counties'!F36+'2015_MW_GW_Counties'!F36</f>
        <v>0.2</v>
      </c>
      <c r="M36" s="28">
        <f>'2015_AG_GW_Counties'!J36</f>
        <v>0</v>
      </c>
      <c r="N36" s="29">
        <f>'2015_Urban_GW_Counties'!J36</f>
        <v>0</v>
      </c>
      <c r="O36" s="29">
        <f>'2015_MW_GW_Counties'!J36</f>
        <v>0</v>
      </c>
      <c r="P36" s="28">
        <f>'2015_AG_GW_Counties'!J36+'2015_Urban_GW_Counties'!J36+'2015_MW_GW_Counties'!J36</f>
        <v>0</v>
      </c>
      <c r="Q36" s="29">
        <f>'2015_AG_GW_Counties'!H36+'2015_Urban_GW_Counties'!H36+'2015_MW_GW_Counties'!H36</f>
        <v>66.099999999999994</v>
      </c>
      <c r="S36" s="27">
        <v>702</v>
      </c>
      <c r="T36" s="25" t="s">
        <v>179</v>
      </c>
      <c r="U36" s="28">
        <f>'2015_AG_GW_Counties'!P36</f>
        <v>1241.1000000000001</v>
      </c>
      <c r="V36" s="29">
        <f>'2015_Urban_GW_Counties'!P36</f>
        <v>2.5</v>
      </c>
      <c r="W36" s="29">
        <f>'2015_MW_GW_Counties'!P36</f>
        <v>0</v>
      </c>
      <c r="X36" s="29">
        <f t="shared" si="3"/>
        <v>1243.6000000000001</v>
      </c>
      <c r="Y36" s="28">
        <f>'2015_AG_GW_Counties'!U36</f>
        <v>1434.7000000000003</v>
      </c>
      <c r="Z36" s="29">
        <f>'2015_Urban_GW_Counties'!U36</f>
        <v>9.1999999999999993</v>
      </c>
      <c r="AA36" s="29">
        <f>'2015_MW_GW_Counties'!U36</f>
        <v>0</v>
      </c>
      <c r="AB36" s="28">
        <f>'2015_AG_GW_Counties'!Q36+'2015_Urban_GW_Counties'!Q36+'2015_MW_GW_Counties'!Q36</f>
        <v>21.800000000000004</v>
      </c>
      <c r="AC36" s="28">
        <f>'2015_AG_GW_Counties'!R36+'2015_Urban_GW_Counties'!R36+'2015_MW_GW_Counties'!R36</f>
        <v>1.1000000000000001</v>
      </c>
      <c r="AD36" s="28">
        <f>'2015_AG_GW_Counties'!S36+'2015_Urban_GW_Counties'!S36+'2015_MW_GW_Counties'!S36</f>
        <v>0.6</v>
      </c>
      <c r="AE36" s="28">
        <f>'2015_AG_GW_Counties'!W36</f>
        <v>0</v>
      </c>
      <c r="AF36" s="29">
        <f>'2015_Urban_GW_Counties'!W36</f>
        <v>0</v>
      </c>
      <c r="AG36" s="29">
        <f>'2015_MW_GW_Counties'!W36</f>
        <v>0</v>
      </c>
      <c r="AH36" s="28">
        <f>'2015_AG_GW_Counties'!W36+'2015_Urban_GW_Counties'!W36+'2015_MW_GW_Counties'!W36</f>
        <v>0</v>
      </c>
      <c r="AI36" s="29">
        <f t="shared" si="1"/>
        <v>1443.9000000000003</v>
      </c>
      <c r="AL36" s="148"/>
      <c r="AM36" s="152">
        <v>511</v>
      </c>
      <c r="AN36" s="153" t="s">
        <v>167</v>
      </c>
      <c r="AO36" s="154">
        <f t="shared" si="12"/>
        <v>220.5</v>
      </c>
      <c r="AP36" s="154">
        <f t="shared" si="12"/>
        <v>144.80000000000001</v>
      </c>
      <c r="AQ36" s="154">
        <f t="shared" si="12"/>
        <v>0.5</v>
      </c>
      <c r="AR36" s="154">
        <f t="shared" si="12"/>
        <v>365.8</v>
      </c>
      <c r="AS36" s="154">
        <f t="shared" si="12"/>
        <v>347.29999999999995</v>
      </c>
      <c r="AT36" s="154">
        <f t="shared" si="12"/>
        <v>325.7</v>
      </c>
      <c r="AU36" s="154">
        <f t="shared" si="12"/>
        <v>2.2000000000000002</v>
      </c>
      <c r="AV36" s="154">
        <f t="shared" si="12"/>
        <v>43.5</v>
      </c>
      <c r="AW36" s="154">
        <f t="shared" si="12"/>
        <v>0</v>
      </c>
      <c r="AX36" s="154">
        <f t="shared" si="12"/>
        <v>30.1</v>
      </c>
      <c r="AY36" s="154">
        <f t="shared" si="12"/>
        <v>31.9</v>
      </c>
      <c r="AZ36" s="154">
        <f t="shared" si="12"/>
        <v>0</v>
      </c>
      <c r="BA36" s="154">
        <f t="shared" si="12"/>
        <v>0</v>
      </c>
      <c r="BB36" s="154">
        <f t="shared" si="12"/>
        <v>31.9</v>
      </c>
      <c r="BC36" s="154">
        <f t="shared" si="12"/>
        <v>675.2</v>
      </c>
    </row>
    <row r="37" spans="1:56" ht="13.5" thickTop="1" x14ac:dyDescent="0.2">
      <c r="A37" s="23" t="s">
        <v>78</v>
      </c>
      <c r="B37" s="24" t="s">
        <v>79</v>
      </c>
      <c r="C37" s="28">
        <f>'2015_AG_GW_Counties'!C37</f>
        <v>133.69999999999999</v>
      </c>
      <c r="D37" s="29">
        <f>'2015_Urban_GW_Counties'!C37</f>
        <v>265.70000000000005</v>
      </c>
      <c r="E37" s="29">
        <f>'2015_MW_GW_Counties'!C37</f>
        <v>0</v>
      </c>
      <c r="F37" s="29">
        <f t="shared" si="0"/>
        <v>399.40000000000003</v>
      </c>
      <c r="G37" s="28">
        <f>'2015_AG_GW_Counties'!H37</f>
        <v>160.19999999999996</v>
      </c>
      <c r="H37" s="29">
        <f>'2015_Urban_GW_Counties'!H37</f>
        <v>423.10000000000048</v>
      </c>
      <c r="I37" s="29">
        <f>'2015_MW_GW_Counties'!H37</f>
        <v>0</v>
      </c>
      <c r="J37" s="28">
        <f>'2015_AG_GW_Counties'!D37+'2015_Urban_GW_Counties'!D37+'2015_MW_GW_Counties'!D37</f>
        <v>154.09999999999997</v>
      </c>
      <c r="K37" s="28">
        <f>'2015_AG_GW_Counties'!E37+'2015_Urban_GW_Counties'!E37+'2015_MW_GW_Counties'!E37</f>
        <v>18.600000000000001</v>
      </c>
      <c r="L37" s="28">
        <f>'2015_AG_GW_Counties'!F37+'2015_Urban_GW_Counties'!F37+'2015_MW_GW_Counties'!F37</f>
        <v>0</v>
      </c>
      <c r="M37" s="28">
        <f>'2015_AG_GW_Counties'!J37</f>
        <v>6.8000000000000007</v>
      </c>
      <c r="N37" s="29">
        <f>'2015_Urban_GW_Counties'!J37</f>
        <v>6.0000000000000009</v>
      </c>
      <c r="O37" s="29">
        <f>'2015_MW_GW_Counties'!J37</f>
        <v>0</v>
      </c>
      <c r="P37" s="28">
        <f>'2015_AG_GW_Counties'!J37+'2015_Urban_GW_Counties'!J37+'2015_MW_GW_Counties'!J37</f>
        <v>12.8</v>
      </c>
      <c r="Q37" s="29">
        <f>'2015_AG_GW_Counties'!H37+'2015_Urban_GW_Counties'!H37+'2015_MW_GW_Counties'!H37</f>
        <v>583.30000000000041</v>
      </c>
      <c r="S37" s="27">
        <v>703</v>
      </c>
      <c r="T37" s="25" t="s">
        <v>180</v>
      </c>
      <c r="U37" s="28">
        <f>'2015_AG_GW_Counties'!P37</f>
        <v>1789.8999999999999</v>
      </c>
      <c r="V37" s="29">
        <f>'2015_Urban_GW_Counties'!P37</f>
        <v>29.4</v>
      </c>
      <c r="W37" s="29">
        <f>'2015_MW_GW_Counties'!P37</f>
        <v>9.1999999999999993</v>
      </c>
      <c r="X37" s="29">
        <f t="shared" si="3"/>
        <v>1828.5</v>
      </c>
      <c r="Y37" s="28">
        <f>'2015_AG_GW_Counties'!U37</f>
        <v>1920.8999999999999</v>
      </c>
      <c r="Z37" s="29">
        <f>'2015_Urban_GW_Counties'!U37</f>
        <v>29.5</v>
      </c>
      <c r="AA37" s="29">
        <f>'2015_MW_GW_Counties'!U37</f>
        <v>27.9</v>
      </c>
      <c r="AB37" s="28">
        <f>'2015_AG_GW_Counties'!Q37+'2015_Urban_GW_Counties'!Q37+'2015_MW_GW_Counties'!Q37</f>
        <v>217.99999999999991</v>
      </c>
      <c r="AC37" s="28">
        <f>'2015_AG_GW_Counties'!R37+'2015_Urban_GW_Counties'!R37+'2015_MW_GW_Counties'!R37</f>
        <v>0</v>
      </c>
      <c r="AD37" s="28">
        <f>'2015_AG_GW_Counties'!S37+'2015_Urban_GW_Counties'!S37+'2015_MW_GW_Counties'!S37</f>
        <v>6.5</v>
      </c>
      <c r="AE37" s="28">
        <f>'2015_AG_GW_Counties'!W37</f>
        <v>0</v>
      </c>
      <c r="AF37" s="29">
        <f>'2015_Urban_GW_Counties'!W37</f>
        <v>0</v>
      </c>
      <c r="AG37" s="29">
        <f>'2015_MW_GW_Counties'!W37</f>
        <v>0</v>
      </c>
      <c r="AH37" s="28">
        <f>'2015_AG_GW_Counties'!W37+'2015_Urban_GW_Counties'!W37+'2015_MW_GW_Counties'!W37</f>
        <v>0</v>
      </c>
      <c r="AI37" s="29">
        <f t="shared" si="1"/>
        <v>1978.3</v>
      </c>
      <c r="AL37" s="148"/>
      <c r="AM37" s="150"/>
      <c r="AN37" s="155" t="s">
        <v>242</v>
      </c>
      <c r="AO37" s="138">
        <f>SUM(AO26:AO36)</f>
        <v>2757.9</v>
      </c>
      <c r="AP37" s="138">
        <f t="shared" ref="AP37:BC37" si="13">SUM(AP26:AP36)</f>
        <v>309.10000000000002</v>
      </c>
      <c r="AQ37" s="138">
        <f t="shared" si="13"/>
        <v>24.4</v>
      </c>
      <c r="AR37" s="138">
        <f t="shared" si="13"/>
        <v>3091.4000000000005</v>
      </c>
      <c r="AS37" s="138">
        <f t="shared" si="13"/>
        <v>6403.3</v>
      </c>
      <c r="AT37" s="138">
        <f t="shared" si="13"/>
        <v>656.4</v>
      </c>
      <c r="AU37" s="138">
        <f t="shared" si="13"/>
        <v>489.2999999999999</v>
      </c>
      <c r="AV37" s="138">
        <f t="shared" si="13"/>
        <v>293.10000000000002</v>
      </c>
      <c r="AW37" s="138">
        <f t="shared" si="13"/>
        <v>0</v>
      </c>
      <c r="AX37" s="138">
        <f>SUM(AX26:AX36)</f>
        <v>257.5</v>
      </c>
      <c r="AY37" s="138">
        <f t="shared" ref="AY37:BA37" si="14">SUM(AY26:AY36)</f>
        <v>163.5</v>
      </c>
      <c r="AZ37" s="138">
        <f t="shared" si="14"/>
        <v>0</v>
      </c>
      <c r="BA37" s="138">
        <f t="shared" si="14"/>
        <v>123.00000000000001</v>
      </c>
      <c r="BB37" s="138">
        <f t="shared" si="13"/>
        <v>286.5</v>
      </c>
      <c r="BC37" s="138">
        <f t="shared" si="13"/>
        <v>7549</v>
      </c>
      <c r="BD37" s="28">
        <f>AS37+AT37+AU37</f>
        <v>7549</v>
      </c>
    </row>
    <row r="38" spans="1:56" x14ac:dyDescent="0.2">
      <c r="A38" s="23" t="s">
        <v>80</v>
      </c>
      <c r="B38" s="24" t="s">
        <v>81</v>
      </c>
      <c r="C38" s="28">
        <f>'2015_AG_GW_Counties'!C38</f>
        <v>17.899999999999999</v>
      </c>
      <c r="D38" s="29">
        <f>'2015_Urban_GW_Counties'!C38</f>
        <v>19.2</v>
      </c>
      <c r="E38" s="29">
        <f>'2015_MW_GW_Counties'!C38</f>
        <v>0</v>
      </c>
      <c r="F38" s="29">
        <f t="shared" si="0"/>
        <v>37.099999999999994</v>
      </c>
      <c r="G38" s="28">
        <f>'2015_AG_GW_Counties'!H38</f>
        <v>183.10000000000002</v>
      </c>
      <c r="H38" s="29">
        <f>'2015_Urban_GW_Counties'!H38</f>
        <v>530.20000000000005</v>
      </c>
      <c r="I38" s="29">
        <f>'2015_MW_GW_Counties'!H38</f>
        <v>0</v>
      </c>
      <c r="J38" s="28">
        <f>'2015_AG_GW_Counties'!D38+'2015_Urban_GW_Counties'!D38+'2015_MW_GW_Counties'!D38</f>
        <v>17.8</v>
      </c>
      <c r="K38" s="28">
        <f>'2015_AG_GW_Counties'!E38+'2015_Urban_GW_Counties'!E38+'2015_MW_GW_Counties'!E38</f>
        <v>0</v>
      </c>
      <c r="L38" s="28">
        <f>'2015_AG_GW_Counties'!F38+'2015_Urban_GW_Counties'!F38+'2015_MW_GW_Counties'!F38</f>
        <v>0</v>
      </c>
      <c r="M38" s="28">
        <f>'2015_AG_GW_Counties'!J38</f>
        <v>0</v>
      </c>
      <c r="N38" s="29">
        <f>'2015_Urban_GW_Counties'!J38</f>
        <v>0</v>
      </c>
      <c r="O38" s="29">
        <f>'2015_MW_GW_Counties'!J38</f>
        <v>0</v>
      </c>
      <c r="P38" s="28">
        <f>'2015_AG_GW_Counties'!J38+'2015_Urban_GW_Counties'!J38+'2015_MW_GW_Counties'!J38</f>
        <v>0</v>
      </c>
      <c r="Q38" s="29">
        <f>'2015_AG_GW_Counties'!H38+'2015_Urban_GW_Counties'!H38+'2015_MW_GW_Counties'!H38</f>
        <v>713.30000000000007</v>
      </c>
      <c r="S38" s="27">
        <v>704</v>
      </c>
      <c r="T38" s="25" t="s">
        <v>181</v>
      </c>
      <c r="U38" s="28">
        <f>'2015_AG_GW_Counties'!P38</f>
        <v>493.1</v>
      </c>
      <c r="V38" s="29">
        <f>'2015_Urban_GW_Counties'!P38</f>
        <v>119.2</v>
      </c>
      <c r="W38" s="29">
        <f>'2015_MW_GW_Counties'!P38</f>
        <v>0</v>
      </c>
      <c r="X38" s="29">
        <f t="shared" si="3"/>
        <v>612.30000000000007</v>
      </c>
      <c r="Y38" s="28">
        <f>'2015_AG_GW_Counties'!U38</f>
        <v>618.4</v>
      </c>
      <c r="Z38" s="29">
        <f>'2015_Urban_GW_Counties'!U38</f>
        <v>153.6</v>
      </c>
      <c r="AA38" s="29">
        <f>'2015_MW_GW_Counties'!U38</f>
        <v>0</v>
      </c>
      <c r="AB38" s="28">
        <f>'2015_AG_GW_Counties'!Q38+'2015_Urban_GW_Counties'!Q38+'2015_MW_GW_Counties'!Q38</f>
        <v>207.6</v>
      </c>
      <c r="AC38" s="28">
        <f>'2015_AG_GW_Counties'!R38+'2015_Urban_GW_Counties'!R38+'2015_MW_GW_Counties'!R38</f>
        <v>0</v>
      </c>
      <c r="AD38" s="28">
        <f>'2015_AG_GW_Counties'!S38+'2015_Urban_GW_Counties'!S38+'2015_MW_GW_Counties'!S38</f>
        <v>6.3000000000000007</v>
      </c>
      <c r="AE38" s="28">
        <f>'2015_AG_GW_Counties'!W38</f>
        <v>0</v>
      </c>
      <c r="AF38" s="29">
        <f>'2015_Urban_GW_Counties'!W38</f>
        <v>0</v>
      </c>
      <c r="AG38" s="29">
        <f>'2015_MW_GW_Counties'!W38</f>
        <v>0</v>
      </c>
      <c r="AH38" s="28">
        <f>'2015_AG_GW_Counties'!W38+'2015_Urban_GW_Counties'!W38+'2015_MW_GW_Counties'!W38</f>
        <v>0</v>
      </c>
      <c r="AI38" s="29">
        <f t="shared" si="1"/>
        <v>772</v>
      </c>
      <c r="AL38" s="148"/>
      <c r="AM38" s="27"/>
      <c r="AY38" s="28"/>
      <c r="AZ38" s="28"/>
      <c r="BA38" s="28"/>
    </row>
    <row r="39" spans="1:56" x14ac:dyDescent="0.2">
      <c r="A39" s="23" t="s">
        <v>82</v>
      </c>
      <c r="B39" s="24" t="s">
        <v>83</v>
      </c>
      <c r="C39" s="28">
        <f>'2015_AG_GW_Counties'!C39</f>
        <v>0</v>
      </c>
      <c r="D39" s="29">
        <f>'2015_Urban_GW_Counties'!C39</f>
        <v>5.8</v>
      </c>
      <c r="E39" s="29">
        <f>'2015_MW_GW_Counties'!C39</f>
        <v>0</v>
      </c>
      <c r="F39" s="29">
        <f t="shared" si="0"/>
        <v>5.8</v>
      </c>
      <c r="G39" s="28">
        <f>'2015_AG_GW_Counties'!H39</f>
        <v>0</v>
      </c>
      <c r="H39" s="29">
        <f>'2015_Urban_GW_Counties'!H39</f>
        <v>69.3</v>
      </c>
      <c r="I39" s="29">
        <f>'2015_MW_GW_Counties'!H39</f>
        <v>0</v>
      </c>
      <c r="J39" s="28">
        <f>'2015_AG_GW_Counties'!D39+'2015_Urban_GW_Counties'!D39+'2015_MW_GW_Counties'!D39</f>
        <v>5</v>
      </c>
      <c r="K39" s="28">
        <f>'2015_AG_GW_Counties'!E39+'2015_Urban_GW_Counties'!E39+'2015_MW_GW_Counties'!E39</f>
        <v>0</v>
      </c>
      <c r="L39" s="28">
        <f>'2015_AG_GW_Counties'!F39+'2015_Urban_GW_Counties'!F39+'2015_MW_GW_Counties'!F39</f>
        <v>6.5</v>
      </c>
      <c r="M39" s="28">
        <f>'2015_AG_GW_Counties'!J39</f>
        <v>0</v>
      </c>
      <c r="N39" s="29">
        <f>'2015_Urban_GW_Counties'!J39</f>
        <v>0</v>
      </c>
      <c r="O39" s="29">
        <f>'2015_MW_GW_Counties'!J39</f>
        <v>0</v>
      </c>
      <c r="P39" s="28">
        <f>'2015_AG_GW_Counties'!J39+'2015_Urban_GW_Counties'!J39+'2015_MW_GW_Counties'!J39</f>
        <v>0</v>
      </c>
      <c r="Q39" s="29">
        <f>'2015_AG_GW_Counties'!H39+'2015_Urban_GW_Counties'!H39+'2015_MW_GW_Counties'!H39</f>
        <v>69.3</v>
      </c>
      <c r="S39" s="27">
        <v>705</v>
      </c>
      <c r="T39" s="25" t="s">
        <v>182</v>
      </c>
      <c r="U39" s="28">
        <f>'2015_AG_GW_Counties'!P39</f>
        <v>968.00000000000011</v>
      </c>
      <c r="V39" s="29">
        <f>'2015_Urban_GW_Counties'!P39</f>
        <v>34.399999999999991</v>
      </c>
      <c r="W39" s="29">
        <f>'2015_MW_GW_Counties'!P39</f>
        <v>0</v>
      </c>
      <c r="X39" s="29">
        <f t="shared" si="3"/>
        <v>1002.4000000000001</v>
      </c>
      <c r="Y39" s="28">
        <f>'2015_AG_GW_Counties'!U39</f>
        <v>1057</v>
      </c>
      <c r="Z39" s="29">
        <f>'2015_Urban_GW_Counties'!U39</f>
        <v>35.799999999999997</v>
      </c>
      <c r="AA39" s="29">
        <f>'2015_MW_GW_Counties'!U39</f>
        <v>0</v>
      </c>
      <c r="AB39" s="28">
        <f>'2015_AG_GW_Counties'!Q39+'2015_Urban_GW_Counties'!Q39+'2015_MW_GW_Counties'!Q39</f>
        <v>197.20000000000005</v>
      </c>
      <c r="AC39" s="28">
        <f>'2015_AG_GW_Counties'!R39+'2015_Urban_GW_Counties'!R39+'2015_MW_GW_Counties'!R39</f>
        <v>0</v>
      </c>
      <c r="AD39" s="28">
        <f>'2015_AG_GW_Counties'!S39+'2015_Urban_GW_Counties'!S39+'2015_MW_GW_Counties'!S39</f>
        <v>4.3</v>
      </c>
      <c r="AE39" s="28">
        <f>'2015_AG_GW_Counties'!W39</f>
        <v>0</v>
      </c>
      <c r="AF39" s="29">
        <f>'2015_Urban_GW_Counties'!W39</f>
        <v>0</v>
      </c>
      <c r="AG39" s="29">
        <f>'2015_MW_GW_Counties'!W39</f>
        <v>0</v>
      </c>
      <c r="AH39" s="28">
        <f>'2015_AG_GW_Counties'!W39+'2015_Urban_GW_Counties'!W39+'2015_MW_GW_Counties'!W39</f>
        <v>0</v>
      </c>
      <c r="AI39" s="29">
        <f t="shared" si="1"/>
        <v>1092.8</v>
      </c>
      <c r="AL39" s="148"/>
      <c r="AM39" s="27"/>
      <c r="AY39" s="28"/>
      <c r="AZ39" s="28"/>
      <c r="BA39" s="28"/>
    </row>
    <row r="40" spans="1:56" x14ac:dyDescent="0.2">
      <c r="A40" s="23" t="s">
        <v>84</v>
      </c>
      <c r="B40" s="24" t="s">
        <v>85</v>
      </c>
      <c r="C40" s="28">
        <f>'2015_AG_GW_Counties'!C40</f>
        <v>686</v>
      </c>
      <c r="D40" s="29">
        <f>'2015_Urban_GW_Counties'!C40</f>
        <v>68</v>
      </c>
      <c r="E40" s="29">
        <f>'2015_MW_GW_Counties'!C40</f>
        <v>0</v>
      </c>
      <c r="F40" s="29">
        <f t="shared" si="0"/>
        <v>754</v>
      </c>
      <c r="G40" s="28">
        <f>'2015_AG_GW_Counties'!H40</f>
        <v>1492.3</v>
      </c>
      <c r="H40" s="29">
        <f>'2015_Urban_GW_Counties'!H40</f>
        <v>164.4</v>
      </c>
      <c r="I40" s="29">
        <f>'2015_MW_GW_Counties'!H40</f>
        <v>2.6</v>
      </c>
      <c r="J40" s="28">
        <f>'2015_AG_GW_Counties'!D40+'2015_Urban_GW_Counties'!D40+'2015_MW_GW_Counties'!D40</f>
        <v>52.9</v>
      </c>
      <c r="K40" s="28">
        <f>'2015_AG_GW_Counties'!E40+'2015_Urban_GW_Counties'!E40+'2015_MW_GW_Counties'!E40</f>
        <v>0</v>
      </c>
      <c r="L40" s="28">
        <f>'2015_AG_GW_Counties'!F40+'2015_Urban_GW_Counties'!F40+'2015_MW_GW_Counties'!F40</f>
        <v>20.100000000000001</v>
      </c>
      <c r="M40" s="28">
        <f>'2015_AG_GW_Counties'!J40</f>
        <v>509.59999999999997</v>
      </c>
      <c r="N40" s="29">
        <f>'2015_Urban_GW_Counties'!J40</f>
        <v>0</v>
      </c>
      <c r="O40" s="29">
        <f>'2015_MW_GW_Counties'!J40</f>
        <v>0</v>
      </c>
      <c r="P40" s="28">
        <f>'2015_AG_GW_Counties'!J40+'2015_Urban_GW_Counties'!J40+'2015_MW_GW_Counties'!J40</f>
        <v>509.59999999999997</v>
      </c>
      <c r="Q40" s="29">
        <f>'2015_AG_GW_Counties'!H40+'2015_Urban_GW_Counties'!H40+'2015_MW_GW_Counties'!H40</f>
        <v>1659.3</v>
      </c>
      <c r="S40" s="27">
        <v>706</v>
      </c>
      <c r="T40" s="25" t="s">
        <v>183</v>
      </c>
      <c r="U40" s="28">
        <f>'2015_AG_GW_Counties'!P40</f>
        <v>2373.3999999999996</v>
      </c>
      <c r="V40" s="29">
        <f>'2015_Urban_GW_Counties'!P40</f>
        <v>69.699999999999989</v>
      </c>
      <c r="W40" s="29">
        <f>'2015_MW_GW_Counties'!P40</f>
        <v>3.6</v>
      </c>
      <c r="X40" s="29">
        <f t="shared" si="3"/>
        <v>2446.6999999999994</v>
      </c>
      <c r="Y40" s="28">
        <f>'2015_AG_GW_Counties'!U40</f>
        <v>2501.8999999999996</v>
      </c>
      <c r="Z40" s="29">
        <f>'2015_Urban_GW_Counties'!U40</f>
        <v>70.8</v>
      </c>
      <c r="AA40" s="29">
        <f>'2015_MW_GW_Counties'!U40</f>
        <v>3.6</v>
      </c>
      <c r="AB40" s="28">
        <f>'2015_AG_GW_Counties'!Q40+'2015_Urban_GW_Counties'!Q40+'2015_MW_GW_Counties'!Q40</f>
        <v>424.2</v>
      </c>
      <c r="AC40" s="28">
        <f>'2015_AG_GW_Counties'!R40+'2015_Urban_GW_Counties'!R40+'2015_MW_GW_Counties'!R40</f>
        <v>0</v>
      </c>
      <c r="AD40" s="28">
        <f>'2015_AG_GW_Counties'!S40+'2015_Urban_GW_Counties'!S40+'2015_MW_GW_Counties'!S40</f>
        <v>6.4</v>
      </c>
      <c r="AE40" s="28">
        <f>'2015_AG_GW_Counties'!W40</f>
        <v>0</v>
      </c>
      <c r="AF40" s="29">
        <f>'2015_Urban_GW_Counties'!W40</f>
        <v>0</v>
      </c>
      <c r="AG40" s="29">
        <f>'2015_MW_GW_Counties'!W40</f>
        <v>0</v>
      </c>
      <c r="AH40" s="28">
        <f>'2015_AG_GW_Counties'!W40+'2015_Urban_GW_Counties'!W40+'2015_MW_GW_Counties'!W40</f>
        <v>0</v>
      </c>
      <c r="AI40" s="29">
        <f t="shared" si="1"/>
        <v>2576.2999999999997</v>
      </c>
      <c r="AL40" s="148" t="s">
        <v>236</v>
      </c>
      <c r="AM40" s="150">
        <v>601</v>
      </c>
      <c r="AN40" s="151" t="s">
        <v>168</v>
      </c>
      <c r="AO40" s="138">
        <f t="shared" ref="AO40:BC49" si="15">U25</f>
        <v>9.6999999999999993</v>
      </c>
      <c r="AP40" s="138">
        <f t="shared" si="15"/>
        <v>1.4000000000000001</v>
      </c>
      <c r="AQ40" s="138">
        <f t="shared" si="15"/>
        <v>0</v>
      </c>
      <c r="AR40" s="138">
        <f t="shared" si="15"/>
        <v>11.1</v>
      </c>
      <c r="AS40" s="138">
        <f t="shared" si="15"/>
        <v>23.7</v>
      </c>
      <c r="AT40" s="138">
        <f t="shared" si="15"/>
        <v>52.7</v>
      </c>
      <c r="AU40" s="138">
        <f t="shared" si="15"/>
        <v>0</v>
      </c>
      <c r="AV40" s="138">
        <f t="shared" si="15"/>
        <v>30.299999999999997</v>
      </c>
      <c r="AW40" s="138">
        <f t="shared" si="15"/>
        <v>0</v>
      </c>
      <c r="AX40" s="138">
        <f t="shared" si="15"/>
        <v>2.4000000000000004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5"/>
        <v>0</v>
      </c>
      <c r="BC40" s="138">
        <f t="shared" si="15"/>
        <v>76.400000000000006</v>
      </c>
    </row>
    <row r="41" spans="1:56" x14ac:dyDescent="0.2">
      <c r="A41" s="23" t="s">
        <v>86</v>
      </c>
      <c r="B41" s="24" t="s">
        <v>87</v>
      </c>
      <c r="C41" s="28">
        <f>'2015_AG_GW_Counties'!C41</f>
        <v>213.9</v>
      </c>
      <c r="D41" s="29">
        <f>'2015_Urban_GW_Counties'!C41</f>
        <v>19.700000000000003</v>
      </c>
      <c r="E41" s="29">
        <f>'2015_MW_GW_Counties'!C41</f>
        <v>0</v>
      </c>
      <c r="F41" s="29">
        <f t="shared" si="0"/>
        <v>233.60000000000002</v>
      </c>
      <c r="G41" s="28">
        <f>'2015_AG_GW_Counties'!H41</f>
        <v>213.9</v>
      </c>
      <c r="H41" s="29">
        <f>'2015_Urban_GW_Counties'!H41</f>
        <v>39</v>
      </c>
      <c r="I41" s="29">
        <f>'2015_MW_GW_Counties'!H41</f>
        <v>0</v>
      </c>
      <c r="J41" s="28">
        <f>'2015_AG_GW_Counties'!D41+'2015_Urban_GW_Counties'!D41+'2015_MW_GW_Counties'!D41</f>
        <v>31.699999999999996</v>
      </c>
      <c r="K41" s="28">
        <f>'2015_AG_GW_Counties'!E41+'2015_Urban_GW_Counties'!E41+'2015_MW_GW_Counties'!E41</f>
        <v>0.4</v>
      </c>
      <c r="L41" s="28">
        <f>'2015_AG_GW_Counties'!F41+'2015_Urban_GW_Counties'!F41+'2015_MW_GW_Counties'!F41</f>
        <v>0</v>
      </c>
      <c r="M41" s="28">
        <f>'2015_AG_GW_Counties'!J41</f>
        <v>0</v>
      </c>
      <c r="N41" s="29">
        <f>'2015_Urban_GW_Counties'!J41</f>
        <v>0</v>
      </c>
      <c r="O41" s="29">
        <f>'2015_MW_GW_Counties'!J41</f>
        <v>0</v>
      </c>
      <c r="P41" s="28">
        <f>'2015_AG_GW_Counties'!J41+'2015_Urban_GW_Counties'!J41+'2015_MW_GW_Counties'!J41</f>
        <v>0</v>
      </c>
      <c r="Q41" s="29">
        <f>'2015_AG_GW_Counties'!H41+'2015_Urban_GW_Counties'!H41+'2015_MW_GW_Counties'!H41</f>
        <v>252.9</v>
      </c>
      <c r="S41" s="27">
        <v>707</v>
      </c>
      <c r="T41" s="25" t="s">
        <v>184</v>
      </c>
      <c r="U41" s="28">
        <f>'2015_AG_GW_Counties'!P41</f>
        <v>19.399999999999999</v>
      </c>
      <c r="V41" s="29">
        <f>'2015_Urban_GW_Counties'!P41</f>
        <v>7.8</v>
      </c>
      <c r="W41" s="29">
        <f>'2015_MW_GW_Counties'!P41</f>
        <v>0</v>
      </c>
      <c r="X41" s="29">
        <f t="shared" si="3"/>
        <v>27.2</v>
      </c>
      <c r="Y41" s="28">
        <f>'2015_AG_GW_Counties'!U41</f>
        <v>20.099999999999998</v>
      </c>
      <c r="Z41" s="29">
        <f>'2015_Urban_GW_Counties'!U41</f>
        <v>9.7999999999999989</v>
      </c>
      <c r="AA41" s="29">
        <f>'2015_MW_GW_Counties'!U41</f>
        <v>0</v>
      </c>
      <c r="AB41" s="28">
        <f>'2015_AG_GW_Counties'!Q41+'2015_Urban_GW_Counties'!Q41+'2015_MW_GW_Counties'!Q41</f>
        <v>9</v>
      </c>
      <c r="AC41" s="28">
        <f>'2015_AG_GW_Counties'!R41+'2015_Urban_GW_Counties'!R41+'2015_MW_GW_Counties'!R41</f>
        <v>0</v>
      </c>
      <c r="AD41" s="28">
        <f>'2015_AG_GW_Counties'!S41+'2015_Urban_GW_Counties'!S41+'2015_MW_GW_Counties'!S41</f>
        <v>0</v>
      </c>
      <c r="AE41" s="28">
        <f>'2015_AG_GW_Counties'!W41</f>
        <v>0</v>
      </c>
      <c r="AF41" s="29">
        <f>'2015_Urban_GW_Counties'!W41</f>
        <v>0</v>
      </c>
      <c r="AG41" s="29">
        <f>'2015_MW_GW_Counties'!W41</f>
        <v>0</v>
      </c>
      <c r="AH41" s="28">
        <f>'2015_AG_GW_Counties'!W41+'2015_Urban_GW_Counties'!W41+'2015_MW_GW_Counties'!W41</f>
        <v>0</v>
      </c>
      <c r="AI41" s="29">
        <f t="shared" si="1"/>
        <v>29.9</v>
      </c>
      <c r="AL41" s="148"/>
      <c r="AM41" s="150">
        <v>602</v>
      </c>
      <c r="AN41" s="151" t="s">
        <v>169</v>
      </c>
      <c r="AO41" s="138">
        <f t="shared" si="15"/>
        <v>0</v>
      </c>
      <c r="AP41" s="138">
        <f t="shared" si="15"/>
        <v>31.4</v>
      </c>
      <c r="AQ41" s="138">
        <f t="shared" si="15"/>
        <v>0</v>
      </c>
      <c r="AR41" s="138">
        <f t="shared" si="15"/>
        <v>31.4</v>
      </c>
      <c r="AS41" s="138">
        <f t="shared" si="15"/>
        <v>587.79999999999995</v>
      </c>
      <c r="AT41" s="138">
        <f t="shared" si="15"/>
        <v>96.600000000000009</v>
      </c>
      <c r="AU41" s="138">
        <f t="shared" si="15"/>
        <v>2.6</v>
      </c>
      <c r="AV41" s="138">
        <f t="shared" si="15"/>
        <v>14</v>
      </c>
      <c r="AW41" s="138">
        <f t="shared" si="15"/>
        <v>0</v>
      </c>
      <c r="AX41" s="138">
        <f t="shared" si="15"/>
        <v>5.4</v>
      </c>
      <c r="AY41" s="138">
        <f t="shared" si="15"/>
        <v>462.09999999999997</v>
      </c>
      <c r="AZ41" s="138">
        <f t="shared" si="15"/>
        <v>0</v>
      </c>
      <c r="BA41" s="138">
        <f t="shared" si="15"/>
        <v>0</v>
      </c>
      <c r="BB41" s="138">
        <f t="shared" si="15"/>
        <v>462.09999999999997</v>
      </c>
      <c r="BC41" s="138">
        <f t="shared" si="15"/>
        <v>687</v>
      </c>
    </row>
    <row r="42" spans="1:56" x14ac:dyDescent="0.2">
      <c r="A42" s="23" t="s">
        <v>88</v>
      </c>
      <c r="B42" s="24" t="s">
        <v>89</v>
      </c>
      <c r="C42" s="28">
        <f>'2015_AG_GW_Counties'!C42</f>
        <v>4.2</v>
      </c>
      <c r="D42" s="29">
        <f>'2015_Urban_GW_Counties'!C42</f>
        <v>7.8</v>
      </c>
      <c r="E42" s="29">
        <f>'2015_MW_GW_Counties'!C42</f>
        <v>0</v>
      </c>
      <c r="F42" s="29">
        <f t="shared" si="0"/>
        <v>12</v>
      </c>
      <c r="G42" s="28">
        <f>'2015_AG_GW_Counties'!H42</f>
        <v>5.2</v>
      </c>
      <c r="H42" s="29">
        <f>'2015_Urban_GW_Counties'!H42</f>
        <v>85.2</v>
      </c>
      <c r="I42" s="29">
        <f>'2015_MW_GW_Counties'!H42</f>
        <v>0</v>
      </c>
      <c r="J42" s="28">
        <f>'2015_AG_GW_Counties'!D42+'2015_Urban_GW_Counties'!D42+'2015_MW_GW_Counties'!D42</f>
        <v>4.4000000000000004</v>
      </c>
      <c r="K42" s="28">
        <f>'2015_AG_GW_Counties'!E42+'2015_Urban_GW_Counties'!E42+'2015_MW_GW_Counties'!E42</f>
        <v>0</v>
      </c>
      <c r="L42" s="28">
        <f>'2015_AG_GW_Counties'!F42+'2015_Urban_GW_Counties'!F42+'2015_MW_GW_Counties'!F42</f>
        <v>4.1999999999999993</v>
      </c>
      <c r="M42" s="28">
        <f>'2015_AG_GW_Counties'!J42</f>
        <v>0</v>
      </c>
      <c r="N42" s="29">
        <f>'2015_Urban_GW_Counties'!J42</f>
        <v>0</v>
      </c>
      <c r="O42" s="29">
        <f>'2015_MW_GW_Counties'!J42</f>
        <v>0</v>
      </c>
      <c r="P42" s="28">
        <f>'2015_AG_GW_Counties'!J42+'2015_Urban_GW_Counties'!J42+'2015_MW_GW_Counties'!J42</f>
        <v>0</v>
      </c>
      <c r="Q42" s="29">
        <f>'2015_AG_GW_Counties'!H42+'2015_Urban_GW_Counties'!H42+'2015_MW_GW_Counties'!H42</f>
        <v>90.4</v>
      </c>
      <c r="S42" s="27">
        <v>708</v>
      </c>
      <c r="T42" s="25" t="s">
        <v>185</v>
      </c>
      <c r="U42" s="28">
        <f>'2015_AG_GW_Counties'!P42</f>
        <v>1052.4000000000001</v>
      </c>
      <c r="V42" s="29">
        <f>'2015_Urban_GW_Counties'!P42</f>
        <v>15.8</v>
      </c>
      <c r="W42" s="29">
        <f>'2015_MW_GW_Counties'!P42</f>
        <v>51.1</v>
      </c>
      <c r="X42" s="29">
        <f t="shared" si="3"/>
        <v>1119.3</v>
      </c>
      <c r="Y42" s="28">
        <f>'2015_AG_GW_Counties'!U42</f>
        <v>1263.7</v>
      </c>
      <c r="Z42" s="29">
        <f>'2015_Urban_GW_Counties'!U42</f>
        <v>19.7</v>
      </c>
      <c r="AA42" s="29">
        <f>'2015_MW_GW_Counties'!U42</f>
        <v>60.3</v>
      </c>
      <c r="AB42" s="28">
        <f>'2015_AG_GW_Counties'!Q42+'2015_Urban_GW_Counties'!Q42+'2015_MW_GW_Counties'!Q42</f>
        <v>127.89999999999998</v>
      </c>
      <c r="AC42" s="28">
        <f>'2015_AG_GW_Counties'!R42+'2015_Urban_GW_Counties'!R42+'2015_MW_GW_Counties'!R42</f>
        <v>0</v>
      </c>
      <c r="AD42" s="28">
        <f>'2015_AG_GW_Counties'!S42+'2015_Urban_GW_Counties'!S42+'2015_MW_GW_Counties'!S42</f>
        <v>10.600000000000001</v>
      </c>
      <c r="AE42" s="28">
        <f>'2015_AG_GW_Counties'!W42</f>
        <v>0</v>
      </c>
      <c r="AF42" s="29">
        <f>'2015_Urban_GW_Counties'!W42</f>
        <v>0</v>
      </c>
      <c r="AG42" s="29">
        <f>'2015_MW_GW_Counties'!W42</f>
        <v>0</v>
      </c>
      <c r="AH42" s="28">
        <f>'2015_AG_GW_Counties'!W42+'2015_Urban_GW_Counties'!W42+'2015_MW_GW_Counties'!W42</f>
        <v>0</v>
      </c>
      <c r="AI42" s="29">
        <f t="shared" si="1"/>
        <v>1343.7</v>
      </c>
      <c r="AL42" s="148"/>
      <c r="AM42" s="150">
        <v>603</v>
      </c>
      <c r="AN42" s="151" t="s">
        <v>170</v>
      </c>
      <c r="AO42" s="138">
        <f t="shared" si="15"/>
        <v>810.2</v>
      </c>
      <c r="AP42" s="138">
        <f t="shared" si="15"/>
        <v>37.9</v>
      </c>
      <c r="AQ42" s="138">
        <f t="shared" si="15"/>
        <v>0</v>
      </c>
      <c r="AR42" s="138">
        <f t="shared" si="15"/>
        <v>848.1</v>
      </c>
      <c r="AS42" s="138">
        <f t="shared" si="15"/>
        <v>925.2</v>
      </c>
      <c r="AT42" s="138">
        <f t="shared" si="15"/>
        <v>84.2</v>
      </c>
      <c r="AU42" s="138">
        <f t="shared" si="15"/>
        <v>17.399999999999999</v>
      </c>
      <c r="AV42" s="138">
        <f t="shared" si="15"/>
        <v>52.6</v>
      </c>
      <c r="AW42" s="138">
        <f t="shared" si="15"/>
        <v>0</v>
      </c>
      <c r="AX42" s="138">
        <f t="shared" si="15"/>
        <v>13.700000000000001</v>
      </c>
      <c r="AY42" s="138">
        <f t="shared" si="15"/>
        <v>7</v>
      </c>
      <c r="AZ42" s="138">
        <f t="shared" si="15"/>
        <v>0</v>
      </c>
      <c r="BA42" s="138">
        <f t="shared" si="15"/>
        <v>0</v>
      </c>
      <c r="BB42" s="138">
        <f t="shared" si="15"/>
        <v>7</v>
      </c>
      <c r="BC42" s="138">
        <f t="shared" si="15"/>
        <v>1026.8000000000002</v>
      </c>
    </row>
    <row r="43" spans="1:56" x14ac:dyDescent="0.2">
      <c r="A43" s="23" t="s">
        <v>90</v>
      </c>
      <c r="B43" s="24" t="s">
        <v>91</v>
      </c>
      <c r="C43" s="28">
        <f>'2015_AG_GW_Counties'!C43</f>
        <v>211.90000000000003</v>
      </c>
      <c r="D43" s="29">
        <f>'2015_Urban_GW_Counties'!C43</f>
        <v>53.5</v>
      </c>
      <c r="E43" s="29">
        <f>'2015_MW_GW_Counties'!C43</f>
        <v>0</v>
      </c>
      <c r="F43" s="29">
        <f t="shared" si="0"/>
        <v>265.40000000000003</v>
      </c>
      <c r="G43" s="28">
        <f>'2015_AG_GW_Counties'!H43</f>
        <v>231.8</v>
      </c>
      <c r="H43" s="29">
        <f>'2015_Urban_GW_Counties'!H43</f>
        <v>79.7</v>
      </c>
      <c r="I43" s="29">
        <f>'2015_MW_GW_Counties'!H43</f>
        <v>0</v>
      </c>
      <c r="J43" s="28">
        <f>'2015_AG_GW_Counties'!D43+'2015_Urban_GW_Counties'!D43+'2015_MW_GW_Counties'!D43</f>
        <v>25.700000000000003</v>
      </c>
      <c r="K43" s="28">
        <f>'2015_AG_GW_Counties'!E43+'2015_Urban_GW_Counties'!E43+'2015_MW_GW_Counties'!E43</f>
        <v>0</v>
      </c>
      <c r="L43" s="28">
        <f>'2015_AG_GW_Counties'!F43+'2015_Urban_GW_Counties'!F43+'2015_MW_GW_Counties'!F43</f>
        <v>0</v>
      </c>
      <c r="M43" s="28">
        <f>'2015_AG_GW_Counties'!J43</f>
        <v>0</v>
      </c>
      <c r="N43" s="29">
        <f>'2015_Urban_GW_Counties'!J43</f>
        <v>0</v>
      </c>
      <c r="O43" s="29">
        <f>'2015_MW_GW_Counties'!J43</f>
        <v>0</v>
      </c>
      <c r="P43" s="28">
        <f>'2015_AG_GW_Counties'!J43+'2015_Urban_GW_Counties'!J43+'2015_MW_GW_Counties'!J43</f>
        <v>0</v>
      </c>
      <c r="Q43" s="29">
        <f>'2015_AG_GW_Counties'!H43+'2015_Urban_GW_Counties'!H43+'2015_MW_GW_Counties'!H43</f>
        <v>311.5</v>
      </c>
      <c r="S43" s="27">
        <v>709</v>
      </c>
      <c r="T43" s="25" t="s">
        <v>186</v>
      </c>
      <c r="U43" s="28">
        <f>'2015_AG_GW_Counties'!P43</f>
        <v>1026.5</v>
      </c>
      <c r="V43" s="29">
        <f>'2015_Urban_GW_Counties'!P43</f>
        <v>23.2</v>
      </c>
      <c r="W43" s="29">
        <f>'2015_MW_GW_Counties'!P43</f>
        <v>0</v>
      </c>
      <c r="X43" s="29">
        <f t="shared" si="3"/>
        <v>1049.7</v>
      </c>
      <c r="Y43" s="28">
        <f>'2015_AG_GW_Counties'!U43</f>
        <v>1100.0999999999999</v>
      </c>
      <c r="Z43" s="29">
        <f>'2015_Urban_GW_Counties'!U43</f>
        <v>23.2</v>
      </c>
      <c r="AA43" s="29">
        <f>'2015_MW_GW_Counties'!U43</f>
        <v>0</v>
      </c>
      <c r="AB43" s="28">
        <f>'2015_AG_GW_Counties'!Q43+'2015_Urban_GW_Counties'!Q43+'2015_MW_GW_Counties'!Q43</f>
        <v>150.70000000000007</v>
      </c>
      <c r="AC43" s="28">
        <f>'2015_AG_GW_Counties'!R43+'2015_Urban_GW_Counties'!R43+'2015_MW_GW_Counties'!R43</f>
        <v>0</v>
      </c>
      <c r="AD43" s="28">
        <f>'2015_AG_GW_Counties'!S43+'2015_Urban_GW_Counties'!S43+'2015_MW_GW_Counties'!S43</f>
        <v>2.0999999999999996</v>
      </c>
      <c r="AE43" s="28">
        <f>'2015_AG_GW_Counties'!W43</f>
        <v>0</v>
      </c>
      <c r="AF43" s="29">
        <f>'2015_Urban_GW_Counties'!W43</f>
        <v>0</v>
      </c>
      <c r="AG43" s="29">
        <f>'2015_MW_GW_Counties'!W43</f>
        <v>0</v>
      </c>
      <c r="AH43" s="28">
        <f>'2015_AG_GW_Counties'!W43+'2015_Urban_GW_Counties'!W43+'2015_MW_GW_Counties'!W43</f>
        <v>0</v>
      </c>
      <c r="AI43" s="29">
        <f t="shared" si="1"/>
        <v>1123.3</v>
      </c>
      <c r="AL43" s="148"/>
      <c r="AM43" s="150">
        <v>604</v>
      </c>
      <c r="AN43" s="151" t="s">
        <v>171</v>
      </c>
      <c r="AO43" s="138">
        <f t="shared" si="15"/>
        <v>11.999999999999998</v>
      </c>
      <c r="AP43" s="138">
        <f t="shared" si="15"/>
        <v>8.7999999999999989</v>
      </c>
      <c r="AQ43" s="138">
        <f t="shared" si="15"/>
        <v>0</v>
      </c>
      <c r="AR43" s="138">
        <f t="shared" si="15"/>
        <v>20.799999999999997</v>
      </c>
      <c r="AS43" s="138">
        <f t="shared" si="15"/>
        <v>36</v>
      </c>
      <c r="AT43" s="138">
        <f t="shared" si="15"/>
        <v>38.500000000000007</v>
      </c>
      <c r="AU43" s="138">
        <f t="shared" si="15"/>
        <v>0</v>
      </c>
      <c r="AV43" s="138">
        <f t="shared" si="15"/>
        <v>14</v>
      </c>
      <c r="AW43" s="138">
        <f t="shared" si="15"/>
        <v>0</v>
      </c>
      <c r="AX43" s="138">
        <f t="shared" si="15"/>
        <v>7.3999999999999986</v>
      </c>
      <c r="AY43" s="138">
        <f t="shared" si="15"/>
        <v>3.5</v>
      </c>
      <c r="AZ43" s="138">
        <f t="shared" si="15"/>
        <v>0.1</v>
      </c>
      <c r="BA43" s="138">
        <f t="shared" si="15"/>
        <v>0</v>
      </c>
      <c r="BB43" s="138">
        <f t="shared" si="15"/>
        <v>3.6</v>
      </c>
      <c r="BC43" s="138">
        <f t="shared" si="15"/>
        <v>74.5</v>
      </c>
    </row>
    <row r="44" spans="1:56" x14ac:dyDescent="0.2">
      <c r="A44" s="23" t="s">
        <v>92</v>
      </c>
      <c r="B44" s="24" t="s">
        <v>93</v>
      </c>
      <c r="C44" s="28">
        <f>'2015_AG_GW_Counties'!C44</f>
        <v>38.799999999999997</v>
      </c>
      <c r="D44" s="29">
        <f>'2015_Urban_GW_Counties'!C44</f>
        <v>120.7</v>
      </c>
      <c r="E44" s="29">
        <f>'2015_MW_GW_Counties'!C44</f>
        <v>0</v>
      </c>
      <c r="F44" s="29">
        <f t="shared" si="0"/>
        <v>159.5</v>
      </c>
      <c r="G44" s="28">
        <f>'2015_AG_GW_Counties'!H44</f>
        <v>60.3</v>
      </c>
      <c r="H44" s="29">
        <f>'2015_Urban_GW_Counties'!H44</f>
        <v>317.70000000000005</v>
      </c>
      <c r="I44" s="29">
        <f>'2015_MW_GW_Counties'!H44</f>
        <v>0</v>
      </c>
      <c r="J44" s="28">
        <f>'2015_AG_GW_Counties'!D44+'2015_Urban_GW_Counties'!D44+'2015_MW_GW_Counties'!D44</f>
        <v>76.999999999999986</v>
      </c>
      <c r="K44" s="28">
        <f>'2015_AG_GW_Counties'!E44+'2015_Urban_GW_Counties'!E44+'2015_MW_GW_Counties'!E44</f>
        <v>38.700000000000003</v>
      </c>
      <c r="L44" s="28">
        <f>'2015_AG_GW_Counties'!F44+'2015_Urban_GW_Counties'!F44+'2015_MW_GW_Counties'!F44</f>
        <v>17.5</v>
      </c>
      <c r="M44" s="28">
        <f>'2015_AG_GW_Counties'!J44</f>
        <v>0</v>
      </c>
      <c r="N44" s="29">
        <f>'2015_Urban_GW_Counties'!J44</f>
        <v>0</v>
      </c>
      <c r="O44" s="29">
        <f>'2015_MW_GW_Counties'!J44</f>
        <v>0</v>
      </c>
      <c r="P44" s="28">
        <f>'2015_AG_GW_Counties'!J44+'2015_Urban_GW_Counties'!J44+'2015_MW_GW_Counties'!J44</f>
        <v>0</v>
      </c>
      <c r="Q44" s="29">
        <f>'2015_AG_GW_Counties'!H44+'2015_Urban_GW_Counties'!H44+'2015_MW_GW_Counties'!H44</f>
        <v>378.00000000000006</v>
      </c>
      <c r="S44" s="27">
        <v>710</v>
      </c>
      <c r="T44" s="25" t="s">
        <v>187</v>
      </c>
      <c r="U44" s="28">
        <f>'2015_AG_GW_Counties'!P44</f>
        <v>1060.3</v>
      </c>
      <c r="V44" s="29">
        <f>'2015_Urban_GW_Counties'!P44</f>
        <v>105.3</v>
      </c>
      <c r="W44" s="29">
        <f>'2015_MW_GW_Counties'!P44</f>
        <v>0</v>
      </c>
      <c r="X44" s="29">
        <f t="shared" si="3"/>
        <v>1165.5999999999999</v>
      </c>
      <c r="Y44" s="28">
        <f>'2015_AG_GW_Counties'!U44</f>
        <v>1231.3</v>
      </c>
      <c r="Z44" s="29">
        <f>'2015_Urban_GW_Counties'!U44</f>
        <v>115.39999999999999</v>
      </c>
      <c r="AA44" s="29">
        <f>'2015_MW_GW_Counties'!U44</f>
        <v>0</v>
      </c>
      <c r="AB44" s="28">
        <f>'2015_AG_GW_Counties'!Q44+'2015_Urban_GW_Counties'!Q44+'2015_MW_GW_Counties'!Q44</f>
        <v>188.8</v>
      </c>
      <c r="AC44" s="28">
        <f>'2015_AG_GW_Counties'!R44+'2015_Urban_GW_Counties'!R44+'2015_MW_GW_Counties'!R44</f>
        <v>0</v>
      </c>
      <c r="AD44" s="28">
        <f>'2015_AG_GW_Counties'!S44+'2015_Urban_GW_Counties'!S44+'2015_MW_GW_Counties'!S44</f>
        <v>8.5</v>
      </c>
      <c r="AE44" s="28">
        <f>'2015_AG_GW_Counties'!W44</f>
        <v>0</v>
      </c>
      <c r="AF44" s="29">
        <f>'2015_Urban_GW_Counties'!W44</f>
        <v>0</v>
      </c>
      <c r="AG44" s="29">
        <f>'2015_MW_GW_Counties'!W44</f>
        <v>0</v>
      </c>
      <c r="AH44" s="28">
        <f>'2015_AG_GW_Counties'!W44+'2015_Urban_GW_Counties'!W44+'2015_MW_GW_Counties'!W44</f>
        <v>0</v>
      </c>
      <c r="AI44" s="29">
        <f t="shared" si="1"/>
        <v>1346.7</v>
      </c>
      <c r="AL44" s="148"/>
      <c r="AM44" s="150">
        <v>605</v>
      </c>
      <c r="AN44" s="151" t="s">
        <v>172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0.7</v>
      </c>
      <c r="AU44" s="138">
        <f t="shared" si="15"/>
        <v>0</v>
      </c>
      <c r="AV44" s="138">
        <f t="shared" si="15"/>
        <v>0.6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5"/>
        <v>0</v>
      </c>
      <c r="BC44" s="138">
        <f t="shared" si="15"/>
        <v>0.7</v>
      </c>
    </row>
    <row r="45" spans="1:56" x14ac:dyDescent="0.2">
      <c r="A45" s="23" t="s">
        <v>94</v>
      </c>
      <c r="B45" s="24" t="s">
        <v>95</v>
      </c>
      <c r="C45" s="28">
        <f>'2015_AG_GW_Counties'!C45</f>
        <v>19.600000000000001</v>
      </c>
      <c r="D45" s="29">
        <f>'2015_Urban_GW_Counties'!C45</f>
        <v>16.899999999999999</v>
      </c>
      <c r="E45" s="29">
        <f>'2015_MW_GW_Counties'!C45</f>
        <v>0</v>
      </c>
      <c r="F45" s="29">
        <f t="shared" si="0"/>
        <v>36.5</v>
      </c>
      <c r="G45" s="28">
        <f>'2015_AG_GW_Counties'!H45</f>
        <v>19.600000000000001</v>
      </c>
      <c r="H45" s="29">
        <f>'2015_Urban_GW_Counties'!H45</f>
        <v>24</v>
      </c>
      <c r="I45" s="29">
        <f>'2015_MW_GW_Counties'!H45</f>
        <v>0</v>
      </c>
      <c r="J45" s="28">
        <f>'2015_AG_GW_Counties'!D45+'2015_Urban_GW_Counties'!D45+'2015_MW_GW_Counties'!D45</f>
        <v>15.5</v>
      </c>
      <c r="K45" s="28">
        <f>'2015_AG_GW_Counties'!E45+'2015_Urban_GW_Counties'!E45+'2015_MW_GW_Counties'!E45</f>
        <v>0</v>
      </c>
      <c r="L45" s="28">
        <f>'2015_AG_GW_Counties'!F45+'2015_Urban_GW_Counties'!F45+'2015_MW_GW_Counties'!F45</f>
        <v>0</v>
      </c>
      <c r="M45" s="28">
        <f>'2015_AG_GW_Counties'!J45</f>
        <v>0</v>
      </c>
      <c r="N45" s="29">
        <f>'2015_Urban_GW_Counties'!J45</f>
        <v>0</v>
      </c>
      <c r="O45" s="29">
        <f>'2015_MW_GW_Counties'!J45</f>
        <v>0</v>
      </c>
      <c r="P45" s="28">
        <f>'2015_AG_GW_Counties'!J45+'2015_Urban_GW_Counties'!J45+'2015_MW_GW_Counties'!J45</f>
        <v>0</v>
      </c>
      <c r="Q45" s="29">
        <f>'2015_AG_GW_Counties'!H45+'2015_Urban_GW_Counties'!H45+'2015_MW_GW_Counties'!H45</f>
        <v>43.6</v>
      </c>
      <c r="S45" s="27">
        <v>801</v>
      </c>
      <c r="T45" s="25" t="s">
        <v>43</v>
      </c>
      <c r="U45" s="28">
        <f>'2015_AG_GW_Counties'!P45</f>
        <v>59.199999999999996</v>
      </c>
      <c r="V45" s="29">
        <f>'2015_Urban_GW_Counties'!P45</f>
        <v>4.8</v>
      </c>
      <c r="W45" s="29">
        <f>'2015_MW_GW_Counties'!P45</f>
        <v>7.6</v>
      </c>
      <c r="X45" s="29">
        <f t="shared" si="3"/>
        <v>71.599999999999994</v>
      </c>
      <c r="Y45" s="28">
        <f>'2015_AG_GW_Counties'!U45</f>
        <v>200.09999999999997</v>
      </c>
      <c r="Z45" s="29">
        <f>'2015_Urban_GW_Counties'!U45</f>
        <v>7.6</v>
      </c>
      <c r="AA45" s="29">
        <f>'2015_MW_GW_Counties'!U45</f>
        <v>16.600000000000001</v>
      </c>
      <c r="AB45" s="28">
        <f>'2015_AG_GW_Counties'!Q45+'2015_Urban_GW_Counties'!Q45+'2015_MW_GW_Counties'!Q45</f>
        <v>12.899999999999999</v>
      </c>
      <c r="AC45" s="28">
        <f>'2015_AG_GW_Counties'!R45+'2015_Urban_GW_Counties'!R45+'2015_MW_GW_Counties'!R45</f>
        <v>0</v>
      </c>
      <c r="AD45" s="28">
        <f>'2015_AG_GW_Counties'!S45+'2015_Urban_GW_Counties'!S45+'2015_MW_GW_Counties'!S45</f>
        <v>8.1999999999999993</v>
      </c>
      <c r="AE45" s="28">
        <f>'2015_AG_GW_Counties'!W45</f>
        <v>0.2</v>
      </c>
      <c r="AF45" s="29">
        <f>'2015_Urban_GW_Counties'!W45</f>
        <v>0</v>
      </c>
      <c r="AG45" s="29">
        <f>'2015_MW_GW_Counties'!W45</f>
        <v>0.7</v>
      </c>
      <c r="AH45" s="28">
        <f>'2015_AG_GW_Counties'!W45+'2015_Urban_GW_Counties'!W45+'2015_MW_GW_Counties'!W45</f>
        <v>0.89999999999999991</v>
      </c>
      <c r="AI45" s="29">
        <f t="shared" si="1"/>
        <v>224.29999999999995</v>
      </c>
      <c r="AL45" s="148"/>
      <c r="AM45" s="150">
        <v>606</v>
      </c>
      <c r="AN45" s="151" t="s">
        <v>173</v>
      </c>
      <c r="AO45" s="138">
        <f t="shared" si="15"/>
        <v>898.3</v>
      </c>
      <c r="AP45" s="138">
        <f t="shared" si="15"/>
        <v>13.2</v>
      </c>
      <c r="AQ45" s="138">
        <f t="shared" si="15"/>
        <v>287.2</v>
      </c>
      <c r="AR45" s="138">
        <f t="shared" si="15"/>
        <v>1198.7</v>
      </c>
      <c r="AS45" s="138">
        <f t="shared" si="15"/>
        <v>1487.3999999999999</v>
      </c>
      <c r="AT45" s="138">
        <f t="shared" si="15"/>
        <v>20.3</v>
      </c>
      <c r="AU45" s="138">
        <f t="shared" si="15"/>
        <v>427.7</v>
      </c>
      <c r="AV45" s="138">
        <f t="shared" si="15"/>
        <v>11.899999999999999</v>
      </c>
      <c r="AW45" s="138">
        <f t="shared" si="15"/>
        <v>0</v>
      </c>
      <c r="AX45" s="138">
        <f t="shared" si="15"/>
        <v>28.7</v>
      </c>
      <c r="AY45" s="138">
        <f t="shared" si="15"/>
        <v>69.199999999999989</v>
      </c>
      <c r="AZ45" s="138">
        <f t="shared" si="15"/>
        <v>0</v>
      </c>
      <c r="BA45" s="138">
        <f t="shared" si="15"/>
        <v>0</v>
      </c>
      <c r="BB45" s="138">
        <f t="shared" si="15"/>
        <v>69.199999999999989</v>
      </c>
      <c r="BC45" s="138">
        <f t="shared" si="15"/>
        <v>1935.3999999999999</v>
      </c>
    </row>
    <row r="46" spans="1:56" x14ac:dyDescent="0.2">
      <c r="A46" s="23" t="s">
        <v>96</v>
      </c>
      <c r="B46" s="24" t="s">
        <v>97</v>
      </c>
      <c r="C46" s="28">
        <f>'2015_AG_GW_Counties'!C46</f>
        <v>42.9</v>
      </c>
      <c r="D46" s="29">
        <f>'2015_Urban_GW_Counties'!C46</f>
        <v>18.600000000000001</v>
      </c>
      <c r="E46" s="29">
        <f>'2015_MW_GW_Counties'!C46</f>
        <v>0</v>
      </c>
      <c r="F46" s="29">
        <f t="shared" si="0"/>
        <v>61.5</v>
      </c>
      <c r="G46" s="28">
        <f>'2015_AG_GW_Counties'!H46</f>
        <v>184.10000000000002</v>
      </c>
      <c r="H46" s="29">
        <f>'2015_Urban_GW_Counties'!H46</f>
        <v>48.300000000000004</v>
      </c>
      <c r="I46" s="29">
        <f>'2015_MW_GW_Counties'!H46</f>
        <v>0.4</v>
      </c>
      <c r="J46" s="28">
        <f>'2015_AG_GW_Counties'!D46+'2015_Urban_GW_Counties'!D46+'2015_MW_GW_Counties'!D46</f>
        <v>17.200000000000003</v>
      </c>
      <c r="K46" s="28">
        <f>'2015_AG_GW_Counties'!E46+'2015_Urban_GW_Counties'!E46+'2015_MW_GW_Counties'!E46</f>
        <v>0</v>
      </c>
      <c r="L46" s="28">
        <f>'2015_AG_GW_Counties'!F46+'2015_Urban_GW_Counties'!F46+'2015_MW_GW_Counties'!F46</f>
        <v>19.8</v>
      </c>
      <c r="M46" s="28">
        <f>'2015_AG_GW_Counties'!J46</f>
        <v>2.2000000000000002</v>
      </c>
      <c r="N46" s="29">
        <f>'2015_Urban_GW_Counties'!J46</f>
        <v>0</v>
      </c>
      <c r="O46" s="29">
        <f>'2015_MW_GW_Counties'!J46</f>
        <v>0</v>
      </c>
      <c r="P46" s="28">
        <f>'2015_AG_GW_Counties'!J46+'2015_Urban_GW_Counties'!J46+'2015_MW_GW_Counties'!J46</f>
        <v>2.2000000000000002</v>
      </c>
      <c r="Q46" s="29">
        <f>'2015_AG_GW_Counties'!H46+'2015_Urban_GW_Counties'!H46+'2015_MW_GW_Counties'!H46</f>
        <v>232.80000000000004</v>
      </c>
      <c r="S46" s="27">
        <v>802</v>
      </c>
      <c r="T46" s="25" t="s">
        <v>11</v>
      </c>
      <c r="U46" s="28">
        <f>'2015_AG_GW_Counties'!P46</f>
        <v>1.8</v>
      </c>
      <c r="V46" s="29">
        <f>'2015_Urban_GW_Counties'!P46</f>
        <v>14.200000000000001</v>
      </c>
      <c r="W46" s="29">
        <f>'2015_MW_GW_Counties'!P46</f>
        <v>0</v>
      </c>
      <c r="X46" s="29">
        <f t="shared" si="3"/>
        <v>16</v>
      </c>
      <c r="Y46" s="28">
        <f>'2015_AG_GW_Counties'!U46</f>
        <v>67.7</v>
      </c>
      <c r="Z46" s="29">
        <f>'2015_Urban_GW_Counties'!U46</f>
        <v>18.199999999999996</v>
      </c>
      <c r="AA46" s="29">
        <f>'2015_MW_GW_Counties'!U46</f>
        <v>0</v>
      </c>
      <c r="AB46" s="28">
        <f>'2015_AG_GW_Counties'!Q46+'2015_Urban_GW_Counties'!Q46+'2015_MW_GW_Counties'!Q46</f>
        <v>5.5</v>
      </c>
      <c r="AC46" s="28">
        <f>'2015_AG_GW_Counties'!R46+'2015_Urban_GW_Counties'!R46+'2015_MW_GW_Counties'!R46</f>
        <v>0</v>
      </c>
      <c r="AD46" s="28">
        <f>'2015_AG_GW_Counties'!S46+'2015_Urban_GW_Counties'!S46+'2015_MW_GW_Counties'!S46</f>
        <v>4.0999999999999996</v>
      </c>
      <c r="AE46" s="28">
        <f>'2015_AG_GW_Counties'!W46</f>
        <v>4.2</v>
      </c>
      <c r="AF46" s="29">
        <f>'2015_Urban_GW_Counties'!W46</f>
        <v>2.2000000000000002</v>
      </c>
      <c r="AG46" s="29">
        <f>'2015_MW_GW_Counties'!W46</f>
        <v>0</v>
      </c>
      <c r="AH46" s="28">
        <f>'2015_AG_GW_Counties'!W46+'2015_Urban_GW_Counties'!W46+'2015_MW_GW_Counties'!W46</f>
        <v>6.4</v>
      </c>
      <c r="AI46" s="29">
        <f t="shared" si="1"/>
        <v>85.9</v>
      </c>
      <c r="AL46" s="148"/>
      <c r="AM46" s="150">
        <v>607</v>
      </c>
      <c r="AN46" s="151" t="s">
        <v>174</v>
      </c>
      <c r="AO46" s="138">
        <f t="shared" si="15"/>
        <v>365.1</v>
      </c>
      <c r="AP46" s="138">
        <f t="shared" si="15"/>
        <v>69.100000000000009</v>
      </c>
      <c r="AQ46" s="138">
        <f t="shared" si="15"/>
        <v>0</v>
      </c>
      <c r="AR46" s="138">
        <f t="shared" si="15"/>
        <v>434.20000000000005</v>
      </c>
      <c r="AS46" s="138">
        <f t="shared" si="15"/>
        <v>886.99999999999989</v>
      </c>
      <c r="AT46" s="138">
        <f t="shared" si="15"/>
        <v>98.300000000000011</v>
      </c>
      <c r="AU46" s="138">
        <f t="shared" si="15"/>
        <v>12.5</v>
      </c>
      <c r="AV46" s="138">
        <f t="shared" si="15"/>
        <v>51</v>
      </c>
      <c r="AW46" s="138">
        <f t="shared" si="15"/>
        <v>0</v>
      </c>
      <c r="AX46" s="138">
        <f t="shared" si="15"/>
        <v>22.300000000000004</v>
      </c>
      <c r="AY46" s="138">
        <f t="shared" si="15"/>
        <v>231.09999999999997</v>
      </c>
      <c r="AZ46" s="138">
        <f t="shared" si="15"/>
        <v>0</v>
      </c>
      <c r="BA46" s="138">
        <f t="shared" si="15"/>
        <v>0</v>
      </c>
      <c r="BB46" s="138">
        <f t="shared" si="15"/>
        <v>231.09999999999997</v>
      </c>
      <c r="BC46" s="138">
        <f t="shared" si="15"/>
        <v>997.8</v>
      </c>
    </row>
    <row r="47" spans="1:56" x14ac:dyDescent="0.2">
      <c r="A47" s="23" t="s">
        <v>98</v>
      </c>
      <c r="B47" s="24" t="s">
        <v>99</v>
      </c>
      <c r="C47" s="28">
        <f>'2015_AG_GW_Counties'!C47</f>
        <v>3.1</v>
      </c>
      <c r="D47" s="29">
        <f>'2015_Urban_GW_Counties'!C47</f>
        <v>0.9</v>
      </c>
      <c r="E47" s="29">
        <f>'2015_MW_GW_Counties'!C47</f>
        <v>0</v>
      </c>
      <c r="F47" s="29">
        <f t="shared" si="0"/>
        <v>4</v>
      </c>
      <c r="G47" s="28">
        <f>'2015_AG_GW_Counties'!H47</f>
        <v>39.200000000000003</v>
      </c>
      <c r="H47" s="29">
        <f>'2015_Urban_GW_Counties'!H47</f>
        <v>1</v>
      </c>
      <c r="I47" s="29">
        <f>'2015_MW_GW_Counties'!H47</f>
        <v>0</v>
      </c>
      <c r="J47" s="28">
        <f>'2015_AG_GW_Counties'!D47+'2015_Urban_GW_Counties'!D47+'2015_MW_GW_Counties'!D47</f>
        <v>0.7</v>
      </c>
      <c r="K47" s="28">
        <f>'2015_AG_GW_Counties'!E47+'2015_Urban_GW_Counties'!E47+'2015_MW_GW_Counties'!E47</f>
        <v>0</v>
      </c>
      <c r="L47" s="28">
        <f>'2015_AG_GW_Counties'!F47+'2015_Urban_GW_Counties'!F47+'2015_MW_GW_Counties'!F47</f>
        <v>2.4</v>
      </c>
      <c r="M47" s="28">
        <f>'2015_AG_GW_Counties'!J47</f>
        <v>0</v>
      </c>
      <c r="N47" s="29">
        <f>'2015_Urban_GW_Counties'!J47</f>
        <v>0</v>
      </c>
      <c r="O47" s="29">
        <f>'2015_MW_GW_Counties'!J47</f>
        <v>0</v>
      </c>
      <c r="P47" s="28">
        <f>'2015_AG_GW_Counties'!J47+'2015_Urban_GW_Counties'!J47+'2015_MW_GW_Counties'!J47</f>
        <v>0</v>
      </c>
      <c r="Q47" s="29">
        <f>'2015_AG_GW_Counties'!H47+'2015_Urban_GW_Counties'!H47+'2015_MW_GW_Counties'!H47</f>
        <v>40.200000000000003</v>
      </c>
      <c r="S47" s="27">
        <v>901</v>
      </c>
      <c r="T47" s="25" t="s">
        <v>188</v>
      </c>
      <c r="U47" s="28">
        <f>'2015_AG_GW_Counties'!P47</f>
        <v>123.1</v>
      </c>
      <c r="V47" s="29">
        <f>'2015_Urban_GW_Counties'!P47</f>
        <v>7.2</v>
      </c>
      <c r="W47" s="29">
        <f>'2015_MW_GW_Counties'!P47</f>
        <v>0</v>
      </c>
      <c r="X47" s="29">
        <f t="shared" si="3"/>
        <v>130.29999999999998</v>
      </c>
      <c r="Y47" s="28">
        <f>'2015_AG_GW_Counties'!U47</f>
        <v>162.4</v>
      </c>
      <c r="Z47" s="29">
        <f>'2015_Urban_GW_Counties'!U47</f>
        <v>7.8999999999999995</v>
      </c>
      <c r="AA47" s="29">
        <f>'2015_MW_GW_Counties'!U47</f>
        <v>0</v>
      </c>
      <c r="AB47" s="28">
        <f>'2015_AG_GW_Counties'!Q47+'2015_Urban_GW_Counties'!Q47+'2015_MW_GW_Counties'!Q47</f>
        <v>20.100000000000001</v>
      </c>
      <c r="AC47" s="28">
        <f>'2015_AG_GW_Counties'!R47+'2015_Urban_GW_Counties'!R47+'2015_MW_GW_Counties'!R47</f>
        <v>0</v>
      </c>
      <c r="AD47" s="28">
        <f>'2015_AG_GW_Counties'!S47+'2015_Urban_GW_Counties'!S47+'2015_MW_GW_Counties'!S47</f>
        <v>0</v>
      </c>
      <c r="AE47" s="28">
        <f>'2015_AG_GW_Counties'!W47</f>
        <v>0</v>
      </c>
      <c r="AF47" s="29">
        <f>'2015_Urban_GW_Counties'!W47</f>
        <v>0</v>
      </c>
      <c r="AG47" s="29">
        <f>'2015_MW_GW_Counties'!W47</f>
        <v>0</v>
      </c>
      <c r="AH47" s="28">
        <f>'2015_AG_GW_Counties'!W47+'2015_Urban_GW_Counties'!W47+'2015_MW_GW_Counties'!W47</f>
        <v>0</v>
      </c>
      <c r="AI47" s="29">
        <f t="shared" si="1"/>
        <v>170.3</v>
      </c>
      <c r="AL47" s="148"/>
      <c r="AM47" s="150">
        <v>608</v>
      </c>
      <c r="AN47" s="151" t="s">
        <v>175</v>
      </c>
      <c r="AO47" s="138">
        <f t="shared" si="15"/>
        <v>650.70000000000005</v>
      </c>
      <c r="AP47" s="138">
        <f t="shared" si="15"/>
        <v>41.300000000000004</v>
      </c>
      <c r="AQ47" s="138">
        <f t="shared" si="15"/>
        <v>0</v>
      </c>
      <c r="AR47" s="138">
        <f t="shared" si="15"/>
        <v>692</v>
      </c>
      <c r="AS47" s="138">
        <f t="shared" si="15"/>
        <v>1069.8</v>
      </c>
      <c r="AT47" s="138">
        <f t="shared" si="15"/>
        <v>41.300000000000004</v>
      </c>
      <c r="AU47" s="138">
        <f t="shared" si="15"/>
        <v>0</v>
      </c>
      <c r="AV47" s="138">
        <f t="shared" si="15"/>
        <v>8.7999999999999989</v>
      </c>
      <c r="AW47" s="138">
        <f t="shared" si="15"/>
        <v>0</v>
      </c>
      <c r="AX47" s="138">
        <f t="shared" si="15"/>
        <v>20.9</v>
      </c>
      <c r="AY47" s="138">
        <f t="shared" si="15"/>
        <v>332.9</v>
      </c>
      <c r="AZ47" s="138">
        <f t="shared" si="15"/>
        <v>0</v>
      </c>
      <c r="BA47" s="138">
        <f t="shared" si="15"/>
        <v>0</v>
      </c>
      <c r="BB47" s="138">
        <f t="shared" si="15"/>
        <v>332.9</v>
      </c>
      <c r="BC47" s="138">
        <f t="shared" si="15"/>
        <v>1111.0999999999999</v>
      </c>
    </row>
    <row r="48" spans="1:56" x14ac:dyDescent="0.2">
      <c r="A48" s="23" t="s">
        <v>100</v>
      </c>
      <c r="B48" s="24" t="s">
        <v>101</v>
      </c>
      <c r="C48" s="28">
        <f>'2015_AG_GW_Counties'!C48</f>
        <v>128.4</v>
      </c>
      <c r="D48" s="29">
        <f>'2015_Urban_GW_Counties'!C48</f>
        <v>10.100000000000001</v>
      </c>
      <c r="E48" s="29">
        <f>'2015_MW_GW_Counties'!C48</f>
        <v>0.6</v>
      </c>
      <c r="F48" s="29">
        <f t="shared" si="0"/>
        <v>139.1</v>
      </c>
      <c r="G48" s="28">
        <f>'2015_AG_GW_Counties'!H48</f>
        <v>352.69999999999993</v>
      </c>
      <c r="H48" s="29">
        <f>'2015_Urban_GW_Counties'!H48</f>
        <v>13.7</v>
      </c>
      <c r="I48" s="29">
        <f>'2015_MW_GW_Counties'!H48</f>
        <v>63.800000000000004</v>
      </c>
      <c r="J48" s="28">
        <f>'2015_AG_GW_Counties'!D48+'2015_Urban_GW_Counties'!D48+'2015_MW_GW_Counties'!D48</f>
        <v>16.8</v>
      </c>
      <c r="K48" s="28">
        <f>'2015_AG_GW_Counties'!E48+'2015_Urban_GW_Counties'!E48+'2015_MW_GW_Counties'!E48</f>
        <v>0</v>
      </c>
      <c r="L48" s="28">
        <f>'2015_AG_GW_Counties'!F48+'2015_Urban_GW_Counties'!F48+'2015_MW_GW_Counties'!F48</f>
        <v>8.3000000000000007</v>
      </c>
      <c r="M48" s="28">
        <f>'2015_AG_GW_Counties'!J48</f>
        <v>19.399999999999999</v>
      </c>
      <c r="N48" s="29">
        <f>'2015_Urban_GW_Counties'!J48</f>
        <v>0</v>
      </c>
      <c r="O48" s="29">
        <f>'2015_MW_GW_Counties'!J48</f>
        <v>11.6</v>
      </c>
      <c r="P48" s="28">
        <f>'2015_AG_GW_Counties'!J48+'2015_Urban_GW_Counties'!J48+'2015_MW_GW_Counties'!J48</f>
        <v>31</v>
      </c>
      <c r="Q48" s="29">
        <f>'2015_AG_GW_Counties'!H48+'2015_Urban_GW_Counties'!H48+'2015_MW_GW_Counties'!H48</f>
        <v>430.19999999999993</v>
      </c>
      <c r="S48" s="27">
        <v>902</v>
      </c>
      <c r="T48" s="25" t="s">
        <v>189</v>
      </c>
      <c r="U48" s="28">
        <f>'2015_AG_GW_Counties'!P48</f>
        <v>13.2</v>
      </c>
      <c r="V48" s="29">
        <f>'2015_Urban_GW_Counties'!P48</f>
        <v>11.200000000000001</v>
      </c>
      <c r="W48" s="29">
        <f>'2015_MW_GW_Counties'!P48</f>
        <v>0</v>
      </c>
      <c r="X48" s="29">
        <f t="shared" si="3"/>
        <v>24.4</v>
      </c>
      <c r="Y48" s="28">
        <f>'2015_AG_GW_Counties'!U48</f>
        <v>13.2</v>
      </c>
      <c r="Z48" s="29">
        <f>'2015_Urban_GW_Counties'!U48</f>
        <v>11.3</v>
      </c>
      <c r="AA48" s="29">
        <f>'2015_MW_GW_Counties'!U48</f>
        <v>0</v>
      </c>
      <c r="AB48" s="28">
        <f>'2015_AG_GW_Counties'!Q48+'2015_Urban_GW_Counties'!Q48+'2015_MW_GW_Counties'!Q48</f>
        <v>5.3000000000000007</v>
      </c>
      <c r="AC48" s="28">
        <f>'2015_AG_GW_Counties'!R48+'2015_Urban_GW_Counties'!R48+'2015_MW_GW_Counties'!R48</f>
        <v>0</v>
      </c>
      <c r="AD48" s="28">
        <f>'2015_AG_GW_Counties'!S48+'2015_Urban_GW_Counties'!S48+'2015_MW_GW_Counties'!S48</f>
        <v>0</v>
      </c>
      <c r="AE48" s="28">
        <f>'2015_AG_GW_Counties'!W48</f>
        <v>0</v>
      </c>
      <c r="AF48" s="29">
        <f>'2015_Urban_GW_Counties'!W48</f>
        <v>0</v>
      </c>
      <c r="AG48" s="29">
        <f>'2015_MW_GW_Counties'!W48</f>
        <v>0</v>
      </c>
      <c r="AH48" s="28">
        <f>'2015_AG_GW_Counties'!W48+'2015_Urban_GW_Counties'!W48+'2015_MW_GW_Counties'!W48</f>
        <v>0</v>
      </c>
      <c r="AI48" s="29">
        <f t="shared" si="1"/>
        <v>24.5</v>
      </c>
      <c r="AL48" s="148"/>
      <c r="AM48" s="150">
        <v>609</v>
      </c>
      <c r="AN48" s="151" t="s">
        <v>176</v>
      </c>
      <c r="AO48" s="138">
        <f t="shared" si="15"/>
        <v>1958.5</v>
      </c>
      <c r="AP48" s="138">
        <f t="shared" si="15"/>
        <v>62.999999999999993</v>
      </c>
      <c r="AQ48" s="138">
        <f t="shared" si="15"/>
        <v>16</v>
      </c>
      <c r="AR48" s="138">
        <f t="shared" si="15"/>
        <v>2037.5</v>
      </c>
      <c r="AS48" s="138">
        <f t="shared" si="15"/>
        <v>2153.6</v>
      </c>
      <c r="AT48" s="138">
        <f t="shared" si="15"/>
        <v>63.199999999999996</v>
      </c>
      <c r="AU48" s="138">
        <f t="shared" si="15"/>
        <v>42.9</v>
      </c>
      <c r="AV48" s="138">
        <f t="shared" si="15"/>
        <v>187</v>
      </c>
      <c r="AW48" s="138">
        <f t="shared" si="15"/>
        <v>0</v>
      </c>
      <c r="AX48" s="138">
        <f t="shared" si="15"/>
        <v>9.7000000000000011</v>
      </c>
      <c r="AY48" s="138">
        <f t="shared" si="15"/>
        <v>3.0999999999999996</v>
      </c>
      <c r="AZ48" s="138">
        <f t="shared" si="15"/>
        <v>0</v>
      </c>
      <c r="BA48" s="138">
        <f t="shared" si="15"/>
        <v>0</v>
      </c>
      <c r="BB48" s="138">
        <f t="shared" si="15"/>
        <v>3.0999999999999996</v>
      </c>
      <c r="BC48" s="138">
        <f t="shared" si="15"/>
        <v>2259.6999999999998</v>
      </c>
    </row>
    <row r="49" spans="1:56" ht="13.5" thickBot="1" x14ac:dyDescent="0.25">
      <c r="A49" s="23" t="s">
        <v>102</v>
      </c>
      <c r="B49" s="24" t="s">
        <v>103</v>
      </c>
      <c r="C49" s="28">
        <f>'2015_AG_GW_Counties'!C49</f>
        <v>270.00000000000006</v>
      </c>
      <c r="D49" s="29">
        <f>'2015_Urban_GW_Counties'!C49</f>
        <v>14.600000000000001</v>
      </c>
      <c r="E49" s="29">
        <f>'2015_MW_GW_Counties'!C49</f>
        <v>0</v>
      </c>
      <c r="F49" s="29">
        <f t="shared" si="0"/>
        <v>284.60000000000008</v>
      </c>
      <c r="G49" s="28">
        <f>'2015_AG_GW_Counties'!H49</f>
        <v>475.90000000000009</v>
      </c>
      <c r="H49" s="29">
        <f>'2015_Urban_GW_Counties'!H49</f>
        <v>70</v>
      </c>
      <c r="I49" s="29">
        <f>'2015_MW_GW_Counties'!H49</f>
        <v>53.1</v>
      </c>
      <c r="J49" s="28">
        <f>'2015_AG_GW_Counties'!D49+'2015_Urban_GW_Counties'!D49+'2015_MW_GW_Counties'!D49</f>
        <v>16.2</v>
      </c>
      <c r="K49" s="28">
        <f>'2015_AG_GW_Counties'!E49+'2015_Urban_GW_Counties'!E49+'2015_MW_GW_Counties'!E49</f>
        <v>0</v>
      </c>
      <c r="L49" s="28">
        <f>'2015_AG_GW_Counties'!F49+'2015_Urban_GW_Counties'!F49+'2015_MW_GW_Counties'!F49</f>
        <v>19.099999999999998</v>
      </c>
      <c r="M49" s="28">
        <f>'2015_AG_GW_Counties'!J49</f>
        <v>0</v>
      </c>
      <c r="N49" s="29">
        <f>'2015_Urban_GW_Counties'!J49</f>
        <v>0</v>
      </c>
      <c r="O49" s="29">
        <f>'2015_MW_GW_Counties'!J49</f>
        <v>0</v>
      </c>
      <c r="P49" s="28">
        <f>'2015_AG_GW_Counties'!J49+'2015_Urban_GW_Counties'!J49+'2015_MW_GW_Counties'!J49</f>
        <v>0</v>
      </c>
      <c r="Q49" s="29">
        <f>'2015_AG_GW_Counties'!H49+'2015_Urban_GW_Counties'!H49+'2015_MW_GW_Counties'!H49</f>
        <v>599.00000000000011</v>
      </c>
      <c r="S49" s="27">
        <v>903</v>
      </c>
      <c r="T49" s="25" t="s">
        <v>190</v>
      </c>
      <c r="U49" s="28">
        <f>'2015_AG_GW_Counties'!P49</f>
        <v>13.3</v>
      </c>
      <c r="V49" s="29">
        <f>'2015_Urban_GW_Counties'!P49</f>
        <v>4.0000000000000009</v>
      </c>
      <c r="W49" s="29">
        <f>'2015_MW_GW_Counties'!P49</f>
        <v>0</v>
      </c>
      <c r="X49" s="29">
        <f t="shared" si="3"/>
        <v>17.3</v>
      </c>
      <c r="Y49" s="28">
        <f>'2015_AG_GW_Counties'!U49</f>
        <v>13.3</v>
      </c>
      <c r="Z49" s="29">
        <f>'2015_Urban_GW_Counties'!U49</f>
        <v>4.0000000000000009</v>
      </c>
      <c r="AA49" s="29">
        <f>'2015_MW_GW_Counties'!U49</f>
        <v>0</v>
      </c>
      <c r="AB49" s="28">
        <f>'2015_AG_GW_Counties'!Q49+'2015_Urban_GW_Counties'!Q49+'2015_MW_GW_Counties'!Q49</f>
        <v>1.3000000000000003</v>
      </c>
      <c r="AC49" s="28">
        <f>'2015_AG_GW_Counties'!R49+'2015_Urban_GW_Counties'!R49+'2015_MW_GW_Counties'!R49</f>
        <v>0</v>
      </c>
      <c r="AD49" s="28">
        <f>'2015_AG_GW_Counties'!S49+'2015_Urban_GW_Counties'!S49+'2015_MW_GW_Counties'!S49</f>
        <v>0</v>
      </c>
      <c r="AE49" s="28">
        <f>'2015_AG_GW_Counties'!W49</f>
        <v>0</v>
      </c>
      <c r="AF49" s="29">
        <f>'2015_Urban_GW_Counties'!W49</f>
        <v>0</v>
      </c>
      <c r="AG49" s="29">
        <f>'2015_MW_GW_Counties'!W49</f>
        <v>0</v>
      </c>
      <c r="AH49" s="28">
        <f>'2015_AG_GW_Counties'!W49+'2015_Urban_GW_Counties'!W49+'2015_MW_GW_Counties'!W49</f>
        <v>0</v>
      </c>
      <c r="AI49" s="29">
        <f t="shared" si="1"/>
        <v>17.3</v>
      </c>
      <c r="AL49" s="148"/>
      <c r="AM49" s="152">
        <v>610</v>
      </c>
      <c r="AN49" s="153" t="s">
        <v>177</v>
      </c>
      <c r="AO49" s="154">
        <f t="shared" si="15"/>
        <v>4.7</v>
      </c>
      <c r="AP49" s="154">
        <f t="shared" si="15"/>
        <v>8.6</v>
      </c>
      <c r="AQ49" s="154">
        <f t="shared" si="15"/>
        <v>0</v>
      </c>
      <c r="AR49" s="154">
        <f t="shared" si="15"/>
        <v>13.3</v>
      </c>
      <c r="AS49" s="154">
        <f t="shared" si="15"/>
        <v>4.7</v>
      </c>
      <c r="AT49" s="154">
        <f t="shared" si="15"/>
        <v>9.1</v>
      </c>
      <c r="AU49" s="154">
        <f t="shared" si="15"/>
        <v>0</v>
      </c>
      <c r="AV49" s="154">
        <f t="shared" si="15"/>
        <v>5.8</v>
      </c>
      <c r="AW49" s="154">
        <f t="shared" si="15"/>
        <v>0</v>
      </c>
      <c r="AX49" s="154">
        <f t="shared" si="15"/>
        <v>0</v>
      </c>
      <c r="AY49" s="154">
        <f t="shared" si="15"/>
        <v>0</v>
      </c>
      <c r="AZ49" s="154">
        <f t="shared" si="15"/>
        <v>0</v>
      </c>
      <c r="BA49" s="154">
        <f t="shared" si="15"/>
        <v>0</v>
      </c>
      <c r="BB49" s="154">
        <f t="shared" si="15"/>
        <v>0</v>
      </c>
      <c r="BC49" s="154">
        <f t="shared" si="15"/>
        <v>13.8</v>
      </c>
    </row>
    <row r="50" spans="1:56" ht="13.5" thickTop="1" x14ac:dyDescent="0.2">
      <c r="A50" s="23" t="s">
        <v>104</v>
      </c>
      <c r="B50" s="24" t="s">
        <v>105</v>
      </c>
      <c r="C50" s="28">
        <f>'2015_AG_GW_Counties'!C50</f>
        <v>91.4</v>
      </c>
      <c r="D50" s="29">
        <f>'2015_Urban_GW_Counties'!C50</f>
        <v>21.499999999999996</v>
      </c>
      <c r="E50" s="29">
        <f>'2015_MW_GW_Counties'!C50</f>
        <v>0</v>
      </c>
      <c r="F50" s="29">
        <f t="shared" si="0"/>
        <v>112.9</v>
      </c>
      <c r="G50" s="28">
        <f>'2015_AG_GW_Counties'!H50</f>
        <v>124.3</v>
      </c>
      <c r="H50" s="29">
        <f>'2015_Urban_GW_Counties'!H50</f>
        <v>91.8</v>
      </c>
      <c r="I50" s="29">
        <f>'2015_MW_GW_Counties'!H50</f>
        <v>0</v>
      </c>
      <c r="J50" s="28">
        <f>'2015_AG_GW_Counties'!D50+'2015_Urban_GW_Counties'!D50+'2015_MW_GW_Counties'!D50</f>
        <v>19.200000000000003</v>
      </c>
      <c r="K50" s="28">
        <f>'2015_AG_GW_Counties'!E50+'2015_Urban_GW_Counties'!E50+'2015_MW_GW_Counties'!E50</f>
        <v>0</v>
      </c>
      <c r="L50" s="28">
        <f>'2015_AG_GW_Counties'!F50+'2015_Urban_GW_Counties'!F50+'2015_MW_GW_Counties'!F50</f>
        <v>6.9</v>
      </c>
      <c r="M50" s="28">
        <f>'2015_AG_GW_Counties'!J50</f>
        <v>4.0999999999999996</v>
      </c>
      <c r="N50" s="29">
        <f>'2015_Urban_GW_Counties'!J50</f>
        <v>28.3</v>
      </c>
      <c r="O50" s="29">
        <f>'2015_MW_GW_Counties'!J50</f>
        <v>0</v>
      </c>
      <c r="P50" s="28">
        <f>'2015_AG_GW_Counties'!J50+'2015_Urban_GW_Counties'!J50+'2015_MW_GW_Counties'!J50</f>
        <v>32.4</v>
      </c>
      <c r="Q50" s="29">
        <f>'2015_AG_GW_Counties'!H50+'2015_Urban_GW_Counties'!H50+'2015_MW_GW_Counties'!H50</f>
        <v>216.1</v>
      </c>
      <c r="S50" s="27">
        <v>904</v>
      </c>
      <c r="T50" s="25" t="s">
        <v>191</v>
      </c>
      <c r="U50" s="28">
        <f>'2015_AG_GW_Counties'!P50</f>
        <v>43.7</v>
      </c>
      <c r="V50" s="29">
        <f>'2015_Urban_GW_Counties'!P50</f>
        <v>41.400000000000006</v>
      </c>
      <c r="W50" s="29">
        <f>'2015_MW_GW_Counties'!P50</f>
        <v>0</v>
      </c>
      <c r="X50" s="29">
        <f t="shared" si="3"/>
        <v>85.100000000000009</v>
      </c>
      <c r="Y50" s="28">
        <f>'2015_AG_GW_Counties'!U50</f>
        <v>53.599999999999994</v>
      </c>
      <c r="Z50" s="29">
        <f>'2015_Urban_GW_Counties'!U50</f>
        <v>72.900000000000006</v>
      </c>
      <c r="AA50" s="29">
        <f>'2015_MW_GW_Counties'!U50</f>
        <v>0</v>
      </c>
      <c r="AB50" s="28">
        <f>'2015_AG_GW_Counties'!Q50+'2015_Urban_GW_Counties'!Q50+'2015_MW_GW_Counties'!Q50</f>
        <v>23.400000000000002</v>
      </c>
      <c r="AC50" s="28">
        <f>'2015_AG_GW_Counties'!R50+'2015_Urban_GW_Counties'!R50+'2015_MW_GW_Counties'!R50</f>
        <v>0</v>
      </c>
      <c r="AD50" s="28">
        <f>'2015_AG_GW_Counties'!S50+'2015_Urban_GW_Counties'!S50+'2015_MW_GW_Counties'!S50</f>
        <v>0</v>
      </c>
      <c r="AE50" s="28">
        <f>'2015_AG_GW_Counties'!W50</f>
        <v>9.9</v>
      </c>
      <c r="AF50" s="29">
        <f>'2015_Urban_GW_Counties'!W50</f>
        <v>6.8999999999999995</v>
      </c>
      <c r="AG50" s="29">
        <f>'2015_MW_GW_Counties'!W50</f>
        <v>0</v>
      </c>
      <c r="AH50" s="28">
        <f>'2015_AG_GW_Counties'!W50+'2015_Urban_GW_Counties'!W50+'2015_MW_GW_Counties'!W50</f>
        <v>16.8</v>
      </c>
      <c r="AI50" s="29">
        <f t="shared" si="1"/>
        <v>126.5</v>
      </c>
      <c r="AL50" s="148"/>
      <c r="AM50" s="150"/>
      <c r="AN50" s="155" t="s">
        <v>242</v>
      </c>
      <c r="AO50" s="138">
        <f>SUM(AO40:AO49)</f>
        <v>4709.2</v>
      </c>
      <c r="AP50" s="138">
        <f t="shared" ref="AP50:BC50" si="16">SUM(AP40:AP49)</f>
        <v>274.70000000000005</v>
      </c>
      <c r="AQ50" s="138">
        <f t="shared" si="16"/>
        <v>303.2</v>
      </c>
      <c r="AR50" s="138">
        <f t="shared" si="16"/>
        <v>5287.1</v>
      </c>
      <c r="AS50" s="138">
        <f t="shared" si="16"/>
        <v>7175.2</v>
      </c>
      <c r="AT50" s="138">
        <f t="shared" si="16"/>
        <v>504.90000000000003</v>
      </c>
      <c r="AU50" s="138">
        <f t="shared" si="16"/>
        <v>503.09999999999997</v>
      </c>
      <c r="AV50" s="138">
        <f t="shared" si="16"/>
        <v>376.00000000000006</v>
      </c>
      <c r="AW50" s="138">
        <f t="shared" si="16"/>
        <v>0</v>
      </c>
      <c r="AX50" s="138">
        <f t="shared" si="16"/>
        <v>110.50000000000001</v>
      </c>
      <c r="AY50" s="138">
        <f t="shared" si="16"/>
        <v>1108.8999999999996</v>
      </c>
      <c r="AZ50" s="138">
        <f t="shared" si="16"/>
        <v>0.1</v>
      </c>
      <c r="BA50" s="138">
        <f t="shared" si="16"/>
        <v>0</v>
      </c>
      <c r="BB50" s="138">
        <f t="shared" si="16"/>
        <v>1109</v>
      </c>
      <c r="BC50" s="138">
        <f t="shared" si="16"/>
        <v>8183.2000000000007</v>
      </c>
      <c r="BD50" s="28">
        <f>AS50+AT50+AU50</f>
        <v>8183.2</v>
      </c>
    </row>
    <row r="51" spans="1:56" x14ac:dyDescent="0.2">
      <c r="A51" s="23" t="s">
        <v>106</v>
      </c>
      <c r="B51" s="24" t="s">
        <v>107</v>
      </c>
      <c r="C51" s="28">
        <f>'2015_AG_GW_Counties'!C51</f>
        <v>1073.5</v>
      </c>
      <c r="D51" s="29">
        <f>'2015_Urban_GW_Counties'!C51</f>
        <v>96.600000000000009</v>
      </c>
      <c r="E51" s="29">
        <f>'2015_MW_GW_Counties'!C51</f>
        <v>0</v>
      </c>
      <c r="F51" s="29">
        <f t="shared" si="0"/>
        <v>1170.0999999999999</v>
      </c>
      <c r="G51" s="28">
        <f>'2015_AG_GW_Counties'!H51</f>
        <v>1821.4999999999998</v>
      </c>
      <c r="H51" s="29">
        <f>'2015_Urban_GW_Counties'!H51</f>
        <v>114.4</v>
      </c>
      <c r="I51" s="29">
        <f>'2015_MW_GW_Counties'!H51</f>
        <v>12.5</v>
      </c>
      <c r="J51" s="28">
        <f>'2015_AG_GW_Counties'!D51+'2015_Urban_GW_Counties'!D51+'2015_MW_GW_Counties'!D51</f>
        <v>44.300000000000004</v>
      </c>
      <c r="K51" s="28">
        <f>'2015_AG_GW_Counties'!E51+'2015_Urban_GW_Counties'!E51+'2015_MW_GW_Counties'!E51</f>
        <v>0</v>
      </c>
      <c r="L51" s="28">
        <f>'2015_AG_GW_Counties'!F51+'2015_Urban_GW_Counties'!F51+'2015_MW_GW_Counties'!F51</f>
        <v>37.400000000000006</v>
      </c>
      <c r="M51" s="28">
        <f>'2015_AG_GW_Counties'!J51</f>
        <v>488.09999999999997</v>
      </c>
      <c r="N51" s="29">
        <f>'2015_Urban_GW_Counties'!J51</f>
        <v>0</v>
      </c>
      <c r="O51" s="29">
        <f>'2015_MW_GW_Counties'!J51</f>
        <v>0</v>
      </c>
      <c r="P51" s="28">
        <f>'2015_AG_GW_Counties'!J51+'2015_Urban_GW_Counties'!J51+'2015_MW_GW_Counties'!J51</f>
        <v>488.09999999999997</v>
      </c>
      <c r="Q51" s="29">
        <f>'2015_AG_GW_Counties'!H51+'2015_Urban_GW_Counties'!H51+'2015_MW_GW_Counties'!H51</f>
        <v>1948.3999999999999</v>
      </c>
      <c r="S51" s="27">
        <v>905</v>
      </c>
      <c r="T51" s="25" t="s">
        <v>192</v>
      </c>
      <c r="U51" s="28">
        <f>'2015_AG_GW_Counties'!P51</f>
        <v>68.900000000000006</v>
      </c>
      <c r="V51" s="29">
        <f>'2015_Urban_GW_Counties'!P51</f>
        <v>69.499999999999986</v>
      </c>
      <c r="W51" s="29">
        <f>'2015_MW_GW_Counties'!P51</f>
        <v>0</v>
      </c>
      <c r="X51" s="29">
        <f t="shared" si="3"/>
        <v>138.39999999999998</v>
      </c>
      <c r="Y51" s="28">
        <f>'2015_AG_GW_Counties'!U51</f>
        <v>75.699999999999989</v>
      </c>
      <c r="Z51" s="29">
        <f>'2015_Urban_GW_Counties'!U51</f>
        <v>82.600000000000009</v>
      </c>
      <c r="AA51" s="29">
        <f>'2015_MW_GW_Counties'!U51</f>
        <v>0</v>
      </c>
      <c r="AB51" s="28">
        <f>'2015_AG_GW_Counties'!Q51+'2015_Urban_GW_Counties'!Q51+'2015_MW_GW_Counties'!Q51</f>
        <v>33.900000000000006</v>
      </c>
      <c r="AC51" s="28">
        <f>'2015_AG_GW_Counties'!R51+'2015_Urban_GW_Counties'!R51+'2015_MW_GW_Counties'!R51</f>
        <v>6.3</v>
      </c>
      <c r="AD51" s="28">
        <f>'2015_AG_GW_Counties'!S51+'2015_Urban_GW_Counties'!S51+'2015_MW_GW_Counties'!S51</f>
        <v>0</v>
      </c>
      <c r="AE51" s="28">
        <f>'2015_AG_GW_Counties'!W51</f>
        <v>6.8000000000000007</v>
      </c>
      <c r="AF51" s="29">
        <f>'2015_Urban_GW_Counties'!W51</f>
        <v>5.5000000000000009</v>
      </c>
      <c r="AG51" s="29">
        <f>'2015_MW_GW_Counties'!W51</f>
        <v>0</v>
      </c>
      <c r="AH51" s="28">
        <f>'2015_AG_GW_Counties'!W51+'2015_Urban_GW_Counties'!W51+'2015_MW_GW_Counties'!W51</f>
        <v>12.3</v>
      </c>
      <c r="AI51" s="29">
        <f t="shared" si="1"/>
        <v>158.30000000000001</v>
      </c>
      <c r="AL51" s="148"/>
      <c r="AM51" s="27"/>
      <c r="AY51" s="28"/>
      <c r="AZ51" s="28"/>
      <c r="BA51" s="28"/>
    </row>
    <row r="52" spans="1:56" x14ac:dyDescent="0.2">
      <c r="A52" s="23" t="s">
        <v>108</v>
      </c>
      <c r="B52" s="24" t="s">
        <v>109</v>
      </c>
      <c r="C52" s="28">
        <f>'2015_AG_GW_Counties'!C52</f>
        <v>328.6</v>
      </c>
      <c r="D52" s="29">
        <f>'2015_Urban_GW_Counties'!C52</f>
        <v>6.1000000000000005</v>
      </c>
      <c r="E52" s="29">
        <f>'2015_MW_GW_Counties'!C52</f>
        <v>0</v>
      </c>
      <c r="F52" s="29">
        <f t="shared" si="0"/>
        <v>334.70000000000005</v>
      </c>
      <c r="G52" s="28">
        <f>'2015_AG_GW_Counties'!H52</f>
        <v>825.30000000000007</v>
      </c>
      <c r="H52" s="29">
        <f>'2015_Urban_GW_Counties'!H52</f>
        <v>19.3</v>
      </c>
      <c r="I52" s="29">
        <f>'2015_MW_GW_Counties'!H52</f>
        <v>111</v>
      </c>
      <c r="J52" s="28">
        <f>'2015_AG_GW_Counties'!D52+'2015_Urban_GW_Counties'!D52+'2015_MW_GW_Counties'!D52</f>
        <v>15.1</v>
      </c>
      <c r="K52" s="28">
        <f>'2015_AG_GW_Counties'!E52+'2015_Urban_GW_Counties'!E52+'2015_MW_GW_Counties'!E52</f>
        <v>0</v>
      </c>
      <c r="L52" s="28">
        <f>'2015_AG_GW_Counties'!F52+'2015_Urban_GW_Counties'!F52+'2015_MW_GW_Counties'!F52</f>
        <v>3.6</v>
      </c>
      <c r="M52" s="28">
        <f>'2015_AG_GW_Counties'!J52</f>
        <v>15.2</v>
      </c>
      <c r="N52" s="29">
        <f>'2015_Urban_GW_Counties'!J52</f>
        <v>0</v>
      </c>
      <c r="O52" s="29">
        <f>'2015_MW_GW_Counties'!J52</f>
        <v>95.1</v>
      </c>
      <c r="P52" s="28">
        <f>'2015_AG_GW_Counties'!J52+'2015_Urban_GW_Counties'!J52+'2015_MW_GW_Counties'!J52</f>
        <v>110.3</v>
      </c>
      <c r="Q52" s="29">
        <f>'2015_AG_GW_Counties'!H52+'2015_Urban_GW_Counties'!H52+'2015_MW_GW_Counties'!H52</f>
        <v>955.6</v>
      </c>
      <c r="S52" s="27">
        <v>1001</v>
      </c>
      <c r="T52" s="25" t="s">
        <v>193</v>
      </c>
      <c r="U52" s="28">
        <f>'2015_AG_GW_Counties'!P52</f>
        <v>9.8000000000000007</v>
      </c>
      <c r="V52" s="29">
        <f>'2015_Urban_GW_Counties'!P52</f>
        <v>11.899999999999999</v>
      </c>
      <c r="W52" s="29">
        <f>'2015_MW_GW_Counties'!P52</f>
        <v>0</v>
      </c>
      <c r="X52" s="29">
        <f t="shared" si="3"/>
        <v>21.7</v>
      </c>
      <c r="Y52" s="28">
        <f>'2015_AG_GW_Counties'!U52</f>
        <v>9.8000000000000007</v>
      </c>
      <c r="Z52" s="29">
        <f>'2015_Urban_GW_Counties'!U52</f>
        <v>14.7</v>
      </c>
      <c r="AA52" s="29">
        <f>'2015_MW_GW_Counties'!U52</f>
        <v>0</v>
      </c>
      <c r="AB52" s="28">
        <f>'2015_AG_GW_Counties'!Q52+'2015_Urban_GW_Counties'!Q52+'2015_MW_GW_Counties'!Q52</f>
        <v>4.8999999999999995</v>
      </c>
      <c r="AC52" s="28">
        <f>'2015_AG_GW_Counties'!R52+'2015_Urban_GW_Counties'!R52+'2015_MW_GW_Counties'!R52</f>
        <v>2.8</v>
      </c>
      <c r="AD52" s="28">
        <f>'2015_AG_GW_Counties'!S52+'2015_Urban_GW_Counties'!S52+'2015_MW_GW_Counties'!S52</f>
        <v>0</v>
      </c>
      <c r="AE52" s="28">
        <f>'2015_AG_GW_Counties'!W52</f>
        <v>0</v>
      </c>
      <c r="AF52" s="29">
        <f>'2015_Urban_GW_Counties'!W52</f>
        <v>0</v>
      </c>
      <c r="AG52" s="29">
        <f>'2015_MW_GW_Counties'!W52</f>
        <v>0</v>
      </c>
      <c r="AH52" s="28">
        <f>'2015_AG_GW_Counties'!W52+'2015_Urban_GW_Counties'!W52+'2015_MW_GW_Counties'!W52</f>
        <v>0</v>
      </c>
      <c r="AI52" s="29">
        <f t="shared" si="1"/>
        <v>24.5</v>
      </c>
      <c r="AL52" s="148"/>
      <c r="AM52" s="27"/>
      <c r="AY52" s="28"/>
      <c r="AZ52" s="28"/>
      <c r="BA52" s="28"/>
    </row>
    <row r="53" spans="1:56" x14ac:dyDescent="0.2">
      <c r="A53" s="23" t="s">
        <v>110</v>
      </c>
      <c r="B53" s="24" t="s">
        <v>111</v>
      </c>
      <c r="C53" s="28">
        <f>'2015_AG_GW_Counties'!C53</f>
        <v>294.59999999999997</v>
      </c>
      <c r="D53" s="29">
        <f>'2015_Urban_GW_Counties'!C53</f>
        <v>14.8</v>
      </c>
      <c r="E53" s="29">
        <f>'2015_MW_GW_Counties'!C53</f>
        <v>0</v>
      </c>
      <c r="F53" s="29">
        <f t="shared" si="0"/>
        <v>309.39999999999998</v>
      </c>
      <c r="G53" s="28">
        <f>'2015_AG_GW_Counties'!H53</f>
        <v>378.4</v>
      </c>
      <c r="H53" s="29">
        <f>'2015_Urban_GW_Counties'!H53</f>
        <v>16.600000000000001</v>
      </c>
      <c r="I53" s="29">
        <f>'2015_MW_GW_Counties'!H53</f>
        <v>1.3</v>
      </c>
      <c r="J53" s="28">
        <f>'2015_AG_GW_Counties'!D53+'2015_Urban_GW_Counties'!D53+'2015_MW_GW_Counties'!D53</f>
        <v>19.899999999999999</v>
      </c>
      <c r="K53" s="28">
        <f>'2015_AG_GW_Counties'!E53+'2015_Urban_GW_Counties'!E53+'2015_MW_GW_Counties'!E53</f>
        <v>0</v>
      </c>
      <c r="L53" s="28">
        <f>'2015_AG_GW_Counties'!F53+'2015_Urban_GW_Counties'!F53+'2015_MW_GW_Counties'!F53</f>
        <v>13.7</v>
      </c>
      <c r="M53" s="28">
        <f>'2015_AG_GW_Counties'!J53</f>
        <v>0</v>
      </c>
      <c r="N53" s="29">
        <f>'2015_Urban_GW_Counties'!J53</f>
        <v>0</v>
      </c>
      <c r="O53" s="29">
        <f>'2015_MW_GW_Counties'!J53</f>
        <v>0</v>
      </c>
      <c r="P53" s="28">
        <f>'2015_AG_GW_Counties'!J53+'2015_Urban_GW_Counties'!J53+'2015_MW_GW_Counties'!J53</f>
        <v>0</v>
      </c>
      <c r="Q53" s="29">
        <f>'2015_AG_GW_Counties'!H53+'2015_Urban_GW_Counties'!H53+'2015_MW_GW_Counties'!H53</f>
        <v>396.3</v>
      </c>
      <c r="S53" s="27">
        <v>1002</v>
      </c>
      <c r="T53" s="25" t="s">
        <v>194</v>
      </c>
      <c r="U53" s="28">
        <f>'2015_AG_GW_Counties'!P53</f>
        <v>20</v>
      </c>
      <c r="V53" s="29">
        <f>'2015_Urban_GW_Counties'!P53</f>
        <v>79.899999999999991</v>
      </c>
      <c r="W53" s="29">
        <f>'2015_MW_GW_Counties'!P53</f>
        <v>0</v>
      </c>
      <c r="X53" s="29">
        <f t="shared" si="3"/>
        <v>99.899999999999991</v>
      </c>
      <c r="Y53" s="28">
        <f>'2015_AG_GW_Counties'!U53</f>
        <v>330.79999999999995</v>
      </c>
      <c r="Z53" s="29">
        <f>'2015_Urban_GW_Counties'!U53</f>
        <v>163.10000000000002</v>
      </c>
      <c r="AA53" s="29">
        <f>'2015_MW_GW_Counties'!U53</f>
        <v>0</v>
      </c>
      <c r="AB53" s="28">
        <f>'2015_AG_GW_Counties'!Q53+'2015_Urban_GW_Counties'!Q53+'2015_MW_GW_Counties'!Q53</f>
        <v>77.600000000000009</v>
      </c>
      <c r="AC53" s="28">
        <f>'2015_AG_GW_Counties'!R53+'2015_Urban_GW_Counties'!R53+'2015_MW_GW_Counties'!R53</f>
        <v>39.1</v>
      </c>
      <c r="AD53" s="28">
        <f>'2015_AG_GW_Counties'!S53+'2015_Urban_GW_Counties'!S53+'2015_MW_GW_Counties'!S53</f>
        <v>0</v>
      </c>
      <c r="AE53" s="28">
        <f>'2015_AG_GW_Counties'!W53</f>
        <v>0</v>
      </c>
      <c r="AF53" s="29">
        <f>'2015_Urban_GW_Counties'!W53</f>
        <v>0</v>
      </c>
      <c r="AG53" s="29">
        <f>'2015_MW_GW_Counties'!W53</f>
        <v>0</v>
      </c>
      <c r="AH53" s="28">
        <f>'2015_AG_GW_Counties'!W53+'2015_Urban_GW_Counties'!W53+'2015_MW_GW_Counties'!W53</f>
        <v>0</v>
      </c>
      <c r="AI53" s="29">
        <f t="shared" si="1"/>
        <v>493.9</v>
      </c>
      <c r="AL53" s="148" t="s">
        <v>237</v>
      </c>
      <c r="AM53" s="150">
        <v>701</v>
      </c>
      <c r="AN53" s="151" t="s">
        <v>178</v>
      </c>
      <c r="AO53" s="138">
        <f t="shared" ref="AO53:BC62" si="17">U35</f>
        <v>0</v>
      </c>
      <c r="AP53" s="138">
        <f t="shared" si="17"/>
        <v>0.9</v>
      </c>
      <c r="AQ53" s="138">
        <f t="shared" si="17"/>
        <v>0</v>
      </c>
      <c r="AR53" s="138">
        <f t="shared" si="17"/>
        <v>0.9</v>
      </c>
      <c r="AS53" s="138">
        <f t="shared" si="17"/>
        <v>0</v>
      </c>
      <c r="AT53" s="138">
        <f t="shared" si="17"/>
        <v>0.9</v>
      </c>
      <c r="AU53" s="138">
        <f t="shared" si="17"/>
        <v>0</v>
      </c>
      <c r="AV53" s="138">
        <f t="shared" si="17"/>
        <v>0.6</v>
      </c>
      <c r="AW53" s="138">
        <f t="shared" si="17"/>
        <v>0</v>
      </c>
      <c r="AX53" s="138">
        <f t="shared" si="17"/>
        <v>0</v>
      </c>
      <c r="AY53" s="138">
        <f t="shared" si="17"/>
        <v>0</v>
      </c>
      <c r="AZ53" s="138">
        <f t="shared" si="17"/>
        <v>0</v>
      </c>
      <c r="BA53" s="138">
        <f t="shared" si="17"/>
        <v>0</v>
      </c>
      <c r="BB53" s="138">
        <f>AH35</f>
        <v>0</v>
      </c>
      <c r="BC53" s="138">
        <f>AI35</f>
        <v>0.9</v>
      </c>
    </row>
    <row r="54" spans="1:56" x14ac:dyDescent="0.2">
      <c r="A54" s="23" t="s">
        <v>112</v>
      </c>
      <c r="B54" s="24" t="s">
        <v>113</v>
      </c>
      <c r="C54" s="28">
        <f>'2015_AG_GW_Counties'!C54</f>
        <v>7.1</v>
      </c>
      <c r="D54" s="29">
        <f>'2015_Urban_GW_Counties'!C54</f>
        <v>1.2</v>
      </c>
      <c r="E54" s="29">
        <f>'2015_MW_GW_Counties'!C54</f>
        <v>0</v>
      </c>
      <c r="F54" s="29">
        <f t="shared" si="0"/>
        <v>8.2999999999999989</v>
      </c>
      <c r="G54" s="28">
        <f>'2015_AG_GW_Counties'!H54</f>
        <v>9.9</v>
      </c>
      <c r="H54" s="29">
        <f>'2015_Urban_GW_Counties'!H54</f>
        <v>2.8</v>
      </c>
      <c r="I54" s="29">
        <f>'2015_MW_GW_Counties'!H54</f>
        <v>0</v>
      </c>
      <c r="J54" s="28">
        <f>'2015_AG_GW_Counties'!D54+'2015_Urban_GW_Counties'!D54+'2015_MW_GW_Counties'!D54</f>
        <v>1.8</v>
      </c>
      <c r="K54" s="28">
        <f>'2015_AG_GW_Counties'!E54+'2015_Urban_GW_Counties'!E54+'2015_MW_GW_Counties'!E54</f>
        <v>0</v>
      </c>
      <c r="L54" s="28">
        <f>'2015_AG_GW_Counties'!F54+'2015_Urban_GW_Counties'!F54+'2015_MW_GW_Counties'!F54</f>
        <v>0</v>
      </c>
      <c r="M54" s="28">
        <f>'2015_AG_GW_Counties'!J54</f>
        <v>0</v>
      </c>
      <c r="N54" s="29">
        <f>'2015_Urban_GW_Counties'!J54</f>
        <v>0</v>
      </c>
      <c r="O54" s="29">
        <f>'2015_MW_GW_Counties'!J54</f>
        <v>0</v>
      </c>
      <c r="P54" s="28">
        <f>'2015_AG_GW_Counties'!J54+'2015_Urban_GW_Counties'!J54+'2015_MW_GW_Counties'!J54</f>
        <v>0</v>
      </c>
      <c r="Q54" s="29">
        <f>'2015_AG_GW_Counties'!H54+'2015_Urban_GW_Counties'!H54+'2015_MW_GW_Counties'!H54</f>
        <v>12.7</v>
      </c>
      <c r="S54" s="27">
        <v>1003</v>
      </c>
      <c r="T54" s="25" t="s">
        <v>195</v>
      </c>
      <c r="U54" s="28">
        <f>'2015_AG_GW_Counties'!P54</f>
        <v>6.2</v>
      </c>
      <c r="V54" s="29">
        <f>'2015_Urban_GW_Counties'!P54</f>
        <v>1.6</v>
      </c>
      <c r="W54" s="29">
        <f>'2015_MW_GW_Counties'!P54</f>
        <v>0</v>
      </c>
      <c r="X54" s="29">
        <f t="shared" si="3"/>
        <v>7.8000000000000007</v>
      </c>
      <c r="Y54" s="28">
        <f>'2015_AG_GW_Counties'!U54</f>
        <v>6.2</v>
      </c>
      <c r="Z54" s="29">
        <f>'2015_Urban_GW_Counties'!U54</f>
        <v>1.7000000000000002</v>
      </c>
      <c r="AA54" s="29">
        <f>'2015_MW_GW_Counties'!U54</f>
        <v>0</v>
      </c>
      <c r="AB54" s="28">
        <f>'2015_AG_GW_Counties'!Q54+'2015_Urban_GW_Counties'!Q54+'2015_MW_GW_Counties'!Q54</f>
        <v>1</v>
      </c>
      <c r="AC54" s="28">
        <f>'2015_AG_GW_Counties'!R54+'2015_Urban_GW_Counties'!R54+'2015_MW_GW_Counties'!R54</f>
        <v>0</v>
      </c>
      <c r="AD54" s="28">
        <f>'2015_AG_GW_Counties'!S54+'2015_Urban_GW_Counties'!S54+'2015_MW_GW_Counties'!S54</f>
        <v>0</v>
      </c>
      <c r="AE54" s="28">
        <f>'2015_AG_GW_Counties'!W54</f>
        <v>0</v>
      </c>
      <c r="AF54" s="29">
        <f>'2015_Urban_GW_Counties'!W54</f>
        <v>0</v>
      </c>
      <c r="AG54" s="29">
        <f>'2015_MW_GW_Counties'!W54</f>
        <v>0</v>
      </c>
      <c r="AH54" s="28">
        <f>'2015_AG_GW_Counties'!W54+'2015_Urban_GW_Counties'!W54+'2015_MW_GW_Counties'!W54</f>
        <v>0</v>
      </c>
      <c r="AI54" s="29">
        <f t="shared" si="1"/>
        <v>7.9</v>
      </c>
      <c r="AL54" s="148"/>
      <c r="AM54" s="150">
        <v>702</v>
      </c>
      <c r="AN54" s="151" t="s">
        <v>179</v>
      </c>
      <c r="AO54" s="138">
        <f t="shared" si="17"/>
        <v>1241.1000000000001</v>
      </c>
      <c r="AP54" s="138">
        <f t="shared" si="17"/>
        <v>2.5</v>
      </c>
      <c r="AQ54" s="138">
        <f t="shared" si="17"/>
        <v>0</v>
      </c>
      <c r="AR54" s="138">
        <f t="shared" si="17"/>
        <v>1243.6000000000001</v>
      </c>
      <c r="AS54" s="138">
        <f t="shared" si="17"/>
        <v>1434.7000000000003</v>
      </c>
      <c r="AT54" s="138">
        <f t="shared" si="17"/>
        <v>9.1999999999999993</v>
      </c>
      <c r="AU54" s="138">
        <f t="shared" si="17"/>
        <v>0</v>
      </c>
      <c r="AV54" s="138">
        <f t="shared" si="17"/>
        <v>21.800000000000004</v>
      </c>
      <c r="AW54" s="138">
        <f t="shared" si="17"/>
        <v>1.1000000000000001</v>
      </c>
      <c r="AX54" s="138">
        <f t="shared" si="17"/>
        <v>0.6</v>
      </c>
      <c r="AY54" s="138">
        <f t="shared" si="17"/>
        <v>0</v>
      </c>
      <c r="AZ54" s="138">
        <f t="shared" si="17"/>
        <v>0</v>
      </c>
      <c r="BA54" s="138">
        <f t="shared" si="17"/>
        <v>0</v>
      </c>
      <c r="BB54" s="138">
        <f t="shared" si="17"/>
        <v>0</v>
      </c>
      <c r="BC54" s="138">
        <f t="shared" si="17"/>
        <v>1443.9000000000003</v>
      </c>
    </row>
    <row r="55" spans="1:56" x14ac:dyDescent="0.2">
      <c r="A55" s="23" t="s">
        <v>114</v>
      </c>
      <c r="B55" s="24" t="s">
        <v>115</v>
      </c>
      <c r="C55" s="28">
        <f>'2015_AG_GW_Counties'!C55</f>
        <v>2606.6999999999998</v>
      </c>
      <c r="D55" s="29">
        <f>'2015_Urban_GW_Counties'!C55</f>
        <v>78.8</v>
      </c>
      <c r="E55" s="29">
        <f>'2015_MW_GW_Counties'!C55</f>
        <v>3.6</v>
      </c>
      <c r="F55" s="29">
        <f t="shared" si="0"/>
        <v>2689.1</v>
      </c>
      <c r="G55" s="28">
        <f>'2015_AG_GW_Counties'!H55</f>
        <v>2760</v>
      </c>
      <c r="H55" s="29">
        <f>'2015_Urban_GW_Counties'!H55</f>
        <v>79.899999999999991</v>
      </c>
      <c r="I55" s="29">
        <f>'2015_MW_GW_Counties'!H55</f>
        <v>3.6</v>
      </c>
      <c r="J55" s="28">
        <f>'2015_AG_GW_Counties'!D55+'2015_Urban_GW_Counties'!D55+'2015_MW_GW_Counties'!D55</f>
        <v>466.29999999999995</v>
      </c>
      <c r="K55" s="28">
        <f>'2015_AG_GW_Counties'!E55+'2015_Urban_GW_Counties'!E55+'2015_MW_GW_Counties'!E55</f>
        <v>0</v>
      </c>
      <c r="L55" s="28">
        <f>'2015_AG_GW_Counties'!F55+'2015_Urban_GW_Counties'!F55+'2015_MW_GW_Counties'!F55</f>
        <v>7.5999999999999988</v>
      </c>
      <c r="M55" s="28">
        <f>'2015_AG_GW_Counties'!J55</f>
        <v>0</v>
      </c>
      <c r="N55" s="29">
        <f>'2015_Urban_GW_Counties'!J55</f>
        <v>0</v>
      </c>
      <c r="O55" s="29">
        <f>'2015_MW_GW_Counties'!J55</f>
        <v>0</v>
      </c>
      <c r="P55" s="28">
        <f>'2015_AG_GW_Counties'!J55+'2015_Urban_GW_Counties'!J55+'2015_MW_GW_Counties'!J55</f>
        <v>0</v>
      </c>
      <c r="Q55" s="29">
        <f>'2015_AG_GW_Counties'!H55+'2015_Urban_GW_Counties'!H55+'2015_MW_GW_Counties'!H55</f>
        <v>2843.5</v>
      </c>
      <c r="S55" s="27">
        <v>1004</v>
      </c>
      <c r="T55" s="25" t="s">
        <v>196</v>
      </c>
      <c r="U55" s="28">
        <f>'2015_AG_GW_Counties'!P55</f>
        <v>3.3</v>
      </c>
      <c r="V55" s="29">
        <f>'2015_Urban_GW_Counties'!P55</f>
        <v>11.2</v>
      </c>
      <c r="W55" s="29">
        <f>'2015_MW_GW_Counties'!P55</f>
        <v>0</v>
      </c>
      <c r="X55" s="29">
        <f t="shared" si="3"/>
        <v>14.5</v>
      </c>
      <c r="Y55" s="28">
        <f>'2015_AG_GW_Counties'!U55</f>
        <v>590.30000000000007</v>
      </c>
      <c r="Z55" s="29">
        <f>'2015_Urban_GW_Counties'!U55</f>
        <v>12.399999999999999</v>
      </c>
      <c r="AA55" s="29">
        <f>'2015_MW_GW_Counties'!U55</f>
        <v>0</v>
      </c>
      <c r="AB55" s="28">
        <f>'2015_AG_GW_Counties'!Q55+'2015_Urban_GW_Counties'!Q55+'2015_MW_GW_Counties'!Q55</f>
        <v>4.8000000000000007</v>
      </c>
      <c r="AC55" s="28">
        <f>'2015_AG_GW_Counties'!R55+'2015_Urban_GW_Counties'!R55+'2015_MW_GW_Counties'!R55</f>
        <v>0</v>
      </c>
      <c r="AD55" s="28">
        <f>'2015_AG_GW_Counties'!S55+'2015_Urban_GW_Counties'!S55+'2015_MW_GW_Counties'!S55</f>
        <v>0</v>
      </c>
      <c r="AE55" s="28">
        <f>'2015_AG_GW_Counties'!W55</f>
        <v>24.4</v>
      </c>
      <c r="AF55" s="29">
        <f>'2015_Urban_GW_Counties'!W55</f>
        <v>1.2000000000000002</v>
      </c>
      <c r="AG55" s="29">
        <f>'2015_MW_GW_Counties'!W55</f>
        <v>0</v>
      </c>
      <c r="AH55" s="28">
        <f>'2015_AG_GW_Counties'!W55+'2015_Urban_GW_Counties'!W55+'2015_MW_GW_Counties'!W55</f>
        <v>25.599999999999998</v>
      </c>
      <c r="AI55" s="29">
        <f t="shared" si="1"/>
        <v>602.70000000000005</v>
      </c>
      <c r="AL55" s="148"/>
      <c r="AM55" s="150">
        <v>703</v>
      </c>
      <c r="AN55" s="151" t="s">
        <v>180</v>
      </c>
      <c r="AO55" s="138">
        <f t="shared" si="17"/>
        <v>1789.8999999999999</v>
      </c>
      <c r="AP55" s="138">
        <f t="shared" si="17"/>
        <v>29.4</v>
      </c>
      <c r="AQ55" s="138">
        <f t="shared" si="17"/>
        <v>9.1999999999999993</v>
      </c>
      <c r="AR55" s="138">
        <f t="shared" si="17"/>
        <v>1828.5</v>
      </c>
      <c r="AS55" s="138">
        <f t="shared" si="17"/>
        <v>1920.8999999999999</v>
      </c>
      <c r="AT55" s="138">
        <f t="shared" si="17"/>
        <v>29.5</v>
      </c>
      <c r="AU55" s="138">
        <f t="shared" si="17"/>
        <v>27.9</v>
      </c>
      <c r="AV55" s="138">
        <f t="shared" si="17"/>
        <v>217.99999999999991</v>
      </c>
      <c r="AW55" s="138">
        <f t="shared" si="17"/>
        <v>0</v>
      </c>
      <c r="AX55" s="138">
        <f t="shared" si="17"/>
        <v>6.5</v>
      </c>
      <c r="AY55" s="138">
        <f t="shared" si="17"/>
        <v>0</v>
      </c>
      <c r="AZ55" s="138">
        <f t="shared" si="17"/>
        <v>0</v>
      </c>
      <c r="BA55" s="138">
        <f t="shared" si="17"/>
        <v>0</v>
      </c>
      <c r="BB55" s="138">
        <f t="shared" si="17"/>
        <v>0</v>
      </c>
      <c r="BC55" s="138">
        <f t="shared" si="17"/>
        <v>1978.3</v>
      </c>
    </row>
    <row r="56" spans="1:56" x14ac:dyDescent="0.2">
      <c r="A56" s="23" t="s">
        <v>116</v>
      </c>
      <c r="B56" s="24" t="s">
        <v>117</v>
      </c>
      <c r="C56" s="28">
        <f>'2015_AG_GW_Counties'!C56</f>
        <v>0.2</v>
      </c>
      <c r="D56" s="29">
        <f>'2015_Urban_GW_Counties'!C56</f>
        <v>3.9</v>
      </c>
      <c r="E56" s="29">
        <f>'2015_MW_GW_Counties'!C56</f>
        <v>0</v>
      </c>
      <c r="F56" s="29">
        <f t="shared" si="0"/>
        <v>4.0999999999999996</v>
      </c>
      <c r="G56" s="28">
        <f>'2015_AG_GW_Counties'!H56</f>
        <v>5.1000000000000005</v>
      </c>
      <c r="H56" s="29">
        <f>'2015_Urban_GW_Counties'!H56</f>
        <v>9.9</v>
      </c>
      <c r="I56" s="29">
        <f>'2015_MW_GW_Counties'!H56</f>
        <v>0</v>
      </c>
      <c r="J56" s="28">
        <f>'2015_AG_GW_Counties'!D56+'2015_Urban_GW_Counties'!D56+'2015_MW_GW_Counties'!D56</f>
        <v>4.5999999999999996</v>
      </c>
      <c r="K56" s="28">
        <f>'2015_AG_GW_Counties'!E56+'2015_Urban_GW_Counties'!E56+'2015_MW_GW_Counties'!E56</f>
        <v>0</v>
      </c>
      <c r="L56" s="28">
        <f>'2015_AG_GW_Counties'!F56+'2015_Urban_GW_Counties'!F56+'2015_MW_GW_Counties'!F56</f>
        <v>0.89999999999999991</v>
      </c>
      <c r="M56" s="28">
        <f>'2015_AG_GW_Counties'!J56</f>
        <v>0</v>
      </c>
      <c r="N56" s="29">
        <f>'2015_Urban_GW_Counties'!J56</f>
        <v>0</v>
      </c>
      <c r="O56" s="29">
        <f>'2015_MW_GW_Counties'!J56</f>
        <v>0</v>
      </c>
      <c r="P56" s="28">
        <f>'2015_AG_GW_Counties'!J56+'2015_Urban_GW_Counties'!J56+'2015_MW_GW_Counties'!J56</f>
        <v>0</v>
      </c>
      <c r="Q56" s="29">
        <f>'2015_AG_GW_Counties'!H56+'2015_Urban_GW_Counties'!H56+'2015_MW_GW_Counties'!H56</f>
        <v>15</v>
      </c>
      <c r="S56" s="27">
        <v>1005</v>
      </c>
      <c r="T56" s="25" t="s">
        <v>197</v>
      </c>
      <c r="U56" s="28">
        <f>'2015_AG_GW_Counties'!P56</f>
        <v>13.9</v>
      </c>
      <c r="V56" s="29">
        <f>'2015_Urban_GW_Counties'!P56</f>
        <v>5.2</v>
      </c>
      <c r="W56" s="29">
        <f>'2015_MW_GW_Counties'!P56</f>
        <v>0</v>
      </c>
      <c r="X56" s="29">
        <f t="shared" si="3"/>
        <v>19.100000000000001</v>
      </c>
      <c r="Y56" s="28">
        <f>'2015_AG_GW_Counties'!U56</f>
        <v>42</v>
      </c>
      <c r="Z56" s="29">
        <f>'2015_Urban_GW_Counties'!U56</f>
        <v>7.7</v>
      </c>
      <c r="AA56" s="29">
        <f>'2015_MW_GW_Counties'!U56</f>
        <v>0</v>
      </c>
      <c r="AB56" s="28">
        <f>'2015_AG_GW_Counties'!Q56+'2015_Urban_GW_Counties'!Q56+'2015_MW_GW_Counties'!Q56</f>
        <v>3.7</v>
      </c>
      <c r="AC56" s="28">
        <f>'2015_AG_GW_Counties'!R56+'2015_Urban_GW_Counties'!R56+'2015_MW_GW_Counties'!R56</f>
        <v>0</v>
      </c>
      <c r="AD56" s="28">
        <f>'2015_AG_GW_Counties'!S56+'2015_Urban_GW_Counties'!S56+'2015_MW_GW_Counties'!S56</f>
        <v>0</v>
      </c>
      <c r="AE56" s="28">
        <f>'2015_AG_GW_Counties'!W56</f>
        <v>0</v>
      </c>
      <c r="AF56" s="29">
        <f>'2015_Urban_GW_Counties'!W56</f>
        <v>0</v>
      </c>
      <c r="AG56" s="29">
        <f>'2015_MW_GW_Counties'!W56</f>
        <v>0</v>
      </c>
      <c r="AH56" s="28">
        <f>'2015_AG_GW_Counties'!W56+'2015_Urban_GW_Counties'!W56+'2015_MW_GW_Counties'!W56</f>
        <v>0</v>
      </c>
      <c r="AI56" s="29">
        <f t="shared" si="1"/>
        <v>49.7</v>
      </c>
      <c r="AL56" s="148"/>
      <c r="AM56" s="150">
        <v>704</v>
      </c>
      <c r="AN56" s="151" t="s">
        <v>181</v>
      </c>
      <c r="AO56" s="138">
        <f t="shared" si="17"/>
        <v>493.1</v>
      </c>
      <c r="AP56" s="138">
        <f t="shared" si="17"/>
        <v>119.2</v>
      </c>
      <c r="AQ56" s="138">
        <f t="shared" si="17"/>
        <v>0</v>
      </c>
      <c r="AR56" s="138">
        <f t="shared" si="17"/>
        <v>612.30000000000007</v>
      </c>
      <c r="AS56" s="138">
        <f t="shared" si="17"/>
        <v>618.4</v>
      </c>
      <c r="AT56" s="138">
        <f t="shared" si="17"/>
        <v>153.6</v>
      </c>
      <c r="AU56" s="138">
        <f t="shared" si="17"/>
        <v>0</v>
      </c>
      <c r="AV56" s="138">
        <f t="shared" si="17"/>
        <v>207.6</v>
      </c>
      <c r="AW56" s="138">
        <f t="shared" si="17"/>
        <v>0</v>
      </c>
      <c r="AX56" s="138">
        <f t="shared" si="17"/>
        <v>6.3000000000000007</v>
      </c>
      <c r="AY56" s="138">
        <f t="shared" si="17"/>
        <v>0</v>
      </c>
      <c r="AZ56" s="138">
        <f t="shared" si="17"/>
        <v>0</v>
      </c>
      <c r="BA56" s="138">
        <f t="shared" si="17"/>
        <v>0</v>
      </c>
      <c r="BB56" s="138">
        <f t="shared" si="17"/>
        <v>0</v>
      </c>
      <c r="BC56" s="138">
        <f t="shared" si="17"/>
        <v>772</v>
      </c>
    </row>
    <row r="57" spans="1:56" x14ac:dyDescent="0.2">
      <c r="A57" s="23" t="s">
        <v>118</v>
      </c>
      <c r="B57" s="24" t="s">
        <v>119</v>
      </c>
      <c r="C57" s="28">
        <f>'2015_AG_GW_Counties'!C57</f>
        <v>312.2</v>
      </c>
      <c r="D57" s="29">
        <f>'2015_Urban_GW_Counties'!C57</f>
        <v>42.9</v>
      </c>
      <c r="E57" s="29">
        <f>'2015_MW_GW_Counties'!C57</f>
        <v>0</v>
      </c>
      <c r="F57" s="29">
        <f t="shared" si="0"/>
        <v>355.09999999999997</v>
      </c>
      <c r="G57" s="28">
        <f>'2015_AG_GW_Counties'!H57</f>
        <v>323.64499999999998</v>
      </c>
      <c r="H57" s="29">
        <f>'2015_Urban_GW_Counties'!H57</f>
        <v>154.755</v>
      </c>
      <c r="I57" s="29">
        <f>'2015_MW_GW_Counties'!H57</f>
        <v>0</v>
      </c>
      <c r="J57" s="28">
        <f>'2015_AG_GW_Counties'!D57+'2015_Urban_GW_Counties'!D57+'2015_MW_GW_Counties'!D57</f>
        <v>45.3</v>
      </c>
      <c r="K57" s="28">
        <f>'2015_AG_GW_Counties'!E57+'2015_Urban_GW_Counties'!E57+'2015_MW_GW_Counties'!E57</f>
        <v>5.4</v>
      </c>
      <c r="L57" s="28">
        <f>'2015_AG_GW_Counties'!F57+'2015_Urban_GW_Counties'!F57+'2015_MW_GW_Counties'!F57</f>
        <v>0</v>
      </c>
      <c r="M57" s="28">
        <f>'2015_AG_GW_Counties'!J57</f>
        <v>0</v>
      </c>
      <c r="N57" s="29">
        <f>'2015_Urban_GW_Counties'!J57</f>
        <v>0</v>
      </c>
      <c r="O57" s="29">
        <f>'2015_MW_GW_Counties'!J57</f>
        <v>0</v>
      </c>
      <c r="P57" s="28">
        <f>'2015_AG_GW_Counties'!J57+'2015_Urban_GW_Counties'!J57+'2015_MW_GW_Counties'!J57</f>
        <v>0</v>
      </c>
      <c r="Q57" s="29">
        <f>'2015_AG_GW_Counties'!H57+'2015_Urban_GW_Counties'!H57+'2015_MW_GW_Counties'!H57</f>
        <v>478.4</v>
      </c>
      <c r="S57" s="27">
        <v>1006</v>
      </c>
      <c r="T57" s="25" t="s">
        <v>198</v>
      </c>
      <c r="U57" s="28">
        <f>'2015_AG_GW_Counties'!P57</f>
        <v>0</v>
      </c>
      <c r="V57" s="29">
        <f>'2015_Urban_GW_Counties'!P57</f>
        <v>0.1</v>
      </c>
      <c r="W57" s="29">
        <f>'2015_MW_GW_Counties'!P57</f>
        <v>0</v>
      </c>
      <c r="X57" s="29">
        <f t="shared" si="3"/>
        <v>0.1</v>
      </c>
      <c r="Y57" s="28">
        <f>'2015_AG_GW_Counties'!U57</f>
        <v>2486.1999999999998</v>
      </c>
      <c r="Z57" s="29">
        <f>'2015_Urban_GW_Counties'!U57</f>
        <v>55.300000000000004</v>
      </c>
      <c r="AA57" s="29">
        <f>'2015_MW_GW_Counties'!U57</f>
        <v>44.5</v>
      </c>
      <c r="AB57" s="28">
        <f>'2015_AG_GW_Counties'!Q57+'2015_Urban_GW_Counties'!Q57+'2015_MW_GW_Counties'!Q57</f>
        <v>0</v>
      </c>
      <c r="AC57" s="28">
        <f>'2015_AG_GW_Counties'!R57+'2015_Urban_GW_Counties'!R57+'2015_MW_GW_Counties'!R57</f>
        <v>0</v>
      </c>
      <c r="AD57" s="28">
        <f>'2015_AG_GW_Counties'!S57+'2015_Urban_GW_Counties'!S57+'2015_MW_GW_Counties'!S57</f>
        <v>0</v>
      </c>
      <c r="AE57" s="28">
        <f>'2015_AG_GW_Counties'!W57</f>
        <v>74.2</v>
      </c>
      <c r="AF57" s="29">
        <f>'2015_Urban_GW_Counties'!W57</f>
        <v>0</v>
      </c>
      <c r="AG57" s="29">
        <f>'2015_MW_GW_Counties'!W57</f>
        <v>0</v>
      </c>
      <c r="AH57" s="28">
        <f>'2015_AG_GW_Counties'!W57+'2015_Urban_GW_Counties'!W57+'2015_MW_GW_Counties'!W57</f>
        <v>74.2</v>
      </c>
      <c r="AI57" s="29">
        <f t="shared" si="1"/>
        <v>2586</v>
      </c>
      <c r="AL57" s="148"/>
      <c r="AM57" s="150">
        <v>705</v>
      </c>
      <c r="AN57" s="151" t="s">
        <v>182</v>
      </c>
      <c r="AO57" s="138">
        <f t="shared" si="17"/>
        <v>968.00000000000011</v>
      </c>
      <c r="AP57" s="138">
        <f t="shared" si="17"/>
        <v>34.399999999999991</v>
      </c>
      <c r="AQ57" s="138">
        <f t="shared" si="17"/>
        <v>0</v>
      </c>
      <c r="AR57" s="138">
        <f t="shared" si="17"/>
        <v>1002.4000000000001</v>
      </c>
      <c r="AS57" s="138">
        <f t="shared" si="17"/>
        <v>1057</v>
      </c>
      <c r="AT57" s="138">
        <f t="shared" si="17"/>
        <v>35.799999999999997</v>
      </c>
      <c r="AU57" s="138">
        <f t="shared" si="17"/>
        <v>0</v>
      </c>
      <c r="AV57" s="138">
        <f t="shared" si="17"/>
        <v>197.20000000000005</v>
      </c>
      <c r="AW57" s="138">
        <f t="shared" si="17"/>
        <v>0</v>
      </c>
      <c r="AX57" s="138">
        <f t="shared" si="17"/>
        <v>4.3</v>
      </c>
      <c r="AY57" s="138">
        <f t="shared" si="17"/>
        <v>0</v>
      </c>
      <c r="AZ57" s="138">
        <f t="shared" si="17"/>
        <v>0</v>
      </c>
      <c r="BA57" s="138">
        <f t="shared" si="17"/>
        <v>0</v>
      </c>
      <c r="BB57" s="138">
        <f t="shared" si="17"/>
        <v>0</v>
      </c>
      <c r="BC57" s="138">
        <f t="shared" si="17"/>
        <v>1092.8</v>
      </c>
    </row>
    <row r="58" spans="1:56" x14ac:dyDescent="0.2">
      <c r="A58" s="23" t="s">
        <v>120</v>
      </c>
      <c r="B58" s="24" t="s">
        <v>121</v>
      </c>
      <c r="C58" s="28">
        <f>'2015_AG_GW_Counties'!C58</f>
        <v>386</v>
      </c>
      <c r="D58" s="29">
        <f>'2015_Urban_GW_Counties'!C58</f>
        <v>21.2</v>
      </c>
      <c r="E58" s="29">
        <f>'2015_MW_GW_Counties'!C58</f>
        <v>0</v>
      </c>
      <c r="F58" s="29">
        <f t="shared" si="0"/>
        <v>407.2</v>
      </c>
      <c r="G58" s="28">
        <f>'2015_AG_GW_Counties'!H58</f>
        <v>776.69999999999982</v>
      </c>
      <c r="H58" s="29">
        <f>'2015_Urban_GW_Counties'!H58</f>
        <v>40.6</v>
      </c>
      <c r="I58" s="29">
        <f>'2015_MW_GW_Counties'!H58</f>
        <v>17.3</v>
      </c>
      <c r="J58" s="28">
        <f>'2015_AG_GW_Counties'!D58+'2015_Urban_GW_Counties'!D58+'2015_MW_GW_Counties'!D58</f>
        <v>36.6</v>
      </c>
      <c r="K58" s="28">
        <f>'2015_AG_GW_Counties'!E58+'2015_Urban_GW_Counties'!E58+'2015_MW_GW_Counties'!E58</f>
        <v>0</v>
      </c>
      <c r="L58" s="28">
        <f>'2015_AG_GW_Counties'!F58+'2015_Urban_GW_Counties'!F58+'2015_MW_GW_Counties'!F58</f>
        <v>25.6</v>
      </c>
      <c r="M58" s="28">
        <f>'2015_AG_GW_Counties'!J58</f>
        <v>17.100000000000001</v>
      </c>
      <c r="N58" s="29">
        <f>'2015_Urban_GW_Counties'!J58</f>
        <v>0</v>
      </c>
      <c r="O58" s="29">
        <f>'2015_MW_GW_Counties'!J58</f>
        <v>0</v>
      </c>
      <c r="P58" s="28">
        <f>'2015_AG_GW_Counties'!J58+'2015_Urban_GW_Counties'!J58+'2015_MW_GW_Counties'!J58</f>
        <v>17.100000000000001</v>
      </c>
      <c r="Q58" s="29">
        <f>'2015_AG_GW_Counties'!H58+'2015_Urban_GW_Counties'!H58+'2015_MW_GW_Counties'!H58</f>
        <v>834.5999999999998</v>
      </c>
      <c r="V58" s="29"/>
      <c r="W58" s="29"/>
      <c r="X58" s="29"/>
      <c r="Z58" s="29"/>
      <c r="AA58" s="29"/>
      <c r="AE58" s="28"/>
      <c r="AF58" s="28"/>
      <c r="AG58" s="28"/>
      <c r="AI58" s="29"/>
      <c r="AL58" s="148"/>
      <c r="AM58" s="150">
        <v>706</v>
      </c>
      <c r="AN58" s="151" t="s">
        <v>183</v>
      </c>
      <c r="AO58" s="138">
        <f t="shared" si="17"/>
        <v>2373.3999999999996</v>
      </c>
      <c r="AP58" s="138">
        <f t="shared" si="17"/>
        <v>69.699999999999989</v>
      </c>
      <c r="AQ58" s="138">
        <f t="shared" si="17"/>
        <v>3.6</v>
      </c>
      <c r="AR58" s="138">
        <f t="shared" si="17"/>
        <v>2446.6999999999994</v>
      </c>
      <c r="AS58" s="138">
        <f t="shared" si="17"/>
        <v>2501.8999999999996</v>
      </c>
      <c r="AT58" s="138">
        <f t="shared" si="17"/>
        <v>70.8</v>
      </c>
      <c r="AU58" s="138">
        <f t="shared" si="17"/>
        <v>3.6</v>
      </c>
      <c r="AV58" s="138">
        <f t="shared" si="17"/>
        <v>424.2</v>
      </c>
      <c r="AW58" s="138">
        <f t="shared" si="17"/>
        <v>0</v>
      </c>
      <c r="AX58" s="138">
        <f t="shared" si="17"/>
        <v>6.4</v>
      </c>
      <c r="AY58" s="138">
        <f t="shared" si="17"/>
        <v>0</v>
      </c>
      <c r="AZ58" s="138">
        <f t="shared" si="17"/>
        <v>0</v>
      </c>
      <c r="BA58" s="138">
        <f t="shared" si="17"/>
        <v>0</v>
      </c>
      <c r="BB58" s="138">
        <f t="shared" si="17"/>
        <v>0</v>
      </c>
      <c r="BC58" s="138">
        <f t="shared" si="17"/>
        <v>2576.2999999999997</v>
      </c>
    </row>
    <row r="59" spans="1:56" x14ac:dyDescent="0.2">
      <c r="A59" s="23" t="s">
        <v>122</v>
      </c>
      <c r="B59" s="24" t="s">
        <v>123</v>
      </c>
      <c r="C59" s="28">
        <f>'2015_AG_GW_Counties'!C59</f>
        <v>86.2</v>
      </c>
      <c r="D59" s="29">
        <f>'2015_Urban_GW_Counties'!C59</f>
        <v>11.7</v>
      </c>
      <c r="E59" s="29">
        <f>'2015_MW_GW_Counties'!C59</f>
        <v>0</v>
      </c>
      <c r="F59" s="29">
        <f t="shared" si="0"/>
        <v>97.9</v>
      </c>
      <c r="G59" s="28">
        <f>'2015_AG_GW_Counties'!H59</f>
        <v>272.09999999999997</v>
      </c>
      <c r="H59" s="29">
        <f>'2015_Urban_GW_Counties'!H59</f>
        <v>12.1</v>
      </c>
      <c r="I59" s="29">
        <f>'2015_MW_GW_Counties'!H59</f>
        <v>0.3</v>
      </c>
      <c r="J59" s="28">
        <f>'2015_AG_GW_Counties'!D59+'2015_Urban_GW_Counties'!D59+'2015_MW_GW_Counties'!D59</f>
        <v>14.8</v>
      </c>
      <c r="K59" s="28">
        <f>'2015_AG_GW_Counties'!E59+'2015_Urban_GW_Counties'!E59+'2015_MW_GW_Counties'!E59</f>
        <v>0</v>
      </c>
      <c r="L59" s="28">
        <f>'2015_AG_GW_Counties'!F59+'2015_Urban_GW_Counties'!F59+'2015_MW_GW_Counties'!F59</f>
        <v>10.3</v>
      </c>
      <c r="M59" s="28">
        <f>'2015_AG_GW_Counties'!J59</f>
        <v>4</v>
      </c>
      <c r="N59" s="29">
        <f>'2015_Urban_GW_Counties'!J59</f>
        <v>0</v>
      </c>
      <c r="O59" s="29">
        <f>'2015_MW_GW_Counties'!J59</f>
        <v>0</v>
      </c>
      <c r="P59" s="28">
        <f>'2015_AG_GW_Counties'!J59+'2015_Urban_GW_Counties'!J59+'2015_MW_GW_Counties'!J59</f>
        <v>4</v>
      </c>
      <c r="Q59" s="29">
        <f>'2015_AG_GW_Counties'!H59+'2015_Urban_GW_Counties'!H59+'2015_MW_GW_Counties'!H59</f>
        <v>284.5</v>
      </c>
      <c r="T59" s="40" t="s">
        <v>214</v>
      </c>
      <c r="U59" s="28">
        <f>SUM(U2:U58)</f>
        <v>19834.300000000003</v>
      </c>
      <c r="V59" s="28">
        <f t="shared" ref="V59:AI59" si="18">SUM(V2:V58)</f>
        <v>2634.6</v>
      </c>
      <c r="W59" s="28">
        <f t="shared" si="18"/>
        <v>399.90000000000003</v>
      </c>
      <c r="X59" s="28">
        <f t="shared" si="18"/>
        <v>22868.799999999999</v>
      </c>
      <c r="Y59" s="28">
        <f t="shared" si="18"/>
        <v>31389.744999999999</v>
      </c>
      <c r="Z59" s="28">
        <f t="shared" si="18"/>
        <v>6668.5549999999994</v>
      </c>
      <c r="AA59" s="28">
        <f t="shared" si="18"/>
        <v>1325.5</v>
      </c>
      <c r="AB59" s="28">
        <f t="shared" si="18"/>
        <v>3149.6000000000004</v>
      </c>
      <c r="AC59" s="28">
        <f t="shared" si="18"/>
        <v>198.2</v>
      </c>
      <c r="AD59" s="28">
        <f t="shared" si="18"/>
        <v>514.6</v>
      </c>
      <c r="AE59" s="28">
        <f t="shared" si="18"/>
        <v>1441.7000000000003</v>
      </c>
      <c r="AF59" s="28">
        <f t="shared" si="18"/>
        <v>268.89999999999998</v>
      </c>
      <c r="AG59" s="28">
        <f t="shared" si="18"/>
        <v>139.4</v>
      </c>
      <c r="AH59" s="39">
        <f t="shared" si="18"/>
        <v>1849.9999999999998</v>
      </c>
      <c r="AI59" s="28">
        <f t="shared" si="18"/>
        <v>39383.80000000001</v>
      </c>
      <c r="AL59" s="148"/>
      <c r="AM59" s="150">
        <v>707</v>
      </c>
      <c r="AN59" s="151" t="s">
        <v>184</v>
      </c>
      <c r="AO59" s="138">
        <f t="shared" si="17"/>
        <v>19.399999999999999</v>
      </c>
      <c r="AP59" s="138">
        <f t="shared" si="17"/>
        <v>7.8</v>
      </c>
      <c r="AQ59" s="138">
        <f t="shared" si="17"/>
        <v>0</v>
      </c>
      <c r="AR59" s="138">
        <f t="shared" si="17"/>
        <v>27.2</v>
      </c>
      <c r="AS59" s="138">
        <f t="shared" si="17"/>
        <v>20.099999999999998</v>
      </c>
      <c r="AT59" s="138">
        <f t="shared" si="17"/>
        <v>9.7999999999999989</v>
      </c>
      <c r="AU59" s="138">
        <f t="shared" si="17"/>
        <v>0</v>
      </c>
      <c r="AV59" s="138">
        <f t="shared" si="17"/>
        <v>9</v>
      </c>
      <c r="AW59" s="138">
        <f t="shared" si="17"/>
        <v>0</v>
      </c>
      <c r="AX59" s="138">
        <f t="shared" si="17"/>
        <v>0</v>
      </c>
      <c r="AY59" s="138">
        <f t="shared" si="17"/>
        <v>0</v>
      </c>
      <c r="AZ59" s="138">
        <f t="shared" si="17"/>
        <v>0</v>
      </c>
      <c r="BA59" s="138">
        <f t="shared" si="17"/>
        <v>0</v>
      </c>
      <c r="BB59" s="138">
        <f t="shared" si="17"/>
        <v>0</v>
      </c>
      <c r="BC59" s="138">
        <f t="shared" si="17"/>
        <v>29.9</v>
      </c>
    </row>
    <row r="60" spans="1:56" x14ac:dyDescent="0.2">
      <c r="F60" s="28">
        <f>SUM(F2:F59)</f>
        <v>22868.799999999996</v>
      </c>
      <c r="T60" s="40" t="s">
        <v>215</v>
      </c>
      <c r="U60" s="28">
        <f t="shared" ref="U60:AG60" si="19">SUM(C2:C59)</f>
        <v>19834.300000000003</v>
      </c>
      <c r="V60" s="28">
        <f t="shared" si="19"/>
        <v>2634.6</v>
      </c>
      <c r="W60" s="28">
        <f t="shared" si="19"/>
        <v>399.90000000000003</v>
      </c>
      <c r="X60" s="28">
        <f t="shared" si="19"/>
        <v>22868.799999999996</v>
      </c>
      <c r="Y60" s="28">
        <f t="shared" si="19"/>
        <v>31389.745000000003</v>
      </c>
      <c r="Z60" s="28">
        <f t="shared" si="19"/>
        <v>6668.5550000000003</v>
      </c>
      <c r="AA60" s="28">
        <f t="shared" si="19"/>
        <v>1325.4999999999995</v>
      </c>
      <c r="AB60" s="28">
        <f t="shared" si="19"/>
        <v>3149.6000000000004</v>
      </c>
      <c r="AC60" s="28">
        <f t="shared" si="19"/>
        <v>198.20000000000002</v>
      </c>
      <c r="AD60" s="28">
        <f t="shared" si="19"/>
        <v>514.6</v>
      </c>
      <c r="AE60" s="28">
        <f t="shared" si="19"/>
        <v>1441.7</v>
      </c>
      <c r="AF60" s="28">
        <f t="shared" si="19"/>
        <v>268.89999999999998</v>
      </c>
      <c r="AG60" s="28">
        <f t="shared" si="19"/>
        <v>139.4</v>
      </c>
      <c r="AH60" s="39">
        <f>SUM(P2:P59)</f>
        <v>1849.9999999999998</v>
      </c>
      <c r="AI60" s="28">
        <f>SUM(Q2:Q59)</f>
        <v>39383.799999999996</v>
      </c>
      <c r="AL60" s="148"/>
      <c r="AM60" s="150">
        <v>708</v>
      </c>
      <c r="AN60" s="151" t="s">
        <v>185</v>
      </c>
      <c r="AO60" s="138">
        <f t="shared" si="17"/>
        <v>1052.4000000000001</v>
      </c>
      <c r="AP60" s="138">
        <f t="shared" si="17"/>
        <v>15.8</v>
      </c>
      <c r="AQ60" s="138">
        <f t="shared" si="17"/>
        <v>51.1</v>
      </c>
      <c r="AR60" s="138">
        <f t="shared" si="17"/>
        <v>1119.3</v>
      </c>
      <c r="AS60" s="138">
        <f t="shared" si="17"/>
        <v>1263.7</v>
      </c>
      <c r="AT60" s="138">
        <f t="shared" si="17"/>
        <v>19.7</v>
      </c>
      <c r="AU60" s="138">
        <f t="shared" si="17"/>
        <v>60.3</v>
      </c>
      <c r="AV60" s="138">
        <f t="shared" si="17"/>
        <v>127.89999999999998</v>
      </c>
      <c r="AW60" s="138">
        <f t="shared" si="17"/>
        <v>0</v>
      </c>
      <c r="AX60" s="138">
        <f t="shared" si="17"/>
        <v>10.600000000000001</v>
      </c>
      <c r="AY60" s="138">
        <f t="shared" si="17"/>
        <v>0</v>
      </c>
      <c r="AZ60" s="138">
        <f t="shared" si="17"/>
        <v>0</v>
      </c>
      <c r="BA60" s="138">
        <f t="shared" si="17"/>
        <v>0</v>
      </c>
      <c r="BB60" s="138">
        <f t="shared" si="17"/>
        <v>0</v>
      </c>
      <c r="BC60" s="138">
        <f t="shared" si="17"/>
        <v>1343.7</v>
      </c>
    </row>
    <row r="61" spans="1:56" x14ac:dyDescent="0.2">
      <c r="AL61" s="148"/>
      <c r="AM61" s="150">
        <v>709</v>
      </c>
      <c r="AN61" s="151" t="s">
        <v>186</v>
      </c>
      <c r="AO61" s="138">
        <f t="shared" si="17"/>
        <v>1026.5</v>
      </c>
      <c r="AP61" s="138">
        <f t="shared" si="17"/>
        <v>23.2</v>
      </c>
      <c r="AQ61" s="138">
        <f t="shared" si="17"/>
        <v>0</v>
      </c>
      <c r="AR61" s="138">
        <f t="shared" si="17"/>
        <v>1049.7</v>
      </c>
      <c r="AS61" s="138">
        <f t="shared" si="17"/>
        <v>1100.0999999999999</v>
      </c>
      <c r="AT61" s="138">
        <f t="shared" si="17"/>
        <v>23.2</v>
      </c>
      <c r="AU61" s="138">
        <f t="shared" si="17"/>
        <v>0</v>
      </c>
      <c r="AV61" s="138">
        <f t="shared" si="17"/>
        <v>150.70000000000007</v>
      </c>
      <c r="AW61" s="138">
        <f t="shared" si="17"/>
        <v>0</v>
      </c>
      <c r="AX61" s="138">
        <f t="shared" si="17"/>
        <v>2.0999999999999996</v>
      </c>
      <c r="AY61" s="138">
        <f t="shared" si="17"/>
        <v>0</v>
      </c>
      <c r="AZ61" s="138">
        <f t="shared" si="17"/>
        <v>0</v>
      </c>
      <c r="BA61" s="138">
        <f t="shared" si="17"/>
        <v>0</v>
      </c>
      <c r="BB61" s="138">
        <f t="shared" si="17"/>
        <v>0</v>
      </c>
      <c r="BC61" s="138">
        <f t="shared" si="17"/>
        <v>1123.3</v>
      </c>
    </row>
    <row r="62" spans="1:56" ht="13.5" thickBot="1" x14ac:dyDescent="0.25">
      <c r="AL62" s="148"/>
      <c r="AM62" s="152">
        <v>710</v>
      </c>
      <c r="AN62" s="153" t="s">
        <v>187</v>
      </c>
      <c r="AO62" s="154">
        <f t="shared" si="17"/>
        <v>1060.3</v>
      </c>
      <c r="AP62" s="154">
        <f t="shared" si="17"/>
        <v>105.3</v>
      </c>
      <c r="AQ62" s="154">
        <f t="shared" si="17"/>
        <v>0</v>
      </c>
      <c r="AR62" s="154">
        <f t="shared" si="17"/>
        <v>1165.5999999999999</v>
      </c>
      <c r="AS62" s="154">
        <f t="shared" si="17"/>
        <v>1231.3</v>
      </c>
      <c r="AT62" s="154">
        <f t="shared" si="17"/>
        <v>115.39999999999999</v>
      </c>
      <c r="AU62" s="154">
        <f t="shared" si="17"/>
        <v>0</v>
      </c>
      <c r="AV62" s="154">
        <f t="shared" si="17"/>
        <v>188.8</v>
      </c>
      <c r="AW62" s="154">
        <f t="shared" si="17"/>
        <v>0</v>
      </c>
      <c r="AX62" s="154">
        <f t="shared" si="17"/>
        <v>8.5</v>
      </c>
      <c r="AY62" s="154">
        <f t="shared" si="17"/>
        <v>0</v>
      </c>
      <c r="AZ62" s="154">
        <f t="shared" si="17"/>
        <v>0</v>
      </c>
      <c r="BA62" s="154">
        <f t="shared" si="17"/>
        <v>0</v>
      </c>
      <c r="BB62" s="154">
        <f t="shared" si="17"/>
        <v>0</v>
      </c>
      <c r="BC62" s="154">
        <f t="shared" si="17"/>
        <v>1346.7</v>
      </c>
    </row>
    <row r="63" spans="1:56" ht="13.5" thickTop="1" x14ac:dyDescent="0.2">
      <c r="AL63" s="148"/>
      <c r="AM63" s="150"/>
      <c r="AN63" s="155" t="s">
        <v>242</v>
      </c>
      <c r="AO63" s="138">
        <f>SUM(AO53:AO62)</f>
        <v>10024.099999999999</v>
      </c>
      <c r="AP63" s="138">
        <f t="shared" ref="AP63:BC63" si="20">SUM(AP53:AP62)</f>
        <v>408.2</v>
      </c>
      <c r="AQ63" s="138">
        <f t="shared" si="20"/>
        <v>63.9</v>
      </c>
      <c r="AR63" s="138">
        <f t="shared" si="20"/>
        <v>10496.2</v>
      </c>
      <c r="AS63" s="138">
        <f t="shared" si="20"/>
        <v>11148.1</v>
      </c>
      <c r="AT63" s="138">
        <f t="shared" si="20"/>
        <v>467.9</v>
      </c>
      <c r="AU63" s="138">
        <f t="shared" si="20"/>
        <v>91.8</v>
      </c>
      <c r="AV63" s="138">
        <f t="shared" si="20"/>
        <v>1545.7999999999997</v>
      </c>
      <c r="AW63" s="138">
        <f t="shared" si="20"/>
        <v>1.1000000000000001</v>
      </c>
      <c r="AX63" s="138">
        <f t="shared" si="20"/>
        <v>45.300000000000004</v>
      </c>
      <c r="AY63" s="138">
        <f t="shared" si="20"/>
        <v>0</v>
      </c>
      <c r="AZ63" s="138">
        <f t="shared" si="20"/>
        <v>0</v>
      </c>
      <c r="BA63" s="138">
        <f t="shared" si="20"/>
        <v>0</v>
      </c>
      <c r="BB63" s="138">
        <f t="shared" si="20"/>
        <v>0</v>
      </c>
      <c r="BC63" s="138">
        <f t="shared" si="20"/>
        <v>11707.800000000001</v>
      </c>
      <c r="BD63" s="28">
        <f>AS63+AT63+AU63</f>
        <v>11707.8</v>
      </c>
    </row>
    <row r="64" spans="1:56" x14ac:dyDescent="0.2">
      <c r="AL64" s="148"/>
      <c r="AM64" s="27"/>
    </row>
    <row r="65" spans="38:56" x14ac:dyDescent="0.2">
      <c r="AL65" s="148"/>
      <c r="AM65" s="27"/>
    </row>
    <row r="66" spans="38:56" x14ac:dyDescent="0.2">
      <c r="AL66" s="148" t="s">
        <v>238</v>
      </c>
      <c r="AM66" s="150">
        <v>801</v>
      </c>
      <c r="AN66" s="151" t="s">
        <v>43</v>
      </c>
      <c r="AO66" s="138">
        <f t="shared" ref="AO66:BA67" si="21">U45</f>
        <v>59.199999999999996</v>
      </c>
      <c r="AP66" s="138">
        <f t="shared" si="21"/>
        <v>4.8</v>
      </c>
      <c r="AQ66" s="138">
        <f t="shared" si="21"/>
        <v>7.6</v>
      </c>
      <c r="AR66" s="138">
        <f t="shared" si="21"/>
        <v>71.599999999999994</v>
      </c>
      <c r="AS66" s="138">
        <f t="shared" si="21"/>
        <v>200.09999999999997</v>
      </c>
      <c r="AT66" s="138">
        <f t="shared" si="21"/>
        <v>7.6</v>
      </c>
      <c r="AU66" s="138">
        <f t="shared" si="21"/>
        <v>16.600000000000001</v>
      </c>
      <c r="AV66" s="138">
        <f t="shared" si="21"/>
        <v>12.899999999999999</v>
      </c>
      <c r="AW66" s="138">
        <f t="shared" si="21"/>
        <v>0</v>
      </c>
      <c r="AX66" s="138">
        <f t="shared" si="21"/>
        <v>8.1999999999999993</v>
      </c>
      <c r="AY66" s="138">
        <f t="shared" si="21"/>
        <v>0.2</v>
      </c>
      <c r="AZ66" s="138">
        <f t="shared" si="21"/>
        <v>0</v>
      </c>
      <c r="BA66" s="138">
        <f t="shared" si="21"/>
        <v>0.7</v>
      </c>
      <c r="BB66" s="138">
        <f>AH45</f>
        <v>0.89999999999999991</v>
      </c>
      <c r="BC66" s="138">
        <f>AI45</f>
        <v>224.29999999999995</v>
      </c>
    </row>
    <row r="67" spans="38:56" ht="13.5" thickBot="1" x14ac:dyDescent="0.25">
      <c r="AL67" s="148"/>
      <c r="AM67" s="152">
        <v>802</v>
      </c>
      <c r="AN67" s="153" t="s">
        <v>11</v>
      </c>
      <c r="AO67" s="154">
        <f t="shared" si="21"/>
        <v>1.8</v>
      </c>
      <c r="AP67" s="154">
        <f t="shared" si="21"/>
        <v>14.200000000000001</v>
      </c>
      <c r="AQ67" s="154">
        <f t="shared" si="21"/>
        <v>0</v>
      </c>
      <c r="AR67" s="154">
        <f t="shared" si="21"/>
        <v>16</v>
      </c>
      <c r="AS67" s="154">
        <f t="shared" si="21"/>
        <v>67.7</v>
      </c>
      <c r="AT67" s="154">
        <f t="shared" si="21"/>
        <v>18.199999999999996</v>
      </c>
      <c r="AU67" s="154">
        <f t="shared" si="21"/>
        <v>0</v>
      </c>
      <c r="AV67" s="154">
        <f t="shared" si="21"/>
        <v>5.5</v>
      </c>
      <c r="AW67" s="154">
        <f t="shared" si="21"/>
        <v>0</v>
      </c>
      <c r="AX67" s="154">
        <f t="shared" si="21"/>
        <v>4.0999999999999996</v>
      </c>
      <c r="AY67" s="154">
        <f t="shared" si="21"/>
        <v>4.2</v>
      </c>
      <c r="AZ67" s="154">
        <f t="shared" si="21"/>
        <v>2.2000000000000002</v>
      </c>
      <c r="BA67" s="154">
        <f t="shared" si="21"/>
        <v>0</v>
      </c>
      <c r="BB67" s="154">
        <f>AH46</f>
        <v>6.4</v>
      </c>
      <c r="BC67" s="154">
        <f>AI46</f>
        <v>85.9</v>
      </c>
    </row>
    <row r="68" spans="38:56" ht="13.5" thickTop="1" x14ac:dyDescent="0.2">
      <c r="AL68" s="148"/>
      <c r="AM68" s="150"/>
      <c r="AN68" s="155" t="s">
        <v>242</v>
      </c>
      <c r="AO68" s="138">
        <f>SUM(AO66:AO67)</f>
        <v>60.999999999999993</v>
      </c>
      <c r="AP68" s="138">
        <f t="shared" ref="AP68:BC68" si="22">SUM(AP66:AP67)</f>
        <v>19</v>
      </c>
      <c r="AQ68" s="138">
        <f t="shared" si="22"/>
        <v>7.6</v>
      </c>
      <c r="AR68" s="138">
        <f t="shared" si="22"/>
        <v>87.6</v>
      </c>
      <c r="AS68" s="138">
        <f t="shared" si="22"/>
        <v>267.79999999999995</v>
      </c>
      <c r="AT68" s="138">
        <f t="shared" si="22"/>
        <v>25.799999999999997</v>
      </c>
      <c r="AU68" s="138">
        <f t="shared" si="22"/>
        <v>16.600000000000001</v>
      </c>
      <c r="AV68" s="138">
        <f t="shared" si="22"/>
        <v>18.399999999999999</v>
      </c>
      <c r="AW68" s="138">
        <f t="shared" si="22"/>
        <v>0</v>
      </c>
      <c r="AX68" s="138">
        <f t="shared" si="22"/>
        <v>12.299999999999999</v>
      </c>
      <c r="AY68" s="138">
        <f t="shared" si="22"/>
        <v>4.4000000000000004</v>
      </c>
      <c r="AZ68" s="138">
        <f t="shared" si="22"/>
        <v>2.2000000000000002</v>
      </c>
      <c r="BA68" s="138">
        <f t="shared" si="22"/>
        <v>0.7</v>
      </c>
      <c r="BB68" s="138">
        <f t="shared" si="22"/>
        <v>7.3000000000000007</v>
      </c>
      <c r="BC68" s="138">
        <f t="shared" si="22"/>
        <v>310.19999999999993</v>
      </c>
      <c r="BD68" s="28">
        <f>AS68+AT68+AU68</f>
        <v>310.2</v>
      </c>
    </row>
    <row r="69" spans="38:56" x14ac:dyDescent="0.2">
      <c r="AL69" s="148"/>
      <c r="AM69" s="27"/>
    </row>
    <row r="70" spans="38:56" x14ac:dyDescent="0.2">
      <c r="AL70" s="148"/>
      <c r="AM70" s="27"/>
    </row>
    <row r="71" spans="38:56" x14ac:dyDescent="0.2">
      <c r="AL71" s="148" t="s">
        <v>239</v>
      </c>
      <c r="AM71" s="150">
        <v>901</v>
      </c>
      <c r="AN71" s="151" t="s">
        <v>188</v>
      </c>
      <c r="AO71" s="138">
        <f t="shared" ref="AO71:BC75" si="23">U47</f>
        <v>123.1</v>
      </c>
      <c r="AP71" s="138">
        <f t="shared" si="23"/>
        <v>7.2</v>
      </c>
      <c r="AQ71" s="138">
        <f t="shared" si="23"/>
        <v>0</v>
      </c>
      <c r="AR71" s="138">
        <f t="shared" si="23"/>
        <v>130.29999999999998</v>
      </c>
      <c r="AS71" s="138">
        <f t="shared" si="23"/>
        <v>162.4</v>
      </c>
      <c r="AT71" s="138">
        <f t="shared" si="23"/>
        <v>7.8999999999999995</v>
      </c>
      <c r="AU71" s="138">
        <f t="shared" si="23"/>
        <v>0</v>
      </c>
      <c r="AV71" s="138">
        <f t="shared" si="23"/>
        <v>20.100000000000001</v>
      </c>
      <c r="AW71" s="138">
        <f t="shared" si="23"/>
        <v>0</v>
      </c>
      <c r="AX71" s="138">
        <f t="shared" si="23"/>
        <v>0</v>
      </c>
      <c r="AY71" s="138">
        <f t="shared" si="23"/>
        <v>0</v>
      </c>
      <c r="AZ71" s="138">
        <f t="shared" si="23"/>
        <v>0</v>
      </c>
      <c r="BA71" s="138">
        <f t="shared" si="23"/>
        <v>0</v>
      </c>
      <c r="BB71" s="138">
        <f t="shared" si="23"/>
        <v>0</v>
      </c>
      <c r="BC71" s="138">
        <f t="shared" si="23"/>
        <v>170.3</v>
      </c>
    </row>
    <row r="72" spans="38:56" x14ac:dyDescent="0.2">
      <c r="AL72" s="148"/>
      <c r="AM72" s="150">
        <v>902</v>
      </c>
      <c r="AN72" s="151" t="s">
        <v>189</v>
      </c>
      <c r="AO72" s="138">
        <f t="shared" si="23"/>
        <v>13.2</v>
      </c>
      <c r="AP72" s="138">
        <f t="shared" si="23"/>
        <v>11.200000000000001</v>
      </c>
      <c r="AQ72" s="138">
        <f t="shared" si="23"/>
        <v>0</v>
      </c>
      <c r="AR72" s="138">
        <f t="shared" si="23"/>
        <v>24.4</v>
      </c>
      <c r="AS72" s="138">
        <f t="shared" si="23"/>
        <v>13.2</v>
      </c>
      <c r="AT72" s="138">
        <f t="shared" si="23"/>
        <v>11.3</v>
      </c>
      <c r="AU72" s="138">
        <f t="shared" si="23"/>
        <v>0</v>
      </c>
      <c r="AV72" s="138">
        <f t="shared" si="23"/>
        <v>5.3000000000000007</v>
      </c>
      <c r="AW72" s="138">
        <f t="shared" si="23"/>
        <v>0</v>
      </c>
      <c r="AX72" s="138">
        <f t="shared" si="23"/>
        <v>0</v>
      </c>
      <c r="AY72" s="138">
        <f t="shared" si="23"/>
        <v>0</v>
      </c>
      <c r="AZ72" s="138">
        <f t="shared" si="23"/>
        <v>0</v>
      </c>
      <c r="BA72" s="138">
        <f t="shared" si="23"/>
        <v>0</v>
      </c>
      <c r="BB72" s="138">
        <f t="shared" si="23"/>
        <v>0</v>
      </c>
      <c r="BC72" s="138">
        <f t="shared" si="23"/>
        <v>24.5</v>
      </c>
    </row>
    <row r="73" spans="38:56" x14ac:dyDescent="0.2">
      <c r="AL73" s="148"/>
      <c r="AM73" s="150">
        <v>903</v>
      </c>
      <c r="AN73" s="151" t="s">
        <v>190</v>
      </c>
      <c r="AO73" s="138">
        <f t="shared" si="23"/>
        <v>13.3</v>
      </c>
      <c r="AP73" s="138">
        <f t="shared" si="23"/>
        <v>4.0000000000000009</v>
      </c>
      <c r="AQ73" s="138">
        <f t="shared" si="23"/>
        <v>0</v>
      </c>
      <c r="AR73" s="138">
        <f t="shared" si="23"/>
        <v>17.3</v>
      </c>
      <c r="AS73" s="138">
        <f t="shared" si="23"/>
        <v>13.3</v>
      </c>
      <c r="AT73" s="138">
        <f t="shared" si="23"/>
        <v>4.0000000000000009</v>
      </c>
      <c r="AU73" s="138">
        <f t="shared" si="23"/>
        <v>0</v>
      </c>
      <c r="AV73" s="138">
        <f t="shared" si="23"/>
        <v>1.3000000000000003</v>
      </c>
      <c r="AW73" s="138">
        <f t="shared" si="23"/>
        <v>0</v>
      </c>
      <c r="AX73" s="138">
        <f t="shared" si="23"/>
        <v>0</v>
      </c>
      <c r="AY73" s="138">
        <f t="shared" si="23"/>
        <v>0</v>
      </c>
      <c r="AZ73" s="138">
        <f t="shared" si="23"/>
        <v>0</v>
      </c>
      <c r="BA73" s="138">
        <f t="shared" si="23"/>
        <v>0</v>
      </c>
      <c r="BB73" s="138">
        <f t="shared" si="23"/>
        <v>0</v>
      </c>
      <c r="BC73" s="138">
        <f t="shared" si="23"/>
        <v>17.3</v>
      </c>
    </row>
    <row r="74" spans="38:56" x14ac:dyDescent="0.2">
      <c r="AL74" s="148"/>
      <c r="AM74" s="150">
        <v>904</v>
      </c>
      <c r="AN74" s="151" t="s">
        <v>191</v>
      </c>
      <c r="AO74" s="138">
        <f t="shared" si="23"/>
        <v>43.7</v>
      </c>
      <c r="AP74" s="138">
        <f t="shared" si="23"/>
        <v>41.400000000000006</v>
      </c>
      <c r="AQ74" s="138">
        <f t="shared" si="23"/>
        <v>0</v>
      </c>
      <c r="AR74" s="138">
        <f t="shared" si="23"/>
        <v>85.100000000000009</v>
      </c>
      <c r="AS74" s="138">
        <f t="shared" si="23"/>
        <v>53.599999999999994</v>
      </c>
      <c r="AT74" s="138">
        <f t="shared" si="23"/>
        <v>72.900000000000006</v>
      </c>
      <c r="AU74" s="138">
        <f t="shared" si="23"/>
        <v>0</v>
      </c>
      <c r="AV74" s="138">
        <f t="shared" si="23"/>
        <v>23.400000000000002</v>
      </c>
      <c r="AW74" s="138">
        <f t="shared" si="23"/>
        <v>0</v>
      </c>
      <c r="AX74" s="138">
        <f t="shared" si="23"/>
        <v>0</v>
      </c>
      <c r="AY74" s="138">
        <f t="shared" si="23"/>
        <v>9.9</v>
      </c>
      <c r="AZ74" s="138">
        <f t="shared" si="23"/>
        <v>6.8999999999999995</v>
      </c>
      <c r="BA74" s="138">
        <f t="shared" si="23"/>
        <v>0</v>
      </c>
      <c r="BB74" s="138">
        <f t="shared" si="23"/>
        <v>16.8</v>
      </c>
      <c r="BC74" s="138">
        <f t="shared" si="23"/>
        <v>126.5</v>
      </c>
    </row>
    <row r="75" spans="38:56" ht="13.5" thickBot="1" x14ac:dyDescent="0.25">
      <c r="AL75" s="148"/>
      <c r="AM75" s="152">
        <v>905</v>
      </c>
      <c r="AN75" s="153" t="s">
        <v>192</v>
      </c>
      <c r="AO75" s="154">
        <f t="shared" si="23"/>
        <v>68.900000000000006</v>
      </c>
      <c r="AP75" s="154">
        <f t="shared" si="23"/>
        <v>69.499999999999986</v>
      </c>
      <c r="AQ75" s="154">
        <f t="shared" si="23"/>
        <v>0</v>
      </c>
      <c r="AR75" s="154">
        <f t="shared" si="23"/>
        <v>138.39999999999998</v>
      </c>
      <c r="AS75" s="154">
        <f t="shared" si="23"/>
        <v>75.699999999999989</v>
      </c>
      <c r="AT75" s="154">
        <f t="shared" si="23"/>
        <v>82.600000000000009</v>
      </c>
      <c r="AU75" s="154">
        <f t="shared" si="23"/>
        <v>0</v>
      </c>
      <c r="AV75" s="154">
        <f t="shared" si="23"/>
        <v>33.900000000000006</v>
      </c>
      <c r="AW75" s="154">
        <f t="shared" si="23"/>
        <v>6.3</v>
      </c>
      <c r="AX75" s="154">
        <f t="shared" si="23"/>
        <v>0</v>
      </c>
      <c r="AY75" s="154">
        <f t="shared" si="23"/>
        <v>6.8000000000000007</v>
      </c>
      <c r="AZ75" s="154">
        <f t="shared" si="23"/>
        <v>5.5000000000000009</v>
      </c>
      <c r="BA75" s="154">
        <f t="shared" si="23"/>
        <v>0</v>
      </c>
      <c r="BB75" s="154">
        <f t="shared" si="23"/>
        <v>12.3</v>
      </c>
      <c r="BC75" s="154">
        <f t="shared" si="23"/>
        <v>158.30000000000001</v>
      </c>
    </row>
    <row r="76" spans="38:56" ht="13.5" thickTop="1" x14ac:dyDescent="0.2">
      <c r="AL76" s="148"/>
      <c r="AM76" s="150"/>
      <c r="AN76" s="155" t="s">
        <v>242</v>
      </c>
      <c r="AO76" s="138">
        <f>SUM(AO71:AO75)</f>
        <v>262.20000000000005</v>
      </c>
      <c r="AP76" s="138">
        <f t="shared" ref="AP76:BC76" si="24">SUM(AP71:AP75)</f>
        <v>133.30000000000001</v>
      </c>
      <c r="AQ76" s="138">
        <f t="shared" si="24"/>
        <v>0</v>
      </c>
      <c r="AR76" s="138">
        <f t="shared" si="24"/>
        <v>395.5</v>
      </c>
      <c r="AS76" s="138">
        <f t="shared" si="24"/>
        <v>318.2</v>
      </c>
      <c r="AT76" s="138">
        <f t="shared" si="24"/>
        <v>178.70000000000002</v>
      </c>
      <c r="AU76" s="138">
        <f t="shared" si="24"/>
        <v>0</v>
      </c>
      <c r="AV76" s="138">
        <f t="shared" si="24"/>
        <v>84.000000000000014</v>
      </c>
      <c r="AW76" s="138">
        <f t="shared" si="24"/>
        <v>6.3</v>
      </c>
      <c r="AX76" s="138">
        <f t="shared" si="24"/>
        <v>0</v>
      </c>
      <c r="AY76" s="138">
        <f t="shared" si="24"/>
        <v>16.700000000000003</v>
      </c>
      <c r="AZ76" s="138">
        <f t="shared" si="24"/>
        <v>12.4</v>
      </c>
      <c r="BA76" s="138">
        <f t="shared" si="24"/>
        <v>0</v>
      </c>
      <c r="BB76" s="138">
        <f t="shared" si="24"/>
        <v>29.1</v>
      </c>
      <c r="BC76" s="138">
        <f t="shared" si="24"/>
        <v>496.90000000000003</v>
      </c>
      <c r="BD76" s="28">
        <f>AS76+AT76+AU76</f>
        <v>496.9</v>
      </c>
    </row>
    <row r="77" spans="38:56" x14ac:dyDescent="0.2">
      <c r="AL77" s="148"/>
      <c r="AM77" s="27"/>
    </row>
    <row r="78" spans="38:56" x14ac:dyDescent="0.2">
      <c r="AL78" s="148"/>
      <c r="AM78" s="27"/>
    </row>
    <row r="79" spans="38:56" x14ac:dyDescent="0.2">
      <c r="AL79" s="148" t="s">
        <v>240</v>
      </c>
      <c r="AM79" s="150">
        <v>1001</v>
      </c>
      <c r="AN79" s="151" t="s">
        <v>193</v>
      </c>
      <c r="AO79" s="138">
        <f t="shared" ref="AO79:BC84" si="25">U52</f>
        <v>9.8000000000000007</v>
      </c>
      <c r="AP79" s="138">
        <f t="shared" si="25"/>
        <v>11.899999999999999</v>
      </c>
      <c r="AQ79" s="138">
        <f t="shared" si="25"/>
        <v>0</v>
      </c>
      <c r="AR79" s="138">
        <f t="shared" si="25"/>
        <v>21.7</v>
      </c>
      <c r="AS79" s="138">
        <f t="shared" si="25"/>
        <v>9.8000000000000007</v>
      </c>
      <c r="AT79" s="138">
        <f t="shared" si="25"/>
        <v>14.7</v>
      </c>
      <c r="AU79" s="138">
        <f t="shared" si="25"/>
        <v>0</v>
      </c>
      <c r="AV79" s="138">
        <f t="shared" si="25"/>
        <v>4.8999999999999995</v>
      </c>
      <c r="AW79" s="138">
        <f t="shared" si="25"/>
        <v>2.8</v>
      </c>
      <c r="AX79" s="138">
        <f t="shared" si="25"/>
        <v>0</v>
      </c>
      <c r="AY79" s="138">
        <f t="shared" si="25"/>
        <v>0</v>
      </c>
      <c r="AZ79" s="138">
        <f t="shared" si="25"/>
        <v>0</v>
      </c>
      <c r="BA79" s="138">
        <f t="shared" si="25"/>
        <v>0</v>
      </c>
      <c r="BB79" s="138">
        <f t="shared" si="25"/>
        <v>0</v>
      </c>
      <c r="BC79" s="138">
        <f t="shared" si="25"/>
        <v>24.5</v>
      </c>
    </row>
    <row r="80" spans="38:56" x14ac:dyDescent="0.2">
      <c r="AL80" s="148"/>
      <c r="AM80" s="150">
        <v>1002</v>
      </c>
      <c r="AN80" s="151" t="s">
        <v>194</v>
      </c>
      <c r="AO80" s="138">
        <f t="shared" si="25"/>
        <v>20</v>
      </c>
      <c r="AP80" s="138">
        <f t="shared" si="25"/>
        <v>79.899999999999991</v>
      </c>
      <c r="AQ80" s="138">
        <f t="shared" si="25"/>
        <v>0</v>
      </c>
      <c r="AR80" s="138">
        <f t="shared" si="25"/>
        <v>99.899999999999991</v>
      </c>
      <c r="AS80" s="138">
        <f t="shared" si="25"/>
        <v>330.79999999999995</v>
      </c>
      <c r="AT80" s="138">
        <f t="shared" si="25"/>
        <v>163.10000000000002</v>
      </c>
      <c r="AU80" s="138">
        <f t="shared" si="25"/>
        <v>0</v>
      </c>
      <c r="AV80" s="138">
        <f t="shared" si="25"/>
        <v>77.600000000000009</v>
      </c>
      <c r="AW80" s="138">
        <f t="shared" si="25"/>
        <v>39.1</v>
      </c>
      <c r="AX80" s="138">
        <f t="shared" si="25"/>
        <v>0</v>
      </c>
      <c r="AY80" s="138">
        <f t="shared" si="25"/>
        <v>0</v>
      </c>
      <c r="AZ80" s="138">
        <f t="shared" si="25"/>
        <v>0</v>
      </c>
      <c r="BA80" s="138">
        <f t="shared" si="25"/>
        <v>0</v>
      </c>
      <c r="BB80" s="138">
        <f t="shared" si="25"/>
        <v>0</v>
      </c>
      <c r="BC80" s="138">
        <f t="shared" si="25"/>
        <v>493.9</v>
      </c>
    </row>
    <row r="81" spans="38:56" x14ac:dyDescent="0.2">
      <c r="AL81" s="148"/>
      <c r="AM81" s="150">
        <v>1003</v>
      </c>
      <c r="AN81" s="151" t="s">
        <v>195</v>
      </c>
      <c r="AO81" s="138">
        <f t="shared" si="25"/>
        <v>6.2</v>
      </c>
      <c r="AP81" s="138">
        <f t="shared" si="25"/>
        <v>1.6</v>
      </c>
      <c r="AQ81" s="138">
        <f t="shared" si="25"/>
        <v>0</v>
      </c>
      <c r="AR81" s="138">
        <f t="shared" si="25"/>
        <v>7.8000000000000007</v>
      </c>
      <c r="AS81" s="138">
        <f t="shared" si="25"/>
        <v>6.2</v>
      </c>
      <c r="AT81" s="138">
        <f t="shared" si="25"/>
        <v>1.7000000000000002</v>
      </c>
      <c r="AU81" s="138">
        <f t="shared" si="25"/>
        <v>0</v>
      </c>
      <c r="AV81" s="138">
        <f t="shared" si="25"/>
        <v>1</v>
      </c>
      <c r="AW81" s="138">
        <f t="shared" si="25"/>
        <v>0</v>
      </c>
      <c r="AX81" s="138">
        <f t="shared" si="25"/>
        <v>0</v>
      </c>
      <c r="AY81" s="138">
        <f t="shared" si="25"/>
        <v>0</v>
      </c>
      <c r="AZ81" s="138">
        <f t="shared" si="25"/>
        <v>0</v>
      </c>
      <c r="BA81" s="138">
        <f t="shared" si="25"/>
        <v>0</v>
      </c>
      <c r="BB81" s="138">
        <f t="shared" si="25"/>
        <v>0</v>
      </c>
      <c r="BC81" s="138">
        <f t="shared" si="25"/>
        <v>7.9</v>
      </c>
    </row>
    <row r="82" spans="38:56" x14ac:dyDescent="0.2">
      <c r="AL82" s="148"/>
      <c r="AM82" s="150">
        <v>1004</v>
      </c>
      <c r="AN82" s="151" t="s">
        <v>196</v>
      </c>
      <c r="AO82" s="138">
        <f t="shared" si="25"/>
        <v>3.3</v>
      </c>
      <c r="AP82" s="138">
        <f t="shared" si="25"/>
        <v>11.2</v>
      </c>
      <c r="AQ82" s="138">
        <f t="shared" si="25"/>
        <v>0</v>
      </c>
      <c r="AR82" s="138">
        <f t="shared" si="25"/>
        <v>14.5</v>
      </c>
      <c r="AS82" s="138">
        <f t="shared" si="25"/>
        <v>590.30000000000007</v>
      </c>
      <c r="AT82" s="138">
        <f t="shared" si="25"/>
        <v>12.399999999999999</v>
      </c>
      <c r="AU82" s="138">
        <f t="shared" si="25"/>
        <v>0</v>
      </c>
      <c r="AV82" s="138">
        <f t="shared" si="25"/>
        <v>4.8000000000000007</v>
      </c>
      <c r="AW82" s="138">
        <f t="shared" si="25"/>
        <v>0</v>
      </c>
      <c r="AX82" s="138">
        <f t="shared" si="25"/>
        <v>0</v>
      </c>
      <c r="AY82" s="138">
        <f t="shared" si="25"/>
        <v>24.4</v>
      </c>
      <c r="AZ82" s="138">
        <f t="shared" si="25"/>
        <v>1.2000000000000002</v>
      </c>
      <c r="BA82" s="138">
        <f t="shared" si="25"/>
        <v>0</v>
      </c>
      <c r="BB82" s="138">
        <f t="shared" si="25"/>
        <v>25.599999999999998</v>
      </c>
      <c r="BC82" s="138">
        <f t="shared" si="25"/>
        <v>602.70000000000005</v>
      </c>
    </row>
    <row r="83" spans="38:56" x14ac:dyDescent="0.2">
      <c r="AL83" s="148"/>
      <c r="AM83" s="150">
        <v>1005</v>
      </c>
      <c r="AN83" s="151" t="s">
        <v>197</v>
      </c>
      <c r="AO83" s="138">
        <f t="shared" si="25"/>
        <v>13.9</v>
      </c>
      <c r="AP83" s="138">
        <f t="shared" si="25"/>
        <v>5.2</v>
      </c>
      <c r="AQ83" s="138">
        <f t="shared" si="25"/>
        <v>0</v>
      </c>
      <c r="AR83" s="138">
        <f t="shared" si="25"/>
        <v>19.100000000000001</v>
      </c>
      <c r="AS83" s="138">
        <f t="shared" si="25"/>
        <v>42</v>
      </c>
      <c r="AT83" s="138">
        <f t="shared" si="25"/>
        <v>7.7</v>
      </c>
      <c r="AU83" s="138">
        <f t="shared" si="25"/>
        <v>0</v>
      </c>
      <c r="AV83" s="138">
        <f t="shared" si="25"/>
        <v>3.7</v>
      </c>
      <c r="AW83" s="138">
        <f t="shared" si="25"/>
        <v>0</v>
      </c>
      <c r="AX83" s="138">
        <f t="shared" si="25"/>
        <v>0</v>
      </c>
      <c r="AY83" s="138">
        <f t="shared" si="25"/>
        <v>0</v>
      </c>
      <c r="AZ83" s="138">
        <f t="shared" si="25"/>
        <v>0</v>
      </c>
      <c r="BA83" s="138">
        <f t="shared" si="25"/>
        <v>0</v>
      </c>
      <c r="BB83" s="138">
        <f t="shared" si="25"/>
        <v>0</v>
      </c>
      <c r="BC83" s="138">
        <f t="shared" si="25"/>
        <v>49.7</v>
      </c>
    </row>
    <row r="84" spans="38:56" ht="13.5" thickBot="1" x14ac:dyDescent="0.25">
      <c r="AL84" s="148"/>
      <c r="AM84" s="152">
        <v>1006</v>
      </c>
      <c r="AN84" s="153" t="s">
        <v>198</v>
      </c>
      <c r="AO84" s="154">
        <f t="shared" si="25"/>
        <v>0</v>
      </c>
      <c r="AP84" s="154">
        <f t="shared" si="25"/>
        <v>0.1</v>
      </c>
      <c r="AQ84" s="154">
        <f t="shared" si="25"/>
        <v>0</v>
      </c>
      <c r="AR84" s="154">
        <f t="shared" si="25"/>
        <v>0.1</v>
      </c>
      <c r="AS84" s="154">
        <f t="shared" si="25"/>
        <v>2486.1999999999998</v>
      </c>
      <c r="AT84" s="154">
        <f t="shared" si="25"/>
        <v>55.300000000000004</v>
      </c>
      <c r="AU84" s="154">
        <f t="shared" si="25"/>
        <v>44.5</v>
      </c>
      <c r="AV84" s="154">
        <f t="shared" si="25"/>
        <v>0</v>
      </c>
      <c r="AW84" s="154">
        <f t="shared" si="25"/>
        <v>0</v>
      </c>
      <c r="AX84" s="154">
        <f t="shared" si="25"/>
        <v>0</v>
      </c>
      <c r="AY84" s="154">
        <f t="shared" si="25"/>
        <v>74.2</v>
      </c>
      <c r="AZ84" s="154">
        <f t="shared" si="25"/>
        <v>0</v>
      </c>
      <c r="BA84" s="154">
        <f t="shared" si="25"/>
        <v>0</v>
      </c>
      <c r="BB84" s="154">
        <f t="shared" si="25"/>
        <v>74.2</v>
      </c>
      <c r="BC84" s="154">
        <f t="shared" si="25"/>
        <v>2586</v>
      </c>
    </row>
    <row r="85" spans="38:56" ht="13.5" thickTop="1" x14ac:dyDescent="0.2">
      <c r="AL85" s="148"/>
      <c r="AM85" s="151"/>
      <c r="AN85" s="155" t="s">
        <v>242</v>
      </c>
      <c r="AO85" s="138">
        <f>SUM(AO79:AO84)</f>
        <v>53.199999999999996</v>
      </c>
      <c r="AP85" s="138">
        <f t="shared" ref="AP85:BC85" si="26">SUM(AP79:AP84)</f>
        <v>109.89999999999998</v>
      </c>
      <c r="AQ85" s="138">
        <f t="shared" si="26"/>
        <v>0</v>
      </c>
      <c r="AR85" s="138">
        <f t="shared" si="26"/>
        <v>163.1</v>
      </c>
      <c r="AS85" s="138">
        <f t="shared" si="26"/>
        <v>3465.2999999999997</v>
      </c>
      <c r="AT85" s="138">
        <f t="shared" si="26"/>
        <v>254.9</v>
      </c>
      <c r="AU85" s="138">
        <f t="shared" si="26"/>
        <v>44.5</v>
      </c>
      <c r="AV85" s="138">
        <f t="shared" si="26"/>
        <v>92.000000000000014</v>
      </c>
      <c r="AW85" s="138">
        <f t="shared" si="26"/>
        <v>41.9</v>
      </c>
      <c r="AX85" s="138">
        <f t="shared" si="26"/>
        <v>0</v>
      </c>
      <c r="AY85" s="138">
        <f t="shared" si="26"/>
        <v>98.6</v>
      </c>
      <c r="AZ85" s="138">
        <f t="shared" si="26"/>
        <v>1.2000000000000002</v>
      </c>
      <c r="BA85" s="138">
        <f t="shared" si="26"/>
        <v>0</v>
      </c>
      <c r="BB85" s="138">
        <f t="shared" si="26"/>
        <v>99.8</v>
      </c>
      <c r="BC85" s="138">
        <f t="shared" si="26"/>
        <v>3764.7</v>
      </c>
      <c r="BD85" s="28">
        <f>AS85+AT85+AU85</f>
        <v>3764.7</v>
      </c>
    </row>
    <row r="86" spans="38:56" ht="13.5" thickBot="1" x14ac:dyDescent="0.25">
      <c r="AL86" s="148"/>
    </row>
    <row r="87" spans="38:56" x14ac:dyDescent="0.2">
      <c r="AL87" s="148"/>
      <c r="AM87" s="157"/>
      <c r="AN87" s="158" t="s">
        <v>214</v>
      </c>
      <c r="AO87" s="159">
        <f t="shared" ref="AO87:BA87" si="27">U59</f>
        <v>19834.300000000003</v>
      </c>
      <c r="AP87" s="159">
        <f t="shared" si="27"/>
        <v>2634.6</v>
      </c>
      <c r="AQ87" s="159">
        <f t="shared" si="27"/>
        <v>399.90000000000003</v>
      </c>
      <c r="AR87" s="159">
        <f t="shared" si="27"/>
        <v>22868.799999999999</v>
      </c>
      <c r="AS87" s="159">
        <f t="shared" si="27"/>
        <v>31389.744999999999</v>
      </c>
      <c r="AT87" s="159">
        <f t="shared" si="27"/>
        <v>6668.5549999999994</v>
      </c>
      <c r="AU87" s="159">
        <f t="shared" si="27"/>
        <v>1325.5</v>
      </c>
      <c r="AV87" s="159">
        <f t="shared" si="27"/>
        <v>3149.6000000000004</v>
      </c>
      <c r="AW87" s="159">
        <f t="shared" si="27"/>
        <v>198.2</v>
      </c>
      <c r="AX87" s="159">
        <f t="shared" si="27"/>
        <v>514.6</v>
      </c>
      <c r="AY87" s="159">
        <f t="shared" si="27"/>
        <v>1441.7000000000003</v>
      </c>
      <c r="AZ87" s="159">
        <f t="shared" si="27"/>
        <v>268.89999999999998</v>
      </c>
      <c r="BA87" s="159">
        <f t="shared" si="27"/>
        <v>139.4</v>
      </c>
      <c r="BB87" s="159">
        <f>AH59</f>
        <v>1849.9999999999998</v>
      </c>
      <c r="BC87" s="160">
        <f>AI59</f>
        <v>39383.80000000001</v>
      </c>
    </row>
    <row r="88" spans="38:56" ht="13.5" thickBot="1" x14ac:dyDescent="0.25">
      <c r="AL88" s="148"/>
      <c r="AM88" s="161"/>
      <c r="AN88" s="162" t="s">
        <v>249</v>
      </c>
      <c r="AO88" s="163">
        <f>AO6+AO11+AO16+AO23+AO37+AO50+AO63+AO68+AO76+AO85</f>
        <v>19834.3</v>
      </c>
      <c r="AP88" s="163">
        <f t="shared" ref="AP88:BC88" si="28">AP6+AP11+AP16+AP23+AP37+AP50+AP63+AP68+AP76+AP85</f>
        <v>2634.6000000000004</v>
      </c>
      <c r="AQ88" s="163">
        <f t="shared" si="28"/>
        <v>399.9</v>
      </c>
      <c r="AR88" s="163">
        <f t="shared" si="28"/>
        <v>22868.799999999999</v>
      </c>
      <c r="AS88" s="163">
        <f t="shared" si="28"/>
        <v>31389.744999999999</v>
      </c>
      <c r="AT88" s="163">
        <f t="shared" si="28"/>
        <v>6668.5549999999985</v>
      </c>
      <c r="AU88" s="163">
        <f t="shared" si="28"/>
        <v>1325.4999999999998</v>
      </c>
      <c r="AV88" s="163">
        <f t="shared" si="28"/>
        <v>3149.6</v>
      </c>
      <c r="AW88" s="163">
        <f t="shared" si="28"/>
        <v>198.2</v>
      </c>
      <c r="AX88" s="163">
        <f>AX6+AX11+AX16+AX23+AX37+AX50+AX63+AX68+AX76+AX85</f>
        <v>514.6</v>
      </c>
      <c r="AY88" s="163">
        <f t="shared" ref="AY88:BA88" si="29">AY6+AY11+AY16+AY23+AY37+AY50+AY63+AY68+AY76+AY85</f>
        <v>1441.6999999999996</v>
      </c>
      <c r="AZ88" s="163">
        <f t="shared" si="29"/>
        <v>268.89999999999998</v>
      </c>
      <c r="BA88" s="163">
        <f t="shared" si="29"/>
        <v>139.4</v>
      </c>
      <c r="BB88" s="163">
        <f t="shared" si="28"/>
        <v>1849.9999999999998</v>
      </c>
      <c r="BC88" s="164">
        <f t="shared" si="28"/>
        <v>39383.799999999996</v>
      </c>
      <c r="BD88" s="28">
        <f>AS88+AT88+AU88</f>
        <v>39383.799999999996</v>
      </c>
    </row>
    <row r="89" spans="38:56" x14ac:dyDescent="0.2">
      <c r="AL89" s="148"/>
    </row>
    <row r="90" spans="38:56" x14ac:dyDescent="0.2">
      <c r="AL90" s="148" t="s">
        <v>241</v>
      </c>
      <c r="AM90" s="150">
        <v>508</v>
      </c>
      <c r="AN90" s="151" t="s">
        <v>164</v>
      </c>
      <c r="AO90" s="138">
        <f>AO33</f>
        <v>23.6</v>
      </c>
      <c r="AP90" s="138">
        <f t="shared" ref="AP90:BC90" si="30">AP33</f>
        <v>14.299999999999997</v>
      </c>
      <c r="AQ90" s="138">
        <f t="shared" si="30"/>
        <v>0</v>
      </c>
      <c r="AR90" s="138">
        <f t="shared" si="30"/>
        <v>37.9</v>
      </c>
      <c r="AS90" s="138">
        <f t="shared" si="30"/>
        <v>250</v>
      </c>
      <c r="AT90" s="138">
        <f t="shared" si="30"/>
        <v>83.4</v>
      </c>
      <c r="AU90" s="138">
        <f t="shared" si="30"/>
        <v>0.4</v>
      </c>
      <c r="AV90" s="138">
        <f t="shared" si="30"/>
        <v>26.599999999999998</v>
      </c>
      <c r="AW90" s="138">
        <f t="shared" si="30"/>
        <v>0</v>
      </c>
      <c r="AX90" s="138">
        <f t="shared" si="30"/>
        <v>19.2</v>
      </c>
      <c r="AY90" s="138">
        <f t="shared" si="30"/>
        <v>0.30000000000000004</v>
      </c>
      <c r="AZ90" s="138">
        <f t="shared" si="30"/>
        <v>0</v>
      </c>
      <c r="BA90" s="138">
        <f t="shared" si="30"/>
        <v>0</v>
      </c>
      <c r="BB90" s="138">
        <f t="shared" si="30"/>
        <v>0.30000000000000004</v>
      </c>
      <c r="BC90" s="138">
        <f t="shared" si="30"/>
        <v>333.79999999999995</v>
      </c>
    </row>
    <row r="91" spans="38:56" x14ac:dyDescent="0.2">
      <c r="AL91" s="148"/>
      <c r="AM91" s="150">
        <v>604</v>
      </c>
      <c r="AN91" s="151" t="s">
        <v>171</v>
      </c>
      <c r="AO91" s="138">
        <f>AO43</f>
        <v>11.999999999999998</v>
      </c>
      <c r="AP91" s="138">
        <f t="shared" ref="AP91:BC91" si="31">AP43</f>
        <v>8.7999999999999989</v>
      </c>
      <c r="AQ91" s="138">
        <f t="shared" si="31"/>
        <v>0</v>
      </c>
      <c r="AR91" s="138">
        <f t="shared" si="31"/>
        <v>20.799999999999997</v>
      </c>
      <c r="AS91" s="138">
        <f t="shared" si="31"/>
        <v>36</v>
      </c>
      <c r="AT91" s="138">
        <f t="shared" si="31"/>
        <v>38.500000000000007</v>
      </c>
      <c r="AU91" s="138">
        <f t="shared" si="31"/>
        <v>0</v>
      </c>
      <c r="AV91" s="138">
        <f t="shared" si="31"/>
        <v>14</v>
      </c>
      <c r="AW91" s="138">
        <f t="shared" si="31"/>
        <v>0</v>
      </c>
      <c r="AX91" s="138">
        <f t="shared" si="31"/>
        <v>7.3999999999999986</v>
      </c>
      <c r="AY91" s="138">
        <f t="shared" si="31"/>
        <v>3.5</v>
      </c>
      <c r="AZ91" s="138">
        <f t="shared" si="31"/>
        <v>0.1</v>
      </c>
      <c r="BA91" s="138">
        <f t="shared" si="31"/>
        <v>0</v>
      </c>
      <c r="BB91" s="138">
        <f t="shared" si="31"/>
        <v>3.6</v>
      </c>
      <c r="BC91" s="138">
        <f t="shared" si="31"/>
        <v>74.5</v>
      </c>
    </row>
    <row r="92" spans="38:56" ht="13.5" thickBot="1" x14ac:dyDescent="0.25">
      <c r="AL92" s="148"/>
      <c r="AM92" s="152">
        <v>610</v>
      </c>
      <c r="AN92" s="153" t="s">
        <v>177</v>
      </c>
      <c r="AO92" s="154">
        <f>AO49</f>
        <v>4.7</v>
      </c>
      <c r="AP92" s="154">
        <f t="shared" ref="AP92:BC92" si="32">AP49</f>
        <v>8.6</v>
      </c>
      <c r="AQ92" s="154">
        <f t="shared" si="32"/>
        <v>0</v>
      </c>
      <c r="AR92" s="154">
        <f t="shared" si="32"/>
        <v>13.3</v>
      </c>
      <c r="AS92" s="154">
        <f t="shared" si="32"/>
        <v>4.7</v>
      </c>
      <c r="AT92" s="154">
        <f t="shared" si="32"/>
        <v>9.1</v>
      </c>
      <c r="AU92" s="154">
        <f t="shared" si="32"/>
        <v>0</v>
      </c>
      <c r="AV92" s="154">
        <f t="shared" si="32"/>
        <v>5.8</v>
      </c>
      <c r="AW92" s="154">
        <f t="shared" si="32"/>
        <v>0</v>
      </c>
      <c r="AX92" s="154">
        <f t="shared" si="32"/>
        <v>0</v>
      </c>
      <c r="AY92" s="154">
        <f t="shared" si="32"/>
        <v>0</v>
      </c>
      <c r="AZ92" s="154">
        <f t="shared" si="32"/>
        <v>0</v>
      </c>
      <c r="BA92" s="154">
        <f t="shared" si="32"/>
        <v>0</v>
      </c>
      <c r="BB92" s="154">
        <f t="shared" si="32"/>
        <v>0</v>
      </c>
      <c r="BC92" s="154">
        <f t="shared" si="32"/>
        <v>13.8</v>
      </c>
    </row>
    <row r="93" spans="38:56" ht="13.5" thickTop="1" x14ac:dyDescent="0.2">
      <c r="AL93" s="148"/>
      <c r="AM93" s="151"/>
      <c r="AN93" s="155" t="s">
        <v>242</v>
      </c>
      <c r="AO93" s="138">
        <f>SUM(AO90:AO92)</f>
        <v>40.300000000000004</v>
      </c>
      <c r="AP93" s="138">
        <f t="shared" ref="AP93:BC93" si="33">SUM(AP90:AP92)</f>
        <v>31.699999999999996</v>
      </c>
      <c r="AQ93" s="138">
        <f t="shared" si="33"/>
        <v>0</v>
      </c>
      <c r="AR93" s="138">
        <f t="shared" si="33"/>
        <v>72</v>
      </c>
      <c r="AS93" s="138">
        <f t="shared" si="33"/>
        <v>290.7</v>
      </c>
      <c r="AT93" s="138">
        <f t="shared" si="33"/>
        <v>131</v>
      </c>
      <c r="AU93" s="138">
        <f t="shared" si="33"/>
        <v>0.4</v>
      </c>
      <c r="AV93" s="138">
        <f t="shared" si="33"/>
        <v>46.399999999999991</v>
      </c>
      <c r="AW93" s="138">
        <f t="shared" si="33"/>
        <v>0</v>
      </c>
      <c r="AX93" s="138">
        <f t="shared" si="33"/>
        <v>26.599999999999998</v>
      </c>
      <c r="AY93" s="138">
        <f t="shared" si="33"/>
        <v>3.8</v>
      </c>
      <c r="AZ93" s="138">
        <f t="shared" si="33"/>
        <v>0.1</v>
      </c>
      <c r="BA93" s="138">
        <f t="shared" si="33"/>
        <v>0</v>
      </c>
      <c r="BB93" s="138">
        <f t="shared" si="33"/>
        <v>3.9000000000000004</v>
      </c>
      <c r="BC93" s="138">
        <f t="shared" si="33"/>
        <v>422.09999999999997</v>
      </c>
      <c r="BD93" s="28">
        <f>AS93+AT93+AU93</f>
        <v>422.09999999999997</v>
      </c>
    </row>
    <row r="94" spans="38:56" x14ac:dyDescent="0.2">
      <c r="AL94" s="148"/>
    </row>
    <row r="97" spans="40:55" x14ac:dyDescent="0.2">
      <c r="AN97" s="85" t="s">
        <v>282</v>
      </c>
    </row>
    <row r="98" spans="40:55" x14ac:dyDescent="0.2">
      <c r="AN98" s="148" t="s">
        <v>272</v>
      </c>
      <c r="AO98" s="138">
        <f>AO6</f>
        <v>342.59999999999997</v>
      </c>
      <c r="AP98" s="138">
        <f t="shared" ref="AP98:BC98" si="34">AP6</f>
        <v>48.699999999999989</v>
      </c>
      <c r="AQ98" s="138">
        <f t="shared" si="34"/>
        <v>0.6</v>
      </c>
      <c r="AR98" s="138">
        <f t="shared" si="34"/>
        <v>391.90000000000003</v>
      </c>
      <c r="AS98" s="138">
        <f t="shared" si="34"/>
        <v>700.6</v>
      </c>
      <c r="AT98" s="138">
        <f t="shared" si="34"/>
        <v>124.9</v>
      </c>
      <c r="AU98" s="138">
        <f t="shared" si="34"/>
        <v>92.899999999999991</v>
      </c>
      <c r="AV98" s="138">
        <f t="shared" si="34"/>
        <v>55.6</v>
      </c>
      <c r="AW98" s="138">
        <f t="shared" si="34"/>
        <v>0</v>
      </c>
      <c r="AX98" s="138">
        <f t="shared" si="34"/>
        <v>24.6</v>
      </c>
      <c r="AY98" s="138">
        <f t="shared" si="34"/>
        <v>47</v>
      </c>
      <c r="AZ98" s="138">
        <f t="shared" si="34"/>
        <v>28.3</v>
      </c>
      <c r="BA98" s="138">
        <f t="shared" si="34"/>
        <v>15.7</v>
      </c>
      <c r="BB98" s="138">
        <f t="shared" si="34"/>
        <v>91</v>
      </c>
      <c r="BC98" s="138">
        <f t="shared" si="34"/>
        <v>918.40000000000009</v>
      </c>
    </row>
    <row r="99" spans="40:55" x14ac:dyDescent="0.2">
      <c r="AN99" s="148" t="s">
        <v>273</v>
      </c>
      <c r="AO99" s="138">
        <f>AO11</f>
        <v>106.60000000000001</v>
      </c>
      <c r="AP99" s="138">
        <f t="shared" ref="AP99:BC99" si="35">AP11</f>
        <v>197.6</v>
      </c>
      <c r="AQ99" s="138">
        <f t="shared" si="35"/>
        <v>0</v>
      </c>
      <c r="AR99" s="138">
        <f t="shared" si="35"/>
        <v>304.2</v>
      </c>
      <c r="AS99" s="138">
        <f t="shared" si="35"/>
        <v>137.60000000000002</v>
      </c>
      <c r="AT99" s="138">
        <f t="shared" si="35"/>
        <v>1011.1</v>
      </c>
      <c r="AU99" s="138">
        <f t="shared" si="35"/>
        <v>55.8</v>
      </c>
      <c r="AV99" s="138">
        <f t="shared" si="35"/>
        <v>135.80000000000001</v>
      </c>
      <c r="AW99" s="138">
        <f t="shared" si="35"/>
        <v>38.099999999999994</v>
      </c>
      <c r="AX99" s="138">
        <f t="shared" si="35"/>
        <v>56.8</v>
      </c>
      <c r="AY99" s="138">
        <f t="shared" si="35"/>
        <v>0</v>
      </c>
      <c r="AZ99" s="138">
        <f t="shared" si="35"/>
        <v>18</v>
      </c>
      <c r="BA99" s="138">
        <f t="shared" si="35"/>
        <v>0</v>
      </c>
      <c r="BB99" s="138">
        <f t="shared" si="35"/>
        <v>18</v>
      </c>
      <c r="BC99" s="138">
        <f t="shared" si="35"/>
        <v>1204.5</v>
      </c>
    </row>
    <row r="100" spans="40:55" x14ac:dyDescent="0.2">
      <c r="AN100" s="148" t="s">
        <v>274</v>
      </c>
      <c r="AO100" s="138">
        <f>AO16</f>
        <v>1030</v>
      </c>
      <c r="AP100" s="138">
        <f t="shared" ref="AP100:BC100" si="36">AP16</f>
        <v>159.39999999999998</v>
      </c>
      <c r="AQ100" s="138">
        <f t="shared" si="36"/>
        <v>0</v>
      </c>
      <c r="AR100" s="138">
        <f t="shared" si="36"/>
        <v>1189.3999999999999</v>
      </c>
      <c r="AS100" s="138">
        <f t="shared" si="36"/>
        <v>1082.2999999999997</v>
      </c>
      <c r="AT100" s="138">
        <f t="shared" si="36"/>
        <v>234.79999999999998</v>
      </c>
      <c r="AU100" s="138">
        <f t="shared" si="36"/>
        <v>0.4</v>
      </c>
      <c r="AV100" s="138">
        <f t="shared" si="36"/>
        <v>192.1</v>
      </c>
      <c r="AW100" s="138">
        <f t="shared" si="36"/>
        <v>4.3000000000000007</v>
      </c>
      <c r="AX100" s="138">
        <f t="shared" si="36"/>
        <v>7.6</v>
      </c>
      <c r="AY100" s="138">
        <f t="shared" si="36"/>
        <v>0</v>
      </c>
      <c r="AZ100" s="138">
        <f t="shared" si="36"/>
        <v>0</v>
      </c>
      <c r="BA100" s="138">
        <f t="shared" si="36"/>
        <v>0</v>
      </c>
      <c r="BB100" s="138">
        <f t="shared" si="36"/>
        <v>0</v>
      </c>
      <c r="BC100" s="138">
        <f t="shared" si="36"/>
        <v>1317.4999999999998</v>
      </c>
    </row>
    <row r="101" spans="40:55" x14ac:dyDescent="0.2">
      <c r="AN101" s="148" t="s">
        <v>275</v>
      </c>
      <c r="AO101" s="138">
        <f>AO23</f>
        <v>487.50000000000006</v>
      </c>
      <c r="AP101" s="138">
        <f t="shared" ref="AP101:BC101" si="37">AP23</f>
        <v>974.70000000000016</v>
      </c>
      <c r="AQ101" s="138">
        <f t="shared" si="37"/>
        <v>0.2</v>
      </c>
      <c r="AR101" s="138">
        <f t="shared" si="37"/>
        <v>1462.4</v>
      </c>
      <c r="AS101" s="138">
        <f t="shared" si="37"/>
        <v>691.34500000000003</v>
      </c>
      <c r="AT101" s="138">
        <f t="shared" si="37"/>
        <v>3209.1550000000002</v>
      </c>
      <c r="AU101" s="138">
        <f t="shared" si="37"/>
        <v>31.1</v>
      </c>
      <c r="AV101" s="138">
        <f t="shared" si="37"/>
        <v>356.8</v>
      </c>
      <c r="AW101" s="138">
        <f t="shared" si="37"/>
        <v>106.5</v>
      </c>
      <c r="AX101" s="138">
        <f t="shared" si="37"/>
        <v>0</v>
      </c>
      <c r="AY101" s="138">
        <f t="shared" si="37"/>
        <v>2.6</v>
      </c>
      <c r="AZ101" s="138">
        <f t="shared" si="37"/>
        <v>206.7</v>
      </c>
      <c r="BA101" s="138">
        <f t="shared" si="37"/>
        <v>0</v>
      </c>
      <c r="BB101" s="138">
        <f t="shared" si="37"/>
        <v>209.29999999999998</v>
      </c>
      <c r="BC101" s="138">
        <f t="shared" si="37"/>
        <v>3931.5999999999995</v>
      </c>
    </row>
    <row r="102" spans="40:55" x14ac:dyDescent="0.2">
      <c r="AN102" s="148" t="s">
        <v>276</v>
      </c>
      <c r="AO102" s="138">
        <f>AO37</f>
        <v>2757.9</v>
      </c>
      <c r="AP102" s="138">
        <f t="shared" ref="AP102:BC102" si="38">AP37</f>
        <v>309.10000000000002</v>
      </c>
      <c r="AQ102" s="138">
        <f t="shared" si="38"/>
        <v>24.4</v>
      </c>
      <c r="AR102" s="138">
        <f t="shared" si="38"/>
        <v>3091.4000000000005</v>
      </c>
      <c r="AS102" s="138">
        <f t="shared" si="38"/>
        <v>6403.3</v>
      </c>
      <c r="AT102" s="138">
        <f t="shared" si="38"/>
        <v>656.4</v>
      </c>
      <c r="AU102" s="138">
        <f t="shared" si="38"/>
        <v>489.2999999999999</v>
      </c>
      <c r="AV102" s="138">
        <f t="shared" si="38"/>
        <v>293.10000000000002</v>
      </c>
      <c r="AW102" s="138">
        <f t="shared" si="38"/>
        <v>0</v>
      </c>
      <c r="AX102" s="138">
        <f t="shared" si="38"/>
        <v>257.5</v>
      </c>
      <c r="AY102" s="138">
        <f t="shared" si="38"/>
        <v>163.5</v>
      </c>
      <c r="AZ102" s="138">
        <f t="shared" si="38"/>
        <v>0</v>
      </c>
      <c r="BA102" s="138">
        <f t="shared" si="38"/>
        <v>123.00000000000001</v>
      </c>
      <c r="BB102" s="138">
        <f t="shared" si="38"/>
        <v>286.5</v>
      </c>
      <c r="BC102" s="138">
        <f t="shared" si="38"/>
        <v>7549</v>
      </c>
    </row>
    <row r="103" spans="40:55" x14ac:dyDescent="0.2">
      <c r="AN103" s="148" t="s">
        <v>277</v>
      </c>
      <c r="AO103" s="138">
        <f>AO50</f>
        <v>4709.2</v>
      </c>
      <c r="AP103" s="138">
        <f t="shared" ref="AP103:BC103" si="39">AP50</f>
        <v>274.70000000000005</v>
      </c>
      <c r="AQ103" s="138">
        <f t="shared" si="39"/>
        <v>303.2</v>
      </c>
      <c r="AR103" s="138">
        <f t="shared" si="39"/>
        <v>5287.1</v>
      </c>
      <c r="AS103" s="138">
        <f t="shared" si="39"/>
        <v>7175.2</v>
      </c>
      <c r="AT103" s="138">
        <f t="shared" si="39"/>
        <v>504.90000000000003</v>
      </c>
      <c r="AU103" s="138">
        <f t="shared" si="39"/>
        <v>503.09999999999997</v>
      </c>
      <c r="AV103" s="138">
        <f t="shared" si="39"/>
        <v>376.00000000000006</v>
      </c>
      <c r="AW103" s="138">
        <f t="shared" si="39"/>
        <v>0</v>
      </c>
      <c r="AX103" s="138">
        <f t="shared" si="39"/>
        <v>110.50000000000001</v>
      </c>
      <c r="AY103" s="138">
        <f t="shared" si="39"/>
        <v>1108.8999999999996</v>
      </c>
      <c r="AZ103" s="138">
        <f t="shared" si="39"/>
        <v>0.1</v>
      </c>
      <c r="BA103" s="138">
        <f t="shared" si="39"/>
        <v>0</v>
      </c>
      <c r="BB103" s="138">
        <f t="shared" si="39"/>
        <v>1109</v>
      </c>
      <c r="BC103" s="138">
        <f t="shared" si="39"/>
        <v>8183.2000000000007</v>
      </c>
    </row>
    <row r="104" spans="40:55" x14ac:dyDescent="0.2">
      <c r="AN104" s="148" t="s">
        <v>278</v>
      </c>
      <c r="AO104" s="138">
        <f>AO63</f>
        <v>10024.099999999999</v>
      </c>
      <c r="AP104" s="138">
        <f t="shared" ref="AP104:BC104" si="40">AP63</f>
        <v>408.2</v>
      </c>
      <c r="AQ104" s="138">
        <f t="shared" si="40"/>
        <v>63.9</v>
      </c>
      <c r="AR104" s="138">
        <f t="shared" si="40"/>
        <v>10496.2</v>
      </c>
      <c r="AS104" s="138">
        <f t="shared" si="40"/>
        <v>11148.1</v>
      </c>
      <c r="AT104" s="138">
        <f t="shared" si="40"/>
        <v>467.9</v>
      </c>
      <c r="AU104" s="138">
        <f t="shared" si="40"/>
        <v>91.8</v>
      </c>
      <c r="AV104" s="138">
        <f t="shared" si="40"/>
        <v>1545.7999999999997</v>
      </c>
      <c r="AW104" s="138">
        <f t="shared" si="40"/>
        <v>1.1000000000000001</v>
      </c>
      <c r="AX104" s="138">
        <f t="shared" si="40"/>
        <v>45.300000000000004</v>
      </c>
      <c r="AY104" s="138">
        <f t="shared" si="40"/>
        <v>0</v>
      </c>
      <c r="AZ104" s="138">
        <f t="shared" si="40"/>
        <v>0</v>
      </c>
      <c r="BA104" s="138">
        <f t="shared" si="40"/>
        <v>0</v>
      </c>
      <c r="BB104" s="138">
        <f t="shared" si="40"/>
        <v>0</v>
      </c>
      <c r="BC104" s="138">
        <f t="shared" si="40"/>
        <v>11707.800000000001</v>
      </c>
    </row>
    <row r="105" spans="40:55" x14ac:dyDescent="0.2">
      <c r="AN105" s="148" t="s">
        <v>279</v>
      </c>
      <c r="AO105" s="138">
        <f>AO68</f>
        <v>60.999999999999993</v>
      </c>
      <c r="AP105" s="138">
        <f t="shared" ref="AP105:BC105" si="41">AP68</f>
        <v>19</v>
      </c>
      <c r="AQ105" s="138">
        <f t="shared" si="41"/>
        <v>7.6</v>
      </c>
      <c r="AR105" s="138">
        <f t="shared" si="41"/>
        <v>87.6</v>
      </c>
      <c r="AS105" s="138">
        <f t="shared" si="41"/>
        <v>267.79999999999995</v>
      </c>
      <c r="AT105" s="138">
        <f t="shared" si="41"/>
        <v>25.799999999999997</v>
      </c>
      <c r="AU105" s="138">
        <f t="shared" si="41"/>
        <v>16.600000000000001</v>
      </c>
      <c r="AV105" s="138">
        <f t="shared" si="41"/>
        <v>18.399999999999999</v>
      </c>
      <c r="AW105" s="138">
        <f t="shared" si="41"/>
        <v>0</v>
      </c>
      <c r="AX105" s="138">
        <f t="shared" si="41"/>
        <v>12.299999999999999</v>
      </c>
      <c r="AY105" s="138">
        <f t="shared" si="41"/>
        <v>4.4000000000000004</v>
      </c>
      <c r="AZ105" s="138">
        <f t="shared" si="41"/>
        <v>2.2000000000000002</v>
      </c>
      <c r="BA105" s="138">
        <f t="shared" si="41"/>
        <v>0.7</v>
      </c>
      <c r="BB105" s="138">
        <f t="shared" si="41"/>
        <v>7.3000000000000007</v>
      </c>
      <c r="BC105" s="138">
        <f t="shared" si="41"/>
        <v>310.19999999999993</v>
      </c>
    </row>
    <row r="106" spans="40:55" x14ac:dyDescent="0.2">
      <c r="AN106" s="148" t="s">
        <v>280</v>
      </c>
      <c r="AO106" s="138">
        <f>AO76</f>
        <v>262.20000000000005</v>
      </c>
      <c r="AP106" s="138">
        <f t="shared" ref="AP106:BC106" si="42">AP76</f>
        <v>133.30000000000001</v>
      </c>
      <c r="AQ106" s="138">
        <f t="shared" si="42"/>
        <v>0</v>
      </c>
      <c r="AR106" s="138">
        <f t="shared" si="42"/>
        <v>395.5</v>
      </c>
      <c r="AS106" s="138">
        <f t="shared" si="42"/>
        <v>318.2</v>
      </c>
      <c r="AT106" s="138">
        <f t="shared" si="42"/>
        <v>178.70000000000002</v>
      </c>
      <c r="AU106" s="138">
        <f t="shared" si="42"/>
        <v>0</v>
      </c>
      <c r="AV106" s="138">
        <f t="shared" si="42"/>
        <v>84.000000000000014</v>
      </c>
      <c r="AW106" s="138">
        <f t="shared" si="42"/>
        <v>6.3</v>
      </c>
      <c r="AX106" s="138">
        <f t="shared" si="42"/>
        <v>0</v>
      </c>
      <c r="AY106" s="138">
        <f t="shared" si="42"/>
        <v>16.700000000000003</v>
      </c>
      <c r="AZ106" s="138">
        <f t="shared" si="42"/>
        <v>12.4</v>
      </c>
      <c r="BA106" s="138">
        <f t="shared" si="42"/>
        <v>0</v>
      </c>
      <c r="BB106" s="138">
        <f t="shared" si="42"/>
        <v>29.1</v>
      </c>
      <c r="BC106" s="138">
        <f t="shared" si="42"/>
        <v>496.90000000000003</v>
      </c>
    </row>
    <row r="107" spans="40:55" ht="13.5" thickBot="1" x14ac:dyDescent="0.25">
      <c r="AN107" s="184" t="s">
        <v>281</v>
      </c>
      <c r="AO107" s="154">
        <f>AO85</f>
        <v>53.199999999999996</v>
      </c>
      <c r="AP107" s="154">
        <f t="shared" ref="AP107:BC107" si="43">AP85</f>
        <v>109.89999999999998</v>
      </c>
      <c r="AQ107" s="154">
        <f t="shared" si="43"/>
        <v>0</v>
      </c>
      <c r="AR107" s="154">
        <f t="shared" si="43"/>
        <v>163.1</v>
      </c>
      <c r="AS107" s="154">
        <f t="shared" si="43"/>
        <v>3465.2999999999997</v>
      </c>
      <c r="AT107" s="154">
        <f t="shared" si="43"/>
        <v>254.9</v>
      </c>
      <c r="AU107" s="154">
        <f t="shared" si="43"/>
        <v>44.5</v>
      </c>
      <c r="AV107" s="154">
        <f t="shared" si="43"/>
        <v>92.000000000000014</v>
      </c>
      <c r="AW107" s="154">
        <f t="shared" si="43"/>
        <v>41.9</v>
      </c>
      <c r="AX107" s="154">
        <f t="shared" si="43"/>
        <v>0</v>
      </c>
      <c r="AY107" s="154">
        <f t="shared" si="43"/>
        <v>98.6</v>
      </c>
      <c r="AZ107" s="154">
        <f t="shared" si="43"/>
        <v>1.2000000000000002</v>
      </c>
      <c r="BA107" s="154">
        <f t="shared" si="43"/>
        <v>0</v>
      </c>
      <c r="BB107" s="154">
        <f t="shared" si="43"/>
        <v>99.8</v>
      </c>
      <c r="BC107" s="154">
        <f t="shared" si="43"/>
        <v>3764.7</v>
      </c>
    </row>
    <row r="108" spans="40:55" ht="13.5" thickTop="1" x14ac:dyDescent="0.2">
      <c r="AN108" s="251" t="s">
        <v>242</v>
      </c>
      <c r="AO108" s="250">
        <f>SUM(AO98:AO107)</f>
        <v>19834.3</v>
      </c>
      <c r="AP108" s="250">
        <f t="shared" ref="AP108:BC108" si="44">SUM(AP98:AP107)</f>
        <v>2634.6000000000004</v>
      </c>
      <c r="AQ108" s="250">
        <f t="shared" si="44"/>
        <v>399.9</v>
      </c>
      <c r="AR108" s="250">
        <f t="shared" si="44"/>
        <v>22868.799999999999</v>
      </c>
      <c r="AS108" s="250">
        <f t="shared" si="44"/>
        <v>31389.744999999999</v>
      </c>
      <c r="AT108" s="250">
        <f t="shared" si="44"/>
        <v>6668.5549999999985</v>
      </c>
      <c r="AU108" s="250">
        <f t="shared" si="44"/>
        <v>1325.4999999999998</v>
      </c>
      <c r="AV108" s="250">
        <f t="shared" si="44"/>
        <v>3149.6</v>
      </c>
      <c r="AW108" s="250">
        <f t="shared" si="44"/>
        <v>198.2</v>
      </c>
      <c r="AX108" s="250">
        <f t="shared" si="44"/>
        <v>514.6</v>
      </c>
      <c r="AY108" s="250">
        <f t="shared" si="44"/>
        <v>1441.6999999999996</v>
      </c>
      <c r="AZ108" s="250">
        <f t="shared" si="44"/>
        <v>268.89999999999998</v>
      </c>
      <c r="BA108" s="250">
        <f t="shared" si="44"/>
        <v>139.4</v>
      </c>
      <c r="BB108" s="250">
        <f t="shared" si="44"/>
        <v>1849.9999999999998</v>
      </c>
      <c r="BC108" s="250">
        <f t="shared" si="44"/>
        <v>39383.799999999996</v>
      </c>
    </row>
    <row r="109" spans="40:55" x14ac:dyDescent="0.2">
      <c r="AN109" s="252" t="s">
        <v>214</v>
      </c>
      <c r="AO109" s="138">
        <f>AO87</f>
        <v>19834.300000000003</v>
      </c>
      <c r="AP109" s="138">
        <f t="shared" ref="AP109:BC109" si="45">AP87</f>
        <v>2634.6</v>
      </c>
      <c r="AQ109" s="138">
        <f t="shared" si="45"/>
        <v>399.90000000000003</v>
      </c>
      <c r="AR109" s="138">
        <f t="shared" si="45"/>
        <v>22868.799999999999</v>
      </c>
      <c r="AS109" s="138">
        <f t="shared" si="45"/>
        <v>31389.744999999999</v>
      </c>
      <c r="AT109" s="138">
        <f t="shared" si="45"/>
        <v>6668.5549999999994</v>
      </c>
      <c r="AU109" s="138">
        <f t="shared" si="45"/>
        <v>1325.5</v>
      </c>
      <c r="AV109" s="138">
        <f t="shared" si="45"/>
        <v>3149.6000000000004</v>
      </c>
      <c r="AW109" s="138">
        <f t="shared" si="45"/>
        <v>198.2</v>
      </c>
      <c r="AX109" s="138">
        <f t="shared" si="45"/>
        <v>514.6</v>
      </c>
      <c r="AY109" s="138">
        <f t="shared" si="45"/>
        <v>1441.7000000000003</v>
      </c>
      <c r="AZ109" s="138">
        <f t="shared" si="45"/>
        <v>268.89999999999998</v>
      </c>
      <c r="BA109" s="138">
        <f t="shared" si="45"/>
        <v>139.4</v>
      </c>
      <c r="BB109" s="138">
        <f t="shared" si="45"/>
        <v>1849.9999999999998</v>
      </c>
      <c r="BC109" s="138">
        <f t="shared" si="45"/>
        <v>39383.80000000001</v>
      </c>
    </row>
    <row r="110" spans="40:55" x14ac:dyDescent="0.2">
      <c r="AN110" s="148" t="s">
        <v>241</v>
      </c>
      <c r="AO110" s="138">
        <f>AO93</f>
        <v>40.300000000000004</v>
      </c>
      <c r="AP110" s="138">
        <f t="shared" ref="AP110:BC110" si="46">AP93</f>
        <v>31.699999999999996</v>
      </c>
      <c r="AQ110" s="138">
        <f t="shared" si="46"/>
        <v>0</v>
      </c>
      <c r="AR110" s="138">
        <f t="shared" si="46"/>
        <v>72</v>
      </c>
      <c r="AS110" s="138">
        <f t="shared" si="46"/>
        <v>290.7</v>
      </c>
      <c r="AT110" s="138">
        <f t="shared" si="46"/>
        <v>131</v>
      </c>
      <c r="AU110" s="138">
        <f t="shared" si="46"/>
        <v>0.4</v>
      </c>
      <c r="AV110" s="138">
        <f t="shared" si="46"/>
        <v>46.399999999999991</v>
      </c>
      <c r="AW110" s="138">
        <f t="shared" si="46"/>
        <v>0</v>
      </c>
      <c r="AX110" s="138">
        <f t="shared" si="46"/>
        <v>26.599999999999998</v>
      </c>
      <c r="AY110" s="138">
        <f t="shared" si="46"/>
        <v>3.8</v>
      </c>
      <c r="AZ110" s="138">
        <f t="shared" si="46"/>
        <v>0.1</v>
      </c>
      <c r="BA110" s="138">
        <f t="shared" si="46"/>
        <v>0</v>
      </c>
      <c r="BB110" s="138">
        <f t="shared" si="46"/>
        <v>3.9000000000000004</v>
      </c>
      <c r="BC110" s="138">
        <f t="shared" si="46"/>
        <v>422.09999999999997</v>
      </c>
    </row>
    <row r="112" spans="40:55" x14ac:dyDescent="0.2">
      <c r="AO112" s="169">
        <f>AO108/AS108</f>
        <v>0.63187196965123482</v>
      </c>
      <c r="AP112" s="169">
        <f>AP108/AT108</f>
        <v>0.39507809412983785</v>
      </c>
      <c r="AQ112" s="169">
        <f>AQ108/AU108</f>
        <v>0.30169747265182956</v>
      </c>
      <c r="AR112" s="169">
        <f>AR108/BC108</f>
        <v>0.58066514658311286</v>
      </c>
    </row>
  </sheetData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topLeftCell="K37" workbookViewId="0">
      <selection activeCell="P60" sqref="P60:Y60"/>
    </sheetView>
  </sheetViews>
  <sheetFormatPr defaultRowHeight="12.75" x14ac:dyDescent="0.2"/>
  <cols>
    <col min="2" max="2" width="16" customWidth="1"/>
    <col min="11" max="11" width="12" customWidth="1"/>
    <col min="12" max="12" width="12.28515625" customWidth="1"/>
    <col min="13" max="13" width="3.140625" style="13" customWidth="1"/>
    <col min="15" max="15" width="22.28515625" customWidth="1"/>
    <col min="26" max="26" width="3.140625" style="13" customWidth="1"/>
  </cols>
  <sheetData>
    <row r="1" spans="1:26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135</v>
      </c>
      <c r="H1" s="1" t="s">
        <v>136</v>
      </c>
      <c r="I1" s="1" t="s">
        <v>5</v>
      </c>
      <c r="J1" s="7" t="s">
        <v>320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6" t="s">
        <v>321</v>
      </c>
      <c r="X1" s="14" t="s">
        <v>133</v>
      </c>
      <c r="Y1" s="14" t="s">
        <v>134</v>
      </c>
      <c r="Z1" s="15"/>
    </row>
    <row r="2" spans="1:26" x14ac:dyDescent="0.2">
      <c r="A2" s="3" t="s">
        <v>8</v>
      </c>
      <c r="B2" s="18" t="s">
        <v>9</v>
      </c>
      <c r="C2">
        <v>1.4</v>
      </c>
      <c r="D2">
        <v>1.2999999999999998</v>
      </c>
      <c r="E2">
        <v>0</v>
      </c>
      <c r="F2">
        <v>0.1</v>
      </c>
      <c r="G2">
        <f>C2-SUM(D2:F2)</f>
        <v>0</v>
      </c>
      <c r="H2">
        <v>19.600000000000001</v>
      </c>
      <c r="I2" s="2">
        <f>IF(H2=0,0,C2/H2)</f>
        <v>7.1428571428571425E-2</v>
      </c>
      <c r="J2">
        <v>0</v>
      </c>
      <c r="K2">
        <v>19.600000000000001</v>
      </c>
      <c r="L2" s="2">
        <f>IF(K2=0,0,C2/K2)</f>
        <v>7.1428571428571425E-2</v>
      </c>
      <c r="N2" s="17">
        <v>101</v>
      </c>
      <c r="O2" t="s">
        <v>147</v>
      </c>
      <c r="P2">
        <v>187.9</v>
      </c>
      <c r="Q2">
        <v>52.5</v>
      </c>
      <c r="R2">
        <v>0</v>
      </c>
      <c r="S2">
        <v>14</v>
      </c>
      <c r="T2">
        <f>P2-SUM(Q2:S2)</f>
        <v>121.4</v>
      </c>
      <c r="U2">
        <v>603.20000000000005</v>
      </c>
      <c r="V2" s="254">
        <v>0.31150530503978779</v>
      </c>
      <c r="W2">
        <v>29.199999999999996</v>
      </c>
      <c r="X2">
        <v>574</v>
      </c>
      <c r="Y2" s="2">
        <v>0.32735191637630662</v>
      </c>
    </row>
    <row r="3" spans="1:26" x14ac:dyDescent="0.2">
      <c r="A3" s="3" t="s">
        <v>10</v>
      </c>
      <c r="B3" s="18" t="s">
        <v>11</v>
      </c>
      <c r="C3">
        <v>0</v>
      </c>
      <c r="D3">
        <v>1.6</v>
      </c>
      <c r="E3">
        <v>0</v>
      </c>
      <c r="F3">
        <v>0</v>
      </c>
      <c r="G3">
        <f t="shared" ref="G3:G59" si="0">C3-SUM(D3:F3)</f>
        <v>-1.6</v>
      </c>
      <c r="H3">
        <v>17.600000000000001</v>
      </c>
      <c r="I3" s="2">
        <f t="shared" ref="I3:I61" si="1">IF(H3=0,0,C3/H3)</f>
        <v>0</v>
      </c>
      <c r="J3">
        <v>10.1</v>
      </c>
      <c r="K3">
        <v>7.5000000000000018</v>
      </c>
      <c r="L3" s="2">
        <f t="shared" ref="L3:L61" si="2">IF(K3=0,0,C3/K3)</f>
        <v>0</v>
      </c>
      <c r="N3" s="17">
        <v>102</v>
      </c>
      <c r="O3" t="s">
        <v>148</v>
      </c>
      <c r="P3">
        <v>14.8</v>
      </c>
      <c r="Q3">
        <v>3.2</v>
      </c>
      <c r="R3">
        <v>0</v>
      </c>
      <c r="S3">
        <v>0.2</v>
      </c>
      <c r="T3">
        <f t="shared" ref="T3:T57" si="3">P3-SUM(Q3:S3)</f>
        <v>11.4</v>
      </c>
      <c r="U3">
        <v>30.1</v>
      </c>
      <c r="V3" s="254">
        <v>0.49169435215946844</v>
      </c>
      <c r="W3">
        <v>0</v>
      </c>
      <c r="X3">
        <v>30.1</v>
      </c>
      <c r="Y3" s="2">
        <v>0.49169435215946844</v>
      </c>
    </row>
    <row r="4" spans="1:26" x14ac:dyDescent="0.2">
      <c r="A4" s="3" t="s">
        <v>12</v>
      </c>
      <c r="B4" s="18" t="s">
        <v>13</v>
      </c>
      <c r="C4">
        <v>4</v>
      </c>
      <c r="D4">
        <v>1.7999999999999998</v>
      </c>
      <c r="E4">
        <v>0</v>
      </c>
      <c r="F4">
        <v>0.30000000000000004</v>
      </c>
      <c r="G4">
        <f t="shared" si="0"/>
        <v>1.9000000000000004</v>
      </c>
      <c r="H4">
        <v>23.3</v>
      </c>
      <c r="I4" s="2">
        <f t="shared" si="1"/>
        <v>0.17167381974248927</v>
      </c>
      <c r="J4">
        <v>0</v>
      </c>
      <c r="K4">
        <v>23.3</v>
      </c>
      <c r="L4" s="2">
        <f t="shared" si="2"/>
        <v>0.17167381974248927</v>
      </c>
      <c r="N4" s="17">
        <v>103</v>
      </c>
      <c r="O4" t="s">
        <v>149</v>
      </c>
      <c r="P4">
        <v>71.000000000000014</v>
      </c>
      <c r="Q4">
        <v>16.299999999999997</v>
      </c>
      <c r="R4">
        <v>0</v>
      </c>
      <c r="S4">
        <v>0</v>
      </c>
      <c r="T4">
        <f t="shared" si="3"/>
        <v>54.700000000000017</v>
      </c>
      <c r="U4">
        <v>87.300000000000011</v>
      </c>
      <c r="V4" s="254">
        <v>0.81328751431844226</v>
      </c>
      <c r="W4">
        <v>2.4</v>
      </c>
      <c r="X4">
        <v>84.9</v>
      </c>
      <c r="Y4" s="2">
        <v>0.83627797408716142</v>
      </c>
    </row>
    <row r="5" spans="1:26" x14ac:dyDescent="0.2">
      <c r="A5" s="3" t="s">
        <v>14</v>
      </c>
      <c r="B5" s="18" t="s">
        <v>15</v>
      </c>
      <c r="C5">
        <v>370</v>
      </c>
      <c r="D5">
        <v>98.1</v>
      </c>
      <c r="E5">
        <v>0</v>
      </c>
      <c r="F5">
        <v>95.9</v>
      </c>
      <c r="G5">
        <f t="shared" si="0"/>
        <v>176</v>
      </c>
      <c r="H5">
        <v>1126.0999999999999</v>
      </c>
      <c r="I5" s="2">
        <f t="shared" si="1"/>
        <v>0.32856762276884827</v>
      </c>
      <c r="J5">
        <v>15.9</v>
      </c>
      <c r="K5">
        <v>1110.1999999999998</v>
      </c>
      <c r="L5" s="2">
        <f t="shared" si="2"/>
        <v>0.33327328409295626</v>
      </c>
      <c r="N5" s="17">
        <v>104</v>
      </c>
      <c r="O5" t="s">
        <v>150</v>
      </c>
      <c r="P5">
        <v>45.3</v>
      </c>
      <c r="Q5">
        <v>8.6</v>
      </c>
      <c r="R5">
        <v>0</v>
      </c>
      <c r="S5">
        <v>0</v>
      </c>
      <c r="T5">
        <f t="shared" si="3"/>
        <v>36.699999999999996</v>
      </c>
      <c r="U5">
        <v>107.39999999999999</v>
      </c>
      <c r="V5" s="254">
        <v>0.42178770949720673</v>
      </c>
      <c r="W5">
        <v>12.300000000000002</v>
      </c>
      <c r="X5">
        <v>95.100000000000009</v>
      </c>
      <c r="Y5" s="2">
        <v>0.47634069400630907</v>
      </c>
    </row>
    <row r="6" spans="1:26" x14ac:dyDescent="0.2">
      <c r="A6" s="3" t="s">
        <v>16</v>
      </c>
      <c r="B6" s="18" t="s">
        <v>17</v>
      </c>
      <c r="C6">
        <v>0.7</v>
      </c>
      <c r="D6">
        <v>0.4</v>
      </c>
      <c r="E6">
        <v>0</v>
      </c>
      <c r="F6">
        <v>0</v>
      </c>
      <c r="G6">
        <f t="shared" si="0"/>
        <v>0.29999999999999993</v>
      </c>
      <c r="H6">
        <v>5.8</v>
      </c>
      <c r="I6" s="2">
        <f t="shared" si="1"/>
        <v>0.12068965517241378</v>
      </c>
      <c r="J6">
        <v>0</v>
      </c>
      <c r="K6">
        <v>5.8</v>
      </c>
      <c r="L6" s="2">
        <f t="shared" si="2"/>
        <v>0.12068965517241378</v>
      </c>
      <c r="N6" s="17">
        <v>201</v>
      </c>
      <c r="O6" t="s">
        <v>151</v>
      </c>
      <c r="P6">
        <v>55.499999999999993</v>
      </c>
      <c r="Q6">
        <v>10</v>
      </c>
      <c r="R6">
        <v>0</v>
      </c>
      <c r="S6">
        <v>1.1000000000000001</v>
      </c>
      <c r="T6">
        <f t="shared" si="3"/>
        <v>44.399999999999991</v>
      </c>
      <c r="U6">
        <v>104.20000000000002</v>
      </c>
      <c r="V6" s="254">
        <v>0.53262955854126659</v>
      </c>
      <c r="W6">
        <v>0</v>
      </c>
      <c r="X6">
        <v>104.20000000000002</v>
      </c>
      <c r="Y6" s="2">
        <v>0.53262955854126659</v>
      </c>
    </row>
    <row r="7" spans="1:26" x14ac:dyDescent="0.2">
      <c r="A7" s="3" t="s">
        <v>18</v>
      </c>
      <c r="B7" s="18" t="s">
        <v>19</v>
      </c>
      <c r="C7">
        <v>174.29999999999998</v>
      </c>
      <c r="D7">
        <v>40.299999999999997</v>
      </c>
      <c r="E7">
        <v>0</v>
      </c>
      <c r="F7">
        <v>35.400000000000006</v>
      </c>
      <c r="G7">
        <f t="shared" si="0"/>
        <v>98.59999999999998</v>
      </c>
      <c r="H7">
        <v>1228.5000000000002</v>
      </c>
      <c r="I7" s="2">
        <f t="shared" si="1"/>
        <v>0.14188034188034185</v>
      </c>
      <c r="J7">
        <v>126.1</v>
      </c>
      <c r="K7">
        <v>1102.4000000000003</v>
      </c>
      <c r="L7" s="2">
        <f t="shared" si="2"/>
        <v>0.15810957910014509</v>
      </c>
      <c r="N7" s="17">
        <v>202</v>
      </c>
      <c r="O7" t="s">
        <v>152</v>
      </c>
      <c r="P7">
        <v>19.299999999999997</v>
      </c>
      <c r="Q7">
        <v>0.7</v>
      </c>
      <c r="R7">
        <v>0</v>
      </c>
      <c r="S7">
        <v>0</v>
      </c>
      <c r="T7">
        <f t="shared" si="3"/>
        <v>18.599999999999998</v>
      </c>
      <c r="U7">
        <v>30.4</v>
      </c>
      <c r="V7" s="254">
        <v>0.63486842105263153</v>
      </c>
      <c r="W7">
        <v>0</v>
      </c>
      <c r="X7">
        <v>30.4</v>
      </c>
      <c r="Y7" s="2">
        <v>0.63486842105263153</v>
      </c>
    </row>
    <row r="8" spans="1:26" x14ac:dyDescent="0.2">
      <c r="A8" s="3" t="s">
        <v>20</v>
      </c>
      <c r="B8" s="18" t="s">
        <v>21</v>
      </c>
      <c r="C8">
        <v>0.60000000000000009</v>
      </c>
      <c r="D8">
        <v>10.100000000000001</v>
      </c>
      <c r="E8">
        <v>0</v>
      </c>
      <c r="F8">
        <v>1.3</v>
      </c>
      <c r="G8">
        <f t="shared" si="0"/>
        <v>-10.800000000000002</v>
      </c>
      <c r="H8">
        <v>132.19999999999999</v>
      </c>
      <c r="I8" s="2">
        <f t="shared" si="1"/>
        <v>4.5385779122541613E-3</v>
      </c>
      <c r="J8">
        <v>0</v>
      </c>
      <c r="K8">
        <v>132.19999999999999</v>
      </c>
      <c r="L8" s="2">
        <f t="shared" si="2"/>
        <v>4.5385779122541613E-3</v>
      </c>
      <c r="N8" s="17">
        <v>301</v>
      </c>
      <c r="O8" t="s">
        <v>153</v>
      </c>
      <c r="P8">
        <v>623.4</v>
      </c>
      <c r="Q8">
        <v>209.69999999999996</v>
      </c>
      <c r="R8">
        <v>0</v>
      </c>
      <c r="S8">
        <v>1.5</v>
      </c>
      <c r="T8">
        <f t="shared" si="3"/>
        <v>412.20000000000005</v>
      </c>
      <c r="U8">
        <v>690.9</v>
      </c>
      <c r="V8" s="254">
        <v>0.90230134607034307</v>
      </c>
      <c r="W8">
        <v>12.3</v>
      </c>
      <c r="X8">
        <v>678.59999999999991</v>
      </c>
      <c r="Y8" s="2">
        <v>0.91865605658709115</v>
      </c>
    </row>
    <row r="9" spans="1:26" x14ac:dyDescent="0.2">
      <c r="A9" s="3" t="s">
        <v>22</v>
      </c>
      <c r="B9" s="18" t="s">
        <v>23</v>
      </c>
      <c r="C9">
        <v>8.6</v>
      </c>
      <c r="D9">
        <v>1.4000000000000001</v>
      </c>
      <c r="E9">
        <v>0</v>
      </c>
      <c r="F9">
        <v>0</v>
      </c>
      <c r="G9">
        <f t="shared" si="0"/>
        <v>7.1999999999999993</v>
      </c>
      <c r="H9">
        <v>8.6999999999999993</v>
      </c>
      <c r="I9" s="2">
        <f t="shared" si="1"/>
        <v>0.9885057471264368</v>
      </c>
      <c r="J9">
        <v>0</v>
      </c>
      <c r="K9">
        <v>8.6999999999999993</v>
      </c>
      <c r="L9" s="2">
        <f t="shared" si="2"/>
        <v>0.9885057471264368</v>
      </c>
      <c r="N9" s="17">
        <v>302</v>
      </c>
      <c r="O9" t="s">
        <v>154</v>
      </c>
      <c r="P9">
        <v>452.1</v>
      </c>
      <c r="Q9">
        <v>78.999999999999986</v>
      </c>
      <c r="R9">
        <v>0</v>
      </c>
      <c r="S9">
        <v>0</v>
      </c>
      <c r="T9">
        <f t="shared" si="3"/>
        <v>373.1</v>
      </c>
      <c r="U9">
        <v>486</v>
      </c>
      <c r="V9" s="254">
        <v>0.93024691358024691</v>
      </c>
      <c r="W9">
        <v>0</v>
      </c>
      <c r="X9">
        <v>486</v>
      </c>
      <c r="Y9" s="2">
        <v>0.93024691358024691</v>
      </c>
    </row>
    <row r="10" spans="1:26" x14ac:dyDescent="0.2">
      <c r="A10" s="3" t="s">
        <v>24</v>
      </c>
      <c r="B10" s="18" t="s">
        <v>25</v>
      </c>
      <c r="C10">
        <v>0.4</v>
      </c>
      <c r="D10">
        <v>1.5</v>
      </c>
      <c r="E10">
        <v>0</v>
      </c>
      <c r="F10">
        <v>2.4</v>
      </c>
      <c r="G10">
        <f t="shared" si="0"/>
        <v>-3.5</v>
      </c>
      <c r="H10">
        <v>17.100000000000001</v>
      </c>
      <c r="I10" s="2">
        <f t="shared" si="1"/>
        <v>2.3391812865497075E-2</v>
      </c>
      <c r="J10">
        <v>0</v>
      </c>
      <c r="K10">
        <v>17.100000000000001</v>
      </c>
      <c r="L10" s="2">
        <f t="shared" si="2"/>
        <v>2.3391812865497075E-2</v>
      </c>
      <c r="N10" s="17">
        <v>401</v>
      </c>
      <c r="O10" t="s">
        <v>93</v>
      </c>
      <c r="P10">
        <v>186.10000000000002</v>
      </c>
      <c r="Q10">
        <v>79.8</v>
      </c>
      <c r="R10">
        <v>0</v>
      </c>
      <c r="S10">
        <v>0</v>
      </c>
      <c r="T10">
        <f t="shared" si="3"/>
        <v>106.30000000000003</v>
      </c>
      <c r="U10">
        <v>469.9</v>
      </c>
      <c r="V10" s="254">
        <v>0.39604171100234098</v>
      </c>
      <c r="W10">
        <v>7.6</v>
      </c>
      <c r="X10">
        <v>462.29999999999995</v>
      </c>
      <c r="Y10" s="2">
        <v>0.40255245511572579</v>
      </c>
    </row>
    <row r="11" spans="1:26" x14ac:dyDescent="0.2">
      <c r="A11" s="3" t="s">
        <v>26</v>
      </c>
      <c r="B11" s="18" t="s">
        <v>27</v>
      </c>
      <c r="C11">
        <v>1682.8</v>
      </c>
      <c r="D11">
        <v>832.29999999999984</v>
      </c>
      <c r="E11">
        <v>106.5</v>
      </c>
      <c r="F11">
        <v>113.09999999999998</v>
      </c>
      <c r="G11">
        <f t="shared" si="0"/>
        <v>630.90000000000009</v>
      </c>
      <c r="H11">
        <v>3946.6</v>
      </c>
      <c r="I11" s="2">
        <f t="shared" si="1"/>
        <v>0.42639233770840723</v>
      </c>
      <c r="J11">
        <v>0</v>
      </c>
      <c r="K11">
        <v>3946.6</v>
      </c>
      <c r="L11" s="2">
        <f t="shared" si="2"/>
        <v>0.42639233770840723</v>
      </c>
      <c r="N11" s="17">
        <v>402</v>
      </c>
      <c r="O11" t="s">
        <v>155</v>
      </c>
      <c r="P11">
        <v>4.2</v>
      </c>
      <c r="Q11">
        <v>0.90000000000000013</v>
      </c>
      <c r="R11">
        <v>0</v>
      </c>
      <c r="S11">
        <v>0</v>
      </c>
      <c r="T11">
        <f t="shared" si="3"/>
        <v>3.3</v>
      </c>
      <c r="U11">
        <v>7.7999999999999989</v>
      </c>
      <c r="V11" s="254">
        <v>0.53846153846153855</v>
      </c>
      <c r="W11">
        <v>0</v>
      </c>
      <c r="X11">
        <v>7.7999999999999989</v>
      </c>
      <c r="Y11" s="2">
        <v>0.53846153846153855</v>
      </c>
    </row>
    <row r="12" spans="1:26" x14ac:dyDescent="0.2">
      <c r="A12" s="3" t="s">
        <v>28</v>
      </c>
      <c r="B12" s="18" t="s">
        <v>29</v>
      </c>
      <c r="C12">
        <v>314.09999999999997</v>
      </c>
      <c r="D12">
        <v>97.8</v>
      </c>
      <c r="E12">
        <v>0</v>
      </c>
      <c r="F12">
        <v>71.7</v>
      </c>
      <c r="G12">
        <f t="shared" si="0"/>
        <v>144.59999999999997</v>
      </c>
      <c r="H12">
        <v>1061.2</v>
      </c>
      <c r="I12" s="2">
        <f t="shared" si="1"/>
        <v>0.29598567659253672</v>
      </c>
      <c r="J12">
        <v>20.9</v>
      </c>
      <c r="K12">
        <v>1040.3</v>
      </c>
      <c r="L12" s="2">
        <f t="shared" si="2"/>
        <v>0.30193213496106891</v>
      </c>
      <c r="N12" s="17">
        <v>403</v>
      </c>
      <c r="O12" t="s">
        <v>156</v>
      </c>
      <c r="P12">
        <v>174.89999999999998</v>
      </c>
      <c r="Q12">
        <v>44.2</v>
      </c>
      <c r="R12">
        <v>0</v>
      </c>
      <c r="S12">
        <v>0</v>
      </c>
      <c r="T12">
        <f t="shared" si="3"/>
        <v>130.69999999999999</v>
      </c>
      <c r="U12">
        <v>252.89999999999998</v>
      </c>
      <c r="V12" s="254">
        <v>0.69157769869513641</v>
      </c>
      <c r="W12">
        <v>0</v>
      </c>
      <c r="X12">
        <v>252.89999999999998</v>
      </c>
      <c r="Y12" s="2">
        <v>0.69157769869513641</v>
      </c>
    </row>
    <row r="13" spans="1:26" x14ac:dyDescent="0.2">
      <c r="A13" s="3" t="s">
        <v>30</v>
      </c>
      <c r="B13" s="18" t="s">
        <v>31</v>
      </c>
      <c r="C13">
        <v>62.400000000000006</v>
      </c>
      <c r="D13">
        <v>12.999999999999998</v>
      </c>
      <c r="E13">
        <v>0</v>
      </c>
      <c r="F13">
        <v>0</v>
      </c>
      <c r="G13">
        <f t="shared" si="0"/>
        <v>49.400000000000006</v>
      </c>
      <c r="H13">
        <v>66.100000000000009</v>
      </c>
      <c r="I13" s="2">
        <f t="shared" si="1"/>
        <v>0.94402420574886536</v>
      </c>
      <c r="J13">
        <v>0</v>
      </c>
      <c r="K13">
        <v>66.100000000000009</v>
      </c>
      <c r="L13" s="2">
        <f t="shared" si="2"/>
        <v>0.94402420574886536</v>
      </c>
      <c r="N13" s="17">
        <v>404</v>
      </c>
      <c r="O13" t="s">
        <v>81</v>
      </c>
      <c r="P13">
        <v>9.6</v>
      </c>
      <c r="Q13">
        <v>15.1</v>
      </c>
      <c r="R13">
        <v>0</v>
      </c>
      <c r="S13">
        <v>0</v>
      </c>
      <c r="T13">
        <f t="shared" si="3"/>
        <v>-5.5</v>
      </c>
      <c r="U13">
        <v>351.4</v>
      </c>
      <c r="V13" s="254">
        <v>2.7319294251565169E-2</v>
      </c>
      <c r="W13">
        <v>0</v>
      </c>
      <c r="X13">
        <v>351.4</v>
      </c>
      <c r="Y13" s="2">
        <v>2.7319294251565169E-2</v>
      </c>
    </row>
    <row r="14" spans="1:26" x14ac:dyDescent="0.2">
      <c r="A14" s="3" t="s">
        <v>32</v>
      </c>
      <c r="B14" s="18" t="s">
        <v>33</v>
      </c>
      <c r="C14">
        <v>22.599999999999998</v>
      </c>
      <c r="D14">
        <v>24.1</v>
      </c>
      <c r="E14">
        <v>0</v>
      </c>
      <c r="F14">
        <v>0</v>
      </c>
      <c r="G14">
        <f t="shared" si="0"/>
        <v>-1.5000000000000036</v>
      </c>
      <c r="H14">
        <v>2846.6000000000004</v>
      </c>
      <c r="I14" s="2">
        <f t="shared" si="1"/>
        <v>7.9392960022482938E-3</v>
      </c>
      <c r="J14">
        <v>247.6</v>
      </c>
      <c r="K14">
        <v>2599.0000000000005</v>
      </c>
      <c r="L14" s="2">
        <f t="shared" si="2"/>
        <v>8.6956521739130418E-3</v>
      </c>
      <c r="N14" s="17">
        <v>501</v>
      </c>
      <c r="O14" t="s">
        <v>157</v>
      </c>
      <c r="P14">
        <v>85</v>
      </c>
      <c r="Q14">
        <v>26.400000000000002</v>
      </c>
      <c r="R14">
        <v>0</v>
      </c>
      <c r="S14">
        <v>6.8999999999999995</v>
      </c>
      <c r="T14">
        <f t="shared" si="3"/>
        <v>51.699999999999996</v>
      </c>
      <c r="U14">
        <v>364.70000000000005</v>
      </c>
      <c r="V14" s="254">
        <v>0.23306827529476279</v>
      </c>
      <c r="W14">
        <v>27.2</v>
      </c>
      <c r="X14">
        <v>337.50000000000006</v>
      </c>
      <c r="Y14" s="2">
        <v>0.25185185185185183</v>
      </c>
    </row>
    <row r="15" spans="1:26" x14ac:dyDescent="0.2">
      <c r="A15" s="3" t="s">
        <v>34</v>
      </c>
      <c r="B15" s="18" t="s">
        <v>35</v>
      </c>
      <c r="C15">
        <v>63</v>
      </c>
      <c r="D15">
        <v>12.1</v>
      </c>
      <c r="E15">
        <v>0</v>
      </c>
      <c r="F15">
        <v>0</v>
      </c>
      <c r="G15">
        <f t="shared" si="0"/>
        <v>50.9</v>
      </c>
      <c r="H15">
        <v>92</v>
      </c>
      <c r="I15" s="2">
        <f t="shared" si="1"/>
        <v>0.68478260869565222</v>
      </c>
      <c r="J15">
        <v>0</v>
      </c>
      <c r="K15">
        <v>92</v>
      </c>
      <c r="L15" s="2">
        <f t="shared" si="2"/>
        <v>0.68478260869565222</v>
      </c>
      <c r="N15" s="17">
        <v>502</v>
      </c>
      <c r="O15" t="s">
        <v>158</v>
      </c>
      <c r="P15">
        <v>1.1000000000000001</v>
      </c>
      <c r="Q15">
        <v>0.5</v>
      </c>
      <c r="R15">
        <v>0</v>
      </c>
      <c r="S15">
        <v>0.6</v>
      </c>
      <c r="T15">
        <f t="shared" si="3"/>
        <v>0</v>
      </c>
      <c r="U15">
        <v>10.899999999999999</v>
      </c>
      <c r="V15" s="254">
        <v>0.10091743119266057</v>
      </c>
      <c r="W15">
        <v>0</v>
      </c>
      <c r="X15">
        <v>10.899999999999999</v>
      </c>
      <c r="Y15" s="2">
        <v>0.10091743119266057</v>
      </c>
    </row>
    <row r="16" spans="1:26" x14ac:dyDescent="0.2">
      <c r="A16" s="3" t="s">
        <v>36</v>
      </c>
      <c r="B16" s="18" t="s">
        <v>37</v>
      </c>
      <c r="C16">
        <v>1840.4</v>
      </c>
      <c r="D16">
        <v>595.20000000000005</v>
      </c>
      <c r="E16">
        <v>89.2</v>
      </c>
      <c r="F16">
        <v>60.8</v>
      </c>
      <c r="G16">
        <f t="shared" si="0"/>
        <v>1095.2</v>
      </c>
      <c r="H16">
        <v>3066.4</v>
      </c>
      <c r="I16" s="2">
        <f t="shared" si="1"/>
        <v>0.60018262457605009</v>
      </c>
      <c r="J16">
        <v>13</v>
      </c>
      <c r="K16">
        <v>3053.4</v>
      </c>
      <c r="L16" s="2">
        <f t="shared" si="2"/>
        <v>0.60273793148621213</v>
      </c>
      <c r="N16" s="17">
        <v>503</v>
      </c>
      <c r="O16" t="s">
        <v>159</v>
      </c>
      <c r="P16">
        <v>278.7</v>
      </c>
      <c r="Q16">
        <v>89.1</v>
      </c>
      <c r="R16">
        <v>0</v>
      </c>
      <c r="S16">
        <v>55.199999999999996</v>
      </c>
      <c r="T16">
        <f t="shared" si="3"/>
        <v>134.4</v>
      </c>
      <c r="U16">
        <v>541.5</v>
      </c>
      <c r="V16" s="254">
        <v>0.51468144044321329</v>
      </c>
      <c r="W16">
        <v>1.3</v>
      </c>
      <c r="X16">
        <v>540.20000000000005</v>
      </c>
      <c r="Y16" s="2">
        <v>0.51592002961865968</v>
      </c>
    </row>
    <row r="17" spans="1:25" x14ac:dyDescent="0.2">
      <c r="A17" s="3" t="s">
        <v>38</v>
      </c>
      <c r="B17" s="18" t="s">
        <v>39</v>
      </c>
      <c r="C17">
        <v>1136.7</v>
      </c>
      <c r="D17">
        <v>324.79999999999995</v>
      </c>
      <c r="E17">
        <v>0</v>
      </c>
      <c r="F17">
        <v>30.799999999999997</v>
      </c>
      <c r="G17">
        <f t="shared" si="0"/>
        <v>781.10000000000014</v>
      </c>
      <c r="H17">
        <v>1752</v>
      </c>
      <c r="I17" s="2">
        <f t="shared" si="1"/>
        <v>0.64880136986301373</v>
      </c>
      <c r="J17">
        <v>0</v>
      </c>
      <c r="K17">
        <v>1752</v>
      </c>
      <c r="L17" s="2">
        <f t="shared" si="2"/>
        <v>0.64880136986301373</v>
      </c>
      <c r="N17" s="17">
        <v>504</v>
      </c>
      <c r="O17" t="s">
        <v>160</v>
      </c>
      <c r="P17">
        <v>164.89999999999998</v>
      </c>
      <c r="Q17">
        <v>31.1</v>
      </c>
      <c r="R17">
        <v>0</v>
      </c>
      <c r="S17">
        <v>33.200000000000003</v>
      </c>
      <c r="T17">
        <f t="shared" si="3"/>
        <v>100.59999999999997</v>
      </c>
      <c r="U17">
        <v>330</v>
      </c>
      <c r="V17" s="254">
        <v>0.49969696969696964</v>
      </c>
      <c r="W17">
        <v>0</v>
      </c>
      <c r="X17">
        <v>330</v>
      </c>
      <c r="Y17" s="2">
        <v>0.49969696969696964</v>
      </c>
    </row>
    <row r="18" spans="1:25" x14ac:dyDescent="0.2">
      <c r="A18" s="3" t="s">
        <v>40</v>
      </c>
      <c r="B18" s="18" t="s">
        <v>41</v>
      </c>
      <c r="C18">
        <v>40.4</v>
      </c>
      <c r="D18">
        <v>8.5</v>
      </c>
      <c r="E18">
        <v>0</v>
      </c>
      <c r="F18">
        <v>0.30000000000000004</v>
      </c>
      <c r="G18">
        <f t="shared" si="0"/>
        <v>31.599999999999998</v>
      </c>
      <c r="H18">
        <v>54.399999999999991</v>
      </c>
      <c r="I18" s="2">
        <f t="shared" si="1"/>
        <v>0.74264705882352955</v>
      </c>
      <c r="J18">
        <v>0</v>
      </c>
      <c r="K18">
        <v>54.399999999999991</v>
      </c>
      <c r="L18" s="2">
        <f t="shared" si="2"/>
        <v>0.74264705882352955</v>
      </c>
      <c r="N18" s="17">
        <v>505</v>
      </c>
      <c r="O18" t="s">
        <v>161</v>
      </c>
      <c r="P18">
        <v>45.3</v>
      </c>
      <c r="Q18">
        <v>9.5</v>
      </c>
      <c r="R18">
        <v>0</v>
      </c>
      <c r="S18">
        <v>0.30000000000000004</v>
      </c>
      <c r="T18">
        <f t="shared" si="3"/>
        <v>35.5</v>
      </c>
      <c r="U18">
        <v>60.399999999999991</v>
      </c>
      <c r="V18" s="254">
        <v>0.75000000000000011</v>
      </c>
      <c r="W18">
        <v>0</v>
      </c>
      <c r="X18">
        <v>60.399999999999991</v>
      </c>
      <c r="Y18" s="2">
        <v>0.75000000000000011</v>
      </c>
    </row>
    <row r="19" spans="1:25" x14ac:dyDescent="0.2">
      <c r="A19" s="3" t="s">
        <v>42</v>
      </c>
      <c r="B19" s="18" t="s">
        <v>43</v>
      </c>
      <c r="C19">
        <v>96.399999999999991</v>
      </c>
      <c r="D19">
        <v>23.2</v>
      </c>
      <c r="E19">
        <v>0</v>
      </c>
      <c r="F19">
        <v>4.4000000000000004</v>
      </c>
      <c r="G19">
        <f t="shared" si="0"/>
        <v>68.799999999999983</v>
      </c>
      <c r="H19">
        <v>271.40000000000003</v>
      </c>
      <c r="I19" s="2">
        <f t="shared" si="1"/>
        <v>0.35519528371407511</v>
      </c>
      <c r="J19">
        <v>10.8</v>
      </c>
      <c r="K19">
        <v>260.60000000000002</v>
      </c>
      <c r="L19" s="2">
        <f t="shared" si="2"/>
        <v>0.36991557943207976</v>
      </c>
      <c r="N19" s="17">
        <v>506</v>
      </c>
      <c r="O19" t="s">
        <v>162</v>
      </c>
      <c r="P19">
        <v>429.7</v>
      </c>
      <c r="Q19">
        <v>95.2</v>
      </c>
      <c r="R19">
        <v>0</v>
      </c>
      <c r="S19">
        <v>61.000000000000007</v>
      </c>
      <c r="T19">
        <f t="shared" si="3"/>
        <v>273.5</v>
      </c>
      <c r="U19">
        <v>2034.7000000000003</v>
      </c>
      <c r="V19" s="254">
        <v>0.21118592421487195</v>
      </c>
      <c r="W19">
        <v>116.79999999999998</v>
      </c>
      <c r="X19">
        <v>1917.9</v>
      </c>
      <c r="Y19" s="2">
        <v>0.22404713488711611</v>
      </c>
    </row>
    <row r="20" spans="1:25" x14ac:dyDescent="0.2">
      <c r="A20" s="3" t="s">
        <v>44</v>
      </c>
      <c r="B20" s="18" t="s">
        <v>45</v>
      </c>
      <c r="C20">
        <v>64.599999999999994</v>
      </c>
      <c r="D20">
        <v>6.6</v>
      </c>
      <c r="E20">
        <v>0</v>
      </c>
      <c r="F20">
        <v>0</v>
      </c>
      <c r="G20">
        <f t="shared" si="0"/>
        <v>57.999999999999993</v>
      </c>
      <c r="H20">
        <v>76.900000000000006</v>
      </c>
      <c r="I20" s="2">
        <f t="shared" si="1"/>
        <v>0.84005201560468123</v>
      </c>
      <c r="J20">
        <v>7.5</v>
      </c>
      <c r="K20">
        <v>69.400000000000006</v>
      </c>
      <c r="L20" s="2">
        <f t="shared" si="2"/>
        <v>0.9308357348703169</v>
      </c>
      <c r="N20" s="17">
        <v>507</v>
      </c>
      <c r="O20" t="s">
        <v>163</v>
      </c>
      <c r="P20">
        <v>411.09999999999997</v>
      </c>
      <c r="Q20">
        <v>113.19999999999999</v>
      </c>
      <c r="R20">
        <v>0</v>
      </c>
      <c r="S20">
        <v>135.1</v>
      </c>
      <c r="T20">
        <f t="shared" si="3"/>
        <v>162.79999999999998</v>
      </c>
      <c r="U20">
        <v>2422.6999999999994</v>
      </c>
      <c r="V20" s="254">
        <v>0.16968671317125525</v>
      </c>
      <c r="W20">
        <v>132.4</v>
      </c>
      <c r="X20">
        <v>2290.3000000000002</v>
      </c>
      <c r="Y20" s="2">
        <v>0.17949613587739593</v>
      </c>
    </row>
    <row r="21" spans="1:25" x14ac:dyDescent="0.2">
      <c r="A21" s="3" t="s">
        <v>46</v>
      </c>
      <c r="B21" s="18" t="s">
        <v>47</v>
      </c>
      <c r="C21">
        <v>805.8</v>
      </c>
      <c r="D21">
        <v>307.39999999999998</v>
      </c>
      <c r="E21">
        <v>0</v>
      </c>
      <c r="F21">
        <v>16.3</v>
      </c>
      <c r="G21">
        <f t="shared" si="0"/>
        <v>482.09999999999997</v>
      </c>
      <c r="H21">
        <v>1131.7</v>
      </c>
      <c r="I21" s="2">
        <f t="shared" si="1"/>
        <v>0.71202615534152158</v>
      </c>
      <c r="J21">
        <v>0</v>
      </c>
      <c r="K21">
        <v>1131.7</v>
      </c>
      <c r="L21" s="2">
        <f t="shared" si="2"/>
        <v>0.71202615534152158</v>
      </c>
      <c r="N21" s="17">
        <v>508</v>
      </c>
      <c r="O21" t="s">
        <v>164</v>
      </c>
      <c r="P21">
        <v>22.500000000000004</v>
      </c>
      <c r="Q21">
        <v>22.1</v>
      </c>
      <c r="R21">
        <v>0</v>
      </c>
      <c r="S21">
        <v>35.799999999999997</v>
      </c>
      <c r="T21">
        <f t="shared" si="3"/>
        <v>-35.399999999999991</v>
      </c>
      <c r="U21">
        <v>357.29999999999995</v>
      </c>
      <c r="V21" s="254">
        <v>6.2972292191435783E-2</v>
      </c>
      <c r="W21">
        <v>19.899999999999999</v>
      </c>
      <c r="X21">
        <v>337.4</v>
      </c>
      <c r="Y21" s="2">
        <v>6.6686425607587446E-2</v>
      </c>
    </row>
    <row r="22" spans="1:25" x14ac:dyDescent="0.2">
      <c r="A22" s="3" t="s">
        <v>48</v>
      </c>
      <c r="B22" s="18" t="s">
        <v>49</v>
      </c>
      <c r="C22">
        <v>2.5</v>
      </c>
      <c r="D22">
        <v>0.4</v>
      </c>
      <c r="E22">
        <v>0</v>
      </c>
      <c r="F22">
        <v>0</v>
      </c>
      <c r="G22">
        <f t="shared" si="0"/>
        <v>2.1</v>
      </c>
      <c r="H22">
        <v>3.5999999999999996</v>
      </c>
      <c r="I22" s="2">
        <f t="shared" si="1"/>
        <v>0.69444444444444453</v>
      </c>
      <c r="J22">
        <v>0</v>
      </c>
      <c r="K22">
        <v>3.5999999999999996</v>
      </c>
      <c r="L22" s="2">
        <f t="shared" si="2"/>
        <v>0.69444444444444453</v>
      </c>
      <c r="N22" s="17">
        <v>509</v>
      </c>
      <c r="O22" t="s">
        <v>165</v>
      </c>
      <c r="P22">
        <v>429.3</v>
      </c>
      <c r="Q22">
        <v>0</v>
      </c>
      <c r="R22">
        <v>0</v>
      </c>
      <c r="S22">
        <v>3.7</v>
      </c>
      <c r="T22">
        <f t="shared" si="3"/>
        <v>425.6</v>
      </c>
      <c r="U22">
        <v>814</v>
      </c>
      <c r="V22" s="254">
        <v>0.52739557739557741</v>
      </c>
      <c r="W22">
        <v>0</v>
      </c>
      <c r="X22">
        <v>814</v>
      </c>
      <c r="Y22" s="2">
        <v>0.52739557739557741</v>
      </c>
    </row>
    <row r="23" spans="1:25" x14ac:dyDescent="0.2">
      <c r="A23" s="3" t="s">
        <v>50</v>
      </c>
      <c r="B23" s="18" t="s">
        <v>51</v>
      </c>
      <c r="C23">
        <v>5</v>
      </c>
      <c r="D23">
        <v>0</v>
      </c>
      <c r="E23">
        <v>0</v>
      </c>
      <c r="F23">
        <v>0</v>
      </c>
      <c r="G23">
        <f t="shared" si="0"/>
        <v>5</v>
      </c>
      <c r="H23">
        <v>5</v>
      </c>
      <c r="I23" s="2">
        <f t="shared" si="1"/>
        <v>1</v>
      </c>
      <c r="J23">
        <v>0</v>
      </c>
      <c r="K23">
        <v>5</v>
      </c>
      <c r="L23" s="2">
        <f t="shared" si="2"/>
        <v>1</v>
      </c>
      <c r="N23" s="17">
        <v>510</v>
      </c>
      <c r="O23" t="s">
        <v>166</v>
      </c>
      <c r="P23">
        <v>23</v>
      </c>
      <c r="Q23">
        <v>0</v>
      </c>
      <c r="R23">
        <v>0</v>
      </c>
      <c r="S23">
        <v>0</v>
      </c>
      <c r="T23">
        <f t="shared" si="3"/>
        <v>23</v>
      </c>
      <c r="U23">
        <v>435.7</v>
      </c>
      <c r="V23" s="254">
        <v>5.2788616020197382E-2</v>
      </c>
      <c r="W23">
        <v>0</v>
      </c>
      <c r="X23">
        <v>435.7</v>
      </c>
      <c r="Y23" s="2">
        <v>5.2788616020197382E-2</v>
      </c>
    </row>
    <row r="24" spans="1:25" x14ac:dyDescent="0.2">
      <c r="A24" s="3" t="s">
        <v>52</v>
      </c>
      <c r="B24" s="18" t="s">
        <v>53</v>
      </c>
      <c r="C24">
        <v>22</v>
      </c>
      <c r="D24">
        <v>5.6000000000000005</v>
      </c>
      <c r="E24">
        <v>0</v>
      </c>
      <c r="F24">
        <v>0</v>
      </c>
      <c r="G24">
        <f t="shared" si="0"/>
        <v>16.399999999999999</v>
      </c>
      <c r="H24">
        <v>72.099999999999994</v>
      </c>
      <c r="I24" s="2">
        <f t="shared" si="1"/>
        <v>0.30513176144244109</v>
      </c>
      <c r="J24">
        <v>12.3</v>
      </c>
      <c r="K24">
        <v>59.8</v>
      </c>
      <c r="L24" s="2">
        <f t="shared" si="2"/>
        <v>0.3678929765886288</v>
      </c>
      <c r="N24" s="17">
        <v>511</v>
      </c>
      <c r="O24" t="s">
        <v>167</v>
      </c>
      <c r="P24">
        <v>202.39999999999998</v>
      </c>
      <c r="Q24">
        <v>10.200000000000001</v>
      </c>
      <c r="R24">
        <v>0</v>
      </c>
      <c r="S24">
        <v>2.5</v>
      </c>
      <c r="T24">
        <f t="shared" si="3"/>
        <v>189.7</v>
      </c>
      <c r="U24">
        <v>535.1</v>
      </c>
      <c r="V24" s="254">
        <v>0.37824705662492986</v>
      </c>
      <c r="W24">
        <v>79.599999999999994</v>
      </c>
      <c r="X24">
        <v>455.50000000000006</v>
      </c>
      <c r="Y24" s="2">
        <v>0.44434687156970354</v>
      </c>
    </row>
    <row r="25" spans="1:25" x14ac:dyDescent="0.2">
      <c r="A25" s="3" t="s">
        <v>54</v>
      </c>
      <c r="B25" s="18" t="s">
        <v>55</v>
      </c>
      <c r="C25">
        <v>705.3</v>
      </c>
      <c r="D25">
        <v>100.19999999999999</v>
      </c>
      <c r="E25">
        <v>60.1</v>
      </c>
      <c r="F25">
        <v>66.599999999999994</v>
      </c>
      <c r="G25">
        <f t="shared" si="0"/>
        <v>478.4</v>
      </c>
      <c r="H25">
        <v>2038.3999999999999</v>
      </c>
      <c r="I25" s="2">
        <f t="shared" si="1"/>
        <v>0.34600667189952905</v>
      </c>
      <c r="J25">
        <v>0</v>
      </c>
      <c r="K25">
        <v>2038.3999999999999</v>
      </c>
      <c r="L25" s="2">
        <f t="shared" si="2"/>
        <v>0.34600667189952905</v>
      </c>
      <c r="N25" s="17">
        <v>601</v>
      </c>
      <c r="O25" t="s">
        <v>168</v>
      </c>
      <c r="P25">
        <v>17.600000000000001</v>
      </c>
      <c r="Q25">
        <v>2.5</v>
      </c>
      <c r="R25">
        <v>0</v>
      </c>
      <c r="S25">
        <v>0.3</v>
      </c>
      <c r="T25">
        <f t="shared" si="3"/>
        <v>14.8</v>
      </c>
      <c r="U25">
        <v>33.300000000000004</v>
      </c>
      <c r="V25" s="254">
        <v>0.5285285285285285</v>
      </c>
      <c r="W25">
        <v>0</v>
      </c>
      <c r="X25">
        <v>33.300000000000004</v>
      </c>
      <c r="Y25" s="2">
        <v>0.5285285285285285</v>
      </c>
    </row>
    <row r="26" spans="1:25" x14ac:dyDescent="0.2">
      <c r="A26" s="3" t="s">
        <v>56</v>
      </c>
      <c r="B26" t="s">
        <v>57</v>
      </c>
      <c r="C26">
        <v>97.1</v>
      </c>
      <c r="D26">
        <v>30.299999999999997</v>
      </c>
      <c r="E26">
        <v>0</v>
      </c>
      <c r="F26">
        <v>14.100000000000001</v>
      </c>
      <c r="G26">
        <f t="shared" si="0"/>
        <v>52.699999999999996</v>
      </c>
      <c r="H26">
        <v>411.2</v>
      </c>
      <c r="I26" s="2">
        <f t="shared" si="1"/>
        <v>0.23613813229571984</v>
      </c>
      <c r="J26">
        <v>29.6</v>
      </c>
      <c r="K26">
        <v>381.59999999999997</v>
      </c>
      <c r="L26" s="2">
        <f t="shared" si="2"/>
        <v>0.25445492662473795</v>
      </c>
      <c r="N26" s="17">
        <v>602</v>
      </c>
      <c r="O26" t="s">
        <v>169</v>
      </c>
      <c r="P26">
        <v>0</v>
      </c>
      <c r="Q26">
        <v>10.4</v>
      </c>
      <c r="R26">
        <v>0</v>
      </c>
      <c r="S26">
        <v>5</v>
      </c>
      <c r="T26">
        <f t="shared" si="3"/>
        <v>-15.4</v>
      </c>
      <c r="U26">
        <v>833.6</v>
      </c>
      <c r="V26" s="254">
        <v>0</v>
      </c>
      <c r="W26">
        <v>9.6</v>
      </c>
      <c r="X26">
        <v>824</v>
      </c>
      <c r="Y26" s="2">
        <v>0</v>
      </c>
    </row>
    <row r="27" spans="1:25" x14ac:dyDescent="0.2">
      <c r="A27" s="3" t="s">
        <v>58</v>
      </c>
      <c r="B27" s="18" t="s">
        <v>59</v>
      </c>
      <c r="C27">
        <v>78.400000000000006</v>
      </c>
      <c r="D27">
        <v>22.7</v>
      </c>
      <c r="E27">
        <v>0</v>
      </c>
      <c r="F27">
        <v>0</v>
      </c>
      <c r="G27">
        <f t="shared" si="0"/>
        <v>55.7</v>
      </c>
      <c r="H27">
        <v>225.79999999999998</v>
      </c>
      <c r="I27" s="2">
        <f t="shared" si="1"/>
        <v>0.34720992028343672</v>
      </c>
      <c r="J27">
        <v>0</v>
      </c>
      <c r="K27">
        <v>225.79999999999998</v>
      </c>
      <c r="L27" s="2">
        <f t="shared" si="2"/>
        <v>0.34720992028343672</v>
      </c>
      <c r="N27" s="17">
        <v>603</v>
      </c>
      <c r="O27" t="s">
        <v>170</v>
      </c>
      <c r="P27">
        <v>346.6</v>
      </c>
      <c r="Q27">
        <v>34.6</v>
      </c>
      <c r="R27">
        <v>0</v>
      </c>
      <c r="S27">
        <v>8.5</v>
      </c>
      <c r="T27">
        <f t="shared" si="3"/>
        <v>303.5</v>
      </c>
      <c r="U27">
        <v>649.20000000000005</v>
      </c>
      <c r="V27" s="254">
        <v>0.53388786198398031</v>
      </c>
      <c r="W27">
        <v>0</v>
      </c>
      <c r="X27">
        <v>649.20000000000005</v>
      </c>
      <c r="Y27" s="2">
        <v>0.53388786198398031</v>
      </c>
    </row>
    <row r="28" spans="1:25" x14ac:dyDescent="0.2">
      <c r="A28" s="3" t="s">
        <v>60</v>
      </c>
      <c r="B28" s="18" t="s">
        <v>61</v>
      </c>
      <c r="C28">
        <v>548.19999999999993</v>
      </c>
      <c r="D28">
        <v>179.9</v>
      </c>
      <c r="E28">
        <v>0</v>
      </c>
      <c r="F28">
        <v>0</v>
      </c>
      <c r="G28">
        <f t="shared" si="0"/>
        <v>368.29999999999995</v>
      </c>
      <c r="H28">
        <v>560.5</v>
      </c>
      <c r="I28" s="2">
        <f t="shared" si="1"/>
        <v>0.97805530776092764</v>
      </c>
      <c r="J28">
        <v>12.3</v>
      </c>
      <c r="K28">
        <v>548.20000000000005</v>
      </c>
      <c r="L28" s="2">
        <f t="shared" si="2"/>
        <v>0.99999999999999978</v>
      </c>
      <c r="N28" s="17">
        <v>604</v>
      </c>
      <c r="O28" t="s">
        <v>171</v>
      </c>
      <c r="P28">
        <v>1.3</v>
      </c>
      <c r="Q28">
        <v>1.5</v>
      </c>
      <c r="R28">
        <v>0</v>
      </c>
      <c r="S28">
        <v>0.5</v>
      </c>
      <c r="T28">
        <f t="shared" si="3"/>
        <v>-0.7</v>
      </c>
      <c r="U28">
        <v>20.000000000000004</v>
      </c>
      <c r="V28" s="254">
        <v>6.4999999999999988E-2</v>
      </c>
      <c r="W28">
        <v>0</v>
      </c>
      <c r="X28">
        <v>20.000000000000004</v>
      </c>
      <c r="Y28" s="2">
        <v>6.4999999999999988E-2</v>
      </c>
    </row>
    <row r="29" spans="1:25" x14ac:dyDescent="0.2">
      <c r="A29" s="3" t="s">
        <v>62</v>
      </c>
      <c r="B29" s="18" t="s">
        <v>63</v>
      </c>
      <c r="C29">
        <v>51.9</v>
      </c>
      <c r="D29">
        <v>5</v>
      </c>
      <c r="E29">
        <v>0</v>
      </c>
      <c r="F29">
        <v>0</v>
      </c>
      <c r="G29">
        <f t="shared" si="0"/>
        <v>46.9</v>
      </c>
      <c r="H29">
        <v>65.8</v>
      </c>
      <c r="I29" s="2">
        <f t="shared" si="1"/>
        <v>0.78875379939209733</v>
      </c>
      <c r="J29">
        <v>0</v>
      </c>
      <c r="K29">
        <v>65.8</v>
      </c>
      <c r="L29" s="2">
        <f t="shared" si="2"/>
        <v>0.78875379939209733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f t="shared" si="3"/>
        <v>0</v>
      </c>
      <c r="U29">
        <v>0</v>
      </c>
      <c r="V29" s="254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0.8</v>
      </c>
      <c r="D30">
        <v>1.7</v>
      </c>
      <c r="E30">
        <v>0</v>
      </c>
      <c r="F30">
        <v>8.5</v>
      </c>
      <c r="G30">
        <f t="shared" si="0"/>
        <v>-9.3999999999999986</v>
      </c>
      <c r="H30">
        <v>60.900000000000006</v>
      </c>
      <c r="I30" s="2">
        <f t="shared" si="1"/>
        <v>1.3136288998357963E-2</v>
      </c>
      <c r="J30">
        <v>8.6</v>
      </c>
      <c r="K30">
        <v>52.300000000000004</v>
      </c>
      <c r="L30" s="2">
        <f t="shared" si="2"/>
        <v>1.5296367112810707E-2</v>
      </c>
      <c r="N30" s="17">
        <v>606</v>
      </c>
      <c r="O30" t="s">
        <v>173</v>
      </c>
      <c r="P30">
        <v>300.10000000000002</v>
      </c>
      <c r="Q30">
        <v>1.9</v>
      </c>
      <c r="R30">
        <v>106.5</v>
      </c>
      <c r="S30">
        <v>71</v>
      </c>
      <c r="T30">
        <f t="shared" si="3"/>
        <v>120.70000000000002</v>
      </c>
      <c r="U30">
        <v>1722.6999999999998</v>
      </c>
      <c r="V30" s="254">
        <v>0.1742032855401405</v>
      </c>
      <c r="W30">
        <v>0</v>
      </c>
      <c r="X30">
        <v>1722.6999999999998</v>
      </c>
      <c r="Y30" s="2">
        <v>0.1742032855401405</v>
      </c>
    </row>
    <row r="31" spans="1:25" x14ac:dyDescent="0.2">
      <c r="A31" s="3" t="s">
        <v>66</v>
      </c>
      <c r="B31" s="18" t="s">
        <v>67</v>
      </c>
      <c r="C31">
        <v>19.8</v>
      </c>
      <c r="D31">
        <v>2.4</v>
      </c>
      <c r="E31">
        <v>0</v>
      </c>
      <c r="F31">
        <v>0</v>
      </c>
      <c r="G31">
        <f t="shared" si="0"/>
        <v>17.400000000000002</v>
      </c>
      <c r="H31">
        <v>23.3</v>
      </c>
      <c r="I31" s="2">
        <f t="shared" si="1"/>
        <v>0.84978540772532185</v>
      </c>
      <c r="J31">
        <v>0</v>
      </c>
      <c r="K31">
        <v>23.3</v>
      </c>
      <c r="L31" s="2">
        <f t="shared" si="2"/>
        <v>0.84978540772532185</v>
      </c>
      <c r="N31" s="17">
        <v>607</v>
      </c>
      <c r="O31" t="s">
        <v>174</v>
      </c>
      <c r="P31">
        <v>92.9</v>
      </c>
      <c r="Q31">
        <v>36</v>
      </c>
      <c r="R31">
        <v>93.9</v>
      </c>
      <c r="S31">
        <v>34.800000000000004</v>
      </c>
      <c r="T31">
        <f t="shared" si="3"/>
        <v>-71.800000000000011</v>
      </c>
      <c r="U31">
        <v>945.5</v>
      </c>
      <c r="V31" s="254">
        <v>9.825489159175041E-2</v>
      </c>
      <c r="W31">
        <v>6</v>
      </c>
      <c r="X31">
        <v>939.5</v>
      </c>
      <c r="Y31" s="2">
        <v>9.8882384246939861E-2</v>
      </c>
    </row>
    <row r="32" spans="1:25" x14ac:dyDescent="0.2">
      <c r="A32" s="3" t="s">
        <v>68</v>
      </c>
      <c r="B32" s="18" t="s">
        <v>69</v>
      </c>
      <c r="C32">
        <v>33.200000000000003</v>
      </c>
      <c r="D32">
        <v>9.2000000000000011</v>
      </c>
      <c r="E32">
        <v>0</v>
      </c>
      <c r="F32">
        <v>8.8000000000000007</v>
      </c>
      <c r="G32">
        <f t="shared" si="0"/>
        <v>15.200000000000003</v>
      </c>
      <c r="H32">
        <v>207.2</v>
      </c>
      <c r="I32" s="2">
        <f t="shared" si="1"/>
        <v>0.16023166023166024</v>
      </c>
      <c r="J32">
        <v>3.7</v>
      </c>
      <c r="K32">
        <v>203.5</v>
      </c>
      <c r="L32" s="2">
        <f t="shared" si="2"/>
        <v>0.16314496314496316</v>
      </c>
      <c r="N32" s="17">
        <v>608</v>
      </c>
      <c r="O32" t="s">
        <v>175</v>
      </c>
      <c r="P32">
        <v>234.7</v>
      </c>
      <c r="Q32">
        <v>57.2</v>
      </c>
      <c r="R32">
        <v>0</v>
      </c>
      <c r="S32">
        <v>34.6</v>
      </c>
      <c r="T32">
        <f t="shared" si="3"/>
        <v>142.89999999999998</v>
      </c>
      <c r="U32">
        <v>926.40000000000009</v>
      </c>
      <c r="V32" s="254">
        <v>0.25334628670120896</v>
      </c>
      <c r="W32">
        <v>0</v>
      </c>
      <c r="X32">
        <v>926.40000000000009</v>
      </c>
      <c r="Y32" s="2">
        <v>0.25334628670120896</v>
      </c>
    </row>
    <row r="33" spans="1:25" x14ac:dyDescent="0.2">
      <c r="A33" s="3" t="s">
        <v>70</v>
      </c>
      <c r="B33" s="18" t="s">
        <v>71</v>
      </c>
      <c r="C33">
        <v>14</v>
      </c>
      <c r="D33">
        <v>4.7</v>
      </c>
      <c r="E33">
        <v>0</v>
      </c>
      <c r="F33">
        <v>1.8</v>
      </c>
      <c r="G33">
        <f t="shared" si="0"/>
        <v>7.5</v>
      </c>
      <c r="H33">
        <v>89.899999999999991</v>
      </c>
      <c r="I33" s="2">
        <f t="shared" si="1"/>
        <v>0.15572858731924361</v>
      </c>
      <c r="J33">
        <v>3.6</v>
      </c>
      <c r="K33">
        <v>86.3</v>
      </c>
      <c r="L33" s="2">
        <f t="shared" si="2"/>
        <v>0.16222479721900349</v>
      </c>
      <c r="N33" s="17">
        <v>609</v>
      </c>
      <c r="O33" t="s">
        <v>176</v>
      </c>
      <c r="P33">
        <v>1287.6999999999998</v>
      </c>
      <c r="Q33">
        <v>374.20000000000005</v>
      </c>
      <c r="R33">
        <v>60.1</v>
      </c>
      <c r="S33">
        <v>44.3</v>
      </c>
      <c r="T33">
        <f t="shared" si="3"/>
        <v>809.09999999999968</v>
      </c>
      <c r="U33">
        <v>2174.7999999999997</v>
      </c>
      <c r="V33" s="254">
        <v>0.59210042302740484</v>
      </c>
      <c r="W33">
        <v>0</v>
      </c>
      <c r="X33">
        <v>2174.7999999999997</v>
      </c>
      <c r="Y33" s="2">
        <v>0.59210042302740484</v>
      </c>
    </row>
    <row r="34" spans="1:25" x14ac:dyDescent="0.2">
      <c r="A34" s="3" t="s">
        <v>72</v>
      </c>
      <c r="B34" s="18" t="s">
        <v>73</v>
      </c>
      <c r="C34">
        <v>118.99999999999999</v>
      </c>
      <c r="D34">
        <v>99</v>
      </c>
      <c r="E34">
        <v>0</v>
      </c>
      <c r="F34">
        <v>0</v>
      </c>
      <c r="G34">
        <f t="shared" si="0"/>
        <v>19.999999999999986</v>
      </c>
      <c r="H34">
        <v>1220.7</v>
      </c>
      <c r="I34" s="2">
        <f t="shared" si="1"/>
        <v>9.7485049561726864E-2</v>
      </c>
      <c r="J34">
        <v>4.0999999999999996</v>
      </c>
      <c r="K34">
        <v>1216.6000000000001</v>
      </c>
      <c r="L34" s="2">
        <f t="shared" si="2"/>
        <v>9.7813578826237035E-2</v>
      </c>
      <c r="N34" s="17">
        <v>610</v>
      </c>
      <c r="O34" t="s">
        <v>177</v>
      </c>
      <c r="P34">
        <v>5</v>
      </c>
      <c r="Q34">
        <v>0</v>
      </c>
      <c r="R34">
        <v>0</v>
      </c>
      <c r="S34">
        <v>0</v>
      </c>
      <c r="T34">
        <f t="shared" si="3"/>
        <v>5</v>
      </c>
      <c r="U34">
        <v>5</v>
      </c>
      <c r="V34" s="254">
        <v>1</v>
      </c>
      <c r="W34">
        <v>0</v>
      </c>
      <c r="X34">
        <v>5</v>
      </c>
      <c r="Y34" s="2">
        <v>1</v>
      </c>
    </row>
    <row r="35" spans="1:25" x14ac:dyDescent="0.2">
      <c r="A35" s="3" t="s">
        <v>74</v>
      </c>
      <c r="B35" s="18" t="s">
        <v>75</v>
      </c>
      <c r="C35">
        <v>199.8</v>
      </c>
      <c r="D35">
        <v>15.700000000000001</v>
      </c>
      <c r="E35">
        <v>0</v>
      </c>
      <c r="F35">
        <v>1.8</v>
      </c>
      <c r="G35">
        <f t="shared" si="0"/>
        <v>182.3</v>
      </c>
      <c r="H35">
        <v>505.40000000000009</v>
      </c>
      <c r="I35" s="2">
        <f t="shared" si="1"/>
        <v>0.39533043134151163</v>
      </c>
      <c r="J35">
        <v>3</v>
      </c>
      <c r="K35">
        <v>502.40000000000009</v>
      </c>
      <c r="L35" s="2">
        <f t="shared" si="2"/>
        <v>0.39769108280254772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f t="shared" si="3"/>
        <v>0.19999999999999998</v>
      </c>
      <c r="U35">
        <v>0.3</v>
      </c>
      <c r="V35" s="254">
        <v>1</v>
      </c>
      <c r="W35">
        <v>0</v>
      </c>
      <c r="X35">
        <v>0.3</v>
      </c>
      <c r="Y35" s="2">
        <v>1</v>
      </c>
    </row>
    <row r="36" spans="1:25" x14ac:dyDescent="0.2">
      <c r="A36" s="3" t="s">
        <v>76</v>
      </c>
      <c r="B36" s="18" t="s">
        <v>77</v>
      </c>
      <c r="C36">
        <v>48.900000000000006</v>
      </c>
      <c r="D36">
        <v>20.200000000000003</v>
      </c>
      <c r="E36">
        <v>0</v>
      </c>
      <c r="F36">
        <v>1.2</v>
      </c>
      <c r="G36">
        <f t="shared" si="0"/>
        <v>27.500000000000004</v>
      </c>
      <c r="H36">
        <v>72.500000000000014</v>
      </c>
      <c r="I36" s="2">
        <f t="shared" si="1"/>
        <v>0.67448275862068963</v>
      </c>
      <c r="J36">
        <v>0</v>
      </c>
      <c r="K36">
        <v>72.500000000000014</v>
      </c>
      <c r="L36" s="2">
        <f t="shared" si="2"/>
        <v>0.67448275862068963</v>
      </c>
      <c r="N36" s="17">
        <v>702</v>
      </c>
      <c r="O36" t="s">
        <v>179</v>
      </c>
      <c r="P36">
        <v>663.19999999999993</v>
      </c>
      <c r="Q36">
        <v>367.70000000000005</v>
      </c>
      <c r="R36">
        <v>0</v>
      </c>
      <c r="S36">
        <v>49</v>
      </c>
      <c r="T36">
        <f t="shared" si="3"/>
        <v>246.49999999999989</v>
      </c>
      <c r="U36">
        <v>1641.3000000000002</v>
      </c>
      <c r="V36" s="254">
        <v>0.40406994455614442</v>
      </c>
      <c r="W36">
        <v>0</v>
      </c>
      <c r="X36">
        <v>1641.3000000000002</v>
      </c>
      <c r="Y36" s="2">
        <v>0.40406994455614442</v>
      </c>
    </row>
    <row r="37" spans="1:25" x14ac:dyDescent="0.2">
      <c r="A37" s="3" t="s">
        <v>78</v>
      </c>
      <c r="B37" s="18" t="s">
        <v>79</v>
      </c>
      <c r="C37">
        <v>181.29999999999998</v>
      </c>
      <c r="D37">
        <v>41.000000000000007</v>
      </c>
      <c r="E37">
        <v>0</v>
      </c>
      <c r="F37">
        <v>0</v>
      </c>
      <c r="G37">
        <f t="shared" si="0"/>
        <v>140.29999999999998</v>
      </c>
      <c r="H37">
        <v>216.29999999999998</v>
      </c>
      <c r="I37" s="2">
        <f t="shared" si="1"/>
        <v>0.8381877022653722</v>
      </c>
      <c r="J37">
        <v>35</v>
      </c>
      <c r="K37">
        <v>181.29999999999998</v>
      </c>
      <c r="L37" s="2">
        <f t="shared" si="2"/>
        <v>1</v>
      </c>
      <c r="N37" s="17">
        <v>703</v>
      </c>
      <c r="O37" t="s">
        <v>180</v>
      </c>
      <c r="P37">
        <v>1597.8999999999999</v>
      </c>
      <c r="Q37">
        <v>444.1</v>
      </c>
      <c r="R37">
        <v>0</v>
      </c>
      <c r="S37">
        <v>26.900000000000002</v>
      </c>
      <c r="T37">
        <f t="shared" si="3"/>
        <v>1126.8999999999999</v>
      </c>
      <c r="U37">
        <v>2135.6</v>
      </c>
      <c r="V37" s="254">
        <v>0.74822064056939497</v>
      </c>
      <c r="W37">
        <v>0</v>
      </c>
      <c r="X37">
        <v>2135.6</v>
      </c>
      <c r="Y37" s="2">
        <v>0.74822064056939497</v>
      </c>
    </row>
    <row r="38" spans="1:25" x14ac:dyDescent="0.2">
      <c r="A38" s="3" t="s">
        <v>80</v>
      </c>
      <c r="B38" s="18" t="s">
        <v>81</v>
      </c>
      <c r="C38">
        <v>15.8</v>
      </c>
      <c r="D38">
        <v>16.399999999999999</v>
      </c>
      <c r="E38">
        <v>0</v>
      </c>
      <c r="F38">
        <v>0</v>
      </c>
      <c r="G38">
        <f t="shared" si="0"/>
        <v>-0.59999999999999787</v>
      </c>
      <c r="H38">
        <v>295.3</v>
      </c>
      <c r="I38" s="2">
        <f t="shared" si="1"/>
        <v>5.3504910260751777E-2</v>
      </c>
      <c r="J38">
        <v>0</v>
      </c>
      <c r="K38">
        <v>295.3</v>
      </c>
      <c r="L38" s="2">
        <f t="shared" si="2"/>
        <v>5.3504910260751777E-2</v>
      </c>
      <c r="N38" s="17">
        <v>704</v>
      </c>
      <c r="O38" t="s">
        <v>181</v>
      </c>
      <c r="P38">
        <v>95.5</v>
      </c>
      <c r="Q38">
        <v>129.1</v>
      </c>
      <c r="R38">
        <v>0</v>
      </c>
      <c r="S38">
        <v>20.8</v>
      </c>
      <c r="T38">
        <f t="shared" si="3"/>
        <v>-54.400000000000006</v>
      </c>
      <c r="U38">
        <v>511.8</v>
      </c>
      <c r="V38" s="254">
        <v>0.18659632669011333</v>
      </c>
      <c r="W38">
        <v>0</v>
      </c>
      <c r="X38">
        <v>511.8</v>
      </c>
      <c r="Y38" s="2">
        <v>0.18659632669011333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f t="shared" si="0"/>
        <v>0</v>
      </c>
      <c r="H39">
        <v>0</v>
      </c>
      <c r="I39" s="2">
        <f t="shared" si="1"/>
        <v>0</v>
      </c>
      <c r="J39">
        <v>0</v>
      </c>
      <c r="K39">
        <v>0</v>
      </c>
      <c r="L39" s="2">
        <f t="shared" si="2"/>
        <v>0</v>
      </c>
      <c r="N39" s="17">
        <v>705</v>
      </c>
      <c r="O39" t="s">
        <v>182</v>
      </c>
      <c r="P39">
        <v>517.80000000000007</v>
      </c>
      <c r="Q39">
        <v>251.39999999999998</v>
      </c>
      <c r="R39">
        <v>0</v>
      </c>
      <c r="S39">
        <v>21.3</v>
      </c>
      <c r="T39">
        <f t="shared" si="3"/>
        <v>245.10000000000008</v>
      </c>
      <c r="U39">
        <v>944</v>
      </c>
      <c r="V39" s="254">
        <v>0.54851694915254245</v>
      </c>
      <c r="W39">
        <v>0</v>
      </c>
      <c r="X39">
        <v>944</v>
      </c>
      <c r="Y39" s="2">
        <v>0.54851694915254245</v>
      </c>
    </row>
    <row r="40" spans="1:25" x14ac:dyDescent="0.2">
      <c r="A40" s="3" t="s">
        <v>84</v>
      </c>
      <c r="B40" s="18" t="s">
        <v>85</v>
      </c>
      <c r="C40">
        <v>273.09999999999997</v>
      </c>
      <c r="D40">
        <v>41.499999999999993</v>
      </c>
      <c r="E40">
        <v>0</v>
      </c>
      <c r="F40">
        <v>14.7</v>
      </c>
      <c r="G40">
        <f t="shared" si="0"/>
        <v>216.89999999999998</v>
      </c>
      <c r="H40">
        <v>1492.6</v>
      </c>
      <c r="I40" s="2">
        <f t="shared" si="1"/>
        <v>0.18296931528875787</v>
      </c>
      <c r="J40">
        <v>15.6</v>
      </c>
      <c r="K40">
        <v>1477</v>
      </c>
      <c r="L40" s="2">
        <f t="shared" si="2"/>
        <v>0.18490182802979011</v>
      </c>
      <c r="N40" s="17">
        <v>706</v>
      </c>
      <c r="O40" t="s">
        <v>183</v>
      </c>
      <c r="P40">
        <v>1782.8000000000002</v>
      </c>
      <c r="Q40">
        <v>686.3</v>
      </c>
      <c r="R40">
        <v>0</v>
      </c>
      <c r="S40">
        <v>36.799999999999997</v>
      </c>
      <c r="T40">
        <f t="shared" si="3"/>
        <v>1059.7000000000003</v>
      </c>
      <c r="U40">
        <v>2520</v>
      </c>
      <c r="V40" s="254">
        <v>0.70746031746031757</v>
      </c>
      <c r="W40">
        <v>0</v>
      </c>
      <c r="X40">
        <v>2520</v>
      </c>
      <c r="Y40" s="2">
        <v>0.70746031746031757</v>
      </c>
    </row>
    <row r="41" spans="1:25" x14ac:dyDescent="0.2">
      <c r="A41" s="3" t="s">
        <v>86</v>
      </c>
      <c r="B41" s="18" t="s">
        <v>87</v>
      </c>
      <c r="C41">
        <v>194.50000000000003</v>
      </c>
      <c r="D41">
        <v>43.5</v>
      </c>
      <c r="E41">
        <v>0</v>
      </c>
      <c r="F41">
        <v>0</v>
      </c>
      <c r="G41">
        <f t="shared" si="0"/>
        <v>151.00000000000003</v>
      </c>
      <c r="H41">
        <v>194.50000000000003</v>
      </c>
      <c r="I41" s="2">
        <f t="shared" si="1"/>
        <v>1</v>
      </c>
      <c r="J41">
        <v>0</v>
      </c>
      <c r="K41">
        <v>194.50000000000003</v>
      </c>
      <c r="L41" s="2">
        <f t="shared" si="2"/>
        <v>1</v>
      </c>
      <c r="N41" s="17">
        <v>707</v>
      </c>
      <c r="O41" t="s">
        <v>184</v>
      </c>
      <c r="P41">
        <v>26.1</v>
      </c>
      <c r="Q41">
        <v>6.6</v>
      </c>
      <c r="R41">
        <v>0.8</v>
      </c>
      <c r="S41">
        <v>0.2</v>
      </c>
      <c r="T41">
        <f t="shared" si="3"/>
        <v>18.5</v>
      </c>
      <c r="U41">
        <v>29.400000000000002</v>
      </c>
      <c r="V41" s="254">
        <v>0.88775510204081631</v>
      </c>
      <c r="W41">
        <v>0</v>
      </c>
      <c r="X41">
        <v>29.400000000000002</v>
      </c>
      <c r="Y41" s="2">
        <v>0.88775510204081631</v>
      </c>
    </row>
    <row r="42" spans="1:25" x14ac:dyDescent="0.2">
      <c r="A42" s="3" t="s">
        <v>88</v>
      </c>
      <c r="B42" s="18" t="s">
        <v>89</v>
      </c>
      <c r="C42">
        <v>2</v>
      </c>
      <c r="D42">
        <v>0.1</v>
      </c>
      <c r="E42">
        <v>0</v>
      </c>
      <c r="F42">
        <v>0</v>
      </c>
      <c r="G42">
        <f t="shared" si="0"/>
        <v>1.9</v>
      </c>
      <c r="H42">
        <v>3.5</v>
      </c>
      <c r="I42" s="2">
        <f t="shared" si="1"/>
        <v>0.5714285714285714</v>
      </c>
      <c r="J42">
        <v>0</v>
      </c>
      <c r="K42">
        <v>3.5</v>
      </c>
      <c r="L42" s="2">
        <f t="shared" si="2"/>
        <v>0.5714285714285714</v>
      </c>
      <c r="N42" s="17">
        <v>708</v>
      </c>
      <c r="O42" t="s">
        <v>185</v>
      </c>
      <c r="P42">
        <v>594.20000000000005</v>
      </c>
      <c r="Q42">
        <v>151.5</v>
      </c>
      <c r="R42">
        <v>47.2</v>
      </c>
      <c r="S42">
        <v>23.200000000000003</v>
      </c>
      <c r="T42">
        <f t="shared" si="3"/>
        <v>372.30000000000007</v>
      </c>
      <c r="U42">
        <v>1058.3</v>
      </c>
      <c r="V42" s="254">
        <v>0.56146650288198063</v>
      </c>
      <c r="W42">
        <v>0</v>
      </c>
      <c r="X42">
        <v>1058.3</v>
      </c>
      <c r="Y42" s="2">
        <v>0.56146650288198063</v>
      </c>
    </row>
    <row r="43" spans="1:25" x14ac:dyDescent="0.2">
      <c r="A43" s="3" t="s">
        <v>90</v>
      </c>
      <c r="B43" s="18" t="s">
        <v>91</v>
      </c>
      <c r="C43">
        <v>248.39999999999998</v>
      </c>
      <c r="D43">
        <v>34.4</v>
      </c>
      <c r="E43">
        <v>0</v>
      </c>
      <c r="F43">
        <v>0</v>
      </c>
      <c r="G43">
        <f t="shared" si="0"/>
        <v>213.99999999999997</v>
      </c>
      <c r="H43">
        <v>282.3</v>
      </c>
      <c r="I43" s="2">
        <f t="shared" si="1"/>
        <v>0.87991498405951107</v>
      </c>
      <c r="J43">
        <v>0</v>
      </c>
      <c r="K43">
        <v>282.3</v>
      </c>
      <c r="L43" s="2">
        <f t="shared" si="2"/>
        <v>0.87991498405951107</v>
      </c>
      <c r="N43" s="17">
        <v>709</v>
      </c>
      <c r="O43" t="s">
        <v>186</v>
      </c>
      <c r="P43">
        <v>499.5</v>
      </c>
      <c r="Q43">
        <v>189.20000000000002</v>
      </c>
      <c r="R43">
        <v>0</v>
      </c>
      <c r="S43">
        <v>12.700000000000001</v>
      </c>
      <c r="T43">
        <f t="shared" si="3"/>
        <v>297.60000000000002</v>
      </c>
      <c r="U43">
        <v>752.50000000000011</v>
      </c>
      <c r="V43" s="254">
        <v>0.66378737541528232</v>
      </c>
      <c r="W43">
        <v>0</v>
      </c>
      <c r="X43">
        <v>752.50000000000011</v>
      </c>
      <c r="Y43" s="2">
        <v>0.66378737541528232</v>
      </c>
    </row>
    <row r="44" spans="1:25" x14ac:dyDescent="0.2">
      <c r="A44" s="3" t="s">
        <v>92</v>
      </c>
      <c r="B44" s="18" t="s">
        <v>93</v>
      </c>
      <c r="C44">
        <v>17.700000000000003</v>
      </c>
      <c r="D44">
        <v>2.7</v>
      </c>
      <c r="E44">
        <v>0</v>
      </c>
      <c r="F44">
        <v>0.3</v>
      </c>
      <c r="G44">
        <f t="shared" si="0"/>
        <v>14.700000000000003</v>
      </c>
      <c r="H44">
        <v>49.099999999999994</v>
      </c>
      <c r="I44" s="2">
        <f t="shared" si="1"/>
        <v>0.36048879837067221</v>
      </c>
      <c r="J44">
        <v>0</v>
      </c>
      <c r="K44">
        <v>49.099999999999994</v>
      </c>
      <c r="L44" s="2">
        <f t="shared" si="2"/>
        <v>0.36048879837067221</v>
      </c>
      <c r="N44" s="17">
        <v>710</v>
      </c>
      <c r="O44" t="s">
        <v>187</v>
      </c>
      <c r="P44">
        <v>727.09999999999991</v>
      </c>
      <c r="Q44">
        <v>257.10000000000002</v>
      </c>
      <c r="R44">
        <v>41.2</v>
      </c>
      <c r="S44">
        <v>26.1</v>
      </c>
      <c r="T44">
        <f t="shared" si="3"/>
        <v>402.69999999999987</v>
      </c>
      <c r="U44">
        <v>1247.5999999999999</v>
      </c>
      <c r="V44" s="254">
        <v>0.58279897403013781</v>
      </c>
      <c r="W44">
        <v>0</v>
      </c>
      <c r="X44">
        <v>1247.5999999999999</v>
      </c>
      <c r="Y44" s="2">
        <v>0.58279897403013781</v>
      </c>
    </row>
    <row r="45" spans="1:25" x14ac:dyDescent="0.2">
      <c r="A45" s="3" t="s">
        <v>94</v>
      </c>
      <c r="B45" s="18" t="s">
        <v>95</v>
      </c>
      <c r="C45">
        <v>23.900000000000002</v>
      </c>
      <c r="D45">
        <v>6.8</v>
      </c>
      <c r="E45">
        <v>0</v>
      </c>
      <c r="F45">
        <v>0</v>
      </c>
      <c r="G45">
        <f t="shared" si="0"/>
        <v>17.100000000000001</v>
      </c>
      <c r="H45">
        <v>23.900000000000002</v>
      </c>
      <c r="I45" s="2">
        <f t="shared" si="1"/>
        <v>1</v>
      </c>
      <c r="J45">
        <v>0</v>
      </c>
      <c r="K45">
        <v>23.900000000000002</v>
      </c>
      <c r="L45" s="2">
        <f t="shared" si="2"/>
        <v>1</v>
      </c>
      <c r="N45" s="17">
        <v>801</v>
      </c>
      <c r="O45" t="s">
        <v>43</v>
      </c>
      <c r="P45">
        <v>118.7</v>
      </c>
      <c r="Q45">
        <v>28.8</v>
      </c>
      <c r="R45">
        <v>0</v>
      </c>
      <c r="S45">
        <v>8.1</v>
      </c>
      <c r="T45">
        <f t="shared" si="3"/>
        <v>81.800000000000011</v>
      </c>
      <c r="U45">
        <v>269.40000000000003</v>
      </c>
      <c r="V45" s="254">
        <v>0.44060876020786932</v>
      </c>
      <c r="W45">
        <v>3.6</v>
      </c>
      <c r="X45">
        <v>265.8</v>
      </c>
      <c r="Y45" s="2">
        <v>0.44657637321294208</v>
      </c>
    </row>
    <row r="46" spans="1:25" x14ac:dyDescent="0.2">
      <c r="A46" s="3" t="s">
        <v>96</v>
      </c>
      <c r="B46" s="18" t="s">
        <v>97</v>
      </c>
      <c r="C46">
        <v>26.999999999999996</v>
      </c>
      <c r="D46">
        <v>10.5</v>
      </c>
      <c r="E46">
        <v>0</v>
      </c>
      <c r="F46">
        <v>26.799999999999997</v>
      </c>
      <c r="G46">
        <f t="shared" si="0"/>
        <v>-10.3</v>
      </c>
      <c r="H46">
        <v>238.99999999999997</v>
      </c>
      <c r="I46" s="2">
        <f t="shared" si="1"/>
        <v>0.11297071129707113</v>
      </c>
      <c r="J46">
        <v>7.3</v>
      </c>
      <c r="K46">
        <v>231.69999999999996</v>
      </c>
      <c r="L46" s="2">
        <f t="shared" si="2"/>
        <v>0.11652999568407424</v>
      </c>
      <c r="N46" s="17">
        <v>802</v>
      </c>
      <c r="O46" t="s">
        <v>11</v>
      </c>
      <c r="P46">
        <v>0.7</v>
      </c>
      <c r="Q46">
        <v>11.7</v>
      </c>
      <c r="R46">
        <v>0</v>
      </c>
      <c r="S46">
        <v>0</v>
      </c>
      <c r="T46">
        <f t="shared" si="3"/>
        <v>-11</v>
      </c>
      <c r="U46">
        <v>145.80000000000001</v>
      </c>
      <c r="V46" s="254">
        <v>4.8010973936899858E-3</v>
      </c>
      <c r="W46">
        <v>10.1</v>
      </c>
      <c r="X46">
        <v>135.69999999999999</v>
      </c>
      <c r="Y46" s="2">
        <v>5.1584377302873984E-3</v>
      </c>
    </row>
    <row r="47" spans="1:25" x14ac:dyDescent="0.2">
      <c r="A47" s="3" t="s">
        <v>98</v>
      </c>
      <c r="B47" s="18" t="s">
        <v>99</v>
      </c>
      <c r="C47">
        <v>2.8</v>
      </c>
      <c r="D47">
        <v>0.5</v>
      </c>
      <c r="E47">
        <v>0</v>
      </c>
      <c r="F47">
        <v>0.1</v>
      </c>
      <c r="G47">
        <f t="shared" si="0"/>
        <v>2.1999999999999997</v>
      </c>
      <c r="H47">
        <v>60.3</v>
      </c>
      <c r="I47" s="2">
        <f t="shared" si="1"/>
        <v>4.6434494195688222E-2</v>
      </c>
      <c r="J47">
        <v>1.5</v>
      </c>
      <c r="K47">
        <v>58.8</v>
      </c>
      <c r="L47" s="2">
        <f t="shared" si="2"/>
        <v>4.7619047619047616E-2</v>
      </c>
      <c r="N47" s="17">
        <v>901</v>
      </c>
      <c r="O47" t="s">
        <v>188</v>
      </c>
      <c r="P47">
        <v>136.1</v>
      </c>
      <c r="Q47">
        <v>24.099999999999998</v>
      </c>
      <c r="R47">
        <v>0</v>
      </c>
      <c r="S47">
        <v>0</v>
      </c>
      <c r="T47">
        <f t="shared" si="3"/>
        <v>112</v>
      </c>
      <c r="U47">
        <v>185</v>
      </c>
      <c r="V47" s="254">
        <v>0.7356756756756756</v>
      </c>
      <c r="W47">
        <v>0</v>
      </c>
      <c r="X47">
        <v>185</v>
      </c>
      <c r="Y47" s="2">
        <v>0.7356756756756756</v>
      </c>
    </row>
    <row r="48" spans="1:25" x14ac:dyDescent="0.2">
      <c r="A48" s="3" t="s">
        <v>100</v>
      </c>
      <c r="B48" s="18" t="s">
        <v>101</v>
      </c>
      <c r="C48">
        <v>179.79999999999998</v>
      </c>
      <c r="D48">
        <v>48.300000000000004</v>
      </c>
      <c r="E48">
        <v>0</v>
      </c>
      <c r="F48">
        <v>8.9999999999999982</v>
      </c>
      <c r="G48">
        <f t="shared" si="0"/>
        <v>122.49999999999997</v>
      </c>
      <c r="H48">
        <v>499</v>
      </c>
      <c r="I48" s="2">
        <f t="shared" si="1"/>
        <v>0.36032064128256508</v>
      </c>
      <c r="J48">
        <v>10.799999999999999</v>
      </c>
      <c r="K48">
        <v>488.2</v>
      </c>
      <c r="L48" s="2">
        <f t="shared" si="2"/>
        <v>0.36829168373617366</v>
      </c>
      <c r="N48" s="17">
        <v>902</v>
      </c>
      <c r="O48" t="s">
        <v>189</v>
      </c>
      <c r="P48">
        <v>6.5000000000000009</v>
      </c>
      <c r="Q48">
        <v>0.8</v>
      </c>
      <c r="R48">
        <v>0</v>
      </c>
      <c r="S48">
        <v>0</v>
      </c>
      <c r="T48">
        <f t="shared" si="3"/>
        <v>5.7000000000000011</v>
      </c>
      <c r="U48">
        <v>6.5000000000000009</v>
      </c>
      <c r="V48" s="254">
        <v>1</v>
      </c>
      <c r="W48">
        <v>0</v>
      </c>
      <c r="X48">
        <v>6.5000000000000009</v>
      </c>
      <c r="Y48" s="2">
        <v>1</v>
      </c>
    </row>
    <row r="49" spans="1:25" x14ac:dyDescent="0.2">
      <c r="A49" s="3" t="s">
        <v>102</v>
      </c>
      <c r="B49" s="18" t="s">
        <v>103</v>
      </c>
      <c r="C49">
        <v>203</v>
      </c>
      <c r="D49">
        <v>1.8</v>
      </c>
      <c r="E49">
        <v>0</v>
      </c>
      <c r="F49">
        <v>1.1000000000000001</v>
      </c>
      <c r="G49">
        <f t="shared" si="0"/>
        <v>200.1</v>
      </c>
      <c r="H49">
        <v>473.1</v>
      </c>
      <c r="I49" s="2">
        <f t="shared" si="1"/>
        <v>0.42908476009300356</v>
      </c>
      <c r="J49">
        <v>0</v>
      </c>
      <c r="K49">
        <v>473.1</v>
      </c>
      <c r="L49" s="2">
        <f t="shared" si="2"/>
        <v>0.42908476009300356</v>
      </c>
      <c r="N49" s="17">
        <v>903</v>
      </c>
      <c r="O49" t="s">
        <v>190</v>
      </c>
      <c r="P49">
        <v>11.500000000000002</v>
      </c>
      <c r="Q49">
        <v>1.1000000000000001</v>
      </c>
      <c r="R49">
        <v>0</v>
      </c>
      <c r="S49">
        <v>0</v>
      </c>
      <c r="T49">
        <f t="shared" si="3"/>
        <v>10.400000000000002</v>
      </c>
      <c r="U49">
        <v>11.500000000000002</v>
      </c>
      <c r="V49" s="254">
        <v>1</v>
      </c>
      <c r="W49">
        <v>0</v>
      </c>
      <c r="X49">
        <v>11.500000000000002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37.29999999999999</v>
      </c>
      <c r="D50">
        <v>9.7999999999999989</v>
      </c>
      <c r="E50">
        <v>0</v>
      </c>
      <c r="F50">
        <v>0</v>
      </c>
      <c r="G50">
        <f t="shared" si="0"/>
        <v>27.499999999999993</v>
      </c>
      <c r="H50">
        <v>79.2</v>
      </c>
      <c r="I50" s="2">
        <f t="shared" si="1"/>
        <v>0.4709595959595958</v>
      </c>
      <c r="J50">
        <v>2.4</v>
      </c>
      <c r="K50">
        <v>76.8</v>
      </c>
      <c r="L50" s="2">
        <f t="shared" si="2"/>
        <v>0.4856770833333332</v>
      </c>
      <c r="N50" s="17">
        <v>904</v>
      </c>
      <c r="O50" t="s">
        <v>191</v>
      </c>
      <c r="P50">
        <v>62.4</v>
      </c>
      <c r="Q50">
        <v>6.1</v>
      </c>
      <c r="R50">
        <v>0</v>
      </c>
      <c r="S50">
        <v>0</v>
      </c>
      <c r="T50">
        <f t="shared" si="3"/>
        <v>56.3</v>
      </c>
      <c r="U50">
        <v>84.1</v>
      </c>
      <c r="V50" s="254">
        <v>0.74197384066587402</v>
      </c>
      <c r="W50">
        <v>20.5</v>
      </c>
      <c r="X50">
        <v>63.6</v>
      </c>
      <c r="Y50" s="2">
        <v>0.98113207547169812</v>
      </c>
    </row>
    <row r="51" spans="1:25" x14ac:dyDescent="0.2">
      <c r="A51" s="3" t="s">
        <v>106</v>
      </c>
      <c r="B51" s="18" t="s">
        <v>107</v>
      </c>
      <c r="C51">
        <v>368.3</v>
      </c>
      <c r="D51">
        <v>41.6</v>
      </c>
      <c r="E51">
        <v>93.9</v>
      </c>
      <c r="F51">
        <v>67.400000000000006</v>
      </c>
      <c r="G51">
        <f t="shared" si="0"/>
        <v>165.4</v>
      </c>
      <c r="H51">
        <v>1703.5000000000002</v>
      </c>
      <c r="I51" s="2">
        <f t="shared" si="1"/>
        <v>0.21620193718814204</v>
      </c>
      <c r="J51">
        <v>0</v>
      </c>
      <c r="K51">
        <v>1703.5000000000002</v>
      </c>
      <c r="L51" s="2">
        <f t="shared" si="2"/>
        <v>0.21620193718814204</v>
      </c>
      <c r="N51" s="17">
        <v>905</v>
      </c>
      <c r="O51" t="s">
        <v>192</v>
      </c>
      <c r="P51">
        <v>70.300000000000011</v>
      </c>
      <c r="Q51">
        <v>19.8</v>
      </c>
      <c r="R51">
        <v>0</v>
      </c>
      <c r="S51">
        <v>0</v>
      </c>
      <c r="T51">
        <f t="shared" si="3"/>
        <v>50.500000000000014</v>
      </c>
      <c r="U51">
        <v>105.3</v>
      </c>
      <c r="V51" s="254">
        <v>0.66761633428300104</v>
      </c>
      <c r="W51">
        <v>35</v>
      </c>
      <c r="X51">
        <v>70.300000000000011</v>
      </c>
      <c r="Y51" s="2">
        <v>1</v>
      </c>
    </row>
    <row r="52" spans="1:25" x14ac:dyDescent="0.2">
      <c r="A52" s="3" t="s">
        <v>108</v>
      </c>
      <c r="B52" s="18" t="s">
        <v>109</v>
      </c>
      <c r="C52">
        <v>143</v>
      </c>
      <c r="D52">
        <v>15</v>
      </c>
      <c r="E52">
        <v>0</v>
      </c>
      <c r="F52">
        <v>28.1</v>
      </c>
      <c r="G52">
        <f t="shared" si="0"/>
        <v>99.9</v>
      </c>
      <c r="H52">
        <v>1039.0999999999999</v>
      </c>
      <c r="I52" s="2">
        <f t="shared" si="1"/>
        <v>0.13761909344625159</v>
      </c>
      <c r="J52">
        <v>139.19999999999999</v>
      </c>
      <c r="K52">
        <v>899.89999999999986</v>
      </c>
      <c r="L52" s="2">
        <f t="shared" si="2"/>
        <v>0.15890654517168576</v>
      </c>
      <c r="N52" s="17">
        <v>1001</v>
      </c>
      <c r="O52" t="s">
        <v>193</v>
      </c>
      <c r="P52">
        <v>13.399999999999999</v>
      </c>
      <c r="Q52">
        <v>1.5</v>
      </c>
      <c r="R52">
        <v>0</v>
      </c>
      <c r="S52">
        <v>0</v>
      </c>
      <c r="T52">
        <f t="shared" si="3"/>
        <v>11.899999999999999</v>
      </c>
      <c r="U52">
        <v>13.399999999999999</v>
      </c>
      <c r="V52" s="254">
        <v>1</v>
      </c>
      <c r="W52">
        <v>0</v>
      </c>
      <c r="X52">
        <v>13.399999999999999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233.39999999999998</v>
      </c>
      <c r="D53">
        <v>42.6</v>
      </c>
      <c r="E53">
        <v>0</v>
      </c>
      <c r="F53">
        <v>25.900000000000006</v>
      </c>
      <c r="G53">
        <f t="shared" si="0"/>
        <v>164.89999999999998</v>
      </c>
      <c r="H53">
        <v>380.90000000000003</v>
      </c>
      <c r="I53" s="2">
        <f t="shared" si="1"/>
        <v>0.61275925439747958</v>
      </c>
      <c r="J53">
        <v>0</v>
      </c>
      <c r="K53">
        <v>380.90000000000003</v>
      </c>
      <c r="L53" s="2">
        <f t="shared" si="2"/>
        <v>0.61275925439747958</v>
      </c>
      <c r="N53" s="17">
        <v>1002</v>
      </c>
      <c r="O53" t="s">
        <v>194</v>
      </c>
      <c r="P53">
        <v>18.8</v>
      </c>
      <c r="Q53">
        <v>63.3</v>
      </c>
      <c r="R53">
        <v>0</v>
      </c>
      <c r="S53">
        <v>0</v>
      </c>
      <c r="T53">
        <f t="shared" si="3"/>
        <v>-44.5</v>
      </c>
      <c r="U53">
        <v>313.60000000000002</v>
      </c>
      <c r="V53" s="254">
        <v>5.9948979591836732E-2</v>
      </c>
      <c r="W53">
        <v>0</v>
      </c>
      <c r="X53">
        <v>313.60000000000002</v>
      </c>
      <c r="Y53" s="2">
        <v>5.9948979591836732E-2</v>
      </c>
    </row>
    <row r="54" spans="1:25" x14ac:dyDescent="0.2">
      <c r="A54" s="3" t="s">
        <v>112</v>
      </c>
      <c r="B54" s="18" t="s">
        <v>113</v>
      </c>
      <c r="C54">
        <v>5.2</v>
      </c>
      <c r="D54">
        <v>1</v>
      </c>
      <c r="E54">
        <v>0</v>
      </c>
      <c r="F54">
        <v>0</v>
      </c>
      <c r="G54">
        <f t="shared" si="0"/>
        <v>4.2</v>
      </c>
      <c r="H54">
        <v>5.7</v>
      </c>
      <c r="I54" s="2">
        <f t="shared" si="1"/>
        <v>0.91228070175438591</v>
      </c>
      <c r="J54">
        <v>0</v>
      </c>
      <c r="K54">
        <v>5.7</v>
      </c>
      <c r="L54" s="2">
        <f t="shared" si="2"/>
        <v>0.91228070175438591</v>
      </c>
      <c r="N54" s="17">
        <v>1003</v>
      </c>
      <c r="O54" t="s">
        <v>195</v>
      </c>
      <c r="P54">
        <v>3</v>
      </c>
      <c r="Q54">
        <v>0.4</v>
      </c>
      <c r="R54">
        <v>0</v>
      </c>
      <c r="S54">
        <v>0</v>
      </c>
      <c r="T54">
        <f t="shared" si="3"/>
        <v>2.6</v>
      </c>
      <c r="U54">
        <v>3</v>
      </c>
      <c r="V54" s="254">
        <v>1</v>
      </c>
      <c r="W54">
        <v>0</v>
      </c>
      <c r="X54">
        <v>3</v>
      </c>
      <c r="Y54" s="2">
        <v>1</v>
      </c>
    </row>
    <row r="55" spans="1:25" x14ac:dyDescent="0.2">
      <c r="A55" s="3" t="s">
        <v>114</v>
      </c>
      <c r="B55" s="18" t="s">
        <v>115</v>
      </c>
      <c r="C55">
        <v>1855.6</v>
      </c>
      <c r="D55">
        <v>732.49999999999989</v>
      </c>
      <c r="E55">
        <v>0</v>
      </c>
      <c r="F55">
        <v>42.699999999999996</v>
      </c>
      <c r="G55">
        <f t="shared" si="0"/>
        <v>1080.4000000000001</v>
      </c>
      <c r="H55">
        <v>2709.7</v>
      </c>
      <c r="I55" s="2">
        <f t="shared" si="1"/>
        <v>0.68479905524596818</v>
      </c>
      <c r="J55">
        <v>0</v>
      </c>
      <c r="K55">
        <v>2709.7</v>
      </c>
      <c r="L55" s="2">
        <f t="shared" si="2"/>
        <v>0.68479905524596818</v>
      </c>
      <c r="N55" s="17">
        <v>1004</v>
      </c>
      <c r="O55" t="s">
        <v>196</v>
      </c>
      <c r="P55">
        <v>42.9</v>
      </c>
      <c r="Q55">
        <v>33.9</v>
      </c>
      <c r="R55">
        <v>0</v>
      </c>
      <c r="S55">
        <v>0</v>
      </c>
      <c r="T55">
        <f t="shared" si="3"/>
        <v>9</v>
      </c>
      <c r="U55">
        <v>846.9</v>
      </c>
      <c r="V55" s="254">
        <v>5.065533120793482E-2</v>
      </c>
      <c r="W55">
        <v>89.6</v>
      </c>
      <c r="X55">
        <v>757.3</v>
      </c>
      <c r="Y55" s="2">
        <v>5.6648620097715568E-2</v>
      </c>
    </row>
    <row r="56" spans="1:25" x14ac:dyDescent="0.2">
      <c r="A56" s="3" t="s">
        <v>116</v>
      </c>
      <c r="B56" s="18" t="s">
        <v>117</v>
      </c>
      <c r="C56">
        <v>0.4</v>
      </c>
      <c r="D56">
        <v>0.70000000000000007</v>
      </c>
      <c r="E56">
        <v>0</v>
      </c>
      <c r="F56">
        <v>0.4</v>
      </c>
      <c r="G56">
        <f t="shared" si="0"/>
        <v>-0.70000000000000007</v>
      </c>
      <c r="H56">
        <v>7.1</v>
      </c>
      <c r="I56" s="2">
        <f t="shared" si="1"/>
        <v>5.6338028169014093E-2</v>
      </c>
      <c r="J56">
        <v>0</v>
      </c>
      <c r="K56">
        <v>7.1</v>
      </c>
      <c r="L56" s="2">
        <f t="shared" si="2"/>
        <v>5.6338028169014093E-2</v>
      </c>
      <c r="N56" s="17">
        <v>1005</v>
      </c>
      <c r="O56" t="s">
        <v>197</v>
      </c>
      <c r="P56">
        <v>19</v>
      </c>
      <c r="Q56">
        <v>4.0999999999999996</v>
      </c>
      <c r="R56">
        <v>0</v>
      </c>
      <c r="S56">
        <v>0</v>
      </c>
      <c r="T56">
        <f t="shared" si="3"/>
        <v>14.9</v>
      </c>
      <c r="U56">
        <v>44.4</v>
      </c>
      <c r="V56" s="254">
        <v>0.42792792792792794</v>
      </c>
      <c r="W56">
        <v>0</v>
      </c>
      <c r="X56">
        <v>44.4</v>
      </c>
      <c r="Y56" s="2">
        <v>0.42792792792792794</v>
      </c>
    </row>
    <row r="57" spans="1:25" x14ac:dyDescent="0.2">
      <c r="A57" s="3" t="s">
        <v>118</v>
      </c>
      <c r="B57" s="18" t="s">
        <v>119</v>
      </c>
      <c r="C57">
        <v>192.3</v>
      </c>
      <c r="D57">
        <v>80.3</v>
      </c>
      <c r="E57">
        <v>0</v>
      </c>
      <c r="F57">
        <v>0</v>
      </c>
      <c r="G57">
        <f t="shared" si="0"/>
        <v>112.00000000000001</v>
      </c>
      <c r="H57">
        <v>476.09999999999997</v>
      </c>
      <c r="I57" s="2">
        <f t="shared" si="1"/>
        <v>0.40390674228103346</v>
      </c>
      <c r="J57">
        <v>7.6</v>
      </c>
      <c r="K57">
        <v>468.49999999999994</v>
      </c>
      <c r="L57" s="2">
        <f t="shared" si="2"/>
        <v>0.41045891141942376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f t="shared" si="3"/>
        <v>0</v>
      </c>
      <c r="U57">
        <v>2664.7000000000003</v>
      </c>
      <c r="V57" s="254">
        <v>0</v>
      </c>
      <c r="W57">
        <v>162.1</v>
      </c>
      <c r="X57">
        <v>2502.6000000000004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341.6</v>
      </c>
      <c r="D58">
        <v>33.299999999999997</v>
      </c>
      <c r="E58">
        <v>0</v>
      </c>
      <c r="F58">
        <v>5.8000000000000007</v>
      </c>
      <c r="G58">
        <f t="shared" si="0"/>
        <v>302.5</v>
      </c>
      <c r="H58">
        <v>842.5</v>
      </c>
      <c r="I58" s="2">
        <f t="shared" si="1"/>
        <v>0.40545994065281904</v>
      </c>
      <c r="J58">
        <v>25</v>
      </c>
      <c r="K58">
        <v>817.5</v>
      </c>
      <c r="L58" s="2">
        <f t="shared" si="2"/>
        <v>0.41785932721712543</v>
      </c>
    </row>
    <row r="59" spans="1:25" x14ac:dyDescent="0.2">
      <c r="A59" s="3" t="s">
        <v>122</v>
      </c>
      <c r="B59" s="18" t="s">
        <v>123</v>
      </c>
      <c r="C59">
        <v>49.2</v>
      </c>
      <c r="D59">
        <v>11.5</v>
      </c>
      <c r="E59">
        <v>0</v>
      </c>
      <c r="F59">
        <v>17.3</v>
      </c>
      <c r="G59">
        <f t="shared" si="0"/>
        <v>20.400000000000002</v>
      </c>
      <c r="H59">
        <v>394.2</v>
      </c>
      <c r="I59" s="2">
        <f t="shared" si="1"/>
        <v>0.12480974124809742</v>
      </c>
      <c r="J59">
        <v>4</v>
      </c>
      <c r="K59">
        <v>390.2</v>
      </c>
      <c r="L59" s="2">
        <f t="shared" si="2"/>
        <v>0.12608918503331626</v>
      </c>
      <c r="O59" t="s">
        <v>213</v>
      </c>
    </row>
    <row r="60" spans="1:25" x14ac:dyDescent="0.2">
      <c r="O60" t="s">
        <v>214</v>
      </c>
      <c r="P60" s="32">
        <f>SUM(P2:P59)</f>
        <v>13230.7</v>
      </c>
      <c r="Q60" s="32">
        <f t="shared" ref="Q60:U60" si="4">SUM(Q2:Q59)</f>
        <v>4114.3</v>
      </c>
      <c r="R60" s="32">
        <f t="shared" si="4"/>
        <v>349.7</v>
      </c>
      <c r="S60" s="32">
        <f t="shared" si="4"/>
        <v>775.2</v>
      </c>
      <c r="T60" s="32">
        <f t="shared" si="4"/>
        <v>7991.4999999999991</v>
      </c>
      <c r="U60" s="32">
        <f t="shared" si="4"/>
        <v>33973.399999999994</v>
      </c>
      <c r="V60" s="33">
        <v>0.38944291710573564</v>
      </c>
      <c r="W60" s="32">
        <f t="shared" ref="W60" si="5">SUM(W2:W59)</f>
        <v>777.50000000000011</v>
      </c>
      <c r="X60" s="32">
        <f t="shared" ref="X60" si="6">SUM(X2:X59)</f>
        <v>33195.899999999994</v>
      </c>
      <c r="Y60" s="33">
        <v>0.39856428052861953</v>
      </c>
    </row>
    <row r="61" spans="1:25" x14ac:dyDescent="0.2">
      <c r="C61">
        <f>SUM(C2:C60)</f>
        <v>13230.699999999995</v>
      </c>
      <c r="D61">
        <f t="shared" ref="D61:K61" si="7">SUM(D2:D60)</f>
        <v>4114.2999999999993</v>
      </c>
      <c r="E61">
        <f t="shared" si="7"/>
        <v>349.7</v>
      </c>
      <c r="F61">
        <f t="shared" si="7"/>
        <v>775.19999999999982</v>
      </c>
      <c r="G61">
        <f t="shared" si="7"/>
        <v>7991.4999999999973</v>
      </c>
      <c r="H61">
        <f t="shared" si="7"/>
        <v>33973.399999999994</v>
      </c>
      <c r="I61" s="33">
        <f t="shared" si="1"/>
        <v>0.38944291710573559</v>
      </c>
      <c r="J61">
        <f t="shared" si="7"/>
        <v>777.50000000000011</v>
      </c>
      <c r="K61">
        <f t="shared" si="7"/>
        <v>33195.899999999994</v>
      </c>
      <c r="L61" s="33">
        <f t="shared" si="2"/>
        <v>0.39856428052861942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13230.699999999995</v>
      </c>
      <c r="Q62" s="32">
        <v>4114.2999999999993</v>
      </c>
      <c r="R62" s="32">
        <v>349.7</v>
      </c>
      <c r="S62" s="32">
        <v>775.19999999999982</v>
      </c>
      <c r="T62" s="32">
        <v>7991.4999999999973</v>
      </c>
      <c r="U62" s="32">
        <v>33973.399999999994</v>
      </c>
      <c r="V62" s="33">
        <v>0.38944291710573559</v>
      </c>
      <c r="W62" s="32">
        <v>777.50000000000011</v>
      </c>
      <c r="X62" s="32">
        <v>33195.899999999994</v>
      </c>
      <c r="Y62" s="33">
        <v>0.39856428052861942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13230.699999999993</v>
      </c>
      <c r="Q64" s="32">
        <v>4114.300000000002</v>
      </c>
      <c r="R64" s="32">
        <v>349.7</v>
      </c>
      <c r="S64" s="32">
        <v>775.2</v>
      </c>
      <c r="T64" s="32">
        <v>7991.5000000000018</v>
      </c>
      <c r="U64" s="32">
        <v>33973.400000000009</v>
      </c>
      <c r="V64" s="33">
        <v>0.38944291710573536</v>
      </c>
      <c r="W64" s="32">
        <v>777.50000000000011</v>
      </c>
      <c r="X64" s="32">
        <v>33195.900000000009</v>
      </c>
      <c r="Y64" s="33">
        <v>0.3985642805286192</v>
      </c>
    </row>
    <row r="66" spans="3:25" x14ac:dyDescent="0.2">
      <c r="P66" s="32">
        <f>P60+'2002_Urban_GW_County'!C61+'2002_MW_GW_County'!C61</f>
        <v>17519.73</v>
      </c>
    </row>
    <row r="68" spans="3:25" x14ac:dyDescent="0.2">
      <c r="O68" s="258" t="s">
        <v>324</v>
      </c>
      <c r="P68" s="255">
        <v>13230.7</v>
      </c>
      <c r="Q68" s="255">
        <v>4114.3</v>
      </c>
      <c r="R68" s="255">
        <v>349.7</v>
      </c>
      <c r="S68" s="255">
        <v>775.2</v>
      </c>
      <c r="T68" s="255">
        <v>7991.5</v>
      </c>
      <c r="U68" s="255">
        <v>33973.4</v>
      </c>
      <c r="V68" s="256">
        <f>P68/U68</f>
        <v>0.38944291710573564</v>
      </c>
      <c r="W68" s="255">
        <v>777.50000000000011</v>
      </c>
      <c r="X68" s="255">
        <v>33195.9</v>
      </c>
      <c r="Y68" s="256">
        <f>P68/X68</f>
        <v>0.39856428052861953</v>
      </c>
    </row>
    <row r="69" spans="3:25" x14ac:dyDescent="0.2">
      <c r="O69" s="258" t="s">
        <v>323</v>
      </c>
      <c r="P69" s="255">
        <f>P68-P60</f>
        <v>0</v>
      </c>
      <c r="Q69" s="255">
        <f t="shared" ref="Q69:Y69" si="8">Q68-Q60</f>
        <v>0</v>
      </c>
      <c r="R69" s="255">
        <f t="shared" si="8"/>
        <v>0</v>
      </c>
      <c r="S69" s="255">
        <f t="shared" si="8"/>
        <v>0</v>
      </c>
      <c r="T69" s="255">
        <f t="shared" si="8"/>
        <v>0</v>
      </c>
      <c r="U69" s="255">
        <f t="shared" si="8"/>
        <v>0</v>
      </c>
      <c r="V69" s="255">
        <f t="shared" si="8"/>
        <v>0</v>
      </c>
      <c r="W69" s="255">
        <f t="shared" si="8"/>
        <v>0</v>
      </c>
      <c r="X69" s="255">
        <f t="shared" si="8"/>
        <v>0</v>
      </c>
      <c r="Y69" s="255">
        <f t="shared" si="8"/>
        <v>0</v>
      </c>
    </row>
    <row r="71" spans="3:25" x14ac:dyDescent="0.2">
      <c r="C71" s="12" t="s">
        <v>146</v>
      </c>
      <c r="O71" s="259" t="s">
        <v>325</v>
      </c>
      <c r="P71" s="259"/>
      <c r="Q71" s="259"/>
      <c r="R71" s="259"/>
    </row>
    <row r="72" spans="3:25" x14ac:dyDescent="0.2">
      <c r="C72">
        <v>701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topLeftCell="G37" workbookViewId="0">
      <selection activeCell="P60" sqref="P60:Y60"/>
    </sheetView>
  </sheetViews>
  <sheetFormatPr defaultRowHeight="12.75" x14ac:dyDescent="0.2"/>
  <cols>
    <col min="8" max="8" width="11.42578125" customWidth="1"/>
    <col min="11" max="11" width="12.140625" customWidth="1"/>
    <col min="12" max="12" width="11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t="s">
        <v>0</v>
      </c>
      <c r="D1" s="1" t="s">
        <v>1</v>
      </c>
      <c r="E1" s="1" t="s">
        <v>2</v>
      </c>
      <c r="F1" s="1" t="s">
        <v>3</v>
      </c>
      <c r="G1" s="1" t="s">
        <v>137</v>
      </c>
      <c r="H1" s="1" t="s">
        <v>138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31.200000000000003</v>
      </c>
      <c r="D2">
        <v>42.2</v>
      </c>
      <c r="E2">
        <v>10.4</v>
      </c>
      <c r="F2">
        <v>0</v>
      </c>
      <c r="G2">
        <v>-21.4</v>
      </c>
      <c r="H2">
        <v>267.60000000000002</v>
      </c>
      <c r="I2" s="2">
        <v>0.11659192825112108</v>
      </c>
      <c r="J2">
        <f>H2-K2</f>
        <v>0</v>
      </c>
      <c r="K2">
        <v>267.60000000000002</v>
      </c>
      <c r="L2" s="2">
        <v>0.11659192825112108</v>
      </c>
      <c r="N2" s="17">
        <v>101</v>
      </c>
      <c r="O2" t="s">
        <v>147</v>
      </c>
      <c r="P2">
        <v>7.5</v>
      </c>
      <c r="Q2">
        <v>2.9</v>
      </c>
      <c r="R2">
        <v>0</v>
      </c>
      <c r="S2">
        <v>0</v>
      </c>
      <c r="T2">
        <v>4.5999999999999996</v>
      </c>
      <c r="U2">
        <v>11.4</v>
      </c>
      <c r="V2" s="2">
        <v>0.6578947368421052</v>
      </c>
      <c r="W2">
        <f>U2-X2</f>
        <v>0</v>
      </c>
      <c r="X2">
        <v>11.4</v>
      </c>
      <c r="Y2" s="2">
        <v>0.6578947368421052</v>
      </c>
    </row>
    <row r="3" spans="1:25" x14ac:dyDescent="0.2">
      <c r="A3" s="3" t="s">
        <v>10</v>
      </c>
      <c r="B3" s="18" t="s">
        <v>11</v>
      </c>
      <c r="C3">
        <v>0.3</v>
      </c>
      <c r="D3">
        <v>0.1</v>
      </c>
      <c r="E3">
        <v>0</v>
      </c>
      <c r="F3">
        <v>0</v>
      </c>
      <c r="G3">
        <v>0.19999999999999998</v>
      </c>
      <c r="H3">
        <v>0.4</v>
      </c>
      <c r="I3" s="2">
        <v>0.74999999999999989</v>
      </c>
      <c r="J3">
        <f t="shared" ref="J3:J59" si="0">H3-K3</f>
        <v>0</v>
      </c>
      <c r="K3">
        <v>0.4</v>
      </c>
      <c r="L3" s="2">
        <v>0.74999999999999989</v>
      </c>
      <c r="N3" s="17">
        <v>102</v>
      </c>
      <c r="O3" t="s">
        <v>148</v>
      </c>
      <c r="P3">
        <v>5.7999999999999989</v>
      </c>
      <c r="Q3">
        <v>5.5</v>
      </c>
      <c r="R3">
        <v>0</v>
      </c>
      <c r="S3">
        <v>0</v>
      </c>
      <c r="T3">
        <v>0.2999999999999996</v>
      </c>
      <c r="U3">
        <v>12.2</v>
      </c>
      <c r="V3" s="2">
        <v>0.47540983606557369</v>
      </c>
      <c r="W3">
        <f t="shared" ref="W3:W57" si="1">U3-X3</f>
        <v>0</v>
      </c>
      <c r="X3">
        <v>12.2</v>
      </c>
      <c r="Y3" s="2">
        <v>0.47540983606557369</v>
      </c>
    </row>
    <row r="4" spans="1:25" x14ac:dyDescent="0.2">
      <c r="A4" s="3" t="s">
        <v>12</v>
      </c>
      <c r="B4" s="18" t="s">
        <v>13</v>
      </c>
      <c r="C4">
        <v>1.5</v>
      </c>
      <c r="D4">
        <v>4.5</v>
      </c>
      <c r="E4">
        <v>0</v>
      </c>
      <c r="F4">
        <v>0.1</v>
      </c>
      <c r="G4">
        <v>-3.0999999999999996</v>
      </c>
      <c r="H4">
        <v>10.899999999999999</v>
      </c>
      <c r="I4" s="2">
        <v>0.13761467889908258</v>
      </c>
      <c r="J4">
        <f t="shared" si="0"/>
        <v>0.40000000000000036</v>
      </c>
      <c r="K4">
        <v>10.499999999999998</v>
      </c>
      <c r="L4" s="2">
        <v>0.14285714285714288</v>
      </c>
      <c r="N4" s="17">
        <v>103</v>
      </c>
      <c r="O4" t="s">
        <v>149</v>
      </c>
      <c r="P4">
        <v>19.2</v>
      </c>
      <c r="Q4">
        <v>8.6</v>
      </c>
      <c r="R4">
        <v>0</v>
      </c>
      <c r="S4">
        <v>0</v>
      </c>
      <c r="T4">
        <v>10.600000000000001</v>
      </c>
      <c r="U4">
        <v>48.2</v>
      </c>
      <c r="V4" s="2">
        <v>0.39834024896265557</v>
      </c>
      <c r="W4">
        <f t="shared" si="1"/>
        <v>1.2999999999999972</v>
      </c>
      <c r="X4">
        <v>46.900000000000006</v>
      </c>
      <c r="Y4" s="2">
        <v>0.40938166311300633</v>
      </c>
    </row>
    <row r="5" spans="1:25" x14ac:dyDescent="0.2">
      <c r="A5" s="3" t="s">
        <v>14</v>
      </c>
      <c r="B5" s="18" t="s">
        <v>15</v>
      </c>
      <c r="C5">
        <v>48.7</v>
      </c>
      <c r="D5">
        <v>16.199999999999996</v>
      </c>
      <c r="E5">
        <v>0</v>
      </c>
      <c r="F5">
        <v>0</v>
      </c>
      <c r="G5">
        <v>32.500000000000007</v>
      </c>
      <c r="H5">
        <v>69</v>
      </c>
      <c r="I5" s="2">
        <v>0.70579710144927543</v>
      </c>
      <c r="J5">
        <f t="shared" si="0"/>
        <v>0</v>
      </c>
      <c r="K5">
        <v>69</v>
      </c>
      <c r="L5" s="2">
        <v>0.70579710144927543</v>
      </c>
      <c r="N5" s="17">
        <v>104</v>
      </c>
      <c r="O5" t="s">
        <v>150</v>
      </c>
      <c r="P5">
        <v>32.299999999999997</v>
      </c>
      <c r="Q5">
        <v>13.200000000000001</v>
      </c>
      <c r="R5">
        <v>0</v>
      </c>
      <c r="S5">
        <v>0</v>
      </c>
      <c r="T5">
        <v>19.099999999999994</v>
      </c>
      <c r="U5">
        <v>80</v>
      </c>
      <c r="V5" s="2">
        <v>0.40374999999999994</v>
      </c>
      <c r="W5">
        <f t="shared" si="1"/>
        <v>8.4000000000000057</v>
      </c>
      <c r="X5">
        <v>71.599999999999994</v>
      </c>
      <c r="Y5" s="2">
        <v>0.4511173184357542</v>
      </c>
    </row>
    <row r="6" spans="1:25" x14ac:dyDescent="0.2">
      <c r="A6" s="3" t="s">
        <v>16</v>
      </c>
      <c r="B6" s="18" t="s">
        <v>17</v>
      </c>
      <c r="C6">
        <v>0.7</v>
      </c>
      <c r="D6">
        <v>4.5999999999999996</v>
      </c>
      <c r="E6">
        <v>0</v>
      </c>
      <c r="F6">
        <v>0.4</v>
      </c>
      <c r="G6">
        <v>-4.3</v>
      </c>
      <c r="H6">
        <v>10.600000000000001</v>
      </c>
      <c r="I6" s="2">
        <v>6.6037735849056589E-2</v>
      </c>
      <c r="J6">
        <f t="shared" si="0"/>
        <v>0</v>
      </c>
      <c r="K6">
        <v>10.600000000000001</v>
      </c>
      <c r="L6" s="2">
        <v>6.6037735849056589E-2</v>
      </c>
      <c r="N6" s="17">
        <v>201</v>
      </c>
      <c r="O6" t="s">
        <v>151</v>
      </c>
      <c r="P6">
        <v>16.700000000000003</v>
      </c>
      <c r="Q6">
        <v>16.3</v>
      </c>
      <c r="R6">
        <v>0</v>
      </c>
      <c r="S6">
        <v>2</v>
      </c>
      <c r="T6">
        <v>-1.5999999999999992</v>
      </c>
      <c r="U6">
        <v>165.4</v>
      </c>
      <c r="V6" s="2">
        <v>0.10096735187424427</v>
      </c>
      <c r="W6">
        <f t="shared" si="1"/>
        <v>0</v>
      </c>
      <c r="X6">
        <v>165.4</v>
      </c>
      <c r="Y6" s="2">
        <v>0.10096735187424427</v>
      </c>
    </row>
    <row r="7" spans="1:25" x14ac:dyDescent="0.2">
      <c r="A7" s="3" t="s">
        <v>18</v>
      </c>
      <c r="B7" s="18" t="s">
        <v>19</v>
      </c>
      <c r="C7">
        <v>8.1999999999999993</v>
      </c>
      <c r="D7">
        <v>2.2000000000000002</v>
      </c>
      <c r="E7">
        <v>0</v>
      </c>
      <c r="F7">
        <v>0</v>
      </c>
      <c r="G7">
        <v>5.9999999999999991</v>
      </c>
      <c r="H7">
        <v>8.4</v>
      </c>
      <c r="I7" s="2">
        <v>0.97619047619047605</v>
      </c>
      <c r="J7">
        <f t="shared" si="0"/>
        <v>0</v>
      </c>
      <c r="K7">
        <v>8.4</v>
      </c>
      <c r="L7" s="2">
        <v>0.97619047619047605</v>
      </c>
      <c r="N7" s="17">
        <v>202</v>
      </c>
      <c r="O7" t="s">
        <v>152</v>
      </c>
      <c r="P7">
        <v>158.4</v>
      </c>
      <c r="Q7">
        <v>170.29999999999998</v>
      </c>
      <c r="R7">
        <v>10.4</v>
      </c>
      <c r="S7">
        <v>6.1</v>
      </c>
      <c r="T7">
        <v>-28.400000000000009</v>
      </c>
      <c r="U7">
        <v>1081.5</v>
      </c>
      <c r="V7" s="2">
        <v>0.14646324549237172</v>
      </c>
      <c r="W7">
        <f t="shared" si="1"/>
        <v>0</v>
      </c>
      <c r="X7">
        <v>1081.5</v>
      </c>
      <c r="Y7" s="2">
        <v>0.14646324549237172</v>
      </c>
    </row>
    <row r="8" spans="1:25" x14ac:dyDescent="0.2">
      <c r="A8" s="3" t="s">
        <v>20</v>
      </c>
      <c r="B8" s="18" t="s">
        <v>21</v>
      </c>
      <c r="C8">
        <v>3.1</v>
      </c>
      <c r="D8">
        <v>11</v>
      </c>
      <c r="E8">
        <v>0</v>
      </c>
      <c r="F8">
        <v>4.8</v>
      </c>
      <c r="G8">
        <v>-12.700000000000001</v>
      </c>
      <c r="H8">
        <v>230.7</v>
      </c>
      <c r="I8" s="2">
        <v>1.3437364542696143E-2</v>
      </c>
      <c r="J8">
        <f t="shared" si="0"/>
        <v>0</v>
      </c>
      <c r="K8">
        <v>230.7</v>
      </c>
      <c r="L8" s="2">
        <v>1.3437364542696143E-2</v>
      </c>
      <c r="N8" s="17">
        <v>301</v>
      </c>
      <c r="O8" t="s">
        <v>153</v>
      </c>
      <c r="P8">
        <v>115.79999999999998</v>
      </c>
      <c r="Q8">
        <v>60.000000000000007</v>
      </c>
      <c r="R8">
        <v>0</v>
      </c>
      <c r="S8">
        <v>0</v>
      </c>
      <c r="T8">
        <v>55.800000000000011</v>
      </c>
      <c r="U8">
        <v>145.69999999999996</v>
      </c>
      <c r="V8" s="2">
        <v>0.79478380233356216</v>
      </c>
      <c r="W8">
        <f t="shared" si="1"/>
        <v>3.5</v>
      </c>
      <c r="X8">
        <v>142.19999999999996</v>
      </c>
      <c r="Y8" s="2">
        <v>0.81434599156118159</v>
      </c>
    </row>
    <row r="9" spans="1:25" x14ac:dyDescent="0.2">
      <c r="A9" s="3" t="s">
        <v>22</v>
      </c>
      <c r="B9" s="18" t="s">
        <v>23</v>
      </c>
      <c r="C9">
        <v>1.5</v>
      </c>
      <c r="D9">
        <v>2.1</v>
      </c>
      <c r="E9">
        <v>0</v>
      </c>
      <c r="F9">
        <v>0</v>
      </c>
      <c r="G9">
        <v>-0.60000000000000009</v>
      </c>
      <c r="H9">
        <v>4.6999999999999993</v>
      </c>
      <c r="I9" s="2">
        <v>0.31914893617021284</v>
      </c>
      <c r="J9">
        <f t="shared" si="0"/>
        <v>0</v>
      </c>
      <c r="K9">
        <v>4.6999999999999993</v>
      </c>
      <c r="L9" s="2">
        <v>0.31914893617021284</v>
      </c>
      <c r="N9" s="17">
        <v>302</v>
      </c>
      <c r="O9" t="s">
        <v>154</v>
      </c>
      <c r="P9">
        <v>69.389999999999986</v>
      </c>
      <c r="Q9">
        <v>22.3</v>
      </c>
      <c r="R9">
        <v>0</v>
      </c>
      <c r="S9">
        <v>0</v>
      </c>
      <c r="T9">
        <v>47.089999999999996</v>
      </c>
      <c r="U9">
        <v>138.59</v>
      </c>
      <c r="V9" s="2">
        <v>0.50068547514250661</v>
      </c>
      <c r="W9">
        <f t="shared" si="1"/>
        <v>0</v>
      </c>
      <c r="X9">
        <v>138.59</v>
      </c>
      <c r="Y9" s="2">
        <v>0.50068547514250661</v>
      </c>
    </row>
    <row r="10" spans="1:25" x14ac:dyDescent="0.2">
      <c r="A10" s="3" t="s">
        <v>24</v>
      </c>
      <c r="B10" s="18" t="s">
        <v>25</v>
      </c>
      <c r="C10">
        <v>9.8000000000000007</v>
      </c>
      <c r="D10">
        <v>2.5</v>
      </c>
      <c r="E10">
        <v>0</v>
      </c>
      <c r="F10">
        <v>0.6</v>
      </c>
      <c r="G10">
        <v>6.7000000000000011</v>
      </c>
      <c r="H10">
        <v>42.5</v>
      </c>
      <c r="I10" s="2">
        <v>0.23058823529411768</v>
      </c>
      <c r="J10">
        <f t="shared" si="0"/>
        <v>0</v>
      </c>
      <c r="K10">
        <v>42.5</v>
      </c>
      <c r="L10" s="2">
        <v>0.23058823529411768</v>
      </c>
      <c r="N10" s="17">
        <v>401</v>
      </c>
      <c r="O10" t="s">
        <v>93</v>
      </c>
      <c r="P10">
        <v>70.400000000000006</v>
      </c>
      <c r="Q10">
        <v>35.1</v>
      </c>
      <c r="R10">
        <v>0</v>
      </c>
      <c r="S10">
        <v>0</v>
      </c>
      <c r="T10">
        <v>35.299999999999997</v>
      </c>
      <c r="U10">
        <v>268.60000000000002</v>
      </c>
      <c r="V10" s="2">
        <v>0.26209977661950856</v>
      </c>
      <c r="W10">
        <f t="shared" si="1"/>
        <v>0</v>
      </c>
      <c r="X10">
        <v>268.60000000000002</v>
      </c>
      <c r="Y10" s="2">
        <v>0.26209977661950856</v>
      </c>
    </row>
    <row r="11" spans="1:25" x14ac:dyDescent="0.2">
      <c r="A11" s="3" t="s">
        <v>26</v>
      </c>
      <c r="B11" s="18" t="s">
        <v>27</v>
      </c>
      <c r="C11">
        <v>244</v>
      </c>
      <c r="D11">
        <v>197.99999999999994</v>
      </c>
      <c r="E11">
        <v>0</v>
      </c>
      <c r="F11">
        <v>0</v>
      </c>
      <c r="G11">
        <v>46.000000000000057</v>
      </c>
      <c r="H11">
        <v>312.80000000000007</v>
      </c>
      <c r="I11" s="2">
        <v>0.78005115089514054</v>
      </c>
      <c r="J11">
        <f t="shared" si="0"/>
        <v>0</v>
      </c>
      <c r="K11">
        <v>312.80000000000007</v>
      </c>
      <c r="L11" s="2">
        <v>0.78005115089514054</v>
      </c>
      <c r="N11" s="17">
        <v>402</v>
      </c>
      <c r="O11" t="s">
        <v>155</v>
      </c>
      <c r="P11">
        <v>594.79999999999995</v>
      </c>
      <c r="Q11">
        <v>67.599999999999994</v>
      </c>
      <c r="R11">
        <v>0</v>
      </c>
      <c r="S11">
        <v>0</v>
      </c>
      <c r="T11">
        <v>527.20000000000005</v>
      </c>
      <c r="U11">
        <v>1763.8000000000002</v>
      </c>
      <c r="V11" s="2">
        <v>0.33722644290735904</v>
      </c>
      <c r="W11">
        <f t="shared" si="1"/>
        <v>0</v>
      </c>
      <c r="X11">
        <v>1763.8000000000002</v>
      </c>
      <c r="Y11" s="2">
        <v>0.33722644290735904</v>
      </c>
    </row>
    <row r="12" spans="1:25" x14ac:dyDescent="0.2">
      <c r="A12" s="3" t="s">
        <v>28</v>
      </c>
      <c r="B12" s="18" t="s">
        <v>29</v>
      </c>
      <c r="C12">
        <v>10.6</v>
      </c>
      <c r="D12">
        <v>5.3000000000000007</v>
      </c>
      <c r="E12">
        <v>0</v>
      </c>
      <c r="F12">
        <v>0</v>
      </c>
      <c r="G12">
        <v>5.2999999999999989</v>
      </c>
      <c r="H12">
        <v>10.700000000000001</v>
      </c>
      <c r="I12" s="2">
        <v>0.99065420560747652</v>
      </c>
      <c r="J12">
        <f t="shared" si="0"/>
        <v>0</v>
      </c>
      <c r="K12">
        <v>10.700000000000001</v>
      </c>
      <c r="L12" s="2">
        <v>0.99065420560747652</v>
      </c>
      <c r="N12" s="17">
        <v>403</v>
      </c>
      <c r="O12" t="s">
        <v>156</v>
      </c>
      <c r="P12">
        <v>797.10000000000014</v>
      </c>
      <c r="Q12">
        <v>287</v>
      </c>
      <c r="R12">
        <v>0</v>
      </c>
      <c r="S12">
        <v>0</v>
      </c>
      <c r="T12">
        <v>510.1</v>
      </c>
      <c r="U12">
        <v>1276.5999999999999</v>
      </c>
      <c r="V12" s="2">
        <v>0.62439291869027114</v>
      </c>
      <c r="W12">
        <f t="shared" si="1"/>
        <v>0</v>
      </c>
      <c r="X12">
        <v>1276.5999999999999</v>
      </c>
      <c r="Y12" s="2">
        <v>0.62439291869027114</v>
      </c>
    </row>
    <row r="13" spans="1:25" x14ac:dyDescent="0.2">
      <c r="A13" s="3" t="s">
        <v>30</v>
      </c>
      <c r="B13" s="18" t="s">
        <v>31</v>
      </c>
      <c r="C13">
        <v>18.399999999999999</v>
      </c>
      <c r="D13">
        <v>6.6</v>
      </c>
      <c r="E13">
        <v>0</v>
      </c>
      <c r="F13">
        <v>0</v>
      </c>
      <c r="G13">
        <v>11.799999999999999</v>
      </c>
      <c r="H13">
        <v>43.7</v>
      </c>
      <c r="I13" s="2">
        <v>0.42105263157894729</v>
      </c>
      <c r="J13">
        <f t="shared" si="0"/>
        <v>0</v>
      </c>
      <c r="K13">
        <v>43.7</v>
      </c>
      <c r="L13" s="2">
        <v>0.42105263157894729</v>
      </c>
      <c r="N13" s="17">
        <v>404</v>
      </c>
      <c r="O13" t="s">
        <v>81</v>
      </c>
      <c r="P13">
        <v>60.5</v>
      </c>
      <c r="Q13">
        <v>11.200000000000001</v>
      </c>
      <c r="R13">
        <v>0</v>
      </c>
      <c r="S13">
        <v>0</v>
      </c>
      <c r="T13">
        <v>49.300000000000004</v>
      </c>
      <c r="U13">
        <v>773.9</v>
      </c>
      <c r="V13" s="2">
        <v>7.8175474867553954E-2</v>
      </c>
      <c r="W13">
        <f t="shared" si="1"/>
        <v>0</v>
      </c>
      <c r="X13">
        <v>773.9</v>
      </c>
      <c r="Y13" s="2">
        <v>7.8175474867553954E-2</v>
      </c>
    </row>
    <row r="14" spans="1:25" x14ac:dyDescent="0.2">
      <c r="A14" s="3" t="s">
        <v>32</v>
      </c>
      <c r="B14" s="18" t="s">
        <v>33</v>
      </c>
      <c r="C14">
        <v>2.1</v>
      </c>
      <c r="D14">
        <v>0.60000000000000009</v>
      </c>
      <c r="E14">
        <v>0</v>
      </c>
      <c r="F14">
        <v>0</v>
      </c>
      <c r="G14">
        <v>1.5</v>
      </c>
      <c r="H14">
        <v>117.49999999999999</v>
      </c>
      <c r="I14" s="2">
        <v>1.7872340425531919E-2</v>
      </c>
      <c r="J14">
        <f t="shared" si="0"/>
        <v>0</v>
      </c>
      <c r="K14">
        <v>117.49999999999999</v>
      </c>
      <c r="L14" s="2">
        <v>1.7872340425531919E-2</v>
      </c>
      <c r="N14" s="17">
        <v>501</v>
      </c>
      <c r="O14" t="s">
        <v>157</v>
      </c>
      <c r="P14">
        <v>12.2</v>
      </c>
      <c r="Q14">
        <v>7.8</v>
      </c>
      <c r="R14">
        <v>0</v>
      </c>
      <c r="S14">
        <v>0</v>
      </c>
      <c r="T14">
        <v>4.4000000000000004</v>
      </c>
      <c r="U14">
        <v>16.899999999999999</v>
      </c>
      <c r="V14" s="2">
        <v>0.72189349112426038</v>
      </c>
      <c r="W14">
        <f t="shared" si="1"/>
        <v>0</v>
      </c>
      <c r="X14">
        <v>16.899999999999999</v>
      </c>
      <c r="Y14" s="2">
        <v>0.72189349112426038</v>
      </c>
    </row>
    <row r="15" spans="1:25" x14ac:dyDescent="0.2">
      <c r="A15" s="3" t="s">
        <v>34</v>
      </c>
      <c r="B15" s="18" t="s">
        <v>35</v>
      </c>
      <c r="C15">
        <v>12.399999999999999</v>
      </c>
      <c r="D15">
        <v>5.4</v>
      </c>
      <c r="E15">
        <v>0</v>
      </c>
      <c r="F15">
        <v>0</v>
      </c>
      <c r="G15">
        <v>6.9999999999999982</v>
      </c>
      <c r="H15">
        <v>12.399999999999999</v>
      </c>
      <c r="I15" s="2">
        <v>1</v>
      </c>
      <c r="J15">
        <f t="shared" si="0"/>
        <v>0</v>
      </c>
      <c r="K15">
        <v>12.399999999999999</v>
      </c>
      <c r="L15" s="2">
        <v>1</v>
      </c>
      <c r="N15" s="17">
        <v>502</v>
      </c>
      <c r="O15" t="s">
        <v>158</v>
      </c>
      <c r="P15">
        <v>0.6</v>
      </c>
      <c r="Q15">
        <v>0.30000000000000004</v>
      </c>
      <c r="R15">
        <v>0</v>
      </c>
      <c r="S15">
        <v>0</v>
      </c>
      <c r="T15">
        <v>0.3</v>
      </c>
      <c r="U15">
        <v>0.89999999999999991</v>
      </c>
      <c r="V15" s="2">
        <v>0.66666666666666674</v>
      </c>
      <c r="W15">
        <f t="shared" si="1"/>
        <v>0</v>
      </c>
      <c r="X15">
        <v>0.89999999999999991</v>
      </c>
      <c r="Y15" s="2">
        <v>0.66666666666666674</v>
      </c>
    </row>
    <row r="16" spans="1:25" x14ac:dyDescent="0.2">
      <c r="A16" s="3" t="s">
        <v>36</v>
      </c>
      <c r="B16" s="18" t="s">
        <v>37</v>
      </c>
      <c r="C16">
        <v>220.89999999999998</v>
      </c>
      <c r="D16">
        <v>91.2</v>
      </c>
      <c r="E16">
        <v>0.5</v>
      </c>
      <c r="F16">
        <v>0</v>
      </c>
      <c r="G16">
        <v>129.19999999999999</v>
      </c>
      <c r="H16">
        <v>232.3</v>
      </c>
      <c r="I16" s="2">
        <v>0.95092552733534208</v>
      </c>
      <c r="J16">
        <f t="shared" si="0"/>
        <v>4.9000000000000057</v>
      </c>
      <c r="K16">
        <v>227.4</v>
      </c>
      <c r="L16" s="2">
        <v>0.97141600703605968</v>
      </c>
      <c r="N16" s="17">
        <v>503</v>
      </c>
      <c r="O16" t="s">
        <v>159</v>
      </c>
      <c r="P16">
        <v>47.1</v>
      </c>
      <c r="Q16">
        <v>10.1</v>
      </c>
      <c r="R16">
        <v>0</v>
      </c>
      <c r="S16">
        <v>0</v>
      </c>
      <c r="T16">
        <v>37</v>
      </c>
      <c r="U16">
        <v>58.3</v>
      </c>
      <c r="V16" s="2">
        <v>0.8078902229845627</v>
      </c>
      <c r="W16">
        <f t="shared" si="1"/>
        <v>0</v>
      </c>
      <c r="X16">
        <v>58.3</v>
      </c>
      <c r="Y16" s="2">
        <v>0.8078902229845627</v>
      </c>
    </row>
    <row r="17" spans="1:25" x14ac:dyDescent="0.2">
      <c r="A17" s="3" t="s">
        <v>38</v>
      </c>
      <c r="B17" s="18" t="s">
        <v>39</v>
      </c>
      <c r="C17">
        <v>36.299999999999997</v>
      </c>
      <c r="D17">
        <v>17.799999999999997</v>
      </c>
      <c r="E17">
        <v>0</v>
      </c>
      <c r="F17">
        <v>0</v>
      </c>
      <c r="G17">
        <v>18.5</v>
      </c>
      <c r="H17">
        <v>38.9</v>
      </c>
      <c r="I17" s="2">
        <v>0.93316195372750643</v>
      </c>
      <c r="J17">
        <f t="shared" si="0"/>
        <v>0</v>
      </c>
      <c r="K17">
        <v>38.9</v>
      </c>
      <c r="L17" s="2">
        <v>0.93316195372750643</v>
      </c>
      <c r="N17" s="17">
        <v>504</v>
      </c>
      <c r="O17" t="s">
        <v>160</v>
      </c>
      <c r="P17">
        <v>46.600000000000009</v>
      </c>
      <c r="Q17">
        <v>19.5</v>
      </c>
      <c r="R17">
        <v>0</v>
      </c>
      <c r="S17">
        <v>0</v>
      </c>
      <c r="T17">
        <v>27.1</v>
      </c>
      <c r="U17">
        <v>81.099999999999994</v>
      </c>
      <c r="V17" s="2">
        <v>0.57459926017262652</v>
      </c>
      <c r="W17">
        <f t="shared" si="1"/>
        <v>0</v>
      </c>
      <c r="X17">
        <v>81.099999999999994</v>
      </c>
      <c r="Y17" s="2">
        <v>0.57459926017262652</v>
      </c>
    </row>
    <row r="18" spans="1:25" x14ac:dyDescent="0.2">
      <c r="A18" s="3" t="s">
        <v>40</v>
      </c>
      <c r="B18" s="18" t="s">
        <v>41</v>
      </c>
      <c r="C18">
        <v>6.4</v>
      </c>
      <c r="D18">
        <v>2.5999999999999996</v>
      </c>
      <c r="E18">
        <v>0</v>
      </c>
      <c r="F18">
        <v>0</v>
      </c>
      <c r="G18">
        <v>3.8000000000000007</v>
      </c>
      <c r="H18">
        <v>10.799999999999999</v>
      </c>
      <c r="I18" s="2">
        <v>0.59259259259259267</v>
      </c>
      <c r="J18">
        <f t="shared" si="0"/>
        <v>0</v>
      </c>
      <c r="K18">
        <v>10.799999999999999</v>
      </c>
      <c r="L18" s="2">
        <v>0.59259259259259267</v>
      </c>
      <c r="N18" s="17">
        <v>505</v>
      </c>
      <c r="O18" t="s">
        <v>161</v>
      </c>
      <c r="P18">
        <v>6.8000000000000007</v>
      </c>
      <c r="Q18">
        <v>2.5999999999999996</v>
      </c>
      <c r="R18">
        <v>0</v>
      </c>
      <c r="S18">
        <v>0</v>
      </c>
      <c r="T18">
        <v>4.2</v>
      </c>
      <c r="U18">
        <v>11.299999999999999</v>
      </c>
      <c r="V18" s="2">
        <v>0.60176991150442494</v>
      </c>
      <c r="W18">
        <f t="shared" si="1"/>
        <v>9.9999999999999645E-2</v>
      </c>
      <c r="X18">
        <v>11.2</v>
      </c>
      <c r="Y18" s="2">
        <v>0.60714285714285721</v>
      </c>
    </row>
    <row r="19" spans="1:25" x14ac:dyDescent="0.2">
      <c r="A19" s="3" t="s">
        <v>42</v>
      </c>
      <c r="B19" s="18" t="s">
        <v>43</v>
      </c>
      <c r="C19">
        <v>17.700000000000003</v>
      </c>
      <c r="D19">
        <v>12.7</v>
      </c>
      <c r="E19">
        <v>0</v>
      </c>
      <c r="F19">
        <v>0</v>
      </c>
      <c r="G19">
        <v>5.0000000000000036</v>
      </c>
      <c r="H19">
        <v>21.400000000000002</v>
      </c>
      <c r="I19" s="2">
        <v>0.82710280373831779</v>
      </c>
      <c r="J19">
        <f t="shared" si="0"/>
        <v>0</v>
      </c>
      <c r="K19">
        <v>21.400000000000002</v>
      </c>
      <c r="L19" s="2">
        <v>0.82710280373831779</v>
      </c>
      <c r="N19" s="17">
        <v>506</v>
      </c>
      <c r="O19" t="s">
        <v>162</v>
      </c>
      <c r="P19">
        <v>14.700000000000001</v>
      </c>
      <c r="Q19">
        <v>6.1000000000000005</v>
      </c>
      <c r="R19">
        <v>0</v>
      </c>
      <c r="S19">
        <v>0</v>
      </c>
      <c r="T19">
        <v>8.6</v>
      </c>
      <c r="U19">
        <v>14.700000000000001</v>
      </c>
      <c r="V19" s="2">
        <v>1</v>
      </c>
      <c r="W19">
        <f t="shared" si="1"/>
        <v>0</v>
      </c>
      <c r="X19">
        <v>14.700000000000001</v>
      </c>
      <c r="Y19" s="2">
        <v>1</v>
      </c>
    </row>
    <row r="20" spans="1:25" x14ac:dyDescent="0.2">
      <c r="A20" s="3" t="s">
        <v>44</v>
      </c>
      <c r="B20" s="18" t="s">
        <v>45</v>
      </c>
      <c r="C20">
        <v>644.39999999999986</v>
      </c>
      <c r="D20">
        <v>112.8</v>
      </c>
      <c r="E20">
        <v>0</v>
      </c>
      <c r="F20">
        <v>0</v>
      </c>
      <c r="G20">
        <v>531.59999999999991</v>
      </c>
      <c r="H20">
        <v>1959.8000000000002</v>
      </c>
      <c r="I20" s="2">
        <v>0.32880906214919881</v>
      </c>
      <c r="J20">
        <f t="shared" si="0"/>
        <v>5.2999999999999545</v>
      </c>
      <c r="K20">
        <v>1954.5000000000002</v>
      </c>
      <c r="L20" s="2">
        <v>0.32970069071373742</v>
      </c>
      <c r="N20" s="17">
        <v>507</v>
      </c>
      <c r="O20" t="s">
        <v>163</v>
      </c>
      <c r="P20">
        <v>46.8</v>
      </c>
      <c r="Q20">
        <v>18.199999999999996</v>
      </c>
      <c r="R20">
        <v>0</v>
      </c>
      <c r="S20">
        <v>0</v>
      </c>
      <c r="T20">
        <v>28.6</v>
      </c>
      <c r="U20">
        <v>61.6</v>
      </c>
      <c r="V20" s="2">
        <v>0.75974025974025972</v>
      </c>
      <c r="W20">
        <f t="shared" si="1"/>
        <v>0</v>
      </c>
      <c r="X20">
        <v>61.6</v>
      </c>
      <c r="Y20" s="2">
        <v>0.75974025974025972</v>
      </c>
    </row>
    <row r="21" spans="1:25" x14ac:dyDescent="0.2">
      <c r="A21" s="3" t="s">
        <v>46</v>
      </c>
      <c r="B21" s="18" t="s">
        <v>47</v>
      </c>
      <c r="C21">
        <v>44.000000000000007</v>
      </c>
      <c r="D21">
        <v>27.599999999999994</v>
      </c>
      <c r="E21">
        <v>0</v>
      </c>
      <c r="F21">
        <v>0</v>
      </c>
      <c r="G21">
        <v>16.400000000000013</v>
      </c>
      <c r="H21">
        <v>44.100000000000009</v>
      </c>
      <c r="I21" s="2">
        <v>0.99773242630385484</v>
      </c>
      <c r="J21">
        <f t="shared" si="0"/>
        <v>0</v>
      </c>
      <c r="K21">
        <v>44.100000000000009</v>
      </c>
      <c r="L21" s="2">
        <v>0.99773242630385484</v>
      </c>
      <c r="N21" s="17">
        <v>508</v>
      </c>
      <c r="O21" t="s">
        <v>164</v>
      </c>
      <c r="P21">
        <v>23.04</v>
      </c>
      <c r="Q21">
        <v>45.9</v>
      </c>
      <c r="R21">
        <v>0</v>
      </c>
      <c r="S21">
        <v>2.4000000000000004</v>
      </c>
      <c r="T21">
        <v>-25.26</v>
      </c>
      <c r="U21">
        <v>111.70000000000002</v>
      </c>
      <c r="V21" s="2">
        <v>0.20626678603401966</v>
      </c>
      <c r="W21">
        <f t="shared" si="1"/>
        <v>16.700000000000003</v>
      </c>
      <c r="X21">
        <v>95.000000000000014</v>
      </c>
      <c r="Y21" s="2">
        <v>0.24252631578947365</v>
      </c>
    </row>
    <row r="22" spans="1:25" x14ac:dyDescent="0.2">
      <c r="A22" s="3" t="s">
        <v>48</v>
      </c>
      <c r="B22" s="18" t="s">
        <v>49</v>
      </c>
      <c r="C22">
        <v>0.6</v>
      </c>
      <c r="D22">
        <v>4.0999999999999996</v>
      </c>
      <c r="E22">
        <v>0</v>
      </c>
      <c r="F22">
        <v>0</v>
      </c>
      <c r="G22">
        <v>-3.4999999999999996</v>
      </c>
      <c r="H22">
        <v>44.6</v>
      </c>
      <c r="I22" s="2">
        <v>1.3452914798206277E-2</v>
      </c>
      <c r="J22">
        <f t="shared" si="0"/>
        <v>0</v>
      </c>
      <c r="K22">
        <v>44.6</v>
      </c>
      <c r="L22" s="2">
        <v>1.3452914798206277E-2</v>
      </c>
      <c r="N22" s="17">
        <v>509</v>
      </c>
      <c r="O22" t="s">
        <v>165</v>
      </c>
      <c r="P22">
        <v>43.5</v>
      </c>
      <c r="Q22">
        <v>22.7</v>
      </c>
      <c r="R22">
        <v>0</v>
      </c>
      <c r="S22">
        <v>0</v>
      </c>
      <c r="T22">
        <v>20.8</v>
      </c>
      <c r="U22">
        <v>74.699999999999989</v>
      </c>
      <c r="V22" s="2">
        <v>0.58232931726907644</v>
      </c>
      <c r="W22">
        <f t="shared" si="1"/>
        <v>0</v>
      </c>
      <c r="X22">
        <v>74.699999999999989</v>
      </c>
      <c r="Y22" s="2">
        <v>0.58232931726907644</v>
      </c>
    </row>
    <row r="23" spans="1:25" x14ac:dyDescent="0.2">
      <c r="A23" s="3" t="s">
        <v>50</v>
      </c>
      <c r="B23" s="18" t="s">
        <v>51</v>
      </c>
      <c r="C23">
        <v>6.3999999999999995</v>
      </c>
      <c r="D23">
        <v>4.2</v>
      </c>
      <c r="E23">
        <v>0</v>
      </c>
      <c r="F23">
        <v>0</v>
      </c>
      <c r="G23">
        <v>2.1999999999999993</v>
      </c>
      <c r="H23">
        <v>6.3999999999999995</v>
      </c>
      <c r="I23" s="2">
        <v>1</v>
      </c>
      <c r="J23">
        <f t="shared" si="0"/>
        <v>0</v>
      </c>
      <c r="K23">
        <v>6.3999999999999995</v>
      </c>
      <c r="L23" s="2">
        <v>1</v>
      </c>
      <c r="N23" s="17">
        <v>510</v>
      </c>
      <c r="O23" t="s">
        <v>166</v>
      </c>
      <c r="P23">
        <v>5.6000000000000005</v>
      </c>
      <c r="Q23">
        <v>2.3000000000000003</v>
      </c>
      <c r="R23">
        <v>0</v>
      </c>
      <c r="S23">
        <v>0</v>
      </c>
      <c r="T23">
        <v>3.3</v>
      </c>
      <c r="U23">
        <v>34.200000000000003</v>
      </c>
      <c r="V23" s="2">
        <v>0.16374269005847952</v>
      </c>
      <c r="W23">
        <f t="shared" si="1"/>
        <v>0</v>
      </c>
      <c r="X23">
        <v>34.200000000000003</v>
      </c>
      <c r="Y23" s="2">
        <v>0.16374269005847952</v>
      </c>
    </row>
    <row r="24" spans="1:25" x14ac:dyDescent="0.2">
      <c r="A24" s="3" t="s">
        <v>52</v>
      </c>
      <c r="B24" s="18" t="s">
        <v>53</v>
      </c>
      <c r="C24">
        <v>7.2</v>
      </c>
      <c r="D24">
        <v>7.1</v>
      </c>
      <c r="E24">
        <v>0</v>
      </c>
      <c r="F24">
        <v>0</v>
      </c>
      <c r="G24">
        <v>0.10000000000000053</v>
      </c>
      <c r="H24">
        <v>17</v>
      </c>
      <c r="I24" s="2">
        <v>0.42352941176470588</v>
      </c>
      <c r="J24">
        <f t="shared" si="0"/>
        <v>4.1999999999999993</v>
      </c>
      <c r="K24">
        <v>12.8</v>
      </c>
      <c r="L24" s="2">
        <v>0.5625</v>
      </c>
      <c r="N24" s="17">
        <v>511</v>
      </c>
      <c r="O24" t="s">
        <v>167</v>
      </c>
      <c r="P24">
        <v>206.7</v>
      </c>
      <c r="Q24">
        <v>21.7</v>
      </c>
      <c r="R24">
        <v>0</v>
      </c>
      <c r="S24">
        <v>0</v>
      </c>
      <c r="T24">
        <v>185</v>
      </c>
      <c r="U24">
        <v>445.3</v>
      </c>
      <c r="V24" s="2">
        <v>0.46418145070738825</v>
      </c>
      <c r="W24">
        <f t="shared" si="1"/>
        <v>0</v>
      </c>
      <c r="X24">
        <v>445.3</v>
      </c>
      <c r="Y24" s="2">
        <v>0.46418145070738825</v>
      </c>
    </row>
    <row r="25" spans="1:25" x14ac:dyDescent="0.2">
      <c r="A25" s="3" t="s">
        <v>54</v>
      </c>
      <c r="B25" s="18" t="s">
        <v>55</v>
      </c>
      <c r="C25">
        <v>87</v>
      </c>
      <c r="D25">
        <v>56.7</v>
      </c>
      <c r="E25">
        <v>0</v>
      </c>
      <c r="F25">
        <v>0</v>
      </c>
      <c r="G25">
        <v>30.299999999999997</v>
      </c>
      <c r="H25">
        <v>90.2</v>
      </c>
      <c r="I25" s="2">
        <v>0.96452328159645229</v>
      </c>
      <c r="J25">
        <f t="shared" si="0"/>
        <v>0</v>
      </c>
      <c r="K25">
        <v>90.2</v>
      </c>
      <c r="L25" s="2">
        <v>0.96452328159645229</v>
      </c>
      <c r="N25" s="17">
        <v>601</v>
      </c>
      <c r="O25" t="s">
        <v>168</v>
      </c>
      <c r="P25">
        <v>0.6</v>
      </c>
      <c r="Q25">
        <v>7.6000000000000005</v>
      </c>
      <c r="R25">
        <v>0</v>
      </c>
      <c r="S25">
        <v>0</v>
      </c>
      <c r="T25">
        <v>-7</v>
      </c>
      <c r="U25">
        <v>28.5</v>
      </c>
      <c r="V25" s="2">
        <v>2.1052631578947368E-2</v>
      </c>
      <c r="W25">
        <f t="shared" si="1"/>
        <v>0</v>
      </c>
      <c r="X25">
        <v>28.5</v>
      </c>
      <c r="Y25" s="2">
        <v>2.1052631578947368E-2</v>
      </c>
    </row>
    <row r="26" spans="1:25" x14ac:dyDescent="0.2">
      <c r="A26" s="3" t="s">
        <v>56</v>
      </c>
      <c r="B26" t="s">
        <v>57</v>
      </c>
      <c r="C26">
        <v>3</v>
      </c>
      <c r="D26">
        <v>0.7</v>
      </c>
      <c r="E26">
        <v>0</v>
      </c>
      <c r="F26">
        <v>0</v>
      </c>
      <c r="G26">
        <v>2.2999999999999998</v>
      </c>
      <c r="H26">
        <v>3.5</v>
      </c>
      <c r="I26" s="2">
        <v>0.8571428571428571</v>
      </c>
      <c r="J26">
        <f t="shared" si="0"/>
        <v>0</v>
      </c>
      <c r="K26">
        <v>3.5</v>
      </c>
      <c r="L26" s="2">
        <v>0.8571428571428571</v>
      </c>
      <c r="N26" s="17">
        <v>602</v>
      </c>
      <c r="O26" t="s">
        <v>169</v>
      </c>
      <c r="P26">
        <v>16.7</v>
      </c>
      <c r="Q26">
        <v>2.5</v>
      </c>
      <c r="R26">
        <v>0</v>
      </c>
      <c r="S26">
        <v>0.9</v>
      </c>
      <c r="T26">
        <v>13.3</v>
      </c>
      <c r="U26">
        <v>41.900000000000006</v>
      </c>
      <c r="V26" s="2">
        <v>0.39856801909307871</v>
      </c>
      <c r="W26">
        <f t="shared" si="1"/>
        <v>0</v>
      </c>
      <c r="X26">
        <v>41.900000000000006</v>
      </c>
      <c r="Y26" s="2">
        <v>0.39856801909307871</v>
      </c>
    </row>
    <row r="27" spans="1:25" x14ac:dyDescent="0.2">
      <c r="A27" s="3" t="s">
        <v>58</v>
      </c>
      <c r="B27" s="18" t="s">
        <v>59</v>
      </c>
      <c r="C27">
        <v>5</v>
      </c>
      <c r="D27">
        <v>2.5</v>
      </c>
      <c r="E27">
        <v>0</v>
      </c>
      <c r="F27">
        <v>0</v>
      </c>
      <c r="G27">
        <v>2.5</v>
      </c>
      <c r="H27">
        <v>5.9</v>
      </c>
      <c r="I27" s="2">
        <v>0.84745762711864403</v>
      </c>
      <c r="J27">
        <f t="shared" si="0"/>
        <v>0</v>
      </c>
      <c r="K27">
        <v>5.9</v>
      </c>
      <c r="L27" s="2">
        <v>0.84745762711864403</v>
      </c>
      <c r="N27" s="17">
        <v>603</v>
      </c>
      <c r="O27" t="s">
        <v>170</v>
      </c>
      <c r="P27">
        <v>57.8</v>
      </c>
      <c r="Q27">
        <v>21</v>
      </c>
      <c r="R27">
        <v>0</v>
      </c>
      <c r="S27">
        <v>4.4000000000000004</v>
      </c>
      <c r="T27">
        <v>32.4</v>
      </c>
      <c r="U27">
        <v>113.79999999999998</v>
      </c>
      <c r="V27" s="2">
        <v>0.50790861159929701</v>
      </c>
      <c r="W27">
        <f t="shared" si="1"/>
        <v>3</v>
      </c>
      <c r="X27">
        <v>110.79999999999998</v>
      </c>
      <c r="Y27" s="2">
        <v>0.52166064981949467</v>
      </c>
    </row>
    <row r="28" spans="1:25" x14ac:dyDescent="0.2">
      <c r="A28" s="3" t="s">
        <v>60</v>
      </c>
      <c r="B28" s="18" t="s">
        <v>61</v>
      </c>
      <c r="C28">
        <v>75.499999999999986</v>
      </c>
      <c r="D28">
        <v>36</v>
      </c>
      <c r="E28">
        <v>0</v>
      </c>
      <c r="F28">
        <v>0</v>
      </c>
      <c r="G28">
        <v>39.499999999999986</v>
      </c>
      <c r="H28">
        <v>75.699999999999989</v>
      </c>
      <c r="I28" s="2">
        <v>0.99735799207397613</v>
      </c>
      <c r="J28">
        <f t="shared" si="0"/>
        <v>0</v>
      </c>
      <c r="K28">
        <v>75.699999999999989</v>
      </c>
      <c r="L28" s="2">
        <v>0.99735799207397613</v>
      </c>
      <c r="N28" s="17">
        <v>604</v>
      </c>
      <c r="O28" t="s">
        <v>171</v>
      </c>
      <c r="P28">
        <v>0.8</v>
      </c>
      <c r="Q28">
        <v>14.100000000000001</v>
      </c>
      <c r="R28">
        <v>0</v>
      </c>
      <c r="S28">
        <v>1.9</v>
      </c>
      <c r="T28">
        <v>-15.2</v>
      </c>
      <c r="U28">
        <v>44.7</v>
      </c>
      <c r="V28" s="2">
        <v>1.7897091722595078E-2</v>
      </c>
      <c r="W28">
        <f t="shared" si="1"/>
        <v>0</v>
      </c>
      <c r="X28">
        <v>44.7</v>
      </c>
      <c r="Y28" s="2">
        <v>1.7897091722595078E-2</v>
      </c>
    </row>
    <row r="29" spans="1:25" x14ac:dyDescent="0.2">
      <c r="A29" s="3" t="s">
        <v>62</v>
      </c>
      <c r="B29" s="18" t="s">
        <v>63</v>
      </c>
      <c r="C29">
        <v>8.8000000000000007</v>
      </c>
      <c r="D29">
        <v>6</v>
      </c>
      <c r="E29">
        <v>0</v>
      </c>
      <c r="F29">
        <v>0</v>
      </c>
      <c r="G29">
        <v>2.8000000000000007</v>
      </c>
      <c r="H29">
        <v>31.4</v>
      </c>
      <c r="I29" s="2">
        <v>0.28025477707006374</v>
      </c>
      <c r="J29">
        <f t="shared" si="0"/>
        <v>0.10000000000000142</v>
      </c>
      <c r="K29">
        <v>31.299999999999997</v>
      </c>
      <c r="L29" s="2">
        <v>0.28115015974440899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6.1400000000000006</v>
      </c>
      <c r="D30">
        <v>16.899999999999999</v>
      </c>
      <c r="E30">
        <v>0</v>
      </c>
      <c r="F30">
        <v>0</v>
      </c>
      <c r="G30">
        <v>-10.759999999999998</v>
      </c>
      <c r="H30">
        <v>27.2</v>
      </c>
      <c r="I30" s="2">
        <v>0.22573529411764709</v>
      </c>
      <c r="J30">
        <f t="shared" si="0"/>
        <v>0</v>
      </c>
      <c r="K30">
        <v>27.2</v>
      </c>
      <c r="L30" s="2">
        <v>0.22573529411764709</v>
      </c>
      <c r="N30" s="17">
        <v>606</v>
      </c>
      <c r="O30" t="s">
        <v>173</v>
      </c>
      <c r="P30">
        <v>24.6</v>
      </c>
      <c r="Q30">
        <v>17.399999999999999</v>
      </c>
      <c r="R30">
        <v>0</v>
      </c>
      <c r="S30">
        <v>0</v>
      </c>
      <c r="T30">
        <v>7.2000000000000011</v>
      </c>
      <c r="U30">
        <v>28.5</v>
      </c>
      <c r="V30" s="2">
        <v>0.86315789473684212</v>
      </c>
      <c r="W30">
        <f t="shared" si="1"/>
        <v>0</v>
      </c>
      <c r="X30">
        <v>28.5</v>
      </c>
      <c r="Y30" s="2">
        <v>0.86315789473684212</v>
      </c>
    </row>
    <row r="31" spans="1:25" x14ac:dyDescent="0.2">
      <c r="A31" s="3" t="s">
        <v>66</v>
      </c>
      <c r="B31" s="18" t="s">
        <v>67</v>
      </c>
      <c r="C31">
        <v>368</v>
      </c>
      <c r="D31">
        <v>15.5</v>
      </c>
      <c r="E31">
        <v>0</v>
      </c>
      <c r="F31">
        <v>0</v>
      </c>
      <c r="G31">
        <v>352.5</v>
      </c>
      <c r="H31">
        <v>603.4</v>
      </c>
      <c r="I31" s="2">
        <v>0.60987736161750083</v>
      </c>
      <c r="J31">
        <f t="shared" si="0"/>
        <v>0</v>
      </c>
      <c r="K31">
        <v>603.4</v>
      </c>
      <c r="L31" s="2">
        <v>0.60987736161750083</v>
      </c>
      <c r="N31" s="17">
        <v>607</v>
      </c>
      <c r="O31" t="s">
        <v>174</v>
      </c>
      <c r="P31">
        <v>136.6</v>
      </c>
      <c r="Q31">
        <v>77.3</v>
      </c>
      <c r="R31">
        <v>0</v>
      </c>
      <c r="S31">
        <v>1.3</v>
      </c>
      <c r="T31">
        <v>58</v>
      </c>
      <c r="U31">
        <v>146.19999999999999</v>
      </c>
      <c r="V31" s="2">
        <v>0.93433652530779754</v>
      </c>
      <c r="W31">
        <f t="shared" si="1"/>
        <v>9.5999999999999943</v>
      </c>
      <c r="X31">
        <v>136.6</v>
      </c>
      <c r="Y31" s="2">
        <v>1</v>
      </c>
    </row>
    <row r="32" spans="1:25" x14ac:dyDescent="0.2">
      <c r="A32" s="3" t="s">
        <v>68</v>
      </c>
      <c r="B32" s="18" t="s">
        <v>69</v>
      </c>
      <c r="C32">
        <v>14.399999999999999</v>
      </c>
      <c r="D32">
        <v>25.4</v>
      </c>
      <c r="E32">
        <v>0</v>
      </c>
      <c r="F32">
        <v>2.1</v>
      </c>
      <c r="G32">
        <v>-13.100000000000001</v>
      </c>
      <c r="H32">
        <v>93.7</v>
      </c>
      <c r="I32" s="2">
        <v>0.15368196371398077</v>
      </c>
      <c r="J32">
        <f t="shared" si="0"/>
        <v>13.900000000000006</v>
      </c>
      <c r="K32">
        <v>79.8</v>
      </c>
      <c r="L32" s="2">
        <v>0.18045112781954886</v>
      </c>
      <c r="N32" s="17">
        <v>608</v>
      </c>
      <c r="O32" t="s">
        <v>175</v>
      </c>
      <c r="P32">
        <v>79.499999999999986</v>
      </c>
      <c r="Q32">
        <v>50.7</v>
      </c>
      <c r="R32">
        <v>0</v>
      </c>
      <c r="S32">
        <v>0</v>
      </c>
      <c r="T32">
        <v>28.8</v>
      </c>
      <c r="U32">
        <v>79.499999999999986</v>
      </c>
      <c r="V32" s="2">
        <v>1</v>
      </c>
      <c r="W32">
        <f t="shared" si="1"/>
        <v>0</v>
      </c>
      <c r="X32">
        <v>79.499999999999986</v>
      </c>
      <c r="Y32" s="2">
        <v>1</v>
      </c>
    </row>
    <row r="33" spans="1:25" x14ac:dyDescent="0.2">
      <c r="A33" s="3" t="s">
        <v>70</v>
      </c>
      <c r="B33" s="18" t="s">
        <v>71</v>
      </c>
      <c r="C33">
        <v>9.5</v>
      </c>
      <c r="D33">
        <v>2.2000000000000002</v>
      </c>
      <c r="E33">
        <v>0</v>
      </c>
      <c r="F33">
        <v>0</v>
      </c>
      <c r="G33">
        <v>7.3</v>
      </c>
      <c r="H33">
        <v>15.7</v>
      </c>
      <c r="I33" s="2">
        <v>0.60509554140127386</v>
      </c>
      <c r="J33">
        <f t="shared" si="0"/>
        <v>0</v>
      </c>
      <c r="K33">
        <v>15.7</v>
      </c>
      <c r="L33" s="2">
        <v>0.60509554140127386</v>
      </c>
      <c r="N33" s="17">
        <v>609</v>
      </c>
      <c r="O33" t="s">
        <v>176</v>
      </c>
      <c r="P33">
        <v>98.5</v>
      </c>
      <c r="Q33">
        <v>62.3</v>
      </c>
      <c r="R33">
        <v>0</v>
      </c>
      <c r="S33">
        <v>0</v>
      </c>
      <c r="T33">
        <v>36.20000000000001</v>
      </c>
      <c r="U33">
        <v>98.6</v>
      </c>
      <c r="V33" s="2">
        <v>0.99898580121703862</v>
      </c>
      <c r="W33">
        <f t="shared" si="1"/>
        <v>0</v>
      </c>
      <c r="X33">
        <v>98.6</v>
      </c>
      <c r="Y33" s="2">
        <v>0.99898580121703862</v>
      </c>
    </row>
    <row r="34" spans="1:25" x14ac:dyDescent="0.2">
      <c r="A34" s="3" t="s">
        <v>72</v>
      </c>
      <c r="B34" s="18" t="s">
        <v>73</v>
      </c>
      <c r="C34">
        <v>513.10000000000014</v>
      </c>
      <c r="D34">
        <v>262.90000000000003</v>
      </c>
      <c r="E34">
        <v>0</v>
      </c>
      <c r="F34">
        <v>0</v>
      </c>
      <c r="G34">
        <v>250.2000000000001</v>
      </c>
      <c r="H34">
        <v>823.20000000000039</v>
      </c>
      <c r="I34" s="2">
        <v>0.62329931972789099</v>
      </c>
      <c r="J34">
        <f t="shared" si="0"/>
        <v>0</v>
      </c>
      <c r="K34">
        <v>823.20000000000039</v>
      </c>
      <c r="L34" s="2">
        <v>0.62329931972789099</v>
      </c>
      <c r="N34" s="17">
        <v>610</v>
      </c>
      <c r="O34" t="s">
        <v>177</v>
      </c>
      <c r="P34">
        <v>19.100000000000001</v>
      </c>
      <c r="Q34">
        <v>12.399999999999999</v>
      </c>
      <c r="R34">
        <v>0</v>
      </c>
      <c r="S34">
        <v>0</v>
      </c>
      <c r="T34">
        <v>6.7000000000000011</v>
      </c>
      <c r="U34">
        <v>19.100000000000001</v>
      </c>
      <c r="V34" s="2">
        <v>1</v>
      </c>
      <c r="W34">
        <f t="shared" si="1"/>
        <v>0</v>
      </c>
      <c r="X34">
        <v>19.100000000000001</v>
      </c>
      <c r="Y34" s="2">
        <v>1</v>
      </c>
    </row>
    <row r="35" spans="1:25" x14ac:dyDescent="0.2">
      <c r="A35" s="3" t="s">
        <v>74</v>
      </c>
      <c r="B35" s="18" t="s">
        <v>75</v>
      </c>
      <c r="C35">
        <v>212.89999999999998</v>
      </c>
      <c r="D35">
        <v>22.6</v>
      </c>
      <c r="E35">
        <v>0</v>
      </c>
      <c r="F35">
        <v>1</v>
      </c>
      <c r="G35">
        <v>189.29999999999998</v>
      </c>
      <c r="H35">
        <v>442.20000000000005</v>
      </c>
      <c r="I35" s="2">
        <v>0.48145635459068287</v>
      </c>
      <c r="J35">
        <f t="shared" si="0"/>
        <v>2.6000000000000227</v>
      </c>
      <c r="K35">
        <v>439.6</v>
      </c>
      <c r="L35" s="2">
        <v>0.4843039126478616</v>
      </c>
      <c r="N35" s="17">
        <v>701</v>
      </c>
      <c r="O35" t="s">
        <v>178</v>
      </c>
      <c r="P35">
        <v>2</v>
      </c>
      <c r="Q35">
        <v>1.3</v>
      </c>
      <c r="R35">
        <v>0</v>
      </c>
      <c r="S35">
        <v>0</v>
      </c>
      <c r="T35">
        <v>0.69999999999999984</v>
      </c>
      <c r="U35">
        <v>2</v>
      </c>
      <c r="V35" s="2">
        <v>1</v>
      </c>
      <c r="W35">
        <f t="shared" si="1"/>
        <v>0</v>
      </c>
      <c r="X35">
        <v>2</v>
      </c>
      <c r="Y35" s="2">
        <v>1</v>
      </c>
    </row>
    <row r="36" spans="1:25" x14ac:dyDescent="0.2">
      <c r="A36" s="3" t="s">
        <v>76</v>
      </c>
      <c r="B36" s="18" t="s">
        <v>77</v>
      </c>
      <c r="C36">
        <v>8.6999999999999993</v>
      </c>
      <c r="D36">
        <v>5.9999999999999991</v>
      </c>
      <c r="E36">
        <v>0</v>
      </c>
      <c r="F36">
        <v>0</v>
      </c>
      <c r="G36">
        <v>2.7</v>
      </c>
      <c r="H36">
        <v>8.6999999999999993</v>
      </c>
      <c r="I36" s="2">
        <v>1</v>
      </c>
      <c r="J36">
        <f t="shared" si="0"/>
        <v>0</v>
      </c>
      <c r="K36">
        <v>8.6999999999999993</v>
      </c>
      <c r="L36" s="2">
        <v>1</v>
      </c>
      <c r="N36" s="17">
        <v>702</v>
      </c>
      <c r="O36" t="s">
        <v>179</v>
      </c>
      <c r="P36">
        <v>8.8000000000000007</v>
      </c>
      <c r="Q36">
        <v>8.7000000000000011</v>
      </c>
      <c r="R36">
        <v>0</v>
      </c>
      <c r="S36">
        <v>0</v>
      </c>
      <c r="T36">
        <v>9.9999999999999367E-2</v>
      </c>
      <c r="U36">
        <v>17.5</v>
      </c>
      <c r="V36" s="2">
        <v>0.50285714285714289</v>
      </c>
      <c r="W36">
        <f t="shared" si="1"/>
        <v>0</v>
      </c>
      <c r="X36">
        <v>17.5</v>
      </c>
      <c r="Y36" s="2">
        <v>0.50285714285714289</v>
      </c>
    </row>
    <row r="37" spans="1:25" x14ac:dyDescent="0.2">
      <c r="A37" s="3" t="s">
        <v>78</v>
      </c>
      <c r="B37" s="18" t="s">
        <v>79</v>
      </c>
      <c r="C37">
        <v>421.90000000000049</v>
      </c>
      <c r="D37">
        <v>192.09999999999997</v>
      </c>
      <c r="E37">
        <v>0</v>
      </c>
      <c r="F37">
        <v>0</v>
      </c>
      <c r="G37">
        <v>229.80000000000052</v>
      </c>
      <c r="H37">
        <v>584.10000000000048</v>
      </c>
      <c r="I37" s="2">
        <v>0.72230782400273952</v>
      </c>
      <c r="J37">
        <f t="shared" si="0"/>
        <v>8.8999999999999773</v>
      </c>
      <c r="K37">
        <v>575.2000000000005</v>
      </c>
      <c r="L37" s="2">
        <v>0.73348400556328253</v>
      </c>
      <c r="N37" s="17">
        <v>703</v>
      </c>
      <c r="O37" t="s">
        <v>180</v>
      </c>
      <c r="P37">
        <v>39.799999999999997</v>
      </c>
      <c r="Q37">
        <v>18.3</v>
      </c>
      <c r="R37">
        <v>0</v>
      </c>
      <c r="S37">
        <v>0</v>
      </c>
      <c r="T37">
        <v>21.5</v>
      </c>
      <c r="U37">
        <v>39.799999999999997</v>
      </c>
      <c r="V37" s="2">
        <v>1</v>
      </c>
      <c r="W37">
        <f t="shared" si="1"/>
        <v>0</v>
      </c>
      <c r="X37">
        <v>39.799999999999997</v>
      </c>
      <c r="Y37" s="2">
        <v>1</v>
      </c>
    </row>
    <row r="38" spans="1:25" x14ac:dyDescent="0.2">
      <c r="A38" s="3" t="s">
        <v>80</v>
      </c>
      <c r="B38" s="18" t="s">
        <v>81</v>
      </c>
      <c r="C38">
        <v>33.9</v>
      </c>
      <c r="D38">
        <v>13.7</v>
      </c>
      <c r="E38">
        <v>0</v>
      </c>
      <c r="F38">
        <v>0</v>
      </c>
      <c r="G38">
        <v>20.2</v>
      </c>
      <c r="H38">
        <v>597.79999999999995</v>
      </c>
      <c r="I38" s="2">
        <v>5.6707929073268652E-2</v>
      </c>
      <c r="J38">
        <f t="shared" si="0"/>
        <v>0</v>
      </c>
      <c r="K38">
        <v>597.79999999999995</v>
      </c>
      <c r="L38" s="2">
        <v>5.6707929073268652E-2</v>
      </c>
      <c r="N38" s="17">
        <v>704</v>
      </c>
      <c r="O38" t="s">
        <v>181</v>
      </c>
      <c r="P38">
        <v>180.4</v>
      </c>
      <c r="Q38">
        <v>154.39999999999998</v>
      </c>
      <c r="R38">
        <v>0</v>
      </c>
      <c r="S38">
        <v>0</v>
      </c>
      <c r="T38">
        <v>26.000000000000021</v>
      </c>
      <c r="U38">
        <v>241.5</v>
      </c>
      <c r="V38" s="2">
        <v>0.74699792960662525</v>
      </c>
      <c r="W38">
        <f t="shared" si="1"/>
        <v>0</v>
      </c>
      <c r="X38">
        <v>241.5</v>
      </c>
      <c r="Y38" s="2">
        <v>0.74699792960662525</v>
      </c>
    </row>
    <row r="39" spans="1:25" x14ac:dyDescent="0.2">
      <c r="A39" s="3" t="s">
        <v>82</v>
      </c>
      <c r="B39" s="18" t="s">
        <v>83</v>
      </c>
      <c r="C39">
        <v>0</v>
      </c>
      <c r="D39">
        <v>0.4</v>
      </c>
      <c r="E39">
        <v>0</v>
      </c>
      <c r="F39">
        <v>0</v>
      </c>
      <c r="G39">
        <v>-0.4</v>
      </c>
      <c r="H39">
        <v>89.399999999999991</v>
      </c>
      <c r="I39" s="2">
        <v>0</v>
      </c>
      <c r="J39">
        <f t="shared" si="0"/>
        <v>0</v>
      </c>
      <c r="K39">
        <v>89.399999999999991</v>
      </c>
      <c r="L39" s="2">
        <v>0</v>
      </c>
      <c r="N39" s="17">
        <v>705</v>
      </c>
      <c r="O39" t="s">
        <v>182</v>
      </c>
      <c r="P39">
        <v>56</v>
      </c>
      <c r="Q39">
        <v>36.1</v>
      </c>
      <c r="R39">
        <v>0</v>
      </c>
      <c r="S39">
        <v>0</v>
      </c>
      <c r="T39">
        <v>19.899999999999999</v>
      </c>
      <c r="U39">
        <v>57.6</v>
      </c>
      <c r="V39" s="2">
        <v>0.97222222222222221</v>
      </c>
      <c r="W39">
        <f t="shared" si="1"/>
        <v>0</v>
      </c>
      <c r="X39">
        <v>57.6</v>
      </c>
      <c r="Y39" s="2">
        <v>0.97222222222222221</v>
      </c>
    </row>
    <row r="40" spans="1:25" x14ac:dyDescent="0.2">
      <c r="A40" s="3" t="s">
        <v>84</v>
      </c>
      <c r="B40" s="18" t="s">
        <v>85</v>
      </c>
      <c r="C40">
        <v>81.3</v>
      </c>
      <c r="D40">
        <v>26.1</v>
      </c>
      <c r="E40">
        <v>0</v>
      </c>
      <c r="F40">
        <v>5.4</v>
      </c>
      <c r="G40">
        <v>49.8</v>
      </c>
      <c r="H40">
        <v>141.19999999999999</v>
      </c>
      <c r="I40" s="2">
        <v>0.57577903682719545</v>
      </c>
      <c r="J40">
        <f t="shared" si="0"/>
        <v>9.5999999999999943</v>
      </c>
      <c r="K40">
        <v>131.6</v>
      </c>
      <c r="L40" s="2">
        <v>0.61778115501519759</v>
      </c>
      <c r="N40" s="17">
        <v>706</v>
      </c>
      <c r="O40" t="s">
        <v>183</v>
      </c>
      <c r="P40">
        <v>83.1</v>
      </c>
      <c r="Q40">
        <v>64.8</v>
      </c>
      <c r="R40">
        <v>0</v>
      </c>
      <c r="S40">
        <v>0</v>
      </c>
      <c r="T40">
        <v>18.3</v>
      </c>
      <c r="U40">
        <v>115.1</v>
      </c>
      <c r="V40" s="2">
        <v>0.72198088618592526</v>
      </c>
      <c r="W40">
        <f t="shared" si="1"/>
        <v>0</v>
      </c>
      <c r="X40">
        <v>115.1</v>
      </c>
      <c r="Y40" s="2">
        <v>0.72198088618592526</v>
      </c>
    </row>
    <row r="41" spans="1:25" x14ac:dyDescent="0.2">
      <c r="A41" s="3" t="s">
        <v>86</v>
      </c>
      <c r="B41" s="18" t="s">
        <v>87</v>
      </c>
      <c r="C41">
        <v>30.31</v>
      </c>
      <c r="D41">
        <v>8.8000000000000007</v>
      </c>
      <c r="E41">
        <v>0</v>
      </c>
      <c r="F41">
        <v>0</v>
      </c>
      <c r="G41">
        <v>21.509999999999998</v>
      </c>
      <c r="H41">
        <v>51.710000000000008</v>
      </c>
      <c r="I41" s="2">
        <v>0.58615354863662728</v>
      </c>
      <c r="J41">
        <f t="shared" si="0"/>
        <v>0</v>
      </c>
      <c r="K41">
        <v>51.710000000000008</v>
      </c>
      <c r="L41" s="2">
        <v>0.58615354863662728</v>
      </c>
      <c r="N41" s="17">
        <v>707</v>
      </c>
      <c r="O41" t="s">
        <v>184</v>
      </c>
      <c r="P41">
        <v>14.1</v>
      </c>
      <c r="Q41">
        <v>11.500000000000002</v>
      </c>
      <c r="R41">
        <v>0</v>
      </c>
      <c r="S41">
        <v>0</v>
      </c>
      <c r="T41">
        <v>2.6</v>
      </c>
      <c r="U41">
        <v>18.3</v>
      </c>
      <c r="V41" s="2">
        <v>0.77049180327868849</v>
      </c>
      <c r="W41">
        <f t="shared" si="1"/>
        <v>0</v>
      </c>
      <c r="X41">
        <v>18.3</v>
      </c>
      <c r="Y41" s="2">
        <v>0.77049180327868849</v>
      </c>
    </row>
    <row r="42" spans="1:25" x14ac:dyDescent="0.2">
      <c r="A42" s="3" t="s">
        <v>88</v>
      </c>
      <c r="B42" s="18" t="s">
        <v>89</v>
      </c>
      <c r="C42">
        <v>6.7</v>
      </c>
      <c r="D42">
        <v>4.7</v>
      </c>
      <c r="E42">
        <v>0</v>
      </c>
      <c r="F42">
        <v>0</v>
      </c>
      <c r="G42">
        <v>2</v>
      </c>
      <c r="H42">
        <v>111.7</v>
      </c>
      <c r="I42" s="2">
        <v>5.998209489704566E-2</v>
      </c>
      <c r="J42">
        <f t="shared" si="0"/>
        <v>0</v>
      </c>
      <c r="K42">
        <v>111.7</v>
      </c>
      <c r="L42" s="2">
        <v>5.998209489704566E-2</v>
      </c>
      <c r="N42" s="17">
        <v>708</v>
      </c>
      <c r="O42" t="s">
        <v>185</v>
      </c>
      <c r="P42">
        <v>6.5</v>
      </c>
      <c r="Q42">
        <v>5.1999999999999993</v>
      </c>
      <c r="R42">
        <v>0.5</v>
      </c>
      <c r="S42">
        <v>0</v>
      </c>
      <c r="T42">
        <v>0.80000000000000049</v>
      </c>
      <c r="U42">
        <v>8.6999999999999993</v>
      </c>
      <c r="V42" s="2">
        <v>0.74712643678160928</v>
      </c>
      <c r="W42">
        <f t="shared" si="1"/>
        <v>0</v>
      </c>
      <c r="X42">
        <v>8.6999999999999993</v>
      </c>
      <c r="Y42" s="2">
        <v>0.74712643678160928</v>
      </c>
    </row>
    <row r="43" spans="1:25" x14ac:dyDescent="0.2">
      <c r="A43" s="3" t="s">
        <v>90</v>
      </c>
      <c r="B43" s="18" t="s">
        <v>91</v>
      </c>
      <c r="C43">
        <v>39.040000000000006</v>
      </c>
      <c r="D43">
        <v>13.499999999999998</v>
      </c>
      <c r="E43">
        <v>0</v>
      </c>
      <c r="F43">
        <v>0</v>
      </c>
      <c r="G43">
        <v>25.540000000000006</v>
      </c>
      <c r="H43">
        <v>86.839999999999989</v>
      </c>
      <c r="I43" s="2">
        <v>0.44956241363427007</v>
      </c>
      <c r="J43">
        <f t="shared" si="0"/>
        <v>0</v>
      </c>
      <c r="K43">
        <v>86.839999999999989</v>
      </c>
      <c r="L43" s="2">
        <v>0.44956241363427007</v>
      </c>
      <c r="N43" s="17">
        <v>709</v>
      </c>
      <c r="O43" t="s">
        <v>186</v>
      </c>
      <c r="P43">
        <v>26.6</v>
      </c>
      <c r="Q43">
        <v>7.6</v>
      </c>
      <c r="R43">
        <v>0</v>
      </c>
      <c r="S43">
        <v>0</v>
      </c>
      <c r="T43">
        <v>19</v>
      </c>
      <c r="U43">
        <v>26.6</v>
      </c>
      <c r="V43" s="2">
        <v>1</v>
      </c>
      <c r="W43">
        <f t="shared" si="1"/>
        <v>0</v>
      </c>
      <c r="X43">
        <v>26.6</v>
      </c>
      <c r="Y43" s="2">
        <v>1</v>
      </c>
    </row>
    <row r="44" spans="1:25" x14ac:dyDescent="0.2">
      <c r="A44" s="3" t="s">
        <v>92</v>
      </c>
      <c r="B44" s="18" t="s">
        <v>93</v>
      </c>
      <c r="C44">
        <v>118.6</v>
      </c>
      <c r="D44">
        <v>125.5</v>
      </c>
      <c r="E44">
        <v>0</v>
      </c>
      <c r="F44">
        <v>1.3</v>
      </c>
      <c r="G44">
        <v>-8.2000000000000028</v>
      </c>
      <c r="H44">
        <v>437.5</v>
      </c>
      <c r="I44" s="2">
        <v>0.27108571428571426</v>
      </c>
      <c r="J44">
        <f t="shared" si="0"/>
        <v>3.5</v>
      </c>
      <c r="K44">
        <v>434</v>
      </c>
      <c r="L44" s="2">
        <v>0.27327188940092162</v>
      </c>
      <c r="N44" s="17">
        <v>710</v>
      </c>
      <c r="O44" t="s">
        <v>187</v>
      </c>
      <c r="P44">
        <v>156.29999999999998</v>
      </c>
      <c r="Q44">
        <v>59.2</v>
      </c>
      <c r="R44">
        <v>0</v>
      </c>
      <c r="S44">
        <v>0</v>
      </c>
      <c r="T44">
        <v>97.1</v>
      </c>
      <c r="U44">
        <v>156.39999999999998</v>
      </c>
      <c r="V44" s="2">
        <v>0.9993606138107417</v>
      </c>
      <c r="W44">
        <f t="shared" si="1"/>
        <v>0</v>
      </c>
      <c r="X44">
        <v>156.39999999999998</v>
      </c>
      <c r="Y44" s="2">
        <v>0.9993606138107417</v>
      </c>
    </row>
    <row r="45" spans="1:25" x14ac:dyDescent="0.2">
      <c r="A45" s="3" t="s">
        <v>94</v>
      </c>
      <c r="B45" s="18" t="s">
        <v>95</v>
      </c>
      <c r="C45">
        <v>31.5</v>
      </c>
      <c r="D45">
        <v>14</v>
      </c>
      <c r="E45">
        <v>0</v>
      </c>
      <c r="F45">
        <v>0</v>
      </c>
      <c r="G45">
        <v>17.5</v>
      </c>
      <c r="H45">
        <v>44.4</v>
      </c>
      <c r="I45" s="2">
        <v>0.70945945945945943</v>
      </c>
      <c r="J45">
        <f t="shared" si="0"/>
        <v>0</v>
      </c>
      <c r="K45">
        <v>44.4</v>
      </c>
      <c r="L45" s="2">
        <v>0.70945945945945943</v>
      </c>
      <c r="N45" s="17">
        <v>801</v>
      </c>
      <c r="O45" t="s">
        <v>43</v>
      </c>
      <c r="P45">
        <v>17.8</v>
      </c>
      <c r="Q45">
        <v>11.899999999999999</v>
      </c>
      <c r="R45">
        <v>0</v>
      </c>
      <c r="S45">
        <v>0</v>
      </c>
      <c r="T45">
        <v>5.9</v>
      </c>
      <c r="U45">
        <v>20.3</v>
      </c>
      <c r="V45" s="2">
        <v>0.87684729064039413</v>
      </c>
      <c r="W45">
        <f t="shared" si="1"/>
        <v>0</v>
      </c>
      <c r="X45">
        <v>20.3</v>
      </c>
      <c r="Y45" s="2">
        <v>0.87684729064039413</v>
      </c>
    </row>
    <row r="46" spans="1:25" x14ac:dyDescent="0.2">
      <c r="A46" s="3" t="s">
        <v>96</v>
      </c>
      <c r="B46" s="18" t="s">
        <v>97</v>
      </c>
      <c r="C46">
        <v>45</v>
      </c>
      <c r="D46">
        <v>11.500000000000002</v>
      </c>
      <c r="E46">
        <v>0</v>
      </c>
      <c r="F46">
        <v>0</v>
      </c>
      <c r="G46">
        <v>33.5</v>
      </c>
      <c r="H46">
        <v>81.100000000000009</v>
      </c>
      <c r="I46" s="2">
        <v>0.55487053020961774</v>
      </c>
      <c r="J46">
        <f t="shared" si="0"/>
        <v>0</v>
      </c>
      <c r="K46">
        <v>81.100000000000009</v>
      </c>
      <c r="L46" s="2">
        <v>0.55487053020961774</v>
      </c>
      <c r="N46" s="17">
        <v>802</v>
      </c>
      <c r="O46" t="s">
        <v>11</v>
      </c>
      <c r="P46">
        <v>14.5</v>
      </c>
      <c r="Q46">
        <v>1.9000000000000001</v>
      </c>
      <c r="R46">
        <v>0</v>
      </c>
      <c r="S46">
        <v>0</v>
      </c>
      <c r="T46">
        <v>12.600000000000001</v>
      </c>
      <c r="U46">
        <v>17.8</v>
      </c>
      <c r="V46" s="2">
        <v>0.8146067415730337</v>
      </c>
      <c r="W46">
        <f t="shared" si="1"/>
        <v>0</v>
      </c>
      <c r="X46">
        <v>17.8</v>
      </c>
      <c r="Y46" s="2">
        <v>0.8146067415730337</v>
      </c>
    </row>
    <row r="47" spans="1:25" x14ac:dyDescent="0.2">
      <c r="A47" s="3" t="s">
        <v>98</v>
      </c>
      <c r="B47" s="18" t="s">
        <v>99</v>
      </c>
      <c r="C47">
        <v>1.6</v>
      </c>
      <c r="D47">
        <v>1.4000000000000001</v>
      </c>
      <c r="E47">
        <v>0</v>
      </c>
      <c r="F47">
        <v>0</v>
      </c>
      <c r="G47">
        <v>0.19999999999999996</v>
      </c>
      <c r="H47">
        <v>1.6</v>
      </c>
      <c r="I47" s="2">
        <v>1</v>
      </c>
      <c r="J47">
        <f t="shared" si="0"/>
        <v>0</v>
      </c>
      <c r="K47">
        <v>1.6</v>
      </c>
      <c r="L47" s="2">
        <v>1</v>
      </c>
      <c r="N47" s="17">
        <v>901</v>
      </c>
      <c r="O47" t="s">
        <v>188</v>
      </c>
      <c r="P47">
        <v>13</v>
      </c>
      <c r="Q47">
        <v>4.5</v>
      </c>
      <c r="R47">
        <v>0</v>
      </c>
      <c r="S47">
        <v>0</v>
      </c>
      <c r="T47">
        <v>8.5</v>
      </c>
      <c r="U47">
        <v>13.7</v>
      </c>
      <c r="V47" s="2">
        <v>0.94890510948905116</v>
      </c>
      <c r="W47">
        <f t="shared" si="1"/>
        <v>0</v>
      </c>
      <c r="X47">
        <v>13.7</v>
      </c>
      <c r="Y47" s="2">
        <v>0.94890510948905116</v>
      </c>
    </row>
    <row r="48" spans="1:25" x14ac:dyDescent="0.2">
      <c r="A48" s="3" t="s">
        <v>100</v>
      </c>
      <c r="B48" s="18" t="s">
        <v>101</v>
      </c>
      <c r="C48">
        <v>11.9</v>
      </c>
      <c r="D48">
        <v>8.1999999999999993</v>
      </c>
      <c r="E48">
        <v>0</v>
      </c>
      <c r="F48">
        <v>0</v>
      </c>
      <c r="G48">
        <v>3.7000000000000011</v>
      </c>
      <c r="H48">
        <v>20.200000000000003</v>
      </c>
      <c r="I48" s="2">
        <v>0.58910891089108908</v>
      </c>
      <c r="J48">
        <f t="shared" si="0"/>
        <v>0</v>
      </c>
      <c r="K48">
        <v>20.200000000000003</v>
      </c>
      <c r="L48" s="2">
        <v>0.58910891089108908</v>
      </c>
      <c r="N48" s="17">
        <v>902</v>
      </c>
      <c r="O48" t="s">
        <v>189</v>
      </c>
      <c r="P48">
        <v>20.300000000000004</v>
      </c>
      <c r="Q48">
        <v>7.9</v>
      </c>
      <c r="R48">
        <v>0</v>
      </c>
      <c r="S48">
        <v>0</v>
      </c>
      <c r="T48">
        <v>12.399999999999999</v>
      </c>
      <c r="U48">
        <v>20.300000000000004</v>
      </c>
      <c r="V48" s="2">
        <v>1</v>
      </c>
      <c r="W48">
        <f t="shared" si="1"/>
        <v>0</v>
      </c>
      <c r="X48">
        <v>20.300000000000004</v>
      </c>
      <c r="Y48" s="2">
        <v>1</v>
      </c>
    </row>
    <row r="49" spans="1:25" x14ac:dyDescent="0.2">
      <c r="A49" s="3" t="s">
        <v>102</v>
      </c>
      <c r="B49" s="18" t="s">
        <v>103</v>
      </c>
      <c r="C49">
        <v>9</v>
      </c>
      <c r="D49">
        <v>8.1</v>
      </c>
      <c r="E49">
        <v>0</v>
      </c>
      <c r="F49">
        <v>2</v>
      </c>
      <c r="G49">
        <v>-1.0999999999999996</v>
      </c>
      <c r="H49">
        <v>94.8</v>
      </c>
      <c r="I49" s="2">
        <v>9.49367088607595E-2</v>
      </c>
      <c r="J49">
        <f t="shared" si="0"/>
        <v>0</v>
      </c>
      <c r="K49">
        <v>94.8</v>
      </c>
      <c r="L49" s="2">
        <v>9.49367088607595E-2</v>
      </c>
      <c r="N49" s="17">
        <v>903</v>
      </c>
      <c r="O49" t="s">
        <v>190</v>
      </c>
      <c r="P49">
        <v>4.0000000000000009</v>
      </c>
      <c r="Q49">
        <v>3.1</v>
      </c>
      <c r="R49">
        <v>0</v>
      </c>
      <c r="S49">
        <v>0</v>
      </c>
      <c r="T49">
        <v>0.9</v>
      </c>
      <c r="U49">
        <v>4.0000000000000009</v>
      </c>
      <c r="V49" s="2">
        <v>1</v>
      </c>
      <c r="W49">
        <f t="shared" si="1"/>
        <v>0</v>
      </c>
      <c r="X49">
        <v>4.0000000000000009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33.799999999999997</v>
      </c>
      <c r="D50">
        <v>11.1</v>
      </c>
      <c r="E50">
        <v>0</v>
      </c>
      <c r="F50">
        <v>0</v>
      </c>
      <c r="G50">
        <v>22.699999999999996</v>
      </c>
      <c r="H50">
        <v>91.9</v>
      </c>
      <c r="I50" s="2">
        <v>0.36779107725788895</v>
      </c>
      <c r="J50">
        <f t="shared" si="0"/>
        <v>5.5</v>
      </c>
      <c r="K50">
        <v>86.4</v>
      </c>
      <c r="L50" s="2">
        <v>0.39120370370370366</v>
      </c>
      <c r="N50" s="17">
        <v>904</v>
      </c>
      <c r="O50" t="s">
        <v>191</v>
      </c>
      <c r="P50">
        <v>24.3</v>
      </c>
      <c r="Q50">
        <v>38.300000000000004</v>
      </c>
      <c r="R50">
        <v>0</v>
      </c>
      <c r="S50">
        <v>0</v>
      </c>
      <c r="T50">
        <v>-13.999999999999998</v>
      </c>
      <c r="U50">
        <v>112.6</v>
      </c>
      <c r="V50" s="2">
        <v>0.21580817051509771</v>
      </c>
      <c r="W50">
        <f t="shared" si="1"/>
        <v>10.200000000000003</v>
      </c>
      <c r="X50">
        <v>102.39999999999999</v>
      </c>
      <c r="Y50" s="2">
        <v>0.23730468750000003</v>
      </c>
    </row>
    <row r="51" spans="1:25" x14ac:dyDescent="0.2">
      <c r="A51" s="3" t="s">
        <v>106</v>
      </c>
      <c r="B51" s="18" t="s">
        <v>107</v>
      </c>
      <c r="C51">
        <v>195.8</v>
      </c>
      <c r="D51">
        <v>115.10000000000001</v>
      </c>
      <c r="E51">
        <v>0</v>
      </c>
      <c r="F51">
        <v>0</v>
      </c>
      <c r="G51">
        <v>80.7</v>
      </c>
      <c r="H51">
        <v>196.5</v>
      </c>
      <c r="I51" s="2">
        <v>0.9964376590330789</v>
      </c>
      <c r="J51">
        <f t="shared" si="0"/>
        <v>0</v>
      </c>
      <c r="K51">
        <v>196.5</v>
      </c>
      <c r="L51" s="2">
        <v>0.9964376590330789</v>
      </c>
      <c r="N51" s="17">
        <v>905</v>
      </c>
      <c r="O51" t="s">
        <v>192</v>
      </c>
      <c r="P51">
        <v>75.899999999999991</v>
      </c>
      <c r="Q51">
        <v>30.8</v>
      </c>
      <c r="R51">
        <v>0</v>
      </c>
      <c r="S51">
        <v>0</v>
      </c>
      <c r="T51">
        <v>45.1</v>
      </c>
      <c r="U51">
        <v>90.3</v>
      </c>
      <c r="V51" s="2">
        <v>0.84053156146179397</v>
      </c>
      <c r="W51">
        <f t="shared" si="1"/>
        <v>8.7999999999999972</v>
      </c>
      <c r="X51">
        <v>81.5</v>
      </c>
      <c r="Y51" s="2">
        <v>0.93128834355828205</v>
      </c>
    </row>
    <row r="52" spans="1:25" x14ac:dyDescent="0.2">
      <c r="A52" s="3" t="s">
        <v>108</v>
      </c>
      <c r="B52" s="18" t="s">
        <v>109</v>
      </c>
      <c r="C52">
        <v>11.700000000000001</v>
      </c>
      <c r="D52">
        <v>8.6999999999999993</v>
      </c>
      <c r="E52">
        <v>0</v>
      </c>
      <c r="F52">
        <v>0</v>
      </c>
      <c r="G52">
        <v>3.0000000000000018</v>
      </c>
      <c r="H52">
        <v>19.3</v>
      </c>
      <c r="I52" s="2">
        <v>0.60621761658031093</v>
      </c>
      <c r="J52">
        <f t="shared" si="0"/>
        <v>0</v>
      </c>
      <c r="K52">
        <v>19.3</v>
      </c>
      <c r="L52" s="2">
        <v>0.60621761658031093</v>
      </c>
      <c r="N52" s="17">
        <v>1001</v>
      </c>
      <c r="O52" t="s">
        <v>193</v>
      </c>
      <c r="P52">
        <v>15.499999999999998</v>
      </c>
      <c r="Q52">
        <v>5.5</v>
      </c>
      <c r="R52">
        <v>0</v>
      </c>
      <c r="S52">
        <v>0</v>
      </c>
      <c r="T52">
        <v>10</v>
      </c>
      <c r="U52">
        <v>15.499999999999998</v>
      </c>
      <c r="V52" s="2">
        <v>1</v>
      </c>
      <c r="W52">
        <f t="shared" si="1"/>
        <v>0</v>
      </c>
      <c r="X52">
        <v>15.499999999999998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25.700000000000003</v>
      </c>
      <c r="D53">
        <v>8.2999999999999989</v>
      </c>
      <c r="E53">
        <v>0</v>
      </c>
      <c r="F53">
        <v>0</v>
      </c>
      <c r="G53">
        <v>17.400000000000006</v>
      </c>
      <c r="H53">
        <v>27.5</v>
      </c>
      <c r="I53" s="2">
        <v>0.93454545454545468</v>
      </c>
      <c r="J53">
        <f t="shared" si="0"/>
        <v>0</v>
      </c>
      <c r="K53">
        <v>27.5</v>
      </c>
      <c r="L53" s="2">
        <v>0.93454545454545468</v>
      </c>
      <c r="N53" s="17">
        <v>1002</v>
      </c>
      <c r="O53" t="s">
        <v>194</v>
      </c>
      <c r="P53">
        <v>363.80000000000007</v>
      </c>
      <c r="Q53">
        <v>142.19999999999999</v>
      </c>
      <c r="R53">
        <v>0</v>
      </c>
      <c r="S53">
        <v>0</v>
      </c>
      <c r="T53">
        <v>221.60000000000002</v>
      </c>
      <c r="U53">
        <v>427.90000000000009</v>
      </c>
      <c r="V53" s="2">
        <v>0.85019864454311755</v>
      </c>
      <c r="W53">
        <f t="shared" si="1"/>
        <v>0</v>
      </c>
      <c r="X53">
        <v>427.90000000000009</v>
      </c>
      <c r="Y53" s="2">
        <v>0.85019864454311755</v>
      </c>
    </row>
    <row r="54" spans="1:25" x14ac:dyDescent="0.2">
      <c r="A54" s="3" t="s">
        <v>112</v>
      </c>
      <c r="B54" s="18" t="s">
        <v>113</v>
      </c>
      <c r="C54">
        <v>2</v>
      </c>
      <c r="D54">
        <v>2.2000000000000002</v>
      </c>
      <c r="E54">
        <v>0</v>
      </c>
      <c r="F54">
        <v>0</v>
      </c>
      <c r="G54">
        <v>-0.20000000000000018</v>
      </c>
      <c r="H54">
        <v>4.5999999999999996</v>
      </c>
      <c r="I54" s="2">
        <v>0.43478260869565222</v>
      </c>
      <c r="J54">
        <f t="shared" si="0"/>
        <v>0</v>
      </c>
      <c r="K54">
        <v>4.5999999999999996</v>
      </c>
      <c r="L54" s="2">
        <v>0.43478260869565222</v>
      </c>
      <c r="N54" s="17">
        <v>1003</v>
      </c>
      <c r="O54" t="s">
        <v>195</v>
      </c>
      <c r="P54">
        <v>1.9</v>
      </c>
      <c r="Q54">
        <v>0.7</v>
      </c>
      <c r="R54">
        <v>0</v>
      </c>
      <c r="S54">
        <v>0</v>
      </c>
      <c r="T54">
        <v>1.2</v>
      </c>
      <c r="U54">
        <v>2</v>
      </c>
      <c r="V54" s="2">
        <v>0.95</v>
      </c>
      <c r="W54">
        <f t="shared" si="1"/>
        <v>0</v>
      </c>
      <c r="X54">
        <v>2</v>
      </c>
      <c r="Y54" s="2">
        <v>0.95</v>
      </c>
    </row>
    <row r="55" spans="1:25" x14ac:dyDescent="0.2">
      <c r="A55" s="3" t="s">
        <v>114</v>
      </c>
      <c r="B55" s="18" t="s">
        <v>115</v>
      </c>
      <c r="C55">
        <v>100.59999999999998</v>
      </c>
      <c r="D55">
        <v>74.599999999999994</v>
      </c>
      <c r="E55">
        <v>0</v>
      </c>
      <c r="F55">
        <v>0</v>
      </c>
      <c r="G55">
        <v>25.999999999999986</v>
      </c>
      <c r="H55">
        <v>132.6</v>
      </c>
      <c r="I55" s="2">
        <v>0.7586726998491703</v>
      </c>
      <c r="J55">
        <f t="shared" si="0"/>
        <v>0</v>
      </c>
      <c r="K55">
        <v>132.6</v>
      </c>
      <c r="L55" s="2">
        <v>0.7586726998491703</v>
      </c>
      <c r="N55" s="17">
        <v>1004</v>
      </c>
      <c r="O55" t="s">
        <v>196</v>
      </c>
      <c r="P55">
        <v>15.3</v>
      </c>
      <c r="Q55">
        <v>4.1000000000000005</v>
      </c>
      <c r="R55">
        <v>0</v>
      </c>
      <c r="S55">
        <v>0</v>
      </c>
      <c r="T55">
        <v>11.200000000000001</v>
      </c>
      <c r="U55">
        <v>15.4</v>
      </c>
      <c r="V55" s="2">
        <v>0.99350649350649356</v>
      </c>
      <c r="W55">
        <f t="shared" si="1"/>
        <v>9.9999999999999645E-2</v>
      </c>
      <c r="X55">
        <v>15.3</v>
      </c>
      <c r="Y55" s="2">
        <v>1</v>
      </c>
    </row>
    <row r="56" spans="1:25" x14ac:dyDescent="0.2">
      <c r="A56" s="3" t="s">
        <v>116</v>
      </c>
      <c r="B56" s="18" t="s">
        <v>117</v>
      </c>
      <c r="C56">
        <v>0.2</v>
      </c>
      <c r="D56">
        <v>6.1000000000000005</v>
      </c>
      <c r="E56">
        <v>0</v>
      </c>
      <c r="F56">
        <v>1.3</v>
      </c>
      <c r="G56">
        <v>-7.2</v>
      </c>
      <c r="H56">
        <v>18.2</v>
      </c>
      <c r="I56" s="2">
        <v>1.098901098901099E-2</v>
      </c>
      <c r="J56">
        <f t="shared" si="0"/>
        <v>0</v>
      </c>
      <c r="K56">
        <v>18.2</v>
      </c>
      <c r="L56" s="2">
        <v>1.098901098901099E-2</v>
      </c>
      <c r="N56" s="17">
        <v>1005</v>
      </c>
      <c r="O56" t="s">
        <v>197</v>
      </c>
      <c r="P56">
        <v>7.6</v>
      </c>
      <c r="Q56">
        <v>3.0999999999999996</v>
      </c>
      <c r="R56">
        <v>0</v>
      </c>
      <c r="S56">
        <v>0</v>
      </c>
      <c r="T56">
        <v>4.5</v>
      </c>
      <c r="U56">
        <v>7.6</v>
      </c>
      <c r="V56" s="2">
        <v>1</v>
      </c>
      <c r="W56">
        <f t="shared" si="1"/>
        <v>0</v>
      </c>
      <c r="X56">
        <v>7.6</v>
      </c>
      <c r="Y56" s="2">
        <v>1</v>
      </c>
    </row>
    <row r="57" spans="1:25" x14ac:dyDescent="0.2">
      <c r="A57" s="3" t="s">
        <v>118</v>
      </c>
      <c r="B57" s="18" t="s">
        <v>119</v>
      </c>
      <c r="C57">
        <v>42.14</v>
      </c>
      <c r="D57">
        <v>25.3</v>
      </c>
      <c r="E57">
        <v>0</v>
      </c>
      <c r="F57">
        <v>0</v>
      </c>
      <c r="G57">
        <v>16.84</v>
      </c>
      <c r="H57">
        <v>177.34</v>
      </c>
      <c r="I57" s="2">
        <v>0.23762264576519679</v>
      </c>
      <c r="J57">
        <f t="shared" si="0"/>
        <v>0</v>
      </c>
      <c r="K57">
        <v>177.34</v>
      </c>
      <c r="L57" s="2">
        <v>0.23762264576519679</v>
      </c>
      <c r="N57" s="17">
        <v>1006</v>
      </c>
      <c r="O57" t="s">
        <v>198</v>
      </c>
      <c r="P57">
        <v>0.1</v>
      </c>
      <c r="Q57">
        <v>0</v>
      </c>
      <c r="R57">
        <v>0</v>
      </c>
      <c r="S57">
        <v>0</v>
      </c>
      <c r="T57">
        <v>0.1</v>
      </c>
      <c r="U57">
        <v>115.49999999999999</v>
      </c>
      <c r="V57" s="2">
        <v>8.6580086580086591E-4</v>
      </c>
      <c r="W57">
        <f t="shared" si="1"/>
        <v>0</v>
      </c>
      <c r="X57">
        <v>115.49999999999999</v>
      </c>
      <c r="Y57" s="2">
        <v>8.6580086580086591E-4</v>
      </c>
    </row>
    <row r="58" spans="1:25" x14ac:dyDescent="0.2">
      <c r="A58" s="3" t="s">
        <v>120</v>
      </c>
      <c r="B58" s="18" t="s">
        <v>121</v>
      </c>
      <c r="C58">
        <v>38.1</v>
      </c>
      <c r="D58">
        <v>19.399999999999999</v>
      </c>
      <c r="E58">
        <v>0</v>
      </c>
      <c r="F58">
        <v>0</v>
      </c>
      <c r="G58">
        <v>18.700000000000003</v>
      </c>
      <c r="H58">
        <v>56.800000000000004</v>
      </c>
      <c r="I58" s="2">
        <v>0.67077464788732388</v>
      </c>
      <c r="J58">
        <f t="shared" si="0"/>
        <v>0</v>
      </c>
      <c r="K58">
        <v>56.800000000000004</v>
      </c>
      <c r="L58" s="2">
        <v>0.67077464788732388</v>
      </c>
    </row>
    <row r="59" spans="1:25" x14ac:dyDescent="0.2">
      <c r="A59" s="3" t="s">
        <v>122</v>
      </c>
      <c r="B59" s="18" t="s">
        <v>123</v>
      </c>
      <c r="C59">
        <v>14.100000000000001</v>
      </c>
      <c r="D59">
        <v>10</v>
      </c>
      <c r="E59">
        <v>0</v>
      </c>
      <c r="F59">
        <v>0</v>
      </c>
      <c r="G59">
        <v>4.1000000000000014</v>
      </c>
      <c r="H59">
        <v>18.7</v>
      </c>
      <c r="I59" s="2">
        <v>0.7540106951871659</v>
      </c>
      <c r="J59">
        <f t="shared" si="0"/>
        <v>2.8000000000000007</v>
      </c>
      <c r="K59">
        <v>15.899999999999999</v>
      </c>
      <c r="L59" s="2">
        <v>0.88679245283018882</v>
      </c>
      <c r="O59" t="s">
        <v>213</v>
      </c>
    </row>
    <row r="60" spans="1:25" x14ac:dyDescent="0.2">
      <c r="O60" t="s">
        <v>214</v>
      </c>
      <c r="P60" s="32">
        <v>3983.3300000000008</v>
      </c>
      <c r="Q60" s="32">
        <v>1743.6000000000001</v>
      </c>
      <c r="R60" s="32">
        <v>10.9</v>
      </c>
      <c r="S60" s="32">
        <v>19</v>
      </c>
      <c r="T60" s="32">
        <v>2209.8299999999995</v>
      </c>
      <c r="U60" s="32">
        <v>8823.7900000000009</v>
      </c>
      <c r="V60" s="33">
        <v>0.45143073441231041</v>
      </c>
      <c r="W60" s="32">
        <v>61.70000000000001</v>
      </c>
      <c r="X60" s="32">
        <v>8762.09</v>
      </c>
      <c r="Y60" s="33">
        <v>0.45460957374325084</v>
      </c>
    </row>
    <row r="61" spans="1:25" x14ac:dyDescent="0.2">
      <c r="C61">
        <f>SUM(C2:C60)</f>
        <v>3983.33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3983.33</v>
      </c>
      <c r="Q62" s="32">
        <v>1743.6</v>
      </c>
      <c r="R62" s="32">
        <v>10.9</v>
      </c>
      <c r="S62" s="32">
        <v>19.000000000000004</v>
      </c>
      <c r="T62" s="32">
        <v>2209.8300000000004</v>
      </c>
      <c r="U62" s="32">
        <v>8823.7900000000009</v>
      </c>
      <c r="V62" s="33">
        <v>0.4514307344123103</v>
      </c>
      <c r="W62" s="32">
        <v>61.7</v>
      </c>
      <c r="X62" s="32">
        <v>8762.09</v>
      </c>
      <c r="Y62" s="33">
        <v>0.45460957374325073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3983.3299999999972</v>
      </c>
      <c r="Q64" s="32">
        <v>1743.6000000000013</v>
      </c>
      <c r="R64" s="32">
        <v>10.9</v>
      </c>
      <c r="S64" s="32">
        <v>19.000000000000004</v>
      </c>
      <c r="T64" s="32">
        <v>2209.8299999999949</v>
      </c>
      <c r="U64" s="32">
        <v>8823.7900000000227</v>
      </c>
      <c r="V64" s="33">
        <v>0.45143073441230885</v>
      </c>
      <c r="W64" s="32">
        <v>61.70000000000001</v>
      </c>
      <c r="X64" s="32">
        <v>8762.0900000000202</v>
      </c>
      <c r="Y64" s="33">
        <v>0.4546095737432494</v>
      </c>
    </row>
    <row r="67" spans="15:25" x14ac:dyDescent="0.2">
      <c r="P67" s="260">
        <v>3983.3299999999958</v>
      </c>
      <c r="Q67" s="260">
        <v>1743.6000000000006</v>
      </c>
      <c r="R67" s="260">
        <v>10.9</v>
      </c>
      <c r="S67" s="260">
        <v>19.000000000000004</v>
      </c>
      <c r="T67" s="260">
        <v>2209.8299999999954</v>
      </c>
      <c r="U67" s="260">
        <v>8823.7900000000136</v>
      </c>
      <c r="V67" s="33">
        <v>0.45143073441230919</v>
      </c>
      <c r="W67" s="260">
        <v>61.70000000000001</v>
      </c>
      <c r="X67" s="260">
        <v>8762.0900000000129</v>
      </c>
      <c r="Y67" s="33">
        <v>0.45460957374324962</v>
      </c>
    </row>
    <row r="68" spans="15:25" x14ac:dyDescent="0.2">
      <c r="O68" s="259" t="s">
        <v>325</v>
      </c>
      <c r="P68" s="259"/>
      <c r="Q68" s="259"/>
      <c r="R68" s="259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9"/>
  <sheetViews>
    <sheetView topLeftCell="G34" workbookViewId="0">
      <selection activeCell="P60" sqref="P60:Y60"/>
    </sheetView>
  </sheetViews>
  <sheetFormatPr defaultRowHeight="12.75" x14ac:dyDescent="0.2"/>
  <cols>
    <col min="11" max="11" width="11.28515625" customWidth="1"/>
    <col min="12" max="12" width="11.710937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t="s">
        <v>0</v>
      </c>
      <c r="D1" s="1" t="s">
        <v>1</v>
      </c>
      <c r="E1" s="1" t="s">
        <v>2</v>
      </c>
      <c r="F1" s="1" t="s">
        <v>3</v>
      </c>
      <c r="G1" s="1" t="s">
        <v>139</v>
      </c>
      <c r="H1" s="1" t="s">
        <v>140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2">
        <v>0</v>
      </c>
      <c r="J2">
        <f>H2-K2</f>
        <v>0</v>
      </c>
      <c r="K2">
        <v>0</v>
      </c>
      <c r="L2" s="2">
        <v>0</v>
      </c>
      <c r="N2" s="17">
        <v>101</v>
      </c>
      <c r="O2" t="s">
        <v>147</v>
      </c>
      <c r="P2">
        <v>2.2999999999999998</v>
      </c>
      <c r="Q2">
        <v>0.7</v>
      </c>
      <c r="R2">
        <v>0</v>
      </c>
      <c r="S2">
        <v>0</v>
      </c>
      <c r="T2">
        <v>1.5999999999999999</v>
      </c>
      <c r="U2">
        <v>227.4</v>
      </c>
      <c r="V2" s="2">
        <v>1.0114335971855759E-2</v>
      </c>
      <c r="W2">
        <f>U2-X2</f>
        <v>14.900000000000006</v>
      </c>
      <c r="X2">
        <v>212.5</v>
      </c>
      <c r="Y2" s="2">
        <v>1.0823529411764706E-2</v>
      </c>
    </row>
    <row r="3" spans="1:25" x14ac:dyDescent="0.2">
      <c r="A3" s="3" t="s">
        <v>10</v>
      </c>
      <c r="B3" s="18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2">
        <v>0</v>
      </c>
      <c r="J3">
        <f t="shared" ref="J3:J59" si="0">H3-K3</f>
        <v>0</v>
      </c>
      <c r="K3">
        <v>0</v>
      </c>
      <c r="L3" s="2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f t="shared" ref="W3:W57" si="1">U3-X3</f>
        <v>0</v>
      </c>
      <c r="X3">
        <v>0</v>
      </c>
      <c r="Y3" s="2">
        <v>0</v>
      </c>
    </row>
    <row r="4" spans="1:25" x14ac:dyDescent="0.2">
      <c r="A4" s="3" t="s">
        <v>12</v>
      </c>
      <c r="B4" s="18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2">
        <v>0</v>
      </c>
      <c r="J4">
        <f t="shared" si="0"/>
        <v>0</v>
      </c>
      <c r="K4">
        <v>0</v>
      </c>
      <c r="L4" s="2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f t="shared" si="1"/>
        <v>0</v>
      </c>
      <c r="X4">
        <v>0</v>
      </c>
      <c r="Y4" s="2">
        <v>0</v>
      </c>
    </row>
    <row r="5" spans="1:25" x14ac:dyDescent="0.2">
      <c r="A5" s="3" t="s">
        <v>14</v>
      </c>
      <c r="B5" s="18" t="s">
        <v>15</v>
      </c>
      <c r="C5">
        <v>9.4</v>
      </c>
      <c r="D5">
        <v>0.70000000000000007</v>
      </c>
      <c r="E5">
        <v>0</v>
      </c>
      <c r="F5">
        <v>12.5</v>
      </c>
      <c r="G5">
        <v>-3.7999999999999989</v>
      </c>
      <c r="H5">
        <v>109.19999999999999</v>
      </c>
      <c r="I5" s="2">
        <v>8.6080586080586094E-2</v>
      </c>
      <c r="J5">
        <f t="shared" si="0"/>
        <v>3.4000000000000057</v>
      </c>
      <c r="K5">
        <v>105.79999999999998</v>
      </c>
      <c r="L5" s="2">
        <v>8.8846880907372416E-2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f t="shared" si="1"/>
        <v>0</v>
      </c>
      <c r="X5">
        <v>0</v>
      </c>
      <c r="Y5" s="2">
        <v>0</v>
      </c>
    </row>
    <row r="6" spans="1:25" x14ac:dyDescent="0.2">
      <c r="A6" s="3" t="s">
        <v>16</v>
      </c>
      <c r="B6" s="18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2">
        <v>0</v>
      </c>
      <c r="J6">
        <f t="shared" si="0"/>
        <v>0</v>
      </c>
      <c r="K6">
        <v>0</v>
      </c>
      <c r="L6" s="2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0.8</v>
      </c>
      <c r="V6" s="2">
        <v>0</v>
      </c>
      <c r="W6">
        <f t="shared" si="1"/>
        <v>0</v>
      </c>
      <c r="X6">
        <v>0.8</v>
      </c>
      <c r="Y6" s="2">
        <v>0</v>
      </c>
    </row>
    <row r="7" spans="1:25" x14ac:dyDescent="0.2">
      <c r="A7" s="3" t="s">
        <v>18</v>
      </c>
      <c r="B7" s="18" t="s">
        <v>19</v>
      </c>
      <c r="C7">
        <v>7.7</v>
      </c>
      <c r="D7">
        <v>0.4</v>
      </c>
      <c r="E7">
        <v>0</v>
      </c>
      <c r="F7">
        <v>1.6</v>
      </c>
      <c r="G7">
        <v>5.7</v>
      </c>
      <c r="H7">
        <v>139</v>
      </c>
      <c r="I7" s="2">
        <v>5.5395683453237414E-2</v>
      </c>
      <c r="J7">
        <f t="shared" si="0"/>
        <v>19.299999999999997</v>
      </c>
      <c r="K7">
        <v>119.7</v>
      </c>
      <c r="L7" s="2">
        <v>6.4327485380116955E-2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0</v>
      </c>
      <c r="W7">
        <f t="shared" si="1"/>
        <v>0</v>
      </c>
      <c r="X7">
        <v>0</v>
      </c>
      <c r="Y7" s="2">
        <v>0</v>
      </c>
    </row>
    <row r="8" spans="1:25" x14ac:dyDescent="0.2">
      <c r="A8" s="3" t="s">
        <v>20</v>
      </c>
      <c r="B8" s="1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2">
        <v>0</v>
      </c>
      <c r="J8">
        <f t="shared" si="0"/>
        <v>0</v>
      </c>
      <c r="K8">
        <v>0</v>
      </c>
      <c r="L8" s="2">
        <v>0</v>
      </c>
      <c r="N8" s="17">
        <v>301</v>
      </c>
      <c r="O8" t="s">
        <v>153</v>
      </c>
      <c r="P8">
        <v>0</v>
      </c>
      <c r="Q8">
        <v>0.3</v>
      </c>
      <c r="R8">
        <v>0</v>
      </c>
      <c r="S8">
        <v>0</v>
      </c>
      <c r="T8">
        <v>-0.3</v>
      </c>
      <c r="U8">
        <v>0.5</v>
      </c>
      <c r="V8" s="2">
        <v>0</v>
      </c>
      <c r="W8">
        <f t="shared" si="1"/>
        <v>0</v>
      </c>
      <c r="X8">
        <v>0.5</v>
      </c>
      <c r="Y8" s="2">
        <v>0</v>
      </c>
    </row>
    <row r="9" spans="1:25" x14ac:dyDescent="0.2">
      <c r="A9" s="3" t="s">
        <v>22</v>
      </c>
      <c r="B9" s="18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2">
        <v>0</v>
      </c>
      <c r="J9">
        <f t="shared" si="0"/>
        <v>0</v>
      </c>
      <c r="K9">
        <v>0</v>
      </c>
      <c r="L9" s="2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f t="shared" si="1"/>
        <v>0</v>
      </c>
      <c r="X9">
        <v>0</v>
      </c>
      <c r="Y9" s="2">
        <v>0</v>
      </c>
    </row>
    <row r="10" spans="1:25" x14ac:dyDescent="0.2">
      <c r="A10" s="3" t="s">
        <v>24</v>
      </c>
      <c r="B10" s="18" t="s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2">
        <v>0</v>
      </c>
      <c r="J10">
        <f t="shared" si="0"/>
        <v>0</v>
      </c>
      <c r="K10">
        <v>0</v>
      </c>
      <c r="L10" s="2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f t="shared" si="1"/>
        <v>0</v>
      </c>
      <c r="X10">
        <v>0</v>
      </c>
      <c r="Y10" s="2">
        <v>0</v>
      </c>
    </row>
    <row r="11" spans="1:25" x14ac:dyDescent="0.2">
      <c r="A11" s="3" t="s">
        <v>26</v>
      </c>
      <c r="B11" s="18" t="s">
        <v>27</v>
      </c>
      <c r="C11">
        <v>36.799999999999997</v>
      </c>
      <c r="D11">
        <v>39.700000000000003</v>
      </c>
      <c r="E11">
        <v>0</v>
      </c>
      <c r="F11">
        <v>0</v>
      </c>
      <c r="G11">
        <v>-2.9000000000000057</v>
      </c>
      <c r="H11">
        <v>72.8</v>
      </c>
      <c r="I11" s="2">
        <v>0.50549450549450547</v>
      </c>
      <c r="J11">
        <f t="shared" si="0"/>
        <v>0</v>
      </c>
      <c r="K11">
        <v>72.8</v>
      </c>
      <c r="L11" s="2">
        <v>0.50549450549450547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30.4</v>
      </c>
      <c r="V11" s="2">
        <v>0</v>
      </c>
      <c r="W11">
        <f t="shared" si="1"/>
        <v>0</v>
      </c>
      <c r="X11">
        <v>30.4</v>
      </c>
      <c r="Y11" s="2">
        <v>0</v>
      </c>
    </row>
    <row r="12" spans="1:25" x14ac:dyDescent="0.2">
      <c r="A12" s="3" t="s">
        <v>28</v>
      </c>
      <c r="B12" s="18" t="s">
        <v>29</v>
      </c>
      <c r="C12">
        <v>5.9</v>
      </c>
      <c r="D12">
        <v>0.5</v>
      </c>
      <c r="E12">
        <v>0</v>
      </c>
      <c r="F12">
        <v>3.2</v>
      </c>
      <c r="G12">
        <v>2.2000000000000002</v>
      </c>
      <c r="H12">
        <v>74.8</v>
      </c>
      <c r="I12" s="2">
        <v>7.8877005347593593E-2</v>
      </c>
      <c r="J12">
        <f t="shared" si="0"/>
        <v>5.0999999999999943</v>
      </c>
      <c r="K12">
        <v>69.7</v>
      </c>
      <c r="L12" s="2">
        <v>8.4648493543758974E-2</v>
      </c>
      <c r="N12" s="17">
        <v>403</v>
      </c>
      <c r="O12" t="s">
        <v>156</v>
      </c>
      <c r="P12">
        <v>0</v>
      </c>
      <c r="Q12">
        <v>0</v>
      </c>
      <c r="R12">
        <v>0</v>
      </c>
      <c r="S12">
        <v>0</v>
      </c>
      <c r="T12">
        <v>0</v>
      </c>
      <c r="U12">
        <v>4.9000000000000004</v>
      </c>
      <c r="V12" s="2">
        <v>0</v>
      </c>
      <c r="W12">
        <f t="shared" si="1"/>
        <v>0</v>
      </c>
      <c r="X12">
        <v>4.9000000000000004</v>
      </c>
      <c r="Y12" s="2">
        <v>0</v>
      </c>
    </row>
    <row r="13" spans="1:25" x14ac:dyDescent="0.2">
      <c r="A13" s="3" t="s">
        <v>30</v>
      </c>
      <c r="B13" s="18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2">
        <v>0</v>
      </c>
      <c r="J13">
        <f t="shared" si="0"/>
        <v>0</v>
      </c>
      <c r="K13">
        <v>0</v>
      </c>
      <c r="L13" s="2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 s="2">
        <v>0</v>
      </c>
      <c r="W13">
        <f t="shared" si="1"/>
        <v>0</v>
      </c>
      <c r="X13">
        <v>1</v>
      </c>
      <c r="Y13" s="2">
        <v>0</v>
      </c>
    </row>
    <row r="14" spans="1:25" x14ac:dyDescent="0.2">
      <c r="A14" s="3" t="s">
        <v>32</v>
      </c>
      <c r="B14" s="18" t="s">
        <v>33</v>
      </c>
      <c r="C14">
        <v>0</v>
      </c>
      <c r="D14">
        <v>0</v>
      </c>
      <c r="E14">
        <v>0</v>
      </c>
      <c r="F14">
        <v>0</v>
      </c>
      <c r="G14">
        <v>0</v>
      </c>
      <c r="H14">
        <v>29.6</v>
      </c>
      <c r="I14" s="2">
        <v>0</v>
      </c>
      <c r="J14">
        <f t="shared" si="0"/>
        <v>0</v>
      </c>
      <c r="K14">
        <v>29.6</v>
      </c>
      <c r="L14" s="2">
        <v>0</v>
      </c>
      <c r="N14" s="17">
        <v>501</v>
      </c>
      <c r="O14" t="s">
        <v>157</v>
      </c>
      <c r="P14">
        <v>0</v>
      </c>
      <c r="Q14">
        <v>0.79999999999999993</v>
      </c>
      <c r="R14">
        <v>0</v>
      </c>
      <c r="S14">
        <v>0</v>
      </c>
      <c r="T14">
        <v>-0.79999999999999993</v>
      </c>
      <c r="U14">
        <v>14.5</v>
      </c>
      <c r="V14" s="2">
        <v>0</v>
      </c>
      <c r="W14">
        <f t="shared" si="1"/>
        <v>0</v>
      </c>
      <c r="X14">
        <v>14.5</v>
      </c>
      <c r="Y14" s="2">
        <v>0</v>
      </c>
    </row>
    <row r="15" spans="1:25" x14ac:dyDescent="0.2">
      <c r="A15" s="3" t="s">
        <v>34</v>
      </c>
      <c r="B15" s="18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2">
        <v>0</v>
      </c>
      <c r="J15">
        <f t="shared" si="0"/>
        <v>0</v>
      </c>
      <c r="K15">
        <v>0</v>
      </c>
      <c r="L15" s="2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f t="shared" si="1"/>
        <v>0</v>
      </c>
      <c r="X15">
        <v>0</v>
      </c>
      <c r="Y15" s="2">
        <v>0</v>
      </c>
    </row>
    <row r="16" spans="1:25" x14ac:dyDescent="0.2">
      <c r="A16" s="3" t="s">
        <v>36</v>
      </c>
      <c r="B16" s="18" t="s">
        <v>37</v>
      </c>
      <c r="C16">
        <v>25.5</v>
      </c>
      <c r="D16">
        <v>17.8</v>
      </c>
      <c r="E16">
        <v>0</v>
      </c>
      <c r="F16">
        <v>0</v>
      </c>
      <c r="G16">
        <v>7.6999999999999993</v>
      </c>
      <c r="H16">
        <v>44.8</v>
      </c>
      <c r="I16" s="2">
        <v>0.5691964285714286</v>
      </c>
      <c r="J16">
        <f t="shared" si="0"/>
        <v>0</v>
      </c>
      <c r="K16">
        <v>44.8</v>
      </c>
      <c r="L16" s="2">
        <v>0.5691964285714286</v>
      </c>
      <c r="N16" s="17">
        <v>503</v>
      </c>
      <c r="O16" t="s">
        <v>159</v>
      </c>
      <c r="P16">
        <v>0</v>
      </c>
      <c r="Q16">
        <v>0.1</v>
      </c>
      <c r="R16">
        <v>0</v>
      </c>
      <c r="S16">
        <v>0</v>
      </c>
      <c r="T16">
        <v>-0.1</v>
      </c>
      <c r="U16">
        <v>0.2</v>
      </c>
      <c r="V16" s="2">
        <v>0</v>
      </c>
      <c r="W16">
        <f t="shared" si="1"/>
        <v>0</v>
      </c>
      <c r="X16">
        <v>0.2</v>
      </c>
      <c r="Y16" s="2">
        <v>0</v>
      </c>
    </row>
    <row r="17" spans="1:25" x14ac:dyDescent="0.2">
      <c r="A17" s="3" t="s">
        <v>38</v>
      </c>
      <c r="B17" s="18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2">
        <v>0</v>
      </c>
      <c r="J17">
        <f t="shared" si="0"/>
        <v>0</v>
      </c>
      <c r="K17">
        <v>0</v>
      </c>
      <c r="L17" s="2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</v>
      </c>
      <c r="V17" s="2">
        <v>0</v>
      </c>
      <c r="W17">
        <f t="shared" si="1"/>
        <v>0</v>
      </c>
      <c r="X17">
        <v>1</v>
      </c>
      <c r="Y17" s="2">
        <v>0</v>
      </c>
    </row>
    <row r="18" spans="1:25" x14ac:dyDescent="0.2">
      <c r="A18" s="3" t="s">
        <v>40</v>
      </c>
      <c r="B18" s="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2">
        <v>0</v>
      </c>
      <c r="J18">
        <f t="shared" si="0"/>
        <v>0</v>
      </c>
      <c r="K18">
        <v>0</v>
      </c>
      <c r="L18" s="2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f t="shared" si="1"/>
        <v>0</v>
      </c>
      <c r="X18">
        <v>0</v>
      </c>
      <c r="Y18" s="2">
        <v>0</v>
      </c>
    </row>
    <row r="19" spans="1:25" x14ac:dyDescent="0.2">
      <c r="A19" s="3" t="s">
        <v>42</v>
      </c>
      <c r="B19" s="18" t="s">
        <v>43</v>
      </c>
      <c r="C19">
        <v>6.3</v>
      </c>
      <c r="D19">
        <v>0.79999999999999993</v>
      </c>
      <c r="E19">
        <v>0</v>
      </c>
      <c r="F19">
        <v>0</v>
      </c>
      <c r="G19">
        <v>5.5</v>
      </c>
      <c r="H19">
        <v>25.499999999999996</v>
      </c>
      <c r="I19" s="2">
        <v>0.2470588235294118</v>
      </c>
      <c r="J19">
        <f t="shared" si="0"/>
        <v>0.19999999999999929</v>
      </c>
      <c r="K19">
        <v>25.299999999999997</v>
      </c>
      <c r="L19" s="2">
        <v>0.24901185770750991</v>
      </c>
      <c r="N19" s="17">
        <v>506</v>
      </c>
      <c r="O19" t="s">
        <v>162</v>
      </c>
      <c r="P19">
        <v>9.2000000000000011</v>
      </c>
      <c r="Q19">
        <v>0.4</v>
      </c>
      <c r="R19">
        <v>0</v>
      </c>
      <c r="S19">
        <v>0.9</v>
      </c>
      <c r="T19">
        <v>7.9</v>
      </c>
      <c r="U19">
        <v>138.60000000000002</v>
      </c>
      <c r="V19" s="2">
        <v>6.6378066378066369E-2</v>
      </c>
      <c r="W19">
        <f t="shared" si="1"/>
        <v>12.200000000000003</v>
      </c>
      <c r="X19">
        <v>126.40000000000002</v>
      </c>
      <c r="Y19" s="2">
        <v>7.2784810126582278E-2</v>
      </c>
    </row>
    <row r="20" spans="1:25" x14ac:dyDescent="0.2">
      <c r="A20" s="3" t="s">
        <v>44</v>
      </c>
      <c r="B20" s="18" t="s">
        <v>45</v>
      </c>
      <c r="C20">
        <v>0</v>
      </c>
      <c r="D20">
        <v>0</v>
      </c>
      <c r="E20">
        <v>0</v>
      </c>
      <c r="F20">
        <v>0</v>
      </c>
      <c r="G20">
        <v>0</v>
      </c>
      <c r="H20">
        <v>30.4</v>
      </c>
      <c r="I20" s="2">
        <v>0</v>
      </c>
      <c r="J20">
        <f t="shared" si="0"/>
        <v>0</v>
      </c>
      <c r="K20">
        <v>30.4</v>
      </c>
      <c r="L20" s="2">
        <v>0</v>
      </c>
      <c r="N20" s="17">
        <v>507</v>
      </c>
      <c r="O20" t="s">
        <v>163</v>
      </c>
      <c r="P20">
        <v>13.799999999999999</v>
      </c>
      <c r="Q20">
        <v>1.4</v>
      </c>
      <c r="R20">
        <v>0</v>
      </c>
      <c r="S20">
        <v>17.100000000000001</v>
      </c>
      <c r="T20">
        <v>-4.6999999999999993</v>
      </c>
      <c r="U20">
        <v>278.69999999999993</v>
      </c>
      <c r="V20" s="2">
        <v>4.9515608180839624E-2</v>
      </c>
      <c r="W20">
        <f t="shared" si="1"/>
        <v>100.5</v>
      </c>
      <c r="X20">
        <v>178.19999999999993</v>
      </c>
      <c r="Y20" s="2">
        <v>7.7441077441077463E-2</v>
      </c>
    </row>
    <row r="21" spans="1:25" x14ac:dyDescent="0.2">
      <c r="A21" s="3" t="s">
        <v>46</v>
      </c>
      <c r="B21" s="18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2">
        <v>0</v>
      </c>
      <c r="J21">
        <f t="shared" si="0"/>
        <v>0</v>
      </c>
      <c r="K21">
        <v>0</v>
      </c>
      <c r="L21" s="2">
        <v>0</v>
      </c>
      <c r="N21" s="17">
        <v>508</v>
      </c>
      <c r="O21" t="s">
        <v>164</v>
      </c>
      <c r="P21">
        <v>0</v>
      </c>
      <c r="Q21">
        <v>0.4</v>
      </c>
      <c r="R21">
        <v>0</v>
      </c>
      <c r="S21">
        <v>0</v>
      </c>
      <c r="T21">
        <v>-0.4</v>
      </c>
      <c r="U21">
        <v>4.5999999999999996</v>
      </c>
      <c r="V21" s="2">
        <v>0</v>
      </c>
      <c r="W21">
        <f t="shared" si="1"/>
        <v>0</v>
      </c>
      <c r="X21">
        <v>4.5999999999999996</v>
      </c>
      <c r="Y21" s="2">
        <v>0</v>
      </c>
    </row>
    <row r="22" spans="1:25" x14ac:dyDescent="0.2">
      <c r="A22" s="3" t="s">
        <v>48</v>
      </c>
      <c r="B22" s="18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2">
        <v>0</v>
      </c>
      <c r="J22">
        <f t="shared" si="0"/>
        <v>0</v>
      </c>
      <c r="K22">
        <v>0</v>
      </c>
      <c r="L22" s="2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f t="shared" si="1"/>
        <v>0</v>
      </c>
      <c r="X22">
        <v>0</v>
      </c>
      <c r="Y22" s="2">
        <v>0</v>
      </c>
    </row>
    <row r="23" spans="1:25" x14ac:dyDescent="0.2">
      <c r="A23" s="3" t="s">
        <v>50</v>
      </c>
      <c r="B23" s="18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2">
        <v>0</v>
      </c>
      <c r="J23">
        <f t="shared" si="0"/>
        <v>0</v>
      </c>
      <c r="K23">
        <v>0</v>
      </c>
      <c r="L23" s="2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14.7</v>
      </c>
      <c r="V23" s="2">
        <v>0</v>
      </c>
      <c r="W23">
        <f t="shared" si="1"/>
        <v>0</v>
      </c>
      <c r="X23">
        <v>14.7</v>
      </c>
      <c r="Y23" s="2">
        <v>0</v>
      </c>
    </row>
    <row r="24" spans="1:25" x14ac:dyDescent="0.2">
      <c r="A24" s="3" t="s">
        <v>52</v>
      </c>
      <c r="B24" s="18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2">
        <v>0</v>
      </c>
      <c r="J24">
        <f t="shared" si="0"/>
        <v>0</v>
      </c>
      <c r="K24">
        <v>0</v>
      </c>
      <c r="L24" s="2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1.7</v>
      </c>
      <c r="V24" s="2">
        <v>0</v>
      </c>
      <c r="W24">
        <f t="shared" si="1"/>
        <v>0</v>
      </c>
      <c r="X24">
        <v>1.7</v>
      </c>
      <c r="Y24" s="2">
        <v>0</v>
      </c>
    </row>
    <row r="25" spans="1:25" x14ac:dyDescent="0.2">
      <c r="A25" s="3" t="s">
        <v>54</v>
      </c>
      <c r="B25" s="18" t="s">
        <v>55</v>
      </c>
      <c r="C25">
        <v>207.7</v>
      </c>
      <c r="D25">
        <v>0</v>
      </c>
      <c r="E25">
        <v>0</v>
      </c>
      <c r="F25">
        <v>0</v>
      </c>
      <c r="G25">
        <v>207.7</v>
      </c>
      <c r="H25">
        <v>474</v>
      </c>
      <c r="I25" s="2">
        <v>0.43818565400843879</v>
      </c>
      <c r="J25">
        <f t="shared" si="0"/>
        <v>0</v>
      </c>
      <c r="K25">
        <v>474</v>
      </c>
      <c r="L25" s="2">
        <v>0.43818565400843879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f t="shared" si="1"/>
        <v>0</v>
      </c>
      <c r="X25">
        <v>0</v>
      </c>
      <c r="Y25" s="2">
        <v>0</v>
      </c>
    </row>
    <row r="26" spans="1:25" x14ac:dyDescent="0.2">
      <c r="A26" s="3" t="s">
        <v>56</v>
      </c>
      <c r="B26" t="s">
        <v>57</v>
      </c>
      <c r="C26">
        <v>0</v>
      </c>
      <c r="D26">
        <v>0.30000000000000004</v>
      </c>
      <c r="E26">
        <v>0</v>
      </c>
      <c r="F26">
        <v>0</v>
      </c>
      <c r="G26">
        <v>-0.30000000000000004</v>
      </c>
      <c r="H26">
        <v>110.7</v>
      </c>
      <c r="I26" s="2">
        <v>0</v>
      </c>
      <c r="J26">
        <f t="shared" si="0"/>
        <v>2</v>
      </c>
      <c r="K26">
        <v>108.7</v>
      </c>
      <c r="L26" s="2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 s="2">
        <v>0</v>
      </c>
      <c r="W26">
        <f t="shared" si="1"/>
        <v>0</v>
      </c>
      <c r="X26">
        <v>2</v>
      </c>
      <c r="Y26" s="2">
        <v>0</v>
      </c>
    </row>
    <row r="27" spans="1:25" x14ac:dyDescent="0.2">
      <c r="A27" s="3" t="s">
        <v>58</v>
      </c>
      <c r="B27" s="18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2">
        <v>0</v>
      </c>
      <c r="J27">
        <f t="shared" si="0"/>
        <v>0</v>
      </c>
      <c r="K27">
        <v>0</v>
      </c>
      <c r="L27" s="2">
        <v>0</v>
      </c>
      <c r="N27" s="17">
        <v>603</v>
      </c>
      <c r="O27" t="s">
        <v>170</v>
      </c>
      <c r="P27">
        <v>0.8</v>
      </c>
      <c r="Q27">
        <v>0</v>
      </c>
      <c r="R27">
        <v>0</v>
      </c>
      <c r="S27">
        <v>0.1</v>
      </c>
      <c r="T27">
        <v>0.70000000000000007</v>
      </c>
      <c r="U27">
        <v>0.8</v>
      </c>
      <c r="V27" s="2">
        <v>1</v>
      </c>
      <c r="W27">
        <f t="shared" si="1"/>
        <v>0</v>
      </c>
      <c r="X27">
        <v>0.8</v>
      </c>
      <c r="Y27" s="2">
        <v>1</v>
      </c>
    </row>
    <row r="28" spans="1:25" x14ac:dyDescent="0.2">
      <c r="A28" s="3" t="s">
        <v>60</v>
      </c>
      <c r="B28" s="18" t="s">
        <v>61</v>
      </c>
      <c r="C28">
        <v>0</v>
      </c>
      <c r="D28">
        <v>0.3</v>
      </c>
      <c r="E28">
        <v>0</v>
      </c>
      <c r="F28">
        <v>0</v>
      </c>
      <c r="G28">
        <v>-0.3</v>
      </c>
      <c r="H28">
        <v>0.5</v>
      </c>
      <c r="I28" s="2">
        <v>0</v>
      </c>
      <c r="J28">
        <f t="shared" si="0"/>
        <v>0</v>
      </c>
      <c r="K28">
        <v>0.5</v>
      </c>
      <c r="L28" s="2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f t="shared" si="1"/>
        <v>0</v>
      </c>
      <c r="X28">
        <v>0</v>
      </c>
      <c r="Y28" s="2">
        <v>0</v>
      </c>
    </row>
    <row r="29" spans="1:25" x14ac:dyDescent="0.2">
      <c r="A29" s="3" t="s">
        <v>62</v>
      </c>
      <c r="B29" s="18" t="s">
        <v>63</v>
      </c>
      <c r="C29">
        <v>0</v>
      </c>
      <c r="D29">
        <v>0</v>
      </c>
      <c r="E29">
        <v>0</v>
      </c>
      <c r="F29">
        <v>0</v>
      </c>
      <c r="G29">
        <v>0</v>
      </c>
      <c r="H29">
        <v>0.8</v>
      </c>
      <c r="I29" s="2">
        <v>0</v>
      </c>
      <c r="J29">
        <f t="shared" si="0"/>
        <v>0</v>
      </c>
      <c r="K29">
        <v>0.8</v>
      </c>
      <c r="L29" s="2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</v>
      </c>
      <c r="D30">
        <v>0.2</v>
      </c>
      <c r="E30">
        <v>0</v>
      </c>
      <c r="F30">
        <v>0</v>
      </c>
      <c r="G30">
        <v>-0.2</v>
      </c>
      <c r="H30">
        <v>2.2999999999999998</v>
      </c>
      <c r="I30" s="2">
        <v>0</v>
      </c>
      <c r="J30">
        <f t="shared" si="0"/>
        <v>0</v>
      </c>
      <c r="K30">
        <v>2.2999999999999998</v>
      </c>
      <c r="L30" s="2">
        <v>0</v>
      </c>
      <c r="N30" s="17">
        <v>606</v>
      </c>
      <c r="O30" t="s">
        <v>173</v>
      </c>
      <c r="P30">
        <v>196.2</v>
      </c>
      <c r="Q30">
        <v>0</v>
      </c>
      <c r="R30">
        <v>0</v>
      </c>
      <c r="S30">
        <v>0</v>
      </c>
      <c r="T30">
        <v>196.2</v>
      </c>
      <c r="U30">
        <v>439.4</v>
      </c>
      <c r="V30" s="2">
        <v>0.44651797906235774</v>
      </c>
      <c r="W30">
        <f t="shared" si="1"/>
        <v>0</v>
      </c>
      <c r="X30">
        <v>439.4</v>
      </c>
      <c r="Y30" s="2">
        <v>0.44651797906235774</v>
      </c>
    </row>
    <row r="31" spans="1:25" x14ac:dyDescent="0.2">
      <c r="A31" s="3" t="s">
        <v>66</v>
      </c>
      <c r="B31" s="18" t="s">
        <v>67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2">
        <v>0</v>
      </c>
      <c r="J31">
        <f t="shared" si="0"/>
        <v>0</v>
      </c>
      <c r="K31">
        <v>0</v>
      </c>
      <c r="L31" s="2">
        <v>0</v>
      </c>
      <c r="N31" s="17">
        <v>607</v>
      </c>
      <c r="O31" t="s">
        <v>174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2">
        <v>0</v>
      </c>
      <c r="W31">
        <f t="shared" si="1"/>
        <v>0</v>
      </c>
      <c r="X31">
        <v>0</v>
      </c>
      <c r="Y31" s="2">
        <v>0</v>
      </c>
    </row>
    <row r="32" spans="1:25" x14ac:dyDescent="0.2">
      <c r="A32" s="3" t="s">
        <v>68</v>
      </c>
      <c r="B32" s="18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0</v>
      </c>
      <c r="J32">
        <f t="shared" si="0"/>
        <v>0</v>
      </c>
      <c r="K32">
        <v>0</v>
      </c>
      <c r="L32" s="2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f t="shared" si="1"/>
        <v>0</v>
      </c>
      <c r="X32">
        <v>0</v>
      </c>
      <c r="Y32" s="2">
        <v>0</v>
      </c>
    </row>
    <row r="33" spans="1:25" x14ac:dyDescent="0.2">
      <c r="A33" s="3" t="s">
        <v>70</v>
      </c>
      <c r="B33" s="18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2">
        <v>0</v>
      </c>
      <c r="J33">
        <f t="shared" si="0"/>
        <v>0</v>
      </c>
      <c r="K33">
        <v>0</v>
      </c>
      <c r="L33" s="2">
        <v>0</v>
      </c>
      <c r="N33" s="17">
        <v>609</v>
      </c>
      <c r="O33" t="s">
        <v>176</v>
      </c>
      <c r="P33">
        <v>11.5</v>
      </c>
      <c r="Q33">
        <v>0</v>
      </c>
      <c r="R33">
        <v>0</v>
      </c>
      <c r="S33">
        <v>0</v>
      </c>
      <c r="T33">
        <v>11.5</v>
      </c>
      <c r="U33">
        <v>34.6</v>
      </c>
      <c r="V33" s="2">
        <v>0.33236994219653176</v>
      </c>
      <c r="W33">
        <f t="shared" si="1"/>
        <v>0</v>
      </c>
      <c r="X33">
        <v>34.6</v>
      </c>
      <c r="Y33" s="2">
        <v>0.33236994219653176</v>
      </c>
    </row>
    <row r="34" spans="1:25" x14ac:dyDescent="0.2">
      <c r="A34" s="3" t="s">
        <v>72</v>
      </c>
      <c r="B34" s="18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4.9000000000000004</v>
      </c>
      <c r="I34" s="2">
        <v>0</v>
      </c>
      <c r="J34">
        <f t="shared" si="0"/>
        <v>0</v>
      </c>
      <c r="K34">
        <v>4.9000000000000004</v>
      </c>
      <c r="L34" s="2">
        <v>0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f t="shared" si="1"/>
        <v>0</v>
      </c>
      <c r="X34">
        <v>0</v>
      </c>
      <c r="Y34" s="2">
        <v>0</v>
      </c>
    </row>
    <row r="35" spans="1:25" x14ac:dyDescent="0.2">
      <c r="A35" s="3" t="s">
        <v>74</v>
      </c>
      <c r="B35" s="18" t="s">
        <v>75</v>
      </c>
      <c r="C35">
        <v>0.8</v>
      </c>
      <c r="D35">
        <v>0</v>
      </c>
      <c r="E35">
        <v>0</v>
      </c>
      <c r="F35">
        <v>0.1</v>
      </c>
      <c r="G35">
        <v>0.70000000000000007</v>
      </c>
      <c r="H35">
        <v>2.5</v>
      </c>
      <c r="I35" s="2">
        <v>0.32</v>
      </c>
      <c r="J35">
        <f t="shared" si="0"/>
        <v>0</v>
      </c>
      <c r="K35">
        <v>2.5</v>
      </c>
      <c r="L35" s="2">
        <v>0.32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f t="shared" si="1"/>
        <v>0</v>
      </c>
      <c r="X35">
        <v>0</v>
      </c>
      <c r="Y35" s="2">
        <v>0</v>
      </c>
    </row>
    <row r="36" spans="1:25" x14ac:dyDescent="0.2">
      <c r="A36" s="3" t="s">
        <v>76</v>
      </c>
      <c r="B36" s="18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2">
        <v>0</v>
      </c>
      <c r="J36">
        <f t="shared" si="0"/>
        <v>0</v>
      </c>
      <c r="K36">
        <v>0</v>
      </c>
      <c r="L36" s="2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f t="shared" si="1"/>
        <v>0</v>
      </c>
      <c r="X36">
        <v>0</v>
      </c>
      <c r="Y36" s="2">
        <v>0</v>
      </c>
    </row>
    <row r="37" spans="1:25" x14ac:dyDescent="0.2">
      <c r="A37" s="3" t="s">
        <v>78</v>
      </c>
      <c r="B37" s="18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2">
        <v>0</v>
      </c>
      <c r="J37">
        <f t="shared" si="0"/>
        <v>0</v>
      </c>
      <c r="K37">
        <v>0</v>
      </c>
      <c r="L37" s="2">
        <v>0</v>
      </c>
      <c r="N37" s="17">
        <v>703</v>
      </c>
      <c r="O37" t="s">
        <v>180</v>
      </c>
      <c r="P37">
        <v>36.799999999999997</v>
      </c>
      <c r="Q37">
        <v>39.700000000000003</v>
      </c>
      <c r="R37">
        <v>0</v>
      </c>
      <c r="S37">
        <v>0</v>
      </c>
      <c r="T37">
        <v>-2.9000000000000057</v>
      </c>
      <c r="U37">
        <v>72.8</v>
      </c>
      <c r="V37" s="2">
        <v>0.50549450549450547</v>
      </c>
      <c r="W37">
        <f t="shared" si="1"/>
        <v>0</v>
      </c>
      <c r="X37">
        <v>72.8</v>
      </c>
      <c r="Y37" s="2">
        <v>0.50549450549450547</v>
      </c>
    </row>
    <row r="38" spans="1:25" x14ac:dyDescent="0.2">
      <c r="A38" s="3" t="s">
        <v>80</v>
      </c>
      <c r="B38" s="1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 s="2">
        <v>0</v>
      </c>
      <c r="J38">
        <f t="shared" si="0"/>
        <v>0</v>
      </c>
      <c r="K38">
        <v>1</v>
      </c>
      <c r="L38" s="2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f t="shared" si="1"/>
        <v>0</v>
      </c>
      <c r="X38">
        <v>0</v>
      </c>
      <c r="Y38" s="2">
        <v>0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2">
        <v>0</v>
      </c>
      <c r="J39">
        <f t="shared" si="0"/>
        <v>0</v>
      </c>
      <c r="K39">
        <v>0</v>
      </c>
      <c r="L39" s="2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f t="shared" si="1"/>
        <v>0</v>
      </c>
      <c r="X39">
        <v>0</v>
      </c>
      <c r="Y39" s="2">
        <v>0</v>
      </c>
    </row>
    <row r="40" spans="1:25" x14ac:dyDescent="0.2">
      <c r="A40" s="3" t="s">
        <v>84</v>
      </c>
      <c r="B40" s="18" t="s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2</v>
      </c>
      <c r="I40" s="2">
        <v>0</v>
      </c>
      <c r="J40">
        <f t="shared" si="0"/>
        <v>0</v>
      </c>
      <c r="K40">
        <v>2</v>
      </c>
      <c r="L40" s="2">
        <v>0</v>
      </c>
      <c r="N40" s="17">
        <v>706</v>
      </c>
      <c r="O40" t="s">
        <v>183</v>
      </c>
      <c r="P40">
        <v>3.3</v>
      </c>
      <c r="Q40">
        <v>1.8</v>
      </c>
      <c r="R40">
        <v>0</v>
      </c>
      <c r="S40">
        <v>0</v>
      </c>
      <c r="T40">
        <v>1.4999999999999998</v>
      </c>
      <c r="U40">
        <v>3.3</v>
      </c>
      <c r="V40" s="2">
        <v>1</v>
      </c>
      <c r="W40">
        <f t="shared" si="1"/>
        <v>0</v>
      </c>
      <c r="X40">
        <v>3.3</v>
      </c>
      <c r="Y40" s="2">
        <v>1</v>
      </c>
    </row>
    <row r="41" spans="1:25" x14ac:dyDescent="0.2">
      <c r="A41" s="3" t="s">
        <v>86</v>
      </c>
      <c r="B41" s="18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2">
        <v>0</v>
      </c>
      <c r="J41">
        <f t="shared" si="0"/>
        <v>0</v>
      </c>
      <c r="K41">
        <v>0</v>
      </c>
      <c r="L41" s="2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f t="shared" si="1"/>
        <v>0</v>
      </c>
      <c r="X41">
        <v>0</v>
      </c>
      <c r="Y41" s="2">
        <v>0</v>
      </c>
    </row>
    <row r="42" spans="1:25" x14ac:dyDescent="0.2">
      <c r="A42" s="3" t="s">
        <v>88</v>
      </c>
      <c r="B42" s="18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2">
        <v>0</v>
      </c>
      <c r="J42">
        <f t="shared" si="0"/>
        <v>0</v>
      </c>
      <c r="K42">
        <v>0</v>
      </c>
      <c r="L42" s="2">
        <v>0</v>
      </c>
      <c r="N42" s="17">
        <v>708</v>
      </c>
      <c r="O42" t="s">
        <v>185</v>
      </c>
      <c r="P42">
        <v>25.5</v>
      </c>
      <c r="Q42">
        <v>17.8</v>
      </c>
      <c r="R42">
        <v>0</v>
      </c>
      <c r="S42">
        <v>0</v>
      </c>
      <c r="T42">
        <v>7.6999999999999993</v>
      </c>
      <c r="U42">
        <v>44.8</v>
      </c>
      <c r="V42" s="2">
        <v>0.5691964285714286</v>
      </c>
      <c r="W42">
        <f t="shared" si="1"/>
        <v>0</v>
      </c>
      <c r="X42">
        <v>44.8</v>
      </c>
      <c r="Y42" s="2">
        <v>0.5691964285714286</v>
      </c>
    </row>
    <row r="43" spans="1:25" x14ac:dyDescent="0.2">
      <c r="A43" s="3" t="s">
        <v>90</v>
      </c>
      <c r="B43" s="18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2">
        <v>0</v>
      </c>
      <c r="J43">
        <f t="shared" si="0"/>
        <v>0</v>
      </c>
      <c r="K43">
        <v>0</v>
      </c>
      <c r="L43" s="2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f t="shared" si="1"/>
        <v>0</v>
      </c>
      <c r="X43">
        <v>0</v>
      </c>
      <c r="Y43" s="2">
        <v>0</v>
      </c>
    </row>
    <row r="44" spans="1:25" x14ac:dyDescent="0.2">
      <c r="A44" s="3" t="s">
        <v>92</v>
      </c>
      <c r="B44" s="18" t="s">
        <v>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2">
        <v>0</v>
      </c>
      <c r="J44">
        <f t="shared" si="0"/>
        <v>0</v>
      </c>
      <c r="K44">
        <v>0</v>
      </c>
      <c r="L44" s="2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f t="shared" si="1"/>
        <v>0</v>
      </c>
      <c r="X44">
        <v>0</v>
      </c>
      <c r="Y44" s="2">
        <v>0</v>
      </c>
    </row>
    <row r="45" spans="1:25" x14ac:dyDescent="0.2">
      <c r="A45" s="3" t="s">
        <v>94</v>
      </c>
      <c r="B45" s="18" t="s">
        <v>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2">
        <v>0</v>
      </c>
      <c r="J45">
        <f t="shared" si="0"/>
        <v>0</v>
      </c>
      <c r="K45">
        <v>0</v>
      </c>
      <c r="L45" s="2">
        <v>0</v>
      </c>
      <c r="N45" s="17">
        <v>801</v>
      </c>
      <c r="O45" t="s">
        <v>43</v>
      </c>
      <c r="P45">
        <v>6.3</v>
      </c>
      <c r="Q45">
        <v>0.30000000000000004</v>
      </c>
      <c r="R45">
        <v>0</v>
      </c>
      <c r="S45">
        <v>0</v>
      </c>
      <c r="T45">
        <v>5.9999999999999991</v>
      </c>
      <c r="U45">
        <v>17.8</v>
      </c>
      <c r="V45" s="2">
        <v>0.3539325842696629</v>
      </c>
      <c r="W45">
        <f t="shared" si="1"/>
        <v>0.19999999999999929</v>
      </c>
      <c r="X45">
        <v>17.600000000000001</v>
      </c>
      <c r="Y45" s="2">
        <v>0.35795454545454541</v>
      </c>
    </row>
    <row r="46" spans="1:25" x14ac:dyDescent="0.2">
      <c r="A46" s="3" t="s">
        <v>96</v>
      </c>
      <c r="B46" s="18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2">
        <v>0</v>
      </c>
      <c r="J46">
        <f t="shared" si="0"/>
        <v>0</v>
      </c>
      <c r="K46">
        <v>0</v>
      </c>
      <c r="L46" s="2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f t="shared" si="1"/>
        <v>0</v>
      </c>
      <c r="X46">
        <v>0</v>
      </c>
      <c r="Y46" s="2">
        <v>0</v>
      </c>
    </row>
    <row r="47" spans="1:25" x14ac:dyDescent="0.2">
      <c r="A47" s="3" t="s">
        <v>98</v>
      </c>
      <c r="B47" s="18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2">
        <v>0</v>
      </c>
      <c r="J47">
        <f t="shared" si="0"/>
        <v>0</v>
      </c>
      <c r="K47">
        <v>0</v>
      </c>
      <c r="L47" s="2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f t="shared" si="1"/>
        <v>0</v>
      </c>
      <c r="X47">
        <v>0</v>
      </c>
      <c r="Y47" s="2">
        <v>0</v>
      </c>
    </row>
    <row r="48" spans="1:25" x14ac:dyDescent="0.2">
      <c r="A48" s="3" t="s">
        <v>100</v>
      </c>
      <c r="B48" s="18" t="s">
        <v>101</v>
      </c>
      <c r="C48">
        <v>2.2999999999999998</v>
      </c>
      <c r="D48">
        <v>0.7</v>
      </c>
      <c r="E48">
        <v>0</v>
      </c>
      <c r="F48">
        <v>0</v>
      </c>
      <c r="G48">
        <v>1.5999999999999999</v>
      </c>
      <c r="H48">
        <v>123.50000000000001</v>
      </c>
      <c r="I48" s="2">
        <v>1.8623481781376516E-2</v>
      </c>
      <c r="J48">
        <f t="shared" si="0"/>
        <v>12.900000000000006</v>
      </c>
      <c r="K48">
        <v>110.60000000000001</v>
      </c>
      <c r="L48" s="2">
        <v>2.0795660036166362E-2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f t="shared" si="1"/>
        <v>0</v>
      </c>
      <c r="X48">
        <v>0</v>
      </c>
      <c r="Y48" s="2">
        <v>0</v>
      </c>
    </row>
    <row r="49" spans="1:25" x14ac:dyDescent="0.2">
      <c r="A49" s="3" t="s">
        <v>102</v>
      </c>
      <c r="B49" s="18" t="s">
        <v>103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2">
        <v>0</v>
      </c>
      <c r="J49">
        <f t="shared" si="0"/>
        <v>0</v>
      </c>
      <c r="K49">
        <v>0</v>
      </c>
      <c r="L49" s="2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f t="shared" si="1"/>
        <v>0</v>
      </c>
      <c r="X49">
        <v>0</v>
      </c>
      <c r="Y49" s="2">
        <v>0</v>
      </c>
    </row>
    <row r="50" spans="1:25" x14ac:dyDescent="0.2">
      <c r="A50" s="3" t="s">
        <v>104</v>
      </c>
      <c r="B50" s="18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2">
        <v>0</v>
      </c>
      <c r="J50">
        <f t="shared" si="0"/>
        <v>0</v>
      </c>
      <c r="K50">
        <v>0</v>
      </c>
      <c r="L50" s="2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f t="shared" si="1"/>
        <v>0</v>
      </c>
      <c r="X50">
        <v>0</v>
      </c>
      <c r="Y50" s="2">
        <v>0</v>
      </c>
    </row>
    <row r="51" spans="1:25" x14ac:dyDescent="0.2">
      <c r="A51" s="3" t="s">
        <v>106</v>
      </c>
      <c r="B51" s="18" t="s">
        <v>107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s="2">
        <v>0</v>
      </c>
      <c r="J51">
        <f t="shared" si="0"/>
        <v>0</v>
      </c>
      <c r="K51">
        <v>0</v>
      </c>
      <c r="L51" s="2">
        <v>0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f t="shared" si="1"/>
        <v>0</v>
      </c>
      <c r="X51">
        <v>0</v>
      </c>
      <c r="Y51" s="2">
        <v>0</v>
      </c>
    </row>
    <row r="52" spans="1:25" x14ac:dyDescent="0.2">
      <c r="A52" s="3" t="s">
        <v>108</v>
      </c>
      <c r="B52" s="18" t="s">
        <v>109</v>
      </c>
      <c r="C52">
        <v>0</v>
      </c>
      <c r="D52">
        <v>0.2</v>
      </c>
      <c r="E52">
        <v>0</v>
      </c>
      <c r="F52">
        <v>0.7</v>
      </c>
      <c r="G52">
        <v>-0.89999999999999991</v>
      </c>
      <c r="H52">
        <v>94.300000000000011</v>
      </c>
      <c r="I52" s="2">
        <v>0</v>
      </c>
      <c r="J52">
        <f t="shared" si="0"/>
        <v>84.9</v>
      </c>
      <c r="K52">
        <v>9.4000000000000057</v>
      </c>
      <c r="L52" s="2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f t="shared" si="1"/>
        <v>0</v>
      </c>
      <c r="X52">
        <v>0</v>
      </c>
      <c r="Y52" s="2">
        <v>0</v>
      </c>
    </row>
    <row r="53" spans="1:25" x14ac:dyDescent="0.2">
      <c r="A53" s="3" t="s">
        <v>110</v>
      </c>
      <c r="B53" s="18" t="s">
        <v>111</v>
      </c>
      <c r="C53">
        <v>0</v>
      </c>
      <c r="D53">
        <v>0.2</v>
      </c>
      <c r="E53">
        <v>0</v>
      </c>
      <c r="F53">
        <v>0</v>
      </c>
      <c r="G53">
        <v>-0.2</v>
      </c>
      <c r="H53">
        <v>1.2</v>
      </c>
      <c r="I53" s="2">
        <v>0</v>
      </c>
      <c r="J53">
        <f t="shared" si="0"/>
        <v>0</v>
      </c>
      <c r="K53">
        <v>1.2</v>
      </c>
      <c r="L53" s="2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f t="shared" si="1"/>
        <v>0</v>
      </c>
      <c r="X53">
        <v>0</v>
      </c>
      <c r="Y53" s="2">
        <v>0</v>
      </c>
    </row>
    <row r="54" spans="1:25" x14ac:dyDescent="0.2">
      <c r="A54" s="3" t="s">
        <v>112</v>
      </c>
      <c r="B54" s="18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2">
        <v>0</v>
      </c>
      <c r="J54">
        <f t="shared" si="0"/>
        <v>0</v>
      </c>
      <c r="K54">
        <v>0</v>
      </c>
      <c r="L54" s="2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f t="shared" si="1"/>
        <v>0</v>
      </c>
      <c r="X54">
        <v>0</v>
      </c>
      <c r="Y54" s="2">
        <v>0</v>
      </c>
    </row>
    <row r="55" spans="1:25" x14ac:dyDescent="0.2">
      <c r="A55" s="3" t="s">
        <v>114</v>
      </c>
      <c r="B55" s="18" t="s">
        <v>115</v>
      </c>
      <c r="C55">
        <v>3.3</v>
      </c>
      <c r="D55">
        <v>1.8</v>
      </c>
      <c r="E55">
        <v>0</v>
      </c>
      <c r="F55">
        <v>0</v>
      </c>
      <c r="G55">
        <v>1.4999999999999998</v>
      </c>
      <c r="H55">
        <v>3.3</v>
      </c>
      <c r="I55" s="2">
        <v>1</v>
      </c>
      <c r="J55">
        <f t="shared" si="0"/>
        <v>0</v>
      </c>
      <c r="K55">
        <v>3.3</v>
      </c>
      <c r="L55" s="2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f t="shared" si="1"/>
        <v>0</v>
      </c>
      <c r="X55">
        <v>0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2">
        <v>0</v>
      </c>
      <c r="J56">
        <f t="shared" si="0"/>
        <v>0</v>
      </c>
      <c r="K56">
        <v>0</v>
      </c>
      <c r="L56" s="2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f t="shared" si="1"/>
        <v>0</v>
      </c>
      <c r="X56">
        <v>0</v>
      </c>
      <c r="Y56" s="2">
        <v>0</v>
      </c>
    </row>
    <row r="57" spans="1:25" x14ac:dyDescent="0.2">
      <c r="A57" s="3" t="s">
        <v>118</v>
      </c>
      <c r="B57" s="18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2">
        <v>0</v>
      </c>
      <c r="J57">
        <f t="shared" si="0"/>
        <v>0</v>
      </c>
      <c r="K57">
        <v>0</v>
      </c>
      <c r="L57" s="2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29.6</v>
      </c>
      <c r="V57" s="2">
        <v>0</v>
      </c>
      <c r="W57">
        <f t="shared" si="1"/>
        <v>0</v>
      </c>
      <c r="X57">
        <v>29.6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14.7</v>
      </c>
      <c r="I58" s="2">
        <v>0</v>
      </c>
      <c r="J58">
        <f t="shared" si="0"/>
        <v>0</v>
      </c>
      <c r="K58">
        <v>14.7</v>
      </c>
      <c r="L58" s="2">
        <v>0</v>
      </c>
    </row>
    <row r="59" spans="1:25" x14ac:dyDescent="0.2">
      <c r="A59" s="3" t="s">
        <v>122</v>
      </c>
      <c r="B59" s="18" t="s">
        <v>123</v>
      </c>
      <c r="C59">
        <v>0</v>
      </c>
      <c r="D59">
        <v>0.2</v>
      </c>
      <c r="E59">
        <v>0</v>
      </c>
      <c r="F59">
        <v>0</v>
      </c>
      <c r="G59">
        <v>-0.2</v>
      </c>
      <c r="H59">
        <v>2.2999999999999998</v>
      </c>
      <c r="I59" s="2">
        <v>0</v>
      </c>
      <c r="J59">
        <f t="shared" si="0"/>
        <v>0</v>
      </c>
      <c r="K59">
        <v>2.2999999999999998</v>
      </c>
      <c r="L59" s="2">
        <v>0</v>
      </c>
      <c r="O59" t="s">
        <v>213</v>
      </c>
    </row>
    <row r="60" spans="1:25" x14ac:dyDescent="0.2">
      <c r="O60" t="s">
        <v>214</v>
      </c>
      <c r="P60" s="32">
        <v>305.7</v>
      </c>
      <c r="Q60" s="32">
        <v>63.8</v>
      </c>
      <c r="R60" s="32">
        <v>0</v>
      </c>
      <c r="S60" s="32">
        <v>18.100000000000001</v>
      </c>
      <c r="T60" s="32">
        <v>223.79999999999998</v>
      </c>
      <c r="U60" s="32">
        <v>1364.0999999999997</v>
      </c>
      <c r="V60" s="33">
        <v>0.22410380470639987</v>
      </c>
      <c r="W60" s="32">
        <v>127.8</v>
      </c>
      <c r="X60" s="32">
        <v>1236.2999999999997</v>
      </c>
      <c r="Y60" s="33">
        <v>0.24727008007765111</v>
      </c>
    </row>
    <row r="61" spans="1:25" x14ac:dyDescent="0.2">
      <c r="C61" s="32">
        <f>SUM(C2:C60)</f>
        <v>305.7</v>
      </c>
      <c r="D61" s="32">
        <f t="shared" ref="D61:L61" si="2">SUM(D2:D60)</f>
        <v>63.800000000000011</v>
      </c>
      <c r="E61" s="32">
        <f t="shared" si="2"/>
        <v>0</v>
      </c>
      <c r="F61" s="32">
        <f t="shared" si="2"/>
        <v>18.100000000000001</v>
      </c>
      <c r="G61" s="32">
        <f t="shared" si="2"/>
        <v>223.79999999999998</v>
      </c>
      <c r="H61" s="32">
        <f t="shared" si="2"/>
        <v>1364.1</v>
      </c>
      <c r="I61" s="32">
        <f t="shared" si="2"/>
        <v>3.3189121682665781</v>
      </c>
      <c r="J61" s="32">
        <f t="shared" si="2"/>
        <v>127.80000000000001</v>
      </c>
      <c r="K61" s="32">
        <f t="shared" si="2"/>
        <v>1236.3</v>
      </c>
      <c r="L61" s="32">
        <f t="shared" si="2"/>
        <v>3.3405069656492974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305.7</v>
      </c>
      <c r="Q62" s="32">
        <v>63.800000000000011</v>
      </c>
      <c r="R62" s="32">
        <v>0</v>
      </c>
      <c r="S62" s="32">
        <v>18.100000000000001</v>
      </c>
      <c r="T62" s="32">
        <v>223.79999999999998</v>
      </c>
      <c r="U62" s="32">
        <v>1364.1</v>
      </c>
      <c r="V62" s="33">
        <v>0.22410380470639982</v>
      </c>
      <c r="W62" s="32">
        <v>127.80000000000001</v>
      </c>
      <c r="X62" s="32">
        <v>1236.3</v>
      </c>
      <c r="Y62" s="33">
        <v>0.24727008007765106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305.7</v>
      </c>
      <c r="Q64" s="32">
        <v>63.800000000000004</v>
      </c>
      <c r="R64" s="32">
        <v>0</v>
      </c>
      <c r="S64" s="32">
        <v>18.100000000000001</v>
      </c>
      <c r="T64" s="32">
        <v>223.79999999999998</v>
      </c>
      <c r="U64" s="32">
        <v>1364.0999999999995</v>
      </c>
      <c r="V64" s="33">
        <v>0.2241038047063999</v>
      </c>
      <c r="W64" s="32">
        <v>127.8</v>
      </c>
      <c r="X64" s="32">
        <v>1236.2999999999997</v>
      </c>
      <c r="Y64" s="33">
        <v>0.24727008007765111</v>
      </c>
    </row>
    <row r="67" spans="16:25" x14ac:dyDescent="0.2">
      <c r="P67">
        <v>305.7</v>
      </c>
      <c r="Q67">
        <v>63.800000000000011</v>
      </c>
      <c r="R67">
        <v>0</v>
      </c>
      <c r="S67">
        <v>18.100000000000001</v>
      </c>
      <c r="T67">
        <v>223.79999999999998</v>
      </c>
      <c r="U67">
        <v>1364.1</v>
      </c>
      <c r="V67" s="33">
        <v>0.22410380470639982</v>
      </c>
      <c r="W67">
        <v>127.80000000000001</v>
      </c>
      <c r="X67">
        <v>1236.3</v>
      </c>
      <c r="Y67" s="33">
        <v>0.24727008007765106</v>
      </c>
    </row>
    <row r="69" spans="16:25" x14ac:dyDescent="0.2">
      <c r="P69" s="259" t="s">
        <v>325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topLeftCell="I34" workbookViewId="0">
      <selection activeCell="P60" sqref="P60:Y60"/>
    </sheetView>
  </sheetViews>
  <sheetFormatPr defaultRowHeight="12.75" x14ac:dyDescent="0.2"/>
  <cols>
    <col min="2" max="2" width="11.7109375" customWidth="1"/>
    <col min="11" max="11" width="10.5703125" customWidth="1"/>
    <col min="12" max="12" width="10.425781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135</v>
      </c>
      <c r="H1" s="1" t="s">
        <v>136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8.1</v>
      </c>
      <c r="D2">
        <v>0.5</v>
      </c>
      <c r="E2">
        <v>0</v>
      </c>
      <c r="F2">
        <v>0.1</v>
      </c>
      <c r="G2">
        <v>7.5</v>
      </c>
      <c r="H2">
        <v>16.8</v>
      </c>
      <c r="I2" s="2">
        <v>0.4821428571428571</v>
      </c>
      <c r="J2">
        <f>H2-K2</f>
        <v>0</v>
      </c>
      <c r="K2">
        <v>16.8</v>
      </c>
      <c r="L2" s="2">
        <v>0.4821428571428571</v>
      </c>
      <c r="N2" s="17">
        <v>101</v>
      </c>
      <c r="O2" t="s">
        <v>147</v>
      </c>
      <c r="P2">
        <v>168</v>
      </c>
      <c r="Q2">
        <v>45.699999999999996</v>
      </c>
      <c r="R2">
        <v>0</v>
      </c>
      <c r="S2">
        <v>11.799999999999999</v>
      </c>
      <c r="T2">
        <v>110.5</v>
      </c>
      <c r="U2">
        <v>514.09999999999991</v>
      </c>
      <c r="V2" s="2">
        <v>0.32678467224275437</v>
      </c>
      <c r="W2">
        <v>10</v>
      </c>
      <c r="X2">
        <v>504.09999999999991</v>
      </c>
      <c r="Y2" s="2">
        <v>0.33326720888712563</v>
      </c>
    </row>
    <row r="3" spans="1:25" x14ac:dyDescent="0.2">
      <c r="A3" s="3" t="s">
        <v>10</v>
      </c>
      <c r="B3" s="18" t="s">
        <v>11</v>
      </c>
      <c r="C3">
        <v>0</v>
      </c>
      <c r="D3">
        <v>1.5</v>
      </c>
      <c r="E3">
        <v>0</v>
      </c>
      <c r="F3">
        <v>0</v>
      </c>
      <c r="G3">
        <v>-1.5</v>
      </c>
      <c r="H3">
        <v>16</v>
      </c>
      <c r="I3" s="2">
        <v>0</v>
      </c>
      <c r="J3">
        <f t="shared" ref="J3:J59" si="0">H3-K3</f>
        <v>8.6999999999999993</v>
      </c>
      <c r="K3">
        <v>7.3000000000000007</v>
      </c>
      <c r="L3" s="2">
        <v>0</v>
      </c>
      <c r="N3" s="17">
        <v>102</v>
      </c>
      <c r="O3" t="s">
        <v>148</v>
      </c>
      <c r="P3">
        <v>16.5</v>
      </c>
      <c r="Q3">
        <v>3.0999999999999996</v>
      </c>
      <c r="R3">
        <v>0</v>
      </c>
      <c r="S3">
        <v>0.2</v>
      </c>
      <c r="T3">
        <v>13.200000000000001</v>
      </c>
      <c r="U3">
        <v>29.8</v>
      </c>
      <c r="V3" s="2">
        <v>0.55369127516778527</v>
      </c>
      <c r="W3">
        <v>0</v>
      </c>
      <c r="X3">
        <v>29.8</v>
      </c>
      <c r="Y3" s="2">
        <v>0.55369127516778527</v>
      </c>
    </row>
    <row r="4" spans="1:25" x14ac:dyDescent="0.2">
      <c r="A4" s="3" t="s">
        <v>12</v>
      </c>
      <c r="B4" s="18" t="s">
        <v>13</v>
      </c>
      <c r="C4">
        <v>3.5</v>
      </c>
      <c r="D4">
        <v>1.6</v>
      </c>
      <c r="E4">
        <v>0</v>
      </c>
      <c r="F4">
        <v>0.30000000000000004</v>
      </c>
      <c r="G4">
        <v>1.5999999999999999</v>
      </c>
      <c r="H4">
        <v>21.5</v>
      </c>
      <c r="I4" s="2">
        <v>0.16279069767441862</v>
      </c>
      <c r="J4">
        <f t="shared" si="0"/>
        <v>0</v>
      </c>
      <c r="K4">
        <v>21.5</v>
      </c>
      <c r="L4" s="2">
        <v>0.16279069767441862</v>
      </c>
      <c r="N4" s="17">
        <v>103</v>
      </c>
      <c r="O4" t="s">
        <v>149</v>
      </c>
      <c r="P4">
        <v>66.500000000000014</v>
      </c>
      <c r="Q4">
        <v>15.4</v>
      </c>
      <c r="R4">
        <v>0</v>
      </c>
      <c r="S4">
        <v>0</v>
      </c>
      <c r="T4">
        <v>51.1</v>
      </c>
      <c r="U4">
        <v>83</v>
      </c>
      <c r="V4" s="2">
        <v>0.80120481927710863</v>
      </c>
      <c r="W4">
        <v>1.8</v>
      </c>
      <c r="X4">
        <v>81.2</v>
      </c>
      <c r="Y4" s="2">
        <v>0.81896551724137945</v>
      </c>
    </row>
    <row r="5" spans="1:25" x14ac:dyDescent="0.2">
      <c r="A5" s="3" t="s">
        <v>14</v>
      </c>
      <c r="B5" s="18" t="s">
        <v>15</v>
      </c>
      <c r="C5">
        <v>307.39999999999992</v>
      </c>
      <c r="D5">
        <v>81.199999999999989</v>
      </c>
      <c r="E5">
        <v>0</v>
      </c>
      <c r="F5">
        <v>87.600000000000009</v>
      </c>
      <c r="G5">
        <v>138.59999999999991</v>
      </c>
      <c r="H5">
        <v>997.1</v>
      </c>
      <c r="I5" s="2">
        <v>0.30829405275298355</v>
      </c>
      <c r="J5">
        <f t="shared" si="0"/>
        <v>17.399999999999977</v>
      </c>
      <c r="K5">
        <v>979.7</v>
      </c>
      <c r="L5" s="2">
        <v>0.31376952128202501</v>
      </c>
      <c r="N5" s="17">
        <v>104</v>
      </c>
      <c r="O5" t="s">
        <v>150</v>
      </c>
      <c r="P5">
        <v>44</v>
      </c>
      <c r="Q5">
        <v>7.3</v>
      </c>
      <c r="R5">
        <v>0</v>
      </c>
      <c r="S5">
        <v>0</v>
      </c>
      <c r="T5">
        <v>36.699999999999996</v>
      </c>
      <c r="U5">
        <v>98.5</v>
      </c>
      <c r="V5" s="2">
        <v>0.4467005076142132</v>
      </c>
      <c r="W5">
        <v>10.9</v>
      </c>
      <c r="X5">
        <v>87.6</v>
      </c>
      <c r="Y5" s="2">
        <v>0.50228310502283113</v>
      </c>
    </row>
    <row r="6" spans="1:25" x14ac:dyDescent="0.2">
      <c r="A6" s="3" t="s">
        <v>16</v>
      </c>
      <c r="B6" s="18" t="s">
        <v>17</v>
      </c>
      <c r="C6">
        <v>0.8</v>
      </c>
      <c r="D6">
        <v>0.5</v>
      </c>
      <c r="E6">
        <v>0</v>
      </c>
      <c r="F6">
        <v>0</v>
      </c>
      <c r="G6">
        <v>0.30000000000000004</v>
      </c>
      <c r="H6">
        <v>5.6</v>
      </c>
      <c r="I6" s="2">
        <v>0.14285714285714288</v>
      </c>
      <c r="J6">
        <f t="shared" si="0"/>
        <v>0</v>
      </c>
      <c r="K6">
        <v>5.6</v>
      </c>
      <c r="L6" s="2">
        <v>0.14285714285714288</v>
      </c>
      <c r="N6" s="17">
        <v>201</v>
      </c>
      <c r="O6" t="s">
        <v>151</v>
      </c>
      <c r="P6">
        <v>51.6</v>
      </c>
      <c r="Q6">
        <v>8.6999999999999993</v>
      </c>
      <c r="R6">
        <v>0</v>
      </c>
      <c r="S6">
        <v>1.1000000000000001</v>
      </c>
      <c r="T6">
        <v>41.8</v>
      </c>
      <c r="U6">
        <v>97.300000000000011</v>
      </c>
      <c r="V6" s="2">
        <v>0.53031860226104821</v>
      </c>
      <c r="W6">
        <v>0</v>
      </c>
      <c r="X6">
        <v>97.300000000000011</v>
      </c>
      <c r="Y6" s="2">
        <v>0.53031860226104821</v>
      </c>
    </row>
    <row r="7" spans="1:25" x14ac:dyDescent="0.2">
      <c r="A7" s="3" t="s">
        <v>18</v>
      </c>
      <c r="B7" s="18" t="s">
        <v>19</v>
      </c>
      <c r="C7">
        <v>146.5</v>
      </c>
      <c r="D7">
        <v>35.1</v>
      </c>
      <c r="E7">
        <v>0</v>
      </c>
      <c r="F7">
        <v>33</v>
      </c>
      <c r="G7">
        <v>78.400000000000006</v>
      </c>
      <c r="H7">
        <v>1122.5</v>
      </c>
      <c r="I7" s="2">
        <v>0.13051224944320713</v>
      </c>
      <c r="J7">
        <f t="shared" si="0"/>
        <v>150</v>
      </c>
      <c r="K7">
        <v>972.5</v>
      </c>
      <c r="L7" s="2">
        <v>0.1506426735218509</v>
      </c>
      <c r="N7" s="17">
        <v>202</v>
      </c>
      <c r="O7" t="s">
        <v>152</v>
      </c>
      <c r="P7">
        <v>29</v>
      </c>
      <c r="Q7">
        <v>0.1</v>
      </c>
      <c r="R7">
        <v>0</v>
      </c>
      <c r="S7">
        <v>0</v>
      </c>
      <c r="T7">
        <v>28.900000000000002</v>
      </c>
      <c r="U7">
        <v>31.6</v>
      </c>
      <c r="V7" s="2">
        <v>0.91772151898734178</v>
      </c>
      <c r="W7">
        <v>0</v>
      </c>
      <c r="X7">
        <v>31.6</v>
      </c>
      <c r="Y7" s="2">
        <v>0.91772151898734178</v>
      </c>
    </row>
    <row r="8" spans="1:25" x14ac:dyDescent="0.2">
      <c r="A8" s="3" t="s">
        <v>20</v>
      </c>
      <c r="B8" s="18" t="s">
        <v>21</v>
      </c>
      <c r="C8">
        <v>0.4</v>
      </c>
      <c r="D8">
        <v>10.4</v>
      </c>
      <c r="E8">
        <v>0</v>
      </c>
      <c r="F8">
        <v>0</v>
      </c>
      <c r="G8">
        <v>-10</v>
      </c>
      <c r="H8">
        <v>132.30000000000001</v>
      </c>
      <c r="I8" s="2">
        <v>3.0234315948601664E-3</v>
      </c>
      <c r="J8">
        <f t="shared" si="0"/>
        <v>0</v>
      </c>
      <c r="K8">
        <v>132.30000000000001</v>
      </c>
      <c r="L8" s="2">
        <v>3.0234315948601664E-3</v>
      </c>
      <c r="N8" s="17">
        <v>301</v>
      </c>
      <c r="O8" t="s">
        <v>153</v>
      </c>
      <c r="P8">
        <v>562.49999999999989</v>
      </c>
      <c r="Q8">
        <v>186.29999999999998</v>
      </c>
      <c r="R8">
        <v>10.5</v>
      </c>
      <c r="S8">
        <v>2.2999999999999998</v>
      </c>
      <c r="T8">
        <v>363.39999999999986</v>
      </c>
      <c r="U8">
        <v>624.5</v>
      </c>
      <c r="V8" s="2">
        <v>0.90072057646116876</v>
      </c>
      <c r="W8">
        <v>0</v>
      </c>
      <c r="X8">
        <v>624.5</v>
      </c>
      <c r="Y8" s="2">
        <v>0.90072057646116876</v>
      </c>
    </row>
    <row r="9" spans="1:25" x14ac:dyDescent="0.2">
      <c r="A9" s="3" t="s">
        <v>22</v>
      </c>
      <c r="B9" s="18" t="s">
        <v>23</v>
      </c>
      <c r="C9">
        <v>11.3</v>
      </c>
      <c r="D9">
        <v>1.8</v>
      </c>
      <c r="E9">
        <v>0</v>
      </c>
      <c r="F9">
        <v>0</v>
      </c>
      <c r="G9">
        <v>9.5</v>
      </c>
      <c r="H9">
        <v>11.4</v>
      </c>
      <c r="I9" s="2">
        <v>0.99122807017543868</v>
      </c>
      <c r="J9">
        <f t="shared" si="0"/>
        <v>0</v>
      </c>
      <c r="K9">
        <v>11.4</v>
      </c>
      <c r="L9" s="2">
        <v>0.99122807017543868</v>
      </c>
      <c r="N9" s="17">
        <v>302</v>
      </c>
      <c r="O9" t="s">
        <v>154</v>
      </c>
      <c r="P9">
        <v>294.00000000000011</v>
      </c>
      <c r="Q9">
        <v>57.100000000000009</v>
      </c>
      <c r="R9">
        <v>0</v>
      </c>
      <c r="S9">
        <v>0</v>
      </c>
      <c r="T9">
        <v>236.89999999999998</v>
      </c>
      <c r="U9">
        <v>331.20000000000005</v>
      </c>
      <c r="V9" s="2">
        <v>0.88768115942029002</v>
      </c>
      <c r="W9">
        <v>0</v>
      </c>
      <c r="X9">
        <v>331.20000000000005</v>
      </c>
      <c r="Y9" s="2">
        <v>0.88768115942029002</v>
      </c>
    </row>
    <row r="10" spans="1:25" x14ac:dyDescent="0.2">
      <c r="A10" s="3" t="s">
        <v>24</v>
      </c>
      <c r="B10" s="18" t="s">
        <v>25</v>
      </c>
      <c r="C10">
        <v>0</v>
      </c>
      <c r="D10">
        <v>1</v>
      </c>
      <c r="E10">
        <v>0</v>
      </c>
      <c r="F10">
        <v>0.3</v>
      </c>
      <c r="G10">
        <v>-1.3</v>
      </c>
      <c r="H10">
        <v>15.3</v>
      </c>
      <c r="I10" s="2">
        <v>0</v>
      </c>
      <c r="J10">
        <f t="shared" si="0"/>
        <v>4</v>
      </c>
      <c r="K10">
        <v>11.3</v>
      </c>
      <c r="L10" s="2">
        <v>0</v>
      </c>
      <c r="N10" s="17">
        <v>401</v>
      </c>
      <c r="O10" t="s">
        <v>93</v>
      </c>
      <c r="P10">
        <v>148.29999999999998</v>
      </c>
      <c r="Q10">
        <v>50.7</v>
      </c>
      <c r="R10">
        <v>9.3000000000000007</v>
      </c>
      <c r="S10">
        <v>0</v>
      </c>
      <c r="T10">
        <v>88.3</v>
      </c>
      <c r="U10">
        <v>332.5</v>
      </c>
      <c r="V10" s="2">
        <v>0.44601503759398492</v>
      </c>
      <c r="W10">
        <v>40.200000000000003</v>
      </c>
      <c r="X10">
        <v>292.3</v>
      </c>
      <c r="Y10" s="2">
        <v>0.50735545672254523</v>
      </c>
    </row>
    <row r="11" spans="1:25" x14ac:dyDescent="0.2">
      <c r="A11" s="3" t="s">
        <v>26</v>
      </c>
      <c r="B11" s="18" t="s">
        <v>27</v>
      </c>
      <c r="C11">
        <v>1328.3999999999999</v>
      </c>
      <c r="D11">
        <v>626.30000000000007</v>
      </c>
      <c r="E11">
        <v>0</v>
      </c>
      <c r="F11">
        <v>109.89999999999998</v>
      </c>
      <c r="G11">
        <v>592.19999999999982</v>
      </c>
      <c r="H11">
        <v>3519.6</v>
      </c>
      <c r="I11" s="2">
        <v>0.37742925332424138</v>
      </c>
      <c r="J11">
        <f t="shared" si="0"/>
        <v>9.9999999999909051E-2</v>
      </c>
      <c r="K11">
        <v>3519.5</v>
      </c>
      <c r="L11" s="2">
        <v>0.37743997726949846</v>
      </c>
      <c r="N11" s="17">
        <v>402</v>
      </c>
      <c r="O11" t="s">
        <v>155</v>
      </c>
      <c r="P11">
        <v>2.0999999999999996</v>
      </c>
      <c r="Q11">
        <v>0.4</v>
      </c>
      <c r="R11">
        <v>0</v>
      </c>
      <c r="S11">
        <v>0</v>
      </c>
      <c r="T11">
        <v>1.6999999999999997</v>
      </c>
      <c r="U11">
        <v>3.8</v>
      </c>
      <c r="V11" s="2">
        <v>0.55263157894736836</v>
      </c>
      <c r="W11">
        <v>0</v>
      </c>
      <c r="X11">
        <v>3.8</v>
      </c>
      <c r="Y11" s="2">
        <v>0.55263157894736836</v>
      </c>
    </row>
    <row r="12" spans="1:25" x14ac:dyDescent="0.2">
      <c r="A12" s="3" t="s">
        <v>28</v>
      </c>
      <c r="B12" s="18" t="s">
        <v>29</v>
      </c>
      <c r="C12">
        <v>254.00000000000003</v>
      </c>
      <c r="D12">
        <v>75.500000000000014</v>
      </c>
      <c r="E12">
        <v>0</v>
      </c>
      <c r="F12">
        <v>62.3</v>
      </c>
      <c r="G12">
        <v>116.20000000000002</v>
      </c>
      <c r="H12">
        <v>935.3</v>
      </c>
      <c r="I12" s="2">
        <v>0.2715706190527104</v>
      </c>
      <c r="J12">
        <f t="shared" si="0"/>
        <v>31.600000000000023</v>
      </c>
      <c r="K12">
        <v>903.69999999999993</v>
      </c>
      <c r="L12" s="2">
        <v>0.28106672568330204</v>
      </c>
      <c r="N12" s="17">
        <v>403</v>
      </c>
      <c r="O12" t="s">
        <v>156</v>
      </c>
      <c r="P12">
        <v>147.4</v>
      </c>
      <c r="Q12">
        <v>29.3</v>
      </c>
      <c r="R12">
        <v>0</v>
      </c>
      <c r="S12">
        <v>0</v>
      </c>
      <c r="T12">
        <v>118.1</v>
      </c>
      <c r="U12">
        <v>159.4</v>
      </c>
      <c r="V12" s="2">
        <v>0.92471769134253445</v>
      </c>
      <c r="W12">
        <v>7.6</v>
      </c>
      <c r="X12">
        <v>151.80000000000001</v>
      </c>
      <c r="Y12" s="2">
        <v>0.97101449275362317</v>
      </c>
    </row>
    <row r="13" spans="1:25" x14ac:dyDescent="0.2">
      <c r="A13" s="3" t="s">
        <v>30</v>
      </c>
      <c r="B13" s="18" t="s">
        <v>31</v>
      </c>
      <c r="C13">
        <v>58.100000000000009</v>
      </c>
      <c r="D13">
        <v>12.399999999999999</v>
      </c>
      <c r="E13">
        <v>0</v>
      </c>
      <c r="F13">
        <v>0</v>
      </c>
      <c r="G13">
        <v>45.70000000000001</v>
      </c>
      <c r="H13">
        <v>63.7</v>
      </c>
      <c r="I13" s="2">
        <v>0.91208791208791218</v>
      </c>
      <c r="J13">
        <f t="shared" si="0"/>
        <v>1.7999999999999972</v>
      </c>
      <c r="K13">
        <v>61.900000000000006</v>
      </c>
      <c r="L13" s="2">
        <v>0.93861066235864299</v>
      </c>
      <c r="N13" s="17">
        <v>404</v>
      </c>
      <c r="O13" t="s">
        <v>81</v>
      </c>
      <c r="P13">
        <v>32.299999999999997</v>
      </c>
      <c r="Q13">
        <v>9.9</v>
      </c>
      <c r="R13">
        <v>0</v>
      </c>
      <c r="S13">
        <v>0</v>
      </c>
      <c r="T13">
        <v>22.4</v>
      </c>
      <c r="U13">
        <v>238.1</v>
      </c>
      <c r="V13" s="2">
        <v>0.1356572868542629</v>
      </c>
      <c r="W13">
        <v>0</v>
      </c>
      <c r="X13">
        <v>238.1</v>
      </c>
      <c r="Y13" s="2">
        <v>0.1356572868542629</v>
      </c>
    </row>
    <row r="14" spans="1:25" x14ac:dyDescent="0.2">
      <c r="A14" s="3" t="s">
        <v>32</v>
      </c>
      <c r="B14" s="18" t="s">
        <v>33</v>
      </c>
      <c r="C14">
        <v>0</v>
      </c>
      <c r="D14">
        <v>2.8000000000000003</v>
      </c>
      <c r="E14">
        <v>0</v>
      </c>
      <c r="F14">
        <v>0</v>
      </c>
      <c r="G14">
        <v>-2.8000000000000003</v>
      </c>
      <c r="H14">
        <v>2977.3999999999996</v>
      </c>
      <c r="I14" s="2">
        <v>0</v>
      </c>
      <c r="J14">
        <f t="shared" si="0"/>
        <v>276.5</v>
      </c>
      <c r="K14">
        <v>2700.8999999999996</v>
      </c>
      <c r="L14" s="2">
        <v>0</v>
      </c>
      <c r="N14" s="17">
        <v>501</v>
      </c>
      <c r="O14" t="s">
        <v>157</v>
      </c>
      <c r="P14">
        <v>75.699999999999989</v>
      </c>
      <c r="Q14">
        <v>23.3</v>
      </c>
      <c r="R14">
        <v>0</v>
      </c>
      <c r="S14">
        <v>5.8999999999999995</v>
      </c>
      <c r="T14">
        <v>46.5</v>
      </c>
      <c r="U14">
        <v>320.39999999999998</v>
      </c>
      <c r="V14" s="2">
        <v>0.23626716604244694</v>
      </c>
      <c r="W14">
        <v>26.3</v>
      </c>
      <c r="X14">
        <v>294.09999999999997</v>
      </c>
      <c r="Y14" s="2">
        <v>0.2573954437266236</v>
      </c>
    </row>
    <row r="15" spans="1:25" x14ac:dyDescent="0.2">
      <c r="A15" s="3" t="s">
        <v>34</v>
      </c>
      <c r="B15" s="18" t="s">
        <v>35</v>
      </c>
      <c r="C15">
        <v>47.6</v>
      </c>
      <c r="D15">
        <v>11.1</v>
      </c>
      <c r="E15">
        <v>0</v>
      </c>
      <c r="F15">
        <v>0</v>
      </c>
      <c r="G15">
        <v>36.5</v>
      </c>
      <c r="H15">
        <v>85</v>
      </c>
      <c r="I15" s="2">
        <v>0.56000000000000005</v>
      </c>
      <c r="J15">
        <f t="shared" si="0"/>
        <v>0</v>
      </c>
      <c r="K15">
        <v>85</v>
      </c>
      <c r="L15" s="2">
        <v>0.56000000000000005</v>
      </c>
      <c r="N15" s="17">
        <v>502</v>
      </c>
      <c r="O15" t="s">
        <v>158</v>
      </c>
      <c r="P15">
        <v>1.7</v>
      </c>
      <c r="Q15">
        <v>0.60000000000000009</v>
      </c>
      <c r="R15">
        <v>0</v>
      </c>
      <c r="S15">
        <v>0.5</v>
      </c>
      <c r="T15">
        <v>0.59999999999999987</v>
      </c>
      <c r="U15">
        <v>12.499999999999998</v>
      </c>
      <c r="V15" s="2">
        <v>0.13600000000000001</v>
      </c>
      <c r="W15">
        <v>0</v>
      </c>
      <c r="X15">
        <v>12.499999999999998</v>
      </c>
      <c r="Y15" s="2">
        <v>0.13600000000000001</v>
      </c>
    </row>
    <row r="16" spans="1:25" x14ac:dyDescent="0.2">
      <c r="A16" s="3" t="s">
        <v>36</v>
      </c>
      <c r="B16" s="18" t="s">
        <v>37</v>
      </c>
      <c r="C16">
        <v>1660.2000000000003</v>
      </c>
      <c r="D16">
        <v>558.49999999999989</v>
      </c>
      <c r="E16">
        <v>259.2</v>
      </c>
      <c r="F16">
        <v>75.300000000000011</v>
      </c>
      <c r="G16">
        <v>767.2000000000005</v>
      </c>
      <c r="H16">
        <v>3127.5</v>
      </c>
      <c r="I16" s="2">
        <v>0.53083932853717031</v>
      </c>
      <c r="J16">
        <f t="shared" si="0"/>
        <v>11.400000000000091</v>
      </c>
      <c r="K16">
        <v>3116.1</v>
      </c>
      <c r="L16" s="2">
        <v>0.53278136131703102</v>
      </c>
      <c r="N16" s="17">
        <v>503</v>
      </c>
      <c r="O16" t="s">
        <v>159</v>
      </c>
      <c r="P16">
        <v>212.8</v>
      </c>
      <c r="Q16">
        <v>64.8</v>
      </c>
      <c r="R16">
        <v>0</v>
      </c>
      <c r="S16">
        <v>46.1</v>
      </c>
      <c r="T16">
        <v>101.9</v>
      </c>
      <c r="U16">
        <v>431.4</v>
      </c>
      <c r="V16" s="2">
        <v>0.49327770050996761</v>
      </c>
      <c r="W16">
        <v>1.6</v>
      </c>
      <c r="X16">
        <v>429.79999999999995</v>
      </c>
      <c r="Y16" s="2">
        <v>0.49511400651465803</v>
      </c>
    </row>
    <row r="17" spans="1:25" x14ac:dyDescent="0.2">
      <c r="A17" s="3" t="s">
        <v>38</v>
      </c>
      <c r="B17" s="18" t="s">
        <v>39</v>
      </c>
      <c r="C17">
        <v>1019.1999999999999</v>
      </c>
      <c r="D17">
        <v>282.39999999999998</v>
      </c>
      <c r="E17">
        <v>0</v>
      </c>
      <c r="F17">
        <v>31.8</v>
      </c>
      <c r="G17">
        <v>705</v>
      </c>
      <c r="H17">
        <v>1648.9999999999998</v>
      </c>
      <c r="I17" s="2">
        <v>0.61807155852031537</v>
      </c>
      <c r="J17">
        <f t="shared" si="0"/>
        <v>0</v>
      </c>
      <c r="K17">
        <v>1648.9999999999998</v>
      </c>
      <c r="L17" s="2">
        <v>0.61807155852031537</v>
      </c>
      <c r="N17" s="17">
        <v>504</v>
      </c>
      <c r="O17" t="s">
        <v>160</v>
      </c>
      <c r="P17">
        <v>141</v>
      </c>
      <c r="Q17">
        <v>26.400000000000006</v>
      </c>
      <c r="R17">
        <v>0</v>
      </c>
      <c r="S17">
        <v>30.2</v>
      </c>
      <c r="T17">
        <v>84.4</v>
      </c>
      <c r="U17">
        <v>280.59999999999997</v>
      </c>
      <c r="V17" s="2">
        <v>0.5024946543121882</v>
      </c>
      <c r="W17">
        <v>0</v>
      </c>
      <c r="X17">
        <v>280.59999999999997</v>
      </c>
      <c r="Y17" s="2">
        <v>0.5024946543121882</v>
      </c>
    </row>
    <row r="18" spans="1:25" x14ac:dyDescent="0.2">
      <c r="A18" s="3" t="s">
        <v>40</v>
      </c>
      <c r="B18" s="18" t="s">
        <v>41</v>
      </c>
      <c r="C18">
        <v>33.4</v>
      </c>
      <c r="D18">
        <v>6.9</v>
      </c>
      <c r="E18">
        <v>0</v>
      </c>
      <c r="F18">
        <v>0.30000000000000004</v>
      </c>
      <c r="G18">
        <v>26.2</v>
      </c>
      <c r="H18">
        <v>44.400000000000006</v>
      </c>
      <c r="I18" s="2">
        <v>0.75225225225225212</v>
      </c>
      <c r="J18">
        <f t="shared" si="0"/>
        <v>0</v>
      </c>
      <c r="K18">
        <v>44.400000000000006</v>
      </c>
      <c r="L18" s="2">
        <v>0.75225225225225212</v>
      </c>
      <c r="N18" s="17">
        <v>505</v>
      </c>
      <c r="O18" t="s">
        <v>161</v>
      </c>
      <c r="P18">
        <v>38.1</v>
      </c>
      <c r="Q18">
        <v>7.8000000000000007</v>
      </c>
      <c r="R18">
        <v>0</v>
      </c>
      <c r="S18">
        <v>0.30000000000000004</v>
      </c>
      <c r="T18">
        <v>29.999999999999996</v>
      </c>
      <c r="U18">
        <v>50.300000000000004</v>
      </c>
      <c r="V18" s="2">
        <v>0.75745526838966204</v>
      </c>
      <c r="W18">
        <v>0</v>
      </c>
      <c r="X18">
        <v>50.300000000000004</v>
      </c>
      <c r="Y18" s="2">
        <v>0.75745526838966204</v>
      </c>
    </row>
    <row r="19" spans="1:25" x14ac:dyDescent="0.2">
      <c r="A19" s="3" t="s">
        <v>42</v>
      </c>
      <c r="B19" s="18" t="s">
        <v>43</v>
      </c>
      <c r="C19">
        <v>88.5</v>
      </c>
      <c r="D19">
        <v>21.299999999999997</v>
      </c>
      <c r="E19">
        <v>0</v>
      </c>
      <c r="F19">
        <v>4</v>
      </c>
      <c r="G19">
        <v>63.2</v>
      </c>
      <c r="H19">
        <v>245.20000000000002</v>
      </c>
      <c r="I19" s="2">
        <v>0.36092985318107662</v>
      </c>
      <c r="J19">
        <f t="shared" si="0"/>
        <v>9.6999999999999886</v>
      </c>
      <c r="K19">
        <v>235.50000000000003</v>
      </c>
      <c r="L19" s="2">
        <v>0.37579617834394902</v>
      </c>
      <c r="N19" s="17">
        <v>506</v>
      </c>
      <c r="O19" t="s">
        <v>162</v>
      </c>
      <c r="P19">
        <v>421.80000000000007</v>
      </c>
      <c r="Q19">
        <v>74</v>
      </c>
      <c r="R19">
        <v>0</v>
      </c>
      <c r="S19">
        <v>56.9</v>
      </c>
      <c r="T19">
        <v>290.89999999999998</v>
      </c>
      <c r="U19">
        <v>1857.3000000000002</v>
      </c>
      <c r="V19" s="2">
        <v>0.22710386044257794</v>
      </c>
      <c r="W19">
        <v>140.29999999999998</v>
      </c>
      <c r="X19">
        <v>1717.0000000000002</v>
      </c>
      <c r="Y19" s="2">
        <v>0.24566103669190451</v>
      </c>
    </row>
    <row r="20" spans="1:25" x14ac:dyDescent="0.2">
      <c r="A20" s="3" t="s">
        <v>44</v>
      </c>
      <c r="B20" s="18" t="s">
        <v>45</v>
      </c>
      <c r="C20">
        <v>67.8</v>
      </c>
      <c r="D20">
        <v>12.999999999999998</v>
      </c>
      <c r="E20">
        <v>0</v>
      </c>
      <c r="F20">
        <v>0</v>
      </c>
      <c r="G20">
        <v>54.8</v>
      </c>
      <c r="H20">
        <v>77</v>
      </c>
      <c r="I20" s="2">
        <v>0.88051948051948048</v>
      </c>
      <c r="J20">
        <f t="shared" si="0"/>
        <v>6.2999999999999972</v>
      </c>
      <c r="K20">
        <v>70.7</v>
      </c>
      <c r="L20" s="2">
        <v>0.9589816124469589</v>
      </c>
      <c r="N20" s="17">
        <v>507</v>
      </c>
      <c r="O20" t="s">
        <v>163</v>
      </c>
      <c r="P20">
        <v>474.70000000000005</v>
      </c>
      <c r="Q20">
        <v>97.8</v>
      </c>
      <c r="R20">
        <v>0</v>
      </c>
      <c r="S20">
        <v>104.30000000000001</v>
      </c>
      <c r="T20">
        <v>272.59999999999997</v>
      </c>
      <c r="U20">
        <v>2117.6000000000004</v>
      </c>
      <c r="V20" s="2">
        <v>0.22416887041934264</v>
      </c>
      <c r="W20">
        <v>132.69999999999999</v>
      </c>
      <c r="X20">
        <v>1984.9000000000003</v>
      </c>
      <c r="Y20" s="2">
        <v>0.23915562496851225</v>
      </c>
    </row>
    <row r="21" spans="1:25" x14ac:dyDescent="0.2">
      <c r="A21" s="3" t="s">
        <v>46</v>
      </c>
      <c r="B21" s="18" t="s">
        <v>47</v>
      </c>
      <c r="C21">
        <v>648.4</v>
      </c>
      <c r="D21">
        <v>275</v>
      </c>
      <c r="E21">
        <v>0</v>
      </c>
      <c r="F21">
        <v>18.600000000000001</v>
      </c>
      <c r="G21">
        <v>354.79999999999995</v>
      </c>
      <c r="H21">
        <v>1019.4000000000001</v>
      </c>
      <c r="I21" s="2">
        <v>0.6360604277025701</v>
      </c>
      <c r="J21">
        <f t="shared" si="0"/>
        <v>0</v>
      </c>
      <c r="K21">
        <v>1019.4000000000001</v>
      </c>
      <c r="L21" s="2">
        <v>0.6360604277025701</v>
      </c>
      <c r="N21" s="17">
        <v>508</v>
      </c>
      <c r="O21" t="s">
        <v>164</v>
      </c>
      <c r="P21">
        <v>40.800000000000004</v>
      </c>
      <c r="Q21">
        <v>24.8</v>
      </c>
      <c r="R21">
        <v>0</v>
      </c>
      <c r="S21">
        <v>29.6</v>
      </c>
      <c r="T21">
        <v>-13.599999999999998</v>
      </c>
      <c r="U21">
        <v>321.19999999999993</v>
      </c>
      <c r="V21" s="2">
        <v>0.12702366127023665</v>
      </c>
      <c r="W21">
        <v>31.1</v>
      </c>
      <c r="X21">
        <v>290.09999999999991</v>
      </c>
      <c r="Y21" s="2">
        <v>0.14064115822130305</v>
      </c>
    </row>
    <row r="22" spans="1:25" x14ac:dyDescent="0.2">
      <c r="A22" s="3" t="s">
        <v>48</v>
      </c>
      <c r="B22" s="18" t="s">
        <v>49</v>
      </c>
      <c r="C22">
        <v>2</v>
      </c>
      <c r="D22">
        <v>0.30000000000000004</v>
      </c>
      <c r="E22">
        <v>0</v>
      </c>
      <c r="F22">
        <v>0</v>
      </c>
      <c r="G22">
        <v>1.7</v>
      </c>
      <c r="H22">
        <v>3.1000000000000005</v>
      </c>
      <c r="I22" s="2">
        <v>0.64516129032258052</v>
      </c>
      <c r="J22">
        <f t="shared" si="0"/>
        <v>0</v>
      </c>
      <c r="K22">
        <v>3.1000000000000005</v>
      </c>
      <c r="L22" s="2">
        <v>0.64516129032258052</v>
      </c>
      <c r="N22" s="17">
        <v>509</v>
      </c>
      <c r="O22" t="s">
        <v>165</v>
      </c>
      <c r="P22">
        <v>392.7</v>
      </c>
      <c r="Q22">
        <v>0</v>
      </c>
      <c r="R22">
        <v>0</v>
      </c>
      <c r="S22">
        <v>2.1</v>
      </c>
      <c r="T22">
        <v>390.59999999999997</v>
      </c>
      <c r="U22">
        <v>717.90000000000009</v>
      </c>
      <c r="V22" s="2">
        <v>0.54701211867948174</v>
      </c>
      <c r="W22">
        <v>0</v>
      </c>
      <c r="X22">
        <v>717.90000000000009</v>
      </c>
      <c r="Y22" s="2">
        <v>0.54701211867948174</v>
      </c>
    </row>
    <row r="23" spans="1:25" x14ac:dyDescent="0.2">
      <c r="A23" s="3" t="s">
        <v>50</v>
      </c>
      <c r="B23" s="18" t="s">
        <v>51</v>
      </c>
      <c r="C23">
        <v>1.9</v>
      </c>
      <c r="D23">
        <v>0</v>
      </c>
      <c r="E23">
        <v>0</v>
      </c>
      <c r="F23">
        <v>0</v>
      </c>
      <c r="G23">
        <v>1.9</v>
      </c>
      <c r="H23">
        <v>1.9</v>
      </c>
      <c r="I23" s="2">
        <v>1</v>
      </c>
      <c r="J23">
        <f t="shared" si="0"/>
        <v>0</v>
      </c>
      <c r="K23">
        <v>1.9</v>
      </c>
      <c r="L23" s="2">
        <v>1</v>
      </c>
      <c r="N23" s="17">
        <v>510</v>
      </c>
      <c r="O23" t="s">
        <v>166</v>
      </c>
      <c r="P23">
        <v>23</v>
      </c>
      <c r="Q23">
        <v>0</v>
      </c>
      <c r="R23">
        <v>0</v>
      </c>
      <c r="S23">
        <v>0</v>
      </c>
      <c r="T23">
        <v>23</v>
      </c>
      <c r="U23">
        <v>365.5</v>
      </c>
      <c r="V23" s="2">
        <v>6.2927496580027359E-2</v>
      </c>
      <c r="W23">
        <v>0</v>
      </c>
      <c r="X23">
        <v>365.5</v>
      </c>
      <c r="Y23" s="2">
        <v>6.2927496580027359E-2</v>
      </c>
    </row>
    <row r="24" spans="1:25" x14ac:dyDescent="0.2">
      <c r="A24" s="3" t="s">
        <v>52</v>
      </c>
      <c r="B24" s="18" t="s">
        <v>53</v>
      </c>
      <c r="C24">
        <v>22.1</v>
      </c>
      <c r="D24">
        <v>4.9000000000000004</v>
      </c>
      <c r="E24">
        <v>0</v>
      </c>
      <c r="F24">
        <v>0</v>
      </c>
      <c r="G24">
        <v>17.200000000000003</v>
      </c>
      <c r="H24">
        <v>65.599999999999994</v>
      </c>
      <c r="I24" s="2">
        <v>0.3368902439024391</v>
      </c>
      <c r="J24">
        <f t="shared" si="0"/>
        <v>8.7999999999999972</v>
      </c>
      <c r="K24">
        <v>56.8</v>
      </c>
      <c r="L24" s="2">
        <v>0.38908450704225356</v>
      </c>
      <c r="N24" s="17">
        <v>511</v>
      </c>
      <c r="O24" t="s">
        <v>167</v>
      </c>
      <c r="P24">
        <v>188.3</v>
      </c>
      <c r="Q24">
        <v>8.3000000000000007</v>
      </c>
      <c r="R24">
        <v>0</v>
      </c>
      <c r="S24">
        <v>1.8</v>
      </c>
      <c r="T24">
        <v>178.2</v>
      </c>
      <c r="U24">
        <v>472.8</v>
      </c>
      <c r="V24" s="2">
        <v>0.39826565143824028</v>
      </c>
      <c r="W24">
        <v>44.1</v>
      </c>
      <c r="X24">
        <v>428.7</v>
      </c>
      <c r="Y24" s="2">
        <v>0.43923489619780737</v>
      </c>
    </row>
    <row r="25" spans="1:25" x14ac:dyDescent="0.2">
      <c r="A25" s="3" t="s">
        <v>54</v>
      </c>
      <c r="B25" s="18" t="s">
        <v>55</v>
      </c>
      <c r="C25">
        <v>670.2</v>
      </c>
      <c r="D25">
        <v>64.899999999999991</v>
      </c>
      <c r="E25">
        <v>26.7</v>
      </c>
      <c r="F25">
        <v>63.2</v>
      </c>
      <c r="G25">
        <v>515.40000000000009</v>
      </c>
      <c r="H25">
        <v>1931.6</v>
      </c>
      <c r="I25" s="2">
        <v>0.34696624559950306</v>
      </c>
      <c r="J25">
        <f t="shared" si="0"/>
        <v>0</v>
      </c>
      <c r="K25">
        <v>1931.6</v>
      </c>
      <c r="L25" s="2">
        <v>0.34696624559950306</v>
      </c>
      <c r="N25" s="17">
        <v>601</v>
      </c>
      <c r="O25" t="s">
        <v>168</v>
      </c>
      <c r="P25">
        <v>17.399999999999999</v>
      </c>
      <c r="Q25">
        <v>2.2999999999999998</v>
      </c>
      <c r="R25">
        <v>0</v>
      </c>
      <c r="S25">
        <v>0.3</v>
      </c>
      <c r="T25">
        <v>14.799999999999997</v>
      </c>
      <c r="U25">
        <v>30.9</v>
      </c>
      <c r="V25" s="2">
        <v>0.56310679611650483</v>
      </c>
      <c r="W25">
        <v>0</v>
      </c>
      <c r="X25">
        <v>30.9</v>
      </c>
      <c r="Y25" s="2">
        <v>0.56310679611650483</v>
      </c>
    </row>
    <row r="26" spans="1:25" x14ac:dyDescent="0.2">
      <c r="A26" s="3" t="s">
        <v>56</v>
      </c>
      <c r="B26" t="s">
        <v>57</v>
      </c>
      <c r="C26">
        <v>84</v>
      </c>
      <c r="D26">
        <v>25.1</v>
      </c>
      <c r="E26">
        <v>0</v>
      </c>
      <c r="F26">
        <v>11.8</v>
      </c>
      <c r="G26">
        <v>47.099999999999994</v>
      </c>
      <c r="H26">
        <v>338.5</v>
      </c>
      <c r="I26" s="2">
        <v>0.2481536189069424</v>
      </c>
      <c r="J26">
        <f t="shared" si="0"/>
        <v>21.100000000000023</v>
      </c>
      <c r="K26">
        <v>317.39999999999998</v>
      </c>
      <c r="L26" s="2">
        <v>0.26465028355387527</v>
      </c>
      <c r="N26" s="17">
        <v>602</v>
      </c>
      <c r="O26" t="s">
        <v>169</v>
      </c>
      <c r="P26">
        <v>0</v>
      </c>
      <c r="Q26">
        <v>10.5</v>
      </c>
      <c r="R26">
        <v>0</v>
      </c>
      <c r="S26">
        <v>3.4</v>
      </c>
      <c r="T26">
        <v>-13.899999999999999</v>
      </c>
      <c r="U26">
        <v>793.6</v>
      </c>
      <c r="V26" s="2">
        <v>0</v>
      </c>
      <c r="W26">
        <v>175</v>
      </c>
      <c r="X26">
        <v>618.6</v>
      </c>
      <c r="Y26" s="2">
        <v>0</v>
      </c>
    </row>
    <row r="27" spans="1:25" x14ac:dyDescent="0.2">
      <c r="A27" s="3" t="s">
        <v>58</v>
      </c>
      <c r="B27" s="18" t="s">
        <v>59</v>
      </c>
      <c r="C27">
        <v>78.8</v>
      </c>
      <c r="D27">
        <v>21.6</v>
      </c>
      <c r="E27">
        <v>0</v>
      </c>
      <c r="F27">
        <v>0</v>
      </c>
      <c r="G27">
        <v>57.199999999999996</v>
      </c>
      <c r="H27">
        <v>215.79999999999998</v>
      </c>
      <c r="I27" s="2">
        <v>0.36515291936978683</v>
      </c>
      <c r="J27">
        <f t="shared" si="0"/>
        <v>0</v>
      </c>
      <c r="K27">
        <v>215.79999999999998</v>
      </c>
      <c r="L27" s="2">
        <v>0.36515291936978683</v>
      </c>
      <c r="N27" s="17">
        <v>603</v>
      </c>
      <c r="O27" t="s">
        <v>170</v>
      </c>
      <c r="P27">
        <v>316</v>
      </c>
      <c r="Q27">
        <v>28.4</v>
      </c>
      <c r="R27">
        <v>0</v>
      </c>
      <c r="S27">
        <v>7.9</v>
      </c>
      <c r="T27">
        <v>279.7</v>
      </c>
      <c r="U27">
        <v>598.6</v>
      </c>
      <c r="V27" s="2">
        <v>0.52789842966922818</v>
      </c>
      <c r="W27">
        <v>8.1</v>
      </c>
      <c r="X27">
        <v>590.5</v>
      </c>
      <c r="Y27" s="2">
        <v>0.53513971210838274</v>
      </c>
    </row>
    <row r="28" spans="1:25" x14ac:dyDescent="0.2">
      <c r="A28" s="3" t="s">
        <v>60</v>
      </c>
      <c r="B28" s="18" t="s">
        <v>61</v>
      </c>
      <c r="C28">
        <v>497.5</v>
      </c>
      <c r="D28">
        <v>159</v>
      </c>
      <c r="E28">
        <v>10.5</v>
      </c>
      <c r="F28">
        <v>0.6</v>
      </c>
      <c r="G28">
        <v>327.39999999999998</v>
      </c>
      <c r="H28">
        <v>497.5</v>
      </c>
      <c r="I28" s="2">
        <v>1</v>
      </c>
      <c r="J28">
        <f t="shared" si="0"/>
        <v>0</v>
      </c>
      <c r="K28">
        <v>497.5</v>
      </c>
      <c r="L28" s="2">
        <v>1</v>
      </c>
      <c r="N28" s="17">
        <v>604</v>
      </c>
      <c r="O28" t="s">
        <v>171</v>
      </c>
      <c r="P28">
        <v>0.4</v>
      </c>
      <c r="Q28">
        <v>1.4</v>
      </c>
      <c r="R28">
        <v>0</v>
      </c>
      <c r="S28">
        <v>0.1</v>
      </c>
      <c r="T28">
        <v>-1.1000000000000001</v>
      </c>
      <c r="U28">
        <v>19</v>
      </c>
      <c r="V28" s="2">
        <v>2.1052631578947368E-2</v>
      </c>
      <c r="W28">
        <v>0</v>
      </c>
      <c r="X28">
        <v>19</v>
      </c>
      <c r="Y28" s="2">
        <v>2.1052631578947368E-2</v>
      </c>
    </row>
    <row r="29" spans="1:25" x14ac:dyDescent="0.2">
      <c r="A29" s="3" t="s">
        <v>62</v>
      </c>
      <c r="B29" s="18" t="s">
        <v>63</v>
      </c>
      <c r="C29">
        <v>48.9</v>
      </c>
      <c r="D29">
        <v>4.8</v>
      </c>
      <c r="E29">
        <v>0</v>
      </c>
      <c r="F29">
        <v>0</v>
      </c>
      <c r="G29">
        <v>44.1</v>
      </c>
      <c r="H29">
        <v>61.900000000000006</v>
      </c>
      <c r="I29" s="2">
        <v>0.78998384491114693</v>
      </c>
      <c r="J29">
        <f t="shared" si="0"/>
        <v>0</v>
      </c>
      <c r="K29">
        <v>61.900000000000006</v>
      </c>
      <c r="L29" s="2">
        <v>0.78998384491114693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2.2000000000000002</v>
      </c>
      <c r="D30">
        <v>6.3000000000000007</v>
      </c>
      <c r="E30">
        <v>0</v>
      </c>
      <c r="F30">
        <v>6.2</v>
      </c>
      <c r="G30">
        <v>-10.3</v>
      </c>
      <c r="H30">
        <v>44.6</v>
      </c>
      <c r="I30" s="2">
        <v>4.932735426008969E-2</v>
      </c>
      <c r="J30">
        <f t="shared" si="0"/>
        <v>6.1000000000000014</v>
      </c>
      <c r="K30">
        <v>38.5</v>
      </c>
      <c r="L30" s="2">
        <v>5.7142857142857148E-2</v>
      </c>
      <c r="N30" s="17">
        <v>606</v>
      </c>
      <c r="O30" t="s">
        <v>173</v>
      </c>
      <c r="P30">
        <v>332.4</v>
      </c>
      <c r="Q30">
        <v>1.6</v>
      </c>
      <c r="R30">
        <v>0</v>
      </c>
      <c r="S30">
        <v>58.5</v>
      </c>
      <c r="T30">
        <v>272.3</v>
      </c>
      <c r="U30">
        <v>1500.1999999999998</v>
      </c>
      <c r="V30" s="2">
        <v>0.22157045727236369</v>
      </c>
      <c r="W30">
        <v>0</v>
      </c>
      <c r="X30">
        <v>1500.1999999999998</v>
      </c>
      <c r="Y30" s="2">
        <v>0.22157045727236369</v>
      </c>
    </row>
    <row r="31" spans="1:25" x14ac:dyDescent="0.2">
      <c r="A31" s="3" t="s">
        <v>66</v>
      </c>
      <c r="B31" s="18" t="s">
        <v>67</v>
      </c>
      <c r="C31">
        <v>3.9</v>
      </c>
      <c r="D31">
        <v>1.4</v>
      </c>
      <c r="E31">
        <v>0</v>
      </c>
      <c r="F31">
        <v>0</v>
      </c>
      <c r="G31">
        <v>2.5</v>
      </c>
      <c r="H31">
        <v>13.9</v>
      </c>
      <c r="I31" s="2">
        <v>0.2805755395683453</v>
      </c>
      <c r="J31">
        <f t="shared" si="0"/>
        <v>7.6</v>
      </c>
      <c r="K31">
        <v>6.3000000000000007</v>
      </c>
      <c r="L31" s="2">
        <v>0.61904761904761896</v>
      </c>
      <c r="N31" s="17">
        <v>607</v>
      </c>
      <c r="O31" t="s">
        <v>174</v>
      </c>
      <c r="P31">
        <v>84.8</v>
      </c>
      <c r="Q31">
        <v>31.2</v>
      </c>
      <c r="R31">
        <v>78.900000000000006</v>
      </c>
      <c r="S31">
        <v>31.900000000000002</v>
      </c>
      <c r="T31">
        <v>-57.20000000000001</v>
      </c>
      <c r="U31">
        <v>857.19999999999993</v>
      </c>
      <c r="V31" s="2">
        <v>9.8926738217452168E-2</v>
      </c>
      <c r="W31">
        <v>577.4</v>
      </c>
      <c r="X31">
        <v>279.79999999999995</v>
      </c>
      <c r="Y31" s="2">
        <v>0.30307362401715515</v>
      </c>
    </row>
    <row r="32" spans="1:25" x14ac:dyDescent="0.2">
      <c r="A32" s="3" t="s">
        <v>68</v>
      </c>
      <c r="B32" s="18" t="s">
        <v>69</v>
      </c>
      <c r="C32">
        <v>33.1</v>
      </c>
      <c r="D32">
        <v>8.6000000000000014</v>
      </c>
      <c r="E32">
        <v>0</v>
      </c>
      <c r="F32">
        <v>8.6999999999999993</v>
      </c>
      <c r="G32">
        <v>15.8</v>
      </c>
      <c r="H32">
        <v>186.5</v>
      </c>
      <c r="I32" s="2">
        <v>0.17747989276139411</v>
      </c>
      <c r="J32">
        <f t="shared" si="0"/>
        <v>59.3</v>
      </c>
      <c r="K32">
        <v>127.2</v>
      </c>
      <c r="L32" s="2">
        <v>0.26022012578616355</v>
      </c>
      <c r="N32" s="17">
        <v>608</v>
      </c>
      <c r="O32" t="s">
        <v>175</v>
      </c>
      <c r="P32">
        <v>246.2</v>
      </c>
      <c r="Q32">
        <v>0</v>
      </c>
      <c r="R32">
        <v>0</v>
      </c>
      <c r="S32">
        <v>33.200000000000003</v>
      </c>
      <c r="T32">
        <v>213</v>
      </c>
      <c r="U32">
        <v>908.9</v>
      </c>
      <c r="V32" s="2">
        <v>0.27087688414567057</v>
      </c>
      <c r="W32">
        <v>119.5</v>
      </c>
      <c r="X32">
        <v>789.4</v>
      </c>
      <c r="Y32" s="2">
        <v>0.31188244236128704</v>
      </c>
    </row>
    <row r="33" spans="1:25" x14ac:dyDescent="0.2">
      <c r="A33" s="3" t="s">
        <v>70</v>
      </c>
      <c r="B33" s="18" t="s">
        <v>71</v>
      </c>
      <c r="C33">
        <v>14.3</v>
      </c>
      <c r="D33">
        <v>4.5999999999999996</v>
      </c>
      <c r="E33">
        <v>0</v>
      </c>
      <c r="F33">
        <v>1.7</v>
      </c>
      <c r="G33">
        <v>8</v>
      </c>
      <c r="H33">
        <v>81.8</v>
      </c>
      <c r="I33" s="2">
        <v>0.17481662591687044</v>
      </c>
      <c r="J33">
        <f t="shared" si="0"/>
        <v>0.40000000000000568</v>
      </c>
      <c r="K33">
        <v>81.399999999999991</v>
      </c>
      <c r="L33" s="2">
        <v>0.17567567567567571</v>
      </c>
      <c r="N33" s="17">
        <v>609</v>
      </c>
      <c r="O33" t="s">
        <v>176</v>
      </c>
      <c r="P33">
        <v>1111.4000000000001</v>
      </c>
      <c r="Q33">
        <v>339.9</v>
      </c>
      <c r="R33">
        <v>26.7</v>
      </c>
      <c r="S33">
        <v>44.199999999999996</v>
      </c>
      <c r="T33">
        <v>700.59999999999991</v>
      </c>
      <c r="U33">
        <v>1993.8000000000002</v>
      </c>
      <c r="V33" s="2">
        <v>0.55742802688333837</v>
      </c>
      <c r="W33">
        <v>0</v>
      </c>
      <c r="X33">
        <v>1993.8000000000002</v>
      </c>
      <c r="Y33" s="2">
        <v>0.55742802688333837</v>
      </c>
    </row>
    <row r="34" spans="1:25" x14ac:dyDescent="0.2">
      <c r="A34" s="3" t="s">
        <v>72</v>
      </c>
      <c r="B34" s="18" t="s">
        <v>73</v>
      </c>
      <c r="C34">
        <v>150.4</v>
      </c>
      <c r="D34">
        <v>68.8</v>
      </c>
      <c r="E34">
        <v>0</v>
      </c>
      <c r="F34">
        <v>0</v>
      </c>
      <c r="G34">
        <v>81.600000000000009</v>
      </c>
      <c r="H34">
        <v>1077.9000000000001</v>
      </c>
      <c r="I34" s="2">
        <v>0.13953056869839503</v>
      </c>
      <c r="J34">
        <f t="shared" si="0"/>
        <v>4.2000000000000455</v>
      </c>
      <c r="K34">
        <v>1073.7</v>
      </c>
      <c r="L34" s="2">
        <v>0.1400763714259104</v>
      </c>
      <c r="N34" s="17">
        <v>610</v>
      </c>
      <c r="O34" t="s">
        <v>177</v>
      </c>
      <c r="P34">
        <v>1.9</v>
      </c>
      <c r="Q34">
        <v>0</v>
      </c>
      <c r="R34">
        <v>0</v>
      </c>
      <c r="S34">
        <v>0</v>
      </c>
      <c r="T34">
        <v>1.9</v>
      </c>
      <c r="U34">
        <v>1.9</v>
      </c>
      <c r="V34" s="2">
        <v>1</v>
      </c>
      <c r="W34">
        <v>0</v>
      </c>
      <c r="X34">
        <v>1.9</v>
      </c>
      <c r="Y34" s="2">
        <v>1</v>
      </c>
    </row>
    <row r="35" spans="1:25" x14ac:dyDescent="0.2">
      <c r="A35" s="3" t="s">
        <v>74</v>
      </c>
      <c r="B35" s="18" t="s">
        <v>75</v>
      </c>
      <c r="C35">
        <v>171.3</v>
      </c>
      <c r="D35">
        <v>13.200000000000001</v>
      </c>
      <c r="E35">
        <v>0</v>
      </c>
      <c r="F35">
        <v>1.4000000000000001</v>
      </c>
      <c r="G35">
        <v>156.70000000000002</v>
      </c>
      <c r="H35">
        <v>430.4</v>
      </c>
      <c r="I35" s="2">
        <v>0.39800185873605953</v>
      </c>
      <c r="J35">
        <f t="shared" si="0"/>
        <v>3</v>
      </c>
      <c r="K35">
        <v>427.4</v>
      </c>
      <c r="L35" s="2">
        <v>0.40079550772110439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v>0.19999999999999998</v>
      </c>
      <c r="U35">
        <v>0.3</v>
      </c>
      <c r="V35" s="2">
        <v>1</v>
      </c>
      <c r="W35">
        <v>0</v>
      </c>
      <c r="X35">
        <v>0.3</v>
      </c>
      <c r="Y35" s="2">
        <v>1</v>
      </c>
    </row>
    <row r="36" spans="1:25" x14ac:dyDescent="0.2">
      <c r="A36" s="3" t="s">
        <v>76</v>
      </c>
      <c r="B36" s="18" t="s">
        <v>77</v>
      </c>
      <c r="C36">
        <v>39.200000000000003</v>
      </c>
      <c r="D36">
        <v>17.600000000000001</v>
      </c>
      <c r="E36">
        <v>0</v>
      </c>
      <c r="F36">
        <v>1.2</v>
      </c>
      <c r="G36">
        <v>20.400000000000002</v>
      </c>
      <c r="H36">
        <v>63.5</v>
      </c>
      <c r="I36" s="2">
        <v>0.61732283464566928</v>
      </c>
      <c r="J36">
        <f t="shared" si="0"/>
        <v>0</v>
      </c>
      <c r="K36">
        <v>63.5</v>
      </c>
      <c r="L36" s="2">
        <v>0.61732283464566928</v>
      </c>
      <c r="N36" s="17">
        <v>702</v>
      </c>
      <c r="O36" t="s">
        <v>179</v>
      </c>
      <c r="P36">
        <v>381.00000000000006</v>
      </c>
      <c r="Q36">
        <v>167.2</v>
      </c>
      <c r="R36">
        <v>0</v>
      </c>
      <c r="S36">
        <v>53.9</v>
      </c>
      <c r="T36">
        <v>159.9</v>
      </c>
      <c r="U36">
        <v>1458.5</v>
      </c>
      <c r="V36" s="2">
        <v>0.26122728830990749</v>
      </c>
      <c r="W36">
        <v>0</v>
      </c>
      <c r="X36">
        <v>1458.5</v>
      </c>
      <c r="Y36" s="2">
        <v>0.26122728830990749</v>
      </c>
    </row>
    <row r="37" spans="1:25" x14ac:dyDescent="0.2">
      <c r="A37" s="3" t="s">
        <v>78</v>
      </c>
      <c r="B37" s="18" t="s">
        <v>79</v>
      </c>
      <c r="C37">
        <v>128.19999999999999</v>
      </c>
      <c r="D37">
        <v>29.000000000000004</v>
      </c>
      <c r="E37">
        <v>0</v>
      </c>
      <c r="F37">
        <v>0</v>
      </c>
      <c r="G37">
        <v>99.199999999999989</v>
      </c>
      <c r="H37">
        <v>177.09999999999997</v>
      </c>
      <c r="I37" s="2">
        <v>0.7238848108413326</v>
      </c>
      <c r="J37">
        <f t="shared" si="0"/>
        <v>35.300000000000011</v>
      </c>
      <c r="K37">
        <v>141.79999999999995</v>
      </c>
      <c r="L37" s="2">
        <v>0.90409026798307501</v>
      </c>
      <c r="N37" s="17">
        <v>703</v>
      </c>
      <c r="O37" t="s">
        <v>180</v>
      </c>
      <c r="P37">
        <v>1488.5</v>
      </c>
      <c r="Q37">
        <v>426.4</v>
      </c>
      <c r="R37">
        <v>0</v>
      </c>
      <c r="S37">
        <v>28.500000000000004</v>
      </c>
      <c r="T37">
        <v>1033.6000000000001</v>
      </c>
      <c r="U37">
        <v>2051.5</v>
      </c>
      <c r="V37" s="2">
        <v>0.72556665854252989</v>
      </c>
      <c r="W37">
        <v>0.1</v>
      </c>
      <c r="X37">
        <v>2051.4</v>
      </c>
      <c r="Y37" s="2">
        <v>0.72560202788339667</v>
      </c>
    </row>
    <row r="38" spans="1:25" x14ac:dyDescent="0.2">
      <c r="A38" s="3" t="s">
        <v>80</v>
      </c>
      <c r="B38" s="18" t="s">
        <v>81</v>
      </c>
      <c r="C38">
        <v>21.8</v>
      </c>
      <c r="D38">
        <v>11</v>
      </c>
      <c r="E38">
        <v>0</v>
      </c>
      <c r="F38">
        <v>0</v>
      </c>
      <c r="G38">
        <v>10.8</v>
      </c>
      <c r="H38">
        <v>201.4</v>
      </c>
      <c r="I38" s="2">
        <v>0.10824230387288977</v>
      </c>
      <c r="J38">
        <f t="shared" si="0"/>
        <v>0</v>
      </c>
      <c r="K38">
        <v>201.4</v>
      </c>
      <c r="L38" s="2">
        <v>0.10824230387288977</v>
      </c>
      <c r="N38" s="17">
        <v>704</v>
      </c>
      <c r="O38" t="s">
        <v>181</v>
      </c>
      <c r="P38">
        <v>15.9</v>
      </c>
      <c r="Q38">
        <v>114.8</v>
      </c>
      <c r="R38">
        <v>0</v>
      </c>
      <c r="S38">
        <v>22.6</v>
      </c>
      <c r="T38">
        <v>-121.5</v>
      </c>
      <c r="U38">
        <v>464.3</v>
      </c>
      <c r="V38" s="2">
        <v>3.4245100150764589E-2</v>
      </c>
      <c r="W38">
        <v>0</v>
      </c>
      <c r="X38">
        <v>464.3</v>
      </c>
      <c r="Y38" s="2">
        <v>3.4245100150764589E-2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2">
        <v>0</v>
      </c>
      <c r="J39">
        <f t="shared" si="0"/>
        <v>0</v>
      </c>
      <c r="K39">
        <v>0</v>
      </c>
      <c r="L39" s="2">
        <v>0</v>
      </c>
      <c r="N39" s="17">
        <v>705</v>
      </c>
      <c r="O39" t="s">
        <v>182</v>
      </c>
      <c r="P39">
        <v>471.40000000000003</v>
      </c>
      <c r="Q39">
        <v>238.5</v>
      </c>
      <c r="R39">
        <v>0</v>
      </c>
      <c r="S39">
        <v>21.5</v>
      </c>
      <c r="T39">
        <v>211.40000000000003</v>
      </c>
      <c r="U39">
        <v>898.59999999999991</v>
      </c>
      <c r="V39" s="2">
        <v>0.52459381259737381</v>
      </c>
      <c r="W39">
        <v>0</v>
      </c>
      <c r="X39">
        <v>898.59999999999991</v>
      </c>
      <c r="Y39" s="2">
        <v>0.52459381259737381</v>
      </c>
    </row>
    <row r="40" spans="1:25" x14ac:dyDescent="0.2">
      <c r="A40" s="3" t="s">
        <v>84</v>
      </c>
      <c r="B40" s="18" t="s">
        <v>85</v>
      </c>
      <c r="C40">
        <v>254.4</v>
      </c>
      <c r="D40">
        <v>36.300000000000004</v>
      </c>
      <c r="E40">
        <v>0</v>
      </c>
      <c r="F40">
        <v>13.5</v>
      </c>
      <c r="G40">
        <v>204.6</v>
      </c>
      <c r="H40">
        <v>1373.7</v>
      </c>
      <c r="I40" s="2">
        <v>0.18519327364053287</v>
      </c>
      <c r="J40">
        <f t="shared" si="0"/>
        <v>186.70000000000005</v>
      </c>
      <c r="K40">
        <v>1187</v>
      </c>
      <c r="L40" s="2">
        <v>0.21432181971356362</v>
      </c>
      <c r="N40" s="17">
        <v>706</v>
      </c>
      <c r="O40" t="s">
        <v>183</v>
      </c>
      <c r="P40">
        <v>1382.6999999999998</v>
      </c>
      <c r="Q40">
        <v>633.29999999999995</v>
      </c>
      <c r="R40">
        <v>0</v>
      </c>
      <c r="S40">
        <v>48.7</v>
      </c>
      <c r="T40">
        <v>700.69999999999993</v>
      </c>
      <c r="U40">
        <v>2347.5</v>
      </c>
      <c r="V40" s="2">
        <v>0.58900958466453668</v>
      </c>
      <c r="W40">
        <v>0</v>
      </c>
      <c r="X40">
        <v>2347.5</v>
      </c>
      <c r="Y40" s="2">
        <v>0.58900958466453668</v>
      </c>
    </row>
    <row r="41" spans="1:25" x14ac:dyDescent="0.2">
      <c r="A41" s="3" t="s">
        <v>86</v>
      </c>
      <c r="B41" s="18" t="s">
        <v>87</v>
      </c>
      <c r="C41">
        <v>142.80000000000001</v>
      </c>
      <c r="D41">
        <v>32.900000000000006</v>
      </c>
      <c r="E41">
        <v>0</v>
      </c>
      <c r="F41">
        <v>0</v>
      </c>
      <c r="G41">
        <v>109.9</v>
      </c>
      <c r="H41">
        <v>146.80000000000001</v>
      </c>
      <c r="I41" s="2">
        <v>0.97275204359673029</v>
      </c>
      <c r="J41">
        <f t="shared" si="0"/>
        <v>0</v>
      </c>
      <c r="K41">
        <v>146.80000000000001</v>
      </c>
      <c r="L41" s="2">
        <v>0.97275204359673029</v>
      </c>
      <c r="N41" s="17">
        <v>707</v>
      </c>
      <c r="O41" t="s">
        <v>184</v>
      </c>
      <c r="P41">
        <v>19.7</v>
      </c>
      <c r="Q41">
        <v>5.2</v>
      </c>
      <c r="R41">
        <v>3.3</v>
      </c>
      <c r="S41">
        <v>0.3</v>
      </c>
      <c r="T41">
        <v>10.9</v>
      </c>
      <c r="U41">
        <v>25.4</v>
      </c>
      <c r="V41" s="2">
        <v>0.77559055118110243</v>
      </c>
      <c r="W41">
        <v>0</v>
      </c>
      <c r="X41">
        <v>25.4</v>
      </c>
      <c r="Y41" s="2">
        <v>0.77559055118110243</v>
      </c>
    </row>
    <row r="42" spans="1:25" x14ac:dyDescent="0.2">
      <c r="A42" s="3" t="s">
        <v>88</v>
      </c>
      <c r="B42" s="18" t="s">
        <v>89</v>
      </c>
      <c r="C42">
        <v>1.9</v>
      </c>
      <c r="D42">
        <v>0.1</v>
      </c>
      <c r="E42">
        <v>0</v>
      </c>
      <c r="F42">
        <v>0</v>
      </c>
      <c r="G42">
        <v>1.7999999999999998</v>
      </c>
      <c r="H42">
        <v>3.3</v>
      </c>
      <c r="I42" s="2">
        <v>0.5757575757575758</v>
      </c>
      <c r="J42">
        <f t="shared" si="0"/>
        <v>0</v>
      </c>
      <c r="K42">
        <v>3.3</v>
      </c>
      <c r="L42" s="2">
        <v>0.5757575757575758</v>
      </c>
      <c r="N42" s="17">
        <v>708</v>
      </c>
      <c r="O42" t="s">
        <v>185</v>
      </c>
      <c r="P42">
        <v>594.40000000000009</v>
      </c>
      <c r="Q42">
        <v>138.6</v>
      </c>
      <c r="R42">
        <v>161.5</v>
      </c>
      <c r="S42">
        <v>27.1</v>
      </c>
      <c r="T42">
        <v>267.20000000000005</v>
      </c>
      <c r="U42">
        <v>1137.1000000000001</v>
      </c>
      <c r="V42" s="2">
        <v>0.5227332688417905</v>
      </c>
      <c r="W42">
        <v>0.7</v>
      </c>
      <c r="X42">
        <v>1136.4000000000001</v>
      </c>
      <c r="Y42" s="2">
        <v>0.52305526223160859</v>
      </c>
    </row>
    <row r="43" spans="1:25" x14ac:dyDescent="0.2">
      <c r="A43" s="3" t="s">
        <v>90</v>
      </c>
      <c r="B43" s="18" t="s">
        <v>91</v>
      </c>
      <c r="C43">
        <v>143.79999999999998</v>
      </c>
      <c r="D43">
        <v>23.4</v>
      </c>
      <c r="E43">
        <v>0</v>
      </c>
      <c r="F43">
        <v>0</v>
      </c>
      <c r="G43">
        <v>120.39999999999998</v>
      </c>
      <c r="H43">
        <v>176.99999999999997</v>
      </c>
      <c r="I43" s="2">
        <v>0.81242937853107344</v>
      </c>
      <c r="J43">
        <f t="shared" si="0"/>
        <v>0</v>
      </c>
      <c r="K43">
        <v>176.99999999999997</v>
      </c>
      <c r="L43" s="2">
        <v>0.81242937853107344</v>
      </c>
      <c r="N43" s="17">
        <v>709</v>
      </c>
      <c r="O43" t="s">
        <v>186</v>
      </c>
      <c r="P43">
        <v>473.4</v>
      </c>
      <c r="Q43">
        <v>185.7</v>
      </c>
      <c r="R43">
        <v>0</v>
      </c>
      <c r="S43">
        <v>13.7</v>
      </c>
      <c r="T43">
        <v>274</v>
      </c>
      <c r="U43">
        <v>738.7</v>
      </c>
      <c r="V43" s="2">
        <v>0.64085555705969943</v>
      </c>
      <c r="W43">
        <v>0</v>
      </c>
      <c r="X43">
        <v>738.7</v>
      </c>
      <c r="Y43" s="2">
        <v>0.64085555705969943</v>
      </c>
    </row>
    <row r="44" spans="1:25" x14ac:dyDescent="0.2">
      <c r="A44" s="3" t="s">
        <v>92</v>
      </c>
      <c r="B44" s="18" t="s">
        <v>93</v>
      </c>
      <c r="C44">
        <v>21.3</v>
      </c>
      <c r="D44">
        <v>3.2</v>
      </c>
      <c r="E44">
        <v>0</v>
      </c>
      <c r="F44">
        <v>0.4</v>
      </c>
      <c r="G44">
        <v>17.7</v>
      </c>
      <c r="H44">
        <v>58.800000000000004</v>
      </c>
      <c r="I44" s="2">
        <v>0.36224489795918363</v>
      </c>
      <c r="J44">
        <f t="shared" si="0"/>
        <v>0</v>
      </c>
      <c r="K44">
        <v>58.800000000000004</v>
      </c>
      <c r="L44" s="2">
        <v>0.36224489795918363</v>
      </c>
      <c r="N44" s="17">
        <v>710</v>
      </c>
      <c r="O44" t="s">
        <v>187</v>
      </c>
      <c r="P44">
        <v>581.1</v>
      </c>
      <c r="Q44">
        <v>235.4</v>
      </c>
      <c r="R44">
        <v>94.4</v>
      </c>
      <c r="S44">
        <v>34.9</v>
      </c>
      <c r="T44">
        <v>216.39999999999998</v>
      </c>
      <c r="U44">
        <v>1238.1999999999998</v>
      </c>
      <c r="V44" s="2">
        <v>0.46931028912938144</v>
      </c>
      <c r="W44">
        <v>0</v>
      </c>
      <c r="X44">
        <v>1238.1999999999998</v>
      </c>
      <c r="Y44" s="2">
        <v>0.46931028912938144</v>
      </c>
    </row>
    <row r="45" spans="1:25" x14ac:dyDescent="0.2">
      <c r="A45" s="3" t="s">
        <v>94</v>
      </c>
      <c r="B45" s="18" t="s">
        <v>95</v>
      </c>
      <c r="C45">
        <v>23.1</v>
      </c>
      <c r="D45">
        <v>6.3999999999999995</v>
      </c>
      <c r="E45">
        <v>0</v>
      </c>
      <c r="F45">
        <v>0.1</v>
      </c>
      <c r="G45">
        <v>16.600000000000001</v>
      </c>
      <c r="H45">
        <v>23.1</v>
      </c>
      <c r="I45" s="2">
        <v>1</v>
      </c>
      <c r="J45">
        <f t="shared" si="0"/>
        <v>0</v>
      </c>
      <c r="K45">
        <v>23.1</v>
      </c>
      <c r="L45" s="2">
        <v>1</v>
      </c>
      <c r="N45" s="17">
        <v>801</v>
      </c>
      <c r="O45" t="s">
        <v>43</v>
      </c>
      <c r="P45">
        <v>109.5</v>
      </c>
      <c r="Q45">
        <v>26.599999999999998</v>
      </c>
      <c r="R45">
        <v>0</v>
      </c>
      <c r="S45">
        <v>7.4999999999999991</v>
      </c>
      <c r="T45">
        <v>75.400000000000006</v>
      </c>
      <c r="U45">
        <v>246.4</v>
      </c>
      <c r="V45" s="2">
        <v>0.44439935064935066</v>
      </c>
      <c r="W45">
        <v>2</v>
      </c>
      <c r="X45">
        <v>244.4</v>
      </c>
      <c r="Y45" s="2">
        <v>0.44803600654664483</v>
      </c>
    </row>
    <row r="46" spans="1:25" x14ac:dyDescent="0.2">
      <c r="A46" s="3" t="s">
        <v>96</v>
      </c>
      <c r="B46" s="18" t="s">
        <v>97</v>
      </c>
      <c r="C46">
        <v>25.4</v>
      </c>
      <c r="D46">
        <v>9.6999999999999993</v>
      </c>
      <c r="E46">
        <v>0</v>
      </c>
      <c r="F46">
        <v>25.2</v>
      </c>
      <c r="G46">
        <v>-9.5</v>
      </c>
      <c r="H46">
        <v>218.7</v>
      </c>
      <c r="I46" s="2">
        <v>0.11614083219021491</v>
      </c>
      <c r="J46">
        <f t="shared" si="0"/>
        <v>7.5</v>
      </c>
      <c r="K46">
        <v>211.2</v>
      </c>
      <c r="L46" s="2">
        <v>0.12026515151515152</v>
      </c>
      <c r="N46" s="17">
        <v>802</v>
      </c>
      <c r="O46" t="s">
        <v>11</v>
      </c>
      <c r="P46">
        <v>0.6</v>
      </c>
      <c r="Q46">
        <v>11.3</v>
      </c>
      <c r="R46">
        <v>0</v>
      </c>
      <c r="S46">
        <v>0</v>
      </c>
      <c r="T46">
        <v>-10.700000000000001</v>
      </c>
      <c r="U46">
        <v>140.69999999999999</v>
      </c>
      <c r="V46" s="2">
        <v>4.2643923240938165E-3</v>
      </c>
      <c r="W46">
        <v>8.6999999999999993</v>
      </c>
      <c r="X46">
        <v>132</v>
      </c>
      <c r="Y46" s="2">
        <v>4.5454545454545452E-3</v>
      </c>
    </row>
    <row r="47" spans="1:25" x14ac:dyDescent="0.2">
      <c r="A47" s="3" t="s">
        <v>98</v>
      </c>
      <c r="B47" s="18" t="s">
        <v>99</v>
      </c>
      <c r="C47">
        <v>19.5</v>
      </c>
      <c r="D47">
        <v>0.4</v>
      </c>
      <c r="E47">
        <v>0</v>
      </c>
      <c r="F47">
        <v>0.1</v>
      </c>
      <c r="G47">
        <v>19</v>
      </c>
      <c r="H47">
        <v>53.500000000000007</v>
      </c>
      <c r="I47" s="2">
        <v>0.36448598130841114</v>
      </c>
      <c r="J47">
        <f t="shared" si="0"/>
        <v>0</v>
      </c>
      <c r="K47">
        <v>53.500000000000007</v>
      </c>
      <c r="L47" s="2">
        <v>0.36448598130841114</v>
      </c>
      <c r="N47" s="17">
        <v>901</v>
      </c>
      <c r="O47" t="s">
        <v>188</v>
      </c>
      <c r="P47">
        <v>121.5</v>
      </c>
      <c r="Q47">
        <v>22.3</v>
      </c>
      <c r="R47">
        <v>0</v>
      </c>
      <c r="S47">
        <v>0</v>
      </c>
      <c r="T47">
        <v>99.2</v>
      </c>
      <c r="U47">
        <v>171.8</v>
      </c>
      <c r="V47" s="2">
        <v>0.70721769499417919</v>
      </c>
      <c r="W47">
        <v>0</v>
      </c>
      <c r="X47">
        <v>171.8</v>
      </c>
      <c r="Y47" s="2">
        <v>0.70721769499417919</v>
      </c>
    </row>
    <row r="48" spans="1:25" x14ac:dyDescent="0.2">
      <c r="A48" s="3" t="s">
        <v>100</v>
      </c>
      <c r="B48" s="18" t="s">
        <v>101</v>
      </c>
      <c r="C48">
        <v>162.39999999999998</v>
      </c>
      <c r="D48">
        <v>43.199999999999996</v>
      </c>
      <c r="E48">
        <v>0</v>
      </c>
      <c r="F48">
        <v>7.8999999999999995</v>
      </c>
      <c r="G48">
        <v>111.29999999999998</v>
      </c>
      <c r="H48">
        <v>437.40000000000003</v>
      </c>
      <c r="I48" s="2">
        <v>0.37128486511202552</v>
      </c>
      <c r="J48">
        <f t="shared" si="0"/>
        <v>0</v>
      </c>
      <c r="K48">
        <v>437.40000000000003</v>
      </c>
      <c r="L48" s="2">
        <v>0.37128486511202552</v>
      </c>
      <c r="N48" s="17">
        <v>902</v>
      </c>
      <c r="O48" t="s">
        <v>189</v>
      </c>
      <c r="P48">
        <v>9.3000000000000007</v>
      </c>
      <c r="Q48">
        <v>1.2</v>
      </c>
      <c r="R48">
        <v>0</v>
      </c>
      <c r="S48">
        <v>0</v>
      </c>
      <c r="T48">
        <v>8.1</v>
      </c>
      <c r="U48">
        <v>9.3000000000000007</v>
      </c>
      <c r="V48" s="2">
        <v>1</v>
      </c>
      <c r="W48">
        <v>0</v>
      </c>
      <c r="X48">
        <v>9.3000000000000007</v>
      </c>
      <c r="Y48" s="2">
        <v>1</v>
      </c>
    </row>
    <row r="49" spans="1:25" x14ac:dyDescent="0.2">
      <c r="A49" s="3" t="s">
        <v>102</v>
      </c>
      <c r="B49" s="18" t="s">
        <v>103</v>
      </c>
      <c r="C49">
        <v>152.80000000000001</v>
      </c>
      <c r="D49">
        <v>0.8</v>
      </c>
      <c r="E49">
        <v>0</v>
      </c>
      <c r="F49">
        <v>1.1000000000000001</v>
      </c>
      <c r="G49">
        <v>150.9</v>
      </c>
      <c r="H49">
        <v>370.90000000000003</v>
      </c>
      <c r="I49" s="2">
        <v>0.41197088163925588</v>
      </c>
      <c r="J49">
        <f t="shared" si="0"/>
        <v>0</v>
      </c>
      <c r="K49">
        <v>370.90000000000003</v>
      </c>
      <c r="L49" s="2">
        <v>0.41197088163925588</v>
      </c>
      <c r="N49" s="17">
        <v>903</v>
      </c>
      <c r="O49" t="s">
        <v>190</v>
      </c>
      <c r="P49">
        <v>10.6</v>
      </c>
      <c r="Q49">
        <v>1.1000000000000001</v>
      </c>
      <c r="R49">
        <v>0</v>
      </c>
      <c r="S49">
        <v>0</v>
      </c>
      <c r="T49">
        <v>9.5</v>
      </c>
      <c r="U49">
        <v>10.6</v>
      </c>
      <c r="V49" s="2">
        <v>1</v>
      </c>
      <c r="W49">
        <v>0</v>
      </c>
      <c r="X49">
        <v>10.6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35.299999999999997</v>
      </c>
      <c r="D50">
        <v>8.8000000000000007</v>
      </c>
      <c r="E50">
        <v>0</v>
      </c>
      <c r="F50">
        <v>0</v>
      </c>
      <c r="G50">
        <v>26.499999999999996</v>
      </c>
      <c r="H50">
        <v>74.500000000000014</v>
      </c>
      <c r="I50" s="2">
        <v>0.47382550335570456</v>
      </c>
      <c r="J50">
        <f t="shared" si="0"/>
        <v>2.0999999999999943</v>
      </c>
      <c r="K50">
        <v>72.40000000000002</v>
      </c>
      <c r="L50" s="2">
        <v>0.4875690607734805</v>
      </c>
      <c r="N50" s="17">
        <v>904</v>
      </c>
      <c r="O50" t="s">
        <v>191</v>
      </c>
      <c r="P50">
        <v>69.3</v>
      </c>
      <c r="Q50">
        <v>13.7</v>
      </c>
      <c r="R50">
        <v>0</v>
      </c>
      <c r="S50">
        <v>0</v>
      </c>
      <c r="T50">
        <v>55.6</v>
      </c>
      <c r="U50">
        <v>87.499999999999986</v>
      </c>
      <c r="V50" s="2">
        <v>0.79200000000000015</v>
      </c>
      <c r="W50">
        <v>17</v>
      </c>
      <c r="X50">
        <v>70.499999999999986</v>
      </c>
      <c r="Y50" s="2">
        <v>0.98297872340425552</v>
      </c>
    </row>
    <row r="51" spans="1:25" x14ac:dyDescent="0.2">
      <c r="A51" s="3" t="s">
        <v>106</v>
      </c>
      <c r="B51" s="18" t="s">
        <v>107</v>
      </c>
      <c r="C51">
        <v>358.5</v>
      </c>
      <c r="D51">
        <v>13.2</v>
      </c>
      <c r="E51">
        <v>78.900000000000006</v>
      </c>
      <c r="F51">
        <v>63.400000000000006</v>
      </c>
      <c r="G51">
        <v>203</v>
      </c>
      <c r="H51">
        <v>1625.4999999999998</v>
      </c>
      <c r="I51" s="2">
        <v>0.22054752383881884</v>
      </c>
      <c r="J51">
        <f t="shared" si="0"/>
        <v>693.3</v>
      </c>
      <c r="K51">
        <v>932.19999999999982</v>
      </c>
      <c r="L51" s="2">
        <v>0.38457412572409361</v>
      </c>
      <c r="N51" s="17">
        <v>905</v>
      </c>
      <c r="O51" t="s">
        <v>192</v>
      </c>
      <c r="P51">
        <v>59.8</v>
      </c>
      <c r="Q51">
        <v>18.2</v>
      </c>
      <c r="R51">
        <v>0</v>
      </c>
      <c r="S51">
        <v>0</v>
      </c>
      <c r="T51">
        <v>41.6</v>
      </c>
      <c r="U51">
        <v>95.1</v>
      </c>
      <c r="V51" s="2">
        <v>0.62881177707676128</v>
      </c>
      <c r="W51">
        <v>35.300000000000004</v>
      </c>
      <c r="X51">
        <v>59.79999999999999</v>
      </c>
      <c r="Y51" s="2">
        <v>1.0000000000000002</v>
      </c>
    </row>
    <row r="52" spans="1:25" x14ac:dyDescent="0.2">
      <c r="A52" s="3" t="s">
        <v>108</v>
      </c>
      <c r="B52" s="18" t="s">
        <v>109</v>
      </c>
      <c r="C52">
        <v>217.6</v>
      </c>
      <c r="D52">
        <v>9.3000000000000007</v>
      </c>
      <c r="E52">
        <v>0</v>
      </c>
      <c r="F52">
        <v>6.4</v>
      </c>
      <c r="G52">
        <v>201.9</v>
      </c>
      <c r="H52">
        <v>852.2</v>
      </c>
      <c r="I52" s="2">
        <v>0.25533912227176719</v>
      </c>
      <c r="J52">
        <f t="shared" si="0"/>
        <v>49</v>
      </c>
      <c r="K52">
        <v>803.2</v>
      </c>
      <c r="L52" s="2">
        <v>0.27091633466135456</v>
      </c>
      <c r="N52" s="17">
        <v>1001</v>
      </c>
      <c r="O52" t="s">
        <v>193</v>
      </c>
      <c r="P52">
        <v>11.399999999999999</v>
      </c>
      <c r="Q52">
        <v>0.7</v>
      </c>
      <c r="R52">
        <v>0</v>
      </c>
      <c r="S52">
        <v>0</v>
      </c>
      <c r="T52">
        <v>10.7</v>
      </c>
      <c r="U52">
        <v>11.399999999999999</v>
      </c>
      <c r="V52" s="2">
        <v>1</v>
      </c>
      <c r="W52">
        <v>0</v>
      </c>
      <c r="X52">
        <v>11.399999999999999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192.89999999999998</v>
      </c>
      <c r="D53">
        <v>34.5</v>
      </c>
      <c r="E53">
        <v>0</v>
      </c>
      <c r="F53">
        <v>21.8</v>
      </c>
      <c r="G53">
        <v>136.59999999999997</v>
      </c>
      <c r="H53">
        <v>317.3</v>
      </c>
      <c r="I53" s="2">
        <v>0.60794201071541121</v>
      </c>
      <c r="J53">
        <f t="shared" si="0"/>
        <v>0</v>
      </c>
      <c r="K53">
        <v>317.3</v>
      </c>
      <c r="L53" s="2">
        <v>0.60794201071541121</v>
      </c>
      <c r="N53" s="17">
        <v>1002</v>
      </c>
      <c r="O53" t="s">
        <v>194</v>
      </c>
      <c r="P53">
        <v>22.2</v>
      </c>
      <c r="Q53">
        <v>39.200000000000003</v>
      </c>
      <c r="R53">
        <v>0</v>
      </c>
      <c r="S53">
        <v>0</v>
      </c>
      <c r="T53">
        <v>-17.000000000000004</v>
      </c>
      <c r="U53">
        <v>296.2</v>
      </c>
      <c r="V53" s="2">
        <v>7.4949358541525998E-2</v>
      </c>
      <c r="W53">
        <v>0</v>
      </c>
      <c r="X53">
        <v>296.2</v>
      </c>
      <c r="Y53" s="2">
        <v>7.4949358541525998E-2</v>
      </c>
    </row>
    <row r="54" spans="1:25" x14ac:dyDescent="0.2">
      <c r="A54" s="3" t="s">
        <v>112</v>
      </c>
      <c r="B54" s="18" t="s">
        <v>113</v>
      </c>
      <c r="C54">
        <v>4.5999999999999996</v>
      </c>
      <c r="D54">
        <v>0.8</v>
      </c>
      <c r="E54">
        <v>0</v>
      </c>
      <c r="F54">
        <v>0</v>
      </c>
      <c r="G54">
        <v>3.8</v>
      </c>
      <c r="H54">
        <v>5.0999999999999996</v>
      </c>
      <c r="I54" s="2">
        <v>0.90196078431372551</v>
      </c>
      <c r="J54">
        <f t="shared" si="0"/>
        <v>0</v>
      </c>
      <c r="K54">
        <v>5.0999999999999996</v>
      </c>
      <c r="L54" s="2">
        <v>0.90196078431372551</v>
      </c>
      <c r="N54" s="17">
        <v>1003</v>
      </c>
      <c r="O54" t="s">
        <v>195</v>
      </c>
      <c r="P54">
        <v>2.9</v>
      </c>
      <c r="Q54">
        <v>0.4</v>
      </c>
      <c r="R54">
        <v>0</v>
      </c>
      <c r="S54">
        <v>0</v>
      </c>
      <c r="T54">
        <v>2.5</v>
      </c>
      <c r="U54">
        <v>2.9</v>
      </c>
      <c r="V54" s="2">
        <v>1</v>
      </c>
      <c r="W54">
        <v>0</v>
      </c>
      <c r="X54">
        <v>2.9</v>
      </c>
      <c r="Y54" s="2">
        <v>1</v>
      </c>
    </row>
    <row r="55" spans="1:25" x14ac:dyDescent="0.2">
      <c r="A55" s="3" t="s">
        <v>114</v>
      </c>
      <c r="B55" s="18" t="s">
        <v>115</v>
      </c>
      <c r="C55">
        <v>1484.5</v>
      </c>
      <c r="D55">
        <v>680.7</v>
      </c>
      <c r="E55">
        <v>0</v>
      </c>
      <c r="F55">
        <v>53.300000000000004</v>
      </c>
      <c r="G55">
        <v>750.5</v>
      </c>
      <c r="H55">
        <v>2539.9</v>
      </c>
      <c r="I55" s="2">
        <v>0.58447182959959054</v>
      </c>
      <c r="J55">
        <f t="shared" si="0"/>
        <v>0</v>
      </c>
      <c r="K55">
        <v>2539.9</v>
      </c>
      <c r="L55" s="2">
        <v>0.58447182959959054</v>
      </c>
      <c r="N55" s="17">
        <v>1004</v>
      </c>
      <c r="O55" t="s">
        <v>196</v>
      </c>
      <c r="P55">
        <v>9</v>
      </c>
      <c r="Q55">
        <v>11</v>
      </c>
      <c r="R55">
        <v>0</v>
      </c>
      <c r="S55">
        <v>0</v>
      </c>
      <c r="T55">
        <v>-2</v>
      </c>
      <c r="U55">
        <v>789.90000000000009</v>
      </c>
      <c r="V55" s="2">
        <v>1.1393847322445878E-2</v>
      </c>
      <c r="W55">
        <v>72.600000000000009</v>
      </c>
      <c r="X55">
        <v>717.30000000000007</v>
      </c>
      <c r="Y55" s="2">
        <v>1.2547051442910915E-2</v>
      </c>
    </row>
    <row r="56" spans="1:25" x14ac:dyDescent="0.2">
      <c r="A56" s="3" t="s">
        <v>116</v>
      </c>
      <c r="B56" s="18" t="s">
        <v>117</v>
      </c>
      <c r="C56">
        <v>0</v>
      </c>
      <c r="D56">
        <v>0.5</v>
      </c>
      <c r="E56">
        <v>0</v>
      </c>
      <c r="F56">
        <v>0</v>
      </c>
      <c r="G56">
        <v>-0.5</v>
      </c>
      <c r="H56">
        <v>6.1999999999999993</v>
      </c>
      <c r="I56" s="2">
        <v>0</v>
      </c>
      <c r="J56">
        <f t="shared" si="0"/>
        <v>0</v>
      </c>
      <c r="K56">
        <v>6.1999999999999993</v>
      </c>
      <c r="L56" s="2">
        <v>0</v>
      </c>
      <c r="N56" s="17">
        <v>1005</v>
      </c>
      <c r="O56" t="s">
        <v>197</v>
      </c>
      <c r="P56">
        <v>13.3</v>
      </c>
      <c r="Q56">
        <v>3.7</v>
      </c>
      <c r="R56">
        <v>0</v>
      </c>
      <c r="S56">
        <v>0</v>
      </c>
      <c r="T56">
        <v>9.6000000000000014</v>
      </c>
      <c r="U56">
        <v>40.5</v>
      </c>
      <c r="V56" s="2">
        <v>0.32839506172839505</v>
      </c>
      <c r="W56">
        <v>0</v>
      </c>
      <c r="X56">
        <v>40.5</v>
      </c>
      <c r="Y56" s="2">
        <v>0.32839506172839505</v>
      </c>
    </row>
    <row r="57" spans="1:25" x14ac:dyDescent="0.2">
      <c r="A57" s="3" t="s">
        <v>118</v>
      </c>
      <c r="B57" s="18" t="s">
        <v>119</v>
      </c>
      <c r="C57">
        <v>153.5</v>
      </c>
      <c r="D57">
        <v>51</v>
      </c>
      <c r="E57">
        <v>9.3000000000000007</v>
      </c>
      <c r="F57">
        <v>0</v>
      </c>
      <c r="G57">
        <v>93.2</v>
      </c>
      <c r="H57">
        <v>337.7</v>
      </c>
      <c r="I57" s="2">
        <v>0.45454545454545459</v>
      </c>
      <c r="J57">
        <f t="shared" si="0"/>
        <v>40.199999999999989</v>
      </c>
      <c r="K57">
        <v>297.5</v>
      </c>
      <c r="L57" s="2">
        <v>0.5159663865546219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2808.2</v>
      </c>
      <c r="V57" s="2">
        <v>0</v>
      </c>
      <c r="W57">
        <v>208.10000000000002</v>
      </c>
      <c r="X57">
        <v>2600.1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396.5</v>
      </c>
      <c r="D58">
        <v>20.100000000000001</v>
      </c>
      <c r="E58">
        <v>0</v>
      </c>
      <c r="F58">
        <v>4.4000000000000004</v>
      </c>
      <c r="G58">
        <v>372</v>
      </c>
      <c r="H58">
        <v>803.7</v>
      </c>
      <c r="I58" s="2">
        <v>0.49334328729625482</v>
      </c>
      <c r="J58">
        <f t="shared" si="0"/>
        <v>21.600000000000023</v>
      </c>
      <c r="K58">
        <v>782.1</v>
      </c>
      <c r="L58" s="2">
        <v>0.5069684183608234</v>
      </c>
    </row>
    <row r="59" spans="1:25" x14ac:dyDescent="0.2">
      <c r="A59" s="3" t="s">
        <v>122</v>
      </c>
      <c r="B59" s="18" t="s">
        <v>123</v>
      </c>
      <c r="C59">
        <v>86.9</v>
      </c>
      <c r="D59">
        <v>16.5</v>
      </c>
      <c r="E59">
        <v>0</v>
      </c>
      <c r="F59">
        <v>15.399999999999999</v>
      </c>
      <c r="G59">
        <v>55.000000000000007</v>
      </c>
      <c r="H59">
        <v>365.70000000000005</v>
      </c>
      <c r="I59" s="2">
        <v>0.23762646978397592</v>
      </c>
      <c r="J59">
        <f t="shared" si="0"/>
        <v>7.3999999999999773</v>
      </c>
      <c r="K59">
        <v>358.30000000000007</v>
      </c>
      <c r="L59" s="2">
        <v>0.24253418922690481</v>
      </c>
      <c r="O59" t="s">
        <v>213</v>
      </c>
    </row>
    <row r="60" spans="1:25" x14ac:dyDescent="0.2">
      <c r="O60" t="s">
        <v>214</v>
      </c>
      <c r="P60" s="32">
        <v>11531.099999999997</v>
      </c>
      <c r="Q60" s="32">
        <v>3451.6999999999985</v>
      </c>
      <c r="R60" s="32">
        <v>384.6</v>
      </c>
      <c r="S60" s="32">
        <v>731.30000000000007</v>
      </c>
      <c r="T60" s="32">
        <v>6963.5</v>
      </c>
      <c r="U60" s="32">
        <v>31266.000000000007</v>
      </c>
      <c r="V60" s="33">
        <f>P60/U60</f>
        <v>0.36880637113797715</v>
      </c>
      <c r="W60" s="32">
        <v>1671.1</v>
      </c>
      <c r="X60" s="32">
        <v>29594.900000000009</v>
      </c>
      <c r="Y60" s="33">
        <f>P60/X60</f>
        <v>0.38963132161284525</v>
      </c>
    </row>
    <row r="61" spans="1:25" x14ac:dyDescent="0.2"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11531.099999999995</v>
      </c>
      <c r="Q62" s="32">
        <v>3451.7000000000003</v>
      </c>
      <c r="R62" s="32">
        <v>384.59999999999997</v>
      </c>
      <c r="S62" s="32">
        <v>731.30000000000007</v>
      </c>
      <c r="T62" s="32">
        <v>6963.4999999999991</v>
      </c>
      <c r="U62" s="32">
        <v>31266.000000000007</v>
      </c>
      <c r="V62" s="33">
        <v>0.3688063711379771</v>
      </c>
      <c r="W62" s="32">
        <v>1671.1000000000001</v>
      </c>
      <c r="X62" s="32">
        <v>29594.900000000009</v>
      </c>
      <c r="Y62" s="33">
        <v>0.38963132161284519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11531.099999999995</v>
      </c>
      <c r="Q64" s="32">
        <v>3451.6999999999994</v>
      </c>
      <c r="R64" s="32">
        <v>384.6</v>
      </c>
      <c r="S64" s="32">
        <v>731.30000000000041</v>
      </c>
      <c r="T64" s="32">
        <v>6963.5000000000018</v>
      </c>
      <c r="U64" s="32">
        <v>31266</v>
      </c>
      <c r="V64" s="33">
        <v>0.36880637113797721</v>
      </c>
      <c r="W64" s="32">
        <v>1671.1</v>
      </c>
      <c r="X64" s="32">
        <v>29594.9</v>
      </c>
      <c r="Y64" s="33">
        <v>0.38963132161284525</v>
      </c>
    </row>
    <row r="67" spans="16:25" x14ac:dyDescent="0.2">
      <c r="P67" s="32">
        <v>11531.099999999995</v>
      </c>
      <c r="Q67" s="32">
        <v>3451.7000000000003</v>
      </c>
      <c r="R67" s="32">
        <v>384.59999999999997</v>
      </c>
      <c r="S67" s="32">
        <v>731.30000000000007</v>
      </c>
      <c r="T67" s="32">
        <v>6963.4999999999991</v>
      </c>
      <c r="U67" s="32">
        <v>31266.000000000007</v>
      </c>
      <c r="V67" s="33">
        <v>0.3688063711379771</v>
      </c>
      <c r="W67" s="32">
        <v>1671.1000000000001</v>
      </c>
      <c r="X67" s="32">
        <v>29594.900000000005</v>
      </c>
      <c r="Y67" s="33">
        <v>0.38963132161284519</v>
      </c>
    </row>
    <row r="68" spans="16:25" x14ac:dyDescent="0.2">
      <c r="P68" s="259" t="s">
        <v>325</v>
      </c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9"/>
  <sheetViews>
    <sheetView topLeftCell="G34" workbookViewId="0">
      <selection activeCell="R60" sqref="R60"/>
    </sheetView>
  </sheetViews>
  <sheetFormatPr defaultRowHeight="12.75" x14ac:dyDescent="0.2"/>
  <cols>
    <col min="2" max="2" width="11.7109375" customWidth="1"/>
    <col min="8" max="8" width="11.85546875" customWidth="1"/>
    <col min="11" max="11" width="10.5703125" customWidth="1"/>
    <col min="12" max="12" width="10.425781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135</v>
      </c>
      <c r="H1" s="1" t="s">
        <v>141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29.200000000000003</v>
      </c>
      <c r="D2">
        <v>27.6</v>
      </c>
      <c r="E2">
        <v>0</v>
      </c>
      <c r="F2">
        <v>0</v>
      </c>
      <c r="G2">
        <v>1.6000000000000014</v>
      </c>
      <c r="H2">
        <v>245.3</v>
      </c>
      <c r="I2" s="2">
        <v>0.11903791275988586</v>
      </c>
      <c r="J2">
        <f>H2-K2</f>
        <v>0</v>
      </c>
      <c r="K2">
        <v>245.3</v>
      </c>
      <c r="L2" s="2">
        <v>0.11903791275988586</v>
      </c>
      <c r="N2" s="17">
        <v>101</v>
      </c>
      <c r="O2" t="s">
        <v>147</v>
      </c>
      <c r="P2">
        <v>7.8</v>
      </c>
      <c r="Q2">
        <v>3.2</v>
      </c>
      <c r="R2">
        <v>0</v>
      </c>
      <c r="S2">
        <v>0</v>
      </c>
      <c r="T2">
        <v>4.5999999999999996</v>
      </c>
      <c r="U2">
        <v>11.7</v>
      </c>
      <c r="V2" s="2">
        <v>0.66666666666666674</v>
      </c>
      <c r="W2">
        <v>0</v>
      </c>
      <c r="X2">
        <v>11.7</v>
      </c>
      <c r="Y2" s="2">
        <v>0.66666666666666674</v>
      </c>
    </row>
    <row r="3" spans="1:25" x14ac:dyDescent="0.2">
      <c r="A3" s="3" t="s">
        <v>10</v>
      </c>
      <c r="B3" s="18" t="s">
        <v>11</v>
      </c>
      <c r="C3">
        <v>0.3</v>
      </c>
      <c r="D3">
        <v>0.1</v>
      </c>
      <c r="E3">
        <v>0</v>
      </c>
      <c r="F3">
        <v>0</v>
      </c>
      <c r="G3">
        <v>0.19999999999999998</v>
      </c>
      <c r="H3">
        <v>0.4</v>
      </c>
      <c r="I3" s="2">
        <v>0.74999999999999989</v>
      </c>
      <c r="J3">
        <f t="shared" ref="J3:J59" si="0">H3-K3</f>
        <v>0</v>
      </c>
      <c r="K3">
        <v>0.4</v>
      </c>
      <c r="L3" s="2">
        <v>0.74999999999999989</v>
      </c>
      <c r="N3" s="17">
        <v>102</v>
      </c>
      <c r="O3" t="s">
        <v>148</v>
      </c>
      <c r="P3">
        <v>5.8</v>
      </c>
      <c r="Q3">
        <v>5.9</v>
      </c>
      <c r="R3">
        <v>0</v>
      </c>
      <c r="S3">
        <v>0</v>
      </c>
      <c r="T3">
        <v>-0.10000000000000031</v>
      </c>
      <c r="U3">
        <v>11.999999999999998</v>
      </c>
      <c r="V3" s="2">
        <v>0.48333333333333339</v>
      </c>
      <c r="W3">
        <v>0</v>
      </c>
      <c r="X3">
        <v>11.999999999999998</v>
      </c>
      <c r="Y3" s="2">
        <v>0.48333333333333339</v>
      </c>
    </row>
    <row r="4" spans="1:25" x14ac:dyDescent="0.2">
      <c r="A4" s="3" t="s">
        <v>12</v>
      </c>
      <c r="B4" s="18" t="s">
        <v>13</v>
      </c>
      <c r="C4">
        <v>1.6</v>
      </c>
      <c r="D4">
        <v>3</v>
      </c>
      <c r="E4">
        <v>0</v>
      </c>
      <c r="F4">
        <v>0.1</v>
      </c>
      <c r="G4">
        <v>-1.5</v>
      </c>
      <c r="H4">
        <v>8.8000000000000007</v>
      </c>
      <c r="I4" s="2">
        <v>0.18181818181818182</v>
      </c>
      <c r="J4">
        <f t="shared" si="0"/>
        <v>0</v>
      </c>
      <c r="K4">
        <v>8.8000000000000007</v>
      </c>
      <c r="L4" s="2">
        <v>0.18181818181818182</v>
      </c>
      <c r="N4" s="17">
        <v>103</v>
      </c>
      <c r="O4" t="s">
        <v>149</v>
      </c>
      <c r="P4">
        <v>20.5</v>
      </c>
      <c r="Q4">
        <v>8.1</v>
      </c>
      <c r="R4">
        <v>0</v>
      </c>
      <c r="S4">
        <v>0</v>
      </c>
      <c r="T4">
        <v>12.400000000000002</v>
      </c>
      <c r="U4">
        <v>47.6</v>
      </c>
      <c r="V4" s="2">
        <v>0.43067226890756299</v>
      </c>
      <c r="W4">
        <v>2.1</v>
      </c>
      <c r="X4">
        <v>45.5</v>
      </c>
      <c r="Y4" s="2">
        <v>0.45054945054945056</v>
      </c>
    </row>
    <row r="5" spans="1:25" x14ac:dyDescent="0.2">
      <c r="A5" s="3" t="s">
        <v>14</v>
      </c>
      <c r="B5" s="18" t="s">
        <v>15</v>
      </c>
      <c r="C5">
        <v>45.6</v>
      </c>
      <c r="D5">
        <v>15.399999999999999</v>
      </c>
      <c r="E5">
        <v>0</v>
      </c>
      <c r="F5">
        <v>0</v>
      </c>
      <c r="G5">
        <v>30.200000000000003</v>
      </c>
      <c r="H5">
        <v>65.099999999999994</v>
      </c>
      <c r="I5" s="2">
        <v>0.70046082949308763</v>
      </c>
      <c r="J5">
        <f t="shared" si="0"/>
        <v>0</v>
      </c>
      <c r="K5">
        <v>65.099999999999994</v>
      </c>
      <c r="L5" s="2">
        <v>0.70046082949308763</v>
      </c>
      <c r="N5" s="17">
        <v>104</v>
      </c>
      <c r="O5" t="s">
        <v>150</v>
      </c>
      <c r="P5">
        <v>32.5</v>
      </c>
      <c r="Q5">
        <v>12.200000000000001</v>
      </c>
      <c r="R5">
        <v>2</v>
      </c>
      <c r="S5">
        <v>0</v>
      </c>
      <c r="T5">
        <v>18.299999999999994</v>
      </c>
      <c r="U5">
        <v>83.500000000000014</v>
      </c>
      <c r="V5" s="2">
        <v>0.3892215568862275</v>
      </c>
      <c r="W5">
        <v>10.7</v>
      </c>
      <c r="X5">
        <v>72.800000000000011</v>
      </c>
      <c r="Y5" s="2">
        <v>0.44642857142857134</v>
      </c>
    </row>
    <row r="6" spans="1:25" x14ac:dyDescent="0.2">
      <c r="A6" s="3" t="s">
        <v>16</v>
      </c>
      <c r="B6" s="18" t="s">
        <v>17</v>
      </c>
      <c r="C6">
        <v>0.4</v>
      </c>
      <c r="D6">
        <v>3.9</v>
      </c>
      <c r="E6">
        <v>0</v>
      </c>
      <c r="F6">
        <v>0.1</v>
      </c>
      <c r="G6">
        <v>-3.6</v>
      </c>
      <c r="H6">
        <v>9.3000000000000007</v>
      </c>
      <c r="I6" s="2">
        <v>4.301075268817204E-2</v>
      </c>
      <c r="J6">
        <f t="shared" si="0"/>
        <v>0</v>
      </c>
      <c r="K6">
        <v>9.3000000000000007</v>
      </c>
      <c r="L6" s="2">
        <v>4.301075268817204E-2</v>
      </c>
      <c r="N6" s="17">
        <v>201</v>
      </c>
      <c r="O6" t="s">
        <v>151</v>
      </c>
      <c r="P6">
        <v>15.900000000000002</v>
      </c>
      <c r="Q6">
        <v>10.4</v>
      </c>
      <c r="R6">
        <v>0</v>
      </c>
      <c r="S6">
        <v>0.7</v>
      </c>
      <c r="T6">
        <v>4.8</v>
      </c>
      <c r="U6">
        <v>162.89999999999998</v>
      </c>
      <c r="V6" s="2">
        <v>9.7605893186003712E-2</v>
      </c>
      <c r="W6">
        <v>0</v>
      </c>
      <c r="X6">
        <v>162.89999999999998</v>
      </c>
      <c r="Y6" s="2">
        <v>9.7605893186003712E-2</v>
      </c>
    </row>
    <row r="7" spans="1:25" x14ac:dyDescent="0.2">
      <c r="A7" s="3" t="s">
        <v>18</v>
      </c>
      <c r="B7" s="18" t="s">
        <v>19</v>
      </c>
      <c r="C7">
        <v>6.1</v>
      </c>
      <c r="D7">
        <v>1.9000000000000001</v>
      </c>
      <c r="E7">
        <v>0</v>
      </c>
      <c r="F7">
        <v>0</v>
      </c>
      <c r="G7">
        <v>4.1999999999999993</v>
      </c>
      <c r="H7">
        <v>6.4</v>
      </c>
      <c r="I7" s="2">
        <v>0.95312499999999989</v>
      </c>
      <c r="J7">
        <f t="shared" si="0"/>
        <v>0</v>
      </c>
      <c r="K7">
        <v>6.4</v>
      </c>
      <c r="L7" s="2">
        <v>0.95312499999999989</v>
      </c>
      <c r="N7" s="17">
        <v>202</v>
      </c>
      <c r="O7" t="s">
        <v>152</v>
      </c>
      <c r="P7">
        <v>167.8</v>
      </c>
      <c r="Q7">
        <v>169.99999999999997</v>
      </c>
      <c r="R7">
        <v>0</v>
      </c>
      <c r="S7">
        <v>7.4</v>
      </c>
      <c r="T7">
        <v>-9.5999999999999854</v>
      </c>
      <c r="U7">
        <v>1071</v>
      </c>
      <c r="V7" s="2">
        <v>0.15667600373482726</v>
      </c>
      <c r="W7">
        <v>0</v>
      </c>
      <c r="X7">
        <v>1071</v>
      </c>
      <c r="Y7" s="2">
        <v>0.15667600373482726</v>
      </c>
    </row>
    <row r="8" spans="1:25" x14ac:dyDescent="0.2">
      <c r="A8" s="3" t="s">
        <v>20</v>
      </c>
      <c r="B8" s="18" t="s">
        <v>21</v>
      </c>
      <c r="C8">
        <v>11.5</v>
      </c>
      <c r="D8">
        <v>13.399999999999999</v>
      </c>
      <c r="E8">
        <v>0</v>
      </c>
      <c r="F8">
        <v>4.7</v>
      </c>
      <c r="G8">
        <v>-6.5999999999999979</v>
      </c>
      <c r="H8">
        <v>246.99999999999997</v>
      </c>
      <c r="I8" s="2">
        <v>4.6558704453441298E-2</v>
      </c>
      <c r="J8">
        <f t="shared" si="0"/>
        <v>0</v>
      </c>
      <c r="K8">
        <v>246.99999999999997</v>
      </c>
      <c r="L8" s="2">
        <v>4.6558704453441298E-2</v>
      </c>
      <c r="N8" s="17">
        <v>301</v>
      </c>
      <c r="O8" t="s">
        <v>153</v>
      </c>
      <c r="P8">
        <v>124.69999999999996</v>
      </c>
      <c r="Q8">
        <v>65.2</v>
      </c>
      <c r="R8">
        <v>0</v>
      </c>
      <c r="S8">
        <v>0</v>
      </c>
      <c r="T8">
        <v>59.500000000000007</v>
      </c>
      <c r="U8">
        <v>154.09999999999997</v>
      </c>
      <c r="V8" s="2">
        <v>0.80921479558728093</v>
      </c>
      <c r="W8">
        <v>0</v>
      </c>
      <c r="X8">
        <v>154.09999999999997</v>
      </c>
      <c r="Y8" s="2">
        <v>0.80921479558728093</v>
      </c>
    </row>
    <row r="9" spans="1:25" x14ac:dyDescent="0.2">
      <c r="A9" s="3" t="s">
        <v>22</v>
      </c>
      <c r="B9" s="18" t="s">
        <v>23</v>
      </c>
      <c r="C9">
        <v>1.6</v>
      </c>
      <c r="D9">
        <v>2.3000000000000003</v>
      </c>
      <c r="E9">
        <v>0</v>
      </c>
      <c r="F9">
        <v>0</v>
      </c>
      <c r="G9">
        <v>-0.70000000000000018</v>
      </c>
      <c r="H9">
        <v>4.6999999999999993</v>
      </c>
      <c r="I9" s="2">
        <v>0.34042553191489366</v>
      </c>
      <c r="J9">
        <f t="shared" si="0"/>
        <v>0</v>
      </c>
      <c r="K9">
        <v>4.6999999999999993</v>
      </c>
      <c r="L9" s="2">
        <v>0.34042553191489366</v>
      </c>
      <c r="N9" s="17">
        <v>302</v>
      </c>
      <c r="O9" t="s">
        <v>154</v>
      </c>
      <c r="P9">
        <v>83.4</v>
      </c>
      <c r="Q9">
        <v>23.700000000000003</v>
      </c>
      <c r="R9">
        <v>0</v>
      </c>
      <c r="S9">
        <v>0</v>
      </c>
      <c r="T9">
        <v>59.700000000000017</v>
      </c>
      <c r="U9">
        <v>144.00000000000003</v>
      </c>
      <c r="V9" s="2">
        <v>0.57916666666666661</v>
      </c>
      <c r="W9">
        <v>0</v>
      </c>
      <c r="X9">
        <v>144.00000000000003</v>
      </c>
      <c r="Y9" s="2">
        <v>0.57916666666666661</v>
      </c>
    </row>
    <row r="10" spans="1:25" x14ac:dyDescent="0.2">
      <c r="A10" s="3" t="s">
        <v>24</v>
      </c>
      <c r="B10" s="18" t="s">
        <v>25</v>
      </c>
      <c r="C10">
        <v>9.1</v>
      </c>
      <c r="D10">
        <v>3.7</v>
      </c>
      <c r="E10">
        <v>0</v>
      </c>
      <c r="F10">
        <v>1</v>
      </c>
      <c r="G10">
        <v>4.3999999999999995</v>
      </c>
      <c r="H10">
        <v>45.400000000000006</v>
      </c>
      <c r="I10" s="2">
        <v>0.20044052863436121</v>
      </c>
      <c r="J10">
        <f t="shared" si="0"/>
        <v>8</v>
      </c>
      <c r="K10">
        <v>37.400000000000006</v>
      </c>
      <c r="L10" s="2">
        <v>0.24331550802139032</v>
      </c>
      <c r="N10" s="17">
        <v>401</v>
      </c>
      <c r="O10" t="s">
        <v>93</v>
      </c>
      <c r="P10">
        <v>90.199999999999989</v>
      </c>
      <c r="Q10">
        <v>35.5</v>
      </c>
      <c r="R10">
        <v>10.1</v>
      </c>
      <c r="S10">
        <v>0</v>
      </c>
      <c r="T10">
        <v>44.599999999999994</v>
      </c>
      <c r="U10">
        <v>283.10000000000002</v>
      </c>
      <c r="V10" s="2">
        <v>0.31861533027198863</v>
      </c>
      <c r="W10">
        <v>0</v>
      </c>
      <c r="X10">
        <v>283.10000000000002</v>
      </c>
      <c r="Y10" s="2">
        <v>0.31861533027198863</v>
      </c>
    </row>
    <row r="11" spans="1:25" x14ac:dyDescent="0.2">
      <c r="A11" s="3" t="s">
        <v>26</v>
      </c>
      <c r="B11" s="18" t="s">
        <v>27</v>
      </c>
      <c r="C11">
        <v>311.00000000000006</v>
      </c>
      <c r="D11">
        <v>236.89999999999998</v>
      </c>
      <c r="E11">
        <v>1.4</v>
      </c>
      <c r="F11">
        <v>0</v>
      </c>
      <c r="G11">
        <v>72.700000000000074</v>
      </c>
      <c r="H11">
        <v>381.50000000000006</v>
      </c>
      <c r="I11" s="2">
        <v>0.81520314547837491</v>
      </c>
      <c r="J11">
        <f t="shared" si="0"/>
        <v>0</v>
      </c>
      <c r="K11">
        <v>381.50000000000006</v>
      </c>
      <c r="L11" s="2">
        <v>0.81520314547837491</v>
      </c>
      <c r="N11" s="17">
        <v>402</v>
      </c>
      <c r="O11" t="s">
        <v>155</v>
      </c>
      <c r="P11">
        <v>650.40000000000009</v>
      </c>
      <c r="Q11">
        <v>62.8</v>
      </c>
      <c r="R11">
        <v>11.2</v>
      </c>
      <c r="S11">
        <v>0</v>
      </c>
      <c r="T11">
        <v>576.40000000000009</v>
      </c>
      <c r="U11">
        <v>1740.9</v>
      </c>
      <c r="V11" s="2">
        <v>0.3735998621402723</v>
      </c>
      <c r="W11">
        <v>0</v>
      </c>
      <c r="X11">
        <v>1740.9</v>
      </c>
      <c r="Y11" s="2">
        <v>0.3735998621402723</v>
      </c>
    </row>
    <row r="12" spans="1:25" x14ac:dyDescent="0.2">
      <c r="A12" s="3" t="s">
        <v>28</v>
      </c>
      <c r="B12" s="18" t="s">
        <v>29</v>
      </c>
      <c r="C12">
        <v>9.4999999999999982</v>
      </c>
      <c r="D12">
        <v>5</v>
      </c>
      <c r="E12">
        <v>0</v>
      </c>
      <c r="F12">
        <v>0</v>
      </c>
      <c r="G12">
        <v>4.4999999999999982</v>
      </c>
      <c r="H12">
        <v>9.6</v>
      </c>
      <c r="I12" s="2">
        <v>0.98958333333333315</v>
      </c>
      <c r="J12">
        <f t="shared" si="0"/>
        <v>0</v>
      </c>
      <c r="K12">
        <v>9.6</v>
      </c>
      <c r="L12" s="2">
        <v>0.98958333333333315</v>
      </c>
      <c r="N12" s="17">
        <v>403</v>
      </c>
      <c r="O12" t="s">
        <v>156</v>
      </c>
      <c r="P12">
        <v>432.8</v>
      </c>
      <c r="Q12">
        <v>278.10000000000002</v>
      </c>
      <c r="R12">
        <v>0</v>
      </c>
      <c r="S12">
        <v>0</v>
      </c>
      <c r="T12">
        <v>154.69999999999999</v>
      </c>
      <c r="U12">
        <v>1168.3999999999999</v>
      </c>
      <c r="V12" s="2">
        <v>0.37042108866826434</v>
      </c>
      <c r="W12">
        <v>256.10000000000002</v>
      </c>
      <c r="X12">
        <v>912.29999999999984</v>
      </c>
      <c r="Y12" s="2">
        <v>0.47440534911761489</v>
      </c>
    </row>
    <row r="13" spans="1:25" x14ac:dyDescent="0.2">
      <c r="A13" s="3" t="s">
        <v>30</v>
      </c>
      <c r="B13" s="18" t="s">
        <v>31</v>
      </c>
      <c r="C13">
        <v>19.600000000000001</v>
      </c>
      <c r="D13">
        <v>6.6999999999999993</v>
      </c>
      <c r="E13">
        <v>0</v>
      </c>
      <c r="F13">
        <v>0</v>
      </c>
      <c r="G13">
        <v>12.900000000000002</v>
      </c>
      <c r="H13">
        <v>43</v>
      </c>
      <c r="I13" s="2">
        <v>0.45581395348837211</v>
      </c>
      <c r="J13">
        <f t="shared" si="0"/>
        <v>2.1000000000000014</v>
      </c>
      <c r="K13">
        <v>40.9</v>
      </c>
      <c r="L13" s="2">
        <v>0.47921760391198048</v>
      </c>
      <c r="N13" s="17">
        <v>404</v>
      </c>
      <c r="O13" t="s">
        <v>81</v>
      </c>
      <c r="P13">
        <v>39.200000000000003</v>
      </c>
      <c r="Q13">
        <v>10.5</v>
      </c>
      <c r="R13">
        <v>0</v>
      </c>
      <c r="S13">
        <v>0</v>
      </c>
      <c r="T13">
        <v>28.7</v>
      </c>
      <c r="U13">
        <v>719.90000000000009</v>
      </c>
      <c r="V13" s="2">
        <v>5.4452007223225442E-2</v>
      </c>
      <c r="W13">
        <v>0</v>
      </c>
      <c r="X13">
        <v>719.90000000000009</v>
      </c>
      <c r="Y13" s="2">
        <v>5.4452007223225442E-2</v>
      </c>
    </row>
    <row r="14" spans="1:25" x14ac:dyDescent="0.2">
      <c r="A14" s="3" t="s">
        <v>32</v>
      </c>
      <c r="B14" s="18" t="s">
        <v>33</v>
      </c>
      <c r="C14">
        <v>1.5000000000000002</v>
      </c>
      <c r="D14">
        <v>0.1</v>
      </c>
      <c r="E14">
        <v>0</v>
      </c>
      <c r="F14">
        <v>0</v>
      </c>
      <c r="G14">
        <v>1.4000000000000001</v>
      </c>
      <c r="H14">
        <v>119.19999999999999</v>
      </c>
      <c r="I14" s="2">
        <v>1.2583892617449667E-2</v>
      </c>
      <c r="J14">
        <f t="shared" si="0"/>
        <v>0</v>
      </c>
      <c r="K14">
        <v>119.19999999999999</v>
      </c>
      <c r="L14" s="2">
        <v>1.2583892617449667E-2</v>
      </c>
      <c r="N14" s="17">
        <v>501</v>
      </c>
      <c r="O14" t="s">
        <v>157</v>
      </c>
      <c r="P14">
        <v>11</v>
      </c>
      <c r="Q14">
        <v>6.5</v>
      </c>
      <c r="R14">
        <v>0</v>
      </c>
      <c r="S14">
        <v>0</v>
      </c>
      <c r="T14">
        <v>4.5000000000000009</v>
      </c>
      <c r="U14">
        <v>16.799999999999997</v>
      </c>
      <c r="V14" s="2">
        <v>0.65476190476190488</v>
      </c>
      <c r="W14">
        <v>0</v>
      </c>
      <c r="X14">
        <v>16.799999999999997</v>
      </c>
      <c r="Y14" s="2">
        <v>0.65476190476190488</v>
      </c>
    </row>
    <row r="15" spans="1:25" x14ac:dyDescent="0.2">
      <c r="A15" s="3" t="s">
        <v>34</v>
      </c>
      <c r="B15" s="18" t="s">
        <v>35</v>
      </c>
      <c r="C15">
        <v>10.499999999999996</v>
      </c>
      <c r="D15">
        <v>3.4</v>
      </c>
      <c r="E15">
        <v>0</v>
      </c>
      <c r="F15">
        <v>0</v>
      </c>
      <c r="G15">
        <v>7.0999999999999961</v>
      </c>
      <c r="H15">
        <v>10.499999999999996</v>
      </c>
      <c r="I15" s="2">
        <v>1</v>
      </c>
      <c r="J15">
        <f t="shared" si="0"/>
        <v>0</v>
      </c>
      <c r="K15">
        <v>10.499999999999996</v>
      </c>
      <c r="L15" s="2">
        <v>1</v>
      </c>
      <c r="N15" s="17">
        <v>502</v>
      </c>
      <c r="O15" t="s">
        <v>158</v>
      </c>
      <c r="P15">
        <v>0.4</v>
      </c>
      <c r="Q15">
        <v>0.30000000000000004</v>
      </c>
      <c r="R15">
        <v>0</v>
      </c>
      <c r="S15">
        <v>0</v>
      </c>
      <c r="T15">
        <v>0.1</v>
      </c>
      <c r="U15">
        <v>0.8</v>
      </c>
      <c r="V15" s="2">
        <v>0.5</v>
      </c>
      <c r="W15">
        <v>0</v>
      </c>
      <c r="X15">
        <v>0.8</v>
      </c>
      <c r="Y15" s="2">
        <v>0.5</v>
      </c>
    </row>
    <row r="16" spans="1:25" x14ac:dyDescent="0.2">
      <c r="A16" s="3" t="s">
        <v>36</v>
      </c>
      <c r="B16" s="18" t="s">
        <v>37</v>
      </c>
      <c r="C16">
        <v>197.89999999999998</v>
      </c>
      <c r="D16">
        <v>98.4</v>
      </c>
      <c r="E16">
        <v>0.7</v>
      </c>
      <c r="F16">
        <v>0</v>
      </c>
      <c r="G16">
        <v>98.799999999999969</v>
      </c>
      <c r="H16">
        <v>249.10000000000002</v>
      </c>
      <c r="I16" s="2">
        <v>0.79446005620232818</v>
      </c>
      <c r="J16">
        <f t="shared" si="0"/>
        <v>3.5</v>
      </c>
      <c r="K16">
        <v>245.60000000000002</v>
      </c>
      <c r="L16" s="2">
        <v>0.80578175895765458</v>
      </c>
      <c r="N16" s="17">
        <v>503</v>
      </c>
      <c r="O16" t="s">
        <v>159</v>
      </c>
      <c r="P16">
        <v>45.8</v>
      </c>
      <c r="Q16">
        <v>10</v>
      </c>
      <c r="R16">
        <v>0</v>
      </c>
      <c r="S16">
        <v>0</v>
      </c>
      <c r="T16">
        <v>35.799999999999997</v>
      </c>
      <c r="U16">
        <v>56.70000000000001</v>
      </c>
      <c r="V16" s="2">
        <v>0.80776014109347427</v>
      </c>
      <c r="W16">
        <v>0</v>
      </c>
      <c r="X16">
        <v>56.70000000000001</v>
      </c>
      <c r="Y16" s="2">
        <v>0.80776014109347427</v>
      </c>
    </row>
    <row r="17" spans="1:25" x14ac:dyDescent="0.2">
      <c r="A17" s="3" t="s">
        <v>38</v>
      </c>
      <c r="B17" s="18" t="s">
        <v>39</v>
      </c>
      <c r="C17">
        <v>40.4</v>
      </c>
      <c r="D17">
        <v>19.599999999999998</v>
      </c>
      <c r="E17">
        <v>0</v>
      </c>
      <c r="F17">
        <v>0</v>
      </c>
      <c r="G17">
        <v>20.8</v>
      </c>
      <c r="H17">
        <v>43.199999999999996</v>
      </c>
      <c r="I17" s="2">
        <v>0.93518518518518523</v>
      </c>
      <c r="J17">
        <f t="shared" si="0"/>
        <v>0</v>
      </c>
      <c r="K17">
        <v>43.199999999999996</v>
      </c>
      <c r="L17" s="2">
        <v>0.93518518518518523</v>
      </c>
      <c r="N17" s="17">
        <v>504</v>
      </c>
      <c r="O17" t="s">
        <v>160</v>
      </c>
      <c r="P17">
        <v>41</v>
      </c>
      <c r="Q17">
        <v>17.700000000000003</v>
      </c>
      <c r="R17">
        <v>0</v>
      </c>
      <c r="S17">
        <v>0</v>
      </c>
      <c r="T17">
        <v>23.3</v>
      </c>
      <c r="U17">
        <v>77.399999999999991</v>
      </c>
      <c r="V17" s="2">
        <v>0.52971576227390182</v>
      </c>
      <c r="W17">
        <v>0</v>
      </c>
      <c r="X17">
        <v>77.399999999999991</v>
      </c>
      <c r="Y17" s="2">
        <v>0.52971576227390182</v>
      </c>
    </row>
    <row r="18" spans="1:25" x14ac:dyDescent="0.2">
      <c r="A18" s="3" t="s">
        <v>40</v>
      </c>
      <c r="B18" s="18" t="s">
        <v>41</v>
      </c>
      <c r="C18">
        <v>6.1</v>
      </c>
      <c r="D18">
        <v>1.8</v>
      </c>
      <c r="E18">
        <v>0</v>
      </c>
      <c r="F18">
        <v>0</v>
      </c>
      <c r="G18">
        <v>4.3</v>
      </c>
      <c r="H18">
        <v>10.5</v>
      </c>
      <c r="I18" s="2">
        <v>0.58095238095238089</v>
      </c>
      <c r="J18">
        <f t="shared" si="0"/>
        <v>0</v>
      </c>
      <c r="K18">
        <v>10.5</v>
      </c>
      <c r="L18" s="2">
        <v>0.58095238095238089</v>
      </c>
      <c r="N18" s="17">
        <v>505</v>
      </c>
      <c r="O18" t="s">
        <v>161</v>
      </c>
      <c r="P18">
        <v>6.5</v>
      </c>
      <c r="Q18">
        <v>1.8</v>
      </c>
      <c r="R18">
        <v>0</v>
      </c>
      <c r="S18">
        <v>0</v>
      </c>
      <c r="T18">
        <v>4.7</v>
      </c>
      <c r="U18">
        <v>11</v>
      </c>
      <c r="V18" s="2">
        <v>0.59090909090909094</v>
      </c>
      <c r="W18">
        <v>0.1</v>
      </c>
      <c r="X18">
        <v>10.9</v>
      </c>
      <c r="Y18" s="2">
        <v>0.59633027522935778</v>
      </c>
    </row>
    <row r="19" spans="1:25" x14ac:dyDescent="0.2">
      <c r="A19" s="3" t="s">
        <v>42</v>
      </c>
      <c r="B19" s="18" t="s">
        <v>43</v>
      </c>
      <c r="C19">
        <v>17.200000000000003</v>
      </c>
      <c r="D19">
        <v>12.4</v>
      </c>
      <c r="E19">
        <v>0</v>
      </c>
      <c r="F19">
        <v>0</v>
      </c>
      <c r="G19">
        <v>4.8000000000000025</v>
      </c>
      <c r="H19">
        <v>21.6</v>
      </c>
      <c r="I19" s="2">
        <v>0.79629629629629639</v>
      </c>
      <c r="J19">
        <f t="shared" si="0"/>
        <v>0</v>
      </c>
      <c r="K19">
        <v>21.6</v>
      </c>
      <c r="L19" s="2">
        <v>0.79629629629629639</v>
      </c>
      <c r="N19" s="17">
        <v>506</v>
      </c>
      <c r="O19" t="s">
        <v>162</v>
      </c>
      <c r="P19">
        <v>12.4</v>
      </c>
      <c r="Q19">
        <v>5.5</v>
      </c>
      <c r="R19">
        <v>0</v>
      </c>
      <c r="S19">
        <v>0</v>
      </c>
      <c r="T19">
        <v>6.8999999999999995</v>
      </c>
      <c r="U19">
        <v>12.4</v>
      </c>
      <c r="V19" s="2">
        <v>1</v>
      </c>
      <c r="W19">
        <v>0</v>
      </c>
      <c r="X19">
        <v>12.4</v>
      </c>
      <c r="Y19" s="2">
        <v>1</v>
      </c>
    </row>
    <row r="20" spans="1:25" x14ac:dyDescent="0.2">
      <c r="A20" s="3" t="s">
        <v>44</v>
      </c>
      <c r="B20" s="18" t="s">
        <v>45</v>
      </c>
      <c r="C20">
        <v>701.9</v>
      </c>
      <c r="D20">
        <v>112.19999999999999</v>
      </c>
      <c r="E20">
        <v>11.2</v>
      </c>
      <c r="F20">
        <v>0</v>
      </c>
      <c r="G20">
        <v>578.5</v>
      </c>
      <c r="H20">
        <v>1931.3</v>
      </c>
      <c r="I20" s="2">
        <v>0.36343395640242321</v>
      </c>
      <c r="J20">
        <f t="shared" si="0"/>
        <v>5.2000000000000455</v>
      </c>
      <c r="K20">
        <v>1926.1</v>
      </c>
      <c r="L20" s="2">
        <v>0.36441513940086184</v>
      </c>
      <c r="N20" s="17">
        <v>507</v>
      </c>
      <c r="O20" t="s">
        <v>163</v>
      </c>
      <c r="P20">
        <v>56.3</v>
      </c>
      <c r="Q20">
        <v>17.3</v>
      </c>
      <c r="R20">
        <v>0</v>
      </c>
      <c r="S20">
        <v>0</v>
      </c>
      <c r="T20">
        <v>39</v>
      </c>
      <c r="U20">
        <v>64.5</v>
      </c>
      <c r="V20" s="2">
        <v>0.87286821705426354</v>
      </c>
      <c r="W20">
        <v>0</v>
      </c>
      <c r="X20">
        <v>64.5</v>
      </c>
      <c r="Y20" s="2">
        <v>0.87286821705426354</v>
      </c>
    </row>
    <row r="21" spans="1:25" x14ac:dyDescent="0.2">
      <c r="A21" s="3" t="s">
        <v>46</v>
      </c>
      <c r="B21" s="18" t="s">
        <v>47</v>
      </c>
      <c r="C21">
        <v>46</v>
      </c>
      <c r="D21">
        <v>29.899999999999995</v>
      </c>
      <c r="E21">
        <v>0</v>
      </c>
      <c r="F21">
        <v>0</v>
      </c>
      <c r="G21">
        <v>16.100000000000005</v>
      </c>
      <c r="H21">
        <v>46.1</v>
      </c>
      <c r="I21" s="2">
        <v>0.9978308026030368</v>
      </c>
      <c r="J21">
        <f t="shared" si="0"/>
        <v>0</v>
      </c>
      <c r="K21">
        <v>46.1</v>
      </c>
      <c r="L21" s="2">
        <v>0.9978308026030368</v>
      </c>
      <c r="N21" s="17">
        <v>508</v>
      </c>
      <c r="O21" t="s">
        <v>164</v>
      </c>
      <c r="P21">
        <v>22.599999999999994</v>
      </c>
      <c r="Q21">
        <v>47.900000000000006</v>
      </c>
      <c r="R21">
        <v>0</v>
      </c>
      <c r="S21">
        <v>3.5</v>
      </c>
      <c r="T21">
        <v>-28.799999999999997</v>
      </c>
      <c r="U21">
        <v>107.19999999999999</v>
      </c>
      <c r="V21" s="2">
        <v>0.21082089552238803</v>
      </c>
      <c r="W21">
        <v>9.5</v>
      </c>
      <c r="X21">
        <v>97.699999999999989</v>
      </c>
      <c r="Y21" s="2">
        <v>0.23132036847492321</v>
      </c>
    </row>
    <row r="22" spans="1:25" x14ac:dyDescent="0.2">
      <c r="A22" s="3" t="s">
        <v>48</v>
      </c>
      <c r="B22" s="18" t="s">
        <v>49</v>
      </c>
      <c r="C22">
        <v>0.5</v>
      </c>
      <c r="D22">
        <v>2</v>
      </c>
      <c r="E22">
        <v>0</v>
      </c>
      <c r="F22">
        <v>0</v>
      </c>
      <c r="G22">
        <v>-1.5</v>
      </c>
      <c r="H22">
        <v>41.599999999999994</v>
      </c>
      <c r="I22" s="2">
        <v>1.2019230769230772E-2</v>
      </c>
      <c r="J22">
        <f t="shared" si="0"/>
        <v>0</v>
      </c>
      <c r="K22">
        <v>41.599999999999994</v>
      </c>
      <c r="L22" s="2">
        <v>1.2019230769230772E-2</v>
      </c>
      <c r="N22" s="17">
        <v>509</v>
      </c>
      <c r="O22" t="s">
        <v>165</v>
      </c>
      <c r="P22">
        <v>50.199999999999996</v>
      </c>
      <c r="Q22">
        <v>31.300000000000004</v>
      </c>
      <c r="R22">
        <v>0</v>
      </c>
      <c r="S22">
        <v>0</v>
      </c>
      <c r="T22">
        <v>18.899999999999999</v>
      </c>
      <c r="U22">
        <v>76.699999999999989</v>
      </c>
      <c r="V22" s="2">
        <v>0.65449804432855285</v>
      </c>
      <c r="W22">
        <v>0</v>
      </c>
      <c r="X22">
        <v>76.699999999999989</v>
      </c>
      <c r="Y22" s="2">
        <v>0.65449804432855285</v>
      </c>
    </row>
    <row r="23" spans="1:25" x14ac:dyDescent="0.2">
      <c r="A23" s="3" t="s">
        <v>50</v>
      </c>
      <c r="B23" s="18" t="s">
        <v>51</v>
      </c>
      <c r="C23">
        <v>6.4999999999999991</v>
      </c>
      <c r="D23">
        <v>4.2</v>
      </c>
      <c r="E23">
        <v>0</v>
      </c>
      <c r="F23">
        <v>0</v>
      </c>
      <c r="G23">
        <v>2.2999999999999989</v>
      </c>
      <c r="H23">
        <v>6.4999999999999991</v>
      </c>
      <c r="I23" s="2">
        <v>1</v>
      </c>
      <c r="J23">
        <f t="shared" si="0"/>
        <v>0</v>
      </c>
      <c r="K23">
        <v>6.4999999999999991</v>
      </c>
      <c r="L23" s="2">
        <v>1</v>
      </c>
      <c r="N23" s="17">
        <v>510</v>
      </c>
      <c r="O23" t="s">
        <v>166</v>
      </c>
      <c r="P23">
        <v>1.8</v>
      </c>
      <c r="Q23">
        <v>0.2</v>
      </c>
      <c r="R23">
        <v>0</v>
      </c>
      <c r="S23">
        <v>0</v>
      </c>
      <c r="T23">
        <v>1.5999999999999999</v>
      </c>
      <c r="U23">
        <v>28</v>
      </c>
      <c r="V23" s="2">
        <v>6.4285714285714293E-2</v>
      </c>
      <c r="W23">
        <v>0</v>
      </c>
      <c r="X23">
        <v>28</v>
      </c>
      <c r="Y23" s="2">
        <v>6.4285714285714293E-2</v>
      </c>
    </row>
    <row r="24" spans="1:25" x14ac:dyDescent="0.2">
      <c r="A24" s="3" t="s">
        <v>52</v>
      </c>
      <c r="B24" s="18" t="s">
        <v>53</v>
      </c>
      <c r="C24">
        <v>7.4</v>
      </c>
      <c r="D24">
        <v>6.7</v>
      </c>
      <c r="E24">
        <v>0</v>
      </c>
      <c r="F24">
        <v>0</v>
      </c>
      <c r="G24">
        <v>0.70000000000000018</v>
      </c>
      <c r="H24">
        <v>16.600000000000001</v>
      </c>
      <c r="I24" s="2">
        <v>0.44578313253012047</v>
      </c>
      <c r="J24">
        <f t="shared" si="0"/>
        <v>0.10000000000000142</v>
      </c>
      <c r="K24">
        <v>16.5</v>
      </c>
      <c r="L24" s="2">
        <v>0.44848484848484849</v>
      </c>
      <c r="N24" s="17">
        <v>511</v>
      </c>
      <c r="O24" t="s">
        <v>167</v>
      </c>
      <c r="P24">
        <v>191.7</v>
      </c>
      <c r="Q24">
        <v>22.299999999999997</v>
      </c>
      <c r="R24">
        <v>0</v>
      </c>
      <c r="S24">
        <v>0</v>
      </c>
      <c r="T24">
        <v>169.4</v>
      </c>
      <c r="U24">
        <v>435.4</v>
      </c>
      <c r="V24" s="2">
        <v>0.44028479559026185</v>
      </c>
      <c r="W24">
        <v>27.1</v>
      </c>
      <c r="X24">
        <v>408.29999999999995</v>
      </c>
      <c r="Y24" s="2">
        <v>0.4695077149155033</v>
      </c>
    </row>
    <row r="25" spans="1:25" x14ac:dyDescent="0.2">
      <c r="A25" s="3" t="s">
        <v>54</v>
      </c>
      <c r="B25" s="18" t="s">
        <v>55</v>
      </c>
      <c r="C25">
        <v>85.5</v>
      </c>
      <c r="D25">
        <v>49.300000000000004</v>
      </c>
      <c r="E25">
        <v>0</v>
      </c>
      <c r="F25">
        <v>0</v>
      </c>
      <c r="G25">
        <v>36.199999999999996</v>
      </c>
      <c r="H25">
        <v>87.7</v>
      </c>
      <c r="I25" s="2">
        <v>0.97491448118586088</v>
      </c>
      <c r="J25">
        <f t="shared" si="0"/>
        <v>0</v>
      </c>
      <c r="K25">
        <v>87.7</v>
      </c>
      <c r="L25" s="2">
        <v>0.97491448118586088</v>
      </c>
      <c r="N25" s="17">
        <v>601</v>
      </c>
      <c r="O25" t="s">
        <v>168</v>
      </c>
      <c r="P25">
        <v>1.2</v>
      </c>
      <c r="Q25">
        <v>9.7999999999999989</v>
      </c>
      <c r="R25">
        <v>0</v>
      </c>
      <c r="S25">
        <v>0</v>
      </c>
      <c r="T25">
        <v>-8.6</v>
      </c>
      <c r="U25">
        <v>37.5</v>
      </c>
      <c r="V25" s="2">
        <v>3.2000000000000001E-2</v>
      </c>
      <c r="W25">
        <v>0</v>
      </c>
      <c r="X25">
        <v>37.5</v>
      </c>
      <c r="Y25" s="2">
        <v>3.2000000000000001E-2</v>
      </c>
    </row>
    <row r="26" spans="1:25" x14ac:dyDescent="0.2">
      <c r="A26" s="3" t="s">
        <v>56</v>
      </c>
      <c r="B26" t="s">
        <v>57</v>
      </c>
      <c r="C26">
        <v>3</v>
      </c>
      <c r="D26">
        <v>0.8</v>
      </c>
      <c r="E26">
        <v>0</v>
      </c>
      <c r="F26">
        <v>0</v>
      </c>
      <c r="G26">
        <v>2.2000000000000002</v>
      </c>
      <c r="H26">
        <v>3.4999999999999996</v>
      </c>
      <c r="I26" s="2">
        <v>0.85714285714285721</v>
      </c>
      <c r="J26">
        <f t="shared" si="0"/>
        <v>0</v>
      </c>
      <c r="K26">
        <v>3.4999999999999996</v>
      </c>
      <c r="L26" s="2">
        <v>0.85714285714285721</v>
      </c>
      <c r="N26" s="17">
        <v>602</v>
      </c>
      <c r="O26" t="s">
        <v>169</v>
      </c>
      <c r="P26">
        <v>13.9</v>
      </c>
      <c r="Q26">
        <v>2.7</v>
      </c>
      <c r="R26">
        <v>0</v>
      </c>
      <c r="S26">
        <v>1</v>
      </c>
      <c r="T26">
        <v>10.199999999999999</v>
      </c>
      <c r="U26">
        <v>44.6</v>
      </c>
      <c r="V26" s="2">
        <v>0.31165919282511212</v>
      </c>
      <c r="W26">
        <v>0</v>
      </c>
      <c r="X26">
        <v>44.6</v>
      </c>
      <c r="Y26" s="2">
        <v>0.31165919282511212</v>
      </c>
    </row>
    <row r="27" spans="1:25" x14ac:dyDescent="0.2">
      <c r="A27" s="3" t="s">
        <v>58</v>
      </c>
      <c r="B27" s="18" t="s">
        <v>59</v>
      </c>
      <c r="C27">
        <v>3.8000000000000003</v>
      </c>
      <c r="D27">
        <v>2.2999999999999998</v>
      </c>
      <c r="E27">
        <v>0</v>
      </c>
      <c r="F27">
        <v>0</v>
      </c>
      <c r="G27">
        <v>1.5000000000000004</v>
      </c>
      <c r="H27">
        <v>5.6999999999999993</v>
      </c>
      <c r="I27" s="2">
        <v>0.66666666666666685</v>
      </c>
      <c r="J27">
        <f t="shared" si="0"/>
        <v>0</v>
      </c>
      <c r="K27">
        <v>5.6999999999999993</v>
      </c>
      <c r="L27" s="2">
        <v>0.66666666666666685</v>
      </c>
      <c r="N27" s="17">
        <v>603</v>
      </c>
      <c r="O27" t="s">
        <v>170</v>
      </c>
      <c r="P27">
        <v>58.1</v>
      </c>
      <c r="Q27">
        <v>20.800000000000004</v>
      </c>
      <c r="R27">
        <v>0</v>
      </c>
      <c r="S27">
        <v>4.8000000000000007</v>
      </c>
      <c r="T27">
        <v>32.5</v>
      </c>
      <c r="U27">
        <v>123</v>
      </c>
      <c r="V27" s="2">
        <v>0.47235772357723577</v>
      </c>
      <c r="W27">
        <v>0</v>
      </c>
      <c r="X27">
        <v>123</v>
      </c>
      <c r="Y27" s="2">
        <v>0.47235772357723577</v>
      </c>
    </row>
    <row r="28" spans="1:25" x14ac:dyDescent="0.2">
      <c r="A28" s="3" t="s">
        <v>60</v>
      </c>
      <c r="B28" s="18" t="s">
        <v>61</v>
      </c>
      <c r="C28">
        <v>77.799999999999969</v>
      </c>
      <c r="D28">
        <v>37.299999999999997</v>
      </c>
      <c r="E28">
        <v>0</v>
      </c>
      <c r="F28">
        <v>0</v>
      </c>
      <c r="G28">
        <v>40.499999999999972</v>
      </c>
      <c r="H28">
        <v>77.999999999999972</v>
      </c>
      <c r="I28" s="2">
        <v>0.99743589743589745</v>
      </c>
      <c r="J28">
        <f t="shared" si="0"/>
        <v>0</v>
      </c>
      <c r="K28">
        <v>77.999999999999972</v>
      </c>
      <c r="L28" s="2">
        <v>0.99743589743589745</v>
      </c>
      <c r="N28" s="17">
        <v>604</v>
      </c>
      <c r="O28" t="s">
        <v>171</v>
      </c>
      <c r="P28">
        <v>1.5</v>
      </c>
      <c r="Q28">
        <v>11.2</v>
      </c>
      <c r="R28">
        <v>0</v>
      </c>
      <c r="S28">
        <v>0.4</v>
      </c>
      <c r="T28">
        <v>-10.1</v>
      </c>
      <c r="U28">
        <v>42.70000000000001</v>
      </c>
      <c r="V28" s="2">
        <v>3.512880562060889E-2</v>
      </c>
      <c r="W28">
        <v>0</v>
      </c>
      <c r="X28">
        <v>42.70000000000001</v>
      </c>
      <c r="Y28" s="2">
        <v>3.512880562060889E-2</v>
      </c>
    </row>
    <row r="29" spans="1:25" x14ac:dyDescent="0.2">
      <c r="A29" s="3" t="s">
        <v>62</v>
      </c>
      <c r="B29" s="18" t="s">
        <v>63</v>
      </c>
      <c r="C29">
        <v>8.8000000000000007</v>
      </c>
      <c r="D29">
        <v>6</v>
      </c>
      <c r="E29">
        <v>0</v>
      </c>
      <c r="F29">
        <v>0</v>
      </c>
      <c r="G29">
        <v>2.8000000000000007</v>
      </c>
      <c r="H29">
        <v>33</v>
      </c>
      <c r="I29" s="2">
        <v>0.26666666666666666</v>
      </c>
      <c r="J29">
        <f t="shared" si="0"/>
        <v>0.10000000000000142</v>
      </c>
      <c r="K29">
        <v>32.9</v>
      </c>
      <c r="L29" s="2">
        <v>0.26747720364741645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6.5</v>
      </c>
      <c r="D30">
        <v>12.9</v>
      </c>
      <c r="E30">
        <v>0</v>
      </c>
      <c r="F30">
        <v>1.6</v>
      </c>
      <c r="G30">
        <v>-8</v>
      </c>
      <c r="H30">
        <v>27.900000000000006</v>
      </c>
      <c r="I30" s="2">
        <v>0.23297491039426518</v>
      </c>
      <c r="J30">
        <f t="shared" si="0"/>
        <v>0.10000000000000142</v>
      </c>
      <c r="K30">
        <v>27.800000000000004</v>
      </c>
      <c r="L30" s="2">
        <v>0.23381294964028773</v>
      </c>
      <c r="N30" s="17">
        <v>606</v>
      </c>
      <c r="O30" t="s">
        <v>173</v>
      </c>
      <c r="P30">
        <v>25</v>
      </c>
      <c r="Q30">
        <v>17.5</v>
      </c>
      <c r="R30">
        <v>0</v>
      </c>
      <c r="S30">
        <v>0</v>
      </c>
      <c r="T30">
        <v>7.5</v>
      </c>
      <c r="U30">
        <v>28.1</v>
      </c>
      <c r="V30" s="2">
        <v>0.88967971530249101</v>
      </c>
      <c r="W30">
        <v>0</v>
      </c>
      <c r="X30">
        <v>28.1</v>
      </c>
      <c r="Y30" s="2">
        <v>0.88967971530249101</v>
      </c>
    </row>
    <row r="31" spans="1:25" x14ac:dyDescent="0.2">
      <c r="A31" s="3" t="s">
        <v>66</v>
      </c>
      <c r="B31" s="18" t="s">
        <v>67</v>
      </c>
      <c r="C31">
        <v>59.3</v>
      </c>
      <c r="D31">
        <v>14.5</v>
      </c>
      <c r="E31">
        <v>0</v>
      </c>
      <c r="F31">
        <v>0</v>
      </c>
      <c r="G31">
        <v>44.8</v>
      </c>
      <c r="H31">
        <v>558.80000000000007</v>
      </c>
      <c r="I31" s="2">
        <v>0.10612025769506082</v>
      </c>
      <c r="J31">
        <f t="shared" si="0"/>
        <v>256.10000000000002</v>
      </c>
      <c r="K31">
        <v>302.70000000000005</v>
      </c>
      <c r="L31" s="2">
        <v>0.19590353485298972</v>
      </c>
      <c r="N31" s="17">
        <v>607</v>
      </c>
      <c r="O31" t="s">
        <v>174</v>
      </c>
      <c r="P31">
        <v>143.6</v>
      </c>
      <c r="Q31">
        <v>76.8</v>
      </c>
      <c r="R31">
        <v>0</v>
      </c>
      <c r="S31">
        <v>1.4000000000000001</v>
      </c>
      <c r="T31">
        <v>65.400000000000006</v>
      </c>
      <c r="U31">
        <v>143.6</v>
      </c>
      <c r="V31" s="2">
        <v>1</v>
      </c>
      <c r="W31">
        <v>0</v>
      </c>
      <c r="X31">
        <v>143.6</v>
      </c>
      <c r="Y31" s="2">
        <v>1</v>
      </c>
    </row>
    <row r="32" spans="1:25" x14ac:dyDescent="0.2">
      <c r="A32" s="3" t="s">
        <v>68</v>
      </c>
      <c r="B32" s="18" t="s">
        <v>69</v>
      </c>
      <c r="C32">
        <v>14.4</v>
      </c>
      <c r="D32">
        <v>32.700000000000003</v>
      </c>
      <c r="E32">
        <v>0</v>
      </c>
      <c r="F32">
        <v>1.3</v>
      </c>
      <c r="G32">
        <v>-19.600000000000001</v>
      </c>
      <c r="H32">
        <v>92.600000000000009</v>
      </c>
      <c r="I32" s="2">
        <v>0.15550755939524838</v>
      </c>
      <c r="J32">
        <f t="shared" si="0"/>
        <v>0.90000000000000568</v>
      </c>
      <c r="K32">
        <v>91.7</v>
      </c>
      <c r="L32" s="2">
        <v>0.15703380588876772</v>
      </c>
      <c r="N32" s="17">
        <v>608</v>
      </c>
      <c r="O32" t="s">
        <v>175</v>
      </c>
      <c r="P32">
        <v>80.199999999999989</v>
      </c>
      <c r="Q32">
        <v>0</v>
      </c>
      <c r="R32">
        <v>0</v>
      </c>
      <c r="S32">
        <v>0</v>
      </c>
      <c r="T32">
        <v>80.199999999999989</v>
      </c>
      <c r="U32">
        <v>80.199999999999989</v>
      </c>
      <c r="V32" s="2">
        <v>1</v>
      </c>
      <c r="W32">
        <v>0</v>
      </c>
      <c r="X32">
        <v>80.199999999999989</v>
      </c>
      <c r="Y32" s="2">
        <v>1</v>
      </c>
    </row>
    <row r="33" spans="1:25" x14ac:dyDescent="0.2">
      <c r="A33" s="3" t="s">
        <v>70</v>
      </c>
      <c r="B33" s="18" t="s">
        <v>71</v>
      </c>
      <c r="C33">
        <v>7.6</v>
      </c>
      <c r="D33">
        <v>1.7</v>
      </c>
      <c r="E33">
        <v>0</v>
      </c>
      <c r="F33">
        <v>0</v>
      </c>
      <c r="G33">
        <v>5.8999999999999995</v>
      </c>
      <c r="H33">
        <v>13.1</v>
      </c>
      <c r="I33" s="2">
        <v>0.58015267175572516</v>
      </c>
      <c r="J33">
        <f t="shared" si="0"/>
        <v>0</v>
      </c>
      <c r="K33">
        <v>13.1</v>
      </c>
      <c r="L33" s="2">
        <v>0.58015267175572516</v>
      </c>
      <c r="N33" s="17">
        <v>609</v>
      </c>
      <c r="O33" t="s">
        <v>176</v>
      </c>
      <c r="P33">
        <v>97.1</v>
      </c>
      <c r="Q33">
        <v>62.9</v>
      </c>
      <c r="R33">
        <v>0</v>
      </c>
      <c r="S33">
        <v>0</v>
      </c>
      <c r="T33">
        <v>34.200000000000003</v>
      </c>
      <c r="U33">
        <v>97.1</v>
      </c>
      <c r="V33" s="2">
        <v>1</v>
      </c>
      <c r="W33">
        <v>0</v>
      </c>
      <c r="X33">
        <v>97.1</v>
      </c>
      <c r="Y33" s="2">
        <v>1</v>
      </c>
    </row>
    <row r="34" spans="1:25" x14ac:dyDescent="0.2">
      <c r="A34" s="3" t="s">
        <v>72</v>
      </c>
      <c r="B34" s="18" t="s">
        <v>73</v>
      </c>
      <c r="C34">
        <v>487.10000000000008</v>
      </c>
      <c r="D34">
        <v>252.49999999999997</v>
      </c>
      <c r="E34">
        <v>0</v>
      </c>
      <c r="F34">
        <v>0</v>
      </c>
      <c r="G34">
        <v>234.60000000000011</v>
      </c>
      <c r="H34">
        <v>831.30000000000007</v>
      </c>
      <c r="I34" s="2">
        <v>0.58594971731023704</v>
      </c>
      <c r="J34">
        <f t="shared" si="0"/>
        <v>0</v>
      </c>
      <c r="K34">
        <v>831.30000000000007</v>
      </c>
      <c r="L34" s="2">
        <v>0.58594971731023704</v>
      </c>
      <c r="N34" s="17">
        <v>610</v>
      </c>
      <c r="O34" t="s">
        <v>177</v>
      </c>
      <c r="P34">
        <v>20.699999999999996</v>
      </c>
      <c r="Q34">
        <v>13.7</v>
      </c>
      <c r="R34">
        <v>0</v>
      </c>
      <c r="S34">
        <v>0</v>
      </c>
      <c r="T34">
        <v>6.9999999999999991</v>
      </c>
      <c r="U34">
        <v>21.299999999999997</v>
      </c>
      <c r="V34" s="2">
        <v>0.97183098591549288</v>
      </c>
      <c r="W34">
        <v>0</v>
      </c>
      <c r="X34">
        <v>21.299999999999997</v>
      </c>
      <c r="Y34" s="2">
        <v>0.97183098591549288</v>
      </c>
    </row>
    <row r="35" spans="1:25" x14ac:dyDescent="0.2">
      <c r="A35" s="3" t="s">
        <v>74</v>
      </c>
      <c r="B35" s="18" t="s">
        <v>75</v>
      </c>
      <c r="C35">
        <v>194.8</v>
      </c>
      <c r="D35">
        <v>20.9</v>
      </c>
      <c r="E35">
        <v>0</v>
      </c>
      <c r="F35">
        <v>1.4</v>
      </c>
      <c r="G35">
        <v>172.5</v>
      </c>
      <c r="H35">
        <v>435.8</v>
      </c>
      <c r="I35" s="2">
        <v>0.44699403396053239</v>
      </c>
      <c r="J35">
        <f t="shared" si="0"/>
        <v>27.100000000000023</v>
      </c>
      <c r="K35">
        <v>408.7</v>
      </c>
      <c r="L35" s="2">
        <v>0.47663322730609253</v>
      </c>
      <c r="N35" s="17">
        <v>701</v>
      </c>
      <c r="O35" t="s">
        <v>178</v>
      </c>
      <c r="P35">
        <v>2</v>
      </c>
      <c r="Q35">
        <v>1.4000000000000001</v>
      </c>
      <c r="R35">
        <v>0</v>
      </c>
      <c r="S35">
        <v>0</v>
      </c>
      <c r="T35">
        <v>0.6</v>
      </c>
      <c r="U35">
        <v>2.2000000000000002</v>
      </c>
      <c r="V35" s="2">
        <v>0.90909090909090906</v>
      </c>
      <c r="W35">
        <v>0</v>
      </c>
      <c r="X35">
        <v>2.2000000000000002</v>
      </c>
      <c r="Y35" s="2">
        <v>0.90909090909090906</v>
      </c>
    </row>
    <row r="36" spans="1:25" x14ac:dyDescent="0.2">
      <c r="A36" s="3" t="s">
        <v>76</v>
      </c>
      <c r="B36" s="18" t="s">
        <v>77</v>
      </c>
      <c r="C36">
        <v>14.399999999999999</v>
      </c>
      <c r="D36">
        <v>9.7999999999999989</v>
      </c>
      <c r="E36">
        <v>0</v>
      </c>
      <c r="F36">
        <v>0</v>
      </c>
      <c r="G36">
        <v>4.5999999999999996</v>
      </c>
      <c r="H36">
        <v>14.399999999999999</v>
      </c>
      <c r="I36" s="2">
        <v>1</v>
      </c>
      <c r="J36">
        <f t="shared" si="0"/>
        <v>0</v>
      </c>
      <c r="K36">
        <v>14.399999999999999</v>
      </c>
      <c r="L36" s="2">
        <v>1</v>
      </c>
      <c r="N36" s="17">
        <v>702</v>
      </c>
      <c r="O36" t="s">
        <v>179</v>
      </c>
      <c r="P36">
        <v>10.199999999999999</v>
      </c>
      <c r="Q36">
        <v>9.7000000000000011</v>
      </c>
      <c r="R36">
        <v>1.4</v>
      </c>
      <c r="S36">
        <v>0</v>
      </c>
      <c r="T36">
        <v>-0.90000000000000036</v>
      </c>
      <c r="U36">
        <v>21.299999999999997</v>
      </c>
      <c r="V36" s="2">
        <v>0.47887323943661975</v>
      </c>
      <c r="W36">
        <v>0</v>
      </c>
      <c r="X36">
        <v>21.299999999999997</v>
      </c>
      <c r="Y36" s="2">
        <v>0.47887323943661975</v>
      </c>
    </row>
    <row r="37" spans="1:25" x14ac:dyDescent="0.2">
      <c r="A37" s="3" t="s">
        <v>78</v>
      </c>
      <c r="B37" s="18" t="s">
        <v>79</v>
      </c>
      <c r="C37">
        <v>401.20000000000039</v>
      </c>
      <c r="D37">
        <v>184.6999999999999</v>
      </c>
      <c r="E37">
        <v>16.600000000000001</v>
      </c>
      <c r="F37">
        <v>0</v>
      </c>
      <c r="G37">
        <v>199.90000000000049</v>
      </c>
      <c r="H37">
        <v>540.8000000000003</v>
      </c>
      <c r="I37" s="2">
        <v>0.74186390532544411</v>
      </c>
      <c r="J37">
        <f t="shared" si="0"/>
        <v>9.8999999999999773</v>
      </c>
      <c r="K37">
        <v>530.90000000000032</v>
      </c>
      <c r="L37" s="2">
        <v>0.75569787153889645</v>
      </c>
      <c r="N37" s="17">
        <v>703</v>
      </c>
      <c r="O37" t="s">
        <v>180</v>
      </c>
      <c r="P37">
        <v>44.4</v>
      </c>
      <c r="Q37">
        <v>20.700000000000003</v>
      </c>
      <c r="R37">
        <v>0</v>
      </c>
      <c r="S37">
        <v>0</v>
      </c>
      <c r="T37">
        <v>23.7</v>
      </c>
      <c r="U37">
        <v>44.4</v>
      </c>
      <c r="V37" s="2">
        <v>1</v>
      </c>
      <c r="W37">
        <v>0</v>
      </c>
      <c r="X37">
        <v>44.4</v>
      </c>
      <c r="Y37" s="2">
        <v>1</v>
      </c>
    </row>
    <row r="38" spans="1:25" x14ac:dyDescent="0.2">
      <c r="A38" s="3" t="s">
        <v>80</v>
      </c>
      <c r="B38" s="18" t="s">
        <v>81</v>
      </c>
      <c r="C38">
        <v>24.2</v>
      </c>
      <c r="D38">
        <v>12.600000000000001</v>
      </c>
      <c r="E38">
        <v>0</v>
      </c>
      <c r="F38">
        <v>0</v>
      </c>
      <c r="G38">
        <v>11.599999999999998</v>
      </c>
      <c r="H38">
        <v>552.10000000000014</v>
      </c>
      <c r="I38" s="2">
        <v>4.3832639014671243E-2</v>
      </c>
      <c r="J38">
        <f t="shared" si="0"/>
        <v>0</v>
      </c>
      <c r="K38">
        <v>552.10000000000014</v>
      </c>
      <c r="L38" s="2">
        <v>4.3832639014671243E-2</v>
      </c>
      <c r="N38" s="17">
        <v>704</v>
      </c>
      <c r="O38" t="s">
        <v>181</v>
      </c>
      <c r="P38">
        <v>236.9</v>
      </c>
      <c r="Q38">
        <v>186.7</v>
      </c>
      <c r="R38">
        <v>0</v>
      </c>
      <c r="S38">
        <v>0</v>
      </c>
      <c r="T38">
        <v>50.2</v>
      </c>
      <c r="U38">
        <v>297</v>
      </c>
      <c r="V38" s="2">
        <v>0.79764309764309771</v>
      </c>
      <c r="W38">
        <v>0</v>
      </c>
      <c r="X38">
        <v>297</v>
      </c>
      <c r="Y38" s="2">
        <v>0.79764309764309771</v>
      </c>
    </row>
    <row r="39" spans="1:25" x14ac:dyDescent="0.2">
      <c r="A39" s="3" t="s">
        <v>82</v>
      </c>
      <c r="B39" s="18" t="s">
        <v>83</v>
      </c>
      <c r="C39">
        <v>0</v>
      </c>
      <c r="D39">
        <v>0.4</v>
      </c>
      <c r="E39">
        <v>0</v>
      </c>
      <c r="F39">
        <v>0</v>
      </c>
      <c r="G39">
        <v>-0.4</v>
      </c>
      <c r="H39">
        <v>86.300000000000011</v>
      </c>
      <c r="I39" s="2">
        <v>0</v>
      </c>
      <c r="J39">
        <f t="shared" si="0"/>
        <v>0</v>
      </c>
      <c r="K39">
        <v>86.300000000000011</v>
      </c>
      <c r="L39" s="2">
        <v>0</v>
      </c>
      <c r="N39" s="17">
        <v>705</v>
      </c>
      <c r="O39" t="s">
        <v>182</v>
      </c>
      <c r="P39">
        <v>72.499999999999986</v>
      </c>
      <c r="Q39">
        <v>45.8</v>
      </c>
      <c r="R39">
        <v>0</v>
      </c>
      <c r="S39">
        <v>0</v>
      </c>
      <c r="T39">
        <v>26.699999999999992</v>
      </c>
      <c r="U39">
        <v>74.09999999999998</v>
      </c>
      <c r="V39" s="2">
        <v>0.97840755735492579</v>
      </c>
      <c r="W39">
        <v>0</v>
      </c>
      <c r="X39">
        <v>74.09999999999998</v>
      </c>
      <c r="Y39" s="2">
        <v>0.97840755735492579</v>
      </c>
    </row>
    <row r="40" spans="1:25" x14ac:dyDescent="0.2">
      <c r="A40" s="3" t="s">
        <v>84</v>
      </c>
      <c r="B40" s="18" t="s">
        <v>85</v>
      </c>
      <c r="C40">
        <v>88.8</v>
      </c>
      <c r="D40">
        <v>26.9</v>
      </c>
      <c r="E40">
        <v>0</v>
      </c>
      <c r="F40">
        <v>5.6</v>
      </c>
      <c r="G40">
        <v>56.3</v>
      </c>
      <c r="H40">
        <v>144.69999999999999</v>
      </c>
      <c r="I40" s="2">
        <v>0.61368348306841747</v>
      </c>
      <c r="J40">
        <f t="shared" si="0"/>
        <v>0</v>
      </c>
      <c r="K40">
        <v>144.69999999999999</v>
      </c>
      <c r="L40" s="2">
        <v>0.61368348306841747</v>
      </c>
      <c r="N40" s="17">
        <v>706</v>
      </c>
      <c r="O40" t="s">
        <v>183</v>
      </c>
      <c r="P40">
        <v>118.5</v>
      </c>
      <c r="Q40">
        <v>66.8</v>
      </c>
      <c r="R40">
        <v>0</v>
      </c>
      <c r="S40">
        <v>0</v>
      </c>
      <c r="T40">
        <v>51.7</v>
      </c>
      <c r="U40">
        <v>120.69999999999999</v>
      </c>
      <c r="V40" s="2">
        <v>0.9817729908864955</v>
      </c>
      <c r="W40">
        <v>0</v>
      </c>
      <c r="X40">
        <v>120.69999999999999</v>
      </c>
      <c r="Y40" s="2">
        <v>0.9817729908864955</v>
      </c>
    </row>
    <row r="41" spans="1:25" x14ac:dyDescent="0.2">
      <c r="A41" s="3" t="s">
        <v>86</v>
      </c>
      <c r="B41" s="18" t="s">
        <v>87</v>
      </c>
      <c r="C41">
        <v>39.20000000000001</v>
      </c>
      <c r="D41">
        <v>12.3</v>
      </c>
      <c r="E41">
        <v>0</v>
      </c>
      <c r="F41">
        <v>0</v>
      </c>
      <c r="G41">
        <v>26.900000000000009</v>
      </c>
      <c r="H41">
        <v>53.100000000000009</v>
      </c>
      <c r="I41" s="2">
        <v>0.73822975517890776</v>
      </c>
      <c r="J41">
        <f t="shared" si="0"/>
        <v>0</v>
      </c>
      <c r="K41">
        <v>53.100000000000009</v>
      </c>
      <c r="L41" s="2">
        <v>0.73822975517890776</v>
      </c>
      <c r="N41" s="17">
        <v>707</v>
      </c>
      <c r="O41" t="s">
        <v>184</v>
      </c>
      <c r="P41">
        <v>18.2</v>
      </c>
      <c r="Q41">
        <v>12.200000000000001</v>
      </c>
      <c r="R41">
        <v>0</v>
      </c>
      <c r="S41">
        <v>0</v>
      </c>
      <c r="T41">
        <v>6</v>
      </c>
      <c r="U41">
        <v>19.5</v>
      </c>
      <c r="V41" s="2">
        <v>0.93333333333333335</v>
      </c>
      <c r="W41">
        <v>0</v>
      </c>
      <c r="X41">
        <v>19.5</v>
      </c>
      <c r="Y41" s="2">
        <v>0.93333333333333335</v>
      </c>
    </row>
    <row r="42" spans="1:25" x14ac:dyDescent="0.2">
      <c r="A42" s="3" t="s">
        <v>88</v>
      </c>
      <c r="B42" s="18" t="s">
        <v>89</v>
      </c>
      <c r="C42">
        <v>6.3000000000000007</v>
      </c>
      <c r="D42">
        <v>4.8</v>
      </c>
      <c r="E42">
        <v>0</v>
      </c>
      <c r="F42">
        <v>0</v>
      </c>
      <c r="G42">
        <v>1.5000000000000009</v>
      </c>
      <c r="H42">
        <v>112.3</v>
      </c>
      <c r="I42" s="2">
        <v>5.609973285841497E-2</v>
      </c>
      <c r="J42">
        <f t="shared" si="0"/>
        <v>0</v>
      </c>
      <c r="K42">
        <v>112.3</v>
      </c>
      <c r="L42" s="2">
        <v>5.609973285841497E-2</v>
      </c>
      <c r="N42" s="17">
        <v>708</v>
      </c>
      <c r="O42" t="s">
        <v>185</v>
      </c>
      <c r="P42">
        <v>5.6</v>
      </c>
      <c r="Q42">
        <v>5.1999999999999993</v>
      </c>
      <c r="R42">
        <v>0.7</v>
      </c>
      <c r="S42">
        <v>0</v>
      </c>
      <c r="T42">
        <v>-0.2999999999999996</v>
      </c>
      <c r="U42">
        <v>9.1000000000000014</v>
      </c>
      <c r="V42" s="2">
        <v>0.6153846153846152</v>
      </c>
      <c r="W42">
        <v>0</v>
      </c>
      <c r="X42">
        <v>9.1000000000000014</v>
      </c>
      <c r="Y42" s="2">
        <v>0.6153846153846152</v>
      </c>
    </row>
    <row r="43" spans="1:25" x14ac:dyDescent="0.2">
      <c r="A43" s="3" t="s">
        <v>90</v>
      </c>
      <c r="B43" s="18" t="s">
        <v>91</v>
      </c>
      <c r="C43">
        <v>44.1</v>
      </c>
      <c r="D43">
        <v>11.4</v>
      </c>
      <c r="E43">
        <v>0</v>
      </c>
      <c r="F43">
        <v>0</v>
      </c>
      <c r="G43">
        <v>32.700000000000003</v>
      </c>
      <c r="H43">
        <v>90.8</v>
      </c>
      <c r="I43" s="2">
        <v>0.48568281938325997</v>
      </c>
      <c r="J43">
        <f t="shared" si="0"/>
        <v>0</v>
      </c>
      <c r="K43">
        <v>90.8</v>
      </c>
      <c r="L43" s="2">
        <v>0.48568281938325997</v>
      </c>
      <c r="N43" s="17">
        <v>709</v>
      </c>
      <c r="O43" t="s">
        <v>186</v>
      </c>
      <c r="P43">
        <v>29.3</v>
      </c>
      <c r="Q43">
        <v>8.8999999999999986</v>
      </c>
      <c r="R43">
        <v>0</v>
      </c>
      <c r="S43">
        <v>0</v>
      </c>
      <c r="T43">
        <v>20.400000000000002</v>
      </c>
      <c r="U43">
        <v>29.3</v>
      </c>
      <c r="V43" s="2">
        <v>1</v>
      </c>
      <c r="W43">
        <v>0</v>
      </c>
      <c r="X43">
        <v>29.3</v>
      </c>
      <c r="Y43" s="2">
        <v>1</v>
      </c>
    </row>
    <row r="44" spans="1:25" x14ac:dyDescent="0.2">
      <c r="A44" s="3" t="s">
        <v>92</v>
      </c>
      <c r="B44" s="18" t="s">
        <v>93</v>
      </c>
      <c r="C44">
        <v>123.8</v>
      </c>
      <c r="D44">
        <v>139.6</v>
      </c>
      <c r="E44">
        <v>0</v>
      </c>
      <c r="F44">
        <v>2.7</v>
      </c>
      <c r="G44">
        <v>-18.499999999999986</v>
      </c>
      <c r="H44">
        <v>445.1</v>
      </c>
      <c r="I44" s="2">
        <v>0.27813974387778023</v>
      </c>
      <c r="J44">
        <f t="shared" si="0"/>
        <v>0</v>
      </c>
      <c r="K44">
        <v>445.1</v>
      </c>
      <c r="L44" s="2">
        <v>0.27813974387778023</v>
      </c>
      <c r="N44" s="17">
        <v>710</v>
      </c>
      <c r="O44" t="s">
        <v>187</v>
      </c>
      <c r="P44">
        <v>129.69999999999999</v>
      </c>
      <c r="Q44">
        <v>65.099999999999994</v>
      </c>
      <c r="R44">
        <v>0</v>
      </c>
      <c r="S44">
        <v>0</v>
      </c>
      <c r="T44">
        <v>64.600000000000009</v>
      </c>
      <c r="U44">
        <v>169.60000000000002</v>
      </c>
      <c r="V44" s="2">
        <v>0.76474056603773566</v>
      </c>
      <c r="W44">
        <v>0</v>
      </c>
      <c r="X44">
        <v>169.60000000000002</v>
      </c>
      <c r="Y44" s="2">
        <v>0.76474056603773566</v>
      </c>
    </row>
    <row r="45" spans="1:25" x14ac:dyDescent="0.2">
      <c r="A45" s="3" t="s">
        <v>94</v>
      </c>
      <c r="B45" s="18" t="s">
        <v>95</v>
      </c>
      <c r="C45">
        <v>32.200000000000003</v>
      </c>
      <c r="D45">
        <v>14.2</v>
      </c>
      <c r="E45">
        <v>0</v>
      </c>
      <c r="F45">
        <v>0</v>
      </c>
      <c r="G45">
        <v>18.000000000000004</v>
      </c>
      <c r="H45">
        <v>45.1</v>
      </c>
      <c r="I45" s="2">
        <v>0.71396895787139691</v>
      </c>
      <c r="J45">
        <f t="shared" si="0"/>
        <v>0</v>
      </c>
      <c r="K45">
        <v>45.1</v>
      </c>
      <c r="L45" s="2">
        <v>0.71396895787139691</v>
      </c>
      <c r="N45" s="17">
        <v>801</v>
      </c>
      <c r="O45" t="s">
        <v>43</v>
      </c>
      <c r="P45">
        <v>17.200000000000003</v>
      </c>
      <c r="Q45">
        <v>11.7</v>
      </c>
      <c r="R45">
        <v>0</v>
      </c>
      <c r="S45">
        <v>0</v>
      </c>
      <c r="T45">
        <v>5.5</v>
      </c>
      <c r="U45">
        <v>20.6</v>
      </c>
      <c r="V45" s="2">
        <v>0.83495145631067968</v>
      </c>
      <c r="W45">
        <v>0</v>
      </c>
      <c r="X45">
        <v>20.6</v>
      </c>
      <c r="Y45" s="2">
        <v>0.83495145631067968</v>
      </c>
    </row>
    <row r="46" spans="1:25" x14ac:dyDescent="0.2">
      <c r="A46" s="3" t="s">
        <v>96</v>
      </c>
      <c r="B46" s="18" t="s">
        <v>97</v>
      </c>
      <c r="C46">
        <v>39</v>
      </c>
      <c r="D46">
        <v>10.199999999999999</v>
      </c>
      <c r="E46">
        <v>0</v>
      </c>
      <c r="F46">
        <v>0</v>
      </c>
      <c r="G46">
        <v>28.8</v>
      </c>
      <c r="H46">
        <v>77.100000000000009</v>
      </c>
      <c r="I46" s="2">
        <v>0.50583657587548636</v>
      </c>
      <c r="J46">
        <f t="shared" si="0"/>
        <v>0</v>
      </c>
      <c r="K46">
        <v>77.100000000000009</v>
      </c>
      <c r="L46" s="2">
        <v>0.50583657587548636</v>
      </c>
      <c r="N46" s="17">
        <v>802</v>
      </c>
      <c r="O46" t="s">
        <v>11</v>
      </c>
      <c r="P46">
        <v>14.600000000000001</v>
      </c>
      <c r="Q46">
        <v>2.4</v>
      </c>
      <c r="R46">
        <v>0</v>
      </c>
      <c r="S46">
        <v>0</v>
      </c>
      <c r="T46">
        <v>12.200000000000001</v>
      </c>
      <c r="U46">
        <v>18.900000000000002</v>
      </c>
      <c r="V46" s="2">
        <v>0.77248677248677244</v>
      </c>
      <c r="W46">
        <v>0</v>
      </c>
      <c r="X46">
        <v>18.900000000000002</v>
      </c>
      <c r="Y46" s="2">
        <v>0.77248677248677244</v>
      </c>
    </row>
    <row r="47" spans="1:25" x14ac:dyDescent="0.2">
      <c r="A47" s="3" t="s">
        <v>98</v>
      </c>
      <c r="B47" s="18" t="s">
        <v>99</v>
      </c>
      <c r="C47">
        <v>1.5000000000000002</v>
      </c>
      <c r="D47">
        <v>1.3</v>
      </c>
      <c r="E47">
        <v>0</v>
      </c>
      <c r="F47">
        <v>0</v>
      </c>
      <c r="G47">
        <v>0.20000000000000018</v>
      </c>
      <c r="H47">
        <v>1.6</v>
      </c>
      <c r="I47" s="2">
        <v>0.93750000000000011</v>
      </c>
      <c r="J47">
        <f t="shared" si="0"/>
        <v>0.10000000000000009</v>
      </c>
      <c r="K47">
        <v>1.5</v>
      </c>
      <c r="L47" s="2">
        <v>1.0000000000000002</v>
      </c>
      <c r="N47" s="17">
        <v>901</v>
      </c>
      <c r="O47" t="s">
        <v>188</v>
      </c>
      <c r="P47">
        <v>9.8999999999999986</v>
      </c>
      <c r="Q47">
        <v>5</v>
      </c>
      <c r="R47">
        <v>0</v>
      </c>
      <c r="S47">
        <v>0</v>
      </c>
      <c r="T47">
        <v>4.8999999999999995</v>
      </c>
      <c r="U47">
        <v>11.6</v>
      </c>
      <c r="V47" s="2">
        <v>0.85344827586206884</v>
      </c>
      <c r="W47">
        <v>0</v>
      </c>
      <c r="X47">
        <v>11.6</v>
      </c>
      <c r="Y47" s="2">
        <v>0.85344827586206884</v>
      </c>
    </row>
    <row r="48" spans="1:25" x14ac:dyDescent="0.2">
      <c r="A48" s="3" t="s">
        <v>100</v>
      </c>
      <c r="B48" s="18" t="s">
        <v>101</v>
      </c>
      <c r="C48">
        <v>11.5</v>
      </c>
      <c r="D48">
        <v>7.9</v>
      </c>
      <c r="E48">
        <v>0</v>
      </c>
      <c r="F48">
        <v>0</v>
      </c>
      <c r="G48">
        <v>3.5999999999999996</v>
      </c>
      <c r="H48">
        <v>20.8</v>
      </c>
      <c r="I48" s="2">
        <v>0.55288461538461542</v>
      </c>
      <c r="J48">
        <f t="shared" si="0"/>
        <v>0</v>
      </c>
      <c r="K48">
        <v>20.8</v>
      </c>
      <c r="L48" s="2">
        <v>0.55288461538461542</v>
      </c>
      <c r="N48" s="17">
        <v>902</v>
      </c>
      <c r="O48" t="s">
        <v>189</v>
      </c>
      <c r="P48">
        <v>18.500000000000004</v>
      </c>
      <c r="Q48">
        <v>7.7999999999999989</v>
      </c>
      <c r="R48">
        <v>0</v>
      </c>
      <c r="S48">
        <v>0</v>
      </c>
      <c r="T48">
        <v>10.700000000000001</v>
      </c>
      <c r="U48">
        <v>18.800000000000004</v>
      </c>
      <c r="V48" s="2">
        <v>0.98404255319148937</v>
      </c>
      <c r="W48">
        <v>0</v>
      </c>
      <c r="X48">
        <v>18.800000000000004</v>
      </c>
      <c r="Y48" s="2">
        <v>0.98404255319148937</v>
      </c>
    </row>
    <row r="49" spans="1:25" x14ac:dyDescent="0.2">
      <c r="A49" s="3" t="s">
        <v>102</v>
      </c>
      <c r="B49" s="18" t="s">
        <v>103</v>
      </c>
      <c r="C49">
        <v>12.200000000000001</v>
      </c>
      <c r="D49">
        <v>12</v>
      </c>
      <c r="E49">
        <v>0</v>
      </c>
      <c r="F49">
        <v>0.7</v>
      </c>
      <c r="G49">
        <v>-0.49999999999999822</v>
      </c>
      <c r="H49">
        <v>94.1</v>
      </c>
      <c r="I49" s="2">
        <v>0.12964930924548354</v>
      </c>
      <c r="J49">
        <f t="shared" si="0"/>
        <v>0</v>
      </c>
      <c r="K49">
        <v>94.1</v>
      </c>
      <c r="L49" s="2">
        <v>0.12964930924548354</v>
      </c>
      <c r="N49" s="17">
        <v>903</v>
      </c>
      <c r="O49" t="s">
        <v>190</v>
      </c>
      <c r="P49">
        <v>4.1000000000000005</v>
      </c>
      <c r="Q49">
        <v>0.4</v>
      </c>
      <c r="R49">
        <v>0</v>
      </c>
      <c r="S49">
        <v>0</v>
      </c>
      <c r="T49">
        <v>3.7000000000000011</v>
      </c>
      <c r="U49">
        <v>4.1000000000000005</v>
      </c>
      <c r="V49" s="2">
        <v>1</v>
      </c>
      <c r="W49">
        <v>0</v>
      </c>
      <c r="X49">
        <v>4.1000000000000005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33.199999999999996</v>
      </c>
      <c r="D50">
        <v>10.200000000000001</v>
      </c>
      <c r="E50">
        <v>2</v>
      </c>
      <c r="F50">
        <v>0</v>
      </c>
      <c r="G50">
        <v>20.999999999999993</v>
      </c>
      <c r="H50">
        <v>95.4</v>
      </c>
      <c r="I50" s="2">
        <v>0.34800838574423476</v>
      </c>
      <c r="J50">
        <f t="shared" si="0"/>
        <v>10.599999999999994</v>
      </c>
      <c r="K50">
        <v>84.800000000000011</v>
      </c>
      <c r="L50" s="2">
        <v>0.39150943396226406</v>
      </c>
      <c r="N50" s="17">
        <v>904</v>
      </c>
      <c r="O50" t="s">
        <v>191</v>
      </c>
      <c r="P50">
        <v>21.4</v>
      </c>
      <c r="Q50">
        <v>42.5</v>
      </c>
      <c r="R50">
        <v>0</v>
      </c>
      <c r="S50">
        <v>0</v>
      </c>
      <c r="T50">
        <v>-21.099999999999998</v>
      </c>
      <c r="U50">
        <v>104.39999999999999</v>
      </c>
      <c r="V50" s="2">
        <v>0.2049808429118774</v>
      </c>
      <c r="W50">
        <v>8.6999999999999993</v>
      </c>
      <c r="X50">
        <v>95.699999999999989</v>
      </c>
      <c r="Y50" s="2">
        <v>0.22361546499477536</v>
      </c>
    </row>
    <row r="51" spans="1:25" x14ac:dyDescent="0.2">
      <c r="A51" s="3" t="s">
        <v>106</v>
      </c>
      <c r="B51" s="18" t="s">
        <v>107</v>
      </c>
      <c r="C51">
        <v>191.90000000000003</v>
      </c>
      <c r="D51">
        <v>69.699999999999989</v>
      </c>
      <c r="E51">
        <v>0</v>
      </c>
      <c r="F51">
        <v>0</v>
      </c>
      <c r="G51">
        <v>122.20000000000005</v>
      </c>
      <c r="H51">
        <v>192.8</v>
      </c>
      <c r="I51" s="2">
        <v>0.99533195020746901</v>
      </c>
      <c r="J51">
        <f t="shared" si="0"/>
        <v>0</v>
      </c>
      <c r="K51">
        <v>192.8</v>
      </c>
      <c r="L51" s="2">
        <v>0.99533195020746901</v>
      </c>
      <c r="N51" s="17">
        <v>905</v>
      </c>
      <c r="O51" t="s">
        <v>192</v>
      </c>
      <c r="P51">
        <v>82.8</v>
      </c>
      <c r="Q51">
        <v>29.800000000000004</v>
      </c>
      <c r="R51">
        <v>16.600000000000001</v>
      </c>
      <c r="S51">
        <v>0</v>
      </c>
      <c r="T51">
        <v>36.399999999999984</v>
      </c>
      <c r="U51">
        <v>106.30000000000001</v>
      </c>
      <c r="V51" s="2">
        <v>0.77892756349952952</v>
      </c>
      <c r="W51">
        <v>6.9</v>
      </c>
      <c r="X51">
        <v>99.4</v>
      </c>
      <c r="Y51" s="2">
        <v>0.8329979879275653</v>
      </c>
    </row>
    <row r="52" spans="1:25" x14ac:dyDescent="0.2">
      <c r="A52" s="3" t="s">
        <v>108</v>
      </c>
      <c r="B52" s="18" t="s">
        <v>109</v>
      </c>
      <c r="C52">
        <v>23.099999999999998</v>
      </c>
      <c r="D52">
        <v>8.1</v>
      </c>
      <c r="E52">
        <v>0</v>
      </c>
      <c r="F52">
        <v>0</v>
      </c>
      <c r="G52">
        <v>14.999999999999998</v>
      </c>
      <c r="H52">
        <v>24.4</v>
      </c>
      <c r="I52" s="2">
        <v>0.94672131147540983</v>
      </c>
      <c r="J52">
        <f t="shared" si="0"/>
        <v>0</v>
      </c>
      <c r="K52">
        <v>24.4</v>
      </c>
      <c r="L52" s="2">
        <v>0.94672131147540983</v>
      </c>
      <c r="N52" s="17">
        <v>1001</v>
      </c>
      <c r="O52" t="s">
        <v>193</v>
      </c>
      <c r="P52">
        <v>15.7</v>
      </c>
      <c r="Q52">
        <v>5.8000000000000007</v>
      </c>
      <c r="R52">
        <v>0</v>
      </c>
      <c r="S52">
        <v>0</v>
      </c>
      <c r="T52">
        <v>9.8999999999999986</v>
      </c>
      <c r="U52">
        <v>15.7</v>
      </c>
      <c r="V52" s="2">
        <v>1</v>
      </c>
      <c r="W52">
        <v>0</v>
      </c>
      <c r="X52">
        <v>15.7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25.700000000000003</v>
      </c>
      <c r="D53">
        <v>7.2999999999999989</v>
      </c>
      <c r="E53">
        <v>0</v>
      </c>
      <c r="F53">
        <v>0</v>
      </c>
      <c r="G53">
        <v>18.400000000000006</v>
      </c>
      <c r="H53">
        <v>27.5</v>
      </c>
      <c r="I53" s="2">
        <v>0.93454545454545468</v>
      </c>
      <c r="J53">
        <f t="shared" si="0"/>
        <v>0</v>
      </c>
      <c r="K53">
        <v>27.5</v>
      </c>
      <c r="L53" s="2">
        <v>0.93454545454545468</v>
      </c>
      <c r="N53" s="17">
        <v>1002</v>
      </c>
      <c r="O53" t="s">
        <v>194</v>
      </c>
      <c r="P53">
        <v>378.7</v>
      </c>
      <c r="Q53">
        <v>136.6</v>
      </c>
      <c r="R53">
        <v>0</v>
      </c>
      <c r="S53">
        <v>0</v>
      </c>
      <c r="T53">
        <v>242.09999999999997</v>
      </c>
      <c r="U53">
        <v>446.79999999999995</v>
      </c>
      <c r="V53" s="2">
        <v>0.84758281110116385</v>
      </c>
      <c r="W53">
        <v>0</v>
      </c>
      <c r="X53">
        <v>446.79999999999995</v>
      </c>
      <c r="Y53" s="2">
        <v>0.84758281110116385</v>
      </c>
    </row>
    <row r="54" spans="1:25" x14ac:dyDescent="0.2">
      <c r="A54" s="3" t="s">
        <v>112</v>
      </c>
      <c r="B54" s="18" t="s">
        <v>113</v>
      </c>
      <c r="C54">
        <v>1.9000000000000001</v>
      </c>
      <c r="D54">
        <v>2.1</v>
      </c>
      <c r="E54">
        <v>0</v>
      </c>
      <c r="F54">
        <v>0</v>
      </c>
      <c r="G54">
        <v>-0.19999999999999996</v>
      </c>
      <c r="H54">
        <v>4.3999999999999995</v>
      </c>
      <c r="I54" s="2">
        <v>0.43181818181818188</v>
      </c>
      <c r="J54">
        <f t="shared" si="0"/>
        <v>0</v>
      </c>
      <c r="K54">
        <v>4.3999999999999995</v>
      </c>
      <c r="L54" s="2">
        <v>0.43181818181818188</v>
      </c>
      <c r="N54" s="17">
        <v>1003</v>
      </c>
      <c r="O54" t="s">
        <v>195</v>
      </c>
      <c r="P54">
        <v>1.9000000000000001</v>
      </c>
      <c r="Q54">
        <v>0.79999999999999993</v>
      </c>
      <c r="R54">
        <v>0</v>
      </c>
      <c r="S54">
        <v>0</v>
      </c>
      <c r="T54">
        <v>1.1000000000000001</v>
      </c>
      <c r="U54">
        <v>2.2000000000000002</v>
      </c>
      <c r="V54" s="2">
        <v>0.86363636363636365</v>
      </c>
      <c r="W54">
        <v>0</v>
      </c>
      <c r="X54">
        <v>2.2000000000000002</v>
      </c>
      <c r="Y54" s="2">
        <v>0.86363636363636365</v>
      </c>
    </row>
    <row r="55" spans="1:25" x14ac:dyDescent="0.2">
      <c r="A55" s="3" t="s">
        <v>114</v>
      </c>
      <c r="B55" s="18" t="s">
        <v>115</v>
      </c>
      <c r="C55">
        <v>145.70000000000002</v>
      </c>
      <c r="D55">
        <v>82.7</v>
      </c>
      <c r="E55">
        <v>0</v>
      </c>
      <c r="F55">
        <v>0</v>
      </c>
      <c r="G55">
        <v>63.000000000000014</v>
      </c>
      <c r="H55">
        <v>147.9</v>
      </c>
      <c r="I55" s="2">
        <v>0.98512508451656533</v>
      </c>
      <c r="J55">
        <f t="shared" si="0"/>
        <v>0</v>
      </c>
      <c r="K55">
        <v>147.9</v>
      </c>
      <c r="L55" s="2">
        <v>0.98512508451656533</v>
      </c>
      <c r="N55" s="17">
        <v>1004</v>
      </c>
      <c r="O55" t="s">
        <v>196</v>
      </c>
      <c r="P55">
        <v>14.7</v>
      </c>
      <c r="Q55">
        <v>0.30000000000000004</v>
      </c>
      <c r="R55">
        <v>0</v>
      </c>
      <c r="S55">
        <v>0</v>
      </c>
      <c r="T55">
        <v>14.399999999999999</v>
      </c>
      <c r="U55">
        <v>17.700000000000003</v>
      </c>
      <c r="V55" s="2">
        <v>0.83050847457627097</v>
      </c>
      <c r="W55">
        <v>3</v>
      </c>
      <c r="X55">
        <v>14.700000000000003</v>
      </c>
      <c r="Y55" s="2">
        <v>0.99999999999999978</v>
      </c>
    </row>
    <row r="56" spans="1:25" x14ac:dyDescent="0.2">
      <c r="A56" s="3" t="s">
        <v>116</v>
      </c>
      <c r="B56" s="18" t="s">
        <v>117</v>
      </c>
      <c r="C56">
        <v>0.9</v>
      </c>
      <c r="D56">
        <v>5</v>
      </c>
      <c r="E56">
        <v>0</v>
      </c>
      <c r="F56">
        <v>0</v>
      </c>
      <c r="G56">
        <v>-4.0999999999999996</v>
      </c>
      <c r="H56">
        <v>17.3</v>
      </c>
      <c r="I56" s="2">
        <v>5.2023121387283239E-2</v>
      </c>
      <c r="J56">
        <f t="shared" si="0"/>
        <v>0</v>
      </c>
      <c r="K56">
        <v>17.3</v>
      </c>
      <c r="L56" s="2">
        <v>5.2023121387283239E-2</v>
      </c>
      <c r="N56" s="17">
        <v>1005</v>
      </c>
      <c r="O56" t="s">
        <v>197</v>
      </c>
      <c r="P56">
        <v>5.9</v>
      </c>
      <c r="Q56">
        <v>2.4</v>
      </c>
      <c r="R56">
        <v>0</v>
      </c>
      <c r="S56">
        <v>0</v>
      </c>
      <c r="T56">
        <v>3.5000000000000004</v>
      </c>
      <c r="U56">
        <v>6.3000000000000007</v>
      </c>
      <c r="V56" s="2">
        <v>0.93650793650793651</v>
      </c>
      <c r="W56">
        <v>0</v>
      </c>
      <c r="X56">
        <v>6.3000000000000007</v>
      </c>
      <c r="Y56" s="2">
        <v>0.93650793650793651</v>
      </c>
    </row>
    <row r="57" spans="1:25" x14ac:dyDescent="0.2">
      <c r="A57" s="3" t="s">
        <v>118</v>
      </c>
      <c r="B57" s="18" t="s">
        <v>119</v>
      </c>
      <c r="C57">
        <v>56.4</v>
      </c>
      <c r="D57">
        <v>25.7</v>
      </c>
      <c r="E57">
        <v>10.1</v>
      </c>
      <c r="F57">
        <v>0</v>
      </c>
      <c r="G57">
        <v>20.6</v>
      </c>
      <c r="H57">
        <v>187.4</v>
      </c>
      <c r="I57" s="2">
        <v>0.30096051227321235</v>
      </c>
      <c r="J57">
        <f t="shared" si="0"/>
        <v>0</v>
      </c>
      <c r="K57">
        <v>187.4</v>
      </c>
      <c r="L57" s="2">
        <v>0.30096051227321235</v>
      </c>
      <c r="N57" s="17">
        <v>1006</v>
      </c>
      <c r="O57" t="s">
        <v>198</v>
      </c>
      <c r="P57">
        <v>0.1</v>
      </c>
      <c r="Q57">
        <v>0</v>
      </c>
      <c r="R57">
        <v>0</v>
      </c>
      <c r="S57">
        <v>0</v>
      </c>
      <c r="T57">
        <v>0.1</v>
      </c>
      <c r="U57">
        <v>117.39999999999999</v>
      </c>
      <c r="V57" s="2">
        <v>8.5178875638841579E-4</v>
      </c>
      <c r="W57">
        <v>0</v>
      </c>
      <c r="X57">
        <v>117.39999999999999</v>
      </c>
      <c r="Y57" s="2">
        <v>8.5178875638841579E-4</v>
      </c>
    </row>
    <row r="58" spans="1:25" x14ac:dyDescent="0.2">
      <c r="A58" s="3" t="s">
        <v>120</v>
      </c>
      <c r="B58" s="18" t="s">
        <v>121</v>
      </c>
      <c r="C58">
        <v>41.4</v>
      </c>
      <c r="D58">
        <v>20.3</v>
      </c>
      <c r="E58">
        <v>0</v>
      </c>
      <c r="F58">
        <v>0</v>
      </c>
      <c r="G58">
        <v>21.099999999999998</v>
      </c>
      <c r="H58">
        <v>58.499999999999993</v>
      </c>
      <c r="I58" s="2">
        <v>0.70769230769230773</v>
      </c>
      <c r="J58">
        <f t="shared" si="0"/>
        <v>0</v>
      </c>
      <c r="K58">
        <v>58.499999999999993</v>
      </c>
      <c r="L58" s="2">
        <v>0.70769230769230773</v>
      </c>
    </row>
    <row r="59" spans="1:25" x14ac:dyDescent="0.2">
      <c r="A59" s="3" t="s">
        <v>122</v>
      </c>
      <c r="B59" s="18" t="s">
        <v>123</v>
      </c>
      <c r="C59">
        <v>16.2</v>
      </c>
      <c r="D59">
        <v>9.1</v>
      </c>
      <c r="E59">
        <v>0</v>
      </c>
      <c r="F59">
        <v>0</v>
      </c>
      <c r="G59">
        <v>7.1</v>
      </c>
      <c r="H59">
        <v>18.100000000000001</v>
      </c>
      <c r="I59" s="2">
        <v>0.8950276243093922</v>
      </c>
      <c r="J59">
        <f t="shared" si="0"/>
        <v>0.39999999999999858</v>
      </c>
      <c r="K59">
        <v>17.700000000000003</v>
      </c>
      <c r="L59" s="2">
        <v>0.91525423728813537</v>
      </c>
      <c r="O59" s="34" t="s">
        <v>213</v>
      </c>
    </row>
    <row r="60" spans="1:25" x14ac:dyDescent="0.2">
      <c r="O60" s="35" t="s">
        <v>214</v>
      </c>
      <c r="P60" s="32">
        <v>3804.7999999999984</v>
      </c>
      <c r="Q60" s="32">
        <v>1729.8000000000002</v>
      </c>
      <c r="R60" s="32">
        <v>42</v>
      </c>
      <c r="S60" s="32">
        <v>19.199999999999996</v>
      </c>
      <c r="T60" s="32">
        <v>2013.8000000000011</v>
      </c>
      <c r="U60" s="32">
        <v>8782.1000000000022</v>
      </c>
      <c r="V60" s="2">
        <v>0.43324489586773068</v>
      </c>
      <c r="W60" s="32">
        <v>324.20000000000005</v>
      </c>
      <c r="X60" s="32">
        <v>8457.9000000000015</v>
      </c>
      <c r="Y60" s="2">
        <v>0.44985161801392753</v>
      </c>
    </row>
    <row r="61" spans="1:25" x14ac:dyDescent="0.2">
      <c r="B61" s="261" t="s">
        <v>326</v>
      </c>
      <c r="C61" s="32">
        <f>SUM(C2:C60)</f>
        <v>3804.7999999999997</v>
      </c>
      <c r="D61" s="32">
        <f t="shared" ref="D61:K61" si="1">SUM(D2:D60)</f>
        <v>1729.7999999999997</v>
      </c>
      <c r="E61" s="32">
        <f t="shared" si="1"/>
        <v>42</v>
      </c>
      <c r="F61" s="32">
        <f t="shared" si="1"/>
        <v>19.2</v>
      </c>
      <c r="G61" s="32">
        <f t="shared" si="1"/>
        <v>2013.8000000000004</v>
      </c>
      <c r="H61" s="32">
        <f t="shared" si="1"/>
        <v>8782.1</v>
      </c>
      <c r="I61" s="2">
        <v>0.8950276243093922</v>
      </c>
      <c r="J61" s="32">
        <f t="shared" si="1"/>
        <v>324.20000000000005</v>
      </c>
      <c r="K61" s="32">
        <f t="shared" si="1"/>
        <v>8457.9000000000033</v>
      </c>
      <c r="L61" s="2">
        <v>0.91525423728813537</v>
      </c>
      <c r="O61" s="36"/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s="35" t="s">
        <v>215</v>
      </c>
      <c r="P62" s="32">
        <v>3804.7999999999997</v>
      </c>
      <c r="Q62" s="32">
        <v>1729.7999999999997</v>
      </c>
      <c r="R62" s="32">
        <v>42</v>
      </c>
      <c r="S62" s="32">
        <v>19.2</v>
      </c>
      <c r="T62" s="32">
        <v>2013.8000000000004</v>
      </c>
      <c r="U62" s="32">
        <v>8782.1</v>
      </c>
      <c r="V62" s="2">
        <v>0.43324489586773091</v>
      </c>
      <c r="W62" s="32">
        <v>324.20000000000005</v>
      </c>
      <c r="X62" s="32">
        <v>8457.9</v>
      </c>
      <c r="Y62" s="2">
        <v>0.44985161801392781</v>
      </c>
    </row>
    <row r="63" spans="1:25" x14ac:dyDescent="0.2">
      <c r="O63" s="36"/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s="37" t="s">
        <v>216</v>
      </c>
      <c r="P64" s="32">
        <v>3804.7999999999956</v>
      </c>
      <c r="Q64" s="32">
        <v>1729.8000000000002</v>
      </c>
      <c r="R64" s="32">
        <v>42</v>
      </c>
      <c r="S64" s="32">
        <v>19.2</v>
      </c>
      <c r="T64" s="32">
        <v>2013.7999999999963</v>
      </c>
      <c r="U64" s="32">
        <v>8782.1000000000167</v>
      </c>
      <c r="V64" s="2">
        <v>0.43324489586772963</v>
      </c>
      <c r="W64" s="38">
        <v>324.2000000000001</v>
      </c>
      <c r="X64" s="32">
        <v>8457.9000000000178</v>
      </c>
      <c r="Y64" s="2">
        <v>0.44985161801392637</v>
      </c>
    </row>
    <row r="67" spans="15:25" x14ac:dyDescent="0.2">
      <c r="O67" s="12" t="s">
        <v>327</v>
      </c>
      <c r="P67" s="32">
        <v>3802.2</v>
      </c>
      <c r="Q67" s="32">
        <v>1729.7999999999997</v>
      </c>
      <c r="R67" s="32">
        <v>42</v>
      </c>
      <c r="S67" s="32">
        <v>19.2</v>
      </c>
      <c r="T67" s="32">
        <v>2011.2000000000003</v>
      </c>
      <c r="U67" s="32">
        <v>8782.1</v>
      </c>
      <c r="V67" s="33">
        <v>0.43294883911592896</v>
      </c>
      <c r="W67" s="32">
        <v>324.20000000000005</v>
      </c>
      <c r="X67" s="32">
        <v>8457.9000000000033</v>
      </c>
      <c r="Y67" s="33">
        <v>0.449544213102543</v>
      </c>
    </row>
    <row r="69" spans="15:25" x14ac:dyDescent="0.2">
      <c r="P69" s="259" t="s">
        <v>328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9"/>
  <sheetViews>
    <sheetView topLeftCell="H37" workbookViewId="0">
      <selection activeCell="P60" sqref="P60:Y60"/>
    </sheetView>
  </sheetViews>
  <sheetFormatPr defaultRowHeight="12.75" x14ac:dyDescent="0.2"/>
  <cols>
    <col min="2" max="2" width="11.7109375" customWidth="1"/>
    <col min="11" max="11" width="10.5703125" customWidth="1"/>
    <col min="12" max="12" width="10.425781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135</v>
      </c>
      <c r="H1" s="1" t="s">
        <v>142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2">
        <v>0</v>
      </c>
      <c r="J2">
        <f>H2-K2</f>
        <v>0</v>
      </c>
      <c r="K2">
        <v>0</v>
      </c>
      <c r="L2" s="2">
        <v>0</v>
      </c>
      <c r="N2" s="17">
        <v>101</v>
      </c>
      <c r="O2" t="s">
        <v>147</v>
      </c>
      <c r="P2">
        <v>2.5</v>
      </c>
      <c r="Q2">
        <v>0.8</v>
      </c>
      <c r="R2">
        <v>0</v>
      </c>
      <c r="S2">
        <v>0</v>
      </c>
      <c r="T2">
        <v>1.7</v>
      </c>
      <c r="U2">
        <v>200.4</v>
      </c>
      <c r="V2" s="2">
        <v>1.2475049900199601E-2</v>
      </c>
      <c r="W2">
        <v>15.8</v>
      </c>
      <c r="X2">
        <v>184.6</v>
      </c>
      <c r="Y2" s="2">
        <v>1.3542795232936078E-2</v>
      </c>
    </row>
    <row r="3" spans="1:25" x14ac:dyDescent="0.2">
      <c r="A3" s="3" t="s">
        <v>10</v>
      </c>
      <c r="B3" s="18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2">
        <v>0</v>
      </c>
      <c r="J3">
        <f t="shared" ref="J3:J59" si="0">H3-K3</f>
        <v>0</v>
      </c>
      <c r="K3">
        <v>0</v>
      </c>
      <c r="L3" s="2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v>0</v>
      </c>
      <c r="X3">
        <v>0</v>
      </c>
      <c r="Y3" s="2">
        <v>0</v>
      </c>
    </row>
    <row r="4" spans="1:25" x14ac:dyDescent="0.2">
      <c r="A4" s="3" t="s">
        <v>12</v>
      </c>
      <c r="B4" s="18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2">
        <v>0</v>
      </c>
      <c r="J4">
        <f t="shared" si="0"/>
        <v>0</v>
      </c>
      <c r="K4">
        <v>0</v>
      </c>
      <c r="L4" s="2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v>0</v>
      </c>
      <c r="X4">
        <v>0</v>
      </c>
      <c r="Y4" s="2">
        <v>0</v>
      </c>
    </row>
    <row r="5" spans="1:25" x14ac:dyDescent="0.2">
      <c r="A5" s="3" t="s">
        <v>14</v>
      </c>
      <c r="B5" s="18" t="s">
        <v>15</v>
      </c>
      <c r="C5">
        <v>9.2999999999999989</v>
      </c>
      <c r="D5">
        <v>0.6</v>
      </c>
      <c r="E5">
        <v>0</v>
      </c>
      <c r="F5">
        <v>12.5</v>
      </c>
      <c r="G5">
        <v>-3.8000000000000007</v>
      </c>
      <c r="H5">
        <v>108.80000000000001</v>
      </c>
      <c r="I5" s="2">
        <v>8.5477941176470576E-2</v>
      </c>
      <c r="J5">
        <f t="shared" si="0"/>
        <v>3.2999999999999972</v>
      </c>
      <c r="K5">
        <v>105.50000000000001</v>
      </c>
      <c r="L5" s="2">
        <v>8.8151658767772492E-2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v>0</v>
      </c>
      <c r="X5">
        <v>0</v>
      </c>
      <c r="Y5" s="2">
        <v>0</v>
      </c>
    </row>
    <row r="6" spans="1:25" x14ac:dyDescent="0.2">
      <c r="A6" s="3" t="s">
        <v>16</v>
      </c>
      <c r="B6" s="18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2">
        <v>0</v>
      </c>
      <c r="J6">
        <f t="shared" si="0"/>
        <v>0</v>
      </c>
      <c r="K6">
        <v>0</v>
      </c>
      <c r="L6" s="2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0.7</v>
      </c>
      <c r="V6" s="2">
        <v>0</v>
      </c>
      <c r="W6">
        <v>0</v>
      </c>
      <c r="X6">
        <v>0.7</v>
      </c>
      <c r="Y6" s="2">
        <v>0</v>
      </c>
    </row>
    <row r="7" spans="1:25" x14ac:dyDescent="0.2">
      <c r="A7" s="3" t="s">
        <v>18</v>
      </c>
      <c r="B7" s="18" t="s">
        <v>19</v>
      </c>
      <c r="C7">
        <v>7.6</v>
      </c>
      <c r="D7">
        <v>0.4</v>
      </c>
      <c r="E7">
        <v>0</v>
      </c>
      <c r="F7">
        <v>1.6</v>
      </c>
      <c r="G7">
        <v>5.6</v>
      </c>
      <c r="H7">
        <v>130.39999999999998</v>
      </c>
      <c r="I7" s="2">
        <v>5.8282208588957066E-2</v>
      </c>
      <c r="J7">
        <f t="shared" si="0"/>
        <v>20.900000000000006</v>
      </c>
      <c r="K7">
        <v>109.49999999999997</v>
      </c>
      <c r="L7" s="2">
        <v>6.9406392694063943E-2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0</v>
      </c>
      <c r="W7">
        <v>0</v>
      </c>
      <c r="X7">
        <v>0</v>
      </c>
      <c r="Y7" s="2">
        <v>0</v>
      </c>
    </row>
    <row r="8" spans="1:25" x14ac:dyDescent="0.2">
      <c r="A8" s="3" t="s">
        <v>20</v>
      </c>
      <c r="B8" s="1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2">
        <v>0</v>
      </c>
      <c r="J8">
        <f t="shared" si="0"/>
        <v>0</v>
      </c>
      <c r="K8">
        <v>0</v>
      </c>
      <c r="L8" s="2">
        <v>0</v>
      </c>
      <c r="N8" s="17">
        <v>301</v>
      </c>
      <c r="O8" t="s">
        <v>153</v>
      </c>
      <c r="P8">
        <v>0</v>
      </c>
      <c r="Q8">
        <v>0.3</v>
      </c>
      <c r="R8">
        <v>0</v>
      </c>
      <c r="S8">
        <v>0</v>
      </c>
      <c r="T8">
        <v>-0.3</v>
      </c>
      <c r="U8">
        <v>0.5</v>
      </c>
      <c r="V8" s="2">
        <v>0</v>
      </c>
      <c r="W8">
        <v>0</v>
      </c>
      <c r="X8">
        <v>0.5</v>
      </c>
      <c r="Y8" s="2">
        <v>0</v>
      </c>
    </row>
    <row r="9" spans="1:25" x14ac:dyDescent="0.2">
      <c r="A9" s="3" t="s">
        <v>22</v>
      </c>
      <c r="B9" s="18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2">
        <v>0</v>
      </c>
      <c r="J9">
        <f t="shared" si="0"/>
        <v>0</v>
      </c>
      <c r="K9">
        <v>0</v>
      </c>
      <c r="L9" s="2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v>0</v>
      </c>
      <c r="X9">
        <v>0</v>
      </c>
      <c r="Y9" s="2">
        <v>0</v>
      </c>
    </row>
    <row r="10" spans="1:25" x14ac:dyDescent="0.2">
      <c r="A10" s="3" t="s">
        <v>24</v>
      </c>
      <c r="B10" s="18" t="s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2">
        <v>0</v>
      </c>
      <c r="J10">
        <f t="shared" si="0"/>
        <v>0</v>
      </c>
      <c r="K10">
        <v>0</v>
      </c>
      <c r="L10" s="2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v>0</v>
      </c>
      <c r="X10">
        <v>0</v>
      </c>
      <c r="Y10" s="2">
        <v>0</v>
      </c>
    </row>
    <row r="11" spans="1:25" x14ac:dyDescent="0.2">
      <c r="A11" s="3" t="s">
        <v>26</v>
      </c>
      <c r="B11" s="18" t="s">
        <v>27</v>
      </c>
      <c r="C11">
        <v>17.8</v>
      </c>
      <c r="D11">
        <v>41.9</v>
      </c>
      <c r="E11">
        <v>0</v>
      </c>
      <c r="F11">
        <v>0</v>
      </c>
      <c r="G11">
        <v>-24.099999999999998</v>
      </c>
      <c r="H11">
        <v>70.8</v>
      </c>
      <c r="I11" s="2">
        <v>0.25141242937853109</v>
      </c>
      <c r="J11">
        <f t="shared" si="0"/>
        <v>0</v>
      </c>
      <c r="K11">
        <v>70.8</v>
      </c>
      <c r="L11" s="2">
        <v>0.25141242937853109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30.3</v>
      </c>
      <c r="V11" s="2">
        <v>0</v>
      </c>
      <c r="W11">
        <v>0</v>
      </c>
      <c r="X11">
        <v>30.3</v>
      </c>
      <c r="Y11" s="2">
        <v>0</v>
      </c>
    </row>
    <row r="12" spans="1:25" x14ac:dyDescent="0.2">
      <c r="A12" s="3" t="s">
        <v>28</v>
      </c>
      <c r="B12" s="18" t="s">
        <v>29</v>
      </c>
      <c r="C12">
        <v>5.8</v>
      </c>
      <c r="D12">
        <v>0.5</v>
      </c>
      <c r="E12">
        <v>0</v>
      </c>
      <c r="F12">
        <v>3.1</v>
      </c>
      <c r="G12">
        <v>2.1999999999999997</v>
      </c>
      <c r="H12">
        <v>69.699999999999989</v>
      </c>
      <c r="I12" s="2">
        <v>8.3213773314203737E-2</v>
      </c>
      <c r="J12">
        <f t="shared" si="0"/>
        <v>5.2999999999999972</v>
      </c>
      <c r="K12">
        <v>64.399999999999991</v>
      </c>
      <c r="L12" s="2">
        <v>9.0062111801242239E-2</v>
      </c>
      <c r="N12" s="17">
        <v>403</v>
      </c>
      <c r="O12" t="s">
        <v>156</v>
      </c>
      <c r="P12">
        <v>0.4</v>
      </c>
      <c r="Q12">
        <v>0</v>
      </c>
      <c r="R12">
        <v>0</v>
      </c>
      <c r="S12">
        <v>0</v>
      </c>
      <c r="T12">
        <v>0.4</v>
      </c>
      <c r="U12">
        <v>4.9000000000000004</v>
      </c>
      <c r="V12" s="2">
        <v>8.1632653061224483E-2</v>
      </c>
      <c r="W12">
        <v>0</v>
      </c>
      <c r="X12">
        <v>4.9000000000000004</v>
      </c>
      <c r="Y12" s="2">
        <v>8.1632653061224483E-2</v>
      </c>
    </row>
    <row r="13" spans="1:25" x14ac:dyDescent="0.2">
      <c r="A13" s="3" t="s">
        <v>30</v>
      </c>
      <c r="B13" s="18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2">
        <v>0</v>
      </c>
      <c r="J13">
        <f t="shared" si="0"/>
        <v>0</v>
      </c>
      <c r="K13">
        <v>0</v>
      </c>
      <c r="L13" s="2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 s="2">
        <v>0</v>
      </c>
      <c r="W13">
        <v>0</v>
      </c>
      <c r="X13">
        <v>1</v>
      </c>
      <c r="Y13" s="2">
        <v>0</v>
      </c>
    </row>
    <row r="14" spans="1:25" x14ac:dyDescent="0.2">
      <c r="A14" s="3" t="s">
        <v>32</v>
      </c>
      <c r="B14" s="18" t="s">
        <v>33</v>
      </c>
      <c r="C14">
        <v>0</v>
      </c>
      <c r="D14">
        <v>0</v>
      </c>
      <c r="E14">
        <v>0</v>
      </c>
      <c r="F14">
        <v>0</v>
      </c>
      <c r="G14">
        <v>0</v>
      </c>
      <c r="H14">
        <v>33.299999999999997</v>
      </c>
      <c r="I14" s="2">
        <v>0</v>
      </c>
      <c r="J14">
        <f t="shared" si="0"/>
        <v>0</v>
      </c>
      <c r="K14">
        <v>33.299999999999997</v>
      </c>
      <c r="L14" s="2">
        <v>0</v>
      </c>
      <c r="N14" s="17">
        <v>501</v>
      </c>
      <c r="O14" t="s">
        <v>157</v>
      </c>
      <c r="P14">
        <v>0</v>
      </c>
      <c r="Q14">
        <v>0.79999999999999993</v>
      </c>
      <c r="R14">
        <v>0</v>
      </c>
      <c r="S14">
        <v>0</v>
      </c>
      <c r="T14">
        <v>-0.79999999999999993</v>
      </c>
      <c r="U14">
        <v>13.7</v>
      </c>
      <c r="V14" s="2">
        <v>0</v>
      </c>
      <c r="W14">
        <v>0</v>
      </c>
      <c r="X14">
        <v>13.7</v>
      </c>
      <c r="Y14" s="2">
        <v>0</v>
      </c>
    </row>
    <row r="15" spans="1:25" x14ac:dyDescent="0.2">
      <c r="A15" s="3" t="s">
        <v>34</v>
      </c>
      <c r="B15" s="18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2">
        <v>0</v>
      </c>
      <c r="J15">
        <f t="shared" si="0"/>
        <v>0</v>
      </c>
      <c r="K15">
        <v>0</v>
      </c>
      <c r="L15" s="2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v>0</v>
      </c>
      <c r="X15">
        <v>0</v>
      </c>
      <c r="Y15" s="2">
        <v>0</v>
      </c>
    </row>
    <row r="16" spans="1:25" x14ac:dyDescent="0.2">
      <c r="A16" s="3" t="s">
        <v>36</v>
      </c>
      <c r="B16" s="18" t="s">
        <v>37</v>
      </c>
      <c r="C16">
        <v>24.3</v>
      </c>
      <c r="D16">
        <v>17.3</v>
      </c>
      <c r="E16">
        <v>0</v>
      </c>
      <c r="F16">
        <v>0</v>
      </c>
      <c r="G16">
        <v>7</v>
      </c>
      <c r="H16">
        <v>45.400000000000006</v>
      </c>
      <c r="I16" s="2">
        <v>0.53524229074889862</v>
      </c>
      <c r="J16">
        <f t="shared" si="0"/>
        <v>0</v>
      </c>
      <c r="K16">
        <v>45.400000000000006</v>
      </c>
      <c r="L16" s="2">
        <v>0.53524229074889862</v>
      </c>
      <c r="N16" s="17">
        <v>503</v>
      </c>
      <c r="O16" t="s">
        <v>159</v>
      </c>
      <c r="P16">
        <v>0</v>
      </c>
      <c r="Q16">
        <v>0.1</v>
      </c>
      <c r="R16">
        <v>0</v>
      </c>
      <c r="S16">
        <v>0</v>
      </c>
      <c r="T16">
        <v>-0.1</v>
      </c>
      <c r="U16">
        <v>0.2</v>
      </c>
      <c r="V16" s="2">
        <v>0</v>
      </c>
      <c r="W16">
        <v>0</v>
      </c>
      <c r="X16">
        <v>0.2</v>
      </c>
      <c r="Y16" s="2">
        <v>0</v>
      </c>
    </row>
    <row r="17" spans="1:25" x14ac:dyDescent="0.2">
      <c r="A17" s="3" t="s">
        <v>38</v>
      </c>
      <c r="B17" s="18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2">
        <v>0</v>
      </c>
      <c r="J17">
        <f t="shared" si="0"/>
        <v>0</v>
      </c>
      <c r="K17">
        <v>0</v>
      </c>
      <c r="L17" s="2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</v>
      </c>
      <c r="V17" s="2">
        <v>0</v>
      </c>
      <c r="W17">
        <v>0</v>
      </c>
      <c r="X17">
        <v>1</v>
      </c>
      <c r="Y17" s="2">
        <v>0</v>
      </c>
    </row>
    <row r="18" spans="1:25" x14ac:dyDescent="0.2">
      <c r="A18" s="3" t="s">
        <v>40</v>
      </c>
      <c r="B18" s="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2">
        <v>0</v>
      </c>
      <c r="J18">
        <f t="shared" si="0"/>
        <v>0</v>
      </c>
      <c r="K18">
        <v>0</v>
      </c>
      <c r="L18" s="2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v>0</v>
      </c>
      <c r="X18">
        <v>0</v>
      </c>
      <c r="Y18" s="2">
        <v>0</v>
      </c>
    </row>
    <row r="19" spans="1:25" x14ac:dyDescent="0.2">
      <c r="A19" s="3" t="s">
        <v>42</v>
      </c>
      <c r="B19" s="18" t="s">
        <v>43</v>
      </c>
      <c r="C19">
        <v>6.3</v>
      </c>
      <c r="D19">
        <v>0.79999999999999993</v>
      </c>
      <c r="E19">
        <v>0</v>
      </c>
      <c r="F19">
        <v>0</v>
      </c>
      <c r="G19">
        <v>5.5</v>
      </c>
      <c r="H19">
        <v>24.499999999999996</v>
      </c>
      <c r="I19" s="2">
        <v>0.25714285714285717</v>
      </c>
      <c r="J19">
        <f t="shared" si="0"/>
        <v>0.30000000000000071</v>
      </c>
      <c r="K19">
        <v>24.199999999999996</v>
      </c>
      <c r="L19" s="2">
        <v>0.26033057851239672</v>
      </c>
      <c r="N19" s="17">
        <v>506</v>
      </c>
      <c r="O19" t="s">
        <v>162</v>
      </c>
      <c r="P19">
        <v>9.1</v>
      </c>
      <c r="Q19">
        <v>0.4</v>
      </c>
      <c r="R19">
        <v>0</v>
      </c>
      <c r="S19">
        <v>0.8</v>
      </c>
      <c r="T19">
        <v>7.9</v>
      </c>
      <c r="U19">
        <v>124.89999999999999</v>
      </c>
      <c r="V19" s="2">
        <v>7.2858286629303451E-2</v>
      </c>
      <c r="W19">
        <v>13.5</v>
      </c>
      <c r="X19">
        <v>111.39999999999999</v>
      </c>
      <c r="Y19" s="2">
        <v>8.1687612208258528E-2</v>
      </c>
    </row>
    <row r="20" spans="1:25" x14ac:dyDescent="0.2">
      <c r="A20" s="3" t="s">
        <v>44</v>
      </c>
      <c r="B20" s="18" t="s">
        <v>45</v>
      </c>
      <c r="C20">
        <v>0</v>
      </c>
      <c r="D20">
        <v>0</v>
      </c>
      <c r="E20">
        <v>0</v>
      </c>
      <c r="F20">
        <v>0</v>
      </c>
      <c r="G20">
        <v>0</v>
      </c>
      <c r="H20">
        <v>30.3</v>
      </c>
      <c r="I20" s="2">
        <v>0</v>
      </c>
      <c r="J20">
        <f t="shared" si="0"/>
        <v>0</v>
      </c>
      <c r="K20">
        <v>30.3</v>
      </c>
      <c r="L20" s="2">
        <v>0</v>
      </c>
      <c r="N20" s="17">
        <v>507</v>
      </c>
      <c r="O20" t="s">
        <v>163</v>
      </c>
      <c r="P20">
        <v>13.6</v>
      </c>
      <c r="Q20">
        <v>1.1000000000000001</v>
      </c>
      <c r="R20">
        <v>0</v>
      </c>
      <c r="S20">
        <v>16.400000000000002</v>
      </c>
      <c r="T20">
        <v>-3.8999999999999981</v>
      </c>
      <c r="U20">
        <v>274.7</v>
      </c>
      <c r="V20" s="2">
        <v>4.9508554787040408E-2</v>
      </c>
      <c r="W20">
        <v>96.300000000000011</v>
      </c>
      <c r="X20">
        <v>178.39999999999998</v>
      </c>
      <c r="Y20" s="2">
        <v>7.6233183856502254E-2</v>
      </c>
    </row>
    <row r="21" spans="1:25" x14ac:dyDescent="0.2">
      <c r="A21" s="3" t="s">
        <v>46</v>
      </c>
      <c r="B21" s="18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2">
        <v>0</v>
      </c>
      <c r="J21">
        <f t="shared" si="0"/>
        <v>0</v>
      </c>
      <c r="K21">
        <v>0</v>
      </c>
      <c r="L21" s="2">
        <v>0</v>
      </c>
      <c r="N21" s="17">
        <v>508</v>
      </c>
      <c r="O21" t="s">
        <v>164</v>
      </c>
      <c r="P21">
        <v>0</v>
      </c>
      <c r="Q21">
        <v>0</v>
      </c>
      <c r="R21">
        <v>0</v>
      </c>
      <c r="S21">
        <v>0.1</v>
      </c>
      <c r="T21">
        <v>-0.1</v>
      </c>
      <c r="U21">
        <v>3.3</v>
      </c>
      <c r="V21" s="2">
        <v>0</v>
      </c>
      <c r="W21">
        <v>0</v>
      </c>
      <c r="X21">
        <v>3.3</v>
      </c>
      <c r="Y21" s="2">
        <v>0</v>
      </c>
    </row>
    <row r="22" spans="1:25" x14ac:dyDescent="0.2">
      <c r="A22" s="3" t="s">
        <v>48</v>
      </c>
      <c r="B22" s="18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2">
        <v>0</v>
      </c>
      <c r="J22">
        <f t="shared" si="0"/>
        <v>0</v>
      </c>
      <c r="K22">
        <v>0</v>
      </c>
      <c r="L22" s="2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v>0</v>
      </c>
      <c r="X22">
        <v>0</v>
      </c>
      <c r="Y22" s="2">
        <v>0</v>
      </c>
    </row>
    <row r="23" spans="1:25" x14ac:dyDescent="0.2">
      <c r="A23" s="3" t="s">
        <v>50</v>
      </c>
      <c r="B23" s="18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2">
        <v>0</v>
      </c>
      <c r="J23">
        <f t="shared" si="0"/>
        <v>0</v>
      </c>
      <c r="K23">
        <v>0</v>
      </c>
      <c r="L23" s="2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14.9</v>
      </c>
      <c r="V23" s="2">
        <v>0</v>
      </c>
      <c r="W23">
        <v>0</v>
      </c>
      <c r="X23">
        <v>14.9</v>
      </c>
      <c r="Y23" s="2">
        <v>0</v>
      </c>
    </row>
    <row r="24" spans="1:25" x14ac:dyDescent="0.2">
      <c r="A24" s="3" t="s">
        <v>52</v>
      </c>
      <c r="B24" s="18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2">
        <v>0</v>
      </c>
      <c r="J24">
        <f t="shared" si="0"/>
        <v>0</v>
      </c>
      <c r="K24">
        <v>0</v>
      </c>
      <c r="L24" s="2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1.7</v>
      </c>
      <c r="V24" s="2">
        <v>0</v>
      </c>
      <c r="W24">
        <v>0</v>
      </c>
      <c r="X24">
        <v>1.7</v>
      </c>
      <c r="Y24" s="2">
        <v>0</v>
      </c>
    </row>
    <row r="25" spans="1:25" x14ac:dyDescent="0.2">
      <c r="A25" s="3" t="s">
        <v>54</v>
      </c>
      <c r="B25" s="18" t="s">
        <v>55</v>
      </c>
      <c r="C25">
        <v>135.70000000000002</v>
      </c>
      <c r="D25">
        <v>0</v>
      </c>
      <c r="E25">
        <v>0</v>
      </c>
      <c r="F25">
        <v>0</v>
      </c>
      <c r="G25">
        <v>135.70000000000002</v>
      </c>
      <c r="H25">
        <v>464.09999999999997</v>
      </c>
      <c r="I25" s="2">
        <v>0.29239388062917482</v>
      </c>
      <c r="J25">
        <f t="shared" si="0"/>
        <v>0</v>
      </c>
      <c r="K25">
        <v>464.09999999999997</v>
      </c>
      <c r="L25" s="2">
        <v>0.29239388062917482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v>0</v>
      </c>
      <c r="X25">
        <v>0</v>
      </c>
      <c r="Y25" s="2">
        <v>0</v>
      </c>
    </row>
    <row r="26" spans="1:25" x14ac:dyDescent="0.2">
      <c r="A26" s="3" t="s">
        <v>56</v>
      </c>
      <c r="B26" t="s">
        <v>57</v>
      </c>
      <c r="C26">
        <v>0</v>
      </c>
      <c r="D26">
        <v>0.30000000000000004</v>
      </c>
      <c r="E26">
        <v>0</v>
      </c>
      <c r="F26">
        <v>0</v>
      </c>
      <c r="G26">
        <v>-0.30000000000000004</v>
      </c>
      <c r="H26">
        <v>90.6</v>
      </c>
      <c r="I26" s="2">
        <v>0</v>
      </c>
      <c r="J26">
        <f t="shared" si="0"/>
        <v>0</v>
      </c>
      <c r="K26">
        <v>90.6</v>
      </c>
      <c r="L26" s="2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 s="2">
        <v>0</v>
      </c>
      <c r="W26">
        <v>0</v>
      </c>
      <c r="X26">
        <v>2</v>
      </c>
      <c r="Y26" s="2">
        <v>0</v>
      </c>
    </row>
    <row r="27" spans="1:25" x14ac:dyDescent="0.2">
      <c r="A27" s="3" t="s">
        <v>58</v>
      </c>
      <c r="B27" s="18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2">
        <v>0</v>
      </c>
      <c r="J27">
        <f t="shared" si="0"/>
        <v>0</v>
      </c>
      <c r="K27">
        <v>0</v>
      </c>
      <c r="L27" s="2">
        <v>0</v>
      </c>
      <c r="N27" s="17">
        <v>603</v>
      </c>
      <c r="O27" t="s">
        <v>170</v>
      </c>
      <c r="P27">
        <v>0.8</v>
      </c>
      <c r="Q27">
        <v>0</v>
      </c>
      <c r="R27">
        <v>0</v>
      </c>
      <c r="S27">
        <v>0.1</v>
      </c>
      <c r="T27">
        <v>0.70000000000000007</v>
      </c>
      <c r="U27">
        <v>0.8</v>
      </c>
      <c r="V27" s="2">
        <v>1</v>
      </c>
      <c r="W27">
        <v>0</v>
      </c>
      <c r="X27">
        <v>0.8</v>
      </c>
      <c r="Y27" s="2">
        <v>1</v>
      </c>
    </row>
    <row r="28" spans="1:25" x14ac:dyDescent="0.2">
      <c r="A28" s="3" t="s">
        <v>60</v>
      </c>
      <c r="B28" s="18" t="s">
        <v>61</v>
      </c>
      <c r="C28">
        <v>0</v>
      </c>
      <c r="D28">
        <v>0.3</v>
      </c>
      <c r="E28">
        <v>0</v>
      </c>
      <c r="F28">
        <v>0</v>
      </c>
      <c r="G28">
        <v>-0.3</v>
      </c>
      <c r="H28">
        <v>0.5</v>
      </c>
      <c r="I28" s="2">
        <v>0</v>
      </c>
      <c r="J28">
        <f t="shared" si="0"/>
        <v>0</v>
      </c>
      <c r="K28">
        <v>0.5</v>
      </c>
      <c r="L28" s="2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v>0</v>
      </c>
      <c r="X28">
        <v>0</v>
      </c>
      <c r="Y28" s="2">
        <v>0</v>
      </c>
    </row>
    <row r="29" spans="1:25" x14ac:dyDescent="0.2">
      <c r="A29" s="3" t="s">
        <v>62</v>
      </c>
      <c r="B29" s="18" t="s">
        <v>63</v>
      </c>
      <c r="C29">
        <v>0</v>
      </c>
      <c r="D29">
        <v>0</v>
      </c>
      <c r="E29">
        <v>0</v>
      </c>
      <c r="F29">
        <v>0</v>
      </c>
      <c r="G29">
        <v>0</v>
      </c>
      <c r="H29">
        <v>0.7</v>
      </c>
      <c r="I29" s="2">
        <v>0</v>
      </c>
      <c r="J29">
        <f t="shared" si="0"/>
        <v>0</v>
      </c>
      <c r="K29">
        <v>0.7</v>
      </c>
      <c r="L29" s="2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</v>
      </c>
      <c r="D30">
        <v>0</v>
      </c>
      <c r="E30">
        <v>0</v>
      </c>
      <c r="F30">
        <v>0.1</v>
      </c>
      <c r="G30">
        <v>-0.1</v>
      </c>
      <c r="H30">
        <v>1</v>
      </c>
      <c r="I30" s="2">
        <v>0</v>
      </c>
      <c r="J30">
        <f t="shared" si="0"/>
        <v>0</v>
      </c>
      <c r="K30">
        <v>1</v>
      </c>
      <c r="L30" s="2">
        <v>0</v>
      </c>
      <c r="N30" s="17">
        <v>606</v>
      </c>
      <c r="O30" t="s">
        <v>173</v>
      </c>
      <c r="P30">
        <v>130.9</v>
      </c>
      <c r="Q30">
        <v>0</v>
      </c>
      <c r="R30">
        <v>0</v>
      </c>
      <c r="S30">
        <v>0</v>
      </c>
      <c r="T30">
        <v>130.9</v>
      </c>
      <c r="U30">
        <v>429.29999999999995</v>
      </c>
      <c r="V30" s="2">
        <v>0.30491497787095279</v>
      </c>
      <c r="W30">
        <v>0</v>
      </c>
      <c r="X30">
        <v>429.29999999999995</v>
      </c>
      <c r="Y30" s="2">
        <v>0.30491497787095279</v>
      </c>
    </row>
    <row r="31" spans="1:25" x14ac:dyDescent="0.2">
      <c r="A31" s="3" t="s">
        <v>66</v>
      </c>
      <c r="B31" s="18" t="s">
        <v>67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2">
        <v>0</v>
      </c>
      <c r="J31">
        <f t="shared" si="0"/>
        <v>0</v>
      </c>
      <c r="K31">
        <v>0</v>
      </c>
      <c r="L31" s="2">
        <v>0</v>
      </c>
      <c r="N31" s="17">
        <v>607</v>
      </c>
      <c r="O31" t="s">
        <v>174</v>
      </c>
      <c r="P31">
        <v>0</v>
      </c>
      <c r="Q31">
        <v>0</v>
      </c>
      <c r="R31">
        <v>0</v>
      </c>
      <c r="S31">
        <v>0</v>
      </c>
      <c r="T31">
        <v>0</v>
      </c>
      <c r="U31">
        <v>5.4</v>
      </c>
      <c r="V31" s="2">
        <v>0</v>
      </c>
      <c r="W31">
        <v>0</v>
      </c>
      <c r="X31">
        <v>5.4</v>
      </c>
      <c r="Y31" s="2">
        <v>0</v>
      </c>
    </row>
    <row r="32" spans="1:25" x14ac:dyDescent="0.2">
      <c r="A32" s="3" t="s">
        <v>68</v>
      </c>
      <c r="B32" s="18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0</v>
      </c>
      <c r="J32">
        <f t="shared" si="0"/>
        <v>0</v>
      </c>
      <c r="K32">
        <v>0</v>
      </c>
      <c r="L32" s="2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v>0</v>
      </c>
      <c r="X32">
        <v>0</v>
      </c>
      <c r="Y32" s="2">
        <v>0</v>
      </c>
    </row>
    <row r="33" spans="1:25" x14ac:dyDescent="0.2">
      <c r="A33" s="3" t="s">
        <v>70</v>
      </c>
      <c r="B33" s="18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2">
        <v>0</v>
      </c>
      <c r="J33">
        <f t="shared" si="0"/>
        <v>0</v>
      </c>
      <c r="K33">
        <v>0</v>
      </c>
      <c r="L33" s="2">
        <v>0</v>
      </c>
      <c r="N33" s="17">
        <v>609</v>
      </c>
      <c r="O33" t="s">
        <v>176</v>
      </c>
      <c r="P33">
        <v>4.8</v>
      </c>
      <c r="Q33">
        <v>0</v>
      </c>
      <c r="R33">
        <v>0</v>
      </c>
      <c r="S33">
        <v>0</v>
      </c>
      <c r="T33">
        <v>4.8</v>
      </c>
      <c r="U33">
        <v>34.799999999999997</v>
      </c>
      <c r="V33" s="2">
        <v>0.13793103448275862</v>
      </c>
      <c r="W33">
        <v>0</v>
      </c>
      <c r="X33">
        <v>34.799999999999997</v>
      </c>
      <c r="Y33" s="2">
        <v>0.13793103448275862</v>
      </c>
    </row>
    <row r="34" spans="1:25" x14ac:dyDescent="0.2">
      <c r="A34" s="3" t="s">
        <v>72</v>
      </c>
      <c r="B34" s="18" t="s">
        <v>73</v>
      </c>
      <c r="C34">
        <v>0.4</v>
      </c>
      <c r="D34">
        <v>0</v>
      </c>
      <c r="E34">
        <v>0</v>
      </c>
      <c r="F34">
        <v>0</v>
      </c>
      <c r="G34">
        <v>0.4</v>
      </c>
      <c r="H34">
        <v>4.9000000000000004</v>
      </c>
      <c r="I34" s="2">
        <v>8.1632653061224483E-2</v>
      </c>
      <c r="J34">
        <f t="shared" si="0"/>
        <v>0</v>
      </c>
      <c r="K34">
        <v>4.9000000000000004</v>
      </c>
      <c r="L34" s="2">
        <v>8.1632653061224483E-2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v>0</v>
      </c>
      <c r="X34">
        <v>0</v>
      </c>
      <c r="Y34" s="2">
        <v>0</v>
      </c>
    </row>
    <row r="35" spans="1:25" x14ac:dyDescent="0.2">
      <c r="A35" s="3" t="s">
        <v>74</v>
      </c>
      <c r="B35" s="18" t="s">
        <v>75</v>
      </c>
      <c r="C35">
        <v>0.8</v>
      </c>
      <c r="D35">
        <v>0</v>
      </c>
      <c r="E35">
        <v>0</v>
      </c>
      <c r="F35">
        <v>0.1</v>
      </c>
      <c r="G35">
        <v>0.70000000000000007</v>
      </c>
      <c r="H35">
        <v>2.5</v>
      </c>
      <c r="I35" s="2">
        <v>0.32</v>
      </c>
      <c r="J35">
        <f t="shared" si="0"/>
        <v>0</v>
      </c>
      <c r="K35">
        <v>2.5</v>
      </c>
      <c r="L35" s="2">
        <v>0.32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v>0</v>
      </c>
      <c r="X35">
        <v>0</v>
      </c>
      <c r="Y35" s="2">
        <v>0</v>
      </c>
    </row>
    <row r="36" spans="1:25" x14ac:dyDescent="0.2">
      <c r="A36" s="3" t="s">
        <v>76</v>
      </c>
      <c r="B36" s="18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2">
        <v>0</v>
      </c>
      <c r="J36">
        <f t="shared" si="0"/>
        <v>0</v>
      </c>
      <c r="K36">
        <v>0</v>
      </c>
      <c r="L36" s="2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v>0</v>
      </c>
      <c r="X36">
        <v>0</v>
      </c>
      <c r="Y36" s="2">
        <v>0</v>
      </c>
    </row>
    <row r="37" spans="1:25" x14ac:dyDescent="0.2">
      <c r="A37" s="3" t="s">
        <v>78</v>
      </c>
      <c r="B37" s="18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2">
        <v>0</v>
      </c>
      <c r="J37">
        <f t="shared" si="0"/>
        <v>0</v>
      </c>
      <c r="K37">
        <v>0</v>
      </c>
      <c r="L37" s="2">
        <v>0</v>
      </c>
      <c r="N37" s="17">
        <v>703</v>
      </c>
      <c r="O37" t="s">
        <v>180</v>
      </c>
      <c r="P37">
        <v>17.8</v>
      </c>
      <c r="Q37">
        <v>41.9</v>
      </c>
      <c r="R37">
        <v>0</v>
      </c>
      <c r="S37">
        <v>0</v>
      </c>
      <c r="T37">
        <v>-24.099999999999998</v>
      </c>
      <c r="U37">
        <v>70.8</v>
      </c>
      <c r="V37" s="2">
        <v>0.25141242937853109</v>
      </c>
      <c r="W37">
        <v>0</v>
      </c>
      <c r="X37">
        <v>70.8</v>
      </c>
      <c r="Y37" s="2">
        <v>0.25141242937853109</v>
      </c>
    </row>
    <row r="38" spans="1:25" x14ac:dyDescent="0.2">
      <c r="A38" s="3" t="s">
        <v>80</v>
      </c>
      <c r="B38" s="1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 s="2">
        <v>0</v>
      </c>
      <c r="J38">
        <f t="shared" si="0"/>
        <v>0</v>
      </c>
      <c r="K38">
        <v>1</v>
      </c>
      <c r="L38" s="2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v>0</v>
      </c>
      <c r="X38">
        <v>0</v>
      </c>
      <c r="Y38" s="2">
        <v>0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2">
        <v>0</v>
      </c>
      <c r="J39">
        <f t="shared" si="0"/>
        <v>0</v>
      </c>
      <c r="K39">
        <v>0</v>
      </c>
      <c r="L39" s="2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v>0</v>
      </c>
      <c r="X39">
        <v>0</v>
      </c>
      <c r="Y39" s="2">
        <v>0</v>
      </c>
    </row>
    <row r="40" spans="1:25" x14ac:dyDescent="0.2">
      <c r="A40" s="3" t="s">
        <v>84</v>
      </c>
      <c r="B40" s="18" t="s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2</v>
      </c>
      <c r="I40" s="2">
        <v>0</v>
      </c>
      <c r="J40">
        <f t="shared" si="0"/>
        <v>0</v>
      </c>
      <c r="K40">
        <v>2</v>
      </c>
      <c r="L40" s="2">
        <v>0</v>
      </c>
      <c r="N40" s="17">
        <v>706</v>
      </c>
      <c r="O40" t="s">
        <v>183</v>
      </c>
      <c r="P40">
        <v>3</v>
      </c>
      <c r="Q40">
        <v>1.7000000000000002</v>
      </c>
      <c r="R40">
        <v>0</v>
      </c>
      <c r="S40">
        <v>0</v>
      </c>
      <c r="T40">
        <v>1.2999999999999998</v>
      </c>
      <c r="U40">
        <v>3</v>
      </c>
      <c r="V40" s="2">
        <v>1</v>
      </c>
      <c r="W40">
        <v>0</v>
      </c>
      <c r="X40">
        <v>3</v>
      </c>
      <c r="Y40" s="2">
        <v>1</v>
      </c>
    </row>
    <row r="41" spans="1:25" x14ac:dyDescent="0.2">
      <c r="A41" s="3" t="s">
        <v>86</v>
      </c>
      <c r="B41" s="18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2">
        <v>0</v>
      </c>
      <c r="J41">
        <f t="shared" si="0"/>
        <v>0</v>
      </c>
      <c r="K41">
        <v>0</v>
      </c>
      <c r="L41" s="2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v>0</v>
      </c>
      <c r="X41">
        <v>0</v>
      </c>
      <c r="Y41" s="2">
        <v>0</v>
      </c>
    </row>
    <row r="42" spans="1:25" x14ac:dyDescent="0.2">
      <c r="A42" s="3" t="s">
        <v>88</v>
      </c>
      <c r="B42" s="18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2">
        <v>0</v>
      </c>
      <c r="J42">
        <f t="shared" si="0"/>
        <v>0</v>
      </c>
      <c r="K42">
        <v>0</v>
      </c>
      <c r="L42" s="2">
        <v>0</v>
      </c>
      <c r="N42" s="17">
        <v>708</v>
      </c>
      <c r="O42" t="s">
        <v>185</v>
      </c>
      <c r="P42">
        <v>24.3</v>
      </c>
      <c r="Q42">
        <v>17.3</v>
      </c>
      <c r="R42">
        <v>0</v>
      </c>
      <c r="S42">
        <v>0</v>
      </c>
      <c r="T42">
        <v>7</v>
      </c>
      <c r="U42">
        <v>45.400000000000006</v>
      </c>
      <c r="V42" s="2">
        <v>0.53524229074889862</v>
      </c>
      <c r="W42">
        <v>0</v>
      </c>
      <c r="X42">
        <v>45.400000000000006</v>
      </c>
      <c r="Y42" s="2">
        <v>0.53524229074889862</v>
      </c>
    </row>
    <row r="43" spans="1:25" x14ac:dyDescent="0.2">
      <c r="A43" s="3" t="s">
        <v>90</v>
      </c>
      <c r="B43" s="18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2">
        <v>0</v>
      </c>
      <c r="J43">
        <f t="shared" si="0"/>
        <v>0</v>
      </c>
      <c r="K43">
        <v>0</v>
      </c>
      <c r="L43" s="2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v>0</v>
      </c>
      <c r="X43">
        <v>0</v>
      </c>
      <c r="Y43" s="2">
        <v>0</v>
      </c>
    </row>
    <row r="44" spans="1:25" x14ac:dyDescent="0.2">
      <c r="A44" s="3" t="s">
        <v>92</v>
      </c>
      <c r="B44" s="18" t="s">
        <v>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2">
        <v>0</v>
      </c>
      <c r="J44">
        <f t="shared" si="0"/>
        <v>0</v>
      </c>
      <c r="K44">
        <v>0</v>
      </c>
      <c r="L44" s="2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v>0</v>
      </c>
      <c r="X44">
        <v>0</v>
      </c>
      <c r="Y44" s="2">
        <v>0</v>
      </c>
    </row>
    <row r="45" spans="1:25" x14ac:dyDescent="0.2">
      <c r="A45" s="3" t="s">
        <v>94</v>
      </c>
      <c r="B45" s="18" t="s">
        <v>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2">
        <v>0</v>
      </c>
      <c r="J45">
        <f t="shared" si="0"/>
        <v>0</v>
      </c>
      <c r="K45">
        <v>0</v>
      </c>
      <c r="L45" s="2">
        <v>0</v>
      </c>
      <c r="N45" s="17">
        <v>801</v>
      </c>
      <c r="O45" t="s">
        <v>43</v>
      </c>
      <c r="P45">
        <v>6.3</v>
      </c>
      <c r="Q45">
        <v>0.30000000000000004</v>
      </c>
      <c r="R45">
        <v>0</v>
      </c>
      <c r="S45">
        <v>0</v>
      </c>
      <c r="T45">
        <v>5.9999999999999991</v>
      </c>
      <c r="U45">
        <v>16.999999999999996</v>
      </c>
      <c r="V45" s="2">
        <v>0.37058823529411772</v>
      </c>
      <c r="W45">
        <v>0.3</v>
      </c>
      <c r="X45">
        <v>16.699999999999996</v>
      </c>
      <c r="Y45" s="2">
        <v>0.37724550898203602</v>
      </c>
    </row>
    <row r="46" spans="1:25" x14ac:dyDescent="0.2">
      <c r="A46" s="3" t="s">
        <v>96</v>
      </c>
      <c r="B46" s="18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2">
        <v>0</v>
      </c>
      <c r="J46">
        <f t="shared" si="0"/>
        <v>0</v>
      </c>
      <c r="K46">
        <v>0</v>
      </c>
      <c r="L46" s="2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v>0</v>
      </c>
      <c r="X46">
        <v>0</v>
      </c>
      <c r="Y46" s="2">
        <v>0</v>
      </c>
    </row>
    <row r="47" spans="1:25" x14ac:dyDescent="0.2">
      <c r="A47" s="3" t="s">
        <v>98</v>
      </c>
      <c r="B47" s="18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2">
        <v>0</v>
      </c>
      <c r="J47">
        <f t="shared" si="0"/>
        <v>0</v>
      </c>
      <c r="K47">
        <v>0</v>
      </c>
      <c r="L47" s="2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v>0</v>
      </c>
      <c r="X47">
        <v>0</v>
      </c>
      <c r="Y47" s="2">
        <v>0</v>
      </c>
    </row>
    <row r="48" spans="1:25" x14ac:dyDescent="0.2">
      <c r="A48" s="3" t="s">
        <v>100</v>
      </c>
      <c r="B48" s="18" t="s">
        <v>101</v>
      </c>
      <c r="C48">
        <v>2.5</v>
      </c>
      <c r="D48">
        <v>0.8</v>
      </c>
      <c r="E48">
        <v>0</v>
      </c>
      <c r="F48">
        <v>0</v>
      </c>
      <c r="G48">
        <v>1.7</v>
      </c>
      <c r="H48">
        <v>115.99999999999999</v>
      </c>
      <c r="I48" s="2">
        <v>2.1551724137931036E-2</v>
      </c>
      <c r="J48">
        <f t="shared" si="0"/>
        <v>15.799999999999997</v>
      </c>
      <c r="K48">
        <v>100.19999999999999</v>
      </c>
      <c r="L48" s="2">
        <v>2.4950099800399205E-2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v>0</v>
      </c>
      <c r="X48">
        <v>0</v>
      </c>
      <c r="Y48" s="2">
        <v>0</v>
      </c>
    </row>
    <row r="49" spans="1:25" x14ac:dyDescent="0.2">
      <c r="A49" s="3" t="s">
        <v>102</v>
      </c>
      <c r="B49" s="18" t="s">
        <v>103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2">
        <v>0</v>
      </c>
      <c r="J49">
        <f t="shared" si="0"/>
        <v>0</v>
      </c>
      <c r="K49">
        <v>0</v>
      </c>
      <c r="L49" s="2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v>0</v>
      </c>
      <c r="X49">
        <v>0</v>
      </c>
      <c r="Y49" s="2">
        <v>0</v>
      </c>
    </row>
    <row r="50" spans="1:25" x14ac:dyDescent="0.2">
      <c r="A50" s="3" t="s">
        <v>104</v>
      </c>
      <c r="B50" s="18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2">
        <v>0</v>
      </c>
      <c r="J50">
        <f t="shared" si="0"/>
        <v>0</v>
      </c>
      <c r="K50">
        <v>0</v>
      </c>
      <c r="L50" s="2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v>0</v>
      </c>
      <c r="X50">
        <v>0</v>
      </c>
      <c r="Y50" s="2">
        <v>0</v>
      </c>
    </row>
    <row r="51" spans="1:25" x14ac:dyDescent="0.2">
      <c r="A51" s="3" t="s">
        <v>106</v>
      </c>
      <c r="B51" s="18" t="s">
        <v>107</v>
      </c>
      <c r="C51">
        <v>0</v>
      </c>
      <c r="D51">
        <v>0</v>
      </c>
      <c r="E51">
        <v>0</v>
      </c>
      <c r="F51">
        <v>0</v>
      </c>
      <c r="G51">
        <v>0</v>
      </c>
      <c r="H51">
        <v>5.4</v>
      </c>
      <c r="I51" s="2">
        <v>0</v>
      </c>
      <c r="J51">
        <f t="shared" si="0"/>
        <v>0</v>
      </c>
      <c r="K51">
        <v>5.4</v>
      </c>
      <c r="L51" s="2">
        <v>0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v>0</v>
      </c>
      <c r="X51">
        <v>0</v>
      </c>
      <c r="Y51" s="2">
        <v>0</v>
      </c>
    </row>
    <row r="52" spans="1:25" x14ac:dyDescent="0.2">
      <c r="A52" s="3" t="s">
        <v>108</v>
      </c>
      <c r="B52" s="18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90.7</v>
      </c>
      <c r="I52" s="2">
        <v>0</v>
      </c>
      <c r="J52">
        <f t="shared" si="0"/>
        <v>80.3</v>
      </c>
      <c r="K52">
        <v>10.400000000000006</v>
      </c>
      <c r="L52" s="2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v>0</v>
      </c>
      <c r="X52">
        <v>0</v>
      </c>
      <c r="Y52" s="2">
        <v>0</v>
      </c>
    </row>
    <row r="53" spans="1:25" x14ac:dyDescent="0.2">
      <c r="A53" s="3" t="s">
        <v>110</v>
      </c>
      <c r="B53" s="18" t="s">
        <v>111</v>
      </c>
      <c r="C53">
        <v>0</v>
      </c>
      <c r="D53">
        <v>0.2</v>
      </c>
      <c r="E53">
        <v>0</v>
      </c>
      <c r="F53">
        <v>0</v>
      </c>
      <c r="G53">
        <v>-0.2</v>
      </c>
      <c r="H53">
        <v>1.2</v>
      </c>
      <c r="I53" s="2">
        <v>0</v>
      </c>
      <c r="J53">
        <f t="shared" si="0"/>
        <v>0</v>
      </c>
      <c r="K53">
        <v>1.2</v>
      </c>
      <c r="L53" s="2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v>0</v>
      </c>
      <c r="X53">
        <v>0</v>
      </c>
      <c r="Y53" s="2">
        <v>0</v>
      </c>
    </row>
    <row r="54" spans="1:25" x14ac:dyDescent="0.2">
      <c r="A54" s="3" t="s">
        <v>112</v>
      </c>
      <c r="B54" s="18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2">
        <v>0</v>
      </c>
      <c r="J54">
        <f t="shared" si="0"/>
        <v>0</v>
      </c>
      <c r="K54">
        <v>0</v>
      </c>
      <c r="L54" s="2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v>0</v>
      </c>
      <c r="X54">
        <v>0</v>
      </c>
      <c r="Y54" s="2">
        <v>0</v>
      </c>
    </row>
    <row r="55" spans="1:25" x14ac:dyDescent="0.2">
      <c r="A55" s="3" t="s">
        <v>114</v>
      </c>
      <c r="B55" s="18" t="s">
        <v>115</v>
      </c>
      <c r="C55">
        <v>3</v>
      </c>
      <c r="D55">
        <v>1.7000000000000002</v>
      </c>
      <c r="E55">
        <v>0</v>
      </c>
      <c r="F55">
        <v>0</v>
      </c>
      <c r="G55">
        <v>1.2999999999999998</v>
      </c>
      <c r="H55">
        <v>3</v>
      </c>
      <c r="I55" s="2">
        <v>1</v>
      </c>
      <c r="J55">
        <f t="shared" si="0"/>
        <v>0</v>
      </c>
      <c r="K55">
        <v>3</v>
      </c>
      <c r="L55" s="2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v>0</v>
      </c>
      <c r="X55">
        <v>0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2">
        <v>0</v>
      </c>
      <c r="J56">
        <f t="shared" si="0"/>
        <v>0</v>
      </c>
      <c r="K56">
        <v>0</v>
      </c>
      <c r="L56" s="2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v>0</v>
      </c>
      <c r="X56">
        <v>0</v>
      </c>
      <c r="Y56" s="2">
        <v>0</v>
      </c>
    </row>
    <row r="57" spans="1:25" x14ac:dyDescent="0.2">
      <c r="A57" s="3" t="s">
        <v>118</v>
      </c>
      <c r="B57" s="18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2">
        <v>0</v>
      </c>
      <c r="J57">
        <f t="shared" si="0"/>
        <v>0</v>
      </c>
      <c r="K57">
        <v>0</v>
      </c>
      <c r="L57" s="2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33.299999999999997</v>
      </c>
      <c r="V57" s="2">
        <v>0</v>
      </c>
      <c r="W57">
        <v>0</v>
      </c>
      <c r="X57">
        <v>33.299999999999997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14.9</v>
      </c>
      <c r="I58" s="2">
        <v>0</v>
      </c>
      <c r="J58">
        <f t="shared" si="0"/>
        <v>0</v>
      </c>
      <c r="K58">
        <v>14.9</v>
      </c>
      <c r="L58" s="2">
        <v>0</v>
      </c>
    </row>
    <row r="59" spans="1:25" x14ac:dyDescent="0.2">
      <c r="A59" s="3" t="s">
        <v>122</v>
      </c>
      <c r="B59" s="18" t="s">
        <v>123</v>
      </c>
      <c r="C59">
        <v>0</v>
      </c>
      <c r="D59">
        <v>0</v>
      </c>
      <c r="E59">
        <v>0</v>
      </c>
      <c r="F59">
        <v>0</v>
      </c>
      <c r="G59">
        <v>0</v>
      </c>
      <c r="H59">
        <v>2.2999999999999998</v>
      </c>
      <c r="I59" s="2">
        <v>0</v>
      </c>
      <c r="J59">
        <f t="shared" si="0"/>
        <v>0</v>
      </c>
      <c r="K59">
        <v>2.2999999999999998</v>
      </c>
      <c r="L59" s="2">
        <v>0</v>
      </c>
      <c r="O59" t="s">
        <v>213</v>
      </c>
    </row>
    <row r="60" spans="1:25" x14ac:dyDescent="0.2">
      <c r="O60" t="s">
        <v>214</v>
      </c>
      <c r="P60" s="32">
        <v>213.50000000000006</v>
      </c>
      <c r="Q60" s="32">
        <v>64.8</v>
      </c>
      <c r="R60" s="32">
        <v>0</v>
      </c>
      <c r="S60" s="32">
        <v>17.400000000000006</v>
      </c>
      <c r="T60" s="32">
        <v>131.30000000000001</v>
      </c>
      <c r="U60" s="32">
        <v>1313.9999999999998</v>
      </c>
      <c r="V60" s="33">
        <v>0.1624809741248098</v>
      </c>
      <c r="W60" s="32">
        <v>125.9</v>
      </c>
      <c r="X60" s="32">
        <v>1188.0999999999997</v>
      </c>
      <c r="Y60" s="33">
        <v>0.17969867856241067</v>
      </c>
    </row>
    <row r="61" spans="1:25" x14ac:dyDescent="0.2">
      <c r="C61">
        <f>SUM(C2:C60)</f>
        <v>213.50000000000003</v>
      </c>
      <c r="D61">
        <f t="shared" ref="D61:K61" si="1">SUM(D2:D60)</f>
        <v>64.8</v>
      </c>
      <c r="E61">
        <f t="shared" si="1"/>
        <v>0</v>
      </c>
      <c r="F61">
        <f t="shared" si="1"/>
        <v>17.400000000000002</v>
      </c>
      <c r="G61">
        <f t="shared" si="1"/>
        <v>131.30000000000004</v>
      </c>
      <c r="H61">
        <f t="shared" si="1"/>
        <v>1314.0000000000002</v>
      </c>
      <c r="I61" s="2">
        <v>0</v>
      </c>
      <c r="J61">
        <f t="shared" si="1"/>
        <v>125.89999999999999</v>
      </c>
      <c r="K61">
        <f t="shared" si="1"/>
        <v>1188.1000000000004</v>
      </c>
      <c r="L61" s="2">
        <v>0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213.50000000000003</v>
      </c>
      <c r="Q62" s="32">
        <v>64.8</v>
      </c>
      <c r="R62" s="32">
        <v>0</v>
      </c>
      <c r="S62" s="32">
        <v>17.400000000000002</v>
      </c>
      <c r="T62" s="32">
        <v>131.30000000000004</v>
      </c>
      <c r="U62" s="32">
        <v>1314.0000000000002</v>
      </c>
      <c r="V62" s="33">
        <v>0.16248097412480975</v>
      </c>
      <c r="W62" s="32">
        <v>125.9</v>
      </c>
      <c r="X62" s="32">
        <v>1188.1000000000001</v>
      </c>
      <c r="Y62" s="33">
        <v>0.17969867856241056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213.50000000000003</v>
      </c>
      <c r="Q64" s="32">
        <v>64.8</v>
      </c>
      <c r="R64" s="32">
        <v>0</v>
      </c>
      <c r="S64" s="32">
        <v>17.400000000000002</v>
      </c>
      <c r="T64" s="32">
        <v>131.30000000000001</v>
      </c>
      <c r="U64" s="32">
        <v>1313.9999999999998</v>
      </c>
      <c r="V64" s="33">
        <v>0.1624809741248098</v>
      </c>
      <c r="W64" s="32">
        <v>125.9</v>
      </c>
      <c r="X64" s="32">
        <v>1188.0999999999999</v>
      </c>
      <c r="Y64" s="33">
        <v>0.17969867856241062</v>
      </c>
    </row>
    <row r="67" spans="16:25" x14ac:dyDescent="0.2">
      <c r="P67" s="260">
        <v>213.50000000000006</v>
      </c>
      <c r="Q67" s="260">
        <v>64.8</v>
      </c>
      <c r="R67" s="260">
        <v>0</v>
      </c>
      <c r="S67" s="260">
        <v>17.400000000000002</v>
      </c>
      <c r="T67" s="260">
        <v>131.30000000000004</v>
      </c>
      <c r="U67" s="260">
        <v>1314</v>
      </c>
      <c r="V67" s="33">
        <v>0.16248097412480977</v>
      </c>
      <c r="W67" s="260">
        <v>125.89999999999998</v>
      </c>
      <c r="X67" s="260">
        <v>1188.0999999999999</v>
      </c>
      <c r="Y67" s="33">
        <v>0.17969867856241065</v>
      </c>
    </row>
    <row r="69" spans="16:25" x14ac:dyDescent="0.2">
      <c r="P69" s="259" t="s">
        <v>325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9"/>
  <sheetViews>
    <sheetView topLeftCell="E31" workbookViewId="0">
      <selection activeCell="P69" sqref="P69"/>
    </sheetView>
  </sheetViews>
  <sheetFormatPr defaultRowHeight="12.75" x14ac:dyDescent="0.2"/>
  <cols>
    <col min="11" max="11" width="11.42578125" customWidth="1"/>
    <col min="12" max="12" width="11.285156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135</v>
      </c>
      <c r="H1" s="1" t="s">
        <v>136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12.4</v>
      </c>
      <c r="D2">
        <v>0.6</v>
      </c>
      <c r="E2">
        <v>0</v>
      </c>
      <c r="F2">
        <v>0.1</v>
      </c>
      <c r="G2">
        <v>11.700000000000001</v>
      </c>
      <c r="H2">
        <v>19.899999999999999</v>
      </c>
      <c r="I2" s="2">
        <v>0.62311557788944727</v>
      </c>
      <c r="J2">
        <f>H2-K2</f>
        <v>0</v>
      </c>
      <c r="K2">
        <v>19.899999999999999</v>
      </c>
      <c r="L2" s="2">
        <v>0.62311557788944727</v>
      </c>
      <c r="N2" s="17">
        <v>101</v>
      </c>
      <c r="O2" t="s">
        <v>147</v>
      </c>
      <c r="P2">
        <v>172</v>
      </c>
      <c r="Q2">
        <v>47.4</v>
      </c>
      <c r="R2">
        <v>0</v>
      </c>
      <c r="S2">
        <v>21.5</v>
      </c>
      <c r="T2">
        <v>103.10000000000001</v>
      </c>
      <c r="U2">
        <v>545.20000000000005</v>
      </c>
      <c r="V2" s="2">
        <v>0.31548055759354365</v>
      </c>
      <c r="W2">
        <v>22.5</v>
      </c>
      <c r="X2">
        <v>522.70000000000005</v>
      </c>
      <c r="Y2" s="2">
        <v>0.32906064664243351</v>
      </c>
    </row>
    <row r="3" spans="1:25" x14ac:dyDescent="0.2">
      <c r="A3" s="3" t="s">
        <v>10</v>
      </c>
      <c r="B3" s="18" t="s">
        <v>11</v>
      </c>
      <c r="C3">
        <v>0</v>
      </c>
      <c r="D3">
        <v>1.2999999999999998</v>
      </c>
      <c r="E3">
        <v>0</v>
      </c>
      <c r="F3">
        <v>0</v>
      </c>
      <c r="G3">
        <v>-1.2999999999999998</v>
      </c>
      <c r="H3">
        <v>17.200000000000003</v>
      </c>
      <c r="I3" s="2">
        <v>0</v>
      </c>
      <c r="J3">
        <f t="shared" ref="J3:J59" si="0">H3-K3</f>
        <v>7.8000000000000007</v>
      </c>
      <c r="K3">
        <v>9.4000000000000021</v>
      </c>
      <c r="L3" s="2">
        <v>0</v>
      </c>
      <c r="N3" s="17">
        <v>102</v>
      </c>
      <c r="O3" t="s">
        <v>148</v>
      </c>
      <c r="P3">
        <v>16.2</v>
      </c>
      <c r="Q3">
        <v>3.2</v>
      </c>
      <c r="R3">
        <v>0</v>
      </c>
      <c r="S3">
        <v>0.2</v>
      </c>
      <c r="T3">
        <v>12.8</v>
      </c>
      <c r="U3">
        <v>30</v>
      </c>
      <c r="V3" s="2">
        <v>0.53999999999999992</v>
      </c>
      <c r="W3">
        <v>0</v>
      </c>
      <c r="X3">
        <v>30</v>
      </c>
      <c r="Y3" s="2">
        <v>0.53999999999999992</v>
      </c>
    </row>
    <row r="4" spans="1:25" x14ac:dyDescent="0.2">
      <c r="A4" s="3" t="s">
        <v>12</v>
      </c>
      <c r="B4" s="18" t="s">
        <v>13</v>
      </c>
      <c r="C4">
        <v>2.5</v>
      </c>
      <c r="D4">
        <v>1</v>
      </c>
      <c r="E4">
        <v>0</v>
      </c>
      <c r="F4">
        <v>0.2</v>
      </c>
      <c r="G4">
        <v>1.3</v>
      </c>
      <c r="H4">
        <v>19.2</v>
      </c>
      <c r="I4" s="2">
        <v>0.13020833333333334</v>
      </c>
      <c r="J4">
        <f t="shared" si="0"/>
        <v>0</v>
      </c>
      <c r="K4">
        <v>19.2</v>
      </c>
      <c r="L4" s="2">
        <v>0.13020833333333334</v>
      </c>
      <c r="N4" s="17">
        <v>103</v>
      </c>
      <c r="O4" t="s">
        <v>149</v>
      </c>
      <c r="P4">
        <v>84.3</v>
      </c>
      <c r="Q4">
        <v>19.100000000000001</v>
      </c>
      <c r="R4">
        <v>0</v>
      </c>
      <c r="S4">
        <v>0</v>
      </c>
      <c r="T4">
        <v>65.2</v>
      </c>
      <c r="U4">
        <v>102.19999999999999</v>
      </c>
      <c r="V4" s="2">
        <v>0.8248532289628181</v>
      </c>
      <c r="W4">
        <v>4</v>
      </c>
      <c r="X4">
        <v>98.199999999999989</v>
      </c>
      <c r="Y4" s="2">
        <v>0.85845213849287172</v>
      </c>
    </row>
    <row r="5" spans="1:25" x14ac:dyDescent="0.2">
      <c r="A5" s="3" t="s">
        <v>14</v>
      </c>
      <c r="B5" s="18" t="s">
        <v>15</v>
      </c>
      <c r="C5">
        <v>409.79999999999995</v>
      </c>
      <c r="D5">
        <v>104.8</v>
      </c>
      <c r="E5">
        <v>0</v>
      </c>
      <c r="F5">
        <v>105.60000000000001</v>
      </c>
      <c r="G5">
        <v>199.39999999999995</v>
      </c>
      <c r="H5">
        <v>1241.9000000000001</v>
      </c>
      <c r="I5" s="2">
        <v>0.32997825911909168</v>
      </c>
      <c r="J5">
        <f t="shared" si="0"/>
        <v>20.5</v>
      </c>
      <c r="K5">
        <v>1221.4000000000001</v>
      </c>
      <c r="L5" s="2">
        <v>0.33551662027181917</v>
      </c>
      <c r="N5" s="17">
        <v>104</v>
      </c>
      <c r="O5" t="s">
        <v>150</v>
      </c>
      <c r="P5">
        <v>47.1</v>
      </c>
      <c r="Q5">
        <v>8.8000000000000007</v>
      </c>
      <c r="R5">
        <v>0</v>
      </c>
      <c r="S5">
        <v>0</v>
      </c>
      <c r="T5">
        <v>38.300000000000004</v>
      </c>
      <c r="U5">
        <v>112.00000000000001</v>
      </c>
      <c r="V5" s="2">
        <v>0.42053571428571423</v>
      </c>
      <c r="W5">
        <v>14.4</v>
      </c>
      <c r="X5">
        <v>97.600000000000009</v>
      </c>
      <c r="Y5" s="2">
        <v>0.48258196721311475</v>
      </c>
    </row>
    <row r="6" spans="1:25" x14ac:dyDescent="0.2">
      <c r="A6" s="3" t="s">
        <v>16</v>
      </c>
      <c r="B6" s="18" t="s">
        <v>17</v>
      </c>
      <c r="C6">
        <v>0.7</v>
      </c>
      <c r="D6">
        <v>0.60000000000000009</v>
      </c>
      <c r="E6">
        <v>0</v>
      </c>
      <c r="F6">
        <v>0</v>
      </c>
      <c r="G6">
        <v>9.9999999999999867E-2</v>
      </c>
      <c r="H6">
        <v>6.5</v>
      </c>
      <c r="I6" s="2">
        <v>0.10769230769230768</v>
      </c>
      <c r="J6">
        <f t="shared" si="0"/>
        <v>0</v>
      </c>
      <c r="K6">
        <v>6.5</v>
      </c>
      <c r="L6" s="2">
        <v>0.10769230769230768</v>
      </c>
      <c r="N6" s="17">
        <v>201</v>
      </c>
      <c r="O6" t="s">
        <v>151</v>
      </c>
      <c r="P6">
        <v>63.8</v>
      </c>
      <c r="Q6">
        <v>4.9000000000000004</v>
      </c>
      <c r="R6">
        <v>0</v>
      </c>
      <c r="S6">
        <v>0</v>
      </c>
      <c r="T6">
        <v>58.9</v>
      </c>
      <c r="U6">
        <v>115.7</v>
      </c>
      <c r="V6" s="2">
        <v>0.55142610198789965</v>
      </c>
      <c r="W6">
        <v>0</v>
      </c>
      <c r="X6">
        <v>115.7</v>
      </c>
      <c r="Y6" s="2">
        <v>0.55142610198789965</v>
      </c>
    </row>
    <row r="7" spans="1:25" x14ac:dyDescent="0.2">
      <c r="A7" s="3" t="s">
        <v>18</v>
      </c>
      <c r="B7" s="18" t="s">
        <v>19</v>
      </c>
      <c r="C7">
        <v>194.5</v>
      </c>
      <c r="D7">
        <v>41.7</v>
      </c>
      <c r="E7">
        <v>0</v>
      </c>
      <c r="F7">
        <v>36.900000000000006</v>
      </c>
      <c r="G7">
        <v>115.89999999999999</v>
      </c>
      <c r="H7">
        <v>1297.3</v>
      </c>
      <c r="I7" s="2">
        <v>0.1499267709858938</v>
      </c>
      <c r="J7">
        <f t="shared" si="0"/>
        <v>160.70000000000005</v>
      </c>
      <c r="K7">
        <v>1136.5999999999999</v>
      </c>
      <c r="L7" s="2">
        <v>0.17112440612352631</v>
      </c>
      <c r="N7" s="17">
        <v>202</v>
      </c>
      <c r="O7" t="s">
        <v>152</v>
      </c>
      <c r="P7">
        <v>33.800000000000004</v>
      </c>
      <c r="Q7">
        <v>4</v>
      </c>
      <c r="R7">
        <v>0</v>
      </c>
      <c r="S7">
        <v>0</v>
      </c>
      <c r="T7">
        <v>29.799999999999997</v>
      </c>
      <c r="U7">
        <v>35.800000000000011</v>
      </c>
      <c r="V7" s="2">
        <v>0.94413407821229034</v>
      </c>
      <c r="W7">
        <v>0</v>
      </c>
      <c r="X7">
        <v>35.800000000000011</v>
      </c>
      <c r="Y7" s="2">
        <v>0.94413407821229034</v>
      </c>
    </row>
    <row r="8" spans="1:25" x14ac:dyDescent="0.2">
      <c r="A8" s="3" t="s">
        <v>20</v>
      </c>
      <c r="B8" s="18" t="s">
        <v>21</v>
      </c>
      <c r="C8">
        <v>2.4000000000000004</v>
      </c>
      <c r="D8">
        <v>9.9</v>
      </c>
      <c r="E8">
        <v>0</v>
      </c>
      <c r="F8">
        <v>1.3</v>
      </c>
      <c r="G8">
        <v>-8.8000000000000007</v>
      </c>
      <c r="H8">
        <v>130.39999999999998</v>
      </c>
      <c r="I8" s="2">
        <v>1.8404907975460127E-2</v>
      </c>
      <c r="J8">
        <f t="shared" si="0"/>
        <v>0</v>
      </c>
      <c r="K8">
        <v>130.39999999999998</v>
      </c>
      <c r="L8" s="2">
        <v>1.8404907975460127E-2</v>
      </c>
      <c r="N8" s="17">
        <v>301</v>
      </c>
      <c r="O8" t="s">
        <v>153</v>
      </c>
      <c r="P8">
        <v>667.89999999999986</v>
      </c>
      <c r="Q8">
        <v>219.79999999999995</v>
      </c>
      <c r="R8">
        <v>52.3</v>
      </c>
      <c r="S8">
        <v>2.9</v>
      </c>
      <c r="T8">
        <v>392.90000000000009</v>
      </c>
      <c r="U8">
        <v>779.19999999999993</v>
      </c>
      <c r="V8" s="2">
        <v>0.85716119096509236</v>
      </c>
      <c r="W8">
        <v>0.4</v>
      </c>
      <c r="X8">
        <v>778.8</v>
      </c>
      <c r="Y8" s="2">
        <v>0.85760143810991252</v>
      </c>
    </row>
    <row r="9" spans="1:25" x14ac:dyDescent="0.2">
      <c r="A9" s="3" t="s">
        <v>22</v>
      </c>
      <c r="B9" s="18" t="s">
        <v>23</v>
      </c>
      <c r="C9">
        <v>10.3</v>
      </c>
      <c r="D9">
        <v>1.7</v>
      </c>
      <c r="E9">
        <v>0</v>
      </c>
      <c r="F9">
        <v>0</v>
      </c>
      <c r="G9">
        <v>8.6000000000000014</v>
      </c>
      <c r="H9">
        <v>10.4</v>
      </c>
      <c r="I9" s="2">
        <v>0.99038461538461542</v>
      </c>
      <c r="J9">
        <f t="shared" si="0"/>
        <v>0</v>
      </c>
      <c r="K9">
        <v>10.4</v>
      </c>
      <c r="L9" s="2">
        <v>0.99038461538461542</v>
      </c>
      <c r="N9" s="17">
        <v>302</v>
      </c>
      <c r="O9" t="s">
        <v>154</v>
      </c>
      <c r="P9">
        <v>441</v>
      </c>
      <c r="Q9">
        <v>76.400000000000006</v>
      </c>
      <c r="R9">
        <v>0</v>
      </c>
      <c r="S9">
        <v>0</v>
      </c>
      <c r="T9">
        <v>364.6</v>
      </c>
      <c r="U9">
        <v>475.49999999999994</v>
      </c>
      <c r="V9" s="2">
        <v>0.92744479495268151</v>
      </c>
      <c r="W9">
        <v>0</v>
      </c>
      <c r="X9">
        <v>475.49999999999994</v>
      </c>
      <c r="Y9" s="2">
        <v>0.92744479495268151</v>
      </c>
    </row>
    <row r="10" spans="1:25" x14ac:dyDescent="0.2">
      <c r="A10" s="3" t="s">
        <v>24</v>
      </c>
      <c r="B10" s="18" t="s">
        <v>25</v>
      </c>
      <c r="C10">
        <v>1.5</v>
      </c>
      <c r="D10">
        <v>1.5999999999999999</v>
      </c>
      <c r="E10">
        <v>0</v>
      </c>
      <c r="F10">
        <v>1</v>
      </c>
      <c r="G10">
        <v>-1.0999999999999996</v>
      </c>
      <c r="H10">
        <v>18.099999999999998</v>
      </c>
      <c r="I10" s="2">
        <v>8.2872928176795591E-2</v>
      </c>
      <c r="J10">
        <f t="shared" si="0"/>
        <v>0</v>
      </c>
      <c r="K10">
        <v>18.099999999999998</v>
      </c>
      <c r="L10" s="2">
        <v>8.2872928176795591E-2</v>
      </c>
      <c r="N10" s="17">
        <v>401</v>
      </c>
      <c r="O10" t="s">
        <v>93</v>
      </c>
      <c r="P10">
        <v>109.8</v>
      </c>
      <c r="Q10">
        <v>47.699999999999996</v>
      </c>
      <c r="R10">
        <v>11.8</v>
      </c>
      <c r="S10">
        <v>0</v>
      </c>
      <c r="T10">
        <v>50.300000000000004</v>
      </c>
      <c r="U10">
        <v>325</v>
      </c>
      <c r="V10" s="2">
        <v>0.33784615384615385</v>
      </c>
      <c r="W10">
        <v>40.200000000000003</v>
      </c>
      <c r="X10">
        <v>284.8</v>
      </c>
      <c r="Y10" s="2">
        <v>0.3855337078651685</v>
      </c>
    </row>
    <row r="11" spans="1:25" x14ac:dyDescent="0.2">
      <c r="A11" s="3" t="s">
        <v>26</v>
      </c>
      <c r="B11" s="18" t="s">
        <v>27</v>
      </c>
      <c r="C11">
        <v>1663.9</v>
      </c>
      <c r="D11">
        <v>714.70000000000016</v>
      </c>
      <c r="E11">
        <v>0</v>
      </c>
      <c r="F11">
        <v>59.9</v>
      </c>
      <c r="G11">
        <v>889.3</v>
      </c>
      <c r="H11">
        <v>3792.9</v>
      </c>
      <c r="I11" s="2">
        <v>0.43868807508766383</v>
      </c>
      <c r="J11">
        <f t="shared" si="0"/>
        <v>96.5</v>
      </c>
      <c r="K11">
        <v>3696.4</v>
      </c>
      <c r="L11" s="2">
        <v>0.45014067741586411</v>
      </c>
      <c r="N11" s="17">
        <v>402</v>
      </c>
      <c r="O11" t="s">
        <v>155</v>
      </c>
      <c r="P11">
        <v>3.5999999999999996</v>
      </c>
      <c r="Q11">
        <v>0.8</v>
      </c>
      <c r="R11">
        <v>0</v>
      </c>
      <c r="S11">
        <v>0</v>
      </c>
      <c r="T11">
        <v>2.8</v>
      </c>
      <c r="U11">
        <v>6.3999999999999995</v>
      </c>
      <c r="V11" s="2">
        <v>0.5625</v>
      </c>
      <c r="W11">
        <v>0</v>
      </c>
      <c r="X11">
        <v>6.3999999999999995</v>
      </c>
      <c r="Y11" s="2">
        <v>0.5625</v>
      </c>
    </row>
    <row r="12" spans="1:25" x14ac:dyDescent="0.2">
      <c r="A12" s="3" t="s">
        <v>28</v>
      </c>
      <c r="B12" s="18" t="s">
        <v>29</v>
      </c>
      <c r="C12">
        <v>320.90000000000003</v>
      </c>
      <c r="D12">
        <v>82.899999999999991</v>
      </c>
      <c r="E12">
        <v>0</v>
      </c>
      <c r="F12">
        <v>72.8</v>
      </c>
      <c r="G12">
        <v>165.20000000000005</v>
      </c>
      <c r="H12">
        <v>1110.8999999999999</v>
      </c>
      <c r="I12" s="2">
        <v>0.28886488432802238</v>
      </c>
      <c r="J12">
        <f t="shared" si="0"/>
        <v>28</v>
      </c>
      <c r="K12">
        <v>1082.8999999999999</v>
      </c>
      <c r="L12" s="2">
        <v>0.29633391818265775</v>
      </c>
      <c r="N12" s="17">
        <v>403</v>
      </c>
      <c r="O12" t="s">
        <v>156</v>
      </c>
      <c r="P12">
        <v>170.7</v>
      </c>
      <c r="Q12">
        <v>30.900000000000002</v>
      </c>
      <c r="R12">
        <v>0</v>
      </c>
      <c r="S12">
        <v>0</v>
      </c>
      <c r="T12">
        <v>139.80000000000001</v>
      </c>
      <c r="U12">
        <v>183.3</v>
      </c>
      <c r="V12" s="2">
        <v>0.93126022913256945</v>
      </c>
      <c r="W12">
        <v>7.9</v>
      </c>
      <c r="X12">
        <v>175.4</v>
      </c>
      <c r="Y12" s="2">
        <v>0.97320410490307863</v>
      </c>
    </row>
    <row r="13" spans="1:25" x14ac:dyDescent="0.2">
      <c r="A13" s="3" t="s">
        <v>30</v>
      </c>
      <c r="B13" s="18" t="s">
        <v>31</v>
      </c>
      <c r="C13">
        <v>74.7</v>
      </c>
      <c r="D13">
        <v>15.399999999999999</v>
      </c>
      <c r="E13">
        <v>0</v>
      </c>
      <c r="F13">
        <v>0</v>
      </c>
      <c r="G13">
        <v>59.300000000000004</v>
      </c>
      <c r="H13">
        <v>78.899999999999991</v>
      </c>
      <c r="I13" s="2">
        <v>0.946768060836502</v>
      </c>
      <c r="J13">
        <f t="shared" si="0"/>
        <v>0</v>
      </c>
      <c r="K13">
        <v>78.899999999999991</v>
      </c>
      <c r="L13" s="2">
        <v>0.946768060836502</v>
      </c>
      <c r="N13" s="17">
        <v>404</v>
      </c>
      <c r="O13" t="s">
        <v>81</v>
      </c>
      <c r="P13">
        <v>11.1</v>
      </c>
      <c r="Q13">
        <v>12.7</v>
      </c>
      <c r="R13">
        <v>0</v>
      </c>
      <c r="S13">
        <v>0</v>
      </c>
      <c r="T13">
        <v>-1.5999999999999996</v>
      </c>
      <c r="U13">
        <v>292.2</v>
      </c>
      <c r="V13" s="2">
        <v>3.7987679671457907E-2</v>
      </c>
      <c r="W13">
        <v>0</v>
      </c>
      <c r="X13">
        <v>292.2</v>
      </c>
      <c r="Y13" s="2">
        <v>3.7987679671457907E-2</v>
      </c>
    </row>
    <row r="14" spans="1:25" x14ac:dyDescent="0.2">
      <c r="A14" s="3" t="s">
        <v>32</v>
      </c>
      <c r="B14" s="18" t="s">
        <v>33</v>
      </c>
      <c r="C14">
        <v>0</v>
      </c>
      <c r="D14">
        <v>0.4</v>
      </c>
      <c r="E14">
        <v>0</v>
      </c>
      <c r="F14">
        <v>0</v>
      </c>
      <c r="G14">
        <v>-0.4</v>
      </c>
      <c r="H14">
        <v>2845.4</v>
      </c>
      <c r="I14" s="2">
        <v>0</v>
      </c>
      <c r="J14">
        <f t="shared" si="0"/>
        <v>252.59999999999991</v>
      </c>
      <c r="K14">
        <v>2592.8000000000002</v>
      </c>
      <c r="L14" s="2">
        <v>0</v>
      </c>
      <c r="N14" s="17">
        <v>501</v>
      </c>
      <c r="O14" t="s">
        <v>157</v>
      </c>
      <c r="P14">
        <v>82</v>
      </c>
      <c r="Q14">
        <v>25.5</v>
      </c>
      <c r="R14">
        <v>0</v>
      </c>
      <c r="S14">
        <v>6.5999999999999988</v>
      </c>
      <c r="T14">
        <v>49.899999999999991</v>
      </c>
      <c r="U14">
        <v>348.9</v>
      </c>
      <c r="V14" s="2">
        <v>0.23502436228145601</v>
      </c>
      <c r="W14">
        <v>24.5</v>
      </c>
      <c r="X14">
        <v>324.39999999999998</v>
      </c>
      <c r="Y14" s="2">
        <v>0.25277435265104808</v>
      </c>
    </row>
    <row r="15" spans="1:25" x14ac:dyDescent="0.2">
      <c r="A15" s="3" t="s">
        <v>34</v>
      </c>
      <c r="B15" s="18" t="s">
        <v>35</v>
      </c>
      <c r="C15">
        <v>58.1</v>
      </c>
      <c r="D15">
        <v>12.5</v>
      </c>
      <c r="E15">
        <v>0</v>
      </c>
      <c r="F15">
        <v>0</v>
      </c>
      <c r="G15">
        <v>45.6</v>
      </c>
      <c r="H15">
        <v>87.09999999999998</v>
      </c>
      <c r="I15" s="2">
        <v>0.667049368541906</v>
      </c>
      <c r="J15">
        <f t="shared" si="0"/>
        <v>0</v>
      </c>
      <c r="K15">
        <v>87.09999999999998</v>
      </c>
      <c r="L15" s="2">
        <v>0.667049368541906</v>
      </c>
      <c r="N15" s="17">
        <v>502</v>
      </c>
      <c r="O15" t="s">
        <v>158</v>
      </c>
      <c r="P15">
        <v>1.6</v>
      </c>
      <c r="Q15">
        <v>0.5</v>
      </c>
      <c r="R15">
        <v>0</v>
      </c>
      <c r="S15">
        <v>0.6</v>
      </c>
      <c r="T15">
        <v>0.49999999999999983</v>
      </c>
      <c r="U15">
        <v>11.5</v>
      </c>
      <c r="V15" s="2">
        <v>0.1391304347826087</v>
      </c>
      <c r="W15">
        <v>0</v>
      </c>
      <c r="X15">
        <v>11.5</v>
      </c>
      <c r="Y15" s="2">
        <v>0.1391304347826087</v>
      </c>
    </row>
    <row r="16" spans="1:25" x14ac:dyDescent="0.2">
      <c r="A16" s="3" t="s">
        <v>36</v>
      </c>
      <c r="B16" s="18" t="s">
        <v>37</v>
      </c>
      <c r="C16">
        <v>1890.6</v>
      </c>
      <c r="D16">
        <v>606.80000000000007</v>
      </c>
      <c r="E16">
        <v>156</v>
      </c>
      <c r="F16">
        <v>66.3</v>
      </c>
      <c r="G16">
        <v>1061.5</v>
      </c>
      <c r="H16">
        <v>3179.2</v>
      </c>
      <c r="I16" s="2">
        <v>0.59467790639154505</v>
      </c>
      <c r="J16">
        <f t="shared" si="0"/>
        <v>13.300000000000182</v>
      </c>
      <c r="K16">
        <v>3165.8999999999996</v>
      </c>
      <c r="L16" s="2">
        <v>0.59717615843835881</v>
      </c>
      <c r="N16" s="17">
        <v>503</v>
      </c>
      <c r="O16" t="s">
        <v>159</v>
      </c>
      <c r="P16">
        <v>299.10000000000002</v>
      </c>
      <c r="Q16">
        <v>76</v>
      </c>
      <c r="R16">
        <v>0</v>
      </c>
      <c r="S16">
        <v>53.400000000000006</v>
      </c>
      <c r="T16">
        <v>169.70000000000002</v>
      </c>
      <c r="U16">
        <v>555.5</v>
      </c>
      <c r="V16" s="2">
        <v>0.53843384338433853</v>
      </c>
      <c r="W16">
        <v>0</v>
      </c>
      <c r="X16">
        <v>555.5</v>
      </c>
      <c r="Y16" s="2">
        <v>0.53843384338433853</v>
      </c>
    </row>
    <row r="17" spans="1:25" x14ac:dyDescent="0.2">
      <c r="A17" s="3" t="s">
        <v>38</v>
      </c>
      <c r="B17" s="18" t="s">
        <v>39</v>
      </c>
      <c r="C17">
        <v>1054.3</v>
      </c>
      <c r="D17">
        <v>288.60000000000002</v>
      </c>
      <c r="E17">
        <v>0</v>
      </c>
      <c r="F17">
        <v>26.4</v>
      </c>
      <c r="G17">
        <v>739.3</v>
      </c>
      <c r="H17">
        <v>1702.8999999999999</v>
      </c>
      <c r="I17" s="2">
        <v>0.61912032415291562</v>
      </c>
      <c r="J17">
        <f t="shared" si="0"/>
        <v>0</v>
      </c>
      <c r="K17">
        <v>1702.8999999999999</v>
      </c>
      <c r="L17" s="2">
        <v>0.61912032415291562</v>
      </c>
      <c r="N17" s="17">
        <v>504</v>
      </c>
      <c r="O17" t="s">
        <v>160</v>
      </c>
      <c r="P17">
        <v>199.5</v>
      </c>
      <c r="Q17">
        <v>36.4</v>
      </c>
      <c r="R17">
        <v>0</v>
      </c>
      <c r="S17">
        <v>32.299999999999997</v>
      </c>
      <c r="T17">
        <v>130.80000000000001</v>
      </c>
      <c r="U17">
        <v>350.7</v>
      </c>
      <c r="V17" s="2">
        <v>0.56886227544910184</v>
      </c>
      <c r="W17">
        <v>0</v>
      </c>
      <c r="X17">
        <v>350.7</v>
      </c>
      <c r="Y17" s="2">
        <v>0.56886227544910184</v>
      </c>
    </row>
    <row r="18" spans="1:25" x14ac:dyDescent="0.2">
      <c r="A18" s="3" t="s">
        <v>40</v>
      </c>
      <c r="B18" s="18" t="s">
        <v>41</v>
      </c>
      <c r="C18">
        <v>41.800000000000004</v>
      </c>
      <c r="D18">
        <v>8.6999999999999993</v>
      </c>
      <c r="E18">
        <v>0</v>
      </c>
      <c r="F18">
        <v>0.30000000000000004</v>
      </c>
      <c r="G18">
        <v>32.800000000000004</v>
      </c>
      <c r="H18">
        <v>55.2</v>
      </c>
      <c r="I18" s="2">
        <v>0.75724637681159424</v>
      </c>
      <c r="J18">
        <f t="shared" si="0"/>
        <v>0</v>
      </c>
      <c r="K18">
        <v>55.2</v>
      </c>
      <c r="L18" s="2">
        <v>0.75724637681159424</v>
      </c>
      <c r="N18" s="17">
        <v>505</v>
      </c>
      <c r="O18" t="s">
        <v>161</v>
      </c>
      <c r="P18">
        <v>48.100000000000009</v>
      </c>
      <c r="Q18">
        <v>10.1</v>
      </c>
      <c r="R18">
        <v>0</v>
      </c>
      <c r="S18">
        <v>0.30000000000000004</v>
      </c>
      <c r="T18">
        <v>37.700000000000003</v>
      </c>
      <c r="U18">
        <v>62.100000000000009</v>
      </c>
      <c r="V18" s="2">
        <v>0.77455716586151369</v>
      </c>
      <c r="W18">
        <v>0</v>
      </c>
      <c r="X18">
        <v>62.100000000000009</v>
      </c>
      <c r="Y18" s="2">
        <v>0.77455716586151369</v>
      </c>
    </row>
    <row r="19" spans="1:25" x14ac:dyDescent="0.2">
      <c r="A19" s="3" t="s">
        <v>42</v>
      </c>
      <c r="B19" s="18" t="s">
        <v>43</v>
      </c>
      <c r="C19">
        <v>83.1</v>
      </c>
      <c r="D19">
        <v>20.5</v>
      </c>
      <c r="E19">
        <v>0</v>
      </c>
      <c r="F19">
        <v>4</v>
      </c>
      <c r="G19">
        <v>58.599999999999994</v>
      </c>
      <c r="H19">
        <v>250.30000000000004</v>
      </c>
      <c r="I19" s="2">
        <v>0.33200159808230117</v>
      </c>
      <c r="J19">
        <f t="shared" si="0"/>
        <v>10.199999999999989</v>
      </c>
      <c r="K19">
        <v>240.10000000000005</v>
      </c>
      <c r="L19" s="2">
        <v>0.34610578925447721</v>
      </c>
      <c r="N19" s="17">
        <v>506</v>
      </c>
      <c r="O19" t="s">
        <v>162</v>
      </c>
      <c r="P19">
        <v>461.79999999999995</v>
      </c>
      <c r="Q19">
        <v>93.2</v>
      </c>
      <c r="R19">
        <v>0</v>
      </c>
      <c r="S19">
        <v>64</v>
      </c>
      <c r="T19">
        <v>304.60000000000002</v>
      </c>
      <c r="U19">
        <v>2174.3000000000002</v>
      </c>
      <c r="V19" s="2">
        <v>0.21239019454537089</v>
      </c>
      <c r="W19">
        <v>107.19999999999999</v>
      </c>
      <c r="X19">
        <v>2067.1000000000004</v>
      </c>
      <c r="Y19" s="2">
        <v>0.22340476996758737</v>
      </c>
    </row>
    <row r="20" spans="1:25" x14ac:dyDescent="0.2">
      <c r="A20" s="3" t="s">
        <v>44</v>
      </c>
      <c r="B20" s="18" t="s">
        <v>45</v>
      </c>
      <c r="C20">
        <v>67.2</v>
      </c>
      <c r="D20">
        <v>6.3999999999999995</v>
      </c>
      <c r="E20">
        <v>0</v>
      </c>
      <c r="F20">
        <v>0</v>
      </c>
      <c r="G20">
        <v>60.800000000000004</v>
      </c>
      <c r="H20">
        <v>78</v>
      </c>
      <c r="I20" s="2">
        <v>0.86153846153846159</v>
      </c>
      <c r="J20">
        <f t="shared" si="0"/>
        <v>7.5999999999999943</v>
      </c>
      <c r="K20">
        <v>70.400000000000006</v>
      </c>
      <c r="L20" s="2">
        <v>0.95454545454545447</v>
      </c>
      <c r="N20" s="17">
        <v>507</v>
      </c>
      <c r="O20" t="s">
        <v>163</v>
      </c>
      <c r="P20">
        <v>559.6</v>
      </c>
      <c r="Q20">
        <v>123.5</v>
      </c>
      <c r="R20">
        <v>0</v>
      </c>
      <c r="S20">
        <v>109.7</v>
      </c>
      <c r="T20">
        <v>326.39999999999998</v>
      </c>
      <c r="U20">
        <v>2577.3000000000002</v>
      </c>
      <c r="V20" s="2">
        <v>0.21712645016102122</v>
      </c>
      <c r="W20">
        <v>102</v>
      </c>
      <c r="X20">
        <v>2475.3000000000002</v>
      </c>
      <c r="Y20" s="2">
        <v>0.22607360723952652</v>
      </c>
    </row>
    <row r="21" spans="1:25" x14ac:dyDescent="0.2">
      <c r="A21" s="3" t="s">
        <v>46</v>
      </c>
      <c r="B21" s="18" t="s">
        <v>47</v>
      </c>
      <c r="C21">
        <v>833.1</v>
      </c>
      <c r="D21">
        <v>318.10000000000002</v>
      </c>
      <c r="E21">
        <v>0</v>
      </c>
      <c r="F21">
        <v>16.5</v>
      </c>
      <c r="G21">
        <v>498.5</v>
      </c>
      <c r="H21">
        <v>1164.7</v>
      </c>
      <c r="I21" s="2">
        <v>0.71529149137116854</v>
      </c>
      <c r="J21">
        <f t="shared" si="0"/>
        <v>0</v>
      </c>
      <c r="K21">
        <v>1164.7</v>
      </c>
      <c r="L21" s="2">
        <v>0.71529149137116854</v>
      </c>
      <c r="N21" s="17">
        <v>508</v>
      </c>
      <c r="O21" t="s">
        <v>164</v>
      </c>
      <c r="P21">
        <v>37.599999999999994</v>
      </c>
      <c r="Q21">
        <v>26.9</v>
      </c>
      <c r="R21">
        <v>0</v>
      </c>
      <c r="S21">
        <v>33.800000000000004</v>
      </c>
      <c r="T21">
        <v>-23.099999999999998</v>
      </c>
      <c r="U21">
        <v>381.09999999999997</v>
      </c>
      <c r="V21" s="2">
        <v>9.8661768564681174E-2</v>
      </c>
      <c r="W21">
        <v>0.6</v>
      </c>
      <c r="X21">
        <v>380.49999999999994</v>
      </c>
      <c r="Y21" s="2">
        <v>9.8817345597897496E-2</v>
      </c>
    </row>
    <row r="22" spans="1:25" x14ac:dyDescent="0.2">
      <c r="A22" s="3" t="s">
        <v>48</v>
      </c>
      <c r="B22" s="18" t="s">
        <v>49</v>
      </c>
      <c r="C22">
        <v>4.9000000000000004</v>
      </c>
      <c r="D22">
        <v>0.1</v>
      </c>
      <c r="E22">
        <v>0</v>
      </c>
      <c r="F22">
        <v>0</v>
      </c>
      <c r="G22">
        <v>4.8000000000000007</v>
      </c>
      <c r="H22">
        <v>5.8</v>
      </c>
      <c r="I22" s="2">
        <v>0.84482758620689669</v>
      </c>
      <c r="J22">
        <f t="shared" si="0"/>
        <v>0</v>
      </c>
      <c r="K22">
        <v>5.8</v>
      </c>
      <c r="L22" s="2">
        <v>0.84482758620689669</v>
      </c>
      <c r="N22" s="17">
        <v>509</v>
      </c>
      <c r="O22" t="s">
        <v>165</v>
      </c>
      <c r="P22">
        <v>562.9</v>
      </c>
      <c r="Q22">
        <v>132.39999999999998</v>
      </c>
      <c r="R22">
        <v>0</v>
      </c>
      <c r="S22">
        <v>9.9</v>
      </c>
      <c r="T22">
        <v>420.6</v>
      </c>
      <c r="U22">
        <v>946.69999999999993</v>
      </c>
      <c r="V22" s="2">
        <v>0.59459173972747437</v>
      </c>
      <c r="W22">
        <v>0</v>
      </c>
      <c r="X22">
        <v>946.69999999999993</v>
      </c>
      <c r="Y22" s="2">
        <v>0.59459173972747437</v>
      </c>
    </row>
    <row r="23" spans="1:25" x14ac:dyDescent="0.2">
      <c r="A23" s="3" t="s">
        <v>50</v>
      </c>
      <c r="B23" s="18" t="s">
        <v>51</v>
      </c>
      <c r="C23">
        <v>2.6</v>
      </c>
      <c r="D23">
        <v>0</v>
      </c>
      <c r="E23">
        <v>0</v>
      </c>
      <c r="F23">
        <v>0</v>
      </c>
      <c r="G23">
        <v>2.6</v>
      </c>
      <c r="H23">
        <v>2.6</v>
      </c>
      <c r="I23" s="2">
        <v>1</v>
      </c>
      <c r="J23">
        <f t="shared" si="0"/>
        <v>0</v>
      </c>
      <c r="K23">
        <v>2.6</v>
      </c>
      <c r="L23" s="2">
        <v>1</v>
      </c>
      <c r="N23" s="17">
        <v>510</v>
      </c>
      <c r="O23" t="s">
        <v>166</v>
      </c>
      <c r="P23">
        <v>14.799999999999999</v>
      </c>
      <c r="Q23">
        <v>0</v>
      </c>
      <c r="R23">
        <v>0</v>
      </c>
      <c r="S23">
        <v>0</v>
      </c>
      <c r="T23">
        <v>14.799999999999999</v>
      </c>
      <c r="U23">
        <v>506.4</v>
      </c>
      <c r="V23" s="2">
        <v>2.9225908372827802E-2</v>
      </c>
      <c r="W23">
        <v>0</v>
      </c>
      <c r="X23">
        <v>506.4</v>
      </c>
      <c r="Y23" s="2">
        <v>2.9225908372827802E-2</v>
      </c>
    </row>
    <row r="24" spans="1:25" x14ac:dyDescent="0.2">
      <c r="A24" s="3" t="s">
        <v>52</v>
      </c>
      <c r="B24" s="18" t="s">
        <v>53</v>
      </c>
      <c r="C24">
        <v>22.5</v>
      </c>
      <c r="D24">
        <v>5.7999999999999989</v>
      </c>
      <c r="E24">
        <v>0</v>
      </c>
      <c r="F24">
        <v>0</v>
      </c>
      <c r="G24">
        <v>16.700000000000003</v>
      </c>
      <c r="H24">
        <v>73.2</v>
      </c>
      <c r="I24" s="2">
        <v>0.30737704918032788</v>
      </c>
      <c r="J24">
        <f t="shared" si="0"/>
        <v>10.700000000000003</v>
      </c>
      <c r="K24">
        <v>62.5</v>
      </c>
      <c r="L24" s="2">
        <v>0.36</v>
      </c>
      <c r="N24" s="17">
        <v>511</v>
      </c>
      <c r="O24" t="s">
        <v>167</v>
      </c>
      <c r="P24">
        <v>266.8</v>
      </c>
      <c r="Q24">
        <v>24.2</v>
      </c>
      <c r="R24">
        <v>0</v>
      </c>
      <c r="S24">
        <v>4.0999999999999996</v>
      </c>
      <c r="T24">
        <v>238.5</v>
      </c>
      <c r="U24">
        <v>568.70000000000005</v>
      </c>
      <c r="V24" s="2">
        <v>0.46914014418850009</v>
      </c>
      <c r="W24">
        <v>0</v>
      </c>
      <c r="X24">
        <v>568.70000000000005</v>
      </c>
      <c r="Y24" s="2">
        <v>0.46914014418850009</v>
      </c>
    </row>
    <row r="25" spans="1:25" x14ac:dyDescent="0.2">
      <c r="A25" s="3" t="s">
        <v>54</v>
      </c>
      <c r="B25" s="18" t="s">
        <v>55</v>
      </c>
      <c r="C25">
        <v>765.40000000000009</v>
      </c>
      <c r="D25">
        <v>73.400000000000006</v>
      </c>
      <c r="E25">
        <v>25</v>
      </c>
      <c r="F25">
        <v>66.8</v>
      </c>
      <c r="G25">
        <v>600.20000000000005</v>
      </c>
      <c r="H25">
        <v>2101.1999999999998</v>
      </c>
      <c r="I25" s="2">
        <v>0.36426803731201224</v>
      </c>
      <c r="J25">
        <f t="shared" si="0"/>
        <v>306.40000000000009</v>
      </c>
      <c r="K25">
        <v>1794.7999999999997</v>
      </c>
      <c r="L25" s="2">
        <v>0.426454201025184</v>
      </c>
      <c r="N25" s="17">
        <v>601</v>
      </c>
      <c r="O25" t="s">
        <v>168</v>
      </c>
      <c r="P25">
        <v>5.8</v>
      </c>
      <c r="Q25">
        <v>2.4</v>
      </c>
      <c r="R25">
        <v>0</v>
      </c>
      <c r="S25">
        <v>0.2</v>
      </c>
      <c r="T25">
        <v>3.1999999999999997</v>
      </c>
      <c r="U25">
        <v>32.199999999999996</v>
      </c>
      <c r="V25" s="2">
        <v>0.18012422360248448</v>
      </c>
      <c r="W25">
        <v>0</v>
      </c>
      <c r="X25">
        <v>32.199999999999996</v>
      </c>
      <c r="Y25" s="2">
        <v>0.18012422360248448</v>
      </c>
    </row>
    <row r="26" spans="1:25" x14ac:dyDescent="0.2">
      <c r="A26" s="3" t="s">
        <v>56</v>
      </c>
      <c r="B26" t="s">
        <v>57</v>
      </c>
      <c r="C26">
        <v>92.9</v>
      </c>
      <c r="D26">
        <v>29.1</v>
      </c>
      <c r="E26">
        <v>0</v>
      </c>
      <c r="F26">
        <v>20.900000000000002</v>
      </c>
      <c r="G26">
        <v>42.900000000000006</v>
      </c>
      <c r="H26">
        <v>390.8</v>
      </c>
      <c r="I26" s="2">
        <v>0.23771750255885365</v>
      </c>
      <c r="J26">
        <f t="shared" si="0"/>
        <v>11.899999999999977</v>
      </c>
      <c r="K26">
        <v>378.90000000000003</v>
      </c>
      <c r="L26" s="2">
        <v>0.24518342570599103</v>
      </c>
      <c r="N26" s="17">
        <v>602</v>
      </c>
      <c r="O26" t="s">
        <v>169</v>
      </c>
      <c r="P26">
        <v>0</v>
      </c>
      <c r="Q26">
        <v>10.1</v>
      </c>
      <c r="R26">
        <v>0</v>
      </c>
      <c r="S26">
        <v>4.7</v>
      </c>
      <c r="T26">
        <v>-14.8</v>
      </c>
      <c r="U26">
        <v>769.09999999999991</v>
      </c>
      <c r="V26" s="2">
        <v>0</v>
      </c>
      <c r="W26">
        <v>512.4</v>
      </c>
      <c r="X26">
        <v>256.69999999999993</v>
      </c>
      <c r="Y26" s="2">
        <v>0</v>
      </c>
    </row>
    <row r="27" spans="1:25" x14ac:dyDescent="0.2">
      <c r="A27" s="3" t="s">
        <v>58</v>
      </c>
      <c r="B27" s="18" t="s">
        <v>59</v>
      </c>
      <c r="C27">
        <v>81.099999999999994</v>
      </c>
      <c r="D27">
        <v>23.4</v>
      </c>
      <c r="E27">
        <v>0</v>
      </c>
      <c r="F27">
        <v>0</v>
      </c>
      <c r="G27">
        <v>57.699999999999996</v>
      </c>
      <c r="H27">
        <v>220.49999999999997</v>
      </c>
      <c r="I27" s="2">
        <v>0.36780045351473928</v>
      </c>
      <c r="J27">
        <f t="shared" si="0"/>
        <v>0</v>
      </c>
      <c r="K27">
        <v>220.49999999999997</v>
      </c>
      <c r="L27" s="2">
        <v>0.36780045351473928</v>
      </c>
      <c r="N27" s="17">
        <v>603</v>
      </c>
      <c r="O27" t="s">
        <v>170</v>
      </c>
      <c r="P27">
        <v>355.5</v>
      </c>
      <c r="Q27">
        <v>30.799999999999997</v>
      </c>
      <c r="R27">
        <v>0</v>
      </c>
      <c r="S27">
        <v>8.6</v>
      </c>
      <c r="T27">
        <v>316.09999999999997</v>
      </c>
      <c r="U27">
        <v>666.40000000000009</v>
      </c>
      <c r="V27" s="2">
        <v>0.53346338535414162</v>
      </c>
      <c r="W27">
        <v>0</v>
      </c>
      <c r="X27">
        <v>666.40000000000009</v>
      </c>
      <c r="Y27" s="2">
        <v>0.53346338535414162</v>
      </c>
    </row>
    <row r="28" spans="1:25" x14ac:dyDescent="0.2">
      <c r="A28" s="3" t="s">
        <v>60</v>
      </c>
      <c r="B28" s="18" t="s">
        <v>61</v>
      </c>
      <c r="C28">
        <v>592.79999999999995</v>
      </c>
      <c r="D28">
        <v>189.4</v>
      </c>
      <c r="E28">
        <v>10.4</v>
      </c>
      <c r="F28">
        <v>0.6</v>
      </c>
      <c r="G28">
        <v>392.4</v>
      </c>
      <c r="H28">
        <v>592.79999999999995</v>
      </c>
      <c r="I28" s="2">
        <v>1</v>
      </c>
      <c r="J28">
        <f t="shared" si="0"/>
        <v>0</v>
      </c>
      <c r="K28">
        <v>592.79999999999995</v>
      </c>
      <c r="L28" s="2">
        <v>1</v>
      </c>
      <c r="N28" s="17">
        <v>604</v>
      </c>
      <c r="O28" t="s">
        <v>171</v>
      </c>
      <c r="P28">
        <v>0.4</v>
      </c>
      <c r="Q28">
        <v>1.6</v>
      </c>
      <c r="R28">
        <v>0</v>
      </c>
      <c r="S28">
        <v>0.1</v>
      </c>
      <c r="T28">
        <v>-1.3</v>
      </c>
      <c r="U28">
        <v>21.200000000000003</v>
      </c>
      <c r="V28" s="2">
        <v>1.8867924528301886E-2</v>
      </c>
      <c r="W28">
        <v>0</v>
      </c>
      <c r="X28">
        <v>21.200000000000003</v>
      </c>
      <c r="Y28" s="2">
        <v>1.8867924528301886E-2</v>
      </c>
    </row>
    <row r="29" spans="1:25" x14ac:dyDescent="0.2">
      <c r="A29" s="3" t="s">
        <v>62</v>
      </c>
      <c r="B29" s="18" t="s">
        <v>63</v>
      </c>
      <c r="C29">
        <v>43</v>
      </c>
      <c r="D29">
        <v>3.7</v>
      </c>
      <c r="E29">
        <v>0</v>
      </c>
      <c r="F29">
        <v>0</v>
      </c>
      <c r="G29">
        <v>39.299999999999997</v>
      </c>
      <c r="H29">
        <v>70.900000000000006</v>
      </c>
      <c r="I29" s="2">
        <v>0.60648801128349783</v>
      </c>
      <c r="J29">
        <f t="shared" si="0"/>
        <v>0</v>
      </c>
      <c r="K29">
        <v>70.900000000000006</v>
      </c>
      <c r="L29" s="2">
        <v>0.60648801128349783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1.5999999999999999</v>
      </c>
      <c r="D30">
        <v>7.1</v>
      </c>
      <c r="E30">
        <v>0</v>
      </c>
      <c r="F30">
        <v>9.6999999999999993</v>
      </c>
      <c r="G30">
        <v>-15.199999999999998</v>
      </c>
      <c r="H30">
        <v>63.400000000000006</v>
      </c>
      <c r="I30" s="2">
        <v>2.5236593059936904E-2</v>
      </c>
      <c r="J30">
        <f t="shared" si="0"/>
        <v>0</v>
      </c>
      <c r="K30">
        <v>63.400000000000006</v>
      </c>
      <c r="L30" s="2">
        <v>2.5236593059936904E-2</v>
      </c>
      <c r="N30" s="17">
        <v>606</v>
      </c>
      <c r="O30" t="s">
        <v>173</v>
      </c>
      <c r="P30">
        <v>409.7</v>
      </c>
      <c r="Q30">
        <v>1.7</v>
      </c>
      <c r="R30">
        <v>0</v>
      </c>
      <c r="S30">
        <v>58.9</v>
      </c>
      <c r="T30">
        <v>349.1</v>
      </c>
      <c r="U30">
        <v>1592.3</v>
      </c>
      <c r="V30" s="2">
        <v>0.2573007599070527</v>
      </c>
      <c r="W30">
        <v>306.39999999999998</v>
      </c>
      <c r="X30">
        <v>1285.9000000000001</v>
      </c>
      <c r="Y30" s="2">
        <v>0.31860953417839644</v>
      </c>
    </row>
    <row r="31" spans="1:25" x14ac:dyDescent="0.2">
      <c r="A31" s="3" t="s">
        <v>66</v>
      </c>
      <c r="B31" s="18" t="s">
        <v>67</v>
      </c>
      <c r="C31">
        <v>6.7</v>
      </c>
      <c r="D31">
        <v>1.8</v>
      </c>
      <c r="E31">
        <v>0</v>
      </c>
      <c r="F31">
        <v>0</v>
      </c>
      <c r="G31">
        <v>4.9000000000000004</v>
      </c>
      <c r="H31">
        <v>17.600000000000001</v>
      </c>
      <c r="I31" s="2">
        <v>0.38068181818181818</v>
      </c>
      <c r="J31">
        <f t="shared" si="0"/>
        <v>7.9</v>
      </c>
      <c r="K31">
        <v>9.7000000000000011</v>
      </c>
      <c r="L31" s="2">
        <v>0.69072164948453607</v>
      </c>
      <c r="N31" s="17">
        <v>607</v>
      </c>
      <c r="O31" t="s">
        <v>174</v>
      </c>
      <c r="P31">
        <v>95.4</v>
      </c>
      <c r="Q31">
        <v>35</v>
      </c>
      <c r="R31">
        <v>29.1</v>
      </c>
      <c r="S31">
        <v>32.9</v>
      </c>
      <c r="T31">
        <v>-1.6000000000000014</v>
      </c>
      <c r="U31">
        <v>898.1</v>
      </c>
      <c r="V31" s="2">
        <v>0.10622425119697139</v>
      </c>
      <c r="W31">
        <v>3.3</v>
      </c>
      <c r="X31">
        <v>894.80000000000007</v>
      </c>
      <c r="Y31" s="2">
        <v>0.10661600357621814</v>
      </c>
    </row>
    <row r="32" spans="1:25" x14ac:dyDescent="0.2">
      <c r="A32" s="3" t="s">
        <v>68</v>
      </c>
      <c r="B32" s="18" t="s">
        <v>69</v>
      </c>
      <c r="C32">
        <v>69.099999999999994</v>
      </c>
      <c r="D32">
        <v>16.600000000000001</v>
      </c>
      <c r="E32">
        <v>0</v>
      </c>
      <c r="F32">
        <v>5.3000000000000007</v>
      </c>
      <c r="G32">
        <v>47.199999999999989</v>
      </c>
      <c r="H32">
        <v>219.2</v>
      </c>
      <c r="I32" s="2">
        <v>0.31523722627737227</v>
      </c>
      <c r="J32">
        <f t="shared" si="0"/>
        <v>0</v>
      </c>
      <c r="K32">
        <v>219.2</v>
      </c>
      <c r="L32" s="2">
        <v>0.31523722627737227</v>
      </c>
      <c r="N32" s="17">
        <v>608</v>
      </c>
      <c r="O32" t="s">
        <v>175</v>
      </c>
      <c r="P32">
        <v>240.4</v>
      </c>
      <c r="Q32">
        <v>0</v>
      </c>
      <c r="R32">
        <v>0</v>
      </c>
      <c r="S32">
        <v>37.299999999999997</v>
      </c>
      <c r="T32">
        <v>203.10000000000002</v>
      </c>
      <c r="U32">
        <v>985.90000000000009</v>
      </c>
      <c r="V32" s="2">
        <v>0.24383811745613143</v>
      </c>
      <c r="W32">
        <v>179.3</v>
      </c>
      <c r="X32">
        <v>806.60000000000014</v>
      </c>
      <c r="Y32" s="2">
        <v>0.29804116042648149</v>
      </c>
    </row>
    <row r="33" spans="1:25" x14ac:dyDescent="0.2">
      <c r="A33" s="3" t="s">
        <v>70</v>
      </c>
      <c r="B33" s="18" t="s">
        <v>71</v>
      </c>
      <c r="C33">
        <v>16</v>
      </c>
      <c r="D33">
        <v>5.0999999999999996</v>
      </c>
      <c r="E33">
        <v>0</v>
      </c>
      <c r="F33">
        <v>1.8</v>
      </c>
      <c r="G33">
        <v>9.1000000000000014</v>
      </c>
      <c r="H33">
        <v>90.6</v>
      </c>
      <c r="I33" s="2">
        <v>0.17660044150110377</v>
      </c>
      <c r="J33">
        <f t="shared" si="0"/>
        <v>0.59999999999999432</v>
      </c>
      <c r="K33">
        <v>90</v>
      </c>
      <c r="L33" s="2">
        <v>0.17777777777777778</v>
      </c>
      <c r="N33" s="17">
        <v>609</v>
      </c>
      <c r="O33" t="s">
        <v>176</v>
      </c>
      <c r="P33">
        <v>1352.8000000000002</v>
      </c>
      <c r="Q33">
        <v>391.5</v>
      </c>
      <c r="R33">
        <v>25</v>
      </c>
      <c r="S33">
        <v>44.6</v>
      </c>
      <c r="T33">
        <v>891.7</v>
      </c>
      <c r="U33">
        <v>2247.2000000000003</v>
      </c>
      <c r="V33" s="2">
        <v>0.60199359202563185</v>
      </c>
      <c r="W33">
        <v>0</v>
      </c>
      <c r="X33">
        <v>2247.2000000000003</v>
      </c>
      <c r="Y33" s="2">
        <v>0.60199359202563185</v>
      </c>
    </row>
    <row r="34" spans="1:25" x14ac:dyDescent="0.2">
      <c r="A34" s="3" t="s">
        <v>72</v>
      </c>
      <c r="B34" s="18" t="s">
        <v>73</v>
      </c>
      <c r="C34">
        <v>143.19999999999999</v>
      </c>
      <c r="D34">
        <v>29.1</v>
      </c>
      <c r="E34">
        <v>0</v>
      </c>
      <c r="F34">
        <v>0</v>
      </c>
      <c r="G34">
        <v>114.1</v>
      </c>
      <c r="H34">
        <v>1031</v>
      </c>
      <c r="I34" s="2">
        <v>0.13889427740058194</v>
      </c>
      <c r="J34">
        <f t="shared" si="0"/>
        <v>6.2999999999999545</v>
      </c>
      <c r="K34">
        <v>1024.7</v>
      </c>
      <c r="L34" s="2">
        <v>0.13974821899092416</v>
      </c>
      <c r="N34" s="17">
        <v>610</v>
      </c>
      <c r="O34" t="s">
        <v>177</v>
      </c>
      <c r="P34">
        <v>2.6</v>
      </c>
      <c r="Q34">
        <v>0</v>
      </c>
      <c r="R34">
        <v>0</v>
      </c>
      <c r="S34">
        <v>0</v>
      </c>
      <c r="T34">
        <v>2.6</v>
      </c>
      <c r="U34">
        <v>2.6</v>
      </c>
      <c r="V34" s="2">
        <v>1</v>
      </c>
      <c r="W34">
        <v>0</v>
      </c>
      <c r="X34">
        <v>2.6</v>
      </c>
      <c r="Y34" s="2">
        <v>1</v>
      </c>
    </row>
    <row r="35" spans="1:25" x14ac:dyDescent="0.2">
      <c r="A35" s="3" t="s">
        <v>74</v>
      </c>
      <c r="B35" s="18" t="s">
        <v>75</v>
      </c>
      <c r="C35">
        <v>220.60000000000002</v>
      </c>
      <c r="D35">
        <v>23.799999999999997</v>
      </c>
      <c r="E35">
        <v>0</v>
      </c>
      <c r="F35">
        <v>1.6</v>
      </c>
      <c r="G35">
        <v>195.20000000000002</v>
      </c>
      <c r="H35">
        <v>532.79999999999995</v>
      </c>
      <c r="I35" s="2">
        <v>0.4140390390390391</v>
      </c>
      <c r="J35">
        <f t="shared" si="0"/>
        <v>0</v>
      </c>
      <c r="K35">
        <v>532.79999999999995</v>
      </c>
      <c r="L35" s="2">
        <v>0.4140390390390391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v>0.19999999999999998</v>
      </c>
      <c r="U35">
        <v>0.3</v>
      </c>
      <c r="V35" s="2">
        <v>1</v>
      </c>
      <c r="W35">
        <v>0</v>
      </c>
      <c r="X35">
        <v>0.3</v>
      </c>
      <c r="Y35" s="2">
        <v>1</v>
      </c>
    </row>
    <row r="36" spans="1:25" x14ac:dyDescent="0.2">
      <c r="A36" s="3" t="s">
        <v>76</v>
      </c>
      <c r="B36" s="18" t="s">
        <v>77</v>
      </c>
      <c r="C36">
        <v>48.1</v>
      </c>
      <c r="D36">
        <v>20.300000000000004</v>
      </c>
      <c r="E36">
        <v>0</v>
      </c>
      <c r="F36">
        <v>1.3</v>
      </c>
      <c r="G36">
        <v>26.499999999999996</v>
      </c>
      <c r="H36">
        <v>73.400000000000006</v>
      </c>
      <c r="I36" s="2">
        <v>0.65531335149863756</v>
      </c>
      <c r="J36">
        <f t="shared" si="0"/>
        <v>0</v>
      </c>
      <c r="K36">
        <v>73.400000000000006</v>
      </c>
      <c r="L36" s="2">
        <v>0.65531335149863756</v>
      </c>
      <c r="N36" s="17">
        <v>702</v>
      </c>
      <c r="O36" t="s">
        <v>179</v>
      </c>
      <c r="P36">
        <v>422.2000000000001</v>
      </c>
      <c r="Q36">
        <v>208.60000000000002</v>
      </c>
      <c r="R36">
        <v>0</v>
      </c>
      <c r="S36">
        <v>2.9000000000000004</v>
      </c>
      <c r="T36">
        <v>210.70000000000002</v>
      </c>
      <c r="U36">
        <v>1542.2</v>
      </c>
      <c r="V36" s="2">
        <v>0.27376475165348207</v>
      </c>
      <c r="W36">
        <v>39.1</v>
      </c>
      <c r="X36">
        <v>1503.1000000000001</v>
      </c>
      <c r="Y36" s="2">
        <v>0.28088616858492454</v>
      </c>
    </row>
    <row r="37" spans="1:25" x14ac:dyDescent="0.2">
      <c r="A37" s="3" t="s">
        <v>78</v>
      </c>
      <c r="B37" s="18" t="s">
        <v>79</v>
      </c>
      <c r="C37">
        <v>130.80000000000001</v>
      </c>
      <c r="D37">
        <v>35.800000000000004</v>
      </c>
      <c r="E37">
        <v>0</v>
      </c>
      <c r="F37">
        <v>0</v>
      </c>
      <c r="G37">
        <v>95</v>
      </c>
      <c r="H37">
        <v>179.1</v>
      </c>
      <c r="I37" s="2">
        <v>0.730318257956449</v>
      </c>
      <c r="J37">
        <f t="shared" si="0"/>
        <v>29.400000000000006</v>
      </c>
      <c r="K37">
        <v>149.69999999999999</v>
      </c>
      <c r="L37" s="2">
        <v>0.87374749498998006</v>
      </c>
      <c r="N37" s="17">
        <v>703</v>
      </c>
      <c r="O37" t="s">
        <v>180</v>
      </c>
      <c r="P37">
        <v>1634.1</v>
      </c>
      <c r="Q37">
        <v>447.70000000000005</v>
      </c>
      <c r="R37">
        <v>0</v>
      </c>
      <c r="S37">
        <v>26.300000000000004</v>
      </c>
      <c r="T37">
        <v>1160.1000000000001</v>
      </c>
      <c r="U37">
        <v>2151.7000000000003</v>
      </c>
      <c r="V37" s="2">
        <v>0.75944601942649981</v>
      </c>
      <c r="W37">
        <v>0</v>
      </c>
      <c r="X37">
        <v>2151.7000000000003</v>
      </c>
      <c r="Y37" s="2">
        <v>0.75944601942649981</v>
      </c>
    </row>
    <row r="38" spans="1:25" x14ac:dyDescent="0.2">
      <c r="A38" s="3" t="s">
        <v>80</v>
      </c>
      <c r="B38" s="18" t="s">
        <v>81</v>
      </c>
      <c r="C38">
        <v>20.6</v>
      </c>
      <c r="D38">
        <v>14</v>
      </c>
      <c r="E38">
        <v>0</v>
      </c>
      <c r="F38">
        <v>0</v>
      </c>
      <c r="G38">
        <v>6.6000000000000014</v>
      </c>
      <c r="H38">
        <v>251.4</v>
      </c>
      <c r="I38" s="2">
        <v>8.1941129673826579E-2</v>
      </c>
      <c r="J38">
        <f t="shared" si="0"/>
        <v>0</v>
      </c>
      <c r="K38">
        <v>251.4</v>
      </c>
      <c r="L38" s="2">
        <v>8.1941129673826579E-2</v>
      </c>
      <c r="N38" s="17">
        <v>704</v>
      </c>
      <c r="O38" t="s">
        <v>181</v>
      </c>
      <c r="P38">
        <v>74.5</v>
      </c>
      <c r="Q38">
        <v>126.1</v>
      </c>
      <c r="R38">
        <v>0</v>
      </c>
      <c r="S38">
        <v>21.4</v>
      </c>
      <c r="T38">
        <v>-73</v>
      </c>
      <c r="U38">
        <v>500.1</v>
      </c>
      <c r="V38" s="2">
        <v>0.14897020595880822</v>
      </c>
      <c r="W38">
        <v>57.4</v>
      </c>
      <c r="X38">
        <v>442.70000000000005</v>
      </c>
      <c r="Y38" s="2">
        <v>0.16828552066862434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2">
        <v>0</v>
      </c>
      <c r="J39">
        <f t="shared" si="0"/>
        <v>0</v>
      </c>
      <c r="K39">
        <v>0</v>
      </c>
      <c r="L39" s="2">
        <v>0</v>
      </c>
      <c r="N39" s="17">
        <v>705</v>
      </c>
      <c r="O39" t="s">
        <v>182</v>
      </c>
      <c r="P39">
        <v>580.60000000000014</v>
      </c>
      <c r="Q39">
        <v>263.10000000000002</v>
      </c>
      <c r="R39">
        <v>0</v>
      </c>
      <c r="S39">
        <v>19.999999999999996</v>
      </c>
      <c r="T39">
        <v>297.49999999999994</v>
      </c>
      <c r="U39">
        <v>977.8</v>
      </c>
      <c r="V39" s="2">
        <v>0.59378195950092061</v>
      </c>
      <c r="W39">
        <v>0</v>
      </c>
      <c r="X39">
        <v>977.8</v>
      </c>
      <c r="Y39" s="2">
        <v>0.59378195950092061</v>
      </c>
    </row>
    <row r="40" spans="1:25" x14ac:dyDescent="0.2">
      <c r="A40" s="3" t="s">
        <v>84</v>
      </c>
      <c r="B40" s="18" t="s">
        <v>85</v>
      </c>
      <c r="C40">
        <v>261</v>
      </c>
      <c r="D40">
        <v>39.600000000000009</v>
      </c>
      <c r="E40">
        <v>0</v>
      </c>
      <c r="F40">
        <v>14.1</v>
      </c>
      <c r="G40">
        <v>207.29999999999998</v>
      </c>
      <c r="H40">
        <v>1415.3999999999999</v>
      </c>
      <c r="I40" s="2">
        <v>0.18440016956337432</v>
      </c>
      <c r="J40">
        <f t="shared" si="0"/>
        <v>515.69999999999993</v>
      </c>
      <c r="K40">
        <v>899.69999999999993</v>
      </c>
      <c r="L40" s="2">
        <v>0.29009669889963324</v>
      </c>
      <c r="N40" s="17">
        <v>706</v>
      </c>
      <c r="O40" t="s">
        <v>183</v>
      </c>
      <c r="P40">
        <v>1834</v>
      </c>
      <c r="Q40">
        <v>703.8</v>
      </c>
      <c r="R40">
        <v>0</v>
      </c>
      <c r="S40">
        <v>36.6</v>
      </c>
      <c r="T40">
        <v>1093.6000000000001</v>
      </c>
      <c r="U40">
        <v>2557.1</v>
      </c>
      <c r="V40" s="2">
        <v>0.71721872433616207</v>
      </c>
      <c r="W40">
        <v>0</v>
      </c>
      <c r="X40">
        <v>2557.1</v>
      </c>
      <c r="Y40" s="2">
        <v>0.71721872433616207</v>
      </c>
    </row>
    <row r="41" spans="1:25" x14ac:dyDescent="0.2">
      <c r="A41" s="3" t="s">
        <v>86</v>
      </c>
      <c r="B41" s="18" t="s">
        <v>87</v>
      </c>
      <c r="C41">
        <v>182.29999999999998</v>
      </c>
      <c r="D41">
        <v>41.5</v>
      </c>
      <c r="E41">
        <v>0</v>
      </c>
      <c r="F41">
        <v>0</v>
      </c>
      <c r="G41">
        <v>140.79999999999998</v>
      </c>
      <c r="H41">
        <v>186.70000000000002</v>
      </c>
      <c r="I41" s="2">
        <v>0.97643277986073895</v>
      </c>
      <c r="J41">
        <f t="shared" si="0"/>
        <v>0</v>
      </c>
      <c r="K41">
        <v>186.70000000000002</v>
      </c>
      <c r="L41" s="2">
        <v>0.97643277986073895</v>
      </c>
      <c r="N41" s="17">
        <v>707</v>
      </c>
      <c r="O41" t="s">
        <v>184</v>
      </c>
      <c r="P41">
        <v>27.1</v>
      </c>
      <c r="Q41">
        <v>7.1000000000000005</v>
      </c>
      <c r="R41">
        <v>3</v>
      </c>
      <c r="S41">
        <v>0.3</v>
      </c>
      <c r="T41">
        <v>16.700000000000003</v>
      </c>
      <c r="U41">
        <v>32.700000000000003</v>
      </c>
      <c r="V41" s="2">
        <v>0.82874617737003053</v>
      </c>
      <c r="W41">
        <v>0</v>
      </c>
      <c r="X41">
        <v>32.700000000000003</v>
      </c>
      <c r="Y41" s="2">
        <v>0.82874617737003053</v>
      </c>
    </row>
    <row r="42" spans="1:25" x14ac:dyDescent="0.2">
      <c r="A42" s="3" t="s">
        <v>88</v>
      </c>
      <c r="B42" s="18" t="s">
        <v>89</v>
      </c>
      <c r="C42">
        <v>2.2999999999999998</v>
      </c>
      <c r="D42">
        <v>0.1</v>
      </c>
      <c r="E42">
        <v>0</v>
      </c>
      <c r="F42">
        <v>0</v>
      </c>
      <c r="G42">
        <v>2.1999999999999997</v>
      </c>
      <c r="H42">
        <v>4.5999999999999996</v>
      </c>
      <c r="I42" s="2">
        <v>0.5</v>
      </c>
      <c r="J42">
        <f t="shared" si="0"/>
        <v>0</v>
      </c>
      <c r="K42">
        <v>4.5999999999999996</v>
      </c>
      <c r="L42" s="2">
        <v>0.5</v>
      </c>
      <c r="N42" s="17">
        <v>708</v>
      </c>
      <c r="O42" t="s">
        <v>185</v>
      </c>
      <c r="P42">
        <v>654.19999999999993</v>
      </c>
      <c r="Q42">
        <v>155.69999999999999</v>
      </c>
      <c r="R42">
        <v>54.9</v>
      </c>
      <c r="S42">
        <v>21.6</v>
      </c>
      <c r="T42">
        <v>421.99999999999994</v>
      </c>
      <c r="U42">
        <v>1086.0999999999999</v>
      </c>
      <c r="V42" s="2">
        <v>0.60233864285056626</v>
      </c>
      <c r="W42">
        <v>0</v>
      </c>
      <c r="X42">
        <v>1086.0999999999999</v>
      </c>
      <c r="Y42" s="2">
        <v>0.60233864285056626</v>
      </c>
    </row>
    <row r="43" spans="1:25" x14ac:dyDescent="0.2">
      <c r="A43" s="3" t="s">
        <v>90</v>
      </c>
      <c r="B43" s="18" t="s">
        <v>91</v>
      </c>
      <c r="C43">
        <v>250</v>
      </c>
      <c r="D43">
        <v>33.799999999999997</v>
      </c>
      <c r="E43">
        <v>0</v>
      </c>
      <c r="F43">
        <v>0</v>
      </c>
      <c r="G43">
        <v>216.2</v>
      </c>
      <c r="H43">
        <v>280.10000000000002</v>
      </c>
      <c r="I43" s="2">
        <v>0.89253837915030343</v>
      </c>
      <c r="J43">
        <f t="shared" si="0"/>
        <v>0</v>
      </c>
      <c r="K43">
        <v>280.10000000000002</v>
      </c>
      <c r="L43" s="2">
        <v>0.89253837915030343</v>
      </c>
      <c r="N43" s="17">
        <v>709</v>
      </c>
      <c r="O43" t="s">
        <v>186</v>
      </c>
      <c r="P43">
        <v>474.1</v>
      </c>
      <c r="Q43">
        <v>192.00000000000003</v>
      </c>
      <c r="R43">
        <v>0.3</v>
      </c>
      <c r="S43">
        <v>15</v>
      </c>
      <c r="T43">
        <v>266.79999999999995</v>
      </c>
      <c r="U43">
        <v>765.6</v>
      </c>
      <c r="V43" s="2">
        <v>0.61925287356321845</v>
      </c>
      <c r="W43">
        <v>0</v>
      </c>
      <c r="X43">
        <v>765.6</v>
      </c>
      <c r="Y43" s="2">
        <v>0.61925287356321845</v>
      </c>
    </row>
    <row r="44" spans="1:25" x14ac:dyDescent="0.2">
      <c r="A44" s="3" t="s">
        <v>92</v>
      </c>
      <c r="B44" s="18" t="s">
        <v>93</v>
      </c>
      <c r="C44">
        <v>22</v>
      </c>
      <c r="D44">
        <v>7.5</v>
      </c>
      <c r="E44">
        <v>41.9</v>
      </c>
      <c r="F44">
        <v>0.9</v>
      </c>
      <c r="G44">
        <v>-28.299999999999997</v>
      </c>
      <c r="H44">
        <v>107.7</v>
      </c>
      <c r="I44" s="2">
        <v>0.20427112349117921</v>
      </c>
      <c r="J44">
        <f t="shared" si="0"/>
        <v>0.40000000000000568</v>
      </c>
      <c r="K44">
        <v>107.3</v>
      </c>
      <c r="L44" s="2">
        <v>0.20503261882572227</v>
      </c>
      <c r="N44" s="17">
        <v>710</v>
      </c>
      <c r="O44" t="s">
        <v>187</v>
      </c>
      <c r="P44">
        <v>745.1</v>
      </c>
      <c r="Q44">
        <v>260.7</v>
      </c>
      <c r="R44">
        <v>97.8</v>
      </c>
      <c r="S44">
        <v>30.6</v>
      </c>
      <c r="T44">
        <v>356</v>
      </c>
      <c r="U44">
        <v>1315.6000000000001</v>
      </c>
      <c r="V44" s="2">
        <v>0.56635755548799027</v>
      </c>
      <c r="W44">
        <v>0</v>
      </c>
      <c r="X44">
        <v>1315.6000000000001</v>
      </c>
      <c r="Y44" s="2">
        <v>0.56635755548799027</v>
      </c>
    </row>
    <row r="45" spans="1:25" x14ac:dyDescent="0.2">
      <c r="A45" s="3" t="s">
        <v>94</v>
      </c>
      <c r="B45" s="18" t="s">
        <v>95</v>
      </c>
      <c r="C45">
        <v>23.5</v>
      </c>
      <c r="D45">
        <v>6.4</v>
      </c>
      <c r="E45">
        <v>0</v>
      </c>
      <c r="F45">
        <v>0.1</v>
      </c>
      <c r="G45">
        <v>17</v>
      </c>
      <c r="H45">
        <v>23.5</v>
      </c>
      <c r="I45" s="2">
        <v>1</v>
      </c>
      <c r="J45">
        <f t="shared" si="0"/>
        <v>0</v>
      </c>
      <c r="K45">
        <v>23.5</v>
      </c>
      <c r="L45" s="2">
        <v>1</v>
      </c>
      <c r="N45" s="17">
        <v>801</v>
      </c>
      <c r="O45" t="s">
        <v>43</v>
      </c>
      <c r="P45">
        <v>111</v>
      </c>
      <c r="Q45">
        <v>28.5</v>
      </c>
      <c r="R45">
        <v>0</v>
      </c>
      <c r="S45">
        <v>10.499999999999998</v>
      </c>
      <c r="T45">
        <v>71.999999999999986</v>
      </c>
      <c r="U45">
        <v>275.40000000000003</v>
      </c>
      <c r="V45" s="2">
        <v>0.40305010893246185</v>
      </c>
      <c r="W45">
        <v>3.4000000000000004</v>
      </c>
      <c r="X45">
        <v>272.00000000000006</v>
      </c>
      <c r="Y45" s="2">
        <v>0.40808823529411759</v>
      </c>
    </row>
    <row r="46" spans="1:25" x14ac:dyDescent="0.2">
      <c r="A46" s="3" t="s">
        <v>96</v>
      </c>
      <c r="B46" s="18" t="s">
        <v>97</v>
      </c>
      <c r="C46">
        <v>31.700000000000003</v>
      </c>
      <c r="D46">
        <v>12.100000000000001</v>
      </c>
      <c r="E46">
        <v>0</v>
      </c>
      <c r="F46">
        <v>28.8</v>
      </c>
      <c r="G46">
        <v>-9.2000000000000028</v>
      </c>
      <c r="H46">
        <v>253</v>
      </c>
      <c r="I46" s="2">
        <v>0.12529644268774703</v>
      </c>
      <c r="J46">
        <f t="shared" si="0"/>
        <v>6.5999999999999943</v>
      </c>
      <c r="K46">
        <v>246.4</v>
      </c>
      <c r="L46" s="2">
        <v>0.12865259740259741</v>
      </c>
      <c r="N46" s="17">
        <v>802</v>
      </c>
      <c r="O46" t="s">
        <v>11</v>
      </c>
      <c r="P46">
        <v>0.7</v>
      </c>
      <c r="Q46">
        <v>11.4</v>
      </c>
      <c r="R46">
        <v>0</v>
      </c>
      <c r="S46">
        <v>0</v>
      </c>
      <c r="T46">
        <v>-10.7</v>
      </c>
      <c r="U46">
        <v>144.6</v>
      </c>
      <c r="V46" s="2">
        <v>4.8409405255878286E-3</v>
      </c>
      <c r="W46">
        <v>7.8000000000000007</v>
      </c>
      <c r="X46">
        <v>136.79999999999998</v>
      </c>
      <c r="Y46" s="2">
        <v>5.116959064327486E-3</v>
      </c>
    </row>
    <row r="47" spans="1:25" x14ac:dyDescent="0.2">
      <c r="A47" s="3" t="s">
        <v>98</v>
      </c>
      <c r="B47" s="18" t="s">
        <v>99</v>
      </c>
      <c r="C47">
        <v>12.2</v>
      </c>
      <c r="D47">
        <v>0.5</v>
      </c>
      <c r="E47">
        <v>0</v>
      </c>
      <c r="F47">
        <v>0.1</v>
      </c>
      <c r="G47">
        <v>11.6</v>
      </c>
      <c r="H47">
        <v>78.2</v>
      </c>
      <c r="I47" s="2">
        <v>0.15601023017902813</v>
      </c>
      <c r="J47">
        <f t="shared" si="0"/>
        <v>1</v>
      </c>
      <c r="K47">
        <v>77.2</v>
      </c>
      <c r="L47" s="2">
        <v>0.15803108808290153</v>
      </c>
      <c r="N47" s="17">
        <v>901</v>
      </c>
      <c r="O47" t="s">
        <v>188</v>
      </c>
      <c r="P47">
        <v>134.29999999999998</v>
      </c>
      <c r="Q47">
        <v>25.3</v>
      </c>
      <c r="R47">
        <v>0</v>
      </c>
      <c r="S47">
        <v>0</v>
      </c>
      <c r="T47">
        <v>109</v>
      </c>
      <c r="U47">
        <v>176</v>
      </c>
      <c r="V47" s="2">
        <v>0.7630681818181817</v>
      </c>
      <c r="W47">
        <v>0</v>
      </c>
      <c r="X47">
        <v>176</v>
      </c>
      <c r="Y47" s="2">
        <v>0.7630681818181817</v>
      </c>
    </row>
    <row r="48" spans="1:25" x14ac:dyDescent="0.2">
      <c r="A48" s="3" t="s">
        <v>100</v>
      </c>
      <c r="B48" s="18" t="s">
        <v>101</v>
      </c>
      <c r="C48">
        <v>166</v>
      </c>
      <c r="D48">
        <v>44.400000000000006</v>
      </c>
      <c r="E48">
        <v>0</v>
      </c>
      <c r="F48">
        <v>11.899999999999999</v>
      </c>
      <c r="G48">
        <v>109.69999999999999</v>
      </c>
      <c r="H48">
        <v>456.30000000000013</v>
      </c>
      <c r="I48" s="2">
        <v>0.36379574841113294</v>
      </c>
      <c r="J48">
        <f t="shared" si="0"/>
        <v>20.699999999999989</v>
      </c>
      <c r="K48">
        <v>435.60000000000014</v>
      </c>
      <c r="L48" s="2">
        <v>0.38108356290174461</v>
      </c>
      <c r="N48" s="17">
        <v>902</v>
      </c>
      <c r="O48" t="s">
        <v>189</v>
      </c>
      <c r="P48">
        <v>9.2999999999999989</v>
      </c>
      <c r="Q48">
        <v>1.2</v>
      </c>
      <c r="R48">
        <v>0</v>
      </c>
      <c r="S48">
        <v>0</v>
      </c>
      <c r="T48">
        <v>8.1</v>
      </c>
      <c r="U48">
        <v>9.2999999999999989</v>
      </c>
      <c r="V48" s="2">
        <v>1</v>
      </c>
      <c r="W48">
        <v>0</v>
      </c>
      <c r="X48">
        <v>9.2999999999999989</v>
      </c>
      <c r="Y48" s="2">
        <v>1</v>
      </c>
    </row>
    <row r="49" spans="1:25" x14ac:dyDescent="0.2">
      <c r="A49" s="3" t="s">
        <v>102</v>
      </c>
      <c r="B49" s="18" t="s">
        <v>103</v>
      </c>
      <c r="C49">
        <v>203</v>
      </c>
      <c r="D49">
        <v>72.699999999999989</v>
      </c>
      <c r="E49">
        <v>0</v>
      </c>
      <c r="F49">
        <v>0</v>
      </c>
      <c r="G49">
        <v>130.30000000000001</v>
      </c>
      <c r="H49">
        <v>513.09999999999991</v>
      </c>
      <c r="I49" s="2">
        <v>0.39563437926330158</v>
      </c>
      <c r="J49">
        <f t="shared" si="0"/>
        <v>0</v>
      </c>
      <c r="K49">
        <v>513.09999999999991</v>
      </c>
      <c r="L49" s="2">
        <v>0.39563437926330158</v>
      </c>
      <c r="N49" s="17">
        <v>903</v>
      </c>
      <c r="O49" t="s">
        <v>190</v>
      </c>
      <c r="P49">
        <v>10.3</v>
      </c>
      <c r="Q49">
        <v>1.2</v>
      </c>
      <c r="R49">
        <v>0</v>
      </c>
      <c r="S49">
        <v>0</v>
      </c>
      <c r="T49">
        <v>9.1</v>
      </c>
      <c r="U49">
        <v>10.3</v>
      </c>
      <c r="V49" s="2">
        <v>1</v>
      </c>
      <c r="W49">
        <v>0</v>
      </c>
      <c r="X49">
        <v>10.3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55.100000000000009</v>
      </c>
      <c r="D50">
        <v>6.8</v>
      </c>
      <c r="E50">
        <v>0</v>
      </c>
      <c r="F50">
        <v>0</v>
      </c>
      <c r="G50">
        <v>48.300000000000011</v>
      </c>
      <c r="H50">
        <v>87.600000000000009</v>
      </c>
      <c r="I50" s="2">
        <v>0.62899543378995437</v>
      </c>
      <c r="J50">
        <f t="shared" si="0"/>
        <v>7.7000000000000028</v>
      </c>
      <c r="K50">
        <v>79.900000000000006</v>
      </c>
      <c r="L50" s="2">
        <v>0.68961201501877356</v>
      </c>
      <c r="N50" s="17">
        <v>904</v>
      </c>
      <c r="O50" t="s">
        <v>191</v>
      </c>
      <c r="P50">
        <v>66.5</v>
      </c>
      <c r="Q50">
        <v>7</v>
      </c>
      <c r="R50">
        <v>0</v>
      </c>
      <c r="S50">
        <v>0</v>
      </c>
      <c r="T50">
        <v>59.5</v>
      </c>
      <c r="U50">
        <v>87.8</v>
      </c>
      <c r="V50" s="2">
        <v>0.7574031890660593</v>
      </c>
      <c r="W50">
        <v>20.9</v>
      </c>
      <c r="X50">
        <v>66.900000000000006</v>
      </c>
      <c r="Y50" s="2">
        <v>0.99402092675635267</v>
      </c>
    </row>
    <row r="51" spans="1:25" x14ac:dyDescent="0.2">
      <c r="A51" s="3" t="s">
        <v>106</v>
      </c>
      <c r="B51" s="18" t="s">
        <v>107</v>
      </c>
      <c r="C51">
        <v>370.79999999999995</v>
      </c>
      <c r="D51">
        <v>15.2</v>
      </c>
      <c r="E51">
        <v>29.1</v>
      </c>
      <c r="F51">
        <v>67.5</v>
      </c>
      <c r="G51">
        <v>258.99999999999994</v>
      </c>
      <c r="H51">
        <v>1719.1000000000001</v>
      </c>
      <c r="I51" s="2">
        <v>0.2156942586236984</v>
      </c>
      <c r="J51">
        <f t="shared" si="0"/>
        <v>179.29999999999995</v>
      </c>
      <c r="K51">
        <v>1539.8000000000002</v>
      </c>
      <c r="L51" s="2">
        <v>0.24081049486946352</v>
      </c>
      <c r="N51" s="17">
        <v>905</v>
      </c>
      <c r="O51" t="s">
        <v>192</v>
      </c>
      <c r="P51">
        <v>64.7</v>
      </c>
      <c r="Q51">
        <v>21.3</v>
      </c>
      <c r="R51">
        <v>0</v>
      </c>
      <c r="S51">
        <v>0</v>
      </c>
      <c r="T51">
        <v>43.4</v>
      </c>
      <c r="U51">
        <v>94.100000000000023</v>
      </c>
      <c r="V51" s="2">
        <v>0.68756641870350677</v>
      </c>
      <c r="W51">
        <v>29.4</v>
      </c>
      <c r="X51">
        <v>64.700000000000017</v>
      </c>
      <c r="Y51" s="2">
        <v>0.99999999999999978</v>
      </c>
    </row>
    <row r="52" spans="1:25" x14ac:dyDescent="0.2">
      <c r="A52" s="3" t="s">
        <v>108</v>
      </c>
      <c r="B52" s="18" t="s">
        <v>109</v>
      </c>
      <c r="C52">
        <v>269.10000000000002</v>
      </c>
      <c r="D52">
        <v>18.899999999999999</v>
      </c>
      <c r="E52">
        <v>0</v>
      </c>
      <c r="F52">
        <v>7.9</v>
      </c>
      <c r="G52">
        <v>242.3</v>
      </c>
      <c r="H52">
        <v>1059.6999999999998</v>
      </c>
      <c r="I52" s="2">
        <v>0.25393979428140045</v>
      </c>
      <c r="J52">
        <f t="shared" si="0"/>
        <v>0</v>
      </c>
      <c r="K52">
        <v>1059.6999999999998</v>
      </c>
      <c r="L52" s="2">
        <v>0.25393979428140045</v>
      </c>
      <c r="N52" s="17">
        <v>1001</v>
      </c>
      <c r="O52" t="s">
        <v>193</v>
      </c>
      <c r="P52">
        <v>11.6</v>
      </c>
      <c r="Q52">
        <v>1.6</v>
      </c>
      <c r="R52">
        <v>0</v>
      </c>
      <c r="S52">
        <v>0</v>
      </c>
      <c r="T52">
        <v>10</v>
      </c>
      <c r="U52">
        <v>11.6</v>
      </c>
      <c r="V52" s="2">
        <v>1</v>
      </c>
      <c r="W52">
        <v>0</v>
      </c>
      <c r="X52">
        <v>11.6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280.10000000000008</v>
      </c>
      <c r="D53">
        <v>49.5</v>
      </c>
      <c r="E53">
        <v>0</v>
      </c>
      <c r="F53">
        <v>23</v>
      </c>
      <c r="G53">
        <v>207.60000000000008</v>
      </c>
      <c r="H53">
        <v>415.9</v>
      </c>
      <c r="I53" s="2">
        <v>0.67347920173118558</v>
      </c>
      <c r="J53">
        <f t="shared" si="0"/>
        <v>0</v>
      </c>
      <c r="K53">
        <v>415.9</v>
      </c>
      <c r="L53" s="2">
        <v>0.67347920173118558</v>
      </c>
      <c r="N53" s="17">
        <v>1002</v>
      </c>
      <c r="O53" t="s">
        <v>194</v>
      </c>
      <c r="P53">
        <v>20</v>
      </c>
      <c r="Q53">
        <v>3.8</v>
      </c>
      <c r="R53">
        <v>0</v>
      </c>
      <c r="S53">
        <v>0</v>
      </c>
      <c r="T53">
        <v>16.2</v>
      </c>
      <c r="U53">
        <v>238</v>
      </c>
      <c r="V53" s="2">
        <v>8.4033613445378158E-2</v>
      </c>
      <c r="W53">
        <v>0</v>
      </c>
      <c r="X53">
        <v>238</v>
      </c>
      <c r="Y53" s="2">
        <v>8.4033613445378158E-2</v>
      </c>
    </row>
    <row r="54" spans="1:25" x14ac:dyDescent="0.2">
      <c r="A54" s="3" t="s">
        <v>112</v>
      </c>
      <c r="B54" s="18" t="s">
        <v>113</v>
      </c>
      <c r="C54">
        <v>5.2</v>
      </c>
      <c r="D54">
        <v>1</v>
      </c>
      <c r="E54">
        <v>0</v>
      </c>
      <c r="F54">
        <v>0</v>
      </c>
      <c r="G54">
        <v>4.2</v>
      </c>
      <c r="H54">
        <v>5.8</v>
      </c>
      <c r="I54" s="2">
        <v>0.89655172413793105</v>
      </c>
      <c r="J54">
        <f t="shared" si="0"/>
        <v>0</v>
      </c>
      <c r="K54">
        <v>5.8</v>
      </c>
      <c r="L54" s="2">
        <v>0.89655172413793105</v>
      </c>
      <c r="N54" s="17">
        <v>1003</v>
      </c>
      <c r="O54" t="s">
        <v>195</v>
      </c>
      <c r="P54">
        <v>2.7</v>
      </c>
      <c r="Q54">
        <v>0.4</v>
      </c>
      <c r="R54">
        <v>0</v>
      </c>
      <c r="S54">
        <v>0</v>
      </c>
      <c r="T54">
        <v>2.3000000000000003</v>
      </c>
      <c r="U54">
        <v>2.7</v>
      </c>
      <c r="V54" s="2">
        <v>1</v>
      </c>
      <c r="W54">
        <v>0</v>
      </c>
      <c r="X54">
        <v>2.7</v>
      </c>
      <c r="Y54" s="2">
        <v>1</v>
      </c>
    </row>
    <row r="55" spans="1:25" x14ac:dyDescent="0.2">
      <c r="A55" s="3" t="s">
        <v>114</v>
      </c>
      <c r="B55" s="18" t="s">
        <v>115</v>
      </c>
      <c r="C55">
        <v>1952.4000000000003</v>
      </c>
      <c r="D55">
        <v>757.7</v>
      </c>
      <c r="E55">
        <v>0</v>
      </c>
      <c r="F55">
        <v>41.400000000000006</v>
      </c>
      <c r="G55">
        <v>1153.3000000000002</v>
      </c>
      <c r="H55">
        <v>2769.4</v>
      </c>
      <c r="I55" s="2">
        <v>0.70499025059579701</v>
      </c>
      <c r="J55">
        <f t="shared" si="0"/>
        <v>0</v>
      </c>
      <c r="K55">
        <v>2769.4</v>
      </c>
      <c r="L55" s="2">
        <v>0.70499025059579701</v>
      </c>
      <c r="N55" s="17">
        <v>1004</v>
      </c>
      <c r="O55" t="s">
        <v>196</v>
      </c>
      <c r="P55">
        <v>0</v>
      </c>
      <c r="Q55">
        <v>8.4</v>
      </c>
      <c r="R55">
        <v>0</v>
      </c>
      <c r="S55">
        <v>0</v>
      </c>
      <c r="T55">
        <v>-8.4</v>
      </c>
      <c r="U55">
        <v>783.80000000000007</v>
      </c>
      <c r="V55" s="2">
        <v>0</v>
      </c>
      <c r="W55">
        <v>64.400000000000006</v>
      </c>
      <c r="X55">
        <v>719.40000000000009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0.5</v>
      </c>
      <c r="E56">
        <v>0</v>
      </c>
      <c r="F56">
        <v>0</v>
      </c>
      <c r="G56">
        <v>-0.5</v>
      </c>
      <c r="H56">
        <v>6.1999999999999993</v>
      </c>
      <c r="I56" s="2">
        <v>0</v>
      </c>
      <c r="J56">
        <f t="shared" si="0"/>
        <v>0</v>
      </c>
      <c r="K56">
        <v>6.1999999999999993</v>
      </c>
      <c r="L56" s="2">
        <v>0</v>
      </c>
      <c r="N56" s="17">
        <v>1005</v>
      </c>
      <c r="O56" t="s">
        <v>197</v>
      </c>
      <c r="P56">
        <v>14.8</v>
      </c>
      <c r="Q56">
        <v>1.3</v>
      </c>
      <c r="R56">
        <v>0</v>
      </c>
      <c r="S56">
        <v>0</v>
      </c>
      <c r="T56">
        <v>13.5</v>
      </c>
      <c r="U56">
        <v>43.400000000000006</v>
      </c>
      <c r="V56" s="2">
        <v>0.34101382488479259</v>
      </c>
      <c r="W56">
        <v>0</v>
      </c>
      <c r="X56">
        <v>43.400000000000006</v>
      </c>
      <c r="Y56" s="2">
        <v>0.34101382488479259</v>
      </c>
    </row>
    <row r="57" spans="1:25" x14ac:dyDescent="0.2">
      <c r="A57" s="3" t="s">
        <v>118</v>
      </c>
      <c r="B57" s="18" t="s">
        <v>119</v>
      </c>
      <c r="C57">
        <v>116.7</v>
      </c>
      <c r="D57">
        <v>48.4</v>
      </c>
      <c r="E57">
        <v>11.8</v>
      </c>
      <c r="F57">
        <v>0</v>
      </c>
      <c r="G57">
        <v>56.5</v>
      </c>
      <c r="H57">
        <v>331.9</v>
      </c>
      <c r="I57" s="2">
        <v>0.35161193130460988</v>
      </c>
      <c r="J57">
        <f t="shared" si="0"/>
        <v>40.199999999999989</v>
      </c>
      <c r="K57">
        <v>291.7</v>
      </c>
      <c r="L57" s="2">
        <v>0.4000685635927323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2669.7000000000003</v>
      </c>
      <c r="V57" s="2">
        <v>0</v>
      </c>
      <c r="W57">
        <v>194.5</v>
      </c>
      <c r="X57">
        <v>2475.2000000000003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475.9</v>
      </c>
      <c r="D58">
        <v>86.199999999999989</v>
      </c>
      <c r="E58">
        <v>0</v>
      </c>
      <c r="F58">
        <v>11.8</v>
      </c>
      <c r="G58">
        <v>377.9</v>
      </c>
      <c r="H58">
        <v>1035.5</v>
      </c>
      <c r="I58" s="2">
        <v>0.45958474167069047</v>
      </c>
      <c r="J58">
        <f t="shared" si="0"/>
        <v>0</v>
      </c>
      <c r="K58">
        <v>1035.5</v>
      </c>
      <c r="L58" s="2">
        <v>0.45958474167069047</v>
      </c>
    </row>
    <row r="59" spans="1:25" x14ac:dyDescent="0.2">
      <c r="A59" s="3" t="s">
        <v>122</v>
      </c>
      <c r="B59" s="18" t="s">
        <v>123</v>
      </c>
      <c r="C59">
        <v>46.8</v>
      </c>
      <c r="D59">
        <v>14.3</v>
      </c>
      <c r="E59">
        <v>0</v>
      </c>
      <c r="F59">
        <v>5</v>
      </c>
      <c r="G59">
        <v>27.499999999999996</v>
      </c>
      <c r="H59">
        <v>404.20000000000005</v>
      </c>
      <c r="I59" s="2">
        <v>0.11578426521523996</v>
      </c>
      <c r="J59">
        <f t="shared" si="0"/>
        <v>0</v>
      </c>
      <c r="K59">
        <v>404.20000000000005</v>
      </c>
      <c r="L59" s="2">
        <v>0.11578426521523996</v>
      </c>
      <c r="O59" s="34" t="s">
        <v>213</v>
      </c>
    </row>
    <row r="60" spans="1:25" x14ac:dyDescent="0.2">
      <c r="O60" s="35" t="s">
        <v>214</v>
      </c>
      <c r="P60" s="32">
        <v>13709.800000000001</v>
      </c>
      <c r="Q60" s="32">
        <v>3973.7999999999997</v>
      </c>
      <c r="R60" s="32">
        <v>274.2</v>
      </c>
      <c r="S60" s="32">
        <v>711.8</v>
      </c>
      <c r="T60" s="32">
        <v>8750</v>
      </c>
      <c r="U60" s="32">
        <v>34176.599999999991</v>
      </c>
      <c r="V60" s="2">
        <v>0.40114581321723064</v>
      </c>
      <c r="W60" s="32">
        <v>1742.0000000000002</v>
      </c>
      <c r="X60" s="32">
        <v>32434.599999999991</v>
      </c>
      <c r="Y60" s="2">
        <v>0.42269058351266869</v>
      </c>
    </row>
    <row r="61" spans="1:25" x14ac:dyDescent="0.2">
      <c r="B61" s="261" t="s">
        <v>221</v>
      </c>
      <c r="C61" s="32">
        <f>SUM(C2:C60)</f>
        <v>13709.800000000003</v>
      </c>
      <c r="D61" s="32">
        <f t="shared" ref="D61:K61" si="1">SUM(D2:D60)</f>
        <v>3973.8000000000006</v>
      </c>
      <c r="E61" s="32">
        <f t="shared" si="1"/>
        <v>274.20000000000005</v>
      </c>
      <c r="F61" s="32">
        <f t="shared" si="1"/>
        <v>711.8</v>
      </c>
      <c r="G61" s="32">
        <f t="shared" si="1"/>
        <v>8750</v>
      </c>
      <c r="H61" s="32">
        <f t="shared" si="1"/>
        <v>34176.599999999991</v>
      </c>
      <c r="I61" s="2">
        <v>0.11578426521523996</v>
      </c>
      <c r="J61" s="32">
        <f t="shared" si="1"/>
        <v>1742.0000000000002</v>
      </c>
      <c r="K61" s="32">
        <f t="shared" si="1"/>
        <v>32434.600000000009</v>
      </c>
      <c r="L61" s="2">
        <v>0.11578426521523996</v>
      </c>
      <c r="O61" s="36"/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s="35" t="s">
        <v>215</v>
      </c>
      <c r="P62" s="32">
        <v>13709.800000000003</v>
      </c>
      <c r="Q62" s="32">
        <v>3973.8000000000006</v>
      </c>
      <c r="R62" s="32">
        <v>274.20000000000005</v>
      </c>
      <c r="S62" s="32">
        <v>711.8</v>
      </c>
      <c r="T62" s="32">
        <v>8750</v>
      </c>
      <c r="U62" s="32">
        <v>34176.599999999991</v>
      </c>
      <c r="V62" s="2">
        <v>0.4011458132172307</v>
      </c>
      <c r="W62" s="32">
        <v>1742</v>
      </c>
      <c r="X62" s="32">
        <v>32434.599999999991</v>
      </c>
      <c r="Y62" s="2">
        <v>0.42269058351266875</v>
      </c>
    </row>
    <row r="63" spans="1:25" x14ac:dyDescent="0.2">
      <c r="O63" s="36"/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s="37" t="s">
        <v>216</v>
      </c>
      <c r="P64" s="32">
        <v>13709.800000000003</v>
      </c>
      <c r="Q64" s="32">
        <v>3973.8000000000006</v>
      </c>
      <c r="R64" s="32">
        <v>274.2</v>
      </c>
      <c r="S64" s="32">
        <v>711.80000000000018</v>
      </c>
      <c r="T64" s="32">
        <v>8750.0000000000036</v>
      </c>
      <c r="U64" s="32">
        <v>34176.6</v>
      </c>
      <c r="V64" s="2">
        <v>0.40114581321723058</v>
      </c>
      <c r="W64" s="38">
        <v>1741.9999999999998</v>
      </c>
      <c r="X64" s="32">
        <v>32434.600000000002</v>
      </c>
      <c r="Y64" s="2">
        <v>0.42269058351266864</v>
      </c>
    </row>
    <row r="67" spans="15:25" x14ac:dyDescent="0.2">
      <c r="O67" s="12" t="s">
        <v>329</v>
      </c>
      <c r="P67" s="260">
        <v>13709.799999999996</v>
      </c>
      <c r="Q67" s="260">
        <v>3973.800000000002</v>
      </c>
      <c r="R67" s="260">
        <v>274.20000000000005</v>
      </c>
      <c r="S67" s="260">
        <v>711.80000000000007</v>
      </c>
      <c r="T67" s="260">
        <v>8749.9999999999982</v>
      </c>
      <c r="U67" s="260">
        <v>34176.6</v>
      </c>
      <c r="V67" s="33">
        <v>0.40114581321723042</v>
      </c>
      <c r="W67" s="260">
        <v>1741.9999999999995</v>
      </c>
      <c r="X67" s="260">
        <v>32434.600000000002</v>
      </c>
      <c r="Y67" s="33">
        <v>0.42269058351266842</v>
      </c>
    </row>
    <row r="69" spans="15:25" x14ac:dyDescent="0.2">
      <c r="P69" s="259" t="s">
        <v>325</v>
      </c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topLeftCell="E34" workbookViewId="0">
      <selection activeCell="O68" sqref="O68"/>
    </sheetView>
  </sheetViews>
  <sheetFormatPr defaultRowHeight="12.75" x14ac:dyDescent="0.2"/>
  <cols>
    <col min="8" max="8" width="10.85546875" customWidth="1"/>
    <col min="11" max="11" width="11.42578125" customWidth="1"/>
    <col min="12" max="12" width="11.285156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135</v>
      </c>
      <c r="H1" s="1" t="s">
        <v>141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24.4</v>
      </c>
      <c r="D2">
        <v>78.8</v>
      </c>
      <c r="E2">
        <v>10.6</v>
      </c>
      <c r="F2">
        <v>0</v>
      </c>
      <c r="G2">
        <v>-65</v>
      </c>
      <c r="H2">
        <v>257.5</v>
      </c>
      <c r="I2" s="2">
        <v>9.4757281553398048E-2</v>
      </c>
      <c r="J2">
        <f>H2-K2</f>
        <v>0</v>
      </c>
      <c r="K2">
        <v>257.5</v>
      </c>
      <c r="L2" s="2">
        <v>9.4757281553398048E-2</v>
      </c>
      <c r="N2" s="17">
        <v>101</v>
      </c>
      <c r="O2" t="s">
        <v>147</v>
      </c>
      <c r="P2">
        <v>7.9</v>
      </c>
      <c r="Q2">
        <v>3.2</v>
      </c>
      <c r="R2">
        <v>0</v>
      </c>
      <c r="S2">
        <v>0</v>
      </c>
      <c r="T2">
        <v>4.7</v>
      </c>
      <c r="U2">
        <v>12</v>
      </c>
      <c r="V2" s="2">
        <v>0.65833333333333333</v>
      </c>
      <c r="W2">
        <v>0</v>
      </c>
      <c r="X2">
        <v>12</v>
      </c>
      <c r="Y2" s="2">
        <v>0.65833333333333333</v>
      </c>
    </row>
    <row r="3" spans="1:25" x14ac:dyDescent="0.2">
      <c r="A3" s="3" t="s">
        <v>10</v>
      </c>
      <c r="B3" s="18" t="s">
        <v>11</v>
      </c>
      <c r="C3">
        <v>0.4</v>
      </c>
      <c r="D3">
        <v>0.4</v>
      </c>
      <c r="E3">
        <v>0</v>
      </c>
      <c r="F3">
        <v>0</v>
      </c>
      <c r="G3">
        <v>0</v>
      </c>
      <c r="H3">
        <v>0.60000000000000009</v>
      </c>
      <c r="I3" s="2">
        <v>0.66666666666666663</v>
      </c>
      <c r="J3">
        <f t="shared" ref="J3:J59" si="0">H3-K3</f>
        <v>0</v>
      </c>
      <c r="K3">
        <v>0.60000000000000009</v>
      </c>
      <c r="L3" s="2">
        <v>0.66666666666666663</v>
      </c>
      <c r="N3" s="17">
        <v>102</v>
      </c>
      <c r="O3" t="s">
        <v>148</v>
      </c>
      <c r="P3">
        <v>6.6</v>
      </c>
      <c r="Q3">
        <v>6</v>
      </c>
      <c r="R3">
        <v>0</v>
      </c>
      <c r="S3">
        <v>0</v>
      </c>
      <c r="T3">
        <v>0.60000000000000009</v>
      </c>
      <c r="U3">
        <v>12.899999999999999</v>
      </c>
      <c r="V3" s="2">
        <v>0.51162790697674421</v>
      </c>
      <c r="W3">
        <v>0</v>
      </c>
      <c r="X3">
        <v>12.899999999999999</v>
      </c>
      <c r="Y3" s="2">
        <v>0.51162790697674421</v>
      </c>
    </row>
    <row r="4" spans="1:25" x14ac:dyDescent="0.2">
      <c r="A4" s="3" t="s">
        <v>12</v>
      </c>
      <c r="B4" s="18" t="s">
        <v>13</v>
      </c>
      <c r="C4">
        <v>1.7999999999999998</v>
      </c>
      <c r="D4">
        <v>3.1</v>
      </c>
      <c r="E4">
        <v>0</v>
      </c>
      <c r="F4">
        <v>0.1</v>
      </c>
      <c r="G4">
        <v>-1.4000000000000004</v>
      </c>
      <c r="H4">
        <v>9.2000000000000011</v>
      </c>
      <c r="I4" s="2">
        <v>0.19565217391304343</v>
      </c>
      <c r="J4">
        <f t="shared" si="0"/>
        <v>0</v>
      </c>
      <c r="K4">
        <v>9.2000000000000011</v>
      </c>
      <c r="L4" s="2">
        <v>0.19565217391304343</v>
      </c>
      <c r="N4" s="17">
        <v>103</v>
      </c>
      <c r="O4" t="s">
        <v>149</v>
      </c>
      <c r="P4">
        <v>20.3</v>
      </c>
      <c r="Q4">
        <v>8.8000000000000007</v>
      </c>
      <c r="R4">
        <v>0</v>
      </c>
      <c r="S4">
        <v>0</v>
      </c>
      <c r="T4">
        <v>11.5</v>
      </c>
      <c r="U4">
        <v>49</v>
      </c>
      <c r="V4" s="2">
        <v>0.41428571428571431</v>
      </c>
      <c r="W4">
        <v>0</v>
      </c>
      <c r="X4">
        <v>49</v>
      </c>
      <c r="Y4" s="2">
        <v>0.41428571428571431</v>
      </c>
    </row>
    <row r="5" spans="1:25" x14ac:dyDescent="0.2">
      <c r="A5" s="3" t="s">
        <v>14</v>
      </c>
      <c r="B5" s="18" t="s">
        <v>15</v>
      </c>
      <c r="C5">
        <v>42.7</v>
      </c>
      <c r="D5">
        <v>15.4</v>
      </c>
      <c r="E5">
        <v>0</v>
      </c>
      <c r="F5">
        <v>0</v>
      </c>
      <c r="G5">
        <v>27.300000000000004</v>
      </c>
      <c r="H5">
        <v>64.3</v>
      </c>
      <c r="I5" s="2">
        <v>0.66407465007776056</v>
      </c>
      <c r="J5">
        <f t="shared" si="0"/>
        <v>0</v>
      </c>
      <c r="K5">
        <v>64.3</v>
      </c>
      <c r="L5" s="2">
        <v>0.66407465007776056</v>
      </c>
      <c r="N5" s="17">
        <v>104</v>
      </c>
      <c r="O5" t="s">
        <v>150</v>
      </c>
      <c r="P5">
        <v>32.999999999999993</v>
      </c>
      <c r="Q5">
        <v>13.3</v>
      </c>
      <c r="R5">
        <v>0</v>
      </c>
      <c r="S5">
        <v>0</v>
      </c>
      <c r="T5">
        <v>19.699999999999996</v>
      </c>
      <c r="U5">
        <v>82.100000000000023</v>
      </c>
      <c r="V5" s="2">
        <v>0.40194884287454302</v>
      </c>
      <c r="W5">
        <v>4.5999999999999996</v>
      </c>
      <c r="X5">
        <v>77.500000000000028</v>
      </c>
      <c r="Y5" s="2">
        <v>0.42580645161290298</v>
      </c>
    </row>
    <row r="6" spans="1:25" x14ac:dyDescent="0.2">
      <c r="A6" s="3" t="s">
        <v>16</v>
      </c>
      <c r="B6" s="18" t="s">
        <v>17</v>
      </c>
      <c r="C6">
        <v>0.4</v>
      </c>
      <c r="D6">
        <v>4</v>
      </c>
      <c r="E6">
        <v>0</v>
      </c>
      <c r="F6">
        <v>0.1</v>
      </c>
      <c r="G6">
        <v>-3.6999999999999997</v>
      </c>
      <c r="H6">
        <v>9.8000000000000007</v>
      </c>
      <c r="I6" s="2">
        <v>4.0816326530612242E-2</v>
      </c>
      <c r="J6">
        <f t="shared" si="0"/>
        <v>0</v>
      </c>
      <c r="K6">
        <v>9.8000000000000007</v>
      </c>
      <c r="L6" s="2">
        <v>4.0816326530612242E-2</v>
      </c>
      <c r="N6" s="17">
        <v>201</v>
      </c>
      <c r="O6" t="s">
        <v>151</v>
      </c>
      <c r="P6">
        <v>15.299999999999999</v>
      </c>
      <c r="Q6">
        <v>21</v>
      </c>
      <c r="R6">
        <v>0</v>
      </c>
      <c r="S6">
        <v>0</v>
      </c>
      <c r="T6">
        <v>-5.7000000000000011</v>
      </c>
      <c r="U6">
        <v>160.6</v>
      </c>
      <c r="V6" s="2">
        <v>9.5267745952677452E-2</v>
      </c>
      <c r="W6">
        <v>0</v>
      </c>
      <c r="X6">
        <v>160.6</v>
      </c>
      <c r="Y6" s="2">
        <v>9.5267745952677452E-2</v>
      </c>
    </row>
    <row r="7" spans="1:25" x14ac:dyDescent="0.2">
      <c r="A7" s="3" t="s">
        <v>18</v>
      </c>
      <c r="B7" s="18" t="s">
        <v>19</v>
      </c>
      <c r="C7">
        <v>6.8</v>
      </c>
      <c r="D7">
        <v>2</v>
      </c>
      <c r="E7">
        <v>0</v>
      </c>
      <c r="F7">
        <v>0</v>
      </c>
      <c r="G7">
        <v>4.8</v>
      </c>
      <c r="H7">
        <v>7.1000000000000005</v>
      </c>
      <c r="I7" s="2">
        <v>0.95774647887323938</v>
      </c>
      <c r="J7">
        <f t="shared" si="0"/>
        <v>0</v>
      </c>
      <c r="K7">
        <v>7.1000000000000005</v>
      </c>
      <c r="L7" s="2">
        <v>0.95774647887323938</v>
      </c>
      <c r="N7" s="17">
        <v>202</v>
      </c>
      <c r="O7" t="s">
        <v>152</v>
      </c>
      <c r="P7">
        <v>151.19999999999999</v>
      </c>
      <c r="Q7">
        <v>233.79999999999998</v>
      </c>
      <c r="R7">
        <v>110.89999999999999</v>
      </c>
      <c r="S7">
        <v>3.8</v>
      </c>
      <c r="T7">
        <v>-197.3</v>
      </c>
      <c r="U7">
        <v>1055.5</v>
      </c>
      <c r="V7" s="2">
        <v>0.14324964471814305</v>
      </c>
      <c r="W7">
        <v>0</v>
      </c>
      <c r="X7">
        <v>1055.5</v>
      </c>
      <c r="Y7" s="2">
        <v>0.14324964471814305</v>
      </c>
    </row>
    <row r="8" spans="1:25" x14ac:dyDescent="0.2">
      <c r="A8" s="3" t="s">
        <v>20</v>
      </c>
      <c r="B8" s="18" t="s">
        <v>21</v>
      </c>
      <c r="C8">
        <v>19.900000000000002</v>
      </c>
      <c r="D8">
        <v>29.099999999999998</v>
      </c>
      <c r="E8">
        <v>0</v>
      </c>
      <c r="F8">
        <v>3.8</v>
      </c>
      <c r="G8">
        <v>-12.999999999999996</v>
      </c>
      <c r="H8">
        <v>244.2</v>
      </c>
      <c r="I8" s="2">
        <v>8.1490581490581498E-2</v>
      </c>
      <c r="J8">
        <f t="shared" si="0"/>
        <v>0</v>
      </c>
      <c r="K8">
        <v>244.2</v>
      </c>
      <c r="L8" s="2">
        <v>8.1490581490581498E-2</v>
      </c>
      <c r="N8" s="17">
        <v>301</v>
      </c>
      <c r="O8" t="s">
        <v>153</v>
      </c>
      <c r="P8">
        <v>121.4</v>
      </c>
      <c r="Q8">
        <v>64.900000000000006</v>
      </c>
      <c r="R8">
        <v>18.7</v>
      </c>
      <c r="S8">
        <v>0</v>
      </c>
      <c r="T8">
        <v>37.800000000000011</v>
      </c>
      <c r="U8">
        <v>176.49999999999997</v>
      </c>
      <c r="V8" s="2">
        <v>0.68781869688385289</v>
      </c>
      <c r="W8">
        <v>0</v>
      </c>
      <c r="X8">
        <v>176.49999999999997</v>
      </c>
      <c r="Y8" s="2">
        <v>0.68781869688385289</v>
      </c>
    </row>
    <row r="9" spans="1:25" x14ac:dyDescent="0.2">
      <c r="A9" s="3" t="s">
        <v>22</v>
      </c>
      <c r="B9" s="18" t="s">
        <v>23</v>
      </c>
      <c r="C9">
        <v>2</v>
      </c>
      <c r="D9">
        <v>2.4</v>
      </c>
      <c r="E9">
        <v>0</v>
      </c>
      <c r="F9">
        <v>0</v>
      </c>
      <c r="G9">
        <v>-0.39999999999999991</v>
      </c>
      <c r="H9">
        <v>5.2999999999999989</v>
      </c>
      <c r="I9" s="2">
        <v>0.37735849056603782</v>
      </c>
      <c r="J9">
        <f t="shared" si="0"/>
        <v>0</v>
      </c>
      <c r="K9">
        <v>5.2999999999999989</v>
      </c>
      <c r="L9" s="2">
        <v>0.37735849056603782</v>
      </c>
      <c r="N9" s="17">
        <v>302</v>
      </c>
      <c r="O9" t="s">
        <v>154</v>
      </c>
      <c r="P9">
        <v>79.000000000000014</v>
      </c>
      <c r="Q9">
        <v>23.7</v>
      </c>
      <c r="R9">
        <v>0</v>
      </c>
      <c r="S9">
        <v>0</v>
      </c>
      <c r="T9">
        <v>55.300000000000004</v>
      </c>
      <c r="U9">
        <v>147.80000000000001</v>
      </c>
      <c r="V9" s="2">
        <v>0.53450608930987831</v>
      </c>
      <c r="W9">
        <v>0</v>
      </c>
      <c r="X9">
        <v>147.80000000000001</v>
      </c>
      <c r="Y9" s="2">
        <v>0.53450608930987831</v>
      </c>
    </row>
    <row r="10" spans="1:25" x14ac:dyDescent="0.2">
      <c r="A10" s="3" t="s">
        <v>24</v>
      </c>
      <c r="B10" s="18" t="s">
        <v>25</v>
      </c>
      <c r="C10">
        <v>11.4</v>
      </c>
      <c r="D10">
        <v>11.599999999999998</v>
      </c>
      <c r="E10">
        <v>0</v>
      </c>
      <c r="F10">
        <v>2</v>
      </c>
      <c r="G10">
        <v>-2.1999999999999975</v>
      </c>
      <c r="H10">
        <v>63</v>
      </c>
      <c r="I10" s="2">
        <v>0.18095238095238095</v>
      </c>
      <c r="J10">
        <f t="shared" si="0"/>
        <v>0</v>
      </c>
      <c r="K10">
        <v>63</v>
      </c>
      <c r="L10" s="2">
        <v>0.18095238095238095</v>
      </c>
      <c r="N10" s="17">
        <v>401</v>
      </c>
      <c r="O10" t="s">
        <v>93</v>
      </c>
      <c r="P10">
        <v>55.900000000000006</v>
      </c>
      <c r="Q10">
        <v>17.7</v>
      </c>
      <c r="R10">
        <v>7.3</v>
      </c>
      <c r="S10">
        <v>0</v>
      </c>
      <c r="T10">
        <v>30.9</v>
      </c>
      <c r="U10">
        <v>258.5</v>
      </c>
      <c r="V10" s="2">
        <v>0.21624758220502904</v>
      </c>
      <c r="W10">
        <v>0</v>
      </c>
      <c r="X10">
        <v>258.5</v>
      </c>
      <c r="Y10" s="2">
        <v>0.21624758220502904</v>
      </c>
    </row>
    <row r="11" spans="1:25" x14ac:dyDescent="0.2">
      <c r="A11" s="3" t="s">
        <v>26</v>
      </c>
      <c r="B11" s="18" t="s">
        <v>27</v>
      </c>
      <c r="C11">
        <v>320.29999999999995</v>
      </c>
      <c r="D11">
        <v>246</v>
      </c>
      <c r="E11">
        <v>1.9</v>
      </c>
      <c r="F11">
        <v>0</v>
      </c>
      <c r="G11">
        <v>72.399999999999949</v>
      </c>
      <c r="H11">
        <v>396.09999999999997</v>
      </c>
      <c r="I11" s="2">
        <v>0.80863418328704872</v>
      </c>
      <c r="J11">
        <f t="shared" si="0"/>
        <v>0</v>
      </c>
      <c r="K11">
        <v>396.09999999999997</v>
      </c>
      <c r="L11" s="2">
        <v>0.80863418328704872</v>
      </c>
      <c r="N11" s="17">
        <v>402</v>
      </c>
      <c r="O11" t="s">
        <v>155</v>
      </c>
      <c r="P11">
        <v>635.90000000000009</v>
      </c>
      <c r="Q11">
        <v>75.5</v>
      </c>
      <c r="R11">
        <v>33.6</v>
      </c>
      <c r="S11">
        <v>0</v>
      </c>
      <c r="T11">
        <v>526.80000000000007</v>
      </c>
      <c r="U11">
        <v>1954.2999999999997</v>
      </c>
      <c r="V11" s="2">
        <v>0.32538504835490978</v>
      </c>
      <c r="W11">
        <v>0</v>
      </c>
      <c r="X11">
        <v>1954.2999999999997</v>
      </c>
      <c r="Y11" s="2">
        <v>0.32538504835490978</v>
      </c>
    </row>
    <row r="12" spans="1:25" x14ac:dyDescent="0.2">
      <c r="A12" s="3" t="s">
        <v>28</v>
      </c>
      <c r="B12" s="18" t="s">
        <v>29</v>
      </c>
      <c r="C12">
        <v>11</v>
      </c>
      <c r="D12">
        <v>5.7</v>
      </c>
      <c r="E12">
        <v>0</v>
      </c>
      <c r="F12">
        <v>0</v>
      </c>
      <c r="G12">
        <v>5.3</v>
      </c>
      <c r="H12">
        <v>11.1</v>
      </c>
      <c r="I12" s="2">
        <v>0.99099099099099097</v>
      </c>
      <c r="J12">
        <f t="shared" si="0"/>
        <v>0</v>
      </c>
      <c r="K12">
        <v>11.1</v>
      </c>
      <c r="L12" s="2">
        <v>0.99099099099099097</v>
      </c>
      <c r="N12" s="17">
        <v>403</v>
      </c>
      <c r="O12" t="s">
        <v>156</v>
      </c>
      <c r="P12">
        <v>439.4</v>
      </c>
      <c r="Q12">
        <v>288</v>
      </c>
      <c r="R12">
        <v>0</v>
      </c>
      <c r="S12">
        <v>0</v>
      </c>
      <c r="T12">
        <v>151.39999999999998</v>
      </c>
      <c r="U12">
        <v>1314.9</v>
      </c>
      <c r="V12" s="2">
        <v>0.33416989885162368</v>
      </c>
      <c r="W12">
        <v>331.4</v>
      </c>
      <c r="X12">
        <v>983.50000000000011</v>
      </c>
      <c r="Y12" s="2">
        <v>0.44677173360447375</v>
      </c>
    </row>
    <row r="13" spans="1:25" x14ac:dyDescent="0.2">
      <c r="A13" s="3" t="s">
        <v>30</v>
      </c>
      <c r="B13" s="18" t="s">
        <v>31</v>
      </c>
      <c r="C13">
        <v>19.600000000000001</v>
      </c>
      <c r="D13">
        <v>7</v>
      </c>
      <c r="E13">
        <v>0</v>
      </c>
      <c r="F13">
        <v>0</v>
      </c>
      <c r="G13">
        <v>12.600000000000001</v>
      </c>
      <c r="H13">
        <v>44.5</v>
      </c>
      <c r="I13" s="2">
        <v>0.44044943820224725</v>
      </c>
      <c r="J13">
        <f t="shared" si="0"/>
        <v>0</v>
      </c>
      <c r="K13">
        <v>44.5</v>
      </c>
      <c r="L13" s="2">
        <v>0.44044943820224725</v>
      </c>
      <c r="N13" s="17">
        <v>404</v>
      </c>
      <c r="O13" t="s">
        <v>81</v>
      </c>
      <c r="P13">
        <v>49.9</v>
      </c>
      <c r="Q13">
        <v>13.6</v>
      </c>
      <c r="R13">
        <v>0.8</v>
      </c>
      <c r="S13">
        <v>0</v>
      </c>
      <c r="T13">
        <v>35.5</v>
      </c>
      <c r="U13">
        <v>759.7</v>
      </c>
      <c r="V13" s="2">
        <v>6.5683822561537444E-2</v>
      </c>
      <c r="W13">
        <v>0</v>
      </c>
      <c r="X13">
        <v>759.7</v>
      </c>
      <c r="Y13" s="2">
        <v>6.5683822561537444E-2</v>
      </c>
    </row>
    <row r="14" spans="1:25" x14ac:dyDescent="0.2">
      <c r="A14" s="3" t="s">
        <v>32</v>
      </c>
      <c r="B14" s="18" t="s">
        <v>33</v>
      </c>
      <c r="C14">
        <v>1</v>
      </c>
      <c r="D14">
        <v>0.30000000000000004</v>
      </c>
      <c r="E14">
        <v>0</v>
      </c>
      <c r="F14">
        <v>0</v>
      </c>
      <c r="G14">
        <v>0.7</v>
      </c>
      <c r="H14">
        <v>115.49999999999999</v>
      </c>
      <c r="I14" s="2">
        <v>8.6580086580086597E-3</v>
      </c>
      <c r="J14">
        <f t="shared" si="0"/>
        <v>0</v>
      </c>
      <c r="K14">
        <v>115.49999999999999</v>
      </c>
      <c r="L14" s="2">
        <v>8.6580086580086597E-3</v>
      </c>
      <c r="N14" s="17">
        <v>501</v>
      </c>
      <c r="O14" t="s">
        <v>157</v>
      </c>
      <c r="P14">
        <v>12.299999999999999</v>
      </c>
      <c r="Q14">
        <v>8</v>
      </c>
      <c r="R14">
        <v>0</v>
      </c>
      <c r="S14">
        <v>0</v>
      </c>
      <c r="T14">
        <v>4.3000000000000007</v>
      </c>
      <c r="U14">
        <v>17.799999999999997</v>
      </c>
      <c r="V14" s="2">
        <v>0.6910112359550562</v>
      </c>
      <c r="W14">
        <v>0</v>
      </c>
      <c r="X14">
        <v>17.799999999999997</v>
      </c>
      <c r="Y14" s="2">
        <v>0.6910112359550562</v>
      </c>
    </row>
    <row r="15" spans="1:25" x14ac:dyDescent="0.2">
      <c r="A15" s="3" t="s">
        <v>34</v>
      </c>
      <c r="B15" s="18" t="s">
        <v>35</v>
      </c>
      <c r="C15">
        <v>12.099999999999998</v>
      </c>
      <c r="D15">
        <v>3.5999999999999996</v>
      </c>
      <c r="E15">
        <v>0</v>
      </c>
      <c r="F15">
        <v>0</v>
      </c>
      <c r="G15">
        <v>8.4999999999999982</v>
      </c>
      <c r="H15">
        <v>12.099999999999998</v>
      </c>
      <c r="I15" s="2">
        <v>1</v>
      </c>
      <c r="J15">
        <f t="shared" si="0"/>
        <v>0</v>
      </c>
      <c r="K15">
        <v>12.099999999999998</v>
      </c>
      <c r="L15" s="2">
        <v>1</v>
      </c>
      <c r="N15" s="17">
        <v>502</v>
      </c>
      <c r="O15" t="s">
        <v>158</v>
      </c>
      <c r="P15">
        <v>0.4</v>
      </c>
      <c r="Q15">
        <v>0.30000000000000004</v>
      </c>
      <c r="R15">
        <v>0</v>
      </c>
      <c r="S15">
        <v>0</v>
      </c>
      <c r="T15">
        <v>0.1</v>
      </c>
      <c r="U15">
        <v>0.8</v>
      </c>
      <c r="V15" s="2">
        <v>0.5</v>
      </c>
      <c r="W15">
        <v>0</v>
      </c>
      <c r="X15">
        <v>0.8</v>
      </c>
      <c r="Y15" s="2">
        <v>0.5</v>
      </c>
    </row>
    <row r="16" spans="1:25" x14ac:dyDescent="0.2">
      <c r="A16" s="3" t="s">
        <v>36</v>
      </c>
      <c r="B16" s="18" t="s">
        <v>37</v>
      </c>
      <c r="C16">
        <v>200.70000000000002</v>
      </c>
      <c r="D16">
        <v>118.29999999999998</v>
      </c>
      <c r="E16">
        <v>10</v>
      </c>
      <c r="F16">
        <v>0</v>
      </c>
      <c r="G16">
        <v>72.400000000000034</v>
      </c>
      <c r="H16">
        <v>288.09999999999997</v>
      </c>
      <c r="I16" s="2">
        <v>0.69663311350225632</v>
      </c>
      <c r="J16">
        <f t="shared" si="0"/>
        <v>4.1000000000000227</v>
      </c>
      <c r="K16">
        <v>283.99999999999994</v>
      </c>
      <c r="L16" s="2">
        <v>0.70669014084507065</v>
      </c>
      <c r="N16" s="17">
        <v>503</v>
      </c>
      <c r="O16" t="s">
        <v>159</v>
      </c>
      <c r="P16">
        <v>47.7</v>
      </c>
      <c r="Q16">
        <v>10.1</v>
      </c>
      <c r="R16">
        <v>0</v>
      </c>
      <c r="S16">
        <v>0</v>
      </c>
      <c r="T16">
        <v>37.6</v>
      </c>
      <c r="U16">
        <v>61.5</v>
      </c>
      <c r="V16" s="2">
        <v>0.775609756097561</v>
      </c>
      <c r="W16">
        <v>0</v>
      </c>
      <c r="X16">
        <v>61.5</v>
      </c>
      <c r="Y16" s="2">
        <v>0.775609756097561</v>
      </c>
    </row>
    <row r="17" spans="1:25" x14ac:dyDescent="0.2">
      <c r="A17" s="3" t="s">
        <v>38</v>
      </c>
      <c r="B17" s="18" t="s">
        <v>39</v>
      </c>
      <c r="C17">
        <v>42.499999999999993</v>
      </c>
      <c r="D17">
        <v>21.2</v>
      </c>
      <c r="E17">
        <v>0</v>
      </c>
      <c r="F17">
        <v>0</v>
      </c>
      <c r="G17">
        <v>21.299999999999994</v>
      </c>
      <c r="H17">
        <v>45.300000000000004</v>
      </c>
      <c r="I17" s="2">
        <v>0.93818984547461348</v>
      </c>
      <c r="J17">
        <f t="shared" si="0"/>
        <v>0</v>
      </c>
      <c r="K17">
        <v>45.300000000000004</v>
      </c>
      <c r="L17" s="2">
        <v>0.93818984547461348</v>
      </c>
      <c r="N17" s="17">
        <v>504</v>
      </c>
      <c r="O17" t="s">
        <v>160</v>
      </c>
      <c r="P17">
        <v>33.300000000000004</v>
      </c>
      <c r="Q17">
        <v>17</v>
      </c>
      <c r="R17">
        <v>0</v>
      </c>
      <c r="S17">
        <v>0</v>
      </c>
      <c r="T17">
        <v>16.3</v>
      </c>
      <c r="U17">
        <v>71.400000000000006</v>
      </c>
      <c r="V17" s="2">
        <v>0.46638655462184875</v>
      </c>
      <c r="W17">
        <v>0</v>
      </c>
      <c r="X17">
        <v>71.400000000000006</v>
      </c>
      <c r="Y17" s="2">
        <v>0.46638655462184875</v>
      </c>
    </row>
    <row r="18" spans="1:25" x14ac:dyDescent="0.2">
      <c r="A18" s="3" t="s">
        <v>40</v>
      </c>
      <c r="B18" s="18" t="s">
        <v>41</v>
      </c>
      <c r="C18">
        <v>5.8000000000000007</v>
      </c>
      <c r="D18">
        <v>1.8</v>
      </c>
      <c r="E18">
        <v>0</v>
      </c>
      <c r="F18">
        <v>0</v>
      </c>
      <c r="G18">
        <v>4.0000000000000009</v>
      </c>
      <c r="H18">
        <v>10.200000000000001</v>
      </c>
      <c r="I18" s="2">
        <v>0.56862745098039214</v>
      </c>
      <c r="J18">
        <f t="shared" si="0"/>
        <v>0</v>
      </c>
      <c r="K18">
        <v>10.200000000000001</v>
      </c>
      <c r="L18" s="2">
        <v>0.56862745098039214</v>
      </c>
      <c r="N18" s="17">
        <v>505</v>
      </c>
      <c r="O18" t="s">
        <v>161</v>
      </c>
      <c r="P18">
        <v>6.0000000000000009</v>
      </c>
      <c r="Q18">
        <v>2.1</v>
      </c>
      <c r="R18">
        <v>0</v>
      </c>
      <c r="S18">
        <v>0</v>
      </c>
      <c r="T18">
        <v>3.9</v>
      </c>
      <c r="U18">
        <v>10.8</v>
      </c>
      <c r="V18" s="2">
        <v>0.55555555555555558</v>
      </c>
      <c r="W18">
        <v>0</v>
      </c>
      <c r="X18">
        <v>10.8</v>
      </c>
      <c r="Y18" s="2">
        <v>0.55555555555555558</v>
      </c>
    </row>
    <row r="19" spans="1:25" x14ac:dyDescent="0.2">
      <c r="A19" s="3" t="s">
        <v>42</v>
      </c>
      <c r="B19" s="18" t="s">
        <v>43</v>
      </c>
      <c r="C19">
        <v>17.200000000000003</v>
      </c>
      <c r="D19">
        <v>12.4</v>
      </c>
      <c r="E19">
        <v>0</v>
      </c>
      <c r="F19">
        <v>0</v>
      </c>
      <c r="G19">
        <v>4.8000000000000025</v>
      </c>
      <c r="H19">
        <v>21.8</v>
      </c>
      <c r="I19" s="2">
        <v>0.78899082568807355</v>
      </c>
      <c r="J19">
        <f t="shared" si="0"/>
        <v>0</v>
      </c>
      <c r="K19">
        <v>21.8</v>
      </c>
      <c r="L19" s="2">
        <v>0.78899082568807355</v>
      </c>
      <c r="N19" s="17">
        <v>506</v>
      </c>
      <c r="O19" t="s">
        <v>162</v>
      </c>
      <c r="P19">
        <v>12.900000000000002</v>
      </c>
      <c r="Q19">
        <v>5.3000000000000007</v>
      </c>
      <c r="R19">
        <v>0</v>
      </c>
      <c r="S19">
        <v>0</v>
      </c>
      <c r="T19">
        <v>7.6</v>
      </c>
      <c r="U19">
        <v>12.900000000000002</v>
      </c>
      <c r="V19" s="2">
        <v>1</v>
      </c>
      <c r="W19">
        <v>0</v>
      </c>
      <c r="X19">
        <v>12.900000000000002</v>
      </c>
      <c r="Y19" s="2">
        <v>1</v>
      </c>
    </row>
    <row r="20" spans="1:25" x14ac:dyDescent="0.2">
      <c r="A20" s="3" t="s">
        <v>44</v>
      </c>
      <c r="B20" s="18" t="s">
        <v>45</v>
      </c>
      <c r="C20">
        <v>681.9</v>
      </c>
      <c r="D20">
        <v>131.30000000000001</v>
      </c>
      <c r="E20">
        <v>33.6</v>
      </c>
      <c r="F20">
        <v>0</v>
      </c>
      <c r="G20">
        <v>517</v>
      </c>
      <c r="H20">
        <v>2164.7999999999997</v>
      </c>
      <c r="I20" s="2">
        <v>0.31499445676274945</v>
      </c>
      <c r="J20">
        <f t="shared" si="0"/>
        <v>6.5</v>
      </c>
      <c r="K20">
        <v>2158.2999999999997</v>
      </c>
      <c r="L20" s="2">
        <v>0.31594310336839182</v>
      </c>
      <c r="N20" s="17">
        <v>507</v>
      </c>
      <c r="O20" t="s">
        <v>163</v>
      </c>
      <c r="P20">
        <v>46.2</v>
      </c>
      <c r="Q20">
        <v>19.5</v>
      </c>
      <c r="R20">
        <v>0</v>
      </c>
      <c r="S20">
        <v>0</v>
      </c>
      <c r="T20">
        <v>26.7</v>
      </c>
      <c r="U20">
        <v>67.5</v>
      </c>
      <c r="V20" s="2">
        <v>0.68444444444444452</v>
      </c>
      <c r="W20">
        <v>0</v>
      </c>
      <c r="X20">
        <v>67.5</v>
      </c>
      <c r="Y20" s="2">
        <v>0.68444444444444452</v>
      </c>
    </row>
    <row r="21" spans="1:25" x14ac:dyDescent="0.2">
      <c r="A21" s="3" t="s">
        <v>46</v>
      </c>
      <c r="B21" s="18" t="s">
        <v>47</v>
      </c>
      <c r="C21">
        <v>45.9</v>
      </c>
      <c r="D21">
        <v>29.899999999999995</v>
      </c>
      <c r="E21">
        <v>0</v>
      </c>
      <c r="F21">
        <v>0</v>
      </c>
      <c r="G21">
        <v>16.000000000000004</v>
      </c>
      <c r="H21">
        <v>46.1</v>
      </c>
      <c r="I21" s="2">
        <v>0.99566160520607372</v>
      </c>
      <c r="J21">
        <f t="shared" si="0"/>
        <v>0</v>
      </c>
      <c r="K21">
        <v>46.1</v>
      </c>
      <c r="L21" s="2">
        <v>0.99566160520607372</v>
      </c>
      <c r="N21" s="17">
        <v>508</v>
      </c>
      <c r="O21" t="s">
        <v>164</v>
      </c>
      <c r="P21">
        <v>24.799999999999994</v>
      </c>
      <c r="Q21">
        <v>37.6</v>
      </c>
      <c r="R21">
        <v>0</v>
      </c>
      <c r="S21">
        <v>1.7</v>
      </c>
      <c r="T21">
        <v>-14.5</v>
      </c>
      <c r="U21">
        <v>124.10000000000001</v>
      </c>
      <c r="V21" s="2">
        <v>0.19983883964544716</v>
      </c>
      <c r="W21">
        <v>0</v>
      </c>
      <c r="X21">
        <v>124.10000000000001</v>
      </c>
      <c r="Y21" s="2">
        <v>0.19983883964544716</v>
      </c>
    </row>
    <row r="22" spans="1:25" x14ac:dyDescent="0.2">
      <c r="A22" s="3" t="s">
        <v>48</v>
      </c>
      <c r="B22" s="18" t="s">
        <v>49</v>
      </c>
      <c r="C22">
        <v>1</v>
      </c>
      <c r="D22">
        <v>5.3</v>
      </c>
      <c r="E22">
        <v>0</v>
      </c>
      <c r="F22">
        <v>0</v>
      </c>
      <c r="G22">
        <v>-4.3</v>
      </c>
      <c r="H22">
        <v>42.699999999999996</v>
      </c>
      <c r="I22" s="2">
        <v>2.3419203747072601E-2</v>
      </c>
      <c r="J22">
        <f t="shared" si="0"/>
        <v>0</v>
      </c>
      <c r="K22">
        <v>42.699999999999996</v>
      </c>
      <c r="L22" s="2">
        <v>2.3419203747072601E-2</v>
      </c>
      <c r="N22" s="17">
        <v>509</v>
      </c>
      <c r="O22" t="s">
        <v>165</v>
      </c>
      <c r="P22">
        <v>9.1999999999999993</v>
      </c>
      <c r="Q22">
        <v>14.9</v>
      </c>
      <c r="R22">
        <v>0</v>
      </c>
      <c r="S22">
        <v>0.1</v>
      </c>
      <c r="T22">
        <v>-5.8000000000000007</v>
      </c>
      <c r="U22">
        <v>67.099999999999994</v>
      </c>
      <c r="V22" s="2">
        <v>0.13710879284649777</v>
      </c>
      <c r="W22">
        <v>0</v>
      </c>
      <c r="X22">
        <v>67.099999999999994</v>
      </c>
      <c r="Y22" s="2">
        <v>0.13710879284649777</v>
      </c>
    </row>
    <row r="23" spans="1:25" x14ac:dyDescent="0.2">
      <c r="A23" s="3" t="s">
        <v>50</v>
      </c>
      <c r="B23" s="18" t="s">
        <v>51</v>
      </c>
      <c r="C23">
        <v>6.4999999999999991</v>
      </c>
      <c r="D23">
        <v>4.2</v>
      </c>
      <c r="E23">
        <v>0</v>
      </c>
      <c r="F23">
        <v>0</v>
      </c>
      <c r="G23">
        <v>2.2999999999999989</v>
      </c>
      <c r="H23">
        <v>6.4999999999999991</v>
      </c>
      <c r="I23" s="2">
        <v>1</v>
      </c>
      <c r="J23">
        <f t="shared" si="0"/>
        <v>0</v>
      </c>
      <c r="K23">
        <v>6.4999999999999991</v>
      </c>
      <c r="L23" s="2">
        <v>1</v>
      </c>
      <c r="N23" s="17">
        <v>510</v>
      </c>
      <c r="O23" t="s">
        <v>166</v>
      </c>
      <c r="P23">
        <v>6.5</v>
      </c>
      <c r="Q23">
        <v>3.3</v>
      </c>
      <c r="R23">
        <v>0</v>
      </c>
      <c r="S23">
        <v>0</v>
      </c>
      <c r="T23">
        <v>3.2</v>
      </c>
      <c r="U23">
        <v>32</v>
      </c>
      <c r="V23" s="2">
        <v>0.203125</v>
      </c>
      <c r="W23">
        <v>0</v>
      </c>
      <c r="X23">
        <v>32</v>
      </c>
      <c r="Y23" s="2">
        <v>0.203125</v>
      </c>
    </row>
    <row r="24" spans="1:25" x14ac:dyDescent="0.2">
      <c r="A24" s="3" t="s">
        <v>52</v>
      </c>
      <c r="B24" s="18" t="s">
        <v>53</v>
      </c>
      <c r="C24">
        <v>7.3000000000000007</v>
      </c>
      <c r="D24">
        <v>7.2</v>
      </c>
      <c r="E24">
        <v>0</v>
      </c>
      <c r="F24">
        <v>0</v>
      </c>
      <c r="G24">
        <v>0.10000000000000053</v>
      </c>
      <c r="H24">
        <v>17.200000000000003</v>
      </c>
      <c r="I24" s="2">
        <v>0.42441860465116277</v>
      </c>
      <c r="J24">
        <f t="shared" si="0"/>
        <v>0</v>
      </c>
      <c r="K24">
        <v>17.200000000000003</v>
      </c>
      <c r="L24" s="2">
        <v>0.42441860465116277</v>
      </c>
      <c r="N24" s="17">
        <v>511</v>
      </c>
      <c r="O24" t="s">
        <v>167</v>
      </c>
      <c r="P24">
        <v>167.8</v>
      </c>
      <c r="Q24">
        <v>43.3</v>
      </c>
      <c r="R24">
        <v>0</v>
      </c>
      <c r="S24">
        <v>0</v>
      </c>
      <c r="T24">
        <v>124.50000000000001</v>
      </c>
      <c r="U24">
        <v>451.8</v>
      </c>
      <c r="V24" s="2">
        <v>0.37140327578574595</v>
      </c>
      <c r="W24">
        <v>0</v>
      </c>
      <c r="X24">
        <v>451.8</v>
      </c>
      <c r="Y24" s="2">
        <v>0.37140327578574595</v>
      </c>
    </row>
    <row r="25" spans="1:25" x14ac:dyDescent="0.2">
      <c r="A25" s="3" t="s">
        <v>54</v>
      </c>
      <c r="B25" s="18" t="s">
        <v>55</v>
      </c>
      <c r="C25">
        <v>85.300000000000011</v>
      </c>
      <c r="D25">
        <v>49.400000000000006</v>
      </c>
      <c r="E25">
        <v>0</v>
      </c>
      <c r="F25">
        <v>0</v>
      </c>
      <c r="G25">
        <v>35.900000000000006</v>
      </c>
      <c r="H25">
        <v>87.7</v>
      </c>
      <c r="I25" s="2">
        <v>0.97263397947548469</v>
      </c>
      <c r="J25">
        <f t="shared" si="0"/>
        <v>0</v>
      </c>
      <c r="K25">
        <v>87.7</v>
      </c>
      <c r="L25" s="2">
        <v>0.97263397947548469</v>
      </c>
      <c r="N25" s="17">
        <v>601</v>
      </c>
      <c r="O25" t="s">
        <v>168</v>
      </c>
      <c r="P25">
        <v>13.9</v>
      </c>
      <c r="Q25">
        <v>2.4</v>
      </c>
      <c r="R25">
        <v>0</v>
      </c>
      <c r="S25">
        <v>0</v>
      </c>
      <c r="T25">
        <v>11.500000000000002</v>
      </c>
      <c r="U25">
        <v>42.4</v>
      </c>
      <c r="V25" s="2">
        <v>0.32783018867924529</v>
      </c>
      <c r="W25">
        <v>0</v>
      </c>
      <c r="X25">
        <v>42.4</v>
      </c>
      <c r="Y25" s="2">
        <v>0.32783018867924529</v>
      </c>
    </row>
    <row r="26" spans="1:25" x14ac:dyDescent="0.2">
      <c r="A26" s="3" t="s">
        <v>56</v>
      </c>
      <c r="B26" t="s">
        <v>57</v>
      </c>
      <c r="C26">
        <v>3</v>
      </c>
      <c r="D26">
        <v>0.7</v>
      </c>
      <c r="E26">
        <v>0</v>
      </c>
      <c r="F26">
        <v>0</v>
      </c>
      <c r="G26">
        <v>2.2999999999999998</v>
      </c>
      <c r="H26">
        <v>3.4999999999999996</v>
      </c>
      <c r="I26" s="2">
        <v>0.85714285714285721</v>
      </c>
      <c r="J26">
        <f t="shared" si="0"/>
        <v>0</v>
      </c>
      <c r="K26">
        <v>3.4999999999999996</v>
      </c>
      <c r="L26" s="2">
        <v>0.85714285714285721</v>
      </c>
      <c r="N26" s="17">
        <v>602</v>
      </c>
      <c r="O26" t="s">
        <v>169</v>
      </c>
      <c r="P26">
        <v>18.3</v>
      </c>
      <c r="Q26">
        <v>3</v>
      </c>
      <c r="R26">
        <v>0</v>
      </c>
      <c r="S26">
        <v>1</v>
      </c>
      <c r="T26">
        <v>14.299999999999999</v>
      </c>
      <c r="U26">
        <v>46.4</v>
      </c>
      <c r="V26" s="2">
        <v>0.39439655172413796</v>
      </c>
      <c r="W26">
        <v>0</v>
      </c>
      <c r="X26">
        <v>46.4</v>
      </c>
      <c r="Y26" s="2">
        <v>0.39439655172413796</v>
      </c>
    </row>
    <row r="27" spans="1:25" x14ac:dyDescent="0.2">
      <c r="A27" s="3" t="s">
        <v>58</v>
      </c>
      <c r="B27" s="18" t="s">
        <v>59</v>
      </c>
      <c r="C27">
        <v>3.2</v>
      </c>
      <c r="D27">
        <v>2.3000000000000003</v>
      </c>
      <c r="E27">
        <v>0</v>
      </c>
      <c r="F27">
        <v>0</v>
      </c>
      <c r="G27">
        <v>0.89999999999999991</v>
      </c>
      <c r="H27">
        <v>5.3000000000000007</v>
      </c>
      <c r="I27" s="2">
        <v>0.60377358490566035</v>
      </c>
      <c r="J27">
        <f t="shared" si="0"/>
        <v>0</v>
      </c>
      <c r="K27">
        <v>5.3000000000000007</v>
      </c>
      <c r="L27" s="2">
        <v>0.60377358490566035</v>
      </c>
      <c r="N27" s="17">
        <v>603</v>
      </c>
      <c r="O27" t="s">
        <v>170</v>
      </c>
      <c r="P27">
        <v>67.900000000000006</v>
      </c>
      <c r="Q27">
        <v>22.8</v>
      </c>
      <c r="R27">
        <v>0</v>
      </c>
      <c r="S27">
        <v>5.1000000000000005</v>
      </c>
      <c r="T27">
        <v>40</v>
      </c>
      <c r="U27">
        <v>128.89999999999998</v>
      </c>
      <c r="V27" s="2">
        <v>0.52676493405740898</v>
      </c>
      <c r="W27">
        <v>0</v>
      </c>
      <c r="X27">
        <v>128.89999999999998</v>
      </c>
      <c r="Y27" s="2">
        <v>0.52676493405740898</v>
      </c>
    </row>
    <row r="28" spans="1:25" x14ac:dyDescent="0.2">
      <c r="A28" s="3" t="s">
        <v>60</v>
      </c>
      <c r="B28" s="18" t="s">
        <v>61</v>
      </c>
      <c r="C28">
        <v>82.7</v>
      </c>
      <c r="D28">
        <v>40.200000000000003</v>
      </c>
      <c r="E28">
        <v>0</v>
      </c>
      <c r="F28">
        <v>0</v>
      </c>
      <c r="G28">
        <v>42.5</v>
      </c>
      <c r="H28">
        <v>82.7</v>
      </c>
      <c r="I28" s="2">
        <v>1</v>
      </c>
      <c r="J28">
        <f t="shared" si="0"/>
        <v>0</v>
      </c>
      <c r="K28">
        <v>82.7</v>
      </c>
      <c r="L28" s="2">
        <v>1</v>
      </c>
      <c r="N28" s="17">
        <v>604</v>
      </c>
      <c r="O28" t="s">
        <v>171</v>
      </c>
      <c r="P28">
        <v>1.5</v>
      </c>
      <c r="Q28">
        <v>12.2</v>
      </c>
      <c r="R28">
        <v>0</v>
      </c>
      <c r="S28">
        <v>0.5</v>
      </c>
      <c r="T28">
        <v>-11.2</v>
      </c>
      <c r="U28">
        <v>48.5</v>
      </c>
      <c r="V28" s="2">
        <v>3.0927835051546393E-2</v>
      </c>
      <c r="W28">
        <v>0</v>
      </c>
      <c r="X28">
        <v>48.5</v>
      </c>
      <c r="Y28" s="2">
        <v>3.0927835051546393E-2</v>
      </c>
    </row>
    <row r="29" spans="1:25" x14ac:dyDescent="0.2">
      <c r="A29" s="3" t="s">
        <v>62</v>
      </c>
      <c r="B29" s="18" t="s">
        <v>63</v>
      </c>
      <c r="C29">
        <v>6.8</v>
      </c>
      <c r="D29">
        <v>6.5</v>
      </c>
      <c r="E29">
        <v>0</v>
      </c>
      <c r="F29">
        <v>0</v>
      </c>
      <c r="G29">
        <v>0.29999999999999982</v>
      </c>
      <c r="H29">
        <v>25.4</v>
      </c>
      <c r="I29" s="2">
        <v>0.26771653543307089</v>
      </c>
      <c r="J29">
        <f t="shared" si="0"/>
        <v>0</v>
      </c>
      <c r="K29">
        <v>25.4</v>
      </c>
      <c r="L29" s="2">
        <v>0.26771653543307089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7.6999999999999993</v>
      </c>
      <c r="D30">
        <v>15</v>
      </c>
      <c r="E30">
        <v>0</v>
      </c>
      <c r="F30">
        <v>0</v>
      </c>
      <c r="G30">
        <v>-7.3000000000000007</v>
      </c>
      <c r="H30">
        <v>31.200000000000003</v>
      </c>
      <c r="I30" s="2">
        <v>0.24679487179487175</v>
      </c>
      <c r="J30">
        <f t="shared" si="0"/>
        <v>0</v>
      </c>
      <c r="K30">
        <v>31.200000000000003</v>
      </c>
      <c r="L30" s="2">
        <v>0.24679487179487175</v>
      </c>
      <c r="N30" s="17">
        <v>606</v>
      </c>
      <c r="O30" t="s">
        <v>173</v>
      </c>
      <c r="P30">
        <v>24.9</v>
      </c>
      <c r="Q30">
        <v>17.600000000000001</v>
      </c>
      <c r="R30">
        <v>0</v>
      </c>
      <c r="S30">
        <v>0</v>
      </c>
      <c r="T30">
        <v>7.3</v>
      </c>
      <c r="U30">
        <v>28.200000000000003</v>
      </c>
      <c r="V30" s="2">
        <v>0.88297872340425521</v>
      </c>
      <c r="W30">
        <v>0</v>
      </c>
      <c r="X30">
        <v>28.200000000000003</v>
      </c>
      <c r="Y30" s="2">
        <v>0.88297872340425521</v>
      </c>
    </row>
    <row r="31" spans="1:25" x14ac:dyDescent="0.2">
      <c r="A31" s="3" t="s">
        <v>66</v>
      </c>
      <c r="B31" s="18" t="s">
        <v>67</v>
      </c>
      <c r="C31">
        <v>33</v>
      </c>
      <c r="D31">
        <v>16.100000000000001</v>
      </c>
      <c r="E31">
        <v>0</v>
      </c>
      <c r="F31">
        <v>0</v>
      </c>
      <c r="G31">
        <v>16.899999999999999</v>
      </c>
      <c r="H31">
        <v>611.29999999999995</v>
      </c>
      <c r="I31" s="2">
        <v>5.3983314248323248E-2</v>
      </c>
      <c r="J31">
        <f t="shared" si="0"/>
        <v>331.4</v>
      </c>
      <c r="K31">
        <v>279.89999999999998</v>
      </c>
      <c r="L31" s="2">
        <v>0.11789924973204717</v>
      </c>
      <c r="N31" s="17">
        <v>607</v>
      </c>
      <c r="O31" t="s">
        <v>174</v>
      </c>
      <c r="P31">
        <v>149.6</v>
      </c>
      <c r="Q31">
        <v>79.600000000000009</v>
      </c>
      <c r="R31">
        <v>0</v>
      </c>
      <c r="S31">
        <v>1.6</v>
      </c>
      <c r="T31">
        <v>68.40000000000002</v>
      </c>
      <c r="U31">
        <v>149.6</v>
      </c>
      <c r="V31" s="2">
        <v>1</v>
      </c>
      <c r="W31">
        <v>0</v>
      </c>
      <c r="X31">
        <v>149.6</v>
      </c>
      <c r="Y31" s="2">
        <v>1</v>
      </c>
    </row>
    <row r="32" spans="1:25" x14ac:dyDescent="0.2">
      <c r="A32" s="3" t="s">
        <v>68</v>
      </c>
      <c r="B32" s="18" t="s">
        <v>69</v>
      </c>
      <c r="C32">
        <v>11.9</v>
      </c>
      <c r="D32">
        <v>15.1</v>
      </c>
      <c r="E32">
        <v>0</v>
      </c>
      <c r="F32">
        <v>0.2</v>
      </c>
      <c r="G32">
        <v>-3.3999999999999986</v>
      </c>
      <c r="H32">
        <v>96.300000000000011</v>
      </c>
      <c r="I32" s="2">
        <v>0.12357217030114226</v>
      </c>
      <c r="J32">
        <f t="shared" si="0"/>
        <v>0</v>
      </c>
      <c r="K32">
        <v>96.300000000000011</v>
      </c>
      <c r="L32" s="2">
        <v>0.12357217030114226</v>
      </c>
      <c r="N32" s="17">
        <v>608</v>
      </c>
      <c r="O32" t="s">
        <v>175</v>
      </c>
      <c r="P32">
        <v>80.299999999999983</v>
      </c>
      <c r="Q32">
        <v>0</v>
      </c>
      <c r="R32">
        <v>0</v>
      </c>
      <c r="S32">
        <v>0</v>
      </c>
      <c r="T32">
        <v>80.299999999999983</v>
      </c>
      <c r="U32">
        <v>80.299999999999983</v>
      </c>
      <c r="V32" s="2">
        <v>1</v>
      </c>
      <c r="W32">
        <v>0</v>
      </c>
      <c r="X32">
        <v>80.299999999999983</v>
      </c>
      <c r="Y32" s="2">
        <v>1</v>
      </c>
    </row>
    <row r="33" spans="1:25" x14ac:dyDescent="0.2">
      <c r="A33" s="3" t="s">
        <v>70</v>
      </c>
      <c r="B33" s="18" t="s">
        <v>71</v>
      </c>
      <c r="C33">
        <v>8.6</v>
      </c>
      <c r="D33">
        <v>1.9</v>
      </c>
      <c r="E33">
        <v>0</v>
      </c>
      <c r="F33">
        <v>0</v>
      </c>
      <c r="G33">
        <v>6.6999999999999993</v>
      </c>
      <c r="H33">
        <v>13.6</v>
      </c>
      <c r="I33" s="2">
        <v>0.63235294117647056</v>
      </c>
      <c r="J33">
        <f t="shared" si="0"/>
        <v>0</v>
      </c>
      <c r="K33">
        <v>13.6</v>
      </c>
      <c r="L33" s="2">
        <v>0.63235294117647056</v>
      </c>
      <c r="N33" s="17">
        <v>609</v>
      </c>
      <c r="O33" t="s">
        <v>176</v>
      </c>
      <c r="P33">
        <v>97</v>
      </c>
      <c r="Q33">
        <v>63.000000000000007</v>
      </c>
      <c r="R33">
        <v>0</v>
      </c>
      <c r="S33">
        <v>0</v>
      </c>
      <c r="T33">
        <v>34</v>
      </c>
      <c r="U33">
        <v>97.1</v>
      </c>
      <c r="V33" s="2">
        <v>0.99897013388259537</v>
      </c>
      <c r="W33">
        <v>0</v>
      </c>
      <c r="X33">
        <v>97.1</v>
      </c>
      <c r="Y33" s="2">
        <v>0.99897013388259537</v>
      </c>
    </row>
    <row r="34" spans="1:25" x14ac:dyDescent="0.2">
      <c r="A34" s="3" t="s">
        <v>72</v>
      </c>
      <c r="B34" s="18" t="s">
        <v>73</v>
      </c>
      <c r="C34">
        <v>479.40000000000009</v>
      </c>
      <c r="D34">
        <v>270.5</v>
      </c>
      <c r="E34">
        <v>0</v>
      </c>
      <c r="F34">
        <v>0</v>
      </c>
      <c r="G34">
        <v>208.90000000000009</v>
      </c>
      <c r="H34">
        <v>840.30000000000007</v>
      </c>
      <c r="I34" s="2">
        <v>0.57051053195287404</v>
      </c>
      <c r="J34">
        <f t="shared" si="0"/>
        <v>0</v>
      </c>
      <c r="K34">
        <v>840.30000000000007</v>
      </c>
      <c r="L34" s="2">
        <v>0.57051053195287404</v>
      </c>
      <c r="N34" s="17">
        <v>610</v>
      </c>
      <c r="O34" t="s">
        <v>177</v>
      </c>
      <c r="P34">
        <v>20.699999999999996</v>
      </c>
      <c r="Q34">
        <v>13.7</v>
      </c>
      <c r="R34">
        <v>0</v>
      </c>
      <c r="S34">
        <v>0</v>
      </c>
      <c r="T34">
        <v>6.9999999999999991</v>
      </c>
      <c r="U34">
        <v>21.299999999999997</v>
      </c>
      <c r="V34" s="2">
        <v>0.97183098591549288</v>
      </c>
      <c r="W34">
        <v>0</v>
      </c>
      <c r="X34">
        <v>21.299999999999997</v>
      </c>
      <c r="Y34" s="2">
        <v>0.97183098591549288</v>
      </c>
    </row>
    <row r="35" spans="1:25" x14ac:dyDescent="0.2">
      <c r="A35" s="3" t="s">
        <v>74</v>
      </c>
      <c r="B35" s="18" t="s">
        <v>75</v>
      </c>
      <c r="C35">
        <v>181.29999999999998</v>
      </c>
      <c r="D35">
        <v>44.3</v>
      </c>
      <c r="E35">
        <v>0</v>
      </c>
      <c r="F35">
        <v>1.2</v>
      </c>
      <c r="G35">
        <v>135.79999999999998</v>
      </c>
      <c r="H35">
        <v>446.2</v>
      </c>
      <c r="I35" s="2">
        <v>0.40632003585835946</v>
      </c>
      <c r="J35">
        <f t="shared" si="0"/>
        <v>0</v>
      </c>
      <c r="K35">
        <v>446.2</v>
      </c>
      <c r="L35" s="2">
        <v>0.40632003585835946</v>
      </c>
      <c r="N35" s="17">
        <v>701</v>
      </c>
      <c r="O35" t="s">
        <v>178</v>
      </c>
      <c r="P35">
        <v>2.2000000000000002</v>
      </c>
      <c r="Q35">
        <v>1.4000000000000001</v>
      </c>
      <c r="R35">
        <v>0</v>
      </c>
      <c r="S35">
        <v>0</v>
      </c>
      <c r="T35">
        <v>0.79999999999999993</v>
      </c>
      <c r="U35">
        <v>2.2000000000000002</v>
      </c>
      <c r="V35" s="2">
        <v>1</v>
      </c>
      <c r="W35">
        <v>0</v>
      </c>
      <c r="X35">
        <v>2.2000000000000002</v>
      </c>
      <c r="Y35" s="2">
        <v>1</v>
      </c>
    </row>
    <row r="36" spans="1:25" x14ac:dyDescent="0.2">
      <c r="A36" s="3" t="s">
        <v>76</v>
      </c>
      <c r="B36" s="18" t="s">
        <v>77</v>
      </c>
      <c r="C36">
        <v>5.5</v>
      </c>
      <c r="D36">
        <v>6.3</v>
      </c>
      <c r="E36">
        <v>0</v>
      </c>
      <c r="F36">
        <v>0</v>
      </c>
      <c r="G36">
        <v>-0.79999999999999982</v>
      </c>
      <c r="H36">
        <v>9.2000000000000011</v>
      </c>
      <c r="I36" s="2">
        <v>0.59782608695652162</v>
      </c>
      <c r="J36">
        <f t="shared" si="0"/>
        <v>0</v>
      </c>
      <c r="K36">
        <v>9.2000000000000011</v>
      </c>
      <c r="L36" s="2">
        <v>0.59782608695652162</v>
      </c>
      <c r="N36" s="17">
        <v>702</v>
      </c>
      <c r="O36" t="s">
        <v>179</v>
      </c>
      <c r="P36">
        <v>9</v>
      </c>
      <c r="Q36">
        <v>9.1000000000000014</v>
      </c>
      <c r="R36">
        <v>1.9</v>
      </c>
      <c r="S36">
        <v>0</v>
      </c>
      <c r="T36">
        <v>-2</v>
      </c>
      <c r="U36">
        <v>20.8</v>
      </c>
      <c r="V36" s="2">
        <v>0.43269230769230765</v>
      </c>
      <c r="W36">
        <v>0</v>
      </c>
      <c r="X36">
        <v>20.8</v>
      </c>
      <c r="Y36" s="2">
        <v>0.43269230769230765</v>
      </c>
    </row>
    <row r="37" spans="1:25" x14ac:dyDescent="0.2">
      <c r="A37" s="3" t="s">
        <v>78</v>
      </c>
      <c r="B37" s="18" t="s">
        <v>79</v>
      </c>
      <c r="C37">
        <v>458.00000000000051</v>
      </c>
      <c r="D37">
        <v>208.29999999999998</v>
      </c>
      <c r="E37">
        <v>15.8</v>
      </c>
      <c r="F37">
        <v>0</v>
      </c>
      <c r="G37">
        <v>233.90000000000052</v>
      </c>
      <c r="H37">
        <v>656.50000000000045</v>
      </c>
      <c r="I37" s="2">
        <v>0.69763899466869794</v>
      </c>
      <c r="J37">
        <f t="shared" si="0"/>
        <v>8.2999999999999545</v>
      </c>
      <c r="K37">
        <v>648.2000000000005</v>
      </c>
      <c r="L37" s="2">
        <v>0.70657204566491849</v>
      </c>
      <c r="N37" s="17">
        <v>703</v>
      </c>
      <c r="O37" t="s">
        <v>180</v>
      </c>
      <c r="P37">
        <v>47.3</v>
      </c>
      <c r="Q37">
        <v>22.700000000000003</v>
      </c>
      <c r="R37">
        <v>0</v>
      </c>
      <c r="S37">
        <v>0</v>
      </c>
      <c r="T37">
        <v>24.6</v>
      </c>
      <c r="U37">
        <v>47.3</v>
      </c>
      <c r="V37" s="2">
        <v>1</v>
      </c>
      <c r="W37">
        <v>0</v>
      </c>
      <c r="X37">
        <v>47.3</v>
      </c>
      <c r="Y37" s="2">
        <v>1</v>
      </c>
    </row>
    <row r="38" spans="1:25" x14ac:dyDescent="0.2">
      <c r="A38" s="3" t="s">
        <v>80</v>
      </c>
      <c r="B38" s="18" t="s">
        <v>81</v>
      </c>
      <c r="C38">
        <v>21.5</v>
      </c>
      <c r="D38">
        <v>15.7</v>
      </c>
      <c r="E38">
        <v>0.8</v>
      </c>
      <c r="F38">
        <v>0</v>
      </c>
      <c r="G38">
        <v>5</v>
      </c>
      <c r="H38">
        <v>615.5</v>
      </c>
      <c r="I38" s="2">
        <v>3.4930950446791224E-2</v>
      </c>
      <c r="J38">
        <f t="shared" si="0"/>
        <v>0</v>
      </c>
      <c r="K38">
        <v>615.5</v>
      </c>
      <c r="L38" s="2">
        <v>3.4930950446791224E-2</v>
      </c>
      <c r="N38" s="17">
        <v>704</v>
      </c>
      <c r="O38" t="s">
        <v>181</v>
      </c>
      <c r="P38">
        <v>249.1</v>
      </c>
      <c r="Q38">
        <v>197.2</v>
      </c>
      <c r="R38">
        <v>0</v>
      </c>
      <c r="S38">
        <v>0</v>
      </c>
      <c r="T38">
        <v>51.90000000000002</v>
      </c>
      <c r="U38">
        <v>313.5</v>
      </c>
      <c r="V38" s="2">
        <v>0.79457735247208927</v>
      </c>
      <c r="W38">
        <v>0</v>
      </c>
      <c r="X38">
        <v>313.5</v>
      </c>
      <c r="Y38" s="2">
        <v>0.79457735247208927</v>
      </c>
    </row>
    <row r="39" spans="1:25" x14ac:dyDescent="0.2">
      <c r="A39" s="3" t="s">
        <v>82</v>
      </c>
      <c r="B39" s="18" t="s">
        <v>83</v>
      </c>
      <c r="C39">
        <v>0</v>
      </c>
      <c r="D39">
        <v>0.8</v>
      </c>
      <c r="E39">
        <v>0</v>
      </c>
      <c r="F39">
        <v>0</v>
      </c>
      <c r="G39">
        <v>-0.8</v>
      </c>
      <c r="H39">
        <v>81.099999999999994</v>
      </c>
      <c r="I39" s="2">
        <v>0</v>
      </c>
      <c r="J39">
        <f t="shared" si="0"/>
        <v>0</v>
      </c>
      <c r="K39">
        <v>81.099999999999994</v>
      </c>
      <c r="L39" s="2">
        <v>0</v>
      </c>
      <c r="N39" s="17">
        <v>705</v>
      </c>
      <c r="O39" t="s">
        <v>182</v>
      </c>
      <c r="P39">
        <v>62.9</v>
      </c>
      <c r="Q39">
        <v>39.999999999999993</v>
      </c>
      <c r="R39">
        <v>0</v>
      </c>
      <c r="S39">
        <v>0</v>
      </c>
      <c r="T39">
        <v>22.900000000000002</v>
      </c>
      <c r="U39">
        <v>64.8</v>
      </c>
      <c r="V39" s="2">
        <v>0.97067901234567899</v>
      </c>
      <c r="W39">
        <v>0</v>
      </c>
      <c r="X39">
        <v>64.8</v>
      </c>
      <c r="Y39" s="2">
        <v>0.97067901234567899</v>
      </c>
    </row>
    <row r="40" spans="1:25" x14ac:dyDescent="0.2">
      <c r="A40" s="3" t="s">
        <v>84</v>
      </c>
      <c r="B40" s="18" t="s">
        <v>85</v>
      </c>
      <c r="C40">
        <v>106.29999999999998</v>
      </c>
      <c r="D40">
        <v>31.4</v>
      </c>
      <c r="E40">
        <v>0</v>
      </c>
      <c r="F40">
        <v>6.3</v>
      </c>
      <c r="G40">
        <v>68.599999999999994</v>
      </c>
      <c r="H40">
        <v>162.69999999999999</v>
      </c>
      <c r="I40" s="2">
        <v>0.65334972341733244</v>
      </c>
      <c r="J40">
        <f t="shared" si="0"/>
        <v>0</v>
      </c>
      <c r="K40">
        <v>162.69999999999999</v>
      </c>
      <c r="L40" s="2">
        <v>0.65334972341733244</v>
      </c>
      <c r="N40" s="17">
        <v>706</v>
      </c>
      <c r="O40" t="s">
        <v>183</v>
      </c>
      <c r="P40">
        <v>129.89999999999998</v>
      </c>
      <c r="Q40">
        <v>74.7</v>
      </c>
      <c r="R40">
        <v>0</v>
      </c>
      <c r="S40">
        <v>0</v>
      </c>
      <c r="T40">
        <v>55.2</v>
      </c>
      <c r="U40">
        <v>133</v>
      </c>
      <c r="V40" s="2">
        <v>0.97669172932330806</v>
      </c>
      <c r="W40">
        <v>0</v>
      </c>
      <c r="X40">
        <v>133</v>
      </c>
      <c r="Y40" s="2">
        <v>0.97669172932330806</v>
      </c>
    </row>
    <row r="41" spans="1:25" x14ac:dyDescent="0.2">
      <c r="A41" s="3" t="s">
        <v>86</v>
      </c>
      <c r="B41" s="18" t="s">
        <v>87</v>
      </c>
      <c r="C41">
        <v>42.400000000000006</v>
      </c>
      <c r="D41">
        <v>10.199999999999999</v>
      </c>
      <c r="E41">
        <v>0</v>
      </c>
      <c r="F41">
        <v>0</v>
      </c>
      <c r="G41">
        <v>32.200000000000003</v>
      </c>
      <c r="H41">
        <v>56.8</v>
      </c>
      <c r="I41" s="2">
        <v>0.74647887323943674</v>
      </c>
      <c r="J41">
        <f t="shared" si="0"/>
        <v>0</v>
      </c>
      <c r="K41">
        <v>56.8</v>
      </c>
      <c r="L41" s="2">
        <v>0.74647887323943674</v>
      </c>
      <c r="N41" s="17">
        <v>707</v>
      </c>
      <c r="O41" t="s">
        <v>184</v>
      </c>
      <c r="P41">
        <v>15.899999999999999</v>
      </c>
      <c r="Q41">
        <v>11.899999999999999</v>
      </c>
      <c r="R41">
        <v>0</v>
      </c>
      <c r="S41">
        <v>0</v>
      </c>
      <c r="T41">
        <v>4.0000000000000009</v>
      </c>
      <c r="U41">
        <v>18.3</v>
      </c>
      <c r="V41" s="2">
        <v>0.8688524590163933</v>
      </c>
      <c r="W41">
        <v>0</v>
      </c>
      <c r="X41">
        <v>18.3</v>
      </c>
      <c r="Y41" s="2">
        <v>0.8688524590163933</v>
      </c>
    </row>
    <row r="42" spans="1:25" x14ac:dyDescent="0.2">
      <c r="A42" s="3" t="s">
        <v>88</v>
      </c>
      <c r="B42" s="18" t="s">
        <v>89</v>
      </c>
      <c r="C42">
        <v>4.3</v>
      </c>
      <c r="D42">
        <v>11.3</v>
      </c>
      <c r="E42">
        <v>0</v>
      </c>
      <c r="F42">
        <v>0</v>
      </c>
      <c r="G42">
        <v>-7.0000000000000009</v>
      </c>
      <c r="H42">
        <v>106</v>
      </c>
      <c r="I42" s="2">
        <v>4.0566037735849055E-2</v>
      </c>
      <c r="J42">
        <f t="shared" si="0"/>
        <v>0</v>
      </c>
      <c r="K42">
        <v>106</v>
      </c>
      <c r="L42" s="2">
        <v>4.0566037735849055E-2</v>
      </c>
      <c r="N42" s="17">
        <v>708</v>
      </c>
      <c r="O42" t="s">
        <v>185</v>
      </c>
      <c r="P42">
        <v>2.5</v>
      </c>
      <c r="Q42">
        <v>4.5999999999999996</v>
      </c>
      <c r="R42">
        <v>0.9</v>
      </c>
      <c r="S42">
        <v>0</v>
      </c>
      <c r="T42">
        <v>-3</v>
      </c>
      <c r="U42">
        <v>8</v>
      </c>
      <c r="V42" s="2">
        <v>0.3125</v>
      </c>
      <c r="W42">
        <v>0</v>
      </c>
      <c r="X42">
        <v>8</v>
      </c>
      <c r="Y42" s="2">
        <v>0.3125</v>
      </c>
    </row>
    <row r="43" spans="1:25" x14ac:dyDescent="0.2">
      <c r="A43" s="3" t="s">
        <v>90</v>
      </c>
      <c r="B43" s="18" t="s">
        <v>91</v>
      </c>
      <c r="C43">
        <v>36.499999999999993</v>
      </c>
      <c r="D43">
        <v>13.500000000000002</v>
      </c>
      <c r="E43">
        <v>0</v>
      </c>
      <c r="F43">
        <v>0</v>
      </c>
      <c r="G43">
        <v>22.999999999999993</v>
      </c>
      <c r="H43">
        <v>90.9</v>
      </c>
      <c r="I43" s="2">
        <v>0.40154015401540144</v>
      </c>
      <c r="J43">
        <f t="shared" si="0"/>
        <v>0</v>
      </c>
      <c r="K43">
        <v>90.9</v>
      </c>
      <c r="L43" s="2">
        <v>0.40154015401540144</v>
      </c>
      <c r="N43" s="17">
        <v>709</v>
      </c>
      <c r="O43" t="s">
        <v>186</v>
      </c>
      <c r="P43">
        <v>23</v>
      </c>
      <c r="Q43">
        <v>9.6</v>
      </c>
      <c r="R43">
        <v>9.1</v>
      </c>
      <c r="S43">
        <v>0</v>
      </c>
      <c r="T43">
        <v>4.2999999999999989</v>
      </c>
      <c r="U43">
        <v>39.300000000000004</v>
      </c>
      <c r="V43" s="2">
        <v>0.58524173027989812</v>
      </c>
      <c r="W43">
        <v>0</v>
      </c>
      <c r="X43">
        <v>39.300000000000004</v>
      </c>
      <c r="Y43" s="2">
        <v>0.58524173027989812</v>
      </c>
    </row>
    <row r="44" spans="1:25" x14ac:dyDescent="0.2">
      <c r="A44" s="3" t="s">
        <v>92</v>
      </c>
      <c r="B44" s="18" t="s">
        <v>93</v>
      </c>
      <c r="C44">
        <v>117.5</v>
      </c>
      <c r="D44">
        <v>122.5</v>
      </c>
      <c r="E44">
        <v>119</v>
      </c>
      <c r="F44">
        <v>0</v>
      </c>
      <c r="G44">
        <v>-124</v>
      </c>
      <c r="H44">
        <v>459.3</v>
      </c>
      <c r="I44" s="2">
        <v>0.25582408012192465</v>
      </c>
      <c r="J44">
        <f t="shared" si="0"/>
        <v>0</v>
      </c>
      <c r="K44">
        <v>459.3</v>
      </c>
      <c r="L44" s="2">
        <v>0.25582408012192465</v>
      </c>
      <c r="N44" s="17">
        <v>710</v>
      </c>
      <c r="O44" t="s">
        <v>187</v>
      </c>
      <c r="P44">
        <v>144.20000000000002</v>
      </c>
      <c r="Q44">
        <v>84.799999999999983</v>
      </c>
      <c r="R44">
        <v>0</v>
      </c>
      <c r="S44">
        <v>0</v>
      </c>
      <c r="T44">
        <v>59.400000000000013</v>
      </c>
      <c r="U44">
        <v>199.60000000000002</v>
      </c>
      <c r="V44" s="2">
        <v>0.72244488977955912</v>
      </c>
      <c r="W44">
        <v>0</v>
      </c>
      <c r="X44">
        <v>199.60000000000002</v>
      </c>
      <c r="Y44" s="2">
        <v>0.72244488977955912</v>
      </c>
    </row>
    <row r="45" spans="1:25" x14ac:dyDescent="0.2">
      <c r="A45" s="3" t="s">
        <v>94</v>
      </c>
      <c r="B45" s="18" t="s">
        <v>95</v>
      </c>
      <c r="C45">
        <v>32.9</v>
      </c>
      <c r="D45">
        <v>14.5</v>
      </c>
      <c r="E45">
        <v>0</v>
      </c>
      <c r="F45">
        <v>0</v>
      </c>
      <c r="G45">
        <v>18.399999999999999</v>
      </c>
      <c r="H45">
        <v>46.2</v>
      </c>
      <c r="I45" s="2">
        <v>0.71212121212121204</v>
      </c>
      <c r="J45">
        <f t="shared" si="0"/>
        <v>0</v>
      </c>
      <c r="K45">
        <v>46.2</v>
      </c>
      <c r="L45" s="2">
        <v>0.71212121212121204</v>
      </c>
      <c r="N45" s="17">
        <v>801</v>
      </c>
      <c r="O45" t="s">
        <v>43</v>
      </c>
      <c r="P45">
        <v>17.200000000000003</v>
      </c>
      <c r="Q45">
        <v>11.8</v>
      </c>
      <c r="R45">
        <v>0</v>
      </c>
      <c r="S45">
        <v>0</v>
      </c>
      <c r="T45">
        <v>5.3999999999999986</v>
      </c>
      <c r="U45">
        <v>20.8</v>
      </c>
      <c r="V45" s="2">
        <v>0.82692307692307698</v>
      </c>
      <c r="W45">
        <v>0</v>
      </c>
      <c r="X45">
        <v>20.8</v>
      </c>
      <c r="Y45" s="2">
        <v>0.82692307692307698</v>
      </c>
    </row>
    <row r="46" spans="1:25" x14ac:dyDescent="0.2">
      <c r="A46" s="3" t="s">
        <v>96</v>
      </c>
      <c r="B46" s="18" t="s">
        <v>97</v>
      </c>
      <c r="C46">
        <v>39.6</v>
      </c>
      <c r="D46">
        <v>11</v>
      </c>
      <c r="E46">
        <v>0</v>
      </c>
      <c r="F46">
        <v>0</v>
      </c>
      <c r="G46">
        <v>28.6</v>
      </c>
      <c r="H46">
        <v>81.499999999999986</v>
      </c>
      <c r="I46" s="2">
        <v>0.48588957055214732</v>
      </c>
      <c r="J46">
        <f t="shared" si="0"/>
        <v>0</v>
      </c>
      <c r="K46">
        <v>81.499999999999986</v>
      </c>
      <c r="L46" s="2">
        <v>0.48588957055214732</v>
      </c>
      <c r="N46" s="17">
        <v>802</v>
      </c>
      <c r="O46" t="s">
        <v>11</v>
      </c>
      <c r="P46">
        <v>16</v>
      </c>
      <c r="Q46">
        <v>3.5999999999999996</v>
      </c>
      <c r="R46">
        <v>0</v>
      </c>
      <c r="S46">
        <v>0</v>
      </c>
      <c r="T46">
        <v>12.4</v>
      </c>
      <c r="U46">
        <v>19.600000000000001</v>
      </c>
      <c r="V46" s="2">
        <v>0.81632653061224481</v>
      </c>
      <c r="W46">
        <v>0</v>
      </c>
      <c r="X46">
        <v>19.600000000000001</v>
      </c>
      <c r="Y46" s="2">
        <v>0.81632653061224481</v>
      </c>
    </row>
    <row r="47" spans="1:25" x14ac:dyDescent="0.2">
      <c r="A47" s="3" t="s">
        <v>98</v>
      </c>
      <c r="B47" s="18" t="s">
        <v>99</v>
      </c>
      <c r="C47">
        <v>0.89999999999999991</v>
      </c>
      <c r="D47">
        <v>1</v>
      </c>
      <c r="E47">
        <v>0</v>
      </c>
      <c r="F47">
        <v>0</v>
      </c>
      <c r="G47">
        <v>-0.10000000000000009</v>
      </c>
      <c r="H47">
        <v>1.2</v>
      </c>
      <c r="I47" s="2">
        <v>0.75</v>
      </c>
      <c r="J47">
        <f t="shared" si="0"/>
        <v>0</v>
      </c>
      <c r="K47">
        <v>1.2</v>
      </c>
      <c r="L47" s="2">
        <v>0.75</v>
      </c>
      <c r="N47" s="17">
        <v>901</v>
      </c>
      <c r="O47" t="s">
        <v>188</v>
      </c>
      <c r="P47">
        <v>11.5</v>
      </c>
      <c r="Q47">
        <v>5.5000000000000009</v>
      </c>
      <c r="R47">
        <v>0</v>
      </c>
      <c r="S47">
        <v>0</v>
      </c>
      <c r="T47">
        <v>5.9999999999999991</v>
      </c>
      <c r="U47">
        <v>12.799999999999999</v>
      </c>
      <c r="V47" s="2">
        <v>0.89843750000000011</v>
      </c>
      <c r="W47">
        <v>0</v>
      </c>
      <c r="X47">
        <v>12.799999999999999</v>
      </c>
      <c r="Y47" s="2">
        <v>0.89843750000000011</v>
      </c>
    </row>
    <row r="48" spans="1:25" x14ac:dyDescent="0.2">
      <c r="A48" s="3" t="s">
        <v>100</v>
      </c>
      <c r="B48" s="18" t="s">
        <v>101</v>
      </c>
      <c r="C48">
        <v>12.3</v>
      </c>
      <c r="D48">
        <v>8.6</v>
      </c>
      <c r="E48">
        <v>0</v>
      </c>
      <c r="F48">
        <v>0</v>
      </c>
      <c r="G48">
        <v>3.7000000000000011</v>
      </c>
      <c r="H48">
        <v>21.5</v>
      </c>
      <c r="I48" s="2">
        <v>0.57209302325581401</v>
      </c>
      <c r="J48">
        <f t="shared" si="0"/>
        <v>0</v>
      </c>
      <c r="K48">
        <v>21.5</v>
      </c>
      <c r="L48" s="2">
        <v>0.57209302325581401</v>
      </c>
      <c r="N48" s="17">
        <v>902</v>
      </c>
      <c r="O48" t="s">
        <v>189</v>
      </c>
      <c r="P48">
        <v>18.700000000000003</v>
      </c>
      <c r="Q48">
        <v>7.3999999999999995</v>
      </c>
      <c r="R48">
        <v>0</v>
      </c>
      <c r="S48">
        <v>0</v>
      </c>
      <c r="T48">
        <v>11.3</v>
      </c>
      <c r="U48">
        <v>19</v>
      </c>
      <c r="V48" s="2">
        <v>0.98421052631578965</v>
      </c>
      <c r="W48">
        <v>0</v>
      </c>
      <c r="X48">
        <v>19</v>
      </c>
      <c r="Y48" s="2">
        <v>0.98421052631578965</v>
      </c>
    </row>
    <row r="49" spans="1:25" x14ac:dyDescent="0.2">
      <c r="A49" s="3" t="s">
        <v>102</v>
      </c>
      <c r="B49" s="18" t="s">
        <v>103</v>
      </c>
      <c r="C49">
        <v>9.7999999999999989</v>
      </c>
      <c r="D49">
        <v>17.400000000000002</v>
      </c>
      <c r="E49">
        <v>0</v>
      </c>
      <c r="F49">
        <v>0.1</v>
      </c>
      <c r="G49">
        <v>-7.7000000000000046</v>
      </c>
      <c r="H49">
        <v>96.2</v>
      </c>
      <c r="I49" s="2">
        <v>0.10187110187110186</v>
      </c>
      <c r="J49">
        <f t="shared" si="0"/>
        <v>0</v>
      </c>
      <c r="K49">
        <v>96.2</v>
      </c>
      <c r="L49" s="2">
        <v>0.10187110187110186</v>
      </c>
      <c r="N49" s="17">
        <v>903</v>
      </c>
      <c r="O49" t="s">
        <v>190</v>
      </c>
      <c r="P49">
        <v>4.1000000000000005</v>
      </c>
      <c r="Q49">
        <v>0</v>
      </c>
      <c r="R49">
        <v>0</v>
      </c>
      <c r="S49">
        <v>0</v>
      </c>
      <c r="T49">
        <v>4.1000000000000005</v>
      </c>
      <c r="U49">
        <v>4.1000000000000005</v>
      </c>
      <c r="V49" s="2">
        <v>1</v>
      </c>
      <c r="W49">
        <v>0</v>
      </c>
      <c r="X49">
        <v>4.1000000000000005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35.699999999999996</v>
      </c>
      <c r="D50">
        <v>11.299999999999999</v>
      </c>
      <c r="E50">
        <v>0</v>
      </c>
      <c r="F50">
        <v>0</v>
      </c>
      <c r="G50">
        <v>24.4</v>
      </c>
      <c r="H50">
        <v>95.9</v>
      </c>
      <c r="I50" s="2">
        <v>0.37226277372262767</v>
      </c>
      <c r="J50">
        <f t="shared" si="0"/>
        <v>4.5999999999999943</v>
      </c>
      <c r="K50">
        <v>91.300000000000011</v>
      </c>
      <c r="L50" s="2">
        <v>0.3910186199342825</v>
      </c>
      <c r="N50" s="17">
        <v>904</v>
      </c>
      <c r="O50" t="s">
        <v>191</v>
      </c>
      <c r="P50">
        <v>38.4</v>
      </c>
      <c r="Q50">
        <v>48.4</v>
      </c>
      <c r="R50">
        <v>0</v>
      </c>
      <c r="S50">
        <v>0</v>
      </c>
      <c r="T50">
        <v>-10.000000000000002</v>
      </c>
      <c r="U50">
        <v>122.4</v>
      </c>
      <c r="V50" s="2">
        <v>0.31372549019607843</v>
      </c>
      <c r="W50">
        <v>10.6</v>
      </c>
      <c r="X50">
        <v>111.80000000000001</v>
      </c>
      <c r="Y50" s="2">
        <v>0.3434704830053667</v>
      </c>
    </row>
    <row r="51" spans="1:25" x14ac:dyDescent="0.2">
      <c r="A51" s="3" t="s">
        <v>106</v>
      </c>
      <c r="B51" s="18" t="s">
        <v>107</v>
      </c>
      <c r="C51">
        <v>192.2</v>
      </c>
      <c r="D51">
        <v>69.900000000000006</v>
      </c>
      <c r="E51">
        <v>0</v>
      </c>
      <c r="F51">
        <v>0</v>
      </c>
      <c r="G51">
        <v>122.29999999999998</v>
      </c>
      <c r="H51">
        <v>193.10000000000002</v>
      </c>
      <c r="I51" s="2">
        <v>0.99533920248575847</v>
      </c>
      <c r="J51">
        <f t="shared" si="0"/>
        <v>0</v>
      </c>
      <c r="K51">
        <v>193.10000000000002</v>
      </c>
      <c r="L51" s="2">
        <v>0.99533920248575847</v>
      </c>
      <c r="N51" s="17">
        <v>905</v>
      </c>
      <c r="O51" t="s">
        <v>192</v>
      </c>
      <c r="P51">
        <v>90.199999999999989</v>
      </c>
      <c r="Q51">
        <v>32.70000000000001</v>
      </c>
      <c r="R51">
        <v>15.8</v>
      </c>
      <c r="S51">
        <v>0</v>
      </c>
      <c r="T51">
        <v>41.7</v>
      </c>
      <c r="U51">
        <v>114.3</v>
      </c>
      <c r="V51" s="2">
        <v>0.78915135608048981</v>
      </c>
      <c r="W51">
        <v>8.3000000000000007</v>
      </c>
      <c r="X51">
        <v>106</v>
      </c>
      <c r="Y51" s="2">
        <v>0.85094339622641502</v>
      </c>
    </row>
    <row r="52" spans="1:25" x14ac:dyDescent="0.2">
      <c r="A52" s="3" t="s">
        <v>108</v>
      </c>
      <c r="B52" s="18" t="s">
        <v>109</v>
      </c>
      <c r="C52">
        <v>12.700000000000001</v>
      </c>
      <c r="D52">
        <v>9.1</v>
      </c>
      <c r="E52">
        <v>0</v>
      </c>
      <c r="F52">
        <v>0</v>
      </c>
      <c r="G52">
        <v>3.6000000000000014</v>
      </c>
      <c r="H52">
        <v>26.7</v>
      </c>
      <c r="I52" s="2">
        <v>0.47565543071161054</v>
      </c>
      <c r="J52">
        <f t="shared" si="0"/>
        <v>0</v>
      </c>
      <c r="K52">
        <v>26.7</v>
      </c>
      <c r="L52" s="2">
        <v>0.47565543071161054</v>
      </c>
      <c r="N52" s="17">
        <v>1001</v>
      </c>
      <c r="O52" t="s">
        <v>193</v>
      </c>
      <c r="P52">
        <v>15.399999999999999</v>
      </c>
      <c r="Q52">
        <v>5.5</v>
      </c>
      <c r="R52">
        <v>0</v>
      </c>
      <c r="S52">
        <v>0</v>
      </c>
      <c r="T52">
        <v>9.8999999999999986</v>
      </c>
      <c r="U52">
        <v>15.399999999999999</v>
      </c>
      <c r="V52" s="2">
        <v>1</v>
      </c>
      <c r="W52">
        <v>0</v>
      </c>
      <c r="X52">
        <v>15.399999999999999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19.900000000000006</v>
      </c>
      <c r="D53">
        <v>5.6999999999999993</v>
      </c>
      <c r="E53">
        <v>0</v>
      </c>
      <c r="F53">
        <v>0</v>
      </c>
      <c r="G53">
        <v>14.200000000000006</v>
      </c>
      <c r="H53">
        <v>21.700000000000003</v>
      </c>
      <c r="I53" s="2">
        <v>0.91705069124423977</v>
      </c>
      <c r="J53">
        <f t="shared" si="0"/>
        <v>0</v>
      </c>
      <c r="K53">
        <v>21.700000000000003</v>
      </c>
      <c r="L53" s="2">
        <v>0.91705069124423977</v>
      </c>
      <c r="N53" s="17">
        <v>1002</v>
      </c>
      <c r="O53" t="s">
        <v>194</v>
      </c>
      <c r="P53">
        <v>374.1</v>
      </c>
      <c r="Q53">
        <v>164.89999999999998</v>
      </c>
      <c r="R53">
        <v>0</v>
      </c>
      <c r="S53">
        <v>0</v>
      </c>
      <c r="T53">
        <v>209.20000000000002</v>
      </c>
      <c r="U53">
        <v>496.3</v>
      </c>
      <c r="V53" s="2">
        <v>0.75377795688091886</v>
      </c>
      <c r="W53">
        <v>0</v>
      </c>
      <c r="X53">
        <v>496.3</v>
      </c>
      <c r="Y53" s="2">
        <v>0.75377795688091886</v>
      </c>
    </row>
    <row r="54" spans="1:25" x14ac:dyDescent="0.2">
      <c r="A54" s="3" t="s">
        <v>112</v>
      </c>
      <c r="B54" s="18" t="s">
        <v>113</v>
      </c>
      <c r="C54">
        <v>2.1</v>
      </c>
      <c r="D54">
        <v>2.3000000000000003</v>
      </c>
      <c r="E54">
        <v>0</v>
      </c>
      <c r="F54">
        <v>0</v>
      </c>
      <c r="G54">
        <v>-0.20000000000000018</v>
      </c>
      <c r="H54">
        <v>4.5999999999999996</v>
      </c>
      <c r="I54" s="2">
        <v>0.45652173913043481</v>
      </c>
      <c r="J54">
        <f t="shared" si="0"/>
        <v>0</v>
      </c>
      <c r="K54">
        <v>4.5999999999999996</v>
      </c>
      <c r="L54" s="2">
        <v>0.45652173913043481</v>
      </c>
      <c r="N54" s="17">
        <v>1003</v>
      </c>
      <c r="O54" t="s">
        <v>195</v>
      </c>
      <c r="P54">
        <v>2</v>
      </c>
      <c r="Q54">
        <v>0.7</v>
      </c>
      <c r="R54">
        <v>0</v>
      </c>
      <c r="S54">
        <v>0</v>
      </c>
      <c r="T54">
        <v>1.3</v>
      </c>
      <c r="U54">
        <v>2.1</v>
      </c>
      <c r="V54" s="2">
        <v>0.95238095238095233</v>
      </c>
      <c r="W54">
        <v>0</v>
      </c>
      <c r="X54">
        <v>2.1</v>
      </c>
      <c r="Y54" s="2">
        <v>0.95238095238095233</v>
      </c>
    </row>
    <row r="55" spans="1:25" x14ac:dyDescent="0.2">
      <c r="A55" s="3" t="s">
        <v>114</v>
      </c>
      <c r="B55" s="18" t="s">
        <v>115</v>
      </c>
      <c r="C55">
        <v>149.19999999999996</v>
      </c>
      <c r="D55">
        <v>85.799999999999983</v>
      </c>
      <c r="E55">
        <v>0</v>
      </c>
      <c r="F55">
        <v>0</v>
      </c>
      <c r="G55">
        <v>63.399999999999977</v>
      </c>
      <c r="H55">
        <v>152.29999999999998</v>
      </c>
      <c r="I55" s="2">
        <v>0.97964543663821391</v>
      </c>
      <c r="J55">
        <f t="shared" si="0"/>
        <v>0</v>
      </c>
      <c r="K55">
        <v>152.29999999999998</v>
      </c>
      <c r="L55" s="2">
        <v>0.97964543663821391</v>
      </c>
      <c r="N55" s="17">
        <v>1004</v>
      </c>
      <c r="O55" t="s">
        <v>196</v>
      </c>
      <c r="P55">
        <v>14.600000000000001</v>
      </c>
      <c r="Q55">
        <v>3.1000000000000005</v>
      </c>
      <c r="R55">
        <v>0</v>
      </c>
      <c r="S55">
        <v>0</v>
      </c>
      <c r="T55">
        <v>11.500000000000002</v>
      </c>
      <c r="U55">
        <v>14.600000000000001</v>
      </c>
      <c r="V55" s="2">
        <v>1</v>
      </c>
      <c r="W55">
        <v>0</v>
      </c>
      <c r="X55">
        <v>14.600000000000001</v>
      </c>
      <c r="Y55" s="2">
        <v>1</v>
      </c>
    </row>
    <row r="56" spans="1:25" x14ac:dyDescent="0.2">
      <c r="A56" s="3" t="s">
        <v>116</v>
      </c>
      <c r="B56" s="18" t="s">
        <v>117</v>
      </c>
      <c r="C56">
        <v>0.9</v>
      </c>
      <c r="D56">
        <v>5</v>
      </c>
      <c r="E56">
        <v>0</v>
      </c>
      <c r="F56">
        <v>0</v>
      </c>
      <c r="G56">
        <v>-4.0999999999999996</v>
      </c>
      <c r="H56">
        <v>17.3</v>
      </c>
      <c r="I56" s="2">
        <v>5.2023121387283239E-2</v>
      </c>
      <c r="J56">
        <f t="shared" si="0"/>
        <v>0</v>
      </c>
      <c r="K56">
        <v>17.3</v>
      </c>
      <c r="L56" s="2">
        <v>5.2023121387283239E-2</v>
      </c>
      <c r="N56" s="17">
        <v>1005</v>
      </c>
      <c r="O56" t="s">
        <v>197</v>
      </c>
      <c r="P56">
        <v>5.7</v>
      </c>
      <c r="Q56">
        <v>2.3000000000000003</v>
      </c>
      <c r="R56">
        <v>0</v>
      </c>
      <c r="S56">
        <v>0</v>
      </c>
      <c r="T56">
        <v>3.4000000000000004</v>
      </c>
      <c r="U56">
        <v>6.1000000000000005</v>
      </c>
      <c r="V56" s="2">
        <v>0.93442622950819665</v>
      </c>
      <c r="W56">
        <v>0</v>
      </c>
      <c r="X56">
        <v>6.1000000000000005</v>
      </c>
      <c r="Y56" s="2">
        <v>0.93442622950819665</v>
      </c>
    </row>
    <row r="57" spans="1:25" x14ac:dyDescent="0.2">
      <c r="A57" s="3" t="s">
        <v>118</v>
      </c>
      <c r="B57" s="18" t="s">
        <v>119</v>
      </c>
      <c r="C57">
        <v>45.800000000000004</v>
      </c>
      <c r="D57">
        <v>6.8</v>
      </c>
      <c r="E57">
        <v>7.3</v>
      </c>
      <c r="F57">
        <v>0</v>
      </c>
      <c r="G57">
        <v>31.700000000000003</v>
      </c>
      <c r="H57">
        <v>160.4</v>
      </c>
      <c r="I57" s="2">
        <v>0.28553615960099754</v>
      </c>
      <c r="J57">
        <f t="shared" si="0"/>
        <v>0</v>
      </c>
      <c r="K57">
        <v>160.4</v>
      </c>
      <c r="L57" s="2">
        <v>0.28553615960099754</v>
      </c>
      <c r="N57" s="17">
        <v>1006</v>
      </c>
      <c r="O57" t="s">
        <v>198</v>
      </c>
      <c r="P57">
        <v>0.1</v>
      </c>
      <c r="Q57">
        <v>0</v>
      </c>
      <c r="R57">
        <v>0</v>
      </c>
      <c r="S57">
        <v>0</v>
      </c>
      <c r="T57">
        <v>0.1</v>
      </c>
      <c r="U57">
        <v>114.19999999999999</v>
      </c>
      <c r="V57" s="2">
        <v>8.756567425569178E-4</v>
      </c>
      <c r="W57">
        <v>0</v>
      </c>
      <c r="X57">
        <v>114.19999999999999</v>
      </c>
      <c r="Y57" s="2">
        <v>8.756567425569178E-4</v>
      </c>
    </row>
    <row r="58" spans="1:25" x14ac:dyDescent="0.2">
      <c r="A58" s="3" t="s">
        <v>120</v>
      </c>
      <c r="B58" s="18" t="s">
        <v>121</v>
      </c>
      <c r="C58">
        <v>1.8000000000000003</v>
      </c>
      <c r="D58">
        <v>6.2</v>
      </c>
      <c r="E58">
        <v>0</v>
      </c>
      <c r="F58">
        <v>0</v>
      </c>
      <c r="G58">
        <v>-4.4000000000000004</v>
      </c>
      <c r="H58">
        <v>50</v>
      </c>
      <c r="I58" s="2">
        <v>3.6000000000000004E-2</v>
      </c>
      <c r="J58">
        <f t="shared" si="0"/>
        <v>0</v>
      </c>
      <c r="K58">
        <v>50</v>
      </c>
      <c r="L58" s="2">
        <v>3.6000000000000004E-2</v>
      </c>
    </row>
    <row r="59" spans="1:25" x14ac:dyDescent="0.2">
      <c r="A59" s="3" t="s">
        <v>122</v>
      </c>
      <c r="B59" s="18" t="s">
        <v>123</v>
      </c>
      <c r="C59">
        <v>17.7</v>
      </c>
      <c r="D59">
        <v>9.5</v>
      </c>
      <c r="E59">
        <v>0</v>
      </c>
      <c r="F59">
        <v>0</v>
      </c>
      <c r="G59">
        <v>8.1999999999999993</v>
      </c>
      <c r="H59">
        <v>19.600000000000001</v>
      </c>
      <c r="I59" s="2">
        <v>0.90306122448979587</v>
      </c>
      <c r="J59">
        <f t="shared" si="0"/>
        <v>0</v>
      </c>
      <c r="K59">
        <v>19.600000000000001</v>
      </c>
      <c r="L59" s="2">
        <v>0.90306122448979587</v>
      </c>
      <c r="O59" t="s">
        <v>213</v>
      </c>
    </row>
    <row r="60" spans="1:25" x14ac:dyDescent="0.2">
      <c r="O60" t="s">
        <v>214</v>
      </c>
      <c r="P60" s="32">
        <v>3750.9999999999995</v>
      </c>
      <c r="Q60" s="32">
        <v>1887.1</v>
      </c>
      <c r="R60" s="32">
        <v>199.00000000000003</v>
      </c>
      <c r="S60" s="32">
        <v>13.799999999999999</v>
      </c>
      <c r="T60" s="32">
        <v>1651.1000000000004</v>
      </c>
      <c r="U60" s="32">
        <v>9352.7000000000007</v>
      </c>
      <c r="V60" s="33">
        <v>0.40106065628107385</v>
      </c>
      <c r="W60" s="32">
        <v>354.90000000000003</v>
      </c>
      <c r="X60" s="32">
        <v>8997.8000000000011</v>
      </c>
      <c r="Y60" s="33">
        <v>0.41687968169997103</v>
      </c>
    </row>
    <row r="61" spans="1:25" x14ac:dyDescent="0.2">
      <c r="C61" s="32">
        <f>SUM(C2:C60)</f>
        <v>3751.0000000000014</v>
      </c>
      <c r="D61" s="32">
        <f t="shared" ref="D61:K61" si="1">SUM(D2:D60)</f>
        <v>1887.1000000000001</v>
      </c>
      <c r="E61" s="32">
        <f t="shared" si="1"/>
        <v>199</v>
      </c>
      <c r="F61" s="32">
        <f t="shared" si="1"/>
        <v>13.799999999999999</v>
      </c>
      <c r="G61" s="32">
        <f t="shared" si="1"/>
        <v>1651.1000000000008</v>
      </c>
      <c r="H61" s="32">
        <f t="shared" si="1"/>
        <v>9352.7000000000007</v>
      </c>
      <c r="I61" s="2">
        <v>0.90306122448979587</v>
      </c>
      <c r="J61" s="32">
        <f t="shared" si="1"/>
        <v>354.9</v>
      </c>
      <c r="K61" s="32">
        <f t="shared" si="1"/>
        <v>8997.7999999999993</v>
      </c>
      <c r="L61" s="2">
        <v>0.90306122448979587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3751.0000000000014</v>
      </c>
      <c r="Q62" s="32">
        <v>1887.1000000000001</v>
      </c>
      <c r="R62" s="32">
        <v>199</v>
      </c>
      <c r="S62" s="32">
        <v>13.799999999999999</v>
      </c>
      <c r="T62" s="32">
        <v>1651.1000000000008</v>
      </c>
      <c r="U62" s="32">
        <v>9352.7000000000007</v>
      </c>
      <c r="V62" s="33">
        <v>0.40106065628107401</v>
      </c>
      <c r="W62" s="32">
        <v>354.90000000000003</v>
      </c>
      <c r="X62" s="32">
        <v>8997.8000000000011</v>
      </c>
      <c r="Y62" s="33">
        <v>0.41687968169997119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3750.9999999999964</v>
      </c>
      <c r="Q64" s="32">
        <v>1887.0999999999997</v>
      </c>
      <c r="R64" s="32">
        <v>199.00000000000003</v>
      </c>
      <c r="S64" s="32">
        <v>13.799999999999999</v>
      </c>
      <c r="T64" s="32">
        <v>1651.0999999999967</v>
      </c>
      <c r="U64" s="32">
        <v>9352.7000000000171</v>
      </c>
      <c r="V64" s="33">
        <v>0.40106065628107279</v>
      </c>
      <c r="W64" s="32">
        <v>354.9</v>
      </c>
      <c r="X64" s="32">
        <v>8997.8000000000156</v>
      </c>
      <c r="Y64" s="33">
        <v>0.41687968169996997</v>
      </c>
    </row>
    <row r="67" spans="15:25" x14ac:dyDescent="0.2">
      <c r="P67" s="260">
        <v>3750.9999999999964</v>
      </c>
      <c r="Q67" s="260">
        <v>1887.0999999999988</v>
      </c>
      <c r="R67" s="260">
        <v>199.00000000000003</v>
      </c>
      <c r="S67" s="260">
        <v>13.799999999999999</v>
      </c>
      <c r="T67" s="260">
        <v>1651.0999999999974</v>
      </c>
      <c r="U67" s="260">
        <v>9352.7000000000153</v>
      </c>
      <c r="V67" s="33">
        <v>0.40106065628107285</v>
      </c>
      <c r="W67" s="260">
        <v>354.9</v>
      </c>
      <c r="X67" s="260">
        <v>8997.800000000012</v>
      </c>
      <c r="Y67" s="33">
        <v>0.41687968169997014</v>
      </c>
    </row>
    <row r="68" spans="15:25" x14ac:dyDescent="0.2">
      <c r="O68" s="259" t="s">
        <v>325</v>
      </c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topLeftCell="H31" workbookViewId="0">
      <selection activeCell="O68" sqref="O68"/>
    </sheetView>
  </sheetViews>
  <sheetFormatPr defaultRowHeight="12.75" x14ac:dyDescent="0.2"/>
  <cols>
    <col min="11" max="11" width="11.42578125" customWidth="1"/>
    <col min="12" max="12" width="11.285156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135</v>
      </c>
      <c r="H1" s="1" t="s">
        <v>142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2">
        <v>0</v>
      </c>
      <c r="J2">
        <f>H2-K2</f>
        <v>0</v>
      </c>
      <c r="K2">
        <v>0</v>
      </c>
      <c r="L2" s="2">
        <v>0</v>
      </c>
      <c r="N2" s="17">
        <v>101</v>
      </c>
      <c r="O2" t="s">
        <v>147</v>
      </c>
      <c r="P2">
        <v>3.3</v>
      </c>
      <c r="Q2">
        <v>0.7</v>
      </c>
      <c r="R2">
        <v>0</v>
      </c>
      <c r="S2">
        <v>0</v>
      </c>
      <c r="T2">
        <v>2.5999999999999996</v>
      </c>
      <c r="U2">
        <v>219.6</v>
      </c>
      <c r="V2" s="2">
        <v>1.5027322404371584E-2</v>
      </c>
      <c r="W2">
        <v>3.7</v>
      </c>
      <c r="X2">
        <v>215.9</v>
      </c>
      <c r="Y2" s="2">
        <v>1.5284854099119961E-2</v>
      </c>
    </row>
    <row r="3" spans="1:25" x14ac:dyDescent="0.2">
      <c r="A3" s="3" t="s">
        <v>10</v>
      </c>
      <c r="B3" s="18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2">
        <v>0</v>
      </c>
      <c r="J3">
        <f t="shared" ref="J3:J59" si="0">H3-K3</f>
        <v>0</v>
      </c>
      <c r="K3">
        <v>0</v>
      </c>
      <c r="L3" s="2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v>0</v>
      </c>
      <c r="X3">
        <v>0</v>
      </c>
      <c r="Y3" s="2">
        <v>0</v>
      </c>
    </row>
    <row r="4" spans="1:25" x14ac:dyDescent="0.2">
      <c r="A4" s="3" t="s">
        <v>12</v>
      </c>
      <c r="B4" s="18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2">
        <v>0</v>
      </c>
      <c r="J4">
        <f t="shared" si="0"/>
        <v>0</v>
      </c>
      <c r="K4">
        <v>0</v>
      </c>
      <c r="L4" s="2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v>0</v>
      </c>
      <c r="X4">
        <v>0</v>
      </c>
      <c r="Y4" s="2">
        <v>0</v>
      </c>
    </row>
    <row r="5" spans="1:25" x14ac:dyDescent="0.2">
      <c r="A5" s="3" t="s">
        <v>14</v>
      </c>
      <c r="B5" s="18" t="s">
        <v>15</v>
      </c>
      <c r="C5">
        <v>9.2999999999999989</v>
      </c>
      <c r="D5">
        <v>0.6</v>
      </c>
      <c r="E5">
        <v>0</v>
      </c>
      <c r="F5">
        <v>12.399999999999999</v>
      </c>
      <c r="G5">
        <v>-3.6999999999999993</v>
      </c>
      <c r="H5">
        <v>104.4</v>
      </c>
      <c r="I5" s="2">
        <v>8.9080459770114931E-2</v>
      </c>
      <c r="J5">
        <f t="shared" si="0"/>
        <v>2.7999999999999972</v>
      </c>
      <c r="K5">
        <v>101.60000000000001</v>
      </c>
      <c r="L5" s="2">
        <v>9.1535433070866118E-2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v>0</v>
      </c>
      <c r="X5">
        <v>0</v>
      </c>
      <c r="Y5" s="2">
        <v>0</v>
      </c>
    </row>
    <row r="6" spans="1:25" x14ac:dyDescent="0.2">
      <c r="A6" s="3" t="s">
        <v>16</v>
      </c>
      <c r="B6" s="18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2">
        <v>0</v>
      </c>
      <c r="J6">
        <f t="shared" si="0"/>
        <v>0</v>
      </c>
      <c r="K6">
        <v>0</v>
      </c>
      <c r="L6" s="2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0.8</v>
      </c>
      <c r="V6" s="2">
        <v>0</v>
      </c>
      <c r="W6">
        <v>0</v>
      </c>
      <c r="X6">
        <v>0.8</v>
      </c>
      <c r="Y6" s="2">
        <v>0</v>
      </c>
    </row>
    <row r="7" spans="1:25" x14ac:dyDescent="0.2">
      <c r="A7" s="3" t="s">
        <v>18</v>
      </c>
      <c r="B7" s="18" t="s">
        <v>19</v>
      </c>
      <c r="C7">
        <v>7.7</v>
      </c>
      <c r="D7">
        <v>0.4</v>
      </c>
      <c r="E7">
        <v>0</v>
      </c>
      <c r="F7">
        <v>1.6</v>
      </c>
      <c r="G7">
        <v>5.7</v>
      </c>
      <c r="H7">
        <v>126.20000000000002</v>
      </c>
      <c r="I7" s="2">
        <v>6.1014263074484938E-2</v>
      </c>
      <c r="J7">
        <f t="shared" si="0"/>
        <v>16</v>
      </c>
      <c r="K7">
        <v>110.20000000000002</v>
      </c>
      <c r="L7" s="2">
        <v>6.9872958257713239E-2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0</v>
      </c>
      <c r="W7">
        <v>0</v>
      </c>
      <c r="X7">
        <v>0</v>
      </c>
      <c r="Y7" s="2">
        <v>0</v>
      </c>
    </row>
    <row r="8" spans="1:25" x14ac:dyDescent="0.2">
      <c r="A8" s="3" t="s">
        <v>20</v>
      </c>
      <c r="B8" s="1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2">
        <v>0</v>
      </c>
      <c r="J8">
        <f t="shared" si="0"/>
        <v>0</v>
      </c>
      <c r="K8">
        <v>0</v>
      </c>
      <c r="L8" s="2">
        <v>0</v>
      </c>
      <c r="N8" s="17">
        <v>301</v>
      </c>
      <c r="O8" t="s">
        <v>153</v>
      </c>
      <c r="P8">
        <v>0</v>
      </c>
      <c r="Q8">
        <v>0.3</v>
      </c>
      <c r="R8">
        <v>0</v>
      </c>
      <c r="S8">
        <v>0</v>
      </c>
      <c r="T8">
        <v>-0.3</v>
      </c>
      <c r="U8">
        <v>0.4</v>
      </c>
      <c r="V8" s="2">
        <v>0</v>
      </c>
      <c r="W8">
        <v>0</v>
      </c>
      <c r="X8">
        <v>0.4</v>
      </c>
      <c r="Y8" s="2">
        <v>0</v>
      </c>
    </row>
    <row r="9" spans="1:25" x14ac:dyDescent="0.2">
      <c r="A9" s="3" t="s">
        <v>22</v>
      </c>
      <c r="B9" s="18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2">
        <v>0</v>
      </c>
      <c r="J9">
        <f t="shared" si="0"/>
        <v>0</v>
      </c>
      <c r="K9">
        <v>0</v>
      </c>
      <c r="L9" s="2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v>0</v>
      </c>
      <c r="X9">
        <v>0</v>
      </c>
      <c r="Y9" s="2">
        <v>0</v>
      </c>
    </row>
    <row r="10" spans="1:25" x14ac:dyDescent="0.2">
      <c r="A10" s="3" t="s">
        <v>24</v>
      </c>
      <c r="B10" s="18" t="s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2">
        <v>0</v>
      </c>
      <c r="J10">
        <f t="shared" si="0"/>
        <v>0</v>
      </c>
      <c r="K10">
        <v>0</v>
      </c>
      <c r="L10" s="2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v>0</v>
      </c>
      <c r="X10">
        <v>0</v>
      </c>
      <c r="Y10" s="2">
        <v>0</v>
      </c>
    </row>
    <row r="11" spans="1:25" x14ac:dyDescent="0.2">
      <c r="A11" s="3" t="s">
        <v>26</v>
      </c>
      <c r="B11" s="18" t="s">
        <v>27</v>
      </c>
      <c r="C11">
        <v>28.5</v>
      </c>
      <c r="D11">
        <v>0</v>
      </c>
      <c r="E11">
        <v>0</v>
      </c>
      <c r="F11">
        <v>0</v>
      </c>
      <c r="G11">
        <v>28.5</v>
      </c>
      <c r="H11">
        <v>74</v>
      </c>
      <c r="I11" s="2">
        <v>0.38513513513513514</v>
      </c>
      <c r="J11">
        <f t="shared" si="0"/>
        <v>0</v>
      </c>
      <c r="K11">
        <v>74</v>
      </c>
      <c r="L11" s="2">
        <v>0.38513513513513514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25.3</v>
      </c>
      <c r="V11" s="2">
        <v>0</v>
      </c>
      <c r="W11">
        <v>0</v>
      </c>
      <c r="X11">
        <v>25.3</v>
      </c>
      <c r="Y11" s="2">
        <v>0</v>
      </c>
    </row>
    <row r="12" spans="1:25" x14ac:dyDescent="0.2">
      <c r="A12" s="3" t="s">
        <v>28</v>
      </c>
      <c r="B12" s="18" t="s">
        <v>29</v>
      </c>
      <c r="C12">
        <v>5.8000000000000007</v>
      </c>
      <c r="D12">
        <v>0.5</v>
      </c>
      <c r="E12">
        <v>0</v>
      </c>
      <c r="F12">
        <v>3.1</v>
      </c>
      <c r="G12">
        <v>2.2000000000000006</v>
      </c>
      <c r="H12">
        <v>68.099999999999994</v>
      </c>
      <c r="I12" s="2">
        <v>8.5168869309838496E-2</v>
      </c>
      <c r="J12">
        <f t="shared" si="0"/>
        <v>4.2999999999999972</v>
      </c>
      <c r="K12">
        <v>63.8</v>
      </c>
      <c r="L12" s="2">
        <v>9.0909090909090925E-2</v>
      </c>
      <c r="N12" s="17">
        <v>403</v>
      </c>
      <c r="O12" t="s">
        <v>156</v>
      </c>
      <c r="P12">
        <v>0</v>
      </c>
      <c r="Q12">
        <v>0</v>
      </c>
      <c r="R12">
        <v>0</v>
      </c>
      <c r="S12">
        <v>0</v>
      </c>
      <c r="T12">
        <v>0</v>
      </c>
      <c r="U12">
        <v>4.9000000000000004</v>
      </c>
      <c r="V12" s="2">
        <v>0</v>
      </c>
      <c r="W12">
        <v>0</v>
      </c>
      <c r="X12">
        <v>4.9000000000000004</v>
      </c>
      <c r="Y12" s="2">
        <v>0</v>
      </c>
    </row>
    <row r="13" spans="1:25" x14ac:dyDescent="0.2">
      <c r="A13" s="3" t="s">
        <v>30</v>
      </c>
      <c r="B13" s="18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2">
        <v>0</v>
      </c>
      <c r="J13">
        <f t="shared" si="0"/>
        <v>0</v>
      </c>
      <c r="K13">
        <v>0</v>
      </c>
      <c r="L13" s="2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 s="2">
        <v>0</v>
      </c>
      <c r="W13">
        <v>0</v>
      </c>
      <c r="X13">
        <v>1</v>
      </c>
      <c r="Y13" s="2">
        <v>0</v>
      </c>
    </row>
    <row r="14" spans="1:25" x14ac:dyDescent="0.2">
      <c r="A14" s="3" t="s">
        <v>32</v>
      </c>
      <c r="B14" s="18" t="s">
        <v>33</v>
      </c>
      <c r="C14">
        <v>0</v>
      </c>
      <c r="D14">
        <v>0</v>
      </c>
      <c r="E14">
        <v>0</v>
      </c>
      <c r="F14">
        <v>0</v>
      </c>
      <c r="G14">
        <v>0</v>
      </c>
      <c r="H14">
        <v>30.3</v>
      </c>
      <c r="I14" s="2">
        <v>0</v>
      </c>
      <c r="J14">
        <f t="shared" si="0"/>
        <v>0</v>
      </c>
      <c r="K14">
        <v>30.3</v>
      </c>
      <c r="L14" s="2">
        <v>0</v>
      </c>
      <c r="N14" s="17">
        <v>501</v>
      </c>
      <c r="O14" t="s">
        <v>157</v>
      </c>
      <c r="P14">
        <v>0</v>
      </c>
      <c r="Q14">
        <v>0.79999999999999993</v>
      </c>
      <c r="R14">
        <v>0</v>
      </c>
      <c r="S14">
        <v>0</v>
      </c>
      <c r="T14">
        <v>-0.79999999999999993</v>
      </c>
      <c r="U14">
        <v>14.499999999999998</v>
      </c>
      <c r="V14" s="2">
        <v>0</v>
      </c>
      <c r="W14">
        <v>0</v>
      </c>
      <c r="X14">
        <v>14.499999999999998</v>
      </c>
      <c r="Y14" s="2">
        <v>0</v>
      </c>
    </row>
    <row r="15" spans="1:25" x14ac:dyDescent="0.2">
      <c r="A15" s="3" t="s">
        <v>34</v>
      </c>
      <c r="B15" s="18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2">
        <v>0</v>
      </c>
      <c r="J15">
        <f t="shared" si="0"/>
        <v>0</v>
      </c>
      <c r="K15">
        <v>0</v>
      </c>
      <c r="L15" s="2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v>0</v>
      </c>
      <c r="X15">
        <v>0</v>
      </c>
      <c r="Y15" s="2">
        <v>0</v>
      </c>
    </row>
    <row r="16" spans="1:25" x14ac:dyDescent="0.2">
      <c r="A16" s="3" t="s">
        <v>36</v>
      </c>
      <c r="B16" s="18" t="s">
        <v>37</v>
      </c>
      <c r="C16">
        <v>23.6</v>
      </c>
      <c r="D16">
        <v>17.600000000000001</v>
      </c>
      <c r="E16">
        <v>0</v>
      </c>
      <c r="F16">
        <v>0</v>
      </c>
      <c r="G16">
        <v>6</v>
      </c>
      <c r="H16">
        <v>47</v>
      </c>
      <c r="I16" s="2">
        <v>0.50212765957446814</v>
      </c>
      <c r="J16">
        <f t="shared" si="0"/>
        <v>0</v>
      </c>
      <c r="K16">
        <v>47</v>
      </c>
      <c r="L16" s="2">
        <v>0.50212765957446814</v>
      </c>
      <c r="N16" s="17">
        <v>503</v>
      </c>
      <c r="O16" t="s">
        <v>159</v>
      </c>
      <c r="P16">
        <v>0</v>
      </c>
      <c r="Q16">
        <v>0.1</v>
      </c>
      <c r="R16">
        <v>0</v>
      </c>
      <c r="S16">
        <v>0</v>
      </c>
      <c r="T16">
        <v>-0.1</v>
      </c>
      <c r="U16">
        <v>0.2</v>
      </c>
      <c r="V16" s="2">
        <v>0</v>
      </c>
      <c r="W16">
        <v>0</v>
      </c>
      <c r="X16">
        <v>0.2</v>
      </c>
      <c r="Y16" s="2">
        <v>0</v>
      </c>
    </row>
    <row r="17" spans="1:25" x14ac:dyDescent="0.2">
      <c r="A17" s="3" t="s">
        <v>38</v>
      </c>
      <c r="B17" s="18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2">
        <v>0</v>
      </c>
      <c r="J17">
        <f t="shared" si="0"/>
        <v>0</v>
      </c>
      <c r="K17">
        <v>0</v>
      </c>
      <c r="L17" s="2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</v>
      </c>
      <c r="V17" s="2">
        <v>0</v>
      </c>
      <c r="W17">
        <v>0</v>
      </c>
      <c r="X17">
        <v>1</v>
      </c>
      <c r="Y17" s="2">
        <v>0</v>
      </c>
    </row>
    <row r="18" spans="1:25" x14ac:dyDescent="0.2">
      <c r="A18" s="3" t="s">
        <v>40</v>
      </c>
      <c r="B18" s="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2">
        <v>0</v>
      </c>
      <c r="J18">
        <f t="shared" si="0"/>
        <v>0</v>
      </c>
      <c r="K18">
        <v>0</v>
      </c>
      <c r="L18" s="2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v>0</v>
      </c>
      <c r="X18">
        <v>0</v>
      </c>
      <c r="Y18" s="2">
        <v>0</v>
      </c>
    </row>
    <row r="19" spans="1:25" x14ac:dyDescent="0.2">
      <c r="A19" s="3" t="s">
        <v>42</v>
      </c>
      <c r="B19" s="18" t="s">
        <v>43</v>
      </c>
      <c r="C19">
        <v>7</v>
      </c>
      <c r="D19">
        <v>0.79999999999999993</v>
      </c>
      <c r="E19">
        <v>0</v>
      </c>
      <c r="F19">
        <v>0</v>
      </c>
      <c r="G19">
        <v>6.2</v>
      </c>
      <c r="H19">
        <v>26.2</v>
      </c>
      <c r="I19" s="2">
        <v>0.26717557251908397</v>
      </c>
      <c r="J19">
        <f t="shared" si="0"/>
        <v>0.10000000000000142</v>
      </c>
      <c r="K19">
        <v>26.099999999999998</v>
      </c>
      <c r="L19" s="2">
        <v>0.26819923371647514</v>
      </c>
      <c r="N19" s="17">
        <v>506</v>
      </c>
      <c r="O19" t="s">
        <v>162</v>
      </c>
      <c r="P19">
        <v>9.1</v>
      </c>
      <c r="Q19">
        <v>0.4</v>
      </c>
      <c r="R19">
        <v>0</v>
      </c>
      <c r="S19">
        <v>0.8</v>
      </c>
      <c r="T19">
        <v>7.9</v>
      </c>
      <c r="U19">
        <v>121.80000000000001</v>
      </c>
      <c r="V19" s="2">
        <v>7.4712643678160912E-2</v>
      </c>
      <c r="W19">
        <v>9.8000000000000007</v>
      </c>
      <c r="X19">
        <v>112.00000000000001</v>
      </c>
      <c r="Y19" s="2">
        <v>8.1249999999999989E-2</v>
      </c>
    </row>
    <row r="20" spans="1:25" x14ac:dyDescent="0.2">
      <c r="A20" s="3" t="s">
        <v>44</v>
      </c>
      <c r="B20" s="18" t="s">
        <v>45</v>
      </c>
      <c r="C20">
        <v>0</v>
      </c>
      <c r="D20">
        <v>0</v>
      </c>
      <c r="E20">
        <v>0</v>
      </c>
      <c r="F20">
        <v>0</v>
      </c>
      <c r="G20">
        <v>0</v>
      </c>
      <c r="H20">
        <v>25.3</v>
      </c>
      <c r="I20" s="2">
        <v>0</v>
      </c>
      <c r="J20">
        <f t="shared" si="0"/>
        <v>0</v>
      </c>
      <c r="K20">
        <v>25.3</v>
      </c>
      <c r="L20" s="2">
        <v>0</v>
      </c>
      <c r="N20" s="17">
        <v>507</v>
      </c>
      <c r="O20" t="s">
        <v>163</v>
      </c>
      <c r="P20">
        <v>13.700000000000001</v>
      </c>
      <c r="Q20">
        <v>1.1000000000000001</v>
      </c>
      <c r="R20">
        <v>0</v>
      </c>
      <c r="S20">
        <v>16.3</v>
      </c>
      <c r="T20">
        <v>-3.6999999999999988</v>
      </c>
      <c r="U20">
        <v>268.70000000000005</v>
      </c>
      <c r="V20" s="2">
        <v>5.0986229996278373E-2</v>
      </c>
      <c r="W20">
        <v>13.299999999999999</v>
      </c>
      <c r="X20">
        <v>255.40000000000003</v>
      </c>
      <c r="Y20" s="2">
        <v>5.364134690681284E-2</v>
      </c>
    </row>
    <row r="21" spans="1:25" x14ac:dyDescent="0.2">
      <c r="A21" s="3" t="s">
        <v>46</v>
      </c>
      <c r="B21" s="18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2">
        <v>0</v>
      </c>
      <c r="J21">
        <f t="shared" si="0"/>
        <v>0</v>
      </c>
      <c r="K21">
        <v>0</v>
      </c>
      <c r="L21" s="2">
        <v>0</v>
      </c>
      <c r="N21" s="17">
        <v>508</v>
      </c>
      <c r="O21" t="s">
        <v>164</v>
      </c>
      <c r="P21">
        <v>0</v>
      </c>
      <c r="Q21">
        <v>0</v>
      </c>
      <c r="R21">
        <v>0</v>
      </c>
      <c r="S21">
        <v>0.1</v>
      </c>
      <c r="T21">
        <v>-0.1</v>
      </c>
      <c r="U21">
        <v>1</v>
      </c>
      <c r="V21" s="2">
        <v>0</v>
      </c>
      <c r="W21">
        <v>0</v>
      </c>
      <c r="X21">
        <v>1</v>
      </c>
      <c r="Y21" s="2">
        <v>0</v>
      </c>
    </row>
    <row r="22" spans="1:25" x14ac:dyDescent="0.2">
      <c r="A22" s="3" t="s">
        <v>48</v>
      </c>
      <c r="B22" s="18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2">
        <v>0</v>
      </c>
      <c r="J22">
        <f t="shared" si="0"/>
        <v>0</v>
      </c>
      <c r="K22">
        <v>0</v>
      </c>
      <c r="L22" s="2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v>0</v>
      </c>
      <c r="X22">
        <v>0</v>
      </c>
      <c r="Y22" s="2">
        <v>0</v>
      </c>
    </row>
    <row r="23" spans="1:25" x14ac:dyDescent="0.2">
      <c r="A23" s="3" t="s">
        <v>50</v>
      </c>
      <c r="B23" s="18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2">
        <v>0</v>
      </c>
      <c r="J23">
        <f t="shared" si="0"/>
        <v>0</v>
      </c>
      <c r="K23">
        <v>0</v>
      </c>
      <c r="L23" s="2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40.700000000000003</v>
      </c>
      <c r="V23" s="2">
        <v>0</v>
      </c>
      <c r="W23">
        <v>0</v>
      </c>
      <c r="X23">
        <v>40.700000000000003</v>
      </c>
      <c r="Y23" s="2">
        <v>0</v>
      </c>
    </row>
    <row r="24" spans="1:25" x14ac:dyDescent="0.2">
      <c r="A24" s="3" t="s">
        <v>52</v>
      </c>
      <c r="B24" s="18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2">
        <v>0</v>
      </c>
      <c r="J24">
        <f t="shared" si="0"/>
        <v>0</v>
      </c>
      <c r="K24">
        <v>0</v>
      </c>
      <c r="L24" s="2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1.7</v>
      </c>
      <c r="V24" s="2">
        <v>0</v>
      </c>
      <c r="W24">
        <v>0</v>
      </c>
      <c r="X24">
        <v>1.7</v>
      </c>
      <c r="Y24" s="2">
        <v>0</v>
      </c>
    </row>
    <row r="25" spans="1:25" x14ac:dyDescent="0.2">
      <c r="A25" s="3" t="s">
        <v>54</v>
      </c>
      <c r="B25" s="18" t="s">
        <v>55</v>
      </c>
      <c r="C25">
        <v>135.1</v>
      </c>
      <c r="D25">
        <v>123</v>
      </c>
      <c r="E25">
        <v>0</v>
      </c>
      <c r="F25">
        <v>0</v>
      </c>
      <c r="G25">
        <v>12.099999999999994</v>
      </c>
      <c r="H25">
        <v>483.09999999999997</v>
      </c>
      <c r="I25" s="2">
        <v>0.27965224591181953</v>
      </c>
      <c r="J25">
        <f t="shared" si="0"/>
        <v>0</v>
      </c>
      <c r="K25">
        <v>483.09999999999997</v>
      </c>
      <c r="L25" s="2">
        <v>0.27965224591181953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v>0</v>
      </c>
      <c r="X25">
        <v>0</v>
      </c>
      <c r="Y25" s="2">
        <v>0</v>
      </c>
    </row>
    <row r="26" spans="1:25" x14ac:dyDescent="0.2">
      <c r="A26" s="3" t="s">
        <v>56</v>
      </c>
      <c r="B26" t="s">
        <v>57</v>
      </c>
      <c r="C26">
        <v>0</v>
      </c>
      <c r="D26">
        <v>0.30000000000000004</v>
      </c>
      <c r="E26">
        <v>0</v>
      </c>
      <c r="F26">
        <v>0</v>
      </c>
      <c r="G26">
        <v>-0.30000000000000004</v>
      </c>
      <c r="H26">
        <v>90.499999999999986</v>
      </c>
      <c r="I26" s="2">
        <v>0</v>
      </c>
      <c r="J26">
        <f t="shared" si="0"/>
        <v>0.20000000000000284</v>
      </c>
      <c r="K26">
        <v>90.299999999999983</v>
      </c>
      <c r="L26" s="2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1.9</v>
      </c>
      <c r="V26" s="2">
        <v>0</v>
      </c>
      <c r="W26">
        <v>0</v>
      </c>
      <c r="X26">
        <v>1.9</v>
      </c>
      <c r="Y26" s="2">
        <v>0</v>
      </c>
    </row>
    <row r="27" spans="1:25" x14ac:dyDescent="0.2">
      <c r="A27" s="3" t="s">
        <v>58</v>
      </c>
      <c r="B27" s="18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2">
        <v>0</v>
      </c>
      <c r="J27">
        <f t="shared" si="0"/>
        <v>0</v>
      </c>
      <c r="K27">
        <v>0</v>
      </c>
      <c r="L27" s="2">
        <v>0</v>
      </c>
      <c r="N27" s="17">
        <v>603</v>
      </c>
      <c r="O27" t="s">
        <v>170</v>
      </c>
      <c r="P27">
        <v>0.8</v>
      </c>
      <c r="Q27">
        <v>0</v>
      </c>
      <c r="R27">
        <v>0</v>
      </c>
      <c r="S27">
        <v>0.1</v>
      </c>
      <c r="T27">
        <v>0.70000000000000007</v>
      </c>
      <c r="U27">
        <v>0.8</v>
      </c>
      <c r="V27" s="2">
        <v>1</v>
      </c>
      <c r="W27">
        <v>0</v>
      </c>
      <c r="X27">
        <v>0.8</v>
      </c>
      <c r="Y27" s="2">
        <v>1</v>
      </c>
    </row>
    <row r="28" spans="1:25" x14ac:dyDescent="0.2">
      <c r="A28" s="3" t="s">
        <v>60</v>
      </c>
      <c r="B28" s="18" t="s">
        <v>61</v>
      </c>
      <c r="C28">
        <v>0</v>
      </c>
      <c r="D28">
        <v>0.3</v>
      </c>
      <c r="E28">
        <v>0</v>
      </c>
      <c r="F28">
        <v>0</v>
      </c>
      <c r="G28">
        <v>-0.3</v>
      </c>
      <c r="H28">
        <v>0.4</v>
      </c>
      <c r="I28" s="2">
        <v>0</v>
      </c>
      <c r="J28">
        <f t="shared" si="0"/>
        <v>0</v>
      </c>
      <c r="K28">
        <v>0.4</v>
      </c>
      <c r="L28" s="2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v>0</v>
      </c>
      <c r="X28">
        <v>0</v>
      </c>
      <c r="Y28" s="2">
        <v>0</v>
      </c>
    </row>
    <row r="29" spans="1:25" x14ac:dyDescent="0.2">
      <c r="A29" s="3" t="s">
        <v>62</v>
      </c>
      <c r="B29" s="18" t="s">
        <v>63</v>
      </c>
      <c r="C29">
        <v>0</v>
      </c>
      <c r="D29">
        <v>0</v>
      </c>
      <c r="E29">
        <v>0</v>
      </c>
      <c r="F29">
        <v>0</v>
      </c>
      <c r="G29">
        <v>0</v>
      </c>
      <c r="H29">
        <v>0.8</v>
      </c>
      <c r="I29" s="2">
        <v>0</v>
      </c>
      <c r="J29">
        <f t="shared" si="0"/>
        <v>0</v>
      </c>
      <c r="K29">
        <v>0.8</v>
      </c>
      <c r="L29" s="2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</v>
      </c>
      <c r="D30">
        <v>0</v>
      </c>
      <c r="E30">
        <v>0</v>
      </c>
      <c r="F30">
        <v>0.1</v>
      </c>
      <c r="G30">
        <v>-0.1</v>
      </c>
      <c r="H30">
        <v>1</v>
      </c>
      <c r="I30" s="2">
        <v>0</v>
      </c>
      <c r="J30">
        <f t="shared" si="0"/>
        <v>0</v>
      </c>
      <c r="K30">
        <v>1</v>
      </c>
      <c r="L30" s="2">
        <v>0</v>
      </c>
      <c r="N30" s="17">
        <v>606</v>
      </c>
      <c r="O30" t="s">
        <v>173</v>
      </c>
      <c r="P30">
        <v>127.6</v>
      </c>
      <c r="Q30">
        <v>116.2</v>
      </c>
      <c r="R30">
        <v>0</v>
      </c>
      <c r="S30">
        <v>0</v>
      </c>
      <c r="T30">
        <v>11.399999999999991</v>
      </c>
      <c r="U30">
        <v>446.29999999999995</v>
      </c>
      <c r="V30" s="2">
        <v>0.28590634102621559</v>
      </c>
      <c r="W30">
        <v>0</v>
      </c>
      <c r="X30">
        <v>446.29999999999995</v>
      </c>
      <c r="Y30" s="2">
        <v>0.28590634102621559</v>
      </c>
    </row>
    <row r="31" spans="1:25" x14ac:dyDescent="0.2">
      <c r="A31" s="3" t="s">
        <v>66</v>
      </c>
      <c r="B31" s="18" t="s">
        <v>67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2">
        <v>0</v>
      </c>
      <c r="J31">
        <f t="shared" si="0"/>
        <v>0</v>
      </c>
      <c r="K31">
        <v>0</v>
      </c>
      <c r="L31" s="2">
        <v>0</v>
      </c>
      <c r="N31" s="17">
        <v>607</v>
      </c>
      <c r="O31" t="s">
        <v>174</v>
      </c>
      <c r="P31">
        <v>0</v>
      </c>
      <c r="Q31">
        <v>0</v>
      </c>
      <c r="R31">
        <v>0</v>
      </c>
      <c r="S31">
        <v>0</v>
      </c>
      <c r="T31">
        <v>0</v>
      </c>
      <c r="U31">
        <v>5.4</v>
      </c>
      <c r="V31" s="2">
        <v>0</v>
      </c>
      <c r="W31">
        <v>0</v>
      </c>
      <c r="X31">
        <v>5.4</v>
      </c>
      <c r="Y31" s="2">
        <v>0</v>
      </c>
    </row>
    <row r="32" spans="1:25" x14ac:dyDescent="0.2">
      <c r="A32" s="3" t="s">
        <v>68</v>
      </c>
      <c r="B32" s="18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0</v>
      </c>
      <c r="J32">
        <f t="shared" si="0"/>
        <v>0</v>
      </c>
      <c r="K32">
        <v>0</v>
      </c>
      <c r="L32" s="2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v>0</v>
      </c>
      <c r="X32">
        <v>0</v>
      </c>
      <c r="Y32" s="2">
        <v>0</v>
      </c>
    </row>
    <row r="33" spans="1:25" x14ac:dyDescent="0.2">
      <c r="A33" s="3" t="s">
        <v>70</v>
      </c>
      <c r="B33" s="18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2">
        <v>0</v>
      </c>
      <c r="J33">
        <f t="shared" si="0"/>
        <v>0</v>
      </c>
      <c r="K33">
        <v>0</v>
      </c>
      <c r="L33" s="2">
        <v>0</v>
      </c>
      <c r="N33" s="17">
        <v>609</v>
      </c>
      <c r="O33" t="s">
        <v>176</v>
      </c>
      <c r="P33">
        <v>7.5</v>
      </c>
      <c r="Q33">
        <v>6.8</v>
      </c>
      <c r="R33">
        <v>0</v>
      </c>
      <c r="S33">
        <v>0</v>
      </c>
      <c r="T33">
        <v>0.70000000000000018</v>
      </c>
      <c r="U33">
        <v>36.799999999999997</v>
      </c>
      <c r="V33" s="2">
        <v>0.20380434782608697</v>
      </c>
      <c r="W33">
        <v>0</v>
      </c>
      <c r="X33">
        <v>36.799999999999997</v>
      </c>
      <c r="Y33" s="2">
        <v>0.20380434782608697</v>
      </c>
    </row>
    <row r="34" spans="1:25" x14ac:dyDescent="0.2">
      <c r="A34" s="3" t="s">
        <v>72</v>
      </c>
      <c r="B34" s="18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4.9000000000000004</v>
      </c>
      <c r="I34" s="2">
        <v>0</v>
      </c>
      <c r="J34">
        <f t="shared" si="0"/>
        <v>0</v>
      </c>
      <c r="K34">
        <v>4.9000000000000004</v>
      </c>
      <c r="L34" s="2">
        <v>0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v>0</v>
      </c>
      <c r="X34">
        <v>0</v>
      </c>
      <c r="Y34" s="2">
        <v>0</v>
      </c>
    </row>
    <row r="35" spans="1:25" x14ac:dyDescent="0.2">
      <c r="A35" s="3" t="s">
        <v>74</v>
      </c>
      <c r="B35" s="18" t="s">
        <v>75</v>
      </c>
      <c r="C35">
        <v>0.8</v>
      </c>
      <c r="D35">
        <v>0</v>
      </c>
      <c r="E35">
        <v>0</v>
      </c>
      <c r="F35">
        <v>0.1</v>
      </c>
      <c r="G35">
        <v>0.70000000000000007</v>
      </c>
      <c r="H35">
        <v>43.2</v>
      </c>
      <c r="I35" s="2">
        <v>1.8518518518518517E-2</v>
      </c>
      <c r="J35">
        <f t="shared" si="0"/>
        <v>0</v>
      </c>
      <c r="K35">
        <v>43.2</v>
      </c>
      <c r="L35" s="2">
        <v>1.8518518518518517E-2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v>0</v>
      </c>
      <c r="X35">
        <v>0</v>
      </c>
      <c r="Y35" s="2">
        <v>0</v>
      </c>
    </row>
    <row r="36" spans="1:25" x14ac:dyDescent="0.2">
      <c r="A36" s="3" t="s">
        <v>76</v>
      </c>
      <c r="B36" s="18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2">
        <v>0</v>
      </c>
      <c r="J36">
        <f t="shared" si="0"/>
        <v>0</v>
      </c>
      <c r="K36">
        <v>0</v>
      </c>
      <c r="L36" s="2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v>0</v>
      </c>
      <c r="X36">
        <v>0</v>
      </c>
      <c r="Y36" s="2">
        <v>0</v>
      </c>
    </row>
    <row r="37" spans="1:25" x14ac:dyDescent="0.2">
      <c r="A37" s="3" t="s">
        <v>78</v>
      </c>
      <c r="B37" s="18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2">
        <v>0</v>
      </c>
      <c r="J37">
        <f t="shared" si="0"/>
        <v>0</v>
      </c>
      <c r="K37">
        <v>0</v>
      </c>
      <c r="L37" s="2">
        <v>0</v>
      </c>
      <c r="N37" s="17">
        <v>703</v>
      </c>
      <c r="O37" t="s">
        <v>180</v>
      </c>
      <c r="P37">
        <v>28.5</v>
      </c>
      <c r="Q37">
        <v>0</v>
      </c>
      <c r="R37">
        <v>0</v>
      </c>
      <c r="S37">
        <v>0</v>
      </c>
      <c r="T37">
        <v>28.5</v>
      </c>
      <c r="U37">
        <v>74</v>
      </c>
      <c r="V37" s="2">
        <v>0.38513513513513514</v>
      </c>
      <c r="W37">
        <v>0</v>
      </c>
      <c r="X37">
        <v>74</v>
      </c>
      <c r="Y37" s="2">
        <v>0.38513513513513514</v>
      </c>
    </row>
    <row r="38" spans="1:25" x14ac:dyDescent="0.2">
      <c r="A38" s="3" t="s">
        <v>80</v>
      </c>
      <c r="B38" s="1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 s="2">
        <v>0</v>
      </c>
      <c r="J38">
        <f t="shared" si="0"/>
        <v>0</v>
      </c>
      <c r="K38">
        <v>1</v>
      </c>
      <c r="L38" s="2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v>0</v>
      </c>
      <c r="X38">
        <v>0</v>
      </c>
      <c r="Y38" s="2">
        <v>0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2">
        <v>0</v>
      </c>
      <c r="J39">
        <f t="shared" si="0"/>
        <v>0</v>
      </c>
      <c r="K39">
        <v>0</v>
      </c>
      <c r="L39" s="2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v>0</v>
      </c>
      <c r="X39">
        <v>0</v>
      </c>
      <c r="Y39" s="2">
        <v>0</v>
      </c>
    </row>
    <row r="40" spans="1:25" x14ac:dyDescent="0.2">
      <c r="A40" s="3" t="s">
        <v>84</v>
      </c>
      <c r="B40" s="18" t="s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1.9</v>
      </c>
      <c r="I40" s="2">
        <v>0</v>
      </c>
      <c r="J40">
        <f t="shared" si="0"/>
        <v>0</v>
      </c>
      <c r="K40">
        <v>1.9</v>
      </c>
      <c r="L40" s="2">
        <v>0</v>
      </c>
      <c r="N40" s="17">
        <v>706</v>
      </c>
      <c r="O40" t="s">
        <v>183</v>
      </c>
      <c r="P40">
        <v>3.1</v>
      </c>
      <c r="Q40">
        <v>1.6</v>
      </c>
      <c r="R40">
        <v>0</v>
      </c>
      <c r="S40">
        <v>0</v>
      </c>
      <c r="T40">
        <v>1.5</v>
      </c>
      <c r="U40">
        <v>3.1</v>
      </c>
      <c r="V40" s="2">
        <v>1</v>
      </c>
      <c r="W40">
        <v>0</v>
      </c>
      <c r="X40">
        <v>3.1</v>
      </c>
      <c r="Y40" s="2">
        <v>1</v>
      </c>
    </row>
    <row r="41" spans="1:25" x14ac:dyDescent="0.2">
      <c r="A41" s="3" t="s">
        <v>86</v>
      </c>
      <c r="B41" s="18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2">
        <v>0</v>
      </c>
      <c r="J41">
        <f t="shared" si="0"/>
        <v>0</v>
      </c>
      <c r="K41">
        <v>0</v>
      </c>
      <c r="L41" s="2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v>0</v>
      </c>
      <c r="X41">
        <v>0</v>
      </c>
      <c r="Y41" s="2">
        <v>0</v>
      </c>
    </row>
    <row r="42" spans="1:25" x14ac:dyDescent="0.2">
      <c r="A42" s="3" t="s">
        <v>88</v>
      </c>
      <c r="B42" s="18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2">
        <v>0</v>
      </c>
      <c r="J42">
        <f t="shared" si="0"/>
        <v>0</v>
      </c>
      <c r="K42">
        <v>0</v>
      </c>
      <c r="L42" s="2">
        <v>0</v>
      </c>
      <c r="N42" s="17">
        <v>708</v>
      </c>
      <c r="O42" t="s">
        <v>185</v>
      </c>
      <c r="P42">
        <v>23.6</v>
      </c>
      <c r="Q42">
        <v>17.600000000000001</v>
      </c>
      <c r="R42">
        <v>0</v>
      </c>
      <c r="S42">
        <v>0</v>
      </c>
      <c r="T42">
        <v>6</v>
      </c>
      <c r="U42">
        <v>47</v>
      </c>
      <c r="V42" s="2">
        <v>0.50212765957446814</v>
      </c>
      <c r="W42">
        <v>0</v>
      </c>
      <c r="X42">
        <v>47</v>
      </c>
      <c r="Y42" s="2">
        <v>0.50212765957446814</v>
      </c>
    </row>
    <row r="43" spans="1:25" x14ac:dyDescent="0.2">
      <c r="A43" s="3" t="s">
        <v>90</v>
      </c>
      <c r="B43" s="18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2">
        <v>0</v>
      </c>
      <c r="J43">
        <f t="shared" si="0"/>
        <v>0</v>
      </c>
      <c r="K43">
        <v>0</v>
      </c>
      <c r="L43" s="2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v>0</v>
      </c>
      <c r="X43">
        <v>0</v>
      </c>
      <c r="Y43" s="2">
        <v>0</v>
      </c>
    </row>
    <row r="44" spans="1:25" x14ac:dyDescent="0.2">
      <c r="A44" s="3" t="s">
        <v>92</v>
      </c>
      <c r="B44" s="18" t="s">
        <v>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2">
        <v>0</v>
      </c>
      <c r="J44">
        <f t="shared" si="0"/>
        <v>0</v>
      </c>
      <c r="K44">
        <v>0</v>
      </c>
      <c r="L44" s="2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v>0</v>
      </c>
      <c r="X44">
        <v>0</v>
      </c>
      <c r="Y44" s="2">
        <v>0</v>
      </c>
    </row>
    <row r="45" spans="1:25" x14ac:dyDescent="0.2">
      <c r="A45" s="3" t="s">
        <v>94</v>
      </c>
      <c r="B45" s="18" t="s">
        <v>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2">
        <v>0</v>
      </c>
      <c r="J45">
        <f t="shared" si="0"/>
        <v>0</v>
      </c>
      <c r="K45">
        <v>0</v>
      </c>
      <c r="L45" s="2">
        <v>0</v>
      </c>
      <c r="N45" s="17">
        <v>801</v>
      </c>
      <c r="O45" t="s">
        <v>43</v>
      </c>
      <c r="P45">
        <v>7</v>
      </c>
      <c r="Q45">
        <v>0.30000000000000004</v>
      </c>
      <c r="R45">
        <v>0</v>
      </c>
      <c r="S45">
        <v>0</v>
      </c>
      <c r="T45">
        <v>6.6999999999999993</v>
      </c>
      <c r="U45">
        <v>18.400000000000002</v>
      </c>
      <c r="V45" s="2">
        <v>0.38043478260869562</v>
      </c>
      <c r="W45">
        <v>0.1</v>
      </c>
      <c r="X45">
        <v>18.3</v>
      </c>
      <c r="Y45" s="2">
        <v>0.38251366120218577</v>
      </c>
    </row>
    <row r="46" spans="1:25" x14ac:dyDescent="0.2">
      <c r="A46" s="3" t="s">
        <v>96</v>
      </c>
      <c r="B46" s="18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2">
        <v>0</v>
      </c>
      <c r="J46">
        <f t="shared" si="0"/>
        <v>0</v>
      </c>
      <c r="K46">
        <v>0</v>
      </c>
      <c r="L46" s="2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v>0</v>
      </c>
      <c r="X46">
        <v>0</v>
      </c>
      <c r="Y46" s="2">
        <v>0</v>
      </c>
    </row>
    <row r="47" spans="1:25" x14ac:dyDescent="0.2">
      <c r="A47" s="3" t="s">
        <v>98</v>
      </c>
      <c r="B47" s="18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2">
        <v>0</v>
      </c>
      <c r="J47">
        <f t="shared" si="0"/>
        <v>0</v>
      </c>
      <c r="K47">
        <v>0</v>
      </c>
      <c r="L47" s="2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v>0</v>
      </c>
      <c r="X47">
        <v>0</v>
      </c>
      <c r="Y47" s="2">
        <v>0</v>
      </c>
    </row>
    <row r="48" spans="1:25" x14ac:dyDescent="0.2">
      <c r="A48" s="3" t="s">
        <v>100</v>
      </c>
      <c r="B48" s="18" t="s">
        <v>101</v>
      </c>
      <c r="C48">
        <v>3.3</v>
      </c>
      <c r="D48">
        <v>0.7</v>
      </c>
      <c r="E48">
        <v>0</v>
      </c>
      <c r="F48">
        <v>0</v>
      </c>
      <c r="G48">
        <v>2.5999999999999996</v>
      </c>
      <c r="H48">
        <v>135.79999999999998</v>
      </c>
      <c r="I48" s="2">
        <v>2.4300441826215022E-2</v>
      </c>
      <c r="J48">
        <f t="shared" si="0"/>
        <v>3.5</v>
      </c>
      <c r="K48">
        <v>132.29999999999998</v>
      </c>
      <c r="L48" s="2">
        <v>2.4943310657596373E-2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v>0</v>
      </c>
      <c r="X48">
        <v>0</v>
      </c>
      <c r="Y48" s="2">
        <v>0</v>
      </c>
    </row>
    <row r="49" spans="1:25" x14ac:dyDescent="0.2">
      <c r="A49" s="3" t="s">
        <v>102</v>
      </c>
      <c r="B49" s="18" t="s">
        <v>103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2">
        <v>0</v>
      </c>
      <c r="J49">
        <f t="shared" si="0"/>
        <v>0</v>
      </c>
      <c r="K49">
        <v>0</v>
      </c>
      <c r="L49" s="2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v>0</v>
      </c>
      <c r="X49">
        <v>0</v>
      </c>
      <c r="Y49" s="2">
        <v>0</v>
      </c>
    </row>
    <row r="50" spans="1:25" x14ac:dyDescent="0.2">
      <c r="A50" s="3" t="s">
        <v>104</v>
      </c>
      <c r="B50" s="18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2">
        <v>0</v>
      </c>
      <c r="J50">
        <f t="shared" si="0"/>
        <v>0</v>
      </c>
      <c r="K50">
        <v>0</v>
      </c>
      <c r="L50" s="2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v>0</v>
      </c>
      <c r="X50">
        <v>0</v>
      </c>
      <c r="Y50" s="2">
        <v>0</v>
      </c>
    </row>
    <row r="51" spans="1:25" x14ac:dyDescent="0.2">
      <c r="A51" s="3" t="s">
        <v>106</v>
      </c>
      <c r="B51" s="18" t="s">
        <v>107</v>
      </c>
      <c r="C51">
        <v>0</v>
      </c>
      <c r="D51">
        <v>0</v>
      </c>
      <c r="E51">
        <v>0</v>
      </c>
      <c r="F51">
        <v>0</v>
      </c>
      <c r="G51">
        <v>0</v>
      </c>
      <c r="H51">
        <v>5.4</v>
      </c>
      <c r="I51" s="2">
        <v>0</v>
      </c>
      <c r="J51">
        <f t="shared" si="0"/>
        <v>0</v>
      </c>
      <c r="K51">
        <v>5.4</v>
      </c>
      <c r="L51" s="2">
        <v>0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v>0</v>
      </c>
      <c r="X51">
        <v>0</v>
      </c>
      <c r="Y51" s="2">
        <v>0</v>
      </c>
    </row>
    <row r="52" spans="1:25" x14ac:dyDescent="0.2">
      <c r="A52" s="3" t="s">
        <v>108</v>
      </c>
      <c r="B52" s="18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91.8</v>
      </c>
      <c r="I52" s="2">
        <v>0</v>
      </c>
      <c r="J52">
        <f t="shared" si="0"/>
        <v>0</v>
      </c>
      <c r="K52">
        <v>91.8</v>
      </c>
      <c r="L52" s="2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v>0</v>
      </c>
      <c r="X52">
        <v>0</v>
      </c>
      <c r="Y52" s="2">
        <v>0</v>
      </c>
    </row>
    <row r="53" spans="1:25" x14ac:dyDescent="0.2">
      <c r="A53" s="3" t="s">
        <v>110</v>
      </c>
      <c r="B53" s="18" t="s">
        <v>111</v>
      </c>
      <c r="C53">
        <v>0</v>
      </c>
      <c r="D53">
        <v>0.2</v>
      </c>
      <c r="E53">
        <v>0</v>
      </c>
      <c r="F53">
        <v>0</v>
      </c>
      <c r="G53">
        <v>-0.2</v>
      </c>
      <c r="H53">
        <v>1.2</v>
      </c>
      <c r="I53" s="2">
        <v>0</v>
      </c>
      <c r="J53">
        <f t="shared" si="0"/>
        <v>0</v>
      </c>
      <c r="K53">
        <v>1.2</v>
      </c>
      <c r="L53" s="2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v>0</v>
      </c>
      <c r="X53">
        <v>0</v>
      </c>
      <c r="Y53" s="2">
        <v>0</v>
      </c>
    </row>
    <row r="54" spans="1:25" x14ac:dyDescent="0.2">
      <c r="A54" s="3" t="s">
        <v>112</v>
      </c>
      <c r="B54" s="18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2">
        <v>0</v>
      </c>
      <c r="J54">
        <f t="shared" si="0"/>
        <v>0</v>
      </c>
      <c r="K54">
        <v>0</v>
      </c>
      <c r="L54" s="2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v>0</v>
      </c>
      <c r="X54">
        <v>0</v>
      </c>
      <c r="Y54" s="2">
        <v>0</v>
      </c>
    </row>
    <row r="55" spans="1:25" x14ac:dyDescent="0.2">
      <c r="A55" s="3" t="s">
        <v>114</v>
      </c>
      <c r="B55" s="18" t="s">
        <v>115</v>
      </c>
      <c r="C55">
        <v>3.1</v>
      </c>
      <c r="D55">
        <v>1.6</v>
      </c>
      <c r="E55">
        <v>0</v>
      </c>
      <c r="F55">
        <v>0</v>
      </c>
      <c r="G55">
        <v>1.5</v>
      </c>
      <c r="H55">
        <v>3.1</v>
      </c>
      <c r="I55" s="2">
        <v>1</v>
      </c>
      <c r="J55">
        <f t="shared" si="0"/>
        <v>0</v>
      </c>
      <c r="K55">
        <v>3.1</v>
      </c>
      <c r="L55" s="2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v>0</v>
      </c>
      <c r="X55">
        <v>0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2">
        <v>0</v>
      </c>
      <c r="J56">
        <f t="shared" si="0"/>
        <v>0</v>
      </c>
      <c r="K56">
        <v>0</v>
      </c>
      <c r="L56" s="2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v>0</v>
      </c>
      <c r="X56">
        <v>0</v>
      </c>
      <c r="Y56" s="2">
        <v>0</v>
      </c>
    </row>
    <row r="57" spans="1:25" x14ac:dyDescent="0.2">
      <c r="A57" s="3" t="s">
        <v>118</v>
      </c>
      <c r="B57" s="18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2">
        <v>0</v>
      </c>
      <c r="J57">
        <f t="shared" si="0"/>
        <v>0</v>
      </c>
      <c r="K57">
        <v>0</v>
      </c>
      <c r="L57" s="2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30.3</v>
      </c>
      <c r="V57" s="2">
        <v>0</v>
      </c>
      <c r="W57">
        <v>0</v>
      </c>
      <c r="X57">
        <v>30.3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s="2">
        <v>0</v>
      </c>
      <c r="J58">
        <f t="shared" si="0"/>
        <v>0</v>
      </c>
      <c r="K58">
        <v>0</v>
      </c>
      <c r="L58" s="2">
        <v>0</v>
      </c>
    </row>
    <row r="59" spans="1:25" x14ac:dyDescent="0.2">
      <c r="A59" s="3" t="s">
        <v>122</v>
      </c>
      <c r="B59" s="18" t="s">
        <v>123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2">
        <v>0</v>
      </c>
      <c r="J59">
        <f t="shared" si="0"/>
        <v>0</v>
      </c>
      <c r="K59">
        <v>0</v>
      </c>
      <c r="L59" s="2">
        <v>0</v>
      </c>
      <c r="O59" t="s">
        <v>213</v>
      </c>
    </row>
    <row r="60" spans="1:25" x14ac:dyDescent="0.2">
      <c r="O60" t="s">
        <v>214</v>
      </c>
      <c r="P60" s="32">
        <v>224.2</v>
      </c>
      <c r="Q60" s="32">
        <v>146</v>
      </c>
      <c r="R60" s="32">
        <v>0</v>
      </c>
      <c r="S60" s="32">
        <v>17.300000000000004</v>
      </c>
      <c r="T60" s="32">
        <v>60.899999999999991</v>
      </c>
      <c r="U60" s="32">
        <v>1365.6</v>
      </c>
      <c r="V60" s="33">
        <v>0.16417691857059169</v>
      </c>
      <c r="W60" s="32">
        <v>26.9</v>
      </c>
      <c r="X60" s="32">
        <v>1338.6999999999998</v>
      </c>
      <c r="Y60" s="33">
        <v>0.16747590946440577</v>
      </c>
    </row>
    <row r="61" spans="1:25" x14ac:dyDescent="0.2">
      <c r="C61" s="32">
        <f>SUM(C2:C60)</f>
        <v>224.20000000000002</v>
      </c>
      <c r="D61" s="32">
        <f t="shared" ref="D61:L61" si="1">SUM(D2:D60)</f>
        <v>146</v>
      </c>
      <c r="E61" s="32">
        <f t="shared" si="1"/>
        <v>0</v>
      </c>
      <c r="F61" s="32">
        <f t="shared" si="1"/>
        <v>17.3</v>
      </c>
      <c r="G61" s="32">
        <f t="shared" si="1"/>
        <v>60.900000000000006</v>
      </c>
      <c r="H61" s="32">
        <f t="shared" si="1"/>
        <v>1365.6000000000001</v>
      </c>
      <c r="I61" s="32">
        <f t="shared" si="1"/>
        <v>2.7121731656396788</v>
      </c>
      <c r="J61" s="32">
        <f t="shared" si="1"/>
        <v>26.9</v>
      </c>
      <c r="K61" s="32">
        <f t="shared" si="1"/>
        <v>1338.7000000000003</v>
      </c>
      <c r="L61" s="32">
        <f t="shared" si="1"/>
        <v>2.7308935857516836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224.20000000000002</v>
      </c>
      <c r="Q62" s="32">
        <v>146</v>
      </c>
      <c r="R62" s="32">
        <v>0</v>
      </c>
      <c r="S62" s="32">
        <v>17.3</v>
      </c>
      <c r="T62" s="32">
        <v>60.900000000000006</v>
      </c>
      <c r="U62" s="32">
        <v>1365.6000000000001</v>
      </c>
      <c r="V62" s="33">
        <v>0.16417691857059169</v>
      </c>
      <c r="W62" s="32">
        <v>26.900000000000002</v>
      </c>
      <c r="X62" s="32">
        <v>1338.7</v>
      </c>
      <c r="Y62" s="33">
        <v>0.16747590946440577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224.19999999999996</v>
      </c>
      <c r="Q64" s="32">
        <v>145.99999999999997</v>
      </c>
      <c r="R64" s="32">
        <v>0</v>
      </c>
      <c r="S64" s="32">
        <v>17.300000000000004</v>
      </c>
      <c r="T64" s="32">
        <v>60.899999999999991</v>
      </c>
      <c r="U64" s="32">
        <v>1365.6</v>
      </c>
      <c r="V64" s="33">
        <v>0.16417691857059166</v>
      </c>
      <c r="W64" s="32">
        <v>26.900000000000006</v>
      </c>
      <c r="X64" s="32">
        <v>1338.6999999999998</v>
      </c>
      <c r="Y64" s="33">
        <v>0.16747590946440577</v>
      </c>
    </row>
    <row r="67" spans="15:25" x14ac:dyDescent="0.2">
      <c r="P67" s="32">
        <v>224.20000000000002</v>
      </c>
      <c r="Q67" s="32">
        <v>146</v>
      </c>
      <c r="R67" s="32">
        <v>0</v>
      </c>
      <c r="S67" s="32">
        <v>17.3</v>
      </c>
      <c r="T67" s="32">
        <v>60.900000000000006</v>
      </c>
      <c r="U67" s="32">
        <v>1365.6000000000001</v>
      </c>
      <c r="V67" s="33">
        <v>0.16417691857059169</v>
      </c>
      <c r="W67" s="32">
        <v>26.900000000000002</v>
      </c>
      <c r="X67" s="32">
        <v>1338.7000000000003</v>
      </c>
      <c r="Y67" s="33">
        <v>0.16747590946440574</v>
      </c>
    </row>
    <row r="68" spans="15:25" x14ac:dyDescent="0.2">
      <c r="O68" s="259" t="s">
        <v>325</v>
      </c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7"/>
  <sheetViews>
    <sheetView topLeftCell="F1" workbookViewId="0">
      <pane ySplit="1785" topLeftCell="A40" activePane="bottomLeft"/>
      <selection pane="bottomLeft" activeCell="O67" sqref="O67"/>
    </sheetView>
  </sheetViews>
  <sheetFormatPr defaultRowHeight="12.75" x14ac:dyDescent="0.2"/>
  <cols>
    <col min="2" max="2" width="14.85546875" bestFit="1" customWidth="1"/>
    <col min="11" max="11" width="10.28515625" customWidth="1"/>
    <col min="12" max="12" width="10.5703125" customWidth="1"/>
    <col min="13" max="13" width="2.85546875" style="13" customWidth="1"/>
    <col min="15" max="15" width="22.28515625" customWidth="1"/>
  </cols>
  <sheetData>
    <row r="1" spans="1:25" s="14" customFormat="1" ht="76.5" x14ac:dyDescent="0.2">
      <c r="A1" s="14" t="s">
        <v>6</v>
      </c>
      <c r="B1" s="14" t="s">
        <v>7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136</v>
      </c>
      <c r="I1" s="14" t="s">
        <v>5</v>
      </c>
      <c r="J1" s="14" t="s">
        <v>144</v>
      </c>
      <c r="K1" s="14" t="s">
        <v>133</v>
      </c>
      <c r="L1" s="14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6.9</v>
      </c>
      <c r="D2">
        <v>1.8</v>
      </c>
      <c r="E2">
        <v>0</v>
      </c>
      <c r="F2">
        <v>0</v>
      </c>
      <c r="G2">
        <v>5.1000000000000005</v>
      </c>
      <c r="H2">
        <v>11.3</v>
      </c>
      <c r="I2" s="2">
        <v>0.61061946902654862</v>
      </c>
      <c r="J2">
        <f>H2-K2</f>
        <v>0</v>
      </c>
      <c r="K2">
        <v>11.3</v>
      </c>
      <c r="L2" s="2">
        <v>0.61061946902654862</v>
      </c>
      <c r="N2" s="17">
        <v>101</v>
      </c>
      <c r="O2" t="s">
        <v>147</v>
      </c>
      <c r="P2">
        <v>153.20000000000002</v>
      </c>
      <c r="Q2">
        <v>40.799999999999997</v>
      </c>
      <c r="R2">
        <v>0</v>
      </c>
      <c r="S2">
        <v>17.399999999999999</v>
      </c>
      <c r="T2">
        <v>95</v>
      </c>
      <c r="U2">
        <v>452.2</v>
      </c>
      <c r="V2" s="2">
        <v>0.33878814683768249</v>
      </c>
      <c r="W2">
        <f>U2-X2</f>
        <v>16.5</v>
      </c>
      <c r="X2">
        <v>435.7</v>
      </c>
      <c r="Y2" s="2">
        <v>0.35161808583887999</v>
      </c>
    </row>
    <row r="3" spans="1:25" x14ac:dyDescent="0.2">
      <c r="A3" s="3" t="s">
        <v>10</v>
      </c>
      <c r="B3" s="18" t="s">
        <v>11</v>
      </c>
      <c r="C3">
        <v>0</v>
      </c>
      <c r="D3">
        <v>1.3</v>
      </c>
      <c r="E3">
        <v>0</v>
      </c>
      <c r="F3">
        <v>0</v>
      </c>
      <c r="G3">
        <v>-1.3</v>
      </c>
      <c r="H3">
        <v>15</v>
      </c>
      <c r="I3" s="2">
        <v>0</v>
      </c>
      <c r="J3">
        <f t="shared" ref="J3:J59" si="0">H3-K3</f>
        <v>6.9</v>
      </c>
      <c r="K3">
        <v>8.1</v>
      </c>
      <c r="L3" s="2">
        <v>0</v>
      </c>
      <c r="N3" s="17">
        <v>102</v>
      </c>
      <c r="O3" t="s">
        <v>148</v>
      </c>
      <c r="P3">
        <v>9.6</v>
      </c>
      <c r="Q3">
        <v>2</v>
      </c>
      <c r="R3">
        <v>0</v>
      </c>
      <c r="S3">
        <v>0.1</v>
      </c>
      <c r="T3">
        <v>7.5</v>
      </c>
      <c r="U3">
        <v>19.5</v>
      </c>
      <c r="V3" s="2">
        <v>0.49230769230769228</v>
      </c>
      <c r="W3">
        <f t="shared" ref="W3:W57" si="1">U3-X3</f>
        <v>0</v>
      </c>
      <c r="X3">
        <v>19.5</v>
      </c>
      <c r="Y3" s="2">
        <v>0.49230769230769228</v>
      </c>
    </row>
    <row r="4" spans="1:25" x14ac:dyDescent="0.2">
      <c r="A4" s="3" t="s">
        <v>12</v>
      </c>
      <c r="B4" s="18" t="s">
        <v>13</v>
      </c>
      <c r="C4">
        <v>1.8</v>
      </c>
      <c r="D4">
        <v>0.8</v>
      </c>
      <c r="E4">
        <v>0</v>
      </c>
      <c r="F4">
        <v>0.2</v>
      </c>
      <c r="G4">
        <v>0.8</v>
      </c>
      <c r="H4">
        <v>11.1</v>
      </c>
      <c r="I4" s="2">
        <v>0.16216216216216217</v>
      </c>
      <c r="J4">
        <f t="shared" si="0"/>
        <v>0</v>
      </c>
      <c r="K4">
        <v>11.1</v>
      </c>
      <c r="L4" s="2">
        <v>0.16216216216216217</v>
      </c>
      <c r="N4" s="17">
        <v>103</v>
      </c>
      <c r="O4" t="s">
        <v>149</v>
      </c>
      <c r="P4">
        <v>43.800000000000004</v>
      </c>
      <c r="Q4">
        <v>10.399999999999999</v>
      </c>
      <c r="R4">
        <v>0</v>
      </c>
      <c r="S4">
        <v>0</v>
      </c>
      <c r="T4">
        <v>33.4</v>
      </c>
      <c r="U4">
        <v>56.199999999999996</v>
      </c>
      <c r="V4" s="2">
        <v>0.77935943060498236</v>
      </c>
      <c r="W4">
        <f t="shared" si="1"/>
        <v>3.8999999999999986</v>
      </c>
      <c r="X4">
        <v>52.3</v>
      </c>
      <c r="Y4" s="2">
        <v>0.83747609942638634</v>
      </c>
    </row>
    <row r="5" spans="1:25" x14ac:dyDescent="0.2">
      <c r="A5" s="3" t="s">
        <v>14</v>
      </c>
      <c r="B5" s="18" t="s">
        <v>15</v>
      </c>
      <c r="C5">
        <v>328.8</v>
      </c>
      <c r="D5">
        <v>84.9</v>
      </c>
      <c r="E5">
        <v>0</v>
      </c>
      <c r="F5">
        <v>96.4</v>
      </c>
      <c r="G5">
        <v>147.5</v>
      </c>
      <c r="H5">
        <v>1106.0999999999999</v>
      </c>
      <c r="I5" s="2">
        <v>0.29726064551125581</v>
      </c>
      <c r="J5">
        <f t="shared" si="0"/>
        <v>23.700000000000045</v>
      </c>
      <c r="K5">
        <v>1082.3999999999999</v>
      </c>
      <c r="L5" s="2">
        <v>0.303769401330377</v>
      </c>
      <c r="N5" s="17">
        <v>104</v>
      </c>
      <c r="O5" t="s">
        <v>150</v>
      </c>
      <c r="P5">
        <v>24.900000000000006</v>
      </c>
      <c r="Q5">
        <v>4.1000000000000005</v>
      </c>
      <c r="R5">
        <v>0</v>
      </c>
      <c r="S5">
        <v>0</v>
      </c>
      <c r="T5">
        <v>20.799999999999997</v>
      </c>
      <c r="U5">
        <v>58.4</v>
      </c>
      <c r="V5" s="2">
        <v>0.42636986301369872</v>
      </c>
      <c r="W5">
        <f t="shared" si="1"/>
        <v>0</v>
      </c>
      <c r="X5">
        <v>58.4</v>
      </c>
      <c r="Y5" s="2">
        <v>0.42636986301369872</v>
      </c>
    </row>
    <row r="6" spans="1:25" x14ac:dyDescent="0.2">
      <c r="A6" s="3" t="s">
        <v>16</v>
      </c>
      <c r="B6" s="18" t="s">
        <v>17</v>
      </c>
      <c r="C6">
        <v>0.8</v>
      </c>
      <c r="D6">
        <v>0.4</v>
      </c>
      <c r="E6">
        <v>0</v>
      </c>
      <c r="F6">
        <v>0</v>
      </c>
      <c r="G6">
        <v>0.4</v>
      </c>
      <c r="H6">
        <v>4.7</v>
      </c>
      <c r="I6" s="2">
        <v>0.1702127659574468</v>
      </c>
      <c r="J6">
        <f t="shared" si="0"/>
        <v>0</v>
      </c>
      <c r="K6">
        <v>4.7</v>
      </c>
      <c r="L6" s="2">
        <v>0.1702127659574468</v>
      </c>
      <c r="N6" s="17">
        <v>201</v>
      </c>
      <c r="O6" t="s">
        <v>151</v>
      </c>
      <c r="P6">
        <v>28.099999999999998</v>
      </c>
      <c r="Q6">
        <v>2.4000000000000004</v>
      </c>
      <c r="R6">
        <v>0</v>
      </c>
      <c r="S6">
        <v>0.8</v>
      </c>
      <c r="T6">
        <v>24.900000000000006</v>
      </c>
      <c r="U6">
        <v>63.7</v>
      </c>
      <c r="V6" s="2">
        <v>0.44113029827315536</v>
      </c>
      <c r="W6">
        <f t="shared" si="1"/>
        <v>0</v>
      </c>
      <c r="X6">
        <v>63.7</v>
      </c>
      <c r="Y6" s="2">
        <v>0.44113029827315536</v>
      </c>
    </row>
    <row r="7" spans="1:25" x14ac:dyDescent="0.2">
      <c r="A7" s="3" t="s">
        <v>18</v>
      </c>
      <c r="B7" s="18" t="s">
        <v>19</v>
      </c>
      <c r="C7">
        <v>158.5</v>
      </c>
      <c r="D7">
        <v>37.5</v>
      </c>
      <c r="E7">
        <v>0</v>
      </c>
      <c r="F7">
        <v>33.800000000000004</v>
      </c>
      <c r="G7">
        <v>87.199999999999989</v>
      </c>
      <c r="H7">
        <v>1154.4000000000001</v>
      </c>
      <c r="I7" s="2">
        <v>0.1373007623007623</v>
      </c>
      <c r="J7">
        <f t="shared" si="0"/>
        <v>133.89999999999998</v>
      </c>
      <c r="K7">
        <v>1020.5000000000001</v>
      </c>
      <c r="L7" s="2">
        <v>0.15531602155805976</v>
      </c>
      <c r="N7" s="17">
        <v>202</v>
      </c>
      <c r="O7" t="s">
        <v>152</v>
      </c>
      <c r="P7">
        <v>24.299999999999997</v>
      </c>
      <c r="Q7">
        <v>4.8</v>
      </c>
      <c r="R7">
        <v>0</v>
      </c>
      <c r="S7">
        <v>0</v>
      </c>
      <c r="T7">
        <v>19.5</v>
      </c>
      <c r="U7">
        <v>25.299999999999997</v>
      </c>
      <c r="V7" s="2">
        <v>0.96047430830039526</v>
      </c>
      <c r="W7">
        <f t="shared" si="1"/>
        <v>0</v>
      </c>
      <c r="X7">
        <v>25.299999999999997</v>
      </c>
      <c r="Y7" s="2">
        <v>0.96047430830039526</v>
      </c>
    </row>
    <row r="8" spans="1:25" x14ac:dyDescent="0.2">
      <c r="A8" s="3" t="s">
        <v>20</v>
      </c>
      <c r="B8" s="18" t="s">
        <v>21</v>
      </c>
      <c r="C8">
        <v>3.3000000000000003</v>
      </c>
      <c r="D8">
        <v>7.8</v>
      </c>
      <c r="E8">
        <v>0</v>
      </c>
      <c r="F8">
        <v>1.2</v>
      </c>
      <c r="G8">
        <v>-5.6999999999999993</v>
      </c>
      <c r="H8">
        <v>125.79999999999998</v>
      </c>
      <c r="I8" s="2">
        <v>2.6232114467408592E-2</v>
      </c>
      <c r="J8">
        <f t="shared" si="0"/>
        <v>24.099999999999994</v>
      </c>
      <c r="K8">
        <v>101.69999999999999</v>
      </c>
      <c r="L8" s="2">
        <v>3.244837758112095E-2</v>
      </c>
      <c r="N8" s="17">
        <v>301</v>
      </c>
      <c r="O8" t="s">
        <v>153</v>
      </c>
      <c r="P8">
        <v>494.4</v>
      </c>
      <c r="Q8">
        <v>166.20000000000002</v>
      </c>
      <c r="R8">
        <v>0</v>
      </c>
      <c r="S8">
        <v>1.4</v>
      </c>
      <c r="T8">
        <v>326.7999999999999</v>
      </c>
      <c r="U8">
        <v>560.89999999999986</v>
      </c>
      <c r="V8" s="2">
        <v>0.88144054198609401</v>
      </c>
      <c r="W8">
        <f t="shared" si="1"/>
        <v>14.100000000000023</v>
      </c>
      <c r="X8">
        <v>546.79999999999984</v>
      </c>
      <c r="Y8" s="2">
        <v>0.90416971470373098</v>
      </c>
    </row>
    <row r="9" spans="1:25" x14ac:dyDescent="0.2">
      <c r="A9" s="3" t="s">
        <v>22</v>
      </c>
      <c r="B9" s="18" t="s">
        <v>23</v>
      </c>
      <c r="C9">
        <v>5.8999999999999995</v>
      </c>
      <c r="D9">
        <v>1</v>
      </c>
      <c r="E9">
        <v>0</v>
      </c>
      <c r="F9">
        <v>0</v>
      </c>
      <c r="G9">
        <v>4.8999999999999995</v>
      </c>
      <c r="H9">
        <v>5.9999999999999991</v>
      </c>
      <c r="I9" s="2">
        <v>0.98333333333333339</v>
      </c>
      <c r="J9">
        <f t="shared" si="0"/>
        <v>0</v>
      </c>
      <c r="K9">
        <v>5.9999999999999991</v>
      </c>
      <c r="L9" s="2">
        <v>0.98333333333333339</v>
      </c>
      <c r="N9" s="17">
        <v>302</v>
      </c>
      <c r="O9" t="s">
        <v>154</v>
      </c>
      <c r="P9">
        <v>303.8</v>
      </c>
      <c r="Q9">
        <v>54.4</v>
      </c>
      <c r="R9">
        <v>0</v>
      </c>
      <c r="S9">
        <v>0</v>
      </c>
      <c r="T9">
        <v>249.4</v>
      </c>
      <c r="U9">
        <v>337.5</v>
      </c>
      <c r="V9" s="2">
        <v>0.90014814814814814</v>
      </c>
      <c r="W9">
        <f t="shared" si="1"/>
        <v>0</v>
      </c>
      <c r="X9">
        <v>337.5</v>
      </c>
      <c r="Y9" s="2">
        <v>0.90014814814814814</v>
      </c>
    </row>
    <row r="10" spans="1:25" x14ac:dyDescent="0.2">
      <c r="A10" s="3" t="s">
        <v>24</v>
      </c>
      <c r="B10" s="18" t="s">
        <v>25</v>
      </c>
      <c r="C10">
        <v>0</v>
      </c>
      <c r="D10">
        <v>0.7</v>
      </c>
      <c r="E10">
        <v>0</v>
      </c>
      <c r="F10">
        <v>0.2</v>
      </c>
      <c r="G10">
        <v>-0.89999999999999991</v>
      </c>
      <c r="H10">
        <v>10.3</v>
      </c>
      <c r="I10" s="2">
        <v>0</v>
      </c>
      <c r="J10">
        <f t="shared" si="0"/>
        <v>0</v>
      </c>
      <c r="K10">
        <v>10.3</v>
      </c>
      <c r="L10" s="2">
        <v>0</v>
      </c>
      <c r="N10" s="17">
        <v>401</v>
      </c>
      <c r="O10" t="s">
        <v>93</v>
      </c>
      <c r="P10">
        <v>2.2000000000000002</v>
      </c>
      <c r="Q10">
        <v>35.1</v>
      </c>
      <c r="R10">
        <v>35.799999999999997</v>
      </c>
      <c r="S10">
        <v>0</v>
      </c>
      <c r="T10">
        <v>-68.7</v>
      </c>
      <c r="U10">
        <v>260.39999999999998</v>
      </c>
      <c r="V10" s="2">
        <v>8.4485407066052249E-3</v>
      </c>
      <c r="W10">
        <f t="shared" si="1"/>
        <v>154.1</v>
      </c>
      <c r="X10">
        <v>106.29999999999998</v>
      </c>
      <c r="Y10" s="2">
        <v>2.0696142991533401E-2</v>
      </c>
    </row>
    <row r="11" spans="1:25" x14ac:dyDescent="0.2">
      <c r="A11" s="3" t="s">
        <v>26</v>
      </c>
      <c r="B11" s="18" t="s">
        <v>27</v>
      </c>
      <c r="C11">
        <v>762.19999999999993</v>
      </c>
      <c r="D11">
        <v>654.19999999999993</v>
      </c>
      <c r="E11">
        <v>108.89999999999999</v>
      </c>
      <c r="F11">
        <v>121</v>
      </c>
      <c r="G11">
        <v>-121.89999999999998</v>
      </c>
      <c r="H11">
        <v>3181.8</v>
      </c>
      <c r="I11" s="2">
        <v>0.23954994028537302</v>
      </c>
      <c r="J11">
        <f t="shared" si="0"/>
        <v>4</v>
      </c>
      <c r="K11">
        <v>3177.8</v>
      </c>
      <c r="L11" s="2">
        <v>0.23985146957014283</v>
      </c>
      <c r="N11" s="17">
        <v>402</v>
      </c>
      <c r="O11" t="s">
        <v>155</v>
      </c>
      <c r="P11">
        <v>2.8</v>
      </c>
      <c r="Q11">
        <v>0.5</v>
      </c>
      <c r="R11">
        <v>0</v>
      </c>
      <c r="S11">
        <v>0</v>
      </c>
      <c r="T11">
        <v>2.3000000000000003</v>
      </c>
      <c r="U11">
        <v>4.9000000000000004</v>
      </c>
      <c r="V11" s="2">
        <v>0.5714285714285714</v>
      </c>
      <c r="W11">
        <f t="shared" si="1"/>
        <v>0</v>
      </c>
      <c r="X11">
        <v>4.9000000000000004</v>
      </c>
      <c r="Y11" s="2">
        <v>0.5714285714285714</v>
      </c>
    </row>
    <row r="12" spans="1:25" x14ac:dyDescent="0.2">
      <c r="A12" s="3" t="s">
        <v>28</v>
      </c>
      <c r="B12" s="18" t="s">
        <v>29</v>
      </c>
      <c r="C12">
        <v>251.6</v>
      </c>
      <c r="D12">
        <v>65.2</v>
      </c>
      <c r="E12">
        <v>0</v>
      </c>
      <c r="F12">
        <v>59.7</v>
      </c>
      <c r="G12">
        <v>126.69999999999999</v>
      </c>
      <c r="H12">
        <v>940.2</v>
      </c>
      <c r="I12" s="2">
        <v>0.26760263773665177</v>
      </c>
      <c r="J12">
        <f t="shared" si="0"/>
        <v>31</v>
      </c>
      <c r="K12">
        <v>909.2</v>
      </c>
      <c r="L12" s="2">
        <v>0.27672679278486578</v>
      </c>
      <c r="N12" s="17">
        <v>403</v>
      </c>
      <c r="O12" t="s">
        <v>156</v>
      </c>
      <c r="P12">
        <v>114.89999999999999</v>
      </c>
      <c r="Q12">
        <v>20.9</v>
      </c>
      <c r="R12">
        <v>0</v>
      </c>
      <c r="S12">
        <v>0</v>
      </c>
      <c r="T12">
        <v>94</v>
      </c>
      <c r="U12">
        <v>124.6</v>
      </c>
      <c r="V12" s="2">
        <v>0.9221508828250401</v>
      </c>
      <c r="W12">
        <f t="shared" si="1"/>
        <v>5.7000000000000028</v>
      </c>
      <c r="X12">
        <v>118.89999999999999</v>
      </c>
      <c r="Y12" s="2">
        <v>0.96635828427249792</v>
      </c>
    </row>
    <row r="13" spans="1:25" x14ac:dyDescent="0.2">
      <c r="A13" s="3" t="s">
        <v>30</v>
      </c>
      <c r="B13" s="18" t="s">
        <v>31</v>
      </c>
      <c r="C13">
        <v>38.200000000000003</v>
      </c>
      <c r="D13">
        <v>7.9999999999999982</v>
      </c>
      <c r="E13">
        <v>0</v>
      </c>
      <c r="F13">
        <v>0</v>
      </c>
      <c r="G13">
        <v>30.200000000000003</v>
      </c>
      <c r="H13">
        <v>40.699999999999996</v>
      </c>
      <c r="I13" s="2">
        <v>0.93857493857493879</v>
      </c>
      <c r="J13">
        <f t="shared" si="0"/>
        <v>0</v>
      </c>
      <c r="K13">
        <v>40.699999999999996</v>
      </c>
      <c r="L13" s="2">
        <v>0.93857493857493879</v>
      </c>
      <c r="N13" s="17">
        <v>404</v>
      </c>
      <c r="O13" t="s">
        <v>81</v>
      </c>
      <c r="P13">
        <v>17.2</v>
      </c>
      <c r="Q13">
        <v>10.5</v>
      </c>
      <c r="R13">
        <v>0</v>
      </c>
      <c r="S13">
        <v>0</v>
      </c>
      <c r="T13">
        <v>6.6999999999999993</v>
      </c>
      <c r="U13">
        <v>223.79999999999998</v>
      </c>
      <c r="V13" s="2">
        <v>7.6854334226988383E-2</v>
      </c>
      <c r="W13">
        <f t="shared" si="1"/>
        <v>0</v>
      </c>
      <c r="X13">
        <v>223.79999999999998</v>
      </c>
      <c r="Y13" s="2">
        <v>7.6854334226988383E-2</v>
      </c>
    </row>
    <row r="14" spans="1:25" x14ac:dyDescent="0.2">
      <c r="A14" s="3" t="s">
        <v>32</v>
      </c>
      <c r="B14" s="18" t="s">
        <v>33</v>
      </c>
      <c r="C14">
        <v>0</v>
      </c>
      <c r="D14">
        <v>0.4</v>
      </c>
      <c r="E14">
        <v>0</v>
      </c>
      <c r="F14">
        <v>0</v>
      </c>
      <c r="G14">
        <v>-0.4</v>
      </c>
      <c r="H14">
        <v>2675.3999999999996</v>
      </c>
      <c r="I14" s="2">
        <v>0</v>
      </c>
      <c r="J14">
        <f t="shared" si="0"/>
        <v>190.40000000000009</v>
      </c>
      <c r="K14">
        <v>2484.9999999999995</v>
      </c>
      <c r="L14" s="2">
        <v>0</v>
      </c>
      <c r="N14" s="17">
        <v>501</v>
      </c>
      <c r="O14" t="s">
        <v>157</v>
      </c>
      <c r="P14">
        <v>70.399999999999991</v>
      </c>
      <c r="Q14">
        <v>21.100000000000005</v>
      </c>
      <c r="R14">
        <v>0</v>
      </c>
      <c r="S14">
        <v>5.1000000000000005</v>
      </c>
      <c r="T14">
        <v>44.199999999999996</v>
      </c>
      <c r="U14">
        <v>286.8</v>
      </c>
      <c r="V14" s="2">
        <v>0.24546722454672243</v>
      </c>
      <c r="W14">
        <f t="shared" si="1"/>
        <v>24.199999999999989</v>
      </c>
      <c r="X14">
        <v>262.60000000000002</v>
      </c>
      <c r="Y14" s="2">
        <v>0.26808834729626801</v>
      </c>
    </row>
    <row r="15" spans="1:25" x14ac:dyDescent="0.2">
      <c r="A15" s="3" t="s">
        <v>34</v>
      </c>
      <c r="B15" s="18" t="s">
        <v>35</v>
      </c>
      <c r="C15">
        <v>43.6</v>
      </c>
      <c r="D15">
        <v>10.4</v>
      </c>
      <c r="E15">
        <v>0</v>
      </c>
      <c r="F15">
        <v>0</v>
      </c>
      <c r="G15">
        <v>33.200000000000003</v>
      </c>
      <c r="H15">
        <v>71.7</v>
      </c>
      <c r="I15" s="2">
        <v>0.60808926080892611</v>
      </c>
      <c r="J15">
        <f t="shared" si="0"/>
        <v>0</v>
      </c>
      <c r="K15">
        <v>71.7</v>
      </c>
      <c r="L15" s="2">
        <v>0.60808926080892611</v>
      </c>
      <c r="N15" s="17">
        <v>502</v>
      </c>
      <c r="O15" t="s">
        <v>158</v>
      </c>
      <c r="P15">
        <v>1.3</v>
      </c>
      <c r="Q15">
        <v>0.4</v>
      </c>
      <c r="R15">
        <v>0</v>
      </c>
      <c r="S15">
        <v>0.4</v>
      </c>
      <c r="T15">
        <v>0.49999999999999994</v>
      </c>
      <c r="U15">
        <v>8.5</v>
      </c>
      <c r="V15" s="2">
        <v>0.15294117647058825</v>
      </c>
      <c r="W15">
        <f t="shared" si="1"/>
        <v>0</v>
      </c>
      <c r="X15">
        <v>8.5</v>
      </c>
      <c r="Y15" s="2">
        <v>0.15294117647058825</v>
      </c>
    </row>
    <row r="16" spans="1:25" x14ac:dyDescent="0.2">
      <c r="A16" s="3" t="s">
        <v>36</v>
      </c>
      <c r="B16" s="18" t="s">
        <v>37</v>
      </c>
      <c r="C16">
        <v>870.90000000000009</v>
      </c>
      <c r="D16">
        <v>509.5</v>
      </c>
      <c r="E16">
        <v>492.3</v>
      </c>
      <c r="F16">
        <v>114.9</v>
      </c>
      <c r="G16">
        <v>-245.79999999999995</v>
      </c>
      <c r="H16">
        <v>3171.4999999999995</v>
      </c>
      <c r="I16" s="2">
        <v>0.27460192338010414</v>
      </c>
      <c r="J16">
        <f t="shared" si="0"/>
        <v>5.0999999999999091</v>
      </c>
      <c r="K16">
        <v>3166.3999999999996</v>
      </c>
      <c r="L16" s="2">
        <v>0.27504421424962106</v>
      </c>
      <c r="N16" s="17">
        <v>503</v>
      </c>
      <c r="O16" t="s">
        <v>159</v>
      </c>
      <c r="P16">
        <v>225.7</v>
      </c>
      <c r="Q16">
        <v>56.7</v>
      </c>
      <c r="R16">
        <v>0</v>
      </c>
      <c r="S16">
        <v>42.5</v>
      </c>
      <c r="T16">
        <v>126.49999999999997</v>
      </c>
      <c r="U16">
        <v>435.09999999999997</v>
      </c>
      <c r="V16" s="2">
        <v>0.51873132613192374</v>
      </c>
      <c r="W16">
        <f t="shared" si="1"/>
        <v>0.80000000000001137</v>
      </c>
      <c r="X16">
        <v>434.29999999999995</v>
      </c>
      <c r="Y16" s="2">
        <v>0.51968685240617085</v>
      </c>
    </row>
    <row r="17" spans="1:25" x14ac:dyDescent="0.2">
      <c r="A17" s="3" t="s">
        <v>38</v>
      </c>
      <c r="B17" s="18" t="s">
        <v>39</v>
      </c>
      <c r="C17">
        <v>570.40000000000009</v>
      </c>
      <c r="D17">
        <v>244.9</v>
      </c>
      <c r="E17">
        <v>0</v>
      </c>
      <c r="F17">
        <v>48</v>
      </c>
      <c r="G17">
        <v>277.50000000000011</v>
      </c>
      <c r="H17">
        <v>1531</v>
      </c>
      <c r="I17" s="2">
        <v>0.37256694970607451</v>
      </c>
      <c r="J17">
        <f t="shared" si="0"/>
        <v>0</v>
      </c>
      <c r="K17">
        <v>1531</v>
      </c>
      <c r="L17" s="2">
        <v>0.37256694970607451</v>
      </c>
      <c r="N17" s="17">
        <v>504</v>
      </c>
      <c r="O17" t="s">
        <v>160</v>
      </c>
      <c r="P17">
        <v>152.70000000000002</v>
      </c>
      <c r="Q17">
        <v>27.7</v>
      </c>
      <c r="R17">
        <v>0</v>
      </c>
      <c r="S17">
        <v>25.400000000000002</v>
      </c>
      <c r="T17">
        <v>99.6</v>
      </c>
      <c r="U17">
        <v>268.3</v>
      </c>
      <c r="V17" s="2">
        <v>0.56913902348117784</v>
      </c>
      <c r="W17">
        <f t="shared" si="1"/>
        <v>0</v>
      </c>
      <c r="X17">
        <v>268.3</v>
      </c>
      <c r="Y17" s="2">
        <v>0.56913902348117784</v>
      </c>
    </row>
    <row r="18" spans="1:25" x14ac:dyDescent="0.2">
      <c r="A18" s="3" t="s">
        <v>40</v>
      </c>
      <c r="B18" s="18" t="s">
        <v>41</v>
      </c>
      <c r="C18">
        <v>32.9</v>
      </c>
      <c r="D18">
        <v>6.6999999999999993</v>
      </c>
      <c r="E18">
        <v>0</v>
      </c>
      <c r="F18">
        <v>0.30000000000000004</v>
      </c>
      <c r="G18">
        <v>25.9</v>
      </c>
      <c r="H18">
        <v>43.2</v>
      </c>
      <c r="I18" s="2">
        <v>0.76157407407407396</v>
      </c>
      <c r="J18">
        <f t="shared" si="0"/>
        <v>0</v>
      </c>
      <c r="K18">
        <v>43.2</v>
      </c>
      <c r="L18" s="2">
        <v>0.76157407407407396</v>
      </c>
      <c r="N18" s="17">
        <v>505</v>
      </c>
      <c r="O18" t="s">
        <v>161</v>
      </c>
      <c r="P18">
        <v>35.900000000000006</v>
      </c>
      <c r="Q18">
        <v>7.2999999999999989</v>
      </c>
      <c r="R18">
        <v>0</v>
      </c>
      <c r="S18">
        <v>0.30000000000000004</v>
      </c>
      <c r="T18">
        <v>28.3</v>
      </c>
      <c r="U18">
        <v>47.1</v>
      </c>
      <c r="V18" s="2">
        <v>0.76220806794055207</v>
      </c>
      <c r="W18">
        <f t="shared" si="1"/>
        <v>0</v>
      </c>
      <c r="X18">
        <v>47.1</v>
      </c>
      <c r="Y18" s="2">
        <v>0.76220806794055207</v>
      </c>
    </row>
    <row r="19" spans="1:25" x14ac:dyDescent="0.2">
      <c r="A19" s="3" t="s">
        <v>42</v>
      </c>
      <c r="B19" s="18" t="s">
        <v>43</v>
      </c>
      <c r="C19">
        <v>77.300000000000011</v>
      </c>
      <c r="D19">
        <v>18.5</v>
      </c>
      <c r="E19">
        <v>0</v>
      </c>
      <c r="F19">
        <v>3.4</v>
      </c>
      <c r="G19">
        <v>55.400000000000013</v>
      </c>
      <c r="H19">
        <v>218.7</v>
      </c>
      <c r="I19" s="2">
        <v>0.3534522176497486</v>
      </c>
      <c r="J19">
        <f t="shared" si="0"/>
        <v>10.300000000000011</v>
      </c>
      <c r="K19">
        <v>208.39999999999998</v>
      </c>
      <c r="L19" s="2">
        <v>0.37092130518234173</v>
      </c>
      <c r="N19" s="17">
        <v>506</v>
      </c>
      <c r="O19" t="s">
        <v>162</v>
      </c>
      <c r="P19">
        <v>443.09999999999997</v>
      </c>
      <c r="Q19">
        <v>67.400000000000006</v>
      </c>
      <c r="R19">
        <v>0</v>
      </c>
      <c r="S19">
        <v>57.2</v>
      </c>
      <c r="T19">
        <v>318.5</v>
      </c>
      <c r="U19">
        <v>1901.1000000000001</v>
      </c>
      <c r="V19" s="2">
        <v>0.23307558781757926</v>
      </c>
      <c r="W19">
        <f t="shared" si="1"/>
        <v>81.799999999999955</v>
      </c>
      <c r="X19">
        <v>1819.3000000000002</v>
      </c>
      <c r="Y19" s="2">
        <v>0.2435552135436706</v>
      </c>
    </row>
    <row r="20" spans="1:25" x14ac:dyDescent="0.2">
      <c r="A20" s="3" t="s">
        <v>44</v>
      </c>
      <c r="B20" s="18" t="s">
        <v>45</v>
      </c>
      <c r="C20">
        <v>57.5</v>
      </c>
      <c r="D20">
        <v>14</v>
      </c>
      <c r="E20">
        <v>0</v>
      </c>
      <c r="F20">
        <v>0</v>
      </c>
      <c r="G20">
        <v>43.5</v>
      </c>
      <c r="H20">
        <v>64.600000000000009</v>
      </c>
      <c r="I20" s="2">
        <v>0.89009287925696579</v>
      </c>
      <c r="J20">
        <f t="shared" si="0"/>
        <v>3.8999999999999986</v>
      </c>
      <c r="K20">
        <v>60.70000000000001</v>
      </c>
      <c r="L20" s="2">
        <v>0.9472817133443161</v>
      </c>
      <c r="N20" s="17">
        <v>507</v>
      </c>
      <c r="O20" t="s">
        <v>163</v>
      </c>
      <c r="P20">
        <v>465.70000000000005</v>
      </c>
      <c r="Q20">
        <v>106.5</v>
      </c>
      <c r="R20">
        <v>0</v>
      </c>
      <c r="S20">
        <v>131.4</v>
      </c>
      <c r="T20">
        <v>227.79999999999998</v>
      </c>
      <c r="U20">
        <v>2265</v>
      </c>
      <c r="V20" s="2">
        <v>0.20560706401766007</v>
      </c>
      <c r="W20">
        <f t="shared" si="1"/>
        <v>116.69999999999982</v>
      </c>
      <c r="X20">
        <v>2148.3000000000002</v>
      </c>
      <c r="Y20" s="2">
        <v>0.21677605548573292</v>
      </c>
    </row>
    <row r="21" spans="1:25" x14ac:dyDescent="0.2">
      <c r="A21" s="3" t="s">
        <v>46</v>
      </c>
      <c r="B21" s="18" t="s">
        <v>47</v>
      </c>
      <c r="C21">
        <v>477.70000000000005</v>
      </c>
      <c r="D21">
        <v>241.5</v>
      </c>
      <c r="E21">
        <v>0</v>
      </c>
      <c r="F21">
        <v>21.200000000000003</v>
      </c>
      <c r="G21">
        <v>215.00000000000006</v>
      </c>
      <c r="H21">
        <v>900.4</v>
      </c>
      <c r="I21" s="2">
        <v>0.530541981341626</v>
      </c>
      <c r="J21">
        <f t="shared" si="0"/>
        <v>0</v>
      </c>
      <c r="K21">
        <v>900.4</v>
      </c>
      <c r="L21" s="2">
        <v>0.530541981341626</v>
      </c>
      <c r="N21" s="17">
        <v>508</v>
      </c>
      <c r="O21" t="s">
        <v>164</v>
      </c>
      <c r="P21">
        <v>39.899999999999991</v>
      </c>
      <c r="Q21">
        <v>19.899999999999999</v>
      </c>
      <c r="R21">
        <v>0</v>
      </c>
      <c r="S21">
        <v>27.9</v>
      </c>
      <c r="T21">
        <v>-7.900000000000003</v>
      </c>
      <c r="U21">
        <v>318.59999999999991</v>
      </c>
      <c r="V21" s="2">
        <v>0.12523540489642185</v>
      </c>
      <c r="W21">
        <f t="shared" si="1"/>
        <v>44.699999999999989</v>
      </c>
      <c r="X21">
        <v>273.89999999999992</v>
      </c>
      <c r="Y21" s="2">
        <v>0.14567360350492881</v>
      </c>
    </row>
    <row r="22" spans="1:25" x14ac:dyDescent="0.2">
      <c r="A22" s="3" t="s">
        <v>48</v>
      </c>
      <c r="B22" s="18" t="s">
        <v>49</v>
      </c>
      <c r="C22">
        <v>1</v>
      </c>
      <c r="D22">
        <v>0.2</v>
      </c>
      <c r="E22">
        <v>0</v>
      </c>
      <c r="F22">
        <v>0</v>
      </c>
      <c r="G22">
        <v>0.8</v>
      </c>
      <c r="H22">
        <v>5.3999999999999995</v>
      </c>
      <c r="I22" s="2">
        <v>0.1851851851851852</v>
      </c>
      <c r="J22">
        <f t="shared" si="0"/>
        <v>0</v>
      </c>
      <c r="K22">
        <v>5.3999999999999995</v>
      </c>
      <c r="L22" s="2">
        <v>0.1851851851851852</v>
      </c>
      <c r="N22" s="17">
        <v>509</v>
      </c>
      <c r="O22" t="s">
        <v>165</v>
      </c>
      <c r="P22">
        <v>406.9</v>
      </c>
      <c r="Q22">
        <v>81.099999999999994</v>
      </c>
      <c r="R22">
        <v>0</v>
      </c>
      <c r="S22">
        <v>14.1</v>
      </c>
      <c r="T22">
        <v>311.7</v>
      </c>
      <c r="U22">
        <v>707.1</v>
      </c>
      <c r="V22" s="2">
        <v>0.57544901711214813</v>
      </c>
      <c r="W22">
        <f t="shared" si="1"/>
        <v>0.20000000000004547</v>
      </c>
      <c r="X22">
        <v>706.9</v>
      </c>
      <c r="Y22" s="2">
        <v>0.57561182628377416</v>
      </c>
    </row>
    <row r="23" spans="1:25" x14ac:dyDescent="0.2">
      <c r="A23" s="3" t="s">
        <v>50</v>
      </c>
      <c r="B23" s="18" t="s">
        <v>51</v>
      </c>
      <c r="C23">
        <v>2.2999999999999998</v>
      </c>
      <c r="D23">
        <v>0</v>
      </c>
      <c r="E23">
        <v>0</v>
      </c>
      <c r="F23">
        <v>0</v>
      </c>
      <c r="G23">
        <v>2.2999999999999998</v>
      </c>
      <c r="H23">
        <v>2.2999999999999998</v>
      </c>
      <c r="I23" s="2">
        <v>1</v>
      </c>
      <c r="J23">
        <f t="shared" si="0"/>
        <v>0</v>
      </c>
      <c r="K23">
        <v>2.2999999999999998</v>
      </c>
      <c r="L23" s="2">
        <v>1</v>
      </c>
      <c r="N23" s="17">
        <v>510</v>
      </c>
      <c r="O23" t="s">
        <v>166</v>
      </c>
      <c r="P23">
        <v>14.1</v>
      </c>
      <c r="Q23">
        <v>7.7</v>
      </c>
      <c r="R23">
        <v>0</v>
      </c>
      <c r="S23">
        <v>0</v>
      </c>
      <c r="T23">
        <v>6.3999999999999995</v>
      </c>
      <c r="U23">
        <v>417.40000000000003</v>
      </c>
      <c r="V23" s="2">
        <v>3.3780546238620028E-2</v>
      </c>
      <c r="W23">
        <f t="shared" si="1"/>
        <v>0</v>
      </c>
      <c r="X23">
        <v>417.40000000000003</v>
      </c>
      <c r="Y23" s="2">
        <v>3.3780546238620028E-2</v>
      </c>
    </row>
    <row r="24" spans="1:25" x14ac:dyDescent="0.2">
      <c r="A24" s="3" t="s">
        <v>52</v>
      </c>
      <c r="B24" s="18" t="s">
        <v>53</v>
      </c>
      <c r="C24">
        <v>13.3</v>
      </c>
      <c r="D24">
        <v>3.8000000000000003</v>
      </c>
      <c r="E24">
        <v>0</v>
      </c>
      <c r="F24">
        <v>0</v>
      </c>
      <c r="G24">
        <v>9.5</v>
      </c>
      <c r="H24">
        <v>46</v>
      </c>
      <c r="I24" s="2">
        <v>0.28913043478260869</v>
      </c>
      <c r="J24">
        <f t="shared" si="0"/>
        <v>3.8999999999999986</v>
      </c>
      <c r="K24">
        <v>42.1</v>
      </c>
      <c r="L24" s="2">
        <v>0.31591448931116389</v>
      </c>
      <c r="N24" s="17">
        <v>511</v>
      </c>
      <c r="O24" t="s">
        <v>167</v>
      </c>
      <c r="P24">
        <v>187.29999999999998</v>
      </c>
      <c r="Q24">
        <v>6.8999999999999995</v>
      </c>
      <c r="R24">
        <v>0</v>
      </c>
      <c r="S24">
        <v>4.0999999999999996</v>
      </c>
      <c r="T24">
        <v>176.29999999999998</v>
      </c>
      <c r="U24">
        <v>442.70000000000005</v>
      </c>
      <c r="V24" s="2">
        <v>0.42308561102326625</v>
      </c>
      <c r="W24">
        <f t="shared" si="1"/>
        <v>67</v>
      </c>
      <c r="X24">
        <v>375.70000000000005</v>
      </c>
      <c r="Y24" s="2">
        <v>0.49853606601011435</v>
      </c>
    </row>
    <row r="25" spans="1:25" x14ac:dyDescent="0.2">
      <c r="A25" s="3" t="s">
        <v>54</v>
      </c>
      <c r="B25" s="18" t="s">
        <v>55</v>
      </c>
      <c r="C25">
        <v>530.29999999999995</v>
      </c>
      <c r="D25">
        <v>59.300000000000004</v>
      </c>
      <c r="E25">
        <v>102.19999999999999</v>
      </c>
      <c r="F25">
        <v>65.100000000000009</v>
      </c>
      <c r="G25">
        <v>303.69999999999993</v>
      </c>
      <c r="H25">
        <v>1830.3999999999999</v>
      </c>
      <c r="I25" s="2">
        <v>0.28971809440559443</v>
      </c>
      <c r="J25">
        <f t="shared" si="0"/>
        <v>0</v>
      </c>
      <c r="K25">
        <v>1830.3999999999999</v>
      </c>
      <c r="L25" s="2">
        <v>0.28971809440559443</v>
      </c>
      <c r="N25" s="17">
        <v>601</v>
      </c>
      <c r="O25" t="s">
        <v>168</v>
      </c>
      <c r="P25">
        <v>20.3</v>
      </c>
      <c r="Q25">
        <v>1.7</v>
      </c>
      <c r="R25">
        <v>0</v>
      </c>
      <c r="S25">
        <v>0.1</v>
      </c>
      <c r="T25">
        <v>18.5</v>
      </c>
      <c r="U25">
        <v>26.700000000000003</v>
      </c>
      <c r="V25" s="2">
        <v>0.76029962546816476</v>
      </c>
      <c r="W25">
        <f t="shared" si="1"/>
        <v>0</v>
      </c>
      <c r="X25">
        <v>26.700000000000003</v>
      </c>
      <c r="Y25" s="2">
        <v>0.76029962546816476</v>
      </c>
    </row>
    <row r="26" spans="1:25" x14ac:dyDescent="0.2">
      <c r="A26" s="3" t="s">
        <v>56</v>
      </c>
      <c r="B26" t="s">
        <v>57</v>
      </c>
      <c r="C26">
        <v>81.2</v>
      </c>
      <c r="D26">
        <v>24.200000000000003</v>
      </c>
      <c r="E26">
        <v>0</v>
      </c>
      <c r="F26">
        <v>16</v>
      </c>
      <c r="G26">
        <v>41</v>
      </c>
      <c r="H26">
        <v>317.5</v>
      </c>
      <c r="I26" s="2">
        <v>0.25574803149606301</v>
      </c>
      <c r="J26">
        <f t="shared" si="0"/>
        <v>9.6999999999999886</v>
      </c>
      <c r="K26">
        <v>307.8</v>
      </c>
      <c r="L26" s="2">
        <v>0.26380766731643923</v>
      </c>
      <c r="N26" s="17">
        <v>602</v>
      </c>
      <c r="O26" t="s">
        <v>169</v>
      </c>
      <c r="P26">
        <v>0</v>
      </c>
      <c r="Q26">
        <v>7.6</v>
      </c>
      <c r="R26">
        <v>0</v>
      </c>
      <c r="S26">
        <v>4.7</v>
      </c>
      <c r="T26">
        <v>-12.3</v>
      </c>
      <c r="U26">
        <v>820</v>
      </c>
      <c r="V26" s="2">
        <v>0</v>
      </c>
      <c r="W26">
        <f t="shared" si="1"/>
        <v>710.2</v>
      </c>
      <c r="X26">
        <v>109.79999999999995</v>
      </c>
      <c r="Y26" s="2">
        <v>0</v>
      </c>
    </row>
    <row r="27" spans="1:25" x14ac:dyDescent="0.2">
      <c r="A27" s="3" t="s">
        <v>58</v>
      </c>
      <c r="B27" s="18" t="s">
        <v>59</v>
      </c>
      <c r="C27">
        <v>63.5</v>
      </c>
      <c r="D27">
        <v>20.7</v>
      </c>
      <c r="E27">
        <v>0</v>
      </c>
      <c r="F27">
        <v>0</v>
      </c>
      <c r="G27">
        <v>42.8</v>
      </c>
      <c r="H27">
        <v>204.4</v>
      </c>
      <c r="I27" s="2">
        <v>0.31066536203522505</v>
      </c>
      <c r="J27">
        <f t="shared" si="0"/>
        <v>0</v>
      </c>
      <c r="K27">
        <v>204.4</v>
      </c>
      <c r="L27" s="2">
        <v>0.31066536203522505</v>
      </c>
      <c r="N27" s="17">
        <v>603</v>
      </c>
      <c r="O27" t="s">
        <v>170</v>
      </c>
      <c r="P27">
        <v>312.5</v>
      </c>
      <c r="Q27">
        <v>26.299999999999997</v>
      </c>
      <c r="R27">
        <v>0</v>
      </c>
      <c r="S27">
        <v>7.9</v>
      </c>
      <c r="T27">
        <v>278.3</v>
      </c>
      <c r="U27">
        <v>591.89999999999986</v>
      </c>
      <c r="V27" s="2">
        <v>0.5279608041898971</v>
      </c>
      <c r="W27">
        <f t="shared" si="1"/>
        <v>32.5</v>
      </c>
      <c r="X27">
        <v>559.39999999999986</v>
      </c>
      <c r="Y27" s="2">
        <v>0.55863425098319641</v>
      </c>
    </row>
    <row r="28" spans="1:25" x14ac:dyDescent="0.2">
      <c r="A28" s="3" t="s">
        <v>60</v>
      </c>
      <c r="B28" s="18" t="s">
        <v>61</v>
      </c>
      <c r="C28">
        <v>440.9</v>
      </c>
      <c r="D28">
        <v>143.80000000000001</v>
      </c>
      <c r="E28">
        <v>0</v>
      </c>
      <c r="F28">
        <v>0</v>
      </c>
      <c r="G28">
        <v>297.09999999999997</v>
      </c>
      <c r="H28">
        <v>452.9</v>
      </c>
      <c r="I28" s="2">
        <v>0.97350408478692863</v>
      </c>
      <c r="J28">
        <f t="shared" si="0"/>
        <v>12</v>
      </c>
      <c r="K28">
        <v>440.9</v>
      </c>
      <c r="L28" s="2">
        <v>1</v>
      </c>
      <c r="N28" s="17">
        <v>604</v>
      </c>
      <c r="O28" t="s">
        <v>171</v>
      </c>
      <c r="P28">
        <v>0.2</v>
      </c>
      <c r="Q28">
        <v>0.9</v>
      </c>
      <c r="R28">
        <v>0</v>
      </c>
      <c r="S28">
        <v>0</v>
      </c>
      <c r="T28">
        <v>-0.70000000000000007</v>
      </c>
      <c r="U28">
        <v>12.4</v>
      </c>
      <c r="V28" s="2">
        <v>1.6129032258064516E-2</v>
      </c>
      <c r="W28">
        <f t="shared" si="1"/>
        <v>0</v>
      </c>
      <c r="X28">
        <v>12.4</v>
      </c>
      <c r="Y28" s="2">
        <v>1.6129032258064516E-2</v>
      </c>
    </row>
    <row r="29" spans="1:25" x14ac:dyDescent="0.2">
      <c r="A29" s="3" t="s">
        <v>62</v>
      </c>
      <c r="B29" s="18" t="s">
        <v>63</v>
      </c>
      <c r="C29">
        <v>20.6</v>
      </c>
      <c r="D29">
        <v>2</v>
      </c>
      <c r="E29">
        <v>0</v>
      </c>
      <c r="F29">
        <v>0</v>
      </c>
      <c r="G29">
        <v>18.600000000000001</v>
      </c>
      <c r="H29">
        <v>35</v>
      </c>
      <c r="I29" s="2">
        <v>0.58857142857142863</v>
      </c>
      <c r="J29">
        <f t="shared" si="0"/>
        <v>0</v>
      </c>
      <c r="K29">
        <v>35</v>
      </c>
      <c r="L29" s="2">
        <v>0.58857142857142863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0.8</v>
      </c>
      <c r="D30">
        <v>11.100000000000001</v>
      </c>
      <c r="E30">
        <v>0</v>
      </c>
      <c r="F30">
        <v>10.8</v>
      </c>
      <c r="G30">
        <v>-21.1</v>
      </c>
      <c r="H30">
        <v>82</v>
      </c>
      <c r="I30" s="2">
        <v>9.7560975609756097E-3</v>
      </c>
      <c r="J30">
        <f t="shared" si="0"/>
        <v>44.3</v>
      </c>
      <c r="K30">
        <v>37.700000000000003</v>
      </c>
      <c r="L30" s="2">
        <v>2.1220159151193633E-2</v>
      </c>
      <c r="N30" s="17">
        <v>606</v>
      </c>
      <c r="O30" t="s">
        <v>173</v>
      </c>
      <c r="P30">
        <v>269.60000000000002</v>
      </c>
      <c r="Q30">
        <v>1.3</v>
      </c>
      <c r="R30">
        <v>0</v>
      </c>
      <c r="S30">
        <v>52.4</v>
      </c>
      <c r="T30">
        <v>215.89999999999998</v>
      </c>
      <c r="U30">
        <v>1319.5</v>
      </c>
      <c r="V30" s="2">
        <v>0.20431981811292158</v>
      </c>
      <c r="W30">
        <f t="shared" si="1"/>
        <v>0</v>
      </c>
      <c r="X30">
        <v>1319.5</v>
      </c>
      <c r="Y30" s="2">
        <v>0.20431981811292158</v>
      </c>
    </row>
    <row r="31" spans="1:25" x14ac:dyDescent="0.2">
      <c r="A31" s="3" t="s">
        <v>66</v>
      </c>
      <c r="B31" s="18" t="s">
        <v>67</v>
      </c>
      <c r="C31">
        <v>6</v>
      </c>
      <c r="D31">
        <v>1.4</v>
      </c>
      <c r="E31">
        <v>0</v>
      </c>
      <c r="F31">
        <v>0</v>
      </c>
      <c r="G31">
        <v>4.5999999999999996</v>
      </c>
      <c r="H31">
        <v>14.1</v>
      </c>
      <c r="I31" s="2">
        <v>0.42553191489361702</v>
      </c>
      <c r="J31">
        <f t="shared" si="0"/>
        <v>5.7000000000000011</v>
      </c>
      <c r="K31">
        <v>8.3999999999999986</v>
      </c>
      <c r="L31" s="2">
        <v>0.71428571428571441</v>
      </c>
      <c r="N31" s="17">
        <v>607</v>
      </c>
      <c r="O31" t="s">
        <v>174</v>
      </c>
      <c r="P31">
        <v>81.900000000000006</v>
      </c>
      <c r="Q31">
        <v>30.5</v>
      </c>
      <c r="R31">
        <v>95.2</v>
      </c>
      <c r="S31">
        <v>31.200000000000003</v>
      </c>
      <c r="T31">
        <v>-75</v>
      </c>
      <c r="U31">
        <v>833.30000000000007</v>
      </c>
      <c r="V31" s="2">
        <v>9.8283931357254287E-2</v>
      </c>
      <c r="W31">
        <f t="shared" si="1"/>
        <v>5.6000000000000227</v>
      </c>
      <c r="X31">
        <v>827.7</v>
      </c>
      <c r="Y31" s="2">
        <v>9.8948894527002534E-2</v>
      </c>
    </row>
    <row r="32" spans="1:25" x14ac:dyDescent="0.2">
      <c r="A32" s="3" t="s">
        <v>68</v>
      </c>
      <c r="B32" s="18" t="s">
        <v>69</v>
      </c>
      <c r="C32">
        <v>28.7</v>
      </c>
      <c r="D32">
        <v>1.1000000000000001</v>
      </c>
      <c r="E32">
        <v>0</v>
      </c>
      <c r="F32">
        <v>5.3</v>
      </c>
      <c r="G32">
        <v>22.299999999999997</v>
      </c>
      <c r="H32">
        <v>160</v>
      </c>
      <c r="I32" s="2">
        <v>0.17937500000000001</v>
      </c>
      <c r="J32">
        <f t="shared" si="0"/>
        <v>0</v>
      </c>
      <c r="K32">
        <v>160</v>
      </c>
      <c r="L32" s="2">
        <v>0.17937500000000001</v>
      </c>
      <c r="N32" s="17">
        <v>608</v>
      </c>
      <c r="O32" t="s">
        <v>175</v>
      </c>
      <c r="P32">
        <v>138.89999999999998</v>
      </c>
      <c r="Q32">
        <v>0</v>
      </c>
      <c r="R32">
        <v>71.900000000000006</v>
      </c>
      <c r="S32">
        <v>37.700000000000003</v>
      </c>
      <c r="T32">
        <v>29.299999999999983</v>
      </c>
      <c r="U32">
        <v>892.5</v>
      </c>
      <c r="V32" s="2">
        <v>0.15563025210084031</v>
      </c>
      <c r="W32">
        <f t="shared" si="1"/>
        <v>0</v>
      </c>
      <c r="X32">
        <v>892.5</v>
      </c>
      <c r="Y32" s="2">
        <v>0.15563025210084031</v>
      </c>
    </row>
    <row r="33" spans="1:25" x14ac:dyDescent="0.2">
      <c r="A33" s="3" t="s">
        <v>70</v>
      </c>
      <c r="B33" s="18" t="s">
        <v>71</v>
      </c>
      <c r="C33">
        <v>14</v>
      </c>
      <c r="D33">
        <v>4.0999999999999996</v>
      </c>
      <c r="E33">
        <v>0</v>
      </c>
      <c r="F33">
        <v>1.4</v>
      </c>
      <c r="G33">
        <v>8.5</v>
      </c>
      <c r="H33">
        <v>72.099999999999994</v>
      </c>
      <c r="I33" s="2">
        <v>0.19417475728155342</v>
      </c>
      <c r="J33">
        <f t="shared" si="0"/>
        <v>0.40000000000000568</v>
      </c>
      <c r="K33">
        <v>71.699999999999989</v>
      </c>
      <c r="L33" s="2">
        <v>0.19525801952580199</v>
      </c>
      <c r="N33" s="17">
        <v>609</v>
      </c>
      <c r="O33" t="s">
        <v>176</v>
      </c>
      <c r="P33">
        <v>863.5</v>
      </c>
      <c r="Q33">
        <v>300.8</v>
      </c>
      <c r="R33">
        <v>80.599999999999994</v>
      </c>
      <c r="S33">
        <v>49.3</v>
      </c>
      <c r="T33">
        <v>432.80000000000007</v>
      </c>
      <c r="U33">
        <v>1847.7</v>
      </c>
      <c r="V33" s="2">
        <v>0.46733777128321696</v>
      </c>
      <c r="W33">
        <f t="shared" si="1"/>
        <v>0</v>
      </c>
      <c r="X33">
        <v>1847.7</v>
      </c>
      <c r="Y33" s="2">
        <v>0.46733777128321696</v>
      </c>
    </row>
    <row r="34" spans="1:25" x14ac:dyDescent="0.2">
      <c r="A34" s="3" t="s">
        <v>72</v>
      </c>
      <c r="B34" s="18" t="s">
        <v>73</v>
      </c>
      <c r="C34">
        <v>109.4</v>
      </c>
      <c r="D34">
        <v>20.200000000000003</v>
      </c>
      <c r="E34">
        <v>0</v>
      </c>
      <c r="F34">
        <v>0</v>
      </c>
      <c r="G34">
        <v>89.2</v>
      </c>
      <c r="H34">
        <v>831.3</v>
      </c>
      <c r="I34" s="2">
        <v>0.13160110670034886</v>
      </c>
      <c r="J34">
        <f t="shared" si="0"/>
        <v>6</v>
      </c>
      <c r="K34">
        <v>825.3</v>
      </c>
      <c r="L34" s="2">
        <v>0.13255785774869747</v>
      </c>
      <c r="N34" s="17">
        <v>610</v>
      </c>
      <c r="O34" t="s">
        <v>177</v>
      </c>
      <c r="P34">
        <v>2.2999999999999998</v>
      </c>
      <c r="Q34">
        <v>0</v>
      </c>
      <c r="R34">
        <v>0</v>
      </c>
      <c r="S34">
        <v>0</v>
      </c>
      <c r="T34">
        <v>2.2999999999999998</v>
      </c>
      <c r="U34">
        <v>2.2999999999999998</v>
      </c>
      <c r="V34" s="2">
        <v>1</v>
      </c>
      <c r="W34">
        <f t="shared" si="1"/>
        <v>0</v>
      </c>
      <c r="X34">
        <v>2.2999999999999998</v>
      </c>
      <c r="Y34" s="2">
        <v>1</v>
      </c>
    </row>
    <row r="35" spans="1:25" x14ac:dyDescent="0.2">
      <c r="A35" s="3" t="s">
        <v>74</v>
      </c>
      <c r="B35" s="18" t="s">
        <v>75</v>
      </c>
      <c r="C35">
        <v>152.60000000000002</v>
      </c>
      <c r="D35">
        <v>11.399999999999999</v>
      </c>
      <c r="E35">
        <v>0</v>
      </c>
      <c r="F35">
        <v>1</v>
      </c>
      <c r="G35">
        <v>140.20000000000002</v>
      </c>
      <c r="H35">
        <v>415.2</v>
      </c>
      <c r="I35" s="2">
        <v>0.36753371868978812</v>
      </c>
      <c r="J35">
        <f t="shared" si="0"/>
        <v>0</v>
      </c>
      <c r="K35">
        <v>415.2</v>
      </c>
      <c r="L35" s="2">
        <v>0.36753371868978812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v>0.19999999999999998</v>
      </c>
      <c r="U35">
        <v>0.3</v>
      </c>
      <c r="V35" s="2">
        <v>1</v>
      </c>
      <c r="W35">
        <f t="shared" si="1"/>
        <v>0</v>
      </c>
      <c r="X35">
        <v>0.3</v>
      </c>
      <c r="Y35" s="2">
        <v>1</v>
      </c>
    </row>
    <row r="36" spans="1:25" x14ac:dyDescent="0.2">
      <c r="A36" s="3" t="s">
        <v>76</v>
      </c>
      <c r="B36" s="18" t="s">
        <v>77</v>
      </c>
      <c r="C36">
        <v>39.199999999999996</v>
      </c>
      <c r="D36">
        <v>16.3</v>
      </c>
      <c r="E36">
        <v>0</v>
      </c>
      <c r="F36">
        <v>1</v>
      </c>
      <c r="G36">
        <v>21.899999999999995</v>
      </c>
      <c r="H36">
        <v>58.399999999999991</v>
      </c>
      <c r="I36" s="2">
        <v>0.67123287671232879</v>
      </c>
      <c r="J36">
        <f t="shared" si="0"/>
        <v>0</v>
      </c>
      <c r="K36">
        <v>58.399999999999991</v>
      </c>
      <c r="L36" s="2">
        <v>0.67123287671232879</v>
      </c>
      <c r="N36" s="17">
        <v>702</v>
      </c>
      <c r="O36" t="s">
        <v>179</v>
      </c>
      <c r="P36">
        <v>220</v>
      </c>
      <c r="Q36">
        <v>282.39999999999998</v>
      </c>
      <c r="R36">
        <v>0</v>
      </c>
      <c r="S36">
        <v>53.1</v>
      </c>
      <c r="T36">
        <v>-115.49999999999997</v>
      </c>
      <c r="U36">
        <v>1283.5999999999997</v>
      </c>
      <c r="V36" s="2">
        <v>0.17139295730757251</v>
      </c>
      <c r="W36">
        <f t="shared" si="1"/>
        <v>4</v>
      </c>
      <c r="X36">
        <v>1279.5999999999997</v>
      </c>
      <c r="Y36" s="2">
        <v>0.17192872772741485</v>
      </c>
    </row>
    <row r="37" spans="1:25" x14ac:dyDescent="0.2">
      <c r="A37" s="3" t="s">
        <v>78</v>
      </c>
      <c r="B37" s="18" t="s">
        <v>79</v>
      </c>
      <c r="C37">
        <v>102.4</v>
      </c>
      <c r="D37">
        <v>27.3</v>
      </c>
      <c r="E37">
        <v>0</v>
      </c>
      <c r="F37">
        <v>0</v>
      </c>
      <c r="G37">
        <v>75.100000000000009</v>
      </c>
      <c r="H37">
        <v>151.89999999999998</v>
      </c>
      <c r="I37" s="2">
        <v>0.67412771560237017</v>
      </c>
      <c r="J37">
        <f t="shared" si="0"/>
        <v>31.799999999999997</v>
      </c>
      <c r="K37">
        <v>120.09999999999998</v>
      </c>
      <c r="L37" s="2">
        <v>0.85262281432139897</v>
      </c>
      <c r="N37" s="17">
        <v>703</v>
      </c>
      <c r="O37" t="s">
        <v>180</v>
      </c>
      <c r="P37">
        <v>931.80000000000007</v>
      </c>
      <c r="Q37">
        <v>342.29999999999995</v>
      </c>
      <c r="R37">
        <v>0</v>
      </c>
      <c r="S37">
        <v>45.2</v>
      </c>
      <c r="T37">
        <v>544.30000000000007</v>
      </c>
      <c r="U37">
        <v>1835.1000000000001</v>
      </c>
      <c r="V37" s="2">
        <v>0.50776524440085014</v>
      </c>
      <c r="W37">
        <f t="shared" si="1"/>
        <v>0</v>
      </c>
      <c r="X37">
        <v>1835.1000000000001</v>
      </c>
      <c r="Y37" s="2">
        <v>0.50776524440085014</v>
      </c>
    </row>
    <row r="38" spans="1:25" x14ac:dyDescent="0.2">
      <c r="A38" s="3" t="s">
        <v>80</v>
      </c>
      <c r="B38" s="18" t="s">
        <v>81</v>
      </c>
      <c r="C38">
        <v>16.3</v>
      </c>
      <c r="D38">
        <v>11.6</v>
      </c>
      <c r="E38">
        <v>0</v>
      </c>
      <c r="F38">
        <v>0</v>
      </c>
      <c r="G38">
        <v>4.7000000000000011</v>
      </c>
      <c r="H38">
        <v>207.5</v>
      </c>
      <c r="I38" s="2">
        <v>7.8554216867469884E-2</v>
      </c>
      <c r="J38">
        <f t="shared" si="0"/>
        <v>0</v>
      </c>
      <c r="K38">
        <v>207.5</v>
      </c>
      <c r="L38" s="2">
        <v>7.8554216867469884E-2</v>
      </c>
      <c r="N38" s="17">
        <v>704</v>
      </c>
      <c r="O38" t="s">
        <v>181</v>
      </c>
      <c r="P38">
        <v>10.3</v>
      </c>
      <c r="Q38">
        <v>100.7</v>
      </c>
      <c r="R38">
        <v>91.1</v>
      </c>
      <c r="S38">
        <v>24.8</v>
      </c>
      <c r="T38">
        <v>-206.3</v>
      </c>
      <c r="U38">
        <v>505.6</v>
      </c>
      <c r="V38" s="2">
        <v>2.0371835443037976E-2</v>
      </c>
      <c r="W38">
        <f t="shared" si="1"/>
        <v>0</v>
      </c>
      <c r="X38">
        <v>505.6</v>
      </c>
      <c r="Y38" s="2">
        <v>2.0371835443037976E-2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2">
        <v>0</v>
      </c>
      <c r="J39">
        <f t="shared" si="0"/>
        <v>0</v>
      </c>
      <c r="K39">
        <v>0</v>
      </c>
      <c r="L39" s="2">
        <v>0</v>
      </c>
      <c r="N39" s="17">
        <v>705</v>
      </c>
      <c r="O39" t="s">
        <v>182</v>
      </c>
      <c r="P39">
        <v>165</v>
      </c>
      <c r="Q39">
        <v>206.99999999999997</v>
      </c>
      <c r="R39">
        <v>17.8</v>
      </c>
      <c r="S39">
        <v>32.599999999999994</v>
      </c>
      <c r="T39">
        <v>-92.40000000000002</v>
      </c>
      <c r="U39">
        <v>815.8</v>
      </c>
      <c r="V39" s="2">
        <v>0.20225545476832557</v>
      </c>
      <c r="W39">
        <f t="shared" si="1"/>
        <v>0</v>
      </c>
      <c r="X39">
        <v>815.8</v>
      </c>
      <c r="Y39" s="2">
        <v>0.20225545476832557</v>
      </c>
    </row>
    <row r="40" spans="1:25" x14ac:dyDescent="0.2">
      <c r="A40" s="3" t="s">
        <v>84</v>
      </c>
      <c r="B40" s="18" t="s">
        <v>85</v>
      </c>
      <c r="C40">
        <v>258</v>
      </c>
      <c r="D40">
        <v>36.200000000000003</v>
      </c>
      <c r="E40">
        <v>0</v>
      </c>
      <c r="F40">
        <v>13.700000000000001</v>
      </c>
      <c r="G40">
        <v>208.1</v>
      </c>
      <c r="H40">
        <v>1422.5000000000002</v>
      </c>
      <c r="I40" s="2">
        <v>0.1813708260105448</v>
      </c>
      <c r="J40">
        <f t="shared" si="0"/>
        <v>721.2</v>
      </c>
      <c r="K40">
        <v>701.30000000000018</v>
      </c>
      <c r="L40" s="2">
        <v>0.36788820761443025</v>
      </c>
      <c r="N40" s="17">
        <v>706</v>
      </c>
      <c r="O40" t="s">
        <v>183</v>
      </c>
      <c r="P40">
        <v>730.1</v>
      </c>
      <c r="Q40">
        <v>593.70000000000005</v>
      </c>
      <c r="R40">
        <v>0</v>
      </c>
      <c r="S40">
        <v>75.400000000000006</v>
      </c>
      <c r="T40">
        <v>61.000000000000028</v>
      </c>
      <c r="U40">
        <v>2237.1999999999998</v>
      </c>
      <c r="V40" s="2">
        <v>0.32634543178973718</v>
      </c>
      <c r="W40">
        <f t="shared" si="1"/>
        <v>0</v>
      </c>
      <c r="X40">
        <v>2237.1999999999998</v>
      </c>
      <c r="Y40" s="2">
        <v>0.32634543178973718</v>
      </c>
    </row>
    <row r="41" spans="1:25" x14ac:dyDescent="0.2">
      <c r="A41" s="3" t="s">
        <v>86</v>
      </c>
      <c r="B41" s="18" t="s">
        <v>87</v>
      </c>
      <c r="C41">
        <v>131.30000000000001</v>
      </c>
      <c r="D41">
        <v>30.1</v>
      </c>
      <c r="E41">
        <v>0</v>
      </c>
      <c r="F41">
        <v>0</v>
      </c>
      <c r="G41">
        <v>101.20000000000002</v>
      </c>
      <c r="H41">
        <v>134.9</v>
      </c>
      <c r="I41" s="2">
        <v>0.97331356560415128</v>
      </c>
      <c r="J41">
        <f t="shared" si="0"/>
        <v>0</v>
      </c>
      <c r="K41">
        <v>134.9</v>
      </c>
      <c r="L41" s="2">
        <v>0.97331356560415128</v>
      </c>
      <c r="N41" s="17">
        <v>707</v>
      </c>
      <c r="O41" t="s">
        <v>184</v>
      </c>
      <c r="P41">
        <v>22.1</v>
      </c>
      <c r="Q41">
        <v>5.6</v>
      </c>
      <c r="R41">
        <v>0</v>
      </c>
      <c r="S41">
        <v>0.1</v>
      </c>
      <c r="T41">
        <v>16.399999999999999</v>
      </c>
      <c r="U41">
        <v>23.7</v>
      </c>
      <c r="V41" s="2">
        <v>0.9324894514767933</v>
      </c>
      <c r="W41">
        <f t="shared" si="1"/>
        <v>0</v>
      </c>
      <c r="X41">
        <v>23.7</v>
      </c>
      <c r="Y41" s="2">
        <v>0.9324894514767933</v>
      </c>
    </row>
    <row r="42" spans="1:25" x14ac:dyDescent="0.2">
      <c r="A42" s="3" t="s">
        <v>88</v>
      </c>
      <c r="B42" s="18" t="s">
        <v>89</v>
      </c>
      <c r="C42">
        <v>1.6</v>
      </c>
      <c r="D42">
        <v>0.1</v>
      </c>
      <c r="E42">
        <v>0</v>
      </c>
      <c r="F42">
        <v>0</v>
      </c>
      <c r="G42">
        <v>1.5</v>
      </c>
      <c r="H42">
        <v>2.8</v>
      </c>
      <c r="I42" s="2">
        <v>0.57142857142857151</v>
      </c>
      <c r="J42">
        <f t="shared" si="0"/>
        <v>0</v>
      </c>
      <c r="K42">
        <v>2.8</v>
      </c>
      <c r="L42" s="2">
        <v>0.57142857142857151</v>
      </c>
      <c r="N42" s="17">
        <v>708</v>
      </c>
      <c r="O42" t="s">
        <v>185</v>
      </c>
      <c r="P42">
        <v>370.8</v>
      </c>
      <c r="Q42">
        <v>119.4</v>
      </c>
      <c r="R42">
        <v>138.9</v>
      </c>
      <c r="S42">
        <v>33.5</v>
      </c>
      <c r="T42">
        <v>78.999999999999957</v>
      </c>
      <c r="U42">
        <v>1040.7</v>
      </c>
      <c r="V42" s="2">
        <v>0.35629864514269244</v>
      </c>
      <c r="W42">
        <f t="shared" si="1"/>
        <v>0</v>
      </c>
      <c r="X42">
        <v>1040.7</v>
      </c>
      <c r="Y42" s="2">
        <v>0.35629864514269244</v>
      </c>
    </row>
    <row r="43" spans="1:25" x14ac:dyDescent="0.2">
      <c r="A43" s="3" t="s">
        <v>90</v>
      </c>
      <c r="B43" s="18" t="s">
        <v>91</v>
      </c>
      <c r="C43">
        <v>165.29999999999998</v>
      </c>
      <c r="D43">
        <v>23.500000000000004</v>
      </c>
      <c r="E43">
        <v>0</v>
      </c>
      <c r="F43">
        <v>0</v>
      </c>
      <c r="G43">
        <v>141.79999999999998</v>
      </c>
      <c r="H43">
        <v>195.39999999999998</v>
      </c>
      <c r="I43" s="2">
        <v>0.84595701125895595</v>
      </c>
      <c r="J43">
        <f t="shared" si="0"/>
        <v>0</v>
      </c>
      <c r="K43">
        <v>195.39999999999998</v>
      </c>
      <c r="L43" s="2">
        <v>0.84595701125895595</v>
      </c>
      <c r="N43" s="17">
        <v>709</v>
      </c>
      <c r="O43" t="s">
        <v>186</v>
      </c>
      <c r="P43">
        <v>277.10000000000002</v>
      </c>
      <c r="Q43">
        <v>183.1</v>
      </c>
      <c r="R43">
        <v>5.2</v>
      </c>
      <c r="S43">
        <v>21</v>
      </c>
      <c r="T43">
        <v>67.800000000000011</v>
      </c>
      <c r="U43">
        <v>697</v>
      </c>
      <c r="V43" s="2">
        <v>0.39756097560975612</v>
      </c>
      <c r="W43">
        <f t="shared" si="1"/>
        <v>0</v>
      </c>
      <c r="X43">
        <v>697</v>
      </c>
      <c r="Y43" s="2">
        <v>0.39756097560975612</v>
      </c>
    </row>
    <row r="44" spans="1:25" x14ac:dyDescent="0.2">
      <c r="A44" s="3" t="s">
        <v>92</v>
      </c>
      <c r="B44" s="18" t="s">
        <v>93</v>
      </c>
      <c r="C44">
        <v>17.7</v>
      </c>
      <c r="D44">
        <v>6.1</v>
      </c>
      <c r="E44">
        <v>0</v>
      </c>
      <c r="F44">
        <v>0.4</v>
      </c>
      <c r="G44">
        <v>11.2</v>
      </c>
      <c r="H44">
        <v>52.800000000000004</v>
      </c>
      <c r="I44" s="2">
        <v>0.33522727272727271</v>
      </c>
      <c r="J44">
        <f t="shared" si="0"/>
        <v>2.1000000000000014</v>
      </c>
      <c r="K44">
        <v>50.7</v>
      </c>
      <c r="L44" s="2">
        <v>0.34911242603550291</v>
      </c>
      <c r="N44" s="17">
        <v>710</v>
      </c>
      <c r="O44" t="s">
        <v>187</v>
      </c>
      <c r="P44">
        <v>197.9</v>
      </c>
      <c r="Q44">
        <v>208.2</v>
      </c>
      <c r="R44">
        <v>349.8</v>
      </c>
      <c r="S44">
        <v>61.6</v>
      </c>
      <c r="T44">
        <v>-421.7</v>
      </c>
      <c r="U44">
        <v>1428.5</v>
      </c>
      <c r="V44" s="2">
        <v>0.13853692684634233</v>
      </c>
      <c r="W44">
        <f t="shared" si="1"/>
        <v>0</v>
      </c>
      <c r="X44">
        <v>1428.5</v>
      </c>
      <c r="Y44" s="2">
        <v>0.13853692684634233</v>
      </c>
    </row>
    <row r="45" spans="1:25" x14ac:dyDescent="0.2">
      <c r="A45" s="3" t="s">
        <v>94</v>
      </c>
      <c r="B45" s="18" t="s">
        <v>95</v>
      </c>
      <c r="C45">
        <v>11.8</v>
      </c>
      <c r="D45">
        <v>3</v>
      </c>
      <c r="E45">
        <v>0</v>
      </c>
      <c r="F45">
        <v>0</v>
      </c>
      <c r="G45">
        <v>8.8000000000000007</v>
      </c>
      <c r="H45">
        <v>11.8</v>
      </c>
      <c r="I45" s="2">
        <v>1</v>
      </c>
      <c r="J45">
        <f t="shared" si="0"/>
        <v>0</v>
      </c>
      <c r="K45">
        <v>11.8</v>
      </c>
      <c r="L45" s="2">
        <v>1</v>
      </c>
      <c r="N45" s="17">
        <v>801</v>
      </c>
      <c r="O45" t="s">
        <v>43</v>
      </c>
      <c r="P45">
        <v>102.80000000000001</v>
      </c>
      <c r="Q45">
        <v>25.200000000000003</v>
      </c>
      <c r="R45">
        <v>0</v>
      </c>
      <c r="S45">
        <v>7.6999999999999993</v>
      </c>
      <c r="T45">
        <v>69.90000000000002</v>
      </c>
      <c r="U45">
        <v>237.7</v>
      </c>
      <c r="V45" s="2">
        <v>0.43247791333613805</v>
      </c>
      <c r="W45">
        <f t="shared" si="1"/>
        <v>1.9000000000000057</v>
      </c>
      <c r="X45">
        <v>235.79999999999998</v>
      </c>
      <c r="Y45" s="2">
        <v>0.43596268023748946</v>
      </c>
    </row>
    <row r="46" spans="1:25" x14ac:dyDescent="0.2">
      <c r="A46" s="3" t="s">
        <v>96</v>
      </c>
      <c r="B46" s="18" t="s">
        <v>97</v>
      </c>
      <c r="C46">
        <v>26.499999999999996</v>
      </c>
      <c r="D46">
        <v>9.6</v>
      </c>
      <c r="E46">
        <v>0</v>
      </c>
      <c r="F46">
        <v>24.2</v>
      </c>
      <c r="G46">
        <v>-7.3000000000000007</v>
      </c>
      <c r="H46">
        <v>210.00000000000003</v>
      </c>
      <c r="I46" s="2">
        <v>0.12619047619047616</v>
      </c>
      <c r="J46">
        <f t="shared" si="0"/>
        <v>7.4000000000000057</v>
      </c>
      <c r="K46">
        <v>202.60000000000002</v>
      </c>
      <c r="L46" s="2">
        <v>0.13079960513326749</v>
      </c>
      <c r="N46" s="17">
        <v>802</v>
      </c>
      <c r="O46" t="s">
        <v>11</v>
      </c>
      <c r="P46">
        <v>0.7</v>
      </c>
      <c r="Q46">
        <v>11.5</v>
      </c>
      <c r="R46">
        <v>0</v>
      </c>
      <c r="S46">
        <v>0</v>
      </c>
      <c r="T46">
        <v>-10.799999999999999</v>
      </c>
      <c r="U46">
        <v>144</v>
      </c>
      <c r="V46" s="2">
        <v>4.8611111111111112E-3</v>
      </c>
      <c r="W46">
        <f t="shared" si="1"/>
        <v>6.9000000000000057</v>
      </c>
      <c r="X46">
        <v>137.1</v>
      </c>
      <c r="Y46" s="2">
        <v>5.1057622173595911E-3</v>
      </c>
    </row>
    <row r="47" spans="1:25" x14ac:dyDescent="0.2">
      <c r="A47" s="3" t="s">
        <v>98</v>
      </c>
      <c r="B47" s="18" t="s">
        <v>99</v>
      </c>
      <c r="C47">
        <v>20.5</v>
      </c>
      <c r="D47">
        <v>0.4</v>
      </c>
      <c r="E47">
        <v>0</v>
      </c>
      <c r="F47">
        <v>0</v>
      </c>
      <c r="G47">
        <v>20.100000000000001</v>
      </c>
      <c r="H47">
        <v>60.2</v>
      </c>
      <c r="I47" s="2">
        <v>0.34053156146179403</v>
      </c>
      <c r="J47">
        <f t="shared" si="0"/>
        <v>0</v>
      </c>
      <c r="K47">
        <v>60.2</v>
      </c>
      <c r="L47" s="2">
        <v>0.34053156146179403</v>
      </c>
      <c r="N47" s="17">
        <v>901</v>
      </c>
      <c r="O47" t="s">
        <v>188</v>
      </c>
      <c r="P47">
        <v>102.8</v>
      </c>
      <c r="Q47">
        <v>20.400000000000002</v>
      </c>
      <c r="R47">
        <v>0</v>
      </c>
      <c r="S47">
        <v>0</v>
      </c>
      <c r="T47">
        <v>82.4</v>
      </c>
      <c r="U47">
        <v>143.5</v>
      </c>
      <c r="V47" s="2">
        <v>0.71637630662020901</v>
      </c>
      <c r="W47">
        <f t="shared" si="1"/>
        <v>0</v>
      </c>
      <c r="X47">
        <v>143.5</v>
      </c>
      <c r="Y47" s="2">
        <v>0.71637630662020901</v>
      </c>
    </row>
    <row r="48" spans="1:25" x14ac:dyDescent="0.2">
      <c r="A48" s="3" t="s">
        <v>100</v>
      </c>
      <c r="B48" s="18" t="s">
        <v>101</v>
      </c>
      <c r="C48">
        <v>147.70000000000002</v>
      </c>
      <c r="D48">
        <v>38.1</v>
      </c>
      <c r="E48">
        <v>0</v>
      </c>
      <c r="F48">
        <v>9.4</v>
      </c>
      <c r="G48">
        <v>100.20000000000002</v>
      </c>
      <c r="H48">
        <v>376.5</v>
      </c>
      <c r="I48" s="2">
        <v>0.39229747675962817</v>
      </c>
      <c r="J48">
        <f t="shared" si="0"/>
        <v>15.199999999999989</v>
      </c>
      <c r="K48">
        <v>361.3</v>
      </c>
      <c r="L48" s="2">
        <v>0.40880154995848328</v>
      </c>
      <c r="N48" s="17">
        <v>902</v>
      </c>
      <c r="O48" t="s">
        <v>189</v>
      </c>
      <c r="P48">
        <v>8.5</v>
      </c>
      <c r="Q48">
        <v>1.2</v>
      </c>
      <c r="R48">
        <v>0</v>
      </c>
      <c r="S48">
        <v>0</v>
      </c>
      <c r="T48">
        <v>7.3000000000000007</v>
      </c>
      <c r="U48">
        <v>8.5</v>
      </c>
      <c r="V48" s="2">
        <v>1</v>
      </c>
      <c r="W48">
        <f t="shared" si="1"/>
        <v>0</v>
      </c>
      <c r="X48">
        <v>8.5</v>
      </c>
      <c r="Y48" s="2">
        <v>1</v>
      </c>
    </row>
    <row r="49" spans="1:25" x14ac:dyDescent="0.2">
      <c r="A49" s="3" t="s">
        <v>102</v>
      </c>
      <c r="B49" s="18" t="s">
        <v>103</v>
      </c>
      <c r="C49">
        <v>206.20000000000002</v>
      </c>
      <c r="D49">
        <v>14.6</v>
      </c>
      <c r="E49">
        <v>0</v>
      </c>
      <c r="F49">
        <v>5.8999999999999995</v>
      </c>
      <c r="G49">
        <v>185.70000000000002</v>
      </c>
      <c r="H49">
        <v>455.70000000000005</v>
      </c>
      <c r="I49" s="2">
        <v>0.45249067368883034</v>
      </c>
      <c r="J49">
        <f t="shared" si="0"/>
        <v>0.19999999999998863</v>
      </c>
      <c r="K49">
        <v>455.50000000000006</v>
      </c>
      <c r="L49" s="2">
        <v>0.45268935236004387</v>
      </c>
      <c r="N49" s="17">
        <v>903</v>
      </c>
      <c r="O49" t="s">
        <v>190</v>
      </c>
      <c r="P49">
        <v>9.1</v>
      </c>
      <c r="Q49">
        <v>1.1000000000000001</v>
      </c>
      <c r="R49">
        <v>0</v>
      </c>
      <c r="S49">
        <v>0</v>
      </c>
      <c r="T49">
        <v>8</v>
      </c>
      <c r="U49">
        <v>9.1</v>
      </c>
      <c r="V49" s="2">
        <v>1</v>
      </c>
      <c r="W49">
        <f t="shared" si="1"/>
        <v>0</v>
      </c>
      <c r="X49">
        <v>9.1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25.300000000000004</v>
      </c>
      <c r="D50">
        <v>3.3000000000000003</v>
      </c>
      <c r="E50">
        <v>0</v>
      </c>
      <c r="F50">
        <v>0</v>
      </c>
      <c r="G50">
        <v>22.000000000000004</v>
      </c>
      <c r="H50">
        <v>38.5</v>
      </c>
      <c r="I50" s="2">
        <v>0.65714285714285725</v>
      </c>
      <c r="J50">
        <f t="shared" si="0"/>
        <v>0</v>
      </c>
      <c r="K50">
        <v>38.5</v>
      </c>
      <c r="L50" s="2">
        <v>0.65714285714285725</v>
      </c>
      <c r="N50" s="17">
        <v>904</v>
      </c>
      <c r="O50" t="s">
        <v>191</v>
      </c>
      <c r="P50">
        <v>62.099999999999994</v>
      </c>
      <c r="Q50">
        <v>14.5</v>
      </c>
      <c r="R50">
        <v>0</v>
      </c>
      <c r="S50">
        <v>0</v>
      </c>
      <c r="T50">
        <v>47.599999999999994</v>
      </c>
      <c r="U50">
        <v>72.2</v>
      </c>
      <c r="V50" s="2">
        <v>0.86011080332409962</v>
      </c>
      <c r="W50">
        <f t="shared" si="1"/>
        <v>9</v>
      </c>
      <c r="X50">
        <v>63.2</v>
      </c>
      <c r="Y50" s="2">
        <v>0.98259493670886067</v>
      </c>
    </row>
    <row r="51" spans="1:25" x14ac:dyDescent="0.2">
      <c r="A51" s="3" t="s">
        <v>106</v>
      </c>
      <c r="B51" s="18" t="s">
        <v>107</v>
      </c>
      <c r="C51">
        <v>241.60000000000002</v>
      </c>
      <c r="D51">
        <v>12.3</v>
      </c>
      <c r="E51">
        <v>145.5</v>
      </c>
      <c r="F51">
        <v>64.8</v>
      </c>
      <c r="G51">
        <v>19</v>
      </c>
      <c r="H51">
        <v>1526.6000000000001</v>
      </c>
      <c r="I51" s="2">
        <v>0.15826018603432465</v>
      </c>
      <c r="J51">
        <f t="shared" si="0"/>
        <v>3</v>
      </c>
      <c r="K51">
        <v>1523.6000000000001</v>
      </c>
      <c r="L51" s="2">
        <v>0.15857180362299816</v>
      </c>
      <c r="N51" s="17">
        <v>905</v>
      </c>
      <c r="O51" t="s">
        <v>192</v>
      </c>
      <c r="P51">
        <v>51.2</v>
      </c>
      <c r="Q51">
        <v>16.3</v>
      </c>
      <c r="R51">
        <v>0</v>
      </c>
      <c r="S51">
        <v>0</v>
      </c>
      <c r="T51">
        <v>34.9</v>
      </c>
      <c r="U51">
        <v>82.999999999999986</v>
      </c>
      <c r="V51" s="2">
        <v>0.61686746987951824</v>
      </c>
      <c r="W51">
        <f t="shared" si="1"/>
        <v>31.799999999999997</v>
      </c>
      <c r="X51">
        <v>51.199999999999989</v>
      </c>
      <c r="Y51" s="2">
        <v>1.0000000000000002</v>
      </c>
    </row>
    <row r="52" spans="1:25" x14ac:dyDescent="0.2">
      <c r="A52" s="3" t="s">
        <v>108</v>
      </c>
      <c r="B52" s="18" t="s">
        <v>109</v>
      </c>
      <c r="C52">
        <v>215.1</v>
      </c>
      <c r="D52">
        <v>7.8999999999999995</v>
      </c>
      <c r="E52">
        <v>0</v>
      </c>
      <c r="F52">
        <v>22.7</v>
      </c>
      <c r="G52">
        <v>184.5</v>
      </c>
      <c r="H52">
        <v>874.8</v>
      </c>
      <c r="I52" s="2">
        <v>0.24588477366255146</v>
      </c>
      <c r="J52">
        <f t="shared" si="0"/>
        <v>77.700000000000045</v>
      </c>
      <c r="K52">
        <v>797.09999999999991</v>
      </c>
      <c r="L52" s="2">
        <v>0.26985321791494171</v>
      </c>
      <c r="N52" s="17">
        <v>1001</v>
      </c>
      <c r="O52" t="s">
        <v>193</v>
      </c>
      <c r="P52">
        <v>9.7999999999999989</v>
      </c>
      <c r="Q52">
        <v>1.2</v>
      </c>
      <c r="R52">
        <v>0</v>
      </c>
      <c r="S52">
        <v>0</v>
      </c>
      <c r="T52">
        <v>8.6</v>
      </c>
      <c r="U52">
        <v>9.7999999999999989</v>
      </c>
      <c r="V52" s="2">
        <v>1</v>
      </c>
      <c r="W52">
        <f t="shared" si="1"/>
        <v>0</v>
      </c>
      <c r="X52">
        <v>9.7999999999999989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214.9</v>
      </c>
      <c r="D53">
        <v>37.800000000000004</v>
      </c>
      <c r="E53">
        <v>0</v>
      </c>
      <c r="F53">
        <v>18</v>
      </c>
      <c r="G53">
        <v>159.1</v>
      </c>
      <c r="H53">
        <v>320.60000000000002</v>
      </c>
      <c r="I53" s="2">
        <v>0.67030567685589515</v>
      </c>
      <c r="J53">
        <f t="shared" si="0"/>
        <v>0</v>
      </c>
      <c r="K53">
        <v>320.60000000000002</v>
      </c>
      <c r="L53" s="2">
        <v>0.67030567685589515</v>
      </c>
      <c r="N53" s="17">
        <v>1002</v>
      </c>
      <c r="O53" t="s">
        <v>194</v>
      </c>
      <c r="P53">
        <v>20</v>
      </c>
      <c r="Q53">
        <v>4</v>
      </c>
      <c r="R53">
        <v>0</v>
      </c>
      <c r="S53">
        <v>0</v>
      </c>
      <c r="T53">
        <v>16</v>
      </c>
      <c r="U53">
        <v>249.4</v>
      </c>
      <c r="V53" s="2">
        <v>8.0192461908580592E-2</v>
      </c>
      <c r="W53">
        <f t="shared" si="1"/>
        <v>0</v>
      </c>
      <c r="X53">
        <v>249.4</v>
      </c>
      <c r="Y53" s="2">
        <v>8.0192461908580592E-2</v>
      </c>
    </row>
    <row r="54" spans="1:25" x14ac:dyDescent="0.2">
      <c r="A54" s="3" t="s">
        <v>112</v>
      </c>
      <c r="B54" s="18" t="s">
        <v>113</v>
      </c>
      <c r="C54">
        <v>3.3</v>
      </c>
      <c r="D54">
        <v>0.6</v>
      </c>
      <c r="E54">
        <v>0</v>
      </c>
      <c r="F54">
        <v>0</v>
      </c>
      <c r="G54">
        <v>2.6999999999999997</v>
      </c>
      <c r="H54">
        <v>3.5999999999999996</v>
      </c>
      <c r="I54" s="2">
        <v>0.91666666666666674</v>
      </c>
      <c r="J54">
        <f t="shared" si="0"/>
        <v>0</v>
      </c>
      <c r="K54">
        <v>3.5999999999999996</v>
      </c>
      <c r="L54" s="2">
        <v>0.91666666666666674</v>
      </c>
      <c r="N54" s="17">
        <v>1003</v>
      </c>
      <c r="O54" t="s">
        <v>195</v>
      </c>
      <c r="P54">
        <v>2.4</v>
      </c>
      <c r="Q54">
        <v>0.3</v>
      </c>
      <c r="R54">
        <v>0</v>
      </c>
      <c r="S54">
        <v>0</v>
      </c>
      <c r="T54">
        <v>2.1</v>
      </c>
      <c r="U54">
        <v>2.4</v>
      </c>
      <c r="V54" s="2">
        <v>1</v>
      </c>
      <c r="W54">
        <f t="shared" si="1"/>
        <v>0</v>
      </c>
      <c r="X54">
        <v>2.4</v>
      </c>
      <c r="Y54" s="2">
        <v>1</v>
      </c>
    </row>
    <row r="55" spans="1:25" x14ac:dyDescent="0.2">
      <c r="A55" s="3" t="s">
        <v>114</v>
      </c>
      <c r="B55" s="18" t="s">
        <v>115</v>
      </c>
      <c r="C55">
        <v>817.3</v>
      </c>
      <c r="D55">
        <v>636.50000000000011</v>
      </c>
      <c r="E55">
        <v>1.6</v>
      </c>
      <c r="F55">
        <v>79.5</v>
      </c>
      <c r="G55">
        <v>99.699999999999818</v>
      </c>
      <c r="H55">
        <v>2406.3999999999996</v>
      </c>
      <c r="I55" s="2">
        <v>0.33963597074468088</v>
      </c>
      <c r="J55">
        <f t="shared" si="0"/>
        <v>0</v>
      </c>
      <c r="K55">
        <v>2406.3999999999996</v>
      </c>
      <c r="L55" s="2">
        <v>0.33963597074468088</v>
      </c>
      <c r="N55" s="17">
        <v>1004</v>
      </c>
      <c r="O55" t="s">
        <v>196</v>
      </c>
      <c r="P55">
        <v>0.2</v>
      </c>
      <c r="Q55">
        <v>5.9999999999999991</v>
      </c>
      <c r="R55">
        <v>0</v>
      </c>
      <c r="S55">
        <v>0</v>
      </c>
      <c r="T55">
        <v>-5.8</v>
      </c>
      <c r="U55">
        <v>622.80000000000007</v>
      </c>
      <c r="V55" s="2">
        <v>3.2113037893384712E-4</v>
      </c>
      <c r="W55">
        <f t="shared" si="1"/>
        <v>51.200000000000045</v>
      </c>
      <c r="X55">
        <v>571.6</v>
      </c>
      <c r="Y55" s="2">
        <v>3.4989503149055286E-4</v>
      </c>
    </row>
    <row r="56" spans="1:25" x14ac:dyDescent="0.2">
      <c r="A56" s="3" t="s">
        <v>116</v>
      </c>
      <c r="B56" s="18" t="s">
        <v>117</v>
      </c>
      <c r="C56">
        <v>0</v>
      </c>
      <c r="D56">
        <v>0.4</v>
      </c>
      <c r="E56">
        <v>0</v>
      </c>
      <c r="F56">
        <v>0</v>
      </c>
      <c r="G56">
        <v>-0.4</v>
      </c>
      <c r="H56">
        <v>4.3999999999999995</v>
      </c>
      <c r="I56" s="2">
        <v>0</v>
      </c>
      <c r="J56">
        <f t="shared" si="0"/>
        <v>0</v>
      </c>
      <c r="K56">
        <v>4.3999999999999995</v>
      </c>
      <c r="L56" s="2">
        <v>0</v>
      </c>
      <c r="N56" s="17">
        <v>1005</v>
      </c>
      <c r="O56" t="s">
        <v>197</v>
      </c>
      <c r="P56">
        <v>13.3</v>
      </c>
      <c r="Q56">
        <v>1.1000000000000001</v>
      </c>
      <c r="R56">
        <v>0</v>
      </c>
      <c r="S56">
        <v>0</v>
      </c>
      <c r="T56">
        <v>12.200000000000001</v>
      </c>
      <c r="U56">
        <v>41</v>
      </c>
      <c r="V56" s="2">
        <v>0.32439024390243903</v>
      </c>
      <c r="W56">
        <f t="shared" si="1"/>
        <v>0</v>
      </c>
      <c r="X56">
        <v>41</v>
      </c>
      <c r="Y56" s="2">
        <v>0.32439024390243903</v>
      </c>
    </row>
    <row r="57" spans="1:25" x14ac:dyDescent="0.2">
      <c r="A57" s="3" t="s">
        <v>118</v>
      </c>
      <c r="B57" s="18" t="s">
        <v>119</v>
      </c>
      <c r="C57">
        <v>7.2</v>
      </c>
      <c r="D57">
        <v>35.4</v>
      </c>
      <c r="E57">
        <v>35.799999999999997</v>
      </c>
      <c r="F57">
        <v>0</v>
      </c>
      <c r="G57">
        <v>-63.999999999999986</v>
      </c>
      <c r="H57">
        <v>265.39999999999998</v>
      </c>
      <c r="I57" s="2">
        <v>2.7128862094951019E-2</v>
      </c>
      <c r="J57">
        <f t="shared" si="0"/>
        <v>154.1</v>
      </c>
      <c r="K57">
        <v>111.29999999999998</v>
      </c>
      <c r="L57" s="2">
        <v>6.4690026954177915E-2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2518.2999999999997</v>
      </c>
      <c r="V57" s="2">
        <v>0</v>
      </c>
      <c r="W57">
        <f t="shared" si="1"/>
        <v>145.19999999999982</v>
      </c>
      <c r="X57">
        <v>2373.1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366.6</v>
      </c>
      <c r="D58">
        <v>84.9</v>
      </c>
      <c r="E58">
        <v>0</v>
      </c>
      <c r="F58">
        <v>10.1</v>
      </c>
      <c r="G58">
        <v>271.60000000000002</v>
      </c>
      <c r="H58">
        <v>756.69999999999993</v>
      </c>
      <c r="I58" s="2">
        <v>0.48447204968944108</v>
      </c>
      <c r="J58">
        <f t="shared" si="0"/>
        <v>0</v>
      </c>
      <c r="K58">
        <v>756.69999999999993</v>
      </c>
      <c r="L58" s="2">
        <v>0.48447204968944108</v>
      </c>
    </row>
    <row r="59" spans="1:25" x14ac:dyDescent="0.2">
      <c r="A59" s="3" t="s">
        <v>122</v>
      </c>
      <c r="B59" s="18" t="s">
        <v>123</v>
      </c>
      <c r="C59">
        <v>71</v>
      </c>
      <c r="D59">
        <v>20.400000000000002</v>
      </c>
      <c r="E59">
        <v>0</v>
      </c>
      <c r="F59">
        <v>16.8</v>
      </c>
      <c r="G59">
        <v>33.799999999999997</v>
      </c>
      <c r="H59">
        <v>350.7</v>
      </c>
      <c r="I59" s="2">
        <v>0.20245223838038209</v>
      </c>
      <c r="J59">
        <f t="shared" si="0"/>
        <v>0</v>
      </c>
      <c r="K59">
        <v>350.7</v>
      </c>
      <c r="L59" s="2">
        <v>0.20245223838038209</v>
      </c>
      <c r="O59" t="s">
        <v>213</v>
      </c>
    </row>
    <row r="60" spans="1:25" x14ac:dyDescent="0.2">
      <c r="O60" t="s">
        <v>214</v>
      </c>
      <c r="P60" s="32">
        <v>8259.7000000000025</v>
      </c>
      <c r="Q60" s="32">
        <v>3269.2</v>
      </c>
      <c r="R60" s="32">
        <v>886.30000000000018</v>
      </c>
      <c r="S60" s="32">
        <v>866.40000000000009</v>
      </c>
      <c r="T60" s="32">
        <v>3237.8000000000006</v>
      </c>
      <c r="U60" s="32">
        <v>29640.6</v>
      </c>
      <c r="V60" s="33">
        <v>0.27866170050538797</v>
      </c>
      <c r="W60" s="32">
        <v>1528.0000000000002</v>
      </c>
      <c r="X60" s="32">
        <v>28112.6</v>
      </c>
      <c r="Y60" s="33">
        <v>0.29380775879854593</v>
      </c>
    </row>
    <row r="61" spans="1:25" x14ac:dyDescent="0.2">
      <c r="B61" s="31"/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C62">
        <f>SUM(C2:C61)</f>
        <v>8259.7000000000007</v>
      </c>
      <c r="D62">
        <f t="shared" ref="D62:L62" si="2">SUM(D2:D61)</f>
        <v>3269.2000000000007</v>
      </c>
      <c r="E62">
        <f t="shared" si="2"/>
        <v>886.30000000000007</v>
      </c>
      <c r="F62">
        <f t="shared" si="2"/>
        <v>866.39999999999986</v>
      </c>
      <c r="G62">
        <f t="shared" si="2"/>
        <v>3237.7999999999988</v>
      </c>
      <c r="H62">
        <f t="shared" si="2"/>
        <v>29640.600000000006</v>
      </c>
      <c r="I62">
        <f t="shared" si="2"/>
        <v>23.168934797546868</v>
      </c>
      <c r="J62">
        <f t="shared" si="2"/>
        <v>1528</v>
      </c>
      <c r="K62">
        <f t="shared" si="2"/>
        <v>28112.600000000002</v>
      </c>
      <c r="L62">
        <f t="shared" si="2"/>
        <v>24.109849193540651</v>
      </c>
      <c r="O62" t="s">
        <v>215</v>
      </c>
      <c r="P62" s="32">
        <v>8259.7000000000007</v>
      </c>
      <c r="Q62" s="32">
        <v>3269.2000000000007</v>
      </c>
      <c r="R62" s="32">
        <v>886.30000000000007</v>
      </c>
      <c r="S62" s="32">
        <v>866.39999999999986</v>
      </c>
      <c r="T62" s="32">
        <v>3237.7999999999988</v>
      </c>
      <c r="U62" s="32">
        <v>29640.600000000006</v>
      </c>
      <c r="V62" s="33">
        <v>0.27866170050538785</v>
      </c>
      <c r="W62" s="32">
        <v>1528</v>
      </c>
      <c r="X62" s="32">
        <v>28112.600000000006</v>
      </c>
      <c r="Y62" s="33">
        <v>0.29380775879854582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8259.7000000000025</v>
      </c>
      <c r="Q64" s="32">
        <v>3269.2</v>
      </c>
      <c r="R64" s="32">
        <v>886.30000000000018</v>
      </c>
      <c r="S64" s="32">
        <v>866.39999999999975</v>
      </c>
      <c r="T64" s="32">
        <v>3237.8</v>
      </c>
      <c r="U64" s="32">
        <v>29640.600000000006</v>
      </c>
      <c r="V64" s="33">
        <v>0.27866170050538791</v>
      </c>
      <c r="W64" s="32">
        <v>1528.0000000000002</v>
      </c>
      <c r="X64" s="32">
        <v>28112.600000000006</v>
      </c>
      <c r="Y64" s="33">
        <v>0.29380775879854587</v>
      </c>
    </row>
    <row r="66" spans="15:25" x14ac:dyDescent="0.2">
      <c r="P66" s="262">
        <v>8259.7000000000007</v>
      </c>
      <c r="Q66" s="262">
        <v>3269.1999999999994</v>
      </c>
      <c r="R66" s="262">
        <v>886.30000000000007</v>
      </c>
      <c r="S66" s="262">
        <v>866.39999999999964</v>
      </c>
      <c r="T66" s="262">
        <v>3237.8000000000006</v>
      </c>
      <c r="U66" s="262">
        <v>29640.600000000013</v>
      </c>
      <c r="V66" s="33">
        <v>0.2786617005053878</v>
      </c>
      <c r="W66" s="262">
        <v>1528.0000000000002</v>
      </c>
      <c r="X66" s="262">
        <v>28112.60000000002</v>
      </c>
      <c r="Y66" s="33">
        <v>0.29380775879854565</v>
      </c>
    </row>
    <row r="67" spans="15:25" x14ac:dyDescent="0.2">
      <c r="O67" s="259" t="s">
        <v>325</v>
      </c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topLeftCell="E34" workbookViewId="0">
      <selection activeCell="O68" sqref="O68"/>
    </sheetView>
  </sheetViews>
  <sheetFormatPr defaultRowHeight="12.75" x14ac:dyDescent="0.2"/>
  <cols>
    <col min="1" max="1" width="9.140625" style="8"/>
    <col min="2" max="2" width="14.85546875" style="8" bestFit="1" customWidth="1"/>
    <col min="3" max="3" width="9.140625" style="8"/>
    <col min="4" max="4" width="10.5703125" style="8" customWidth="1"/>
    <col min="5" max="7" width="9.140625" style="8"/>
    <col min="8" max="8" width="11" style="8" customWidth="1"/>
    <col min="9" max="10" width="9.140625" style="8"/>
    <col min="11" max="11" width="10.140625" style="8" customWidth="1"/>
    <col min="12" max="12" width="10.42578125" style="8" customWidth="1"/>
    <col min="13" max="13" width="2.85546875" style="13" customWidth="1"/>
    <col min="15" max="15" width="22.28515625" customWidth="1"/>
    <col min="26" max="16384" width="9.140625" style="8"/>
  </cols>
  <sheetData>
    <row r="1" spans="1:25" ht="76.5" x14ac:dyDescent="0.2">
      <c r="A1" s="8" t="s">
        <v>6</v>
      </c>
      <c r="B1" s="8" t="s">
        <v>7</v>
      </c>
      <c r="C1" s="8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141</v>
      </c>
      <c r="I1" s="9" t="s">
        <v>5</v>
      </c>
      <c r="J1" s="7" t="s">
        <v>144</v>
      </c>
      <c r="K1" s="10" t="s">
        <v>133</v>
      </c>
      <c r="L1" s="9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11" t="s">
        <v>8</v>
      </c>
      <c r="B2" s="19" t="s">
        <v>9</v>
      </c>
      <c r="C2" s="8">
        <v>64.5</v>
      </c>
      <c r="D2" s="8">
        <v>67.8</v>
      </c>
      <c r="E2" s="8">
        <v>14.3</v>
      </c>
      <c r="F2" s="8">
        <v>2.1</v>
      </c>
      <c r="G2" s="8">
        <v>-19.699999999999989</v>
      </c>
      <c r="H2" s="8">
        <v>302.7</v>
      </c>
      <c r="I2" s="6">
        <v>0.21308225966303271</v>
      </c>
      <c r="J2">
        <f>H2-K2</f>
        <v>0</v>
      </c>
      <c r="K2" s="8">
        <v>302.7</v>
      </c>
      <c r="L2" s="6">
        <v>0.21308225966303271</v>
      </c>
      <c r="N2" s="17">
        <v>101</v>
      </c>
      <c r="O2" t="s">
        <v>147</v>
      </c>
      <c r="P2">
        <v>7.8</v>
      </c>
      <c r="Q2">
        <v>3.2</v>
      </c>
      <c r="R2">
        <v>0</v>
      </c>
      <c r="S2">
        <v>0</v>
      </c>
      <c r="T2">
        <v>4.5999999999999996</v>
      </c>
      <c r="U2">
        <v>11.6</v>
      </c>
      <c r="V2" s="2">
        <v>0.67241379310344829</v>
      </c>
      <c r="W2">
        <f>U2-X2</f>
        <v>0</v>
      </c>
      <c r="X2">
        <v>11.6</v>
      </c>
      <c r="Y2" s="2">
        <v>0.67241379310344829</v>
      </c>
    </row>
    <row r="3" spans="1:25" x14ac:dyDescent="0.2">
      <c r="A3" s="11" t="s">
        <v>10</v>
      </c>
      <c r="B3" s="19" t="s">
        <v>11</v>
      </c>
      <c r="C3" s="8">
        <v>0</v>
      </c>
      <c r="D3" s="8">
        <v>0.2</v>
      </c>
      <c r="E3" s="8">
        <v>0</v>
      </c>
      <c r="F3" s="8">
        <v>0</v>
      </c>
      <c r="G3" s="8">
        <v>-0.2</v>
      </c>
      <c r="H3" s="8">
        <v>0.60000000000000009</v>
      </c>
      <c r="I3" s="6">
        <v>0</v>
      </c>
      <c r="J3">
        <f t="shared" ref="J3:J59" si="0">H3-K3</f>
        <v>0</v>
      </c>
      <c r="K3" s="8">
        <v>0.60000000000000009</v>
      </c>
      <c r="L3" s="6">
        <v>0</v>
      </c>
      <c r="N3" s="17">
        <v>102</v>
      </c>
      <c r="O3" t="s">
        <v>148</v>
      </c>
      <c r="P3">
        <v>5.3000000000000007</v>
      </c>
      <c r="Q3">
        <v>5.7</v>
      </c>
      <c r="R3">
        <v>0</v>
      </c>
      <c r="S3">
        <v>0</v>
      </c>
      <c r="T3">
        <v>-0.40000000000000041</v>
      </c>
      <c r="U3">
        <v>11.4</v>
      </c>
      <c r="V3" s="2">
        <v>0.46491228070175444</v>
      </c>
      <c r="W3">
        <f t="shared" ref="W3:W57" si="1">U3-X3</f>
        <v>0</v>
      </c>
      <c r="X3">
        <v>11.4</v>
      </c>
      <c r="Y3" s="2">
        <v>0.46491228070175444</v>
      </c>
    </row>
    <row r="4" spans="1:25" x14ac:dyDescent="0.2">
      <c r="A4" s="11" t="s">
        <v>12</v>
      </c>
      <c r="B4" s="19" t="s">
        <v>13</v>
      </c>
      <c r="C4" s="8">
        <v>1.6</v>
      </c>
      <c r="D4" s="8">
        <v>3</v>
      </c>
      <c r="E4" s="8">
        <v>0</v>
      </c>
      <c r="F4" s="8">
        <v>0.1</v>
      </c>
      <c r="G4" s="8">
        <v>-1.5</v>
      </c>
      <c r="H4" s="8">
        <v>8.9</v>
      </c>
      <c r="I4" s="6">
        <v>0.1797752808988764</v>
      </c>
      <c r="J4">
        <f t="shared" si="0"/>
        <v>0.19999999999999929</v>
      </c>
      <c r="K4" s="8">
        <v>8.7000000000000011</v>
      </c>
      <c r="L4" s="6">
        <v>0.18390804597701149</v>
      </c>
      <c r="N4" s="17">
        <v>103</v>
      </c>
      <c r="O4" t="s">
        <v>149</v>
      </c>
      <c r="P4">
        <v>18.600000000000001</v>
      </c>
      <c r="Q4">
        <v>7.5999999999999988</v>
      </c>
      <c r="R4">
        <v>0</v>
      </c>
      <c r="S4">
        <v>0</v>
      </c>
      <c r="T4">
        <v>10.999999999999998</v>
      </c>
      <c r="U4">
        <v>47</v>
      </c>
      <c r="V4" s="2">
        <v>0.39574468085106385</v>
      </c>
      <c r="W4">
        <f t="shared" si="1"/>
        <v>0.10000000000000142</v>
      </c>
      <c r="X4">
        <v>46.9</v>
      </c>
      <c r="Y4" s="2">
        <v>0.39658848614072501</v>
      </c>
    </row>
    <row r="5" spans="1:25" x14ac:dyDescent="0.2">
      <c r="A5" s="11" t="s">
        <v>14</v>
      </c>
      <c r="B5" s="19" t="s">
        <v>15</v>
      </c>
      <c r="C5" s="8">
        <v>44</v>
      </c>
      <c r="D5" s="8">
        <v>14.799999999999999</v>
      </c>
      <c r="E5" s="8">
        <v>0</v>
      </c>
      <c r="F5" s="8">
        <v>0</v>
      </c>
      <c r="G5" s="8">
        <v>29.200000000000003</v>
      </c>
      <c r="H5" s="8">
        <v>63.7</v>
      </c>
      <c r="I5" s="6">
        <v>0.69073783359497642</v>
      </c>
      <c r="J5">
        <f t="shared" si="0"/>
        <v>0</v>
      </c>
      <c r="K5" s="8">
        <v>63.7</v>
      </c>
      <c r="L5" s="6">
        <v>0.69073783359497642</v>
      </c>
      <c r="N5" s="17">
        <v>104</v>
      </c>
      <c r="O5" t="s">
        <v>150</v>
      </c>
      <c r="P5">
        <v>32.299999999999997</v>
      </c>
      <c r="Q5">
        <v>12.700000000000001</v>
      </c>
      <c r="R5">
        <v>0</v>
      </c>
      <c r="S5">
        <v>0</v>
      </c>
      <c r="T5">
        <v>19.599999999999994</v>
      </c>
      <c r="U5">
        <v>83.100000000000009</v>
      </c>
      <c r="V5" s="2">
        <v>0.38868832731648606</v>
      </c>
      <c r="W5">
        <f t="shared" si="1"/>
        <v>16.100000000000009</v>
      </c>
      <c r="X5">
        <v>67</v>
      </c>
      <c r="Y5" s="2">
        <v>0.48208955223880595</v>
      </c>
    </row>
    <row r="6" spans="1:25" x14ac:dyDescent="0.2">
      <c r="A6" s="11" t="s">
        <v>16</v>
      </c>
      <c r="B6" s="19" t="s">
        <v>17</v>
      </c>
      <c r="C6" s="8">
        <v>0.4</v>
      </c>
      <c r="D6" s="8">
        <v>4.0999999999999996</v>
      </c>
      <c r="E6" s="8">
        <v>0</v>
      </c>
      <c r="F6" s="8">
        <v>0.1</v>
      </c>
      <c r="G6" s="8">
        <v>-3.7999999999999994</v>
      </c>
      <c r="H6" s="8">
        <v>9.8000000000000007</v>
      </c>
      <c r="I6" s="6">
        <v>4.0816326530612242E-2</v>
      </c>
      <c r="J6">
        <f t="shared" si="0"/>
        <v>0</v>
      </c>
      <c r="K6" s="8">
        <v>9.8000000000000007</v>
      </c>
      <c r="L6" s="6">
        <v>4.0816326530612242E-2</v>
      </c>
      <c r="N6" s="17">
        <v>201</v>
      </c>
      <c r="O6" t="s">
        <v>151</v>
      </c>
      <c r="P6">
        <v>13.3</v>
      </c>
      <c r="Q6">
        <v>8.1999999999999993</v>
      </c>
      <c r="R6">
        <v>0</v>
      </c>
      <c r="S6">
        <v>1.9</v>
      </c>
      <c r="T6">
        <v>3.1999999999999997</v>
      </c>
      <c r="U6">
        <v>152.79999999999998</v>
      </c>
      <c r="V6" s="2">
        <v>8.7041884816753942E-2</v>
      </c>
      <c r="W6">
        <f t="shared" si="1"/>
        <v>0</v>
      </c>
      <c r="X6">
        <v>152.79999999999998</v>
      </c>
      <c r="Y6" s="2">
        <v>8.7041884816753942E-2</v>
      </c>
    </row>
    <row r="7" spans="1:25" x14ac:dyDescent="0.2">
      <c r="A7" s="11" t="s">
        <v>18</v>
      </c>
      <c r="B7" s="19" t="s">
        <v>19</v>
      </c>
      <c r="C7" s="8">
        <v>6.1</v>
      </c>
      <c r="D7" s="8">
        <v>1.9000000000000001</v>
      </c>
      <c r="E7" s="8">
        <v>0</v>
      </c>
      <c r="F7" s="8">
        <v>0</v>
      </c>
      <c r="G7" s="8">
        <v>4.1999999999999993</v>
      </c>
      <c r="H7" s="8">
        <v>6.3</v>
      </c>
      <c r="I7" s="6">
        <v>0.96825396825396826</v>
      </c>
      <c r="J7">
        <f t="shared" si="0"/>
        <v>0</v>
      </c>
      <c r="K7" s="8">
        <v>6.3</v>
      </c>
      <c r="L7" s="6">
        <v>0.96825396825396826</v>
      </c>
      <c r="N7" s="17">
        <v>202</v>
      </c>
      <c r="O7" t="s">
        <v>152</v>
      </c>
      <c r="P7">
        <v>185.2</v>
      </c>
      <c r="Q7">
        <v>203</v>
      </c>
      <c r="R7">
        <v>108.6</v>
      </c>
      <c r="S7">
        <v>2.1</v>
      </c>
      <c r="T7">
        <v>-128.49999999999997</v>
      </c>
      <c r="U7">
        <v>1072.5</v>
      </c>
      <c r="V7" s="2">
        <v>0.17268065268065266</v>
      </c>
      <c r="W7">
        <f t="shared" si="1"/>
        <v>0</v>
      </c>
      <c r="X7">
        <v>1072.5</v>
      </c>
      <c r="Y7" s="2">
        <v>0.17268065268065266</v>
      </c>
    </row>
    <row r="8" spans="1:25" x14ac:dyDescent="0.2">
      <c r="A8" s="11" t="s">
        <v>20</v>
      </c>
      <c r="B8" s="19" t="s">
        <v>21</v>
      </c>
      <c r="C8" s="8">
        <v>22.4</v>
      </c>
      <c r="D8" s="8">
        <v>17.2</v>
      </c>
      <c r="E8" s="8">
        <v>0</v>
      </c>
      <c r="F8" s="8">
        <v>0</v>
      </c>
      <c r="G8" s="8">
        <v>5.1999999999999993</v>
      </c>
      <c r="H8" s="8">
        <v>244.2</v>
      </c>
      <c r="I8" s="6">
        <v>9.1728091728091724E-2</v>
      </c>
      <c r="J8">
        <f t="shared" si="0"/>
        <v>0</v>
      </c>
      <c r="K8" s="8">
        <v>244.2</v>
      </c>
      <c r="L8" s="6">
        <v>9.1728091728091724E-2</v>
      </c>
      <c r="N8" s="17">
        <v>301</v>
      </c>
      <c r="O8" t="s">
        <v>153</v>
      </c>
      <c r="P8">
        <v>104.70000000000002</v>
      </c>
      <c r="Q8">
        <v>54.900000000000013</v>
      </c>
      <c r="R8">
        <v>0</v>
      </c>
      <c r="S8">
        <v>0</v>
      </c>
      <c r="T8">
        <v>49.800000000000004</v>
      </c>
      <c r="U8">
        <v>133.80000000000001</v>
      </c>
      <c r="V8" s="2">
        <v>0.78251121076233188</v>
      </c>
      <c r="W8">
        <f t="shared" si="1"/>
        <v>0</v>
      </c>
      <c r="X8">
        <v>133.80000000000001</v>
      </c>
      <c r="Y8" s="2">
        <v>0.78251121076233188</v>
      </c>
    </row>
    <row r="9" spans="1:25" x14ac:dyDescent="0.2">
      <c r="A9" s="11" t="s">
        <v>22</v>
      </c>
      <c r="B9" s="19" t="s">
        <v>23</v>
      </c>
      <c r="C9" s="8">
        <v>1.5</v>
      </c>
      <c r="D9" s="8">
        <v>2.3000000000000003</v>
      </c>
      <c r="E9" s="8">
        <v>0</v>
      </c>
      <c r="F9" s="8">
        <v>0</v>
      </c>
      <c r="G9" s="8">
        <v>-0.80000000000000027</v>
      </c>
      <c r="H9" s="8">
        <v>4.5</v>
      </c>
      <c r="I9" s="6">
        <v>0.33333333333333331</v>
      </c>
      <c r="J9">
        <f t="shared" si="0"/>
        <v>0</v>
      </c>
      <c r="K9" s="8">
        <v>4.5</v>
      </c>
      <c r="L9" s="6">
        <v>0.33333333333333331</v>
      </c>
      <c r="N9" s="17">
        <v>302</v>
      </c>
      <c r="O9" t="s">
        <v>154</v>
      </c>
      <c r="P9">
        <v>73.8</v>
      </c>
      <c r="Q9">
        <v>23.400000000000002</v>
      </c>
      <c r="R9">
        <v>0</v>
      </c>
      <c r="S9">
        <v>0</v>
      </c>
      <c r="T9">
        <v>50.400000000000006</v>
      </c>
      <c r="U9">
        <v>134.6</v>
      </c>
      <c r="V9" s="2">
        <v>0.54829123328380391</v>
      </c>
      <c r="W9">
        <f t="shared" si="1"/>
        <v>0</v>
      </c>
      <c r="X9">
        <v>134.6</v>
      </c>
      <c r="Y9" s="2">
        <v>0.54829123328380391</v>
      </c>
    </row>
    <row r="10" spans="1:25" x14ac:dyDescent="0.2">
      <c r="A10" s="11" t="s">
        <v>24</v>
      </c>
      <c r="B10" s="19" t="s">
        <v>25</v>
      </c>
      <c r="C10" s="8">
        <v>9.6</v>
      </c>
      <c r="D10" s="8">
        <v>16.3</v>
      </c>
      <c r="E10" s="8">
        <v>0</v>
      </c>
      <c r="F10" s="8">
        <v>1.2</v>
      </c>
      <c r="G10" s="8">
        <v>-7.9</v>
      </c>
      <c r="H10" s="8">
        <v>79.2</v>
      </c>
      <c r="I10" s="6">
        <v>0.1212121212121212</v>
      </c>
      <c r="J10">
        <f t="shared" si="0"/>
        <v>0</v>
      </c>
      <c r="K10" s="8">
        <v>79.2</v>
      </c>
      <c r="L10" s="6">
        <v>0.1212121212121212</v>
      </c>
      <c r="N10" s="17">
        <v>401</v>
      </c>
      <c r="O10" t="s">
        <v>93</v>
      </c>
      <c r="P10">
        <v>50.8</v>
      </c>
      <c r="Q10">
        <v>43</v>
      </c>
      <c r="R10">
        <v>7.8</v>
      </c>
      <c r="S10">
        <v>0</v>
      </c>
      <c r="T10">
        <v>1.7763568394002505E-15</v>
      </c>
      <c r="U10">
        <v>295.10000000000002</v>
      </c>
      <c r="V10" s="2">
        <v>0.1721450355811589</v>
      </c>
      <c r="W10">
        <f t="shared" si="1"/>
        <v>38.899999999999977</v>
      </c>
      <c r="X10">
        <v>256.20000000000005</v>
      </c>
      <c r="Y10" s="2">
        <v>0.19828259172521462</v>
      </c>
    </row>
    <row r="11" spans="1:25" x14ac:dyDescent="0.2">
      <c r="A11" s="11" t="s">
        <v>26</v>
      </c>
      <c r="B11" s="19" t="s">
        <v>27</v>
      </c>
      <c r="C11" s="8">
        <v>252.10000000000002</v>
      </c>
      <c r="D11" s="8">
        <v>213.09999999999997</v>
      </c>
      <c r="E11" s="8">
        <v>1.3</v>
      </c>
      <c r="F11" s="8">
        <v>0</v>
      </c>
      <c r="G11" s="8">
        <v>37.700000000000045</v>
      </c>
      <c r="H11" s="8">
        <v>337.10000000000008</v>
      </c>
      <c r="I11" s="6">
        <v>0.7478493028774843</v>
      </c>
      <c r="J11">
        <f t="shared" si="0"/>
        <v>0</v>
      </c>
      <c r="K11" s="8">
        <v>337.10000000000008</v>
      </c>
      <c r="L11" s="6">
        <v>0.7478493028774843</v>
      </c>
      <c r="N11" s="17">
        <v>402</v>
      </c>
      <c r="O11" t="s">
        <v>155</v>
      </c>
      <c r="P11">
        <v>604.6</v>
      </c>
      <c r="Q11">
        <v>70.800000000000011</v>
      </c>
      <c r="R11">
        <v>41.2</v>
      </c>
      <c r="S11">
        <v>0</v>
      </c>
      <c r="T11">
        <v>492.6</v>
      </c>
      <c r="U11">
        <v>1835.5000000000002</v>
      </c>
      <c r="V11" s="2">
        <v>0.32939253609370739</v>
      </c>
      <c r="W11">
        <f t="shared" si="1"/>
        <v>0</v>
      </c>
      <c r="X11">
        <v>1835.5000000000002</v>
      </c>
      <c r="Y11" s="2">
        <v>0.32939253609370739</v>
      </c>
    </row>
    <row r="12" spans="1:25" x14ac:dyDescent="0.2">
      <c r="A12" s="11" t="s">
        <v>28</v>
      </c>
      <c r="B12" s="19" t="s">
        <v>29</v>
      </c>
      <c r="C12" s="8">
        <v>9.1999999999999993</v>
      </c>
      <c r="D12" s="8">
        <v>4.7</v>
      </c>
      <c r="E12" s="8">
        <v>0</v>
      </c>
      <c r="F12" s="8">
        <v>0</v>
      </c>
      <c r="G12" s="8">
        <v>4.4999999999999991</v>
      </c>
      <c r="H12" s="8">
        <v>9.1999999999999993</v>
      </c>
      <c r="I12" s="6">
        <v>1</v>
      </c>
      <c r="J12">
        <f t="shared" si="0"/>
        <v>0</v>
      </c>
      <c r="K12" s="8">
        <v>9.1999999999999993</v>
      </c>
      <c r="L12" s="6">
        <v>1</v>
      </c>
      <c r="N12" s="17">
        <v>403</v>
      </c>
      <c r="O12" t="s">
        <v>156</v>
      </c>
      <c r="P12">
        <v>372.59999999999997</v>
      </c>
      <c r="Q12">
        <v>250.5</v>
      </c>
      <c r="R12">
        <v>0</v>
      </c>
      <c r="S12">
        <v>0</v>
      </c>
      <c r="T12">
        <v>122.1</v>
      </c>
      <c r="U12">
        <v>1066.2</v>
      </c>
      <c r="V12" s="2">
        <v>0.34946539110860997</v>
      </c>
      <c r="W12">
        <f t="shared" si="1"/>
        <v>215.10000000000002</v>
      </c>
      <c r="X12">
        <v>851.1</v>
      </c>
      <c r="Y12" s="2">
        <v>0.4377863940782516</v>
      </c>
    </row>
    <row r="13" spans="1:25" x14ac:dyDescent="0.2">
      <c r="A13" s="11" t="s">
        <v>30</v>
      </c>
      <c r="B13" s="19" t="s">
        <v>31</v>
      </c>
      <c r="C13" s="8">
        <v>17.399999999999999</v>
      </c>
      <c r="D13" s="8">
        <v>6.1999999999999993</v>
      </c>
      <c r="E13" s="8">
        <v>0</v>
      </c>
      <c r="F13" s="8">
        <v>0</v>
      </c>
      <c r="G13" s="8">
        <v>11.2</v>
      </c>
      <c r="H13" s="8">
        <v>42.199999999999996</v>
      </c>
      <c r="I13" s="6">
        <v>0.41232227488151657</v>
      </c>
      <c r="J13">
        <f t="shared" si="0"/>
        <v>0</v>
      </c>
      <c r="K13" s="8">
        <v>42.199999999999996</v>
      </c>
      <c r="L13" s="6">
        <v>0.41232227488151657</v>
      </c>
      <c r="N13" s="17">
        <v>404</v>
      </c>
      <c r="O13" t="s">
        <v>81</v>
      </c>
      <c r="P13">
        <v>72.5</v>
      </c>
      <c r="Q13">
        <v>12.2</v>
      </c>
      <c r="R13">
        <v>0</v>
      </c>
      <c r="S13">
        <v>0</v>
      </c>
      <c r="T13">
        <v>60.3</v>
      </c>
      <c r="U13">
        <v>712.2</v>
      </c>
      <c r="V13" s="2">
        <v>0.10179724796405504</v>
      </c>
      <c r="W13">
        <f t="shared" si="1"/>
        <v>0</v>
      </c>
      <c r="X13">
        <v>712.2</v>
      </c>
      <c r="Y13" s="2">
        <v>0.10179724796405504</v>
      </c>
    </row>
    <row r="14" spans="1:25" x14ac:dyDescent="0.2">
      <c r="A14" s="11" t="s">
        <v>32</v>
      </c>
      <c r="B14" s="19" t="s">
        <v>33</v>
      </c>
      <c r="C14" s="8">
        <v>0.8</v>
      </c>
      <c r="D14" s="8">
        <v>0.2</v>
      </c>
      <c r="E14" s="8">
        <v>0</v>
      </c>
      <c r="F14" s="8">
        <v>0</v>
      </c>
      <c r="G14" s="8">
        <v>0.60000000000000009</v>
      </c>
      <c r="H14" s="8">
        <v>116.89999999999998</v>
      </c>
      <c r="I14" s="6">
        <v>6.8434559452523538E-3</v>
      </c>
      <c r="J14">
        <f t="shared" si="0"/>
        <v>0</v>
      </c>
      <c r="K14" s="8">
        <v>116.89999999999998</v>
      </c>
      <c r="L14" s="6">
        <v>6.8434559452523538E-3</v>
      </c>
      <c r="N14" s="17">
        <v>501</v>
      </c>
      <c r="O14" t="s">
        <v>157</v>
      </c>
      <c r="P14">
        <v>11.5</v>
      </c>
      <c r="Q14">
        <v>8</v>
      </c>
      <c r="R14">
        <v>0</v>
      </c>
      <c r="S14">
        <v>0</v>
      </c>
      <c r="T14">
        <v>3.4999999999999991</v>
      </c>
      <c r="U14">
        <v>16.699999999999996</v>
      </c>
      <c r="V14" s="2">
        <v>0.68862275449101817</v>
      </c>
      <c r="W14">
        <f t="shared" si="1"/>
        <v>0</v>
      </c>
      <c r="X14">
        <v>16.699999999999996</v>
      </c>
      <c r="Y14" s="2">
        <v>0.68862275449101817</v>
      </c>
    </row>
    <row r="15" spans="1:25" x14ac:dyDescent="0.2">
      <c r="A15" s="11" t="s">
        <v>34</v>
      </c>
      <c r="B15" s="19" t="s">
        <v>35</v>
      </c>
      <c r="C15" s="8">
        <v>9.4999999999999982</v>
      </c>
      <c r="D15" s="8">
        <v>2.4</v>
      </c>
      <c r="E15" s="8">
        <v>0</v>
      </c>
      <c r="F15" s="8">
        <v>0</v>
      </c>
      <c r="G15" s="8">
        <v>7.0999999999999979</v>
      </c>
      <c r="H15" s="8">
        <v>9.4999999999999982</v>
      </c>
      <c r="I15" s="6">
        <v>1</v>
      </c>
      <c r="J15">
        <f t="shared" si="0"/>
        <v>0</v>
      </c>
      <c r="K15" s="8">
        <v>9.4999999999999982</v>
      </c>
      <c r="L15" s="6">
        <v>1</v>
      </c>
      <c r="N15" s="17">
        <v>502</v>
      </c>
      <c r="O15" t="s">
        <v>158</v>
      </c>
      <c r="P15">
        <v>0.4</v>
      </c>
      <c r="Q15">
        <v>0.2</v>
      </c>
      <c r="R15">
        <v>0</v>
      </c>
      <c r="S15">
        <v>0</v>
      </c>
      <c r="T15">
        <v>0.2</v>
      </c>
      <c r="U15">
        <v>0.6</v>
      </c>
      <c r="V15" s="2">
        <v>0.66666666666666674</v>
      </c>
      <c r="W15">
        <f t="shared" si="1"/>
        <v>0</v>
      </c>
      <c r="X15">
        <v>0.6</v>
      </c>
      <c r="Y15" s="2">
        <v>0.66666666666666674</v>
      </c>
    </row>
    <row r="16" spans="1:25" x14ac:dyDescent="0.2">
      <c r="A16" s="11" t="s">
        <v>36</v>
      </c>
      <c r="B16" s="19" t="s">
        <v>37</v>
      </c>
      <c r="C16" s="8">
        <v>161.4</v>
      </c>
      <c r="D16" s="8">
        <v>91.2</v>
      </c>
      <c r="E16" s="8">
        <v>1.3</v>
      </c>
      <c r="F16" s="8">
        <v>0</v>
      </c>
      <c r="G16" s="8">
        <v>68.900000000000006</v>
      </c>
      <c r="H16" s="8">
        <v>232.89999999999995</v>
      </c>
      <c r="I16" s="6">
        <v>0.69300128810648365</v>
      </c>
      <c r="J16">
        <f t="shared" si="0"/>
        <v>7.1999999999999886</v>
      </c>
      <c r="K16" s="8">
        <v>225.69999999999996</v>
      </c>
      <c r="L16" s="6">
        <v>0.71510855117412508</v>
      </c>
      <c r="N16" s="17">
        <v>503</v>
      </c>
      <c r="O16" t="s">
        <v>159</v>
      </c>
      <c r="P16">
        <v>44.9</v>
      </c>
      <c r="Q16">
        <v>9.9</v>
      </c>
      <c r="R16">
        <v>0</v>
      </c>
      <c r="S16">
        <v>0</v>
      </c>
      <c r="T16">
        <v>35</v>
      </c>
      <c r="U16">
        <v>61.099999999999994</v>
      </c>
      <c r="V16" s="2">
        <v>0.73486088379705405</v>
      </c>
      <c r="W16">
        <f t="shared" si="1"/>
        <v>0</v>
      </c>
      <c r="X16">
        <v>61.099999999999994</v>
      </c>
      <c r="Y16" s="2">
        <v>0.73486088379705405</v>
      </c>
    </row>
    <row r="17" spans="1:25" x14ac:dyDescent="0.2">
      <c r="A17" s="11" t="s">
        <v>38</v>
      </c>
      <c r="B17" s="19" t="s">
        <v>39</v>
      </c>
      <c r="C17" s="8">
        <v>37.1</v>
      </c>
      <c r="D17" s="8">
        <v>18.300000000000004</v>
      </c>
      <c r="E17" s="8">
        <v>0</v>
      </c>
      <c r="F17" s="8">
        <v>0</v>
      </c>
      <c r="G17" s="8">
        <v>18.799999999999997</v>
      </c>
      <c r="H17" s="8">
        <v>39.9</v>
      </c>
      <c r="I17" s="6">
        <v>0.92982456140350889</v>
      </c>
      <c r="J17">
        <f t="shared" si="0"/>
        <v>0</v>
      </c>
      <c r="K17" s="8">
        <v>39.9</v>
      </c>
      <c r="L17" s="6">
        <v>0.92982456140350889</v>
      </c>
      <c r="N17" s="17">
        <v>504</v>
      </c>
      <c r="O17" t="s">
        <v>160</v>
      </c>
      <c r="P17">
        <v>40.300000000000004</v>
      </c>
      <c r="Q17">
        <v>17.5</v>
      </c>
      <c r="R17">
        <v>0</v>
      </c>
      <c r="S17">
        <v>0</v>
      </c>
      <c r="T17">
        <v>22.8</v>
      </c>
      <c r="U17">
        <v>78</v>
      </c>
      <c r="V17" s="2">
        <v>0.51666666666666672</v>
      </c>
      <c r="W17">
        <f t="shared" si="1"/>
        <v>0</v>
      </c>
      <c r="X17">
        <v>78</v>
      </c>
      <c r="Y17" s="2">
        <v>0.51666666666666672</v>
      </c>
    </row>
    <row r="18" spans="1:25" x14ac:dyDescent="0.2">
      <c r="A18" s="11" t="s">
        <v>40</v>
      </c>
      <c r="B18" s="19" t="s">
        <v>41</v>
      </c>
      <c r="C18" s="8">
        <v>5.6</v>
      </c>
      <c r="D18" s="8">
        <v>1.7</v>
      </c>
      <c r="E18" s="8">
        <v>0</v>
      </c>
      <c r="F18" s="8">
        <v>0</v>
      </c>
      <c r="G18" s="8">
        <v>3.8999999999999995</v>
      </c>
      <c r="H18" s="8">
        <v>9.6</v>
      </c>
      <c r="I18" s="6">
        <v>0.58333333333333337</v>
      </c>
      <c r="J18">
        <f t="shared" si="0"/>
        <v>0</v>
      </c>
      <c r="K18" s="8">
        <v>9.6</v>
      </c>
      <c r="L18" s="6">
        <v>0.58333333333333337</v>
      </c>
      <c r="N18" s="17">
        <v>505</v>
      </c>
      <c r="O18" t="s">
        <v>161</v>
      </c>
      <c r="P18">
        <v>6</v>
      </c>
      <c r="Q18">
        <v>1.9</v>
      </c>
      <c r="R18">
        <v>0</v>
      </c>
      <c r="S18">
        <v>0</v>
      </c>
      <c r="T18">
        <v>4.1000000000000005</v>
      </c>
      <c r="U18">
        <v>10</v>
      </c>
      <c r="V18" s="2">
        <v>0.6</v>
      </c>
      <c r="W18">
        <f t="shared" si="1"/>
        <v>0</v>
      </c>
      <c r="X18">
        <v>10</v>
      </c>
      <c r="Y18" s="2">
        <v>0.6</v>
      </c>
    </row>
    <row r="19" spans="1:25" x14ac:dyDescent="0.2">
      <c r="A19" s="11" t="s">
        <v>42</v>
      </c>
      <c r="B19" s="19" t="s">
        <v>43</v>
      </c>
      <c r="C19" s="8">
        <v>16.8</v>
      </c>
      <c r="D19" s="8">
        <v>12.5</v>
      </c>
      <c r="E19" s="8">
        <v>0</v>
      </c>
      <c r="F19" s="8">
        <v>0</v>
      </c>
      <c r="G19" s="8">
        <v>4.3000000000000007</v>
      </c>
      <c r="H19" s="8">
        <v>20.8</v>
      </c>
      <c r="I19" s="6">
        <v>0.80769230769230771</v>
      </c>
      <c r="J19">
        <f t="shared" si="0"/>
        <v>0</v>
      </c>
      <c r="K19" s="8">
        <v>20.8</v>
      </c>
      <c r="L19" s="6">
        <v>0.80769230769230771</v>
      </c>
      <c r="N19" s="17">
        <v>506</v>
      </c>
      <c r="O19" t="s">
        <v>162</v>
      </c>
      <c r="P19">
        <v>12.1</v>
      </c>
      <c r="Q19">
        <v>5.0999999999999996</v>
      </c>
      <c r="R19">
        <v>0</v>
      </c>
      <c r="S19">
        <v>0</v>
      </c>
      <c r="T19">
        <v>7</v>
      </c>
      <c r="U19">
        <v>12.1</v>
      </c>
      <c r="V19" s="2">
        <v>1</v>
      </c>
      <c r="W19">
        <f t="shared" si="1"/>
        <v>0</v>
      </c>
      <c r="X19">
        <v>12.1</v>
      </c>
      <c r="Y19" s="2">
        <v>1</v>
      </c>
    </row>
    <row r="20" spans="1:25" x14ac:dyDescent="0.2">
      <c r="A20" s="11" t="s">
        <v>44</v>
      </c>
      <c r="B20" s="19" t="s">
        <v>45</v>
      </c>
      <c r="C20" s="8">
        <v>633.20000000000005</v>
      </c>
      <c r="D20" s="8">
        <v>123.7</v>
      </c>
      <c r="E20" s="8">
        <v>41.2</v>
      </c>
      <c r="F20" s="8">
        <v>0</v>
      </c>
      <c r="G20" s="8">
        <v>468.30000000000007</v>
      </c>
      <c r="H20" s="8">
        <v>2034.4</v>
      </c>
      <c r="I20" s="6">
        <v>0.31124655918206845</v>
      </c>
      <c r="J20">
        <f t="shared" si="0"/>
        <v>3.2999999999999545</v>
      </c>
      <c r="K20" s="8">
        <v>2031.1000000000001</v>
      </c>
      <c r="L20" s="6">
        <v>0.31175225247402888</v>
      </c>
      <c r="N20" s="17">
        <v>507</v>
      </c>
      <c r="O20" t="s">
        <v>163</v>
      </c>
      <c r="P20">
        <v>44.4</v>
      </c>
      <c r="Q20">
        <v>17.5</v>
      </c>
      <c r="R20">
        <v>0</v>
      </c>
      <c r="S20">
        <v>0</v>
      </c>
      <c r="T20">
        <v>26.9</v>
      </c>
      <c r="U20">
        <v>62.8</v>
      </c>
      <c r="V20" s="2">
        <v>0.70700636942675155</v>
      </c>
      <c r="W20">
        <f t="shared" si="1"/>
        <v>0</v>
      </c>
      <c r="X20">
        <v>62.8</v>
      </c>
      <c r="Y20" s="2">
        <v>0.70700636942675155</v>
      </c>
    </row>
    <row r="21" spans="1:25" x14ac:dyDescent="0.2">
      <c r="A21" s="11" t="s">
        <v>46</v>
      </c>
      <c r="B21" s="19" t="s">
        <v>47</v>
      </c>
      <c r="C21" s="8">
        <v>41.4</v>
      </c>
      <c r="D21" s="8">
        <v>26.000000000000004</v>
      </c>
      <c r="E21" s="8">
        <v>0</v>
      </c>
      <c r="F21" s="8">
        <v>0</v>
      </c>
      <c r="G21" s="8">
        <v>15.399999999999995</v>
      </c>
      <c r="H21" s="8">
        <v>41.5</v>
      </c>
      <c r="I21" s="6">
        <v>0.99759036144578306</v>
      </c>
      <c r="J21">
        <f t="shared" si="0"/>
        <v>0</v>
      </c>
      <c r="K21" s="8">
        <v>41.5</v>
      </c>
      <c r="L21" s="6">
        <v>0.99759036144578306</v>
      </c>
      <c r="N21" s="17">
        <v>508</v>
      </c>
      <c r="O21" t="s">
        <v>164</v>
      </c>
      <c r="P21">
        <v>21.099999999999998</v>
      </c>
      <c r="Q21">
        <v>39.4</v>
      </c>
      <c r="R21">
        <v>0</v>
      </c>
      <c r="S21">
        <v>0.89999999999999991</v>
      </c>
      <c r="T21">
        <v>-19.200000000000003</v>
      </c>
      <c r="U21">
        <v>122.19999999999999</v>
      </c>
      <c r="V21" s="2">
        <v>0.17266775777414076</v>
      </c>
      <c r="W21">
        <f t="shared" si="1"/>
        <v>0</v>
      </c>
      <c r="X21">
        <v>122.19999999999999</v>
      </c>
      <c r="Y21" s="2">
        <v>0.17266775777414076</v>
      </c>
    </row>
    <row r="22" spans="1:25" x14ac:dyDescent="0.2">
      <c r="A22" s="11" t="s">
        <v>48</v>
      </c>
      <c r="B22" s="19" t="s">
        <v>49</v>
      </c>
      <c r="C22" s="8">
        <v>0.4</v>
      </c>
      <c r="D22" s="8">
        <v>0.30000000000000004</v>
      </c>
      <c r="E22" s="8">
        <v>0</v>
      </c>
      <c r="F22" s="8">
        <v>0</v>
      </c>
      <c r="G22" s="8">
        <v>9.9999999999999978E-2</v>
      </c>
      <c r="H22" s="8">
        <v>41.5</v>
      </c>
      <c r="I22" s="6">
        <v>9.6385542168674707E-3</v>
      </c>
      <c r="J22">
        <f t="shared" si="0"/>
        <v>0</v>
      </c>
      <c r="K22" s="8">
        <v>41.5</v>
      </c>
      <c r="L22" s="6">
        <v>9.6385542168674707E-3</v>
      </c>
      <c r="N22" s="17">
        <v>509</v>
      </c>
      <c r="O22" t="s">
        <v>165</v>
      </c>
      <c r="P22">
        <v>31.4</v>
      </c>
      <c r="Q22">
        <v>27.3</v>
      </c>
      <c r="R22">
        <v>0</v>
      </c>
      <c r="S22">
        <v>0.4</v>
      </c>
      <c r="T22">
        <v>3.6999999999999993</v>
      </c>
      <c r="U22">
        <v>54.2</v>
      </c>
      <c r="V22" s="2">
        <v>0.5793357933579335</v>
      </c>
      <c r="W22">
        <f t="shared" si="1"/>
        <v>0</v>
      </c>
      <c r="X22">
        <v>54.2</v>
      </c>
      <c r="Y22" s="2">
        <v>0.5793357933579335</v>
      </c>
    </row>
    <row r="23" spans="1:25" x14ac:dyDescent="0.2">
      <c r="A23" s="11" t="s">
        <v>50</v>
      </c>
      <c r="B23" s="19" t="s">
        <v>51</v>
      </c>
      <c r="C23" s="8">
        <v>4.5999999999999996</v>
      </c>
      <c r="D23" s="8">
        <v>2.9000000000000004</v>
      </c>
      <c r="E23" s="8">
        <v>0</v>
      </c>
      <c r="F23" s="8">
        <v>0</v>
      </c>
      <c r="G23" s="8">
        <v>1.6999999999999993</v>
      </c>
      <c r="H23" s="8">
        <v>4.5999999999999996</v>
      </c>
      <c r="I23" s="6">
        <v>1</v>
      </c>
      <c r="J23">
        <f t="shared" si="0"/>
        <v>0</v>
      </c>
      <c r="K23" s="8">
        <v>4.5999999999999996</v>
      </c>
      <c r="L23" s="6">
        <v>1</v>
      </c>
      <c r="N23" s="17">
        <v>510</v>
      </c>
      <c r="O23" t="s">
        <v>166</v>
      </c>
      <c r="P23">
        <v>2.1</v>
      </c>
      <c r="Q23">
        <v>6.2999999999999989</v>
      </c>
      <c r="R23">
        <v>0</v>
      </c>
      <c r="S23">
        <v>0</v>
      </c>
      <c r="T23">
        <v>-4.2</v>
      </c>
      <c r="U23">
        <v>20.6</v>
      </c>
      <c r="V23" s="2">
        <v>0.10194174757281553</v>
      </c>
      <c r="W23">
        <f t="shared" si="1"/>
        <v>0</v>
      </c>
      <c r="X23">
        <v>20.6</v>
      </c>
      <c r="Y23" s="2">
        <v>0.10194174757281553</v>
      </c>
    </row>
    <row r="24" spans="1:25" x14ac:dyDescent="0.2">
      <c r="A24" s="11" t="s">
        <v>52</v>
      </c>
      <c r="B24" s="19" t="s">
        <v>53</v>
      </c>
      <c r="C24" s="8">
        <v>7.8000000000000007</v>
      </c>
      <c r="D24" s="8">
        <v>6.6</v>
      </c>
      <c r="E24" s="8">
        <v>0</v>
      </c>
      <c r="F24" s="8">
        <v>0</v>
      </c>
      <c r="G24" s="8">
        <v>1.2000000000000011</v>
      </c>
      <c r="H24" s="8">
        <v>17.100000000000001</v>
      </c>
      <c r="I24" s="6">
        <v>0.45614035087719301</v>
      </c>
      <c r="J24">
        <f t="shared" si="0"/>
        <v>0.10000000000000142</v>
      </c>
      <c r="K24" s="8">
        <v>17</v>
      </c>
      <c r="L24" s="6">
        <v>0.45882352941176474</v>
      </c>
      <c r="N24" s="17">
        <v>511</v>
      </c>
      <c r="O24" t="s">
        <v>167</v>
      </c>
      <c r="P24">
        <v>166.39999999999998</v>
      </c>
      <c r="Q24">
        <v>145.80000000000001</v>
      </c>
      <c r="R24">
        <v>0</v>
      </c>
      <c r="S24">
        <v>0</v>
      </c>
      <c r="T24">
        <v>20.599999999999991</v>
      </c>
      <c r="U24">
        <v>377.6</v>
      </c>
      <c r="V24" s="2">
        <v>0.44067796610169485</v>
      </c>
      <c r="W24">
        <f t="shared" si="1"/>
        <v>0</v>
      </c>
      <c r="X24">
        <v>377.6</v>
      </c>
      <c r="Y24" s="2">
        <v>0.44067796610169485</v>
      </c>
    </row>
    <row r="25" spans="1:25" x14ac:dyDescent="0.2">
      <c r="A25" s="11" t="s">
        <v>54</v>
      </c>
      <c r="B25" s="19" t="s">
        <v>55</v>
      </c>
      <c r="C25" s="8">
        <v>81.2</v>
      </c>
      <c r="D25" s="8">
        <v>52.5</v>
      </c>
      <c r="E25" s="8">
        <v>0</v>
      </c>
      <c r="F25" s="8">
        <v>0</v>
      </c>
      <c r="G25" s="8">
        <v>28.700000000000003</v>
      </c>
      <c r="H25" s="8">
        <v>83.600000000000009</v>
      </c>
      <c r="I25" s="6">
        <v>0.9712918660287081</v>
      </c>
      <c r="J25">
        <f t="shared" si="0"/>
        <v>0</v>
      </c>
      <c r="K25" s="8">
        <v>83.600000000000009</v>
      </c>
      <c r="L25" s="6">
        <v>0.9712918660287081</v>
      </c>
      <c r="N25" s="17">
        <v>601</v>
      </c>
      <c r="O25" t="s">
        <v>168</v>
      </c>
      <c r="P25">
        <v>15.6</v>
      </c>
      <c r="Q25">
        <v>2.5999999999999996</v>
      </c>
      <c r="R25">
        <v>0</v>
      </c>
      <c r="S25">
        <v>0</v>
      </c>
      <c r="T25">
        <v>13</v>
      </c>
      <c r="U25">
        <v>47.699999999999996</v>
      </c>
      <c r="V25" s="2">
        <v>0.32704402515723274</v>
      </c>
      <c r="W25">
        <f t="shared" si="1"/>
        <v>0</v>
      </c>
      <c r="X25">
        <v>47.699999999999996</v>
      </c>
      <c r="Y25" s="2">
        <v>0.32704402515723274</v>
      </c>
    </row>
    <row r="26" spans="1:25" x14ac:dyDescent="0.2">
      <c r="A26" s="11" t="s">
        <v>56</v>
      </c>
      <c r="B26" s="8" t="s">
        <v>57</v>
      </c>
      <c r="C26" s="8">
        <v>2.9</v>
      </c>
      <c r="D26" s="8">
        <v>0.7</v>
      </c>
      <c r="E26" s="8">
        <v>0</v>
      </c>
      <c r="F26" s="8">
        <v>0</v>
      </c>
      <c r="G26" s="8">
        <v>2.2000000000000002</v>
      </c>
      <c r="H26" s="8">
        <v>3.3</v>
      </c>
      <c r="I26" s="6">
        <v>0.87878787878787878</v>
      </c>
      <c r="J26">
        <f t="shared" si="0"/>
        <v>0</v>
      </c>
      <c r="K26" s="8">
        <v>3.3</v>
      </c>
      <c r="L26" s="6">
        <v>0.87878787878787878</v>
      </c>
      <c r="N26" s="17">
        <v>602</v>
      </c>
      <c r="O26" t="s">
        <v>169</v>
      </c>
      <c r="P26">
        <v>33.1</v>
      </c>
      <c r="Q26">
        <v>28.200000000000003</v>
      </c>
      <c r="R26">
        <v>0</v>
      </c>
      <c r="S26">
        <v>1.9</v>
      </c>
      <c r="T26">
        <v>2.9999999999999987</v>
      </c>
      <c r="U26">
        <v>77.199999999999989</v>
      </c>
      <c r="V26" s="2">
        <v>0.4287564766839379</v>
      </c>
      <c r="W26">
        <f t="shared" si="1"/>
        <v>0</v>
      </c>
      <c r="X26">
        <v>77.199999999999989</v>
      </c>
      <c r="Y26" s="2">
        <v>0.4287564766839379</v>
      </c>
    </row>
    <row r="27" spans="1:25" x14ac:dyDescent="0.2">
      <c r="A27" s="11" t="s">
        <v>58</v>
      </c>
      <c r="B27" s="19" t="s">
        <v>59</v>
      </c>
      <c r="C27" s="8">
        <v>3.4</v>
      </c>
      <c r="D27" s="8">
        <v>2.4</v>
      </c>
      <c r="E27" s="8">
        <v>0</v>
      </c>
      <c r="F27" s="8">
        <v>0</v>
      </c>
      <c r="G27" s="8">
        <v>1</v>
      </c>
      <c r="H27" s="8">
        <v>5.7</v>
      </c>
      <c r="I27" s="6">
        <v>0.59649122807017541</v>
      </c>
      <c r="J27">
        <f t="shared" si="0"/>
        <v>0</v>
      </c>
      <c r="K27" s="8">
        <v>5.7</v>
      </c>
      <c r="L27" s="6">
        <v>0.59649122807017541</v>
      </c>
      <c r="N27" s="17">
        <v>603</v>
      </c>
      <c r="O27" t="s">
        <v>170</v>
      </c>
      <c r="P27">
        <v>63.4</v>
      </c>
      <c r="Q27">
        <v>21.2</v>
      </c>
      <c r="R27">
        <v>0</v>
      </c>
      <c r="S27">
        <v>5</v>
      </c>
      <c r="T27">
        <v>37.200000000000003</v>
      </c>
      <c r="U27">
        <v>127.19999999999999</v>
      </c>
      <c r="V27" s="2">
        <v>0.4984276729559749</v>
      </c>
      <c r="W27">
        <f t="shared" si="1"/>
        <v>0</v>
      </c>
      <c r="X27">
        <v>127.19999999999999</v>
      </c>
      <c r="Y27" s="2">
        <v>0.4984276729559749</v>
      </c>
    </row>
    <row r="28" spans="1:25" x14ac:dyDescent="0.2">
      <c r="A28" s="11" t="s">
        <v>60</v>
      </c>
      <c r="B28" s="19" t="s">
        <v>61</v>
      </c>
      <c r="C28" s="8">
        <v>66.5</v>
      </c>
      <c r="D28" s="8">
        <v>30.500000000000007</v>
      </c>
      <c r="E28" s="8">
        <v>0</v>
      </c>
      <c r="F28" s="8">
        <v>0</v>
      </c>
      <c r="G28" s="8">
        <v>35.999999999999993</v>
      </c>
      <c r="H28" s="8">
        <v>66.5</v>
      </c>
      <c r="I28" s="6">
        <v>1</v>
      </c>
      <c r="J28">
        <f t="shared" si="0"/>
        <v>0</v>
      </c>
      <c r="K28" s="8">
        <v>66.5</v>
      </c>
      <c r="L28" s="6">
        <v>1</v>
      </c>
      <c r="N28" s="17">
        <v>604</v>
      </c>
      <c r="O28" t="s">
        <v>171</v>
      </c>
      <c r="P28">
        <v>1.3</v>
      </c>
      <c r="Q28">
        <v>12.200000000000001</v>
      </c>
      <c r="R28">
        <v>0</v>
      </c>
      <c r="S28">
        <v>0.5</v>
      </c>
      <c r="T28">
        <v>-11.4</v>
      </c>
      <c r="U28">
        <v>48.900000000000006</v>
      </c>
      <c r="V28" s="2">
        <v>2.6584867075664619E-2</v>
      </c>
      <c r="W28">
        <f t="shared" si="1"/>
        <v>0.20000000000000284</v>
      </c>
      <c r="X28">
        <v>48.7</v>
      </c>
      <c r="Y28" s="2">
        <v>2.6694045174537988E-2</v>
      </c>
    </row>
    <row r="29" spans="1:25" x14ac:dyDescent="0.2">
      <c r="A29" s="11" t="s">
        <v>62</v>
      </c>
      <c r="B29" s="19" t="s">
        <v>63</v>
      </c>
      <c r="C29" s="8">
        <v>5.5</v>
      </c>
      <c r="D29" s="8">
        <v>5.8</v>
      </c>
      <c r="E29" s="8">
        <v>0</v>
      </c>
      <c r="F29" s="8">
        <v>0.2</v>
      </c>
      <c r="G29" s="8">
        <v>-0.5</v>
      </c>
      <c r="H29" s="8">
        <v>22.7</v>
      </c>
      <c r="I29" s="6">
        <v>0.24229074889867841</v>
      </c>
      <c r="J29">
        <f t="shared" si="0"/>
        <v>0</v>
      </c>
      <c r="K29" s="8">
        <v>22.7</v>
      </c>
      <c r="L29" s="6">
        <v>0.24229074889867841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11" t="s">
        <v>64</v>
      </c>
      <c r="B30" s="19" t="s">
        <v>65</v>
      </c>
      <c r="C30" s="8">
        <v>6</v>
      </c>
      <c r="D30" s="8">
        <v>11.6</v>
      </c>
      <c r="E30" s="8">
        <v>0</v>
      </c>
      <c r="F30" s="8">
        <v>0</v>
      </c>
      <c r="G30" s="8">
        <v>-5.6</v>
      </c>
      <c r="H30" s="8">
        <v>26</v>
      </c>
      <c r="I30" s="6">
        <v>0.23076923076923078</v>
      </c>
      <c r="J30">
        <f t="shared" si="0"/>
        <v>1.3999999999999986</v>
      </c>
      <c r="K30" s="8">
        <v>24.6</v>
      </c>
      <c r="L30" s="6">
        <v>0.24390243902439024</v>
      </c>
      <c r="N30" s="17">
        <v>606</v>
      </c>
      <c r="O30" t="s">
        <v>173</v>
      </c>
      <c r="P30">
        <v>25.900000000000002</v>
      </c>
      <c r="Q30">
        <v>17.799999999999997</v>
      </c>
      <c r="R30">
        <v>0</v>
      </c>
      <c r="S30">
        <v>0</v>
      </c>
      <c r="T30">
        <v>8.1</v>
      </c>
      <c r="U30">
        <v>29.1</v>
      </c>
      <c r="V30" s="2">
        <v>0.89003436426116844</v>
      </c>
      <c r="W30">
        <f t="shared" si="1"/>
        <v>0</v>
      </c>
      <c r="X30">
        <v>29.1</v>
      </c>
      <c r="Y30" s="2">
        <v>0.89003436426116844</v>
      </c>
    </row>
    <row r="31" spans="1:25" x14ac:dyDescent="0.2">
      <c r="A31" s="11" t="s">
        <v>66</v>
      </c>
      <c r="B31" s="19" t="s">
        <v>67</v>
      </c>
      <c r="C31" s="8">
        <v>38.299999999999997</v>
      </c>
      <c r="D31" s="8">
        <v>14.4</v>
      </c>
      <c r="E31" s="8">
        <v>0</v>
      </c>
      <c r="F31" s="8">
        <v>0</v>
      </c>
      <c r="G31" s="8">
        <v>23.9</v>
      </c>
      <c r="H31" s="8">
        <v>535</v>
      </c>
      <c r="I31" s="6">
        <v>7.158878504672897E-2</v>
      </c>
      <c r="J31">
        <f t="shared" si="0"/>
        <v>215.10000000000002</v>
      </c>
      <c r="K31" s="8">
        <v>319.89999999999998</v>
      </c>
      <c r="L31" s="6">
        <v>0.11972491403563613</v>
      </c>
      <c r="N31" s="17">
        <v>607</v>
      </c>
      <c r="O31" t="s">
        <v>174</v>
      </c>
      <c r="P31">
        <v>150.1</v>
      </c>
      <c r="Q31">
        <v>79</v>
      </c>
      <c r="R31">
        <v>0</v>
      </c>
      <c r="S31">
        <v>1.5</v>
      </c>
      <c r="T31">
        <v>69.600000000000009</v>
      </c>
      <c r="U31">
        <v>150.1</v>
      </c>
      <c r="V31" s="2">
        <v>1</v>
      </c>
      <c r="W31">
        <f t="shared" si="1"/>
        <v>0</v>
      </c>
      <c r="X31">
        <v>150.1</v>
      </c>
      <c r="Y31" s="2">
        <v>1</v>
      </c>
    </row>
    <row r="32" spans="1:25" x14ac:dyDescent="0.2">
      <c r="A32" s="11" t="s">
        <v>68</v>
      </c>
      <c r="B32" s="19" t="s">
        <v>69</v>
      </c>
      <c r="C32" s="8">
        <v>11.299999999999999</v>
      </c>
      <c r="D32" s="8">
        <v>29</v>
      </c>
      <c r="E32" s="8">
        <v>0</v>
      </c>
      <c r="F32" s="8">
        <v>0.2</v>
      </c>
      <c r="G32" s="8">
        <v>-17.899999999999999</v>
      </c>
      <c r="H32" s="8">
        <v>77.7</v>
      </c>
      <c r="I32" s="6">
        <v>0.14543114543114541</v>
      </c>
      <c r="J32">
        <f t="shared" si="0"/>
        <v>0</v>
      </c>
      <c r="K32" s="8">
        <v>77.7</v>
      </c>
      <c r="L32" s="6">
        <v>0.14543114543114541</v>
      </c>
      <c r="N32" s="17">
        <v>608</v>
      </c>
      <c r="O32" t="s">
        <v>175</v>
      </c>
      <c r="P32">
        <v>78.2</v>
      </c>
      <c r="Q32">
        <v>49.1</v>
      </c>
      <c r="R32">
        <v>0</v>
      </c>
      <c r="S32">
        <v>0</v>
      </c>
      <c r="T32">
        <v>29.100000000000005</v>
      </c>
      <c r="U32">
        <v>78.2</v>
      </c>
      <c r="V32" s="2">
        <v>1</v>
      </c>
      <c r="W32">
        <f t="shared" si="1"/>
        <v>0</v>
      </c>
      <c r="X32">
        <v>78.2</v>
      </c>
      <c r="Y32" s="2">
        <v>1</v>
      </c>
    </row>
    <row r="33" spans="1:25" x14ac:dyDescent="0.2">
      <c r="A33" s="11" t="s">
        <v>70</v>
      </c>
      <c r="B33" s="19" t="s">
        <v>71</v>
      </c>
      <c r="C33" s="8">
        <v>8.4</v>
      </c>
      <c r="D33" s="8">
        <v>1.8</v>
      </c>
      <c r="E33" s="8">
        <v>0</v>
      </c>
      <c r="F33" s="8">
        <v>0</v>
      </c>
      <c r="G33" s="8">
        <v>6.6000000000000005</v>
      </c>
      <c r="H33" s="8">
        <v>13.4</v>
      </c>
      <c r="I33" s="6">
        <v>0.62686567164179108</v>
      </c>
      <c r="J33">
        <f t="shared" si="0"/>
        <v>0</v>
      </c>
      <c r="K33" s="8">
        <v>13.4</v>
      </c>
      <c r="L33" s="6">
        <v>0.62686567164179108</v>
      </c>
      <c r="N33" s="17">
        <v>609</v>
      </c>
      <c r="O33" t="s">
        <v>176</v>
      </c>
      <c r="P33">
        <v>92.1</v>
      </c>
      <c r="Q33">
        <v>58.199999999999996</v>
      </c>
      <c r="R33">
        <v>0</v>
      </c>
      <c r="S33">
        <v>0</v>
      </c>
      <c r="T33">
        <v>33.900000000000006</v>
      </c>
      <c r="U33">
        <v>92.199999999999989</v>
      </c>
      <c r="V33" s="2">
        <v>0.99891540130151846</v>
      </c>
      <c r="W33">
        <f t="shared" si="1"/>
        <v>0</v>
      </c>
      <c r="X33">
        <v>92.199999999999989</v>
      </c>
      <c r="Y33" s="2">
        <v>0.99891540130151846</v>
      </c>
    </row>
    <row r="34" spans="1:25" x14ac:dyDescent="0.2">
      <c r="A34" s="11" t="s">
        <v>72</v>
      </c>
      <c r="B34" s="19" t="s">
        <v>73</v>
      </c>
      <c r="C34" s="8">
        <v>483.90000000000015</v>
      </c>
      <c r="D34" s="8">
        <v>246.59999999999997</v>
      </c>
      <c r="E34" s="8">
        <v>0</v>
      </c>
      <c r="F34" s="8">
        <v>0</v>
      </c>
      <c r="G34" s="8">
        <v>237.30000000000018</v>
      </c>
      <c r="H34" s="8">
        <v>918.1</v>
      </c>
      <c r="I34" s="6">
        <v>0.52706676832589061</v>
      </c>
      <c r="J34">
        <f t="shared" si="0"/>
        <v>0</v>
      </c>
      <c r="K34" s="8">
        <v>918.1</v>
      </c>
      <c r="L34" s="6">
        <v>0.52706676832589061</v>
      </c>
      <c r="N34" s="17">
        <v>610</v>
      </c>
      <c r="O34" t="s">
        <v>177</v>
      </c>
      <c r="P34">
        <v>15</v>
      </c>
      <c r="Q34">
        <v>9.6999999999999993</v>
      </c>
      <c r="R34">
        <v>0</v>
      </c>
      <c r="S34">
        <v>0</v>
      </c>
      <c r="T34">
        <v>5.3</v>
      </c>
      <c r="U34">
        <v>15</v>
      </c>
      <c r="V34" s="2">
        <v>1</v>
      </c>
      <c r="W34">
        <f t="shared" si="1"/>
        <v>0</v>
      </c>
      <c r="X34">
        <v>15</v>
      </c>
      <c r="Y34" s="2">
        <v>1</v>
      </c>
    </row>
    <row r="35" spans="1:25" x14ac:dyDescent="0.2">
      <c r="A35" s="11" t="s">
        <v>74</v>
      </c>
      <c r="B35" s="19" t="s">
        <v>75</v>
      </c>
      <c r="C35" s="8">
        <v>172</v>
      </c>
      <c r="D35" s="8">
        <v>133.29999999999998</v>
      </c>
      <c r="E35" s="8">
        <v>0</v>
      </c>
      <c r="F35" s="8">
        <v>1.1000000000000001</v>
      </c>
      <c r="G35" s="8">
        <v>37.600000000000023</v>
      </c>
      <c r="H35" s="8">
        <v>369.3</v>
      </c>
      <c r="I35" s="6">
        <v>0.46574600595721632</v>
      </c>
      <c r="J35">
        <f t="shared" si="0"/>
        <v>0</v>
      </c>
      <c r="K35" s="8">
        <v>369.3</v>
      </c>
      <c r="L35" s="6">
        <v>0.46574600595721632</v>
      </c>
      <c r="N35" s="17">
        <v>701</v>
      </c>
      <c r="O35" t="s">
        <v>178</v>
      </c>
      <c r="P35">
        <v>2</v>
      </c>
      <c r="Q35">
        <v>1.3</v>
      </c>
      <c r="R35">
        <v>0</v>
      </c>
      <c r="S35">
        <v>0</v>
      </c>
      <c r="T35">
        <v>0.69999999999999984</v>
      </c>
      <c r="U35">
        <v>2</v>
      </c>
      <c r="V35" s="2">
        <v>1</v>
      </c>
      <c r="W35">
        <f t="shared" si="1"/>
        <v>0</v>
      </c>
      <c r="X35">
        <v>2</v>
      </c>
      <c r="Y35" s="2">
        <v>1</v>
      </c>
    </row>
    <row r="36" spans="1:25" x14ac:dyDescent="0.2">
      <c r="A36" s="11" t="s">
        <v>76</v>
      </c>
      <c r="B36" s="19" t="s">
        <v>77</v>
      </c>
      <c r="C36" s="8">
        <v>8.6</v>
      </c>
      <c r="D36" s="8">
        <v>7.8999999999999995</v>
      </c>
      <c r="E36" s="8">
        <v>0</v>
      </c>
      <c r="F36" s="8">
        <v>0</v>
      </c>
      <c r="G36" s="8">
        <v>0.70000000000000018</v>
      </c>
      <c r="H36" s="8">
        <v>11.5</v>
      </c>
      <c r="I36" s="6">
        <v>0.74782608695652175</v>
      </c>
      <c r="J36">
        <f t="shared" si="0"/>
        <v>0</v>
      </c>
      <c r="K36" s="8">
        <v>11.5</v>
      </c>
      <c r="L36" s="6">
        <v>0.74782608695652175</v>
      </c>
      <c r="N36" s="17">
        <v>702</v>
      </c>
      <c r="O36" t="s">
        <v>179</v>
      </c>
      <c r="P36">
        <v>8.5</v>
      </c>
      <c r="Q36">
        <v>8.7000000000000011</v>
      </c>
      <c r="R36">
        <v>1.3</v>
      </c>
      <c r="S36">
        <v>0</v>
      </c>
      <c r="T36">
        <v>-1.5000000000000002</v>
      </c>
      <c r="U36">
        <v>19</v>
      </c>
      <c r="V36" s="2">
        <v>0.44736842105263158</v>
      </c>
      <c r="W36">
        <f t="shared" si="1"/>
        <v>0</v>
      </c>
      <c r="X36">
        <v>19</v>
      </c>
      <c r="Y36" s="2">
        <v>0.44736842105263158</v>
      </c>
    </row>
    <row r="37" spans="1:25" x14ac:dyDescent="0.2">
      <c r="A37" s="11" t="s">
        <v>78</v>
      </c>
      <c r="B37" s="19" t="s">
        <v>79</v>
      </c>
      <c r="C37" s="8">
        <v>360.20000000000016</v>
      </c>
      <c r="D37" s="8">
        <v>172.79999999999993</v>
      </c>
      <c r="E37" s="8">
        <v>17.8</v>
      </c>
      <c r="F37" s="8">
        <v>0</v>
      </c>
      <c r="G37" s="8">
        <v>169.60000000000022</v>
      </c>
      <c r="H37" s="8">
        <v>489.30000000000047</v>
      </c>
      <c r="I37" s="6">
        <v>0.73615368894338817</v>
      </c>
      <c r="J37">
        <f t="shared" si="0"/>
        <v>11.199999999999989</v>
      </c>
      <c r="K37" s="8">
        <v>478.10000000000048</v>
      </c>
      <c r="L37" s="6">
        <v>0.75339887052917753</v>
      </c>
      <c r="N37" s="17">
        <v>703</v>
      </c>
      <c r="O37" t="s">
        <v>180</v>
      </c>
      <c r="P37">
        <v>40.799999999999997</v>
      </c>
      <c r="Q37">
        <v>19.100000000000001</v>
      </c>
      <c r="R37">
        <v>0</v>
      </c>
      <c r="S37">
        <v>0</v>
      </c>
      <c r="T37">
        <v>21.7</v>
      </c>
      <c r="U37">
        <v>40.799999999999997</v>
      </c>
      <c r="V37" s="2">
        <v>1</v>
      </c>
      <c r="W37">
        <f t="shared" si="1"/>
        <v>0</v>
      </c>
      <c r="X37">
        <v>40.799999999999997</v>
      </c>
      <c r="Y37" s="2">
        <v>1</v>
      </c>
    </row>
    <row r="38" spans="1:25" x14ac:dyDescent="0.2">
      <c r="A38" s="11" t="s">
        <v>80</v>
      </c>
      <c r="B38" s="19" t="s">
        <v>81</v>
      </c>
      <c r="C38" s="8">
        <v>40.9</v>
      </c>
      <c r="D38" s="8">
        <v>14.5</v>
      </c>
      <c r="E38" s="8">
        <v>0</v>
      </c>
      <c r="F38" s="8">
        <v>0</v>
      </c>
      <c r="G38" s="8">
        <v>26.4</v>
      </c>
      <c r="H38" s="8">
        <v>554.5</v>
      </c>
      <c r="I38" s="6">
        <v>7.3760144274120823E-2</v>
      </c>
      <c r="J38">
        <f t="shared" si="0"/>
        <v>0</v>
      </c>
      <c r="K38" s="8">
        <v>554.5</v>
      </c>
      <c r="L38" s="6">
        <v>7.3760144274120823E-2</v>
      </c>
      <c r="N38" s="17">
        <v>704</v>
      </c>
      <c r="O38" t="s">
        <v>181</v>
      </c>
      <c r="P38">
        <v>191.70000000000002</v>
      </c>
      <c r="Q38">
        <v>171.1</v>
      </c>
      <c r="R38">
        <v>0</v>
      </c>
      <c r="S38">
        <v>0</v>
      </c>
      <c r="T38">
        <v>20.600000000000009</v>
      </c>
      <c r="U38">
        <v>267.10000000000002</v>
      </c>
      <c r="V38" s="2">
        <v>0.71770872332459756</v>
      </c>
      <c r="W38">
        <f t="shared" si="1"/>
        <v>0</v>
      </c>
      <c r="X38">
        <v>267.10000000000002</v>
      </c>
      <c r="Y38" s="2">
        <v>0.71770872332459756</v>
      </c>
    </row>
    <row r="39" spans="1:25" x14ac:dyDescent="0.2">
      <c r="A39" s="11" t="s">
        <v>82</v>
      </c>
      <c r="B39" s="19" t="s">
        <v>83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84.699999999999989</v>
      </c>
      <c r="I39" s="6">
        <v>0</v>
      </c>
      <c r="J39">
        <f t="shared" si="0"/>
        <v>0</v>
      </c>
      <c r="K39" s="8">
        <v>84.699999999999989</v>
      </c>
      <c r="L39" s="6">
        <v>0</v>
      </c>
      <c r="N39" s="17">
        <v>705</v>
      </c>
      <c r="O39" t="s">
        <v>182</v>
      </c>
      <c r="P39">
        <v>52.999999999999993</v>
      </c>
      <c r="Q39">
        <v>34.200000000000003</v>
      </c>
      <c r="R39">
        <v>0</v>
      </c>
      <c r="S39">
        <v>0</v>
      </c>
      <c r="T39">
        <v>18.8</v>
      </c>
      <c r="U39">
        <v>54.899999999999991</v>
      </c>
      <c r="V39" s="2">
        <v>0.96539162112932608</v>
      </c>
      <c r="W39">
        <f t="shared" si="1"/>
        <v>0</v>
      </c>
      <c r="X39">
        <v>54.899999999999991</v>
      </c>
      <c r="Y39" s="2">
        <v>0.96539162112932608</v>
      </c>
    </row>
    <row r="40" spans="1:25" x14ac:dyDescent="0.2">
      <c r="A40" s="11" t="s">
        <v>84</v>
      </c>
      <c r="B40" s="19" t="s">
        <v>85</v>
      </c>
      <c r="C40" s="8">
        <v>116.69999999999999</v>
      </c>
      <c r="D40" s="8">
        <v>55</v>
      </c>
      <c r="E40" s="8">
        <v>0</v>
      </c>
      <c r="F40" s="8">
        <v>7.1</v>
      </c>
      <c r="G40" s="8">
        <v>54.599999999999987</v>
      </c>
      <c r="H40" s="8">
        <v>189.29999999999995</v>
      </c>
      <c r="I40" s="6">
        <v>0.61648177496038048</v>
      </c>
      <c r="J40">
        <f t="shared" si="0"/>
        <v>0</v>
      </c>
      <c r="K40" s="8">
        <v>189.29999999999995</v>
      </c>
      <c r="L40" s="6">
        <v>0.61648177496038048</v>
      </c>
      <c r="N40" s="17">
        <v>706</v>
      </c>
      <c r="O40" t="s">
        <v>183</v>
      </c>
      <c r="P40">
        <v>109</v>
      </c>
      <c r="Q40">
        <v>62.3</v>
      </c>
      <c r="R40">
        <v>0</v>
      </c>
      <c r="S40">
        <v>0</v>
      </c>
      <c r="T40">
        <v>46.7</v>
      </c>
      <c r="U40">
        <v>111.3</v>
      </c>
      <c r="V40" s="2">
        <v>0.97933513027852648</v>
      </c>
      <c r="W40">
        <f t="shared" si="1"/>
        <v>0</v>
      </c>
      <c r="X40">
        <v>111.3</v>
      </c>
      <c r="Y40" s="2">
        <v>0.97933513027852648</v>
      </c>
    </row>
    <row r="41" spans="1:25" x14ac:dyDescent="0.2">
      <c r="A41" s="11" t="s">
        <v>86</v>
      </c>
      <c r="B41" s="19" t="s">
        <v>87</v>
      </c>
      <c r="C41" s="8">
        <v>37.200000000000003</v>
      </c>
      <c r="D41" s="8">
        <v>11.4</v>
      </c>
      <c r="E41" s="8">
        <v>0</v>
      </c>
      <c r="F41" s="8">
        <v>0</v>
      </c>
      <c r="G41" s="8">
        <v>25.800000000000004</v>
      </c>
      <c r="H41" s="8">
        <v>50.000000000000007</v>
      </c>
      <c r="I41" s="6">
        <v>0.74399999999999999</v>
      </c>
      <c r="J41">
        <f t="shared" si="0"/>
        <v>0</v>
      </c>
      <c r="K41" s="8">
        <v>50.000000000000007</v>
      </c>
      <c r="L41" s="6">
        <v>0.74399999999999999</v>
      </c>
      <c r="N41" s="17">
        <v>707</v>
      </c>
      <c r="O41" t="s">
        <v>184</v>
      </c>
      <c r="P41">
        <v>12.6</v>
      </c>
      <c r="Q41">
        <v>11.3</v>
      </c>
      <c r="R41">
        <v>0</v>
      </c>
      <c r="S41">
        <v>0</v>
      </c>
      <c r="T41">
        <v>1.2999999999999998</v>
      </c>
      <c r="U41">
        <v>17.899999999999999</v>
      </c>
      <c r="V41" s="2">
        <v>0.7039106145251397</v>
      </c>
      <c r="W41">
        <f t="shared" si="1"/>
        <v>0</v>
      </c>
      <c r="X41">
        <v>17.899999999999999</v>
      </c>
      <c r="Y41" s="2">
        <v>0.7039106145251397</v>
      </c>
    </row>
    <row r="42" spans="1:25" x14ac:dyDescent="0.2">
      <c r="A42" s="11" t="s">
        <v>88</v>
      </c>
      <c r="B42" s="19" t="s">
        <v>89</v>
      </c>
      <c r="C42" s="8">
        <v>5.5</v>
      </c>
      <c r="D42" s="8">
        <v>11.600000000000001</v>
      </c>
      <c r="E42" s="8">
        <v>0</v>
      </c>
      <c r="F42" s="8">
        <v>0</v>
      </c>
      <c r="G42" s="8">
        <v>-6.1000000000000014</v>
      </c>
      <c r="H42" s="8">
        <v>105.5</v>
      </c>
      <c r="I42" s="6">
        <v>5.2132701421800945E-2</v>
      </c>
      <c r="J42">
        <f t="shared" si="0"/>
        <v>0</v>
      </c>
      <c r="K42" s="8">
        <v>105.5</v>
      </c>
      <c r="L42" s="6">
        <v>5.2132701421800945E-2</v>
      </c>
      <c r="N42" s="17">
        <v>708</v>
      </c>
      <c r="O42" t="s">
        <v>185</v>
      </c>
      <c r="P42">
        <v>2.5</v>
      </c>
      <c r="Q42">
        <v>4.4000000000000004</v>
      </c>
      <c r="R42">
        <v>1.3</v>
      </c>
      <c r="S42">
        <v>0</v>
      </c>
      <c r="T42">
        <v>-3.2</v>
      </c>
      <c r="U42">
        <v>8</v>
      </c>
      <c r="V42" s="2">
        <v>0.3125</v>
      </c>
      <c r="W42">
        <f t="shared" si="1"/>
        <v>0</v>
      </c>
      <c r="X42">
        <v>8</v>
      </c>
      <c r="Y42" s="2">
        <v>0.3125</v>
      </c>
    </row>
    <row r="43" spans="1:25" x14ac:dyDescent="0.2">
      <c r="A43" s="11" t="s">
        <v>90</v>
      </c>
      <c r="B43" s="19" t="s">
        <v>91</v>
      </c>
      <c r="C43" s="8">
        <v>36.499999999999993</v>
      </c>
      <c r="D43" s="8">
        <v>12.000000000000002</v>
      </c>
      <c r="E43" s="8">
        <v>0</v>
      </c>
      <c r="F43" s="8">
        <v>0</v>
      </c>
      <c r="G43" s="8">
        <v>24.499999999999993</v>
      </c>
      <c r="H43" s="8">
        <v>84.5</v>
      </c>
      <c r="I43" s="6">
        <v>0.43195266272189342</v>
      </c>
      <c r="J43">
        <f t="shared" si="0"/>
        <v>0</v>
      </c>
      <c r="K43" s="8">
        <v>84.5</v>
      </c>
      <c r="L43" s="6">
        <v>0.43195266272189342</v>
      </c>
      <c r="N43" s="17">
        <v>709</v>
      </c>
      <c r="O43" t="s">
        <v>186</v>
      </c>
      <c r="P43">
        <v>29.1</v>
      </c>
      <c r="Q43">
        <v>9.2999999999999989</v>
      </c>
      <c r="R43">
        <v>0</v>
      </c>
      <c r="S43">
        <v>0</v>
      </c>
      <c r="T43">
        <v>19.8</v>
      </c>
      <c r="U43">
        <v>29.1</v>
      </c>
      <c r="V43" s="2">
        <v>1</v>
      </c>
      <c r="W43">
        <f t="shared" si="1"/>
        <v>0</v>
      </c>
      <c r="X43">
        <v>29.1</v>
      </c>
      <c r="Y43" s="2">
        <v>1</v>
      </c>
    </row>
    <row r="44" spans="1:25" x14ac:dyDescent="0.2">
      <c r="A44" s="11" t="s">
        <v>92</v>
      </c>
      <c r="B44" s="19" t="s">
        <v>93</v>
      </c>
      <c r="C44" s="8">
        <v>110.5</v>
      </c>
      <c r="D44" s="8">
        <v>115.10000000000001</v>
      </c>
      <c r="E44" s="8">
        <v>94.3</v>
      </c>
      <c r="F44" s="8">
        <v>0</v>
      </c>
      <c r="G44" s="8">
        <v>-98.9</v>
      </c>
      <c r="H44" s="8">
        <v>410.70000000000005</v>
      </c>
      <c r="I44" s="6">
        <v>0.26905283662040413</v>
      </c>
      <c r="J44">
        <f t="shared" si="0"/>
        <v>0</v>
      </c>
      <c r="K44" s="8">
        <v>410.70000000000005</v>
      </c>
      <c r="L44" s="6">
        <v>0.26905283662040413</v>
      </c>
      <c r="N44" s="17">
        <v>710</v>
      </c>
      <c r="O44" t="s">
        <v>187</v>
      </c>
      <c r="P44">
        <v>103.10000000000001</v>
      </c>
      <c r="Q44">
        <v>59.1</v>
      </c>
      <c r="R44">
        <v>0</v>
      </c>
      <c r="S44">
        <v>0</v>
      </c>
      <c r="T44">
        <v>44</v>
      </c>
      <c r="U44">
        <v>156.19999999999999</v>
      </c>
      <c r="V44" s="2">
        <v>0.66005121638924469</v>
      </c>
      <c r="W44">
        <f t="shared" si="1"/>
        <v>0</v>
      </c>
      <c r="X44">
        <v>156.19999999999999</v>
      </c>
      <c r="Y44" s="2">
        <v>0.66005121638924469</v>
      </c>
    </row>
    <row r="45" spans="1:25" x14ac:dyDescent="0.2">
      <c r="A45" s="11" t="s">
        <v>94</v>
      </c>
      <c r="B45" s="19" t="s">
        <v>95</v>
      </c>
      <c r="C45" s="8">
        <v>29.299999999999997</v>
      </c>
      <c r="D45" s="8">
        <v>12.899999999999999</v>
      </c>
      <c r="E45" s="8">
        <v>0</v>
      </c>
      <c r="F45" s="8">
        <v>0</v>
      </c>
      <c r="G45" s="8">
        <v>16.399999999999999</v>
      </c>
      <c r="H45" s="8">
        <v>41</v>
      </c>
      <c r="I45" s="6">
        <v>0.71463414634146338</v>
      </c>
      <c r="J45">
        <f t="shared" si="0"/>
        <v>0</v>
      </c>
      <c r="K45" s="8">
        <v>41</v>
      </c>
      <c r="L45" s="6">
        <v>0.71463414634146338</v>
      </c>
      <c r="N45" s="17">
        <v>801</v>
      </c>
      <c r="O45" t="s">
        <v>43</v>
      </c>
      <c r="P45">
        <v>16.899999999999999</v>
      </c>
      <c r="Q45">
        <v>11.799999999999999</v>
      </c>
      <c r="R45">
        <v>0</v>
      </c>
      <c r="S45">
        <v>0</v>
      </c>
      <c r="T45">
        <v>5.0999999999999996</v>
      </c>
      <c r="U45">
        <v>20</v>
      </c>
      <c r="V45" s="2">
        <v>0.84499999999999997</v>
      </c>
      <c r="W45">
        <f t="shared" si="1"/>
        <v>0</v>
      </c>
      <c r="X45">
        <v>20</v>
      </c>
      <c r="Y45" s="2">
        <v>0.84499999999999997</v>
      </c>
    </row>
    <row r="46" spans="1:25" x14ac:dyDescent="0.2">
      <c r="A46" s="11" t="s">
        <v>96</v>
      </c>
      <c r="B46" s="19" t="s">
        <v>97</v>
      </c>
      <c r="C46" s="8">
        <v>38.699999999999996</v>
      </c>
      <c r="D46" s="8">
        <v>11.2</v>
      </c>
      <c r="E46" s="8">
        <v>0</v>
      </c>
      <c r="F46" s="8">
        <v>0</v>
      </c>
      <c r="G46" s="8">
        <v>27.499999999999996</v>
      </c>
      <c r="H46" s="8">
        <v>83.9</v>
      </c>
      <c r="I46" s="6">
        <v>0.46126340882002376</v>
      </c>
      <c r="J46">
        <f t="shared" si="0"/>
        <v>0</v>
      </c>
      <c r="K46" s="8">
        <v>83.9</v>
      </c>
      <c r="L46" s="6">
        <v>0.46126340882002376</v>
      </c>
      <c r="N46" s="17">
        <v>802</v>
      </c>
      <c r="O46" t="s">
        <v>11</v>
      </c>
      <c r="P46">
        <v>15.2</v>
      </c>
      <c r="Q46">
        <v>3.3000000000000003</v>
      </c>
      <c r="R46">
        <v>0</v>
      </c>
      <c r="S46">
        <v>0</v>
      </c>
      <c r="T46">
        <v>11.9</v>
      </c>
      <c r="U46">
        <v>20.200000000000003</v>
      </c>
      <c r="V46" s="2">
        <v>0.75247524752475237</v>
      </c>
      <c r="W46">
        <f t="shared" si="1"/>
        <v>1.3999999999999986</v>
      </c>
      <c r="X46">
        <v>18.800000000000004</v>
      </c>
      <c r="Y46" s="2">
        <v>0.80851063829787206</v>
      </c>
    </row>
    <row r="47" spans="1:25" x14ac:dyDescent="0.2">
      <c r="A47" s="11" t="s">
        <v>98</v>
      </c>
      <c r="B47" s="19" t="s">
        <v>99</v>
      </c>
      <c r="C47" s="8">
        <v>0.79999999999999993</v>
      </c>
      <c r="D47" s="8">
        <v>1.1000000000000001</v>
      </c>
      <c r="E47" s="8">
        <v>0</v>
      </c>
      <c r="F47" s="8">
        <v>0</v>
      </c>
      <c r="G47" s="8">
        <v>-0.30000000000000016</v>
      </c>
      <c r="H47" s="8">
        <v>1.2</v>
      </c>
      <c r="I47" s="6">
        <v>0.66666666666666663</v>
      </c>
      <c r="J47">
        <f t="shared" si="0"/>
        <v>0</v>
      </c>
      <c r="K47" s="8">
        <v>1.2</v>
      </c>
      <c r="L47" s="6">
        <v>0.66666666666666663</v>
      </c>
      <c r="N47" s="17">
        <v>901</v>
      </c>
      <c r="O47" t="s">
        <v>188</v>
      </c>
      <c r="P47">
        <v>9.1</v>
      </c>
      <c r="Q47">
        <v>4.3999999999999995</v>
      </c>
      <c r="R47">
        <v>0</v>
      </c>
      <c r="S47">
        <v>0</v>
      </c>
      <c r="T47">
        <v>4.7</v>
      </c>
      <c r="U47">
        <v>10.6</v>
      </c>
      <c r="V47" s="2">
        <v>0.85849056603773588</v>
      </c>
      <c r="W47">
        <f t="shared" si="1"/>
        <v>0</v>
      </c>
      <c r="X47">
        <v>10.6</v>
      </c>
      <c r="Y47" s="2">
        <v>0.85849056603773588</v>
      </c>
    </row>
    <row r="48" spans="1:25" x14ac:dyDescent="0.2">
      <c r="A48" s="11" t="s">
        <v>100</v>
      </c>
      <c r="B48" s="19" t="s">
        <v>101</v>
      </c>
      <c r="C48" s="8">
        <v>11.8</v>
      </c>
      <c r="D48" s="8">
        <v>8.5</v>
      </c>
      <c r="E48" s="8">
        <v>0</v>
      </c>
      <c r="F48" s="8">
        <v>0</v>
      </c>
      <c r="G48" s="8">
        <v>3.3000000000000007</v>
      </c>
      <c r="H48" s="8">
        <v>20.5</v>
      </c>
      <c r="I48" s="6">
        <v>0.57560975609756104</v>
      </c>
      <c r="J48">
        <f t="shared" si="0"/>
        <v>0</v>
      </c>
      <c r="K48" s="8">
        <v>20.5</v>
      </c>
      <c r="L48" s="6">
        <v>0.57560975609756104</v>
      </c>
      <c r="N48" s="17">
        <v>902</v>
      </c>
      <c r="O48" t="s">
        <v>189</v>
      </c>
      <c r="P48">
        <v>18</v>
      </c>
      <c r="Q48">
        <v>7.1</v>
      </c>
      <c r="R48">
        <v>0</v>
      </c>
      <c r="S48">
        <v>0</v>
      </c>
      <c r="T48">
        <v>10.899999999999999</v>
      </c>
      <c r="U48">
        <v>18.400000000000002</v>
      </c>
      <c r="V48" s="2">
        <v>0.97826086956521729</v>
      </c>
      <c r="W48">
        <f t="shared" si="1"/>
        <v>0</v>
      </c>
      <c r="X48">
        <v>18.400000000000002</v>
      </c>
      <c r="Y48" s="2">
        <v>0.97826086956521729</v>
      </c>
    </row>
    <row r="49" spans="1:25" x14ac:dyDescent="0.2">
      <c r="A49" s="11" t="s">
        <v>102</v>
      </c>
      <c r="B49" s="19" t="s">
        <v>103</v>
      </c>
      <c r="C49" s="8">
        <v>10.6</v>
      </c>
      <c r="D49" s="8">
        <v>16.200000000000003</v>
      </c>
      <c r="E49" s="8">
        <v>0</v>
      </c>
      <c r="F49" s="8">
        <v>2.1</v>
      </c>
      <c r="G49" s="8">
        <v>-7.7000000000000046</v>
      </c>
      <c r="H49" s="8">
        <v>92.999999999999986</v>
      </c>
      <c r="I49" s="6">
        <v>0.11397849462365593</v>
      </c>
      <c r="J49">
        <f t="shared" si="0"/>
        <v>0</v>
      </c>
      <c r="K49" s="8">
        <v>92.999999999999986</v>
      </c>
      <c r="L49" s="6">
        <v>0.11397849462365593</v>
      </c>
      <c r="N49" s="17">
        <v>903</v>
      </c>
      <c r="O49" t="s">
        <v>190</v>
      </c>
      <c r="P49">
        <v>4.1000000000000005</v>
      </c>
      <c r="Q49">
        <v>0</v>
      </c>
      <c r="R49">
        <v>0</v>
      </c>
      <c r="S49">
        <v>0</v>
      </c>
      <c r="T49">
        <v>4.1000000000000005</v>
      </c>
      <c r="U49">
        <v>4.1000000000000005</v>
      </c>
      <c r="V49" s="2">
        <v>1</v>
      </c>
      <c r="W49">
        <f t="shared" si="1"/>
        <v>0</v>
      </c>
      <c r="X49">
        <v>4.1000000000000005</v>
      </c>
      <c r="Y49" s="2">
        <v>1</v>
      </c>
    </row>
    <row r="50" spans="1:25" x14ac:dyDescent="0.2">
      <c r="A50" s="11" t="s">
        <v>104</v>
      </c>
      <c r="B50" s="19" t="s">
        <v>105</v>
      </c>
      <c r="C50" s="8">
        <v>33.5</v>
      </c>
      <c r="D50" s="8">
        <v>10.7</v>
      </c>
      <c r="E50" s="8">
        <v>0</v>
      </c>
      <c r="F50" s="8">
        <v>0</v>
      </c>
      <c r="G50" s="8">
        <v>22.8</v>
      </c>
      <c r="H50" s="8">
        <v>94.399999999999991</v>
      </c>
      <c r="I50" s="6">
        <v>0.35487288135593226</v>
      </c>
      <c r="J50">
        <f t="shared" si="0"/>
        <v>16.100000000000009</v>
      </c>
      <c r="K50" s="8">
        <v>78.299999999999983</v>
      </c>
      <c r="L50" s="6">
        <v>0.42784163473818654</v>
      </c>
      <c r="N50" s="17">
        <v>904</v>
      </c>
      <c r="O50" t="s">
        <v>191</v>
      </c>
      <c r="P50">
        <v>24.8</v>
      </c>
      <c r="Q50">
        <v>45.9</v>
      </c>
      <c r="R50">
        <v>0</v>
      </c>
      <c r="S50">
        <v>0</v>
      </c>
      <c r="T50">
        <v>-21.099999999999994</v>
      </c>
      <c r="U50">
        <v>116.89999999999998</v>
      </c>
      <c r="V50" s="2">
        <v>0.21214713430282298</v>
      </c>
      <c r="W50">
        <f t="shared" si="1"/>
        <v>10.5</v>
      </c>
      <c r="X50">
        <v>106.39999999999998</v>
      </c>
      <c r="Y50" s="2">
        <v>0.23308270676691736</v>
      </c>
    </row>
    <row r="51" spans="1:25" x14ac:dyDescent="0.2">
      <c r="A51" s="11" t="s">
        <v>106</v>
      </c>
      <c r="B51" s="19" t="s">
        <v>107</v>
      </c>
      <c r="C51" s="8">
        <v>195</v>
      </c>
      <c r="D51" s="8">
        <v>113.8</v>
      </c>
      <c r="E51" s="8">
        <v>0</v>
      </c>
      <c r="F51" s="8">
        <v>0</v>
      </c>
      <c r="G51" s="8">
        <v>81.2</v>
      </c>
      <c r="H51" s="8">
        <v>195.8</v>
      </c>
      <c r="I51" s="6">
        <v>0.99591419816138915</v>
      </c>
      <c r="J51">
        <f t="shared" si="0"/>
        <v>0</v>
      </c>
      <c r="K51" s="8">
        <v>195.8</v>
      </c>
      <c r="L51" s="6">
        <v>0.99591419816138915</v>
      </c>
      <c r="N51" s="17">
        <v>905</v>
      </c>
      <c r="O51" t="s">
        <v>192</v>
      </c>
      <c r="P51">
        <v>93.899999999999991</v>
      </c>
      <c r="Q51">
        <v>37.000000000000014</v>
      </c>
      <c r="R51">
        <v>17.8</v>
      </c>
      <c r="S51">
        <v>0</v>
      </c>
      <c r="T51">
        <v>39.099999999999994</v>
      </c>
      <c r="U51">
        <v>119.99999999999997</v>
      </c>
      <c r="V51" s="2">
        <v>0.78250000000000008</v>
      </c>
      <c r="W51">
        <f t="shared" si="1"/>
        <v>8.2999999999999972</v>
      </c>
      <c r="X51">
        <v>111.69999999999997</v>
      </c>
      <c r="Y51" s="2">
        <v>0.84064458370635642</v>
      </c>
    </row>
    <row r="52" spans="1:25" x14ac:dyDescent="0.2">
      <c r="A52" s="11" t="s">
        <v>108</v>
      </c>
      <c r="B52" s="19" t="s">
        <v>109</v>
      </c>
      <c r="C52" s="8">
        <v>10.299999999999999</v>
      </c>
      <c r="D52" s="8">
        <v>8.1</v>
      </c>
      <c r="E52" s="8">
        <v>0</v>
      </c>
      <c r="F52" s="8">
        <v>0</v>
      </c>
      <c r="G52" s="8">
        <v>2.1999999999999993</v>
      </c>
      <c r="H52" s="8">
        <v>23.499999999999996</v>
      </c>
      <c r="I52" s="6">
        <v>0.43829787234042555</v>
      </c>
      <c r="J52">
        <f t="shared" si="0"/>
        <v>0</v>
      </c>
      <c r="K52" s="8">
        <v>23.499999999999996</v>
      </c>
      <c r="L52" s="6">
        <v>0.43829787234042555</v>
      </c>
      <c r="N52" s="17">
        <v>1001</v>
      </c>
      <c r="O52" t="s">
        <v>193</v>
      </c>
      <c r="P52">
        <v>14.5</v>
      </c>
      <c r="Q52">
        <v>5.2</v>
      </c>
      <c r="R52">
        <v>0</v>
      </c>
      <c r="S52">
        <v>0</v>
      </c>
      <c r="T52">
        <v>9.2999999999999989</v>
      </c>
      <c r="U52">
        <v>14.5</v>
      </c>
      <c r="V52" s="2">
        <v>1</v>
      </c>
      <c r="W52">
        <f t="shared" si="1"/>
        <v>0</v>
      </c>
      <c r="X52">
        <v>14.5</v>
      </c>
      <c r="Y52" s="2">
        <v>1</v>
      </c>
    </row>
    <row r="53" spans="1:25" x14ac:dyDescent="0.2">
      <c r="A53" s="11" t="s">
        <v>110</v>
      </c>
      <c r="B53" s="19" t="s">
        <v>111</v>
      </c>
      <c r="C53" s="8">
        <v>25.500000000000004</v>
      </c>
      <c r="D53" s="8">
        <v>7.1</v>
      </c>
      <c r="E53" s="8">
        <v>0</v>
      </c>
      <c r="F53" s="8">
        <v>0</v>
      </c>
      <c r="G53" s="8">
        <v>18.400000000000006</v>
      </c>
      <c r="H53" s="8">
        <v>27.300000000000004</v>
      </c>
      <c r="I53" s="6">
        <v>0.93406593406593408</v>
      </c>
      <c r="J53">
        <f t="shared" si="0"/>
        <v>0</v>
      </c>
      <c r="K53" s="8">
        <v>27.300000000000004</v>
      </c>
      <c r="L53" s="6">
        <v>0.93406593406593408</v>
      </c>
      <c r="N53" s="17">
        <v>1002</v>
      </c>
      <c r="O53" t="s">
        <v>194</v>
      </c>
      <c r="P53">
        <v>351.2</v>
      </c>
      <c r="Q53">
        <v>137.39999999999998</v>
      </c>
      <c r="R53">
        <v>0</v>
      </c>
      <c r="S53">
        <v>0</v>
      </c>
      <c r="T53">
        <v>213.8</v>
      </c>
      <c r="U53">
        <v>562.4</v>
      </c>
      <c r="V53" s="2">
        <v>0.62446657183499288</v>
      </c>
      <c r="W53">
        <f t="shared" si="1"/>
        <v>0</v>
      </c>
      <c r="X53">
        <v>562.4</v>
      </c>
      <c r="Y53" s="2">
        <v>0.62446657183499288</v>
      </c>
    </row>
    <row r="54" spans="1:25" x14ac:dyDescent="0.2">
      <c r="A54" s="11" t="s">
        <v>112</v>
      </c>
      <c r="B54" s="19" t="s">
        <v>113</v>
      </c>
      <c r="C54" s="8">
        <v>1.8</v>
      </c>
      <c r="D54" s="8">
        <v>2.1</v>
      </c>
      <c r="E54" s="8">
        <v>0</v>
      </c>
      <c r="F54" s="8">
        <v>0</v>
      </c>
      <c r="G54" s="8">
        <v>-0.30000000000000004</v>
      </c>
      <c r="H54" s="8">
        <v>4.3</v>
      </c>
      <c r="I54" s="6">
        <v>0.41860465116279072</v>
      </c>
      <c r="J54">
        <f t="shared" si="0"/>
        <v>0</v>
      </c>
      <c r="K54" s="8">
        <v>4.3</v>
      </c>
      <c r="L54" s="6">
        <v>0.41860465116279072</v>
      </c>
      <c r="N54" s="17">
        <v>1003</v>
      </c>
      <c r="O54" t="s">
        <v>195</v>
      </c>
      <c r="P54">
        <v>2.2000000000000002</v>
      </c>
      <c r="Q54">
        <v>0.79999999999999993</v>
      </c>
      <c r="R54">
        <v>0</v>
      </c>
      <c r="S54">
        <v>0</v>
      </c>
      <c r="T54">
        <v>1.4000000000000001</v>
      </c>
      <c r="U54">
        <v>2.3000000000000003</v>
      </c>
      <c r="V54" s="2">
        <v>0.9565217391304347</v>
      </c>
      <c r="W54">
        <f t="shared" si="1"/>
        <v>0</v>
      </c>
      <c r="X54">
        <v>2.3000000000000003</v>
      </c>
      <c r="Y54" s="2">
        <v>0.9565217391304347</v>
      </c>
    </row>
    <row r="55" spans="1:25" x14ac:dyDescent="0.2">
      <c r="A55" s="11" t="s">
        <v>114</v>
      </c>
      <c r="B55" s="19" t="s">
        <v>115</v>
      </c>
      <c r="C55" s="8">
        <v>126.59999999999998</v>
      </c>
      <c r="D55" s="8">
        <v>72.099999999999994</v>
      </c>
      <c r="E55" s="8">
        <v>0</v>
      </c>
      <c r="F55" s="8">
        <v>0</v>
      </c>
      <c r="G55" s="8">
        <v>54.499999999999986</v>
      </c>
      <c r="H55" s="8">
        <v>128.89999999999995</v>
      </c>
      <c r="I55" s="6">
        <v>0.98215671062839438</v>
      </c>
      <c r="J55">
        <f t="shared" si="0"/>
        <v>0</v>
      </c>
      <c r="K55" s="8">
        <v>128.89999999999995</v>
      </c>
      <c r="L55" s="6">
        <v>0.98215671062839438</v>
      </c>
      <c r="N55" s="17">
        <v>1004</v>
      </c>
      <c r="O55" t="s">
        <v>196</v>
      </c>
      <c r="P55">
        <v>9.3000000000000007</v>
      </c>
      <c r="Q55">
        <v>2.7</v>
      </c>
      <c r="R55">
        <v>0</v>
      </c>
      <c r="S55">
        <v>0</v>
      </c>
      <c r="T55">
        <v>6.6</v>
      </c>
      <c r="U55">
        <v>12.199999999999998</v>
      </c>
      <c r="V55" s="2">
        <v>0.76229508196721329</v>
      </c>
      <c r="W55">
        <f t="shared" si="1"/>
        <v>2.9000000000000004</v>
      </c>
      <c r="X55">
        <v>9.2999999999999972</v>
      </c>
      <c r="Y55" s="2">
        <v>1.0000000000000004</v>
      </c>
    </row>
    <row r="56" spans="1:25" x14ac:dyDescent="0.2">
      <c r="A56" s="11" t="s">
        <v>116</v>
      </c>
      <c r="B56" s="19" t="s">
        <v>117</v>
      </c>
      <c r="C56" s="8">
        <v>0.9</v>
      </c>
      <c r="D56" s="8">
        <v>5.0999999999999996</v>
      </c>
      <c r="E56" s="8">
        <v>0</v>
      </c>
      <c r="F56" s="8">
        <v>0</v>
      </c>
      <c r="G56" s="8">
        <v>-4.1999999999999993</v>
      </c>
      <c r="H56" s="8">
        <v>17.900000000000002</v>
      </c>
      <c r="I56" s="6">
        <v>5.0279329608938543E-2</v>
      </c>
      <c r="J56">
        <f t="shared" si="0"/>
        <v>0</v>
      </c>
      <c r="K56" s="8">
        <v>17.900000000000002</v>
      </c>
      <c r="L56" s="6">
        <v>5.0279329608938543E-2</v>
      </c>
      <c r="N56" s="17">
        <v>1005</v>
      </c>
      <c r="O56" t="s">
        <v>197</v>
      </c>
      <c r="P56">
        <v>6.3</v>
      </c>
      <c r="Q56">
        <v>2.6</v>
      </c>
      <c r="R56">
        <v>0</v>
      </c>
      <c r="S56">
        <v>0</v>
      </c>
      <c r="T56">
        <v>3.6999999999999997</v>
      </c>
      <c r="U56">
        <v>6.6999999999999993</v>
      </c>
      <c r="V56" s="2">
        <v>0.94029850746268662</v>
      </c>
      <c r="W56">
        <f t="shared" si="1"/>
        <v>0</v>
      </c>
      <c r="X56">
        <v>6.6999999999999993</v>
      </c>
      <c r="Y56" s="2">
        <v>0.94029850746268662</v>
      </c>
    </row>
    <row r="57" spans="1:25" x14ac:dyDescent="0.2">
      <c r="A57" s="11" t="s">
        <v>118</v>
      </c>
      <c r="B57" s="19" t="s">
        <v>119</v>
      </c>
      <c r="C57" s="8">
        <v>45</v>
      </c>
      <c r="D57" s="8">
        <v>33</v>
      </c>
      <c r="E57" s="8">
        <v>7.8</v>
      </c>
      <c r="F57" s="8">
        <v>0</v>
      </c>
      <c r="G57" s="8">
        <v>4.2000000000000028</v>
      </c>
      <c r="H57" s="8">
        <v>203.9</v>
      </c>
      <c r="I57" s="6">
        <v>0.22069641981363414</v>
      </c>
      <c r="J57">
        <f t="shared" si="0"/>
        <v>38.900000000000006</v>
      </c>
      <c r="K57" s="8">
        <v>165</v>
      </c>
      <c r="L57" s="6">
        <v>0.27272727272727271</v>
      </c>
      <c r="N57" s="17">
        <v>1006</v>
      </c>
      <c r="O57" t="s">
        <v>198</v>
      </c>
      <c r="P57">
        <v>0.1</v>
      </c>
      <c r="Q57">
        <v>0</v>
      </c>
      <c r="R57">
        <v>0</v>
      </c>
      <c r="S57">
        <v>0</v>
      </c>
      <c r="T57">
        <v>0.1</v>
      </c>
      <c r="U57">
        <v>115.79999999999998</v>
      </c>
      <c r="V57" s="2">
        <v>8.635578583765114E-4</v>
      </c>
      <c r="W57">
        <f t="shared" si="1"/>
        <v>0</v>
      </c>
      <c r="X57">
        <v>115.79999999999998</v>
      </c>
      <c r="Y57" s="2">
        <v>8.635578583765114E-4</v>
      </c>
    </row>
    <row r="58" spans="1:25" x14ac:dyDescent="0.2">
      <c r="A58" s="11" t="s">
        <v>120</v>
      </c>
      <c r="B58" s="19" t="s">
        <v>121</v>
      </c>
      <c r="C58" s="8">
        <v>24</v>
      </c>
      <c r="D58" s="8">
        <v>13.899999999999999</v>
      </c>
      <c r="E58" s="8">
        <v>0</v>
      </c>
      <c r="F58" s="8">
        <v>0</v>
      </c>
      <c r="G58" s="8">
        <v>10.100000000000001</v>
      </c>
      <c r="H58" s="8">
        <v>35.299999999999997</v>
      </c>
      <c r="I58" s="6">
        <v>0.67988668555240794</v>
      </c>
      <c r="J58">
        <f t="shared" si="0"/>
        <v>0</v>
      </c>
      <c r="K58" s="8">
        <v>35.299999999999997</v>
      </c>
      <c r="L58" s="6">
        <v>0.67988668555240794</v>
      </c>
    </row>
    <row r="59" spans="1:25" x14ac:dyDescent="0.2">
      <c r="A59" s="11" t="s">
        <v>122</v>
      </c>
      <c r="B59" s="19" t="s">
        <v>123</v>
      </c>
      <c r="C59" s="8">
        <v>18</v>
      </c>
      <c r="D59" s="8">
        <v>9</v>
      </c>
      <c r="E59" s="8">
        <v>0</v>
      </c>
      <c r="F59" s="8">
        <v>0</v>
      </c>
      <c r="G59" s="8">
        <v>9</v>
      </c>
      <c r="H59" s="8">
        <v>18.399999999999999</v>
      </c>
      <c r="I59" s="6">
        <v>0.97826086956521752</v>
      </c>
      <c r="J59">
        <f t="shared" si="0"/>
        <v>0</v>
      </c>
      <c r="K59" s="8">
        <v>18.399999999999999</v>
      </c>
      <c r="L59" s="6">
        <v>0.97826086956521752</v>
      </c>
      <c r="O59" t="s">
        <v>213</v>
      </c>
    </row>
    <row r="60" spans="1:25" x14ac:dyDescent="0.2">
      <c r="O60" t="s">
        <v>214</v>
      </c>
      <c r="P60" s="32">
        <v>3514.6999999999989</v>
      </c>
      <c r="Q60" s="32">
        <v>1891.0999999999995</v>
      </c>
      <c r="R60" s="32">
        <v>178.00000000000003</v>
      </c>
      <c r="S60" s="32">
        <v>14.200000000000001</v>
      </c>
      <c r="T60" s="32">
        <v>1431.4</v>
      </c>
      <c r="U60" s="32">
        <v>8767.7000000000007</v>
      </c>
      <c r="V60" s="33">
        <v>0.40086909907957602</v>
      </c>
      <c r="W60" s="32">
        <v>293.49999999999994</v>
      </c>
      <c r="X60" s="32">
        <v>8474.2000000000007</v>
      </c>
      <c r="Y60" s="33">
        <v>0.41475301503386736</v>
      </c>
    </row>
    <row r="61" spans="1:25" x14ac:dyDescent="0.2">
      <c r="C61" s="263">
        <f>SUM(C2:C60)</f>
        <v>3514.7000000000012</v>
      </c>
      <c r="D61" s="263">
        <f t="shared" ref="D61:L61" si="2">SUM(D2:D60)</f>
        <v>1891.0999999999995</v>
      </c>
      <c r="E61" s="263">
        <f t="shared" si="2"/>
        <v>178</v>
      </c>
      <c r="F61" s="263">
        <f t="shared" si="2"/>
        <v>14.2</v>
      </c>
      <c r="G61" s="263">
        <f t="shared" si="2"/>
        <v>1431.4000000000008</v>
      </c>
      <c r="H61" s="263">
        <f t="shared" si="2"/>
        <v>8767.6999999999953</v>
      </c>
      <c r="I61" s="263">
        <f t="shared" si="2"/>
        <v>29.607298814837197</v>
      </c>
      <c r="J61" s="263">
        <f t="shared" si="2"/>
        <v>293.5</v>
      </c>
      <c r="K61" s="263">
        <f t="shared" si="2"/>
        <v>8474.1999999999989</v>
      </c>
      <c r="L61" s="263">
        <f t="shared" si="2"/>
        <v>29.84024183993526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3514.7000000000012</v>
      </c>
      <c r="Q62" s="32">
        <v>1891.0999999999995</v>
      </c>
      <c r="R62" s="32">
        <v>178</v>
      </c>
      <c r="S62" s="32">
        <v>14.2</v>
      </c>
      <c r="T62" s="32">
        <v>1431.4000000000008</v>
      </c>
      <c r="U62" s="32">
        <v>8767.6999999999953</v>
      </c>
      <c r="V62" s="33">
        <v>0.40086909907957652</v>
      </c>
      <c r="W62" s="32">
        <v>293.49999999999994</v>
      </c>
      <c r="X62" s="32">
        <v>8474.1999999999953</v>
      </c>
      <c r="Y62" s="33">
        <v>0.41475301503386786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3514.6999999999957</v>
      </c>
      <c r="Q64" s="32">
        <v>1891.0999999999988</v>
      </c>
      <c r="R64" s="32">
        <v>178.00000000000003</v>
      </c>
      <c r="S64" s="32">
        <v>14.2</v>
      </c>
      <c r="T64" s="32">
        <v>1431.3999999999967</v>
      </c>
      <c r="U64" s="32">
        <v>8767.7000000000171</v>
      </c>
      <c r="V64" s="33">
        <v>0.40086909907957491</v>
      </c>
      <c r="W64" s="32">
        <v>293.5</v>
      </c>
      <c r="X64" s="32">
        <v>8474.2000000000153</v>
      </c>
      <c r="Y64" s="33">
        <v>0.41475301503386625</v>
      </c>
    </row>
    <row r="67" spans="15:25" x14ac:dyDescent="0.2">
      <c r="P67" s="32">
        <v>3514.6999999999953</v>
      </c>
      <c r="Q67" s="32">
        <v>1891.0999999999992</v>
      </c>
      <c r="R67" s="32">
        <v>178</v>
      </c>
      <c r="S67" s="32">
        <v>14.2</v>
      </c>
      <c r="T67" s="32">
        <v>1431.3999999999976</v>
      </c>
      <c r="U67" s="32">
        <v>8767.7000000000135</v>
      </c>
      <c r="V67" s="33">
        <v>0.40086909907957502</v>
      </c>
      <c r="W67" s="32">
        <v>293.50000000000006</v>
      </c>
      <c r="X67" s="32">
        <v>8474.2000000000098</v>
      </c>
      <c r="Y67" s="33">
        <v>0.41475301503386647</v>
      </c>
    </row>
    <row r="68" spans="15:25" x14ac:dyDescent="0.2">
      <c r="O68" s="259" t="s">
        <v>325</v>
      </c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topLeftCell="E34" workbookViewId="0">
      <selection activeCell="O68" sqref="O68"/>
    </sheetView>
  </sheetViews>
  <sheetFormatPr defaultRowHeight="12.75" x14ac:dyDescent="0.2"/>
  <cols>
    <col min="1" max="1" width="9.140625" style="8"/>
    <col min="2" max="2" width="14.85546875" style="8" bestFit="1" customWidth="1"/>
    <col min="3" max="10" width="9.140625" style="8"/>
    <col min="11" max="11" width="10.7109375" style="8" customWidth="1"/>
    <col min="12" max="12" width="11.28515625" style="8" customWidth="1"/>
    <col min="13" max="13" width="2.85546875" style="13" customWidth="1"/>
    <col min="15" max="15" width="22.28515625" customWidth="1"/>
    <col min="26" max="16384" width="9.140625" style="8"/>
  </cols>
  <sheetData>
    <row r="1" spans="1:25" ht="76.5" x14ac:dyDescent="0.2">
      <c r="A1" s="8" t="s">
        <v>6</v>
      </c>
      <c r="B1" s="8" t="s">
        <v>7</v>
      </c>
      <c r="C1" s="8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142</v>
      </c>
      <c r="I1" s="9" t="s">
        <v>5</v>
      </c>
      <c r="J1" s="7" t="s">
        <v>144</v>
      </c>
      <c r="K1" s="10" t="s">
        <v>133</v>
      </c>
      <c r="L1" s="9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11" t="s">
        <v>8</v>
      </c>
      <c r="B2" s="19" t="s">
        <v>9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6">
        <v>0</v>
      </c>
      <c r="J2">
        <f>H2-K2</f>
        <v>0</v>
      </c>
      <c r="K2" s="8">
        <v>0</v>
      </c>
      <c r="L2" s="6">
        <v>0</v>
      </c>
      <c r="N2" s="17">
        <v>101</v>
      </c>
      <c r="O2" t="s">
        <v>147</v>
      </c>
      <c r="P2">
        <v>2.7</v>
      </c>
      <c r="Q2">
        <v>0.8</v>
      </c>
      <c r="R2">
        <v>0</v>
      </c>
      <c r="S2">
        <v>0</v>
      </c>
      <c r="T2">
        <v>1.9000000000000001</v>
      </c>
      <c r="U2">
        <v>199.3</v>
      </c>
      <c r="V2" s="2">
        <v>1.3547415955845458E-2</v>
      </c>
      <c r="W2">
        <f>U2-X2</f>
        <v>13.800000000000011</v>
      </c>
      <c r="X2">
        <v>185.5</v>
      </c>
      <c r="Y2" s="2">
        <v>1.4555256064690028E-2</v>
      </c>
    </row>
    <row r="3" spans="1:25" x14ac:dyDescent="0.2">
      <c r="A3" s="11" t="s">
        <v>10</v>
      </c>
      <c r="B3" s="19" t="s">
        <v>11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6">
        <v>0</v>
      </c>
      <c r="J3">
        <f t="shared" ref="J3:J59" si="0">H3-K3</f>
        <v>0</v>
      </c>
      <c r="K3" s="8">
        <v>0</v>
      </c>
      <c r="L3" s="6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f t="shared" ref="W3:W57" si="1">U3-X3</f>
        <v>0</v>
      </c>
      <c r="X3">
        <v>0</v>
      </c>
      <c r="Y3" s="2">
        <v>0</v>
      </c>
    </row>
    <row r="4" spans="1:25" x14ac:dyDescent="0.2">
      <c r="A4" s="11" t="s">
        <v>12</v>
      </c>
      <c r="B4" s="19" t="s">
        <v>13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6">
        <v>0</v>
      </c>
      <c r="J4">
        <f t="shared" si="0"/>
        <v>0</v>
      </c>
      <c r="K4" s="8">
        <v>0</v>
      </c>
      <c r="L4" s="6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f t="shared" si="1"/>
        <v>0</v>
      </c>
      <c r="X4">
        <v>0</v>
      </c>
      <c r="Y4" s="2">
        <v>0</v>
      </c>
    </row>
    <row r="5" spans="1:25" x14ac:dyDescent="0.2">
      <c r="A5" s="11" t="s">
        <v>14</v>
      </c>
      <c r="B5" s="19" t="s">
        <v>15</v>
      </c>
      <c r="C5" s="8">
        <v>9.1999999999999993</v>
      </c>
      <c r="D5" s="8">
        <v>0.6</v>
      </c>
      <c r="E5" s="8">
        <v>0</v>
      </c>
      <c r="F5" s="8">
        <v>12.3</v>
      </c>
      <c r="G5" s="8">
        <v>-3.7000000000000011</v>
      </c>
      <c r="H5" s="8">
        <v>98.800000000000011</v>
      </c>
      <c r="I5" s="6">
        <v>9.3117408906882568E-2</v>
      </c>
      <c r="J5">
        <f t="shared" si="0"/>
        <v>2.7999999999999972</v>
      </c>
      <c r="K5" s="8">
        <v>96.000000000000014</v>
      </c>
      <c r="L5" s="6">
        <v>9.5833333333333312E-2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f t="shared" si="1"/>
        <v>0</v>
      </c>
      <c r="X5">
        <v>0</v>
      </c>
      <c r="Y5" s="2">
        <v>0</v>
      </c>
    </row>
    <row r="6" spans="1:25" x14ac:dyDescent="0.2">
      <c r="A6" s="11" t="s">
        <v>16</v>
      </c>
      <c r="B6" s="19" t="s">
        <v>17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6">
        <v>0</v>
      </c>
      <c r="J6">
        <f t="shared" si="0"/>
        <v>0</v>
      </c>
      <c r="K6" s="8">
        <v>0</v>
      </c>
      <c r="L6" s="6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0.7</v>
      </c>
      <c r="V6" s="2">
        <v>0</v>
      </c>
      <c r="W6">
        <f t="shared" si="1"/>
        <v>0</v>
      </c>
      <c r="X6">
        <v>0.7</v>
      </c>
      <c r="Y6" s="2">
        <v>0</v>
      </c>
    </row>
    <row r="7" spans="1:25" x14ac:dyDescent="0.2">
      <c r="A7" s="11" t="s">
        <v>18</v>
      </c>
      <c r="B7" s="19" t="s">
        <v>19</v>
      </c>
      <c r="C7" s="8">
        <v>7.3</v>
      </c>
      <c r="D7" s="8">
        <v>0.4</v>
      </c>
      <c r="E7" s="8">
        <v>0</v>
      </c>
      <c r="F7" s="8">
        <v>1.6</v>
      </c>
      <c r="G7" s="8">
        <v>5.3</v>
      </c>
      <c r="H7" s="8">
        <v>158.5</v>
      </c>
      <c r="I7" s="6">
        <v>4.6056782334384858E-2</v>
      </c>
      <c r="J7">
        <f t="shared" si="0"/>
        <v>24.400000000000006</v>
      </c>
      <c r="K7" s="8">
        <v>134.1</v>
      </c>
      <c r="L7" s="6">
        <v>5.4436987322893364E-2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 s="2">
        <v>0</v>
      </c>
      <c r="W7">
        <f t="shared" si="1"/>
        <v>0</v>
      </c>
      <c r="X7">
        <v>1</v>
      </c>
      <c r="Y7" s="2">
        <v>0</v>
      </c>
    </row>
    <row r="8" spans="1:25" x14ac:dyDescent="0.2">
      <c r="A8" s="11" t="s">
        <v>20</v>
      </c>
      <c r="B8" s="19" t="s">
        <v>21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1</v>
      </c>
      <c r="I8" s="6">
        <v>0</v>
      </c>
      <c r="J8">
        <f t="shared" si="0"/>
        <v>0</v>
      </c>
      <c r="K8" s="8">
        <v>1</v>
      </c>
      <c r="L8" s="6">
        <v>0</v>
      </c>
      <c r="N8" s="17">
        <v>301</v>
      </c>
      <c r="O8" t="s">
        <v>153</v>
      </c>
      <c r="P8">
        <v>0</v>
      </c>
      <c r="Q8">
        <v>0.3</v>
      </c>
      <c r="R8">
        <v>0</v>
      </c>
      <c r="S8">
        <v>0</v>
      </c>
      <c r="T8">
        <v>-0.3</v>
      </c>
      <c r="U8">
        <v>0.4</v>
      </c>
      <c r="V8" s="2">
        <v>0</v>
      </c>
      <c r="W8">
        <f t="shared" si="1"/>
        <v>0</v>
      </c>
      <c r="X8">
        <v>0.4</v>
      </c>
      <c r="Y8" s="2">
        <v>0</v>
      </c>
    </row>
    <row r="9" spans="1:25" x14ac:dyDescent="0.2">
      <c r="A9" s="11" t="s">
        <v>22</v>
      </c>
      <c r="B9" s="19" t="s">
        <v>23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6">
        <v>0</v>
      </c>
      <c r="J9">
        <f t="shared" si="0"/>
        <v>0</v>
      </c>
      <c r="K9" s="8">
        <v>0</v>
      </c>
      <c r="L9" s="6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f t="shared" si="1"/>
        <v>0</v>
      </c>
      <c r="X9">
        <v>0</v>
      </c>
      <c r="Y9" s="2">
        <v>0</v>
      </c>
    </row>
    <row r="10" spans="1:25" x14ac:dyDescent="0.2">
      <c r="A10" s="11" t="s">
        <v>24</v>
      </c>
      <c r="B10" s="19" t="s">
        <v>25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6">
        <v>0</v>
      </c>
      <c r="J10">
        <f t="shared" si="0"/>
        <v>0</v>
      </c>
      <c r="K10" s="8">
        <v>0</v>
      </c>
      <c r="L10" s="6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f t="shared" si="1"/>
        <v>0</v>
      </c>
      <c r="X10">
        <v>0</v>
      </c>
      <c r="Y10" s="2">
        <v>0</v>
      </c>
    </row>
    <row r="11" spans="1:25" x14ac:dyDescent="0.2">
      <c r="A11" s="11" t="s">
        <v>26</v>
      </c>
      <c r="B11" s="19" t="s">
        <v>27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34.5</v>
      </c>
      <c r="I11" s="6">
        <v>0</v>
      </c>
      <c r="J11">
        <f t="shared" si="0"/>
        <v>0</v>
      </c>
      <c r="K11" s="8">
        <v>34.5</v>
      </c>
      <c r="L11" s="6">
        <v>0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25.8</v>
      </c>
      <c r="V11" s="2">
        <v>0</v>
      </c>
      <c r="W11">
        <f t="shared" si="1"/>
        <v>0</v>
      </c>
      <c r="X11">
        <v>25.8</v>
      </c>
      <c r="Y11" s="2">
        <v>0</v>
      </c>
    </row>
    <row r="12" spans="1:25" x14ac:dyDescent="0.2">
      <c r="A12" s="11" t="s">
        <v>28</v>
      </c>
      <c r="B12" s="19" t="s">
        <v>29</v>
      </c>
      <c r="C12" s="8">
        <v>5.6</v>
      </c>
      <c r="D12" s="8">
        <v>0.5</v>
      </c>
      <c r="E12" s="8">
        <v>0</v>
      </c>
      <c r="F12" s="8">
        <v>3.4000000000000004</v>
      </c>
      <c r="G12" s="8">
        <v>1.6999999999999993</v>
      </c>
      <c r="H12" s="8">
        <v>84.6</v>
      </c>
      <c r="I12" s="6">
        <v>6.6193853427895979E-2</v>
      </c>
      <c r="J12">
        <f t="shared" si="0"/>
        <v>5</v>
      </c>
      <c r="K12" s="8">
        <v>79.599999999999994</v>
      </c>
      <c r="L12" s="6">
        <v>7.0351758793969849E-2</v>
      </c>
      <c r="N12" s="17">
        <v>403</v>
      </c>
      <c r="O12" t="s">
        <v>156</v>
      </c>
      <c r="P12">
        <v>0</v>
      </c>
      <c r="Q12">
        <v>0</v>
      </c>
      <c r="R12">
        <v>0</v>
      </c>
      <c r="S12">
        <v>0</v>
      </c>
      <c r="T12">
        <v>0</v>
      </c>
      <c r="U12">
        <v>5.3999999999999995</v>
      </c>
      <c r="V12" s="2">
        <v>0</v>
      </c>
      <c r="W12">
        <f t="shared" si="1"/>
        <v>0</v>
      </c>
      <c r="X12">
        <v>5.3999999999999995</v>
      </c>
      <c r="Y12" s="2">
        <v>0</v>
      </c>
    </row>
    <row r="13" spans="1:25" x14ac:dyDescent="0.2">
      <c r="A13" s="11" t="s">
        <v>30</v>
      </c>
      <c r="B13" s="19" t="s">
        <v>31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6">
        <v>0</v>
      </c>
      <c r="J13">
        <f t="shared" si="0"/>
        <v>0</v>
      </c>
      <c r="K13" s="8">
        <v>0</v>
      </c>
      <c r="L13" s="6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 s="2">
        <v>0</v>
      </c>
      <c r="W13">
        <f t="shared" si="1"/>
        <v>0</v>
      </c>
      <c r="X13">
        <v>1</v>
      </c>
      <c r="Y13" s="2">
        <v>0</v>
      </c>
    </row>
    <row r="14" spans="1:25" x14ac:dyDescent="0.2">
      <c r="A14" s="11" t="s">
        <v>32</v>
      </c>
      <c r="B14" s="19" t="s">
        <v>33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30.3</v>
      </c>
      <c r="I14" s="6">
        <v>0</v>
      </c>
      <c r="J14">
        <f t="shared" si="0"/>
        <v>0</v>
      </c>
      <c r="K14" s="8">
        <v>30.3</v>
      </c>
      <c r="L14" s="6">
        <v>0</v>
      </c>
      <c r="N14" s="17">
        <v>501</v>
      </c>
      <c r="O14" t="s">
        <v>157</v>
      </c>
      <c r="P14">
        <v>0</v>
      </c>
      <c r="Q14">
        <v>0.79999999999999993</v>
      </c>
      <c r="R14">
        <v>0</v>
      </c>
      <c r="S14">
        <v>0</v>
      </c>
      <c r="T14">
        <v>-0.79999999999999993</v>
      </c>
      <c r="U14">
        <v>14.1</v>
      </c>
      <c r="V14" s="2">
        <v>0</v>
      </c>
      <c r="W14">
        <f t="shared" si="1"/>
        <v>0</v>
      </c>
      <c r="X14">
        <v>14.1</v>
      </c>
      <c r="Y14" s="2">
        <v>0</v>
      </c>
    </row>
    <row r="15" spans="1:25" x14ac:dyDescent="0.2">
      <c r="A15" s="11" t="s">
        <v>34</v>
      </c>
      <c r="B15" s="19" t="s">
        <v>35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6">
        <v>0</v>
      </c>
      <c r="J15">
        <f t="shared" si="0"/>
        <v>0</v>
      </c>
      <c r="K15" s="8">
        <v>0</v>
      </c>
      <c r="L15" s="6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f t="shared" si="1"/>
        <v>0</v>
      </c>
      <c r="X15">
        <v>0</v>
      </c>
      <c r="Y15" s="2">
        <v>0</v>
      </c>
    </row>
    <row r="16" spans="1:25" x14ac:dyDescent="0.2">
      <c r="A16" s="11" t="s">
        <v>36</v>
      </c>
      <c r="B16" s="19" t="s">
        <v>37</v>
      </c>
      <c r="C16" s="8">
        <v>23.1</v>
      </c>
      <c r="D16" s="8">
        <v>19.8</v>
      </c>
      <c r="E16" s="8">
        <v>0</v>
      </c>
      <c r="F16" s="8">
        <v>0</v>
      </c>
      <c r="G16" s="8">
        <v>3.3000000000000007</v>
      </c>
      <c r="H16" s="8">
        <v>43</v>
      </c>
      <c r="I16" s="6">
        <v>0.53720930232558139</v>
      </c>
      <c r="J16">
        <f t="shared" si="0"/>
        <v>0</v>
      </c>
      <c r="K16" s="8">
        <v>43</v>
      </c>
      <c r="L16" s="6">
        <v>0.53720930232558139</v>
      </c>
      <c r="N16" s="17">
        <v>503</v>
      </c>
      <c r="O16" t="s">
        <v>159</v>
      </c>
      <c r="P16">
        <v>0</v>
      </c>
      <c r="Q16">
        <v>0.1</v>
      </c>
      <c r="R16">
        <v>0</v>
      </c>
      <c r="S16">
        <v>0</v>
      </c>
      <c r="T16">
        <v>-0.1</v>
      </c>
      <c r="U16">
        <v>0.2</v>
      </c>
      <c r="V16" s="2">
        <v>0</v>
      </c>
      <c r="W16">
        <f t="shared" si="1"/>
        <v>0</v>
      </c>
      <c r="X16">
        <v>0.2</v>
      </c>
      <c r="Y16" s="2">
        <v>0</v>
      </c>
    </row>
    <row r="17" spans="1:25" x14ac:dyDescent="0.2">
      <c r="A17" s="11" t="s">
        <v>38</v>
      </c>
      <c r="B17" s="19" t="s">
        <v>39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6">
        <v>0</v>
      </c>
      <c r="J17">
        <f t="shared" si="0"/>
        <v>0</v>
      </c>
      <c r="K17" s="8">
        <v>0</v>
      </c>
      <c r="L17" s="6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</v>
      </c>
      <c r="V17" s="2">
        <v>0</v>
      </c>
      <c r="W17">
        <f t="shared" si="1"/>
        <v>0</v>
      </c>
      <c r="X17">
        <v>1</v>
      </c>
      <c r="Y17" s="2">
        <v>0</v>
      </c>
    </row>
    <row r="18" spans="1:25" x14ac:dyDescent="0.2">
      <c r="A18" s="11" t="s">
        <v>40</v>
      </c>
      <c r="B18" s="19" t="s">
        <v>41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6">
        <v>0</v>
      </c>
      <c r="J18">
        <f t="shared" si="0"/>
        <v>0</v>
      </c>
      <c r="K18" s="8">
        <v>0</v>
      </c>
      <c r="L18" s="6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f t="shared" si="1"/>
        <v>0</v>
      </c>
      <c r="X18">
        <v>0</v>
      </c>
      <c r="Y18" s="2">
        <v>0</v>
      </c>
    </row>
    <row r="19" spans="1:25" x14ac:dyDescent="0.2">
      <c r="A19" s="11" t="s">
        <v>42</v>
      </c>
      <c r="B19" s="19" t="s">
        <v>43</v>
      </c>
      <c r="C19" s="8">
        <v>6.3</v>
      </c>
      <c r="D19" s="8">
        <v>0.79999999999999993</v>
      </c>
      <c r="E19" s="8">
        <v>0</v>
      </c>
      <c r="F19" s="8">
        <v>0</v>
      </c>
      <c r="G19" s="8">
        <v>5.5</v>
      </c>
      <c r="H19" s="8">
        <v>24.599999999999998</v>
      </c>
      <c r="I19" s="6">
        <v>0.25609756097560976</v>
      </c>
      <c r="J19">
        <f t="shared" si="0"/>
        <v>0.5</v>
      </c>
      <c r="K19" s="8">
        <v>24.099999999999998</v>
      </c>
      <c r="L19" s="6">
        <v>0.26141078838174275</v>
      </c>
      <c r="N19" s="17">
        <v>506</v>
      </c>
      <c r="O19" t="s">
        <v>162</v>
      </c>
      <c r="P19">
        <v>8.7000000000000011</v>
      </c>
      <c r="Q19">
        <v>0.4</v>
      </c>
      <c r="R19">
        <v>0</v>
      </c>
      <c r="S19">
        <v>1.2</v>
      </c>
      <c r="T19">
        <v>7.1</v>
      </c>
      <c r="U19">
        <v>169.9</v>
      </c>
      <c r="V19" s="2">
        <v>5.1206592113007654E-2</v>
      </c>
      <c r="W19">
        <f t="shared" si="1"/>
        <v>16.900000000000006</v>
      </c>
      <c r="X19">
        <v>153</v>
      </c>
      <c r="Y19" s="2">
        <v>5.6862745098039222E-2</v>
      </c>
    </row>
    <row r="20" spans="1:25" x14ac:dyDescent="0.2">
      <c r="A20" s="11" t="s">
        <v>44</v>
      </c>
      <c r="B20" s="19" t="s">
        <v>45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25.8</v>
      </c>
      <c r="I20" s="6">
        <v>0</v>
      </c>
      <c r="J20">
        <f t="shared" si="0"/>
        <v>0</v>
      </c>
      <c r="K20" s="8">
        <v>25.8</v>
      </c>
      <c r="L20" s="6">
        <v>0</v>
      </c>
      <c r="N20" s="17">
        <v>507</v>
      </c>
      <c r="O20" t="s">
        <v>163</v>
      </c>
      <c r="P20">
        <v>13.4</v>
      </c>
      <c r="Q20">
        <v>1.1000000000000001</v>
      </c>
      <c r="R20">
        <v>0</v>
      </c>
      <c r="S20">
        <v>16.100000000000001</v>
      </c>
      <c r="T20">
        <v>-3.8000000000000003</v>
      </c>
      <c r="U20">
        <v>183.6</v>
      </c>
      <c r="V20" s="2">
        <v>7.29847494553377E-2</v>
      </c>
      <c r="W20">
        <f t="shared" si="1"/>
        <v>25.5</v>
      </c>
      <c r="X20">
        <v>158.1</v>
      </c>
      <c r="Y20" s="2">
        <v>8.4756483238456679E-2</v>
      </c>
    </row>
    <row r="21" spans="1:25" x14ac:dyDescent="0.2">
      <c r="A21" s="11" t="s">
        <v>46</v>
      </c>
      <c r="B21" s="19" t="s">
        <v>47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6">
        <v>0</v>
      </c>
      <c r="J21">
        <f t="shared" si="0"/>
        <v>0</v>
      </c>
      <c r="K21" s="8">
        <v>0</v>
      </c>
      <c r="L21" s="6">
        <v>0</v>
      </c>
      <c r="N21" s="17">
        <v>508</v>
      </c>
      <c r="O21" t="s">
        <v>164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 s="2">
        <v>0</v>
      </c>
      <c r="W21">
        <f t="shared" si="1"/>
        <v>0</v>
      </c>
      <c r="X21">
        <v>2</v>
      </c>
      <c r="Y21" s="2">
        <v>0</v>
      </c>
    </row>
    <row r="22" spans="1:25" x14ac:dyDescent="0.2">
      <c r="A22" s="11" t="s">
        <v>48</v>
      </c>
      <c r="B22" s="19" t="s">
        <v>49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6">
        <v>0</v>
      </c>
      <c r="J22">
        <f t="shared" si="0"/>
        <v>0</v>
      </c>
      <c r="K22" s="8">
        <v>0</v>
      </c>
      <c r="L22" s="6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f t="shared" si="1"/>
        <v>0</v>
      </c>
      <c r="X22">
        <v>0</v>
      </c>
      <c r="Y22" s="2">
        <v>0</v>
      </c>
    </row>
    <row r="23" spans="1:25" x14ac:dyDescent="0.2">
      <c r="A23" s="11" t="s">
        <v>50</v>
      </c>
      <c r="B23" s="19" t="s">
        <v>51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6">
        <v>0</v>
      </c>
      <c r="J23">
        <f t="shared" si="0"/>
        <v>0</v>
      </c>
      <c r="K23" s="8">
        <v>0</v>
      </c>
      <c r="L23" s="6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54.199999999999996</v>
      </c>
      <c r="V23" s="2">
        <v>0</v>
      </c>
      <c r="W23">
        <f t="shared" si="1"/>
        <v>14.899999999999999</v>
      </c>
      <c r="X23">
        <v>39.299999999999997</v>
      </c>
      <c r="Y23" s="2">
        <v>0</v>
      </c>
    </row>
    <row r="24" spans="1:25" x14ac:dyDescent="0.2">
      <c r="A24" s="11" t="s">
        <v>52</v>
      </c>
      <c r="B24" s="19" t="s">
        <v>53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6">
        <v>0</v>
      </c>
      <c r="J24">
        <f t="shared" si="0"/>
        <v>0</v>
      </c>
      <c r="K24" s="8">
        <v>0</v>
      </c>
      <c r="L24" s="6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1.7</v>
      </c>
      <c r="V24" s="2">
        <v>0</v>
      </c>
      <c r="W24">
        <f t="shared" si="1"/>
        <v>0</v>
      </c>
      <c r="X24">
        <v>1.7</v>
      </c>
      <c r="Y24" s="2">
        <v>0</v>
      </c>
    </row>
    <row r="25" spans="1:25" x14ac:dyDescent="0.2">
      <c r="A25" s="11" t="s">
        <v>54</v>
      </c>
      <c r="B25" s="19" t="s">
        <v>55</v>
      </c>
      <c r="C25" s="8">
        <v>186.5</v>
      </c>
      <c r="D25" s="8">
        <v>0</v>
      </c>
      <c r="E25" s="8">
        <v>0</v>
      </c>
      <c r="F25" s="8">
        <v>0</v>
      </c>
      <c r="G25" s="8">
        <v>186.5</v>
      </c>
      <c r="H25" s="8">
        <v>455.2</v>
      </c>
      <c r="I25" s="6">
        <v>0.40971001757469244</v>
      </c>
      <c r="J25">
        <f t="shared" si="0"/>
        <v>0</v>
      </c>
      <c r="K25" s="8">
        <v>455.2</v>
      </c>
      <c r="L25" s="6">
        <v>0.40971001757469244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f t="shared" si="1"/>
        <v>0</v>
      </c>
      <c r="X25">
        <v>0</v>
      </c>
      <c r="Y25" s="2">
        <v>0</v>
      </c>
    </row>
    <row r="26" spans="1:25" x14ac:dyDescent="0.2">
      <c r="A26" s="11" t="s">
        <v>56</v>
      </c>
      <c r="B26" s="8" t="s">
        <v>57</v>
      </c>
      <c r="C26" s="8">
        <v>0</v>
      </c>
      <c r="D26" s="8">
        <v>0.30000000000000004</v>
      </c>
      <c r="E26" s="8">
        <v>0</v>
      </c>
      <c r="F26" s="8">
        <v>0</v>
      </c>
      <c r="G26" s="8">
        <v>-0.30000000000000004</v>
      </c>
      <c r="H26" s="8">
        <v>77.900000000000006</v>
      </c>
      <c r="I26" s="6">
        <v>0</v>
      </c>
      <c r="J26">
        <f t="shared" si="0"/>
        <v>3.9000000000000057</v>
      </c>
      <c r="K26" s="8">
        <v>74</v>
      </c>
      <c r="L26" s="6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1.8</v>
      </c>
      <c r="V26" s="2">
        <v>0</v>
      </c>
      <c r="W26">
        <f t="shared" si="1"/>
        <v>0</v>
      </c>
      <c r="X26">
        <v>1.8</v>
      </c>
      <c r="Y26" s="2">
        <v>0</v>
      </c>
    </row>
    <row r="27" spans="1:25" x14ac:dyDescent="0.2">
      <c r="A27" s="11" t="s">
        <v>58</v>
      </c>
      <c r="B27" s="19" t="s">
        <v>59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6">
        <v>0</v>
      </c>
      <c r="J27">
        <f t="shared" si="0"/>
        <v>0</v>
      </c>
      <c r="K27" s="8">
        <v>0</v>
      </c>
      <c r="L27" s="6">
        <v>0</v>
      </c>
      <c r="N27" s="17">
        <v>603</v>
      </c>
      <c r="O27" t="s">
        <v>170</v>
      </c>
      <c r="P27">
        <v>0.8</v>
      </c>
      <c r="Q27">
        <v>0</v>
      </c>
      <c r="R27">
        <v>0</v>
      </c>
      <c r="S27">
        <v>0.1</v>
      </c>
      <c r="T27">
        <v>0.70000000000000007</v>
      </c>
      <c r="U27">
        <v>0.8</v>
      </c>
      <c r="V27" s="2">
        <v>1</v>
      </c>
      <c r="W27">
        <f t="shared" si="1"/>
        <v>0</v>
      </c>
      <c r="X27">
        <v>0.8</v>
      </c>
      <c r="Y27" s="2">
        <v>1</v>
      </c>
    </row>
    <row r="28" spans="1:25" x14ac:dyDescent="0.2">
      <c r="A28" s="11" t="s">
        <v>60</v>
      </c>
      <c r="B28" s="19" t="s">
        <v>61</v>
      </c>
      <c r="C28" s="8">
        <v>0</v>
      </c>
      <c r="D28" s="8">
        <v>0.3</v>
      </c>
      <c r="E28" s="8">
        <v>0</v>
      </c>
      <c r="F28" s="8">
        <v>0</v>
      </c>
      <c r="G28" s="8">
        <v>-0.3</v>
      </c>
      <c r="H28" s="8">
        <v>0.4</v>
      </c>
      <c r="I28" s="6">
        <v>0</v>
      </c>
      <c r="J28">
        <f t="shared" si="0"/>
        <v>0</v>
      </c>
      <c r="K28" s="8">
        <v>0.4</v>
      </c>
      <c r="L28" s="6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f t="shared" si="1"/>
        <v>0</v>
      </c>
      <c r="X28">
        <v>0</v>
      </c>
      <c r="Y28" s="2">
        <v>0</v>
      </c>
    </row>
    <row r="29" spans="1:25" x14ac:dyDescent="0.2">
      <c r="A29" s="11" t="s">
        <v>62</v>
      </c>
      <c r="B29" s="19" t="s">
        <v>63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0.7</v>
      </c>
      <c r="I29" s="6">
        <v>0</v>
      </c>
      <c r="J29">
        <f t="shared" si="0"/>
        <v>0</v>
      </c>
      <c r="K29" s="8">
        <v>0.7</v>
      </c>
      <c r="L29" s="6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11" t="s">
        <v>64</v>
      </c>
      <c r="B30" s="19" t="s">
        <v>65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0.6</v>
      </c>
      <c r="I30" s="6">
        <v>0</v>
      </c>
      <c r="J30">
        <f t="shared" si="0"/>
        <v>0</v>
      </c>
      <c r="K30" s="8">
        <v>0.6</v>
      </c>
      <c r="L30" s="6">
        <v>0</v>
      </c>
      <c r="N30" s="17">
        <v>606</v>
      </c>
      <c r="O30" t="s">
        <v>173</v>
      </c>
      <c r="P30">
        <v>176.3</v>
      </c>
      <c r="Q30">
        <v>0</v>
      </c>
      <c r="R30">
        <v>0</v>
      </c>
      <c r="S30">
        <v>0</v>
      </c>
      <c r="T30">
        <v>176.3</v>
      </c>
      <c r="U30">
        <v>408.5</v>
      </c>
      <c r="V30" s="2">
        <v>0.43157894736842106</v>
      </c>
      <c r="W30">
        <f t="shared" si="1"/>
        <v>0</v>
      </c>
      <c r="X30">
        <v>408.5</v>
      </c>
      <c r="Y30" s="2">
        <v>0.43157894736842106</v>
      </c>
    </row>
    <row r="31" spans="1:25" x14ac:dyDescent="0.2">
      <c r="A31" s="11" t="s">
        <v>66</v>
      </c>
      <c r="B31" s="19" t="s">
        <v>67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6">
        <v>0</v>
      </c>
      <c r="J31">
        <f t="shared" si="0"/>
        <v>0</v>
      </c>
      <c r="K31" s="8">
        <v>0</v>
      </c>
      <c r="L31" s="6">
        <v>0</v>
      </c>
      <c r="N31" s="17">
        <v>607</v>
      </c>
      <c r="O31" t="s">
        <v>174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2">
        <v>0</v>
      </c>
      <c r="W31">
        <f t="shared" si="1"/>
        <v>0</v>
      </c>
      <c r="X31">
        <v>0</v>
      </c>
      <c r="Y31" s="2">
        <v>0</v>
      </c>
    </row>
    <row r="32" spans="1:25" x14ac:dyDescent="0.2">
      <c r="A32" s="11" t="s">
        <v>68</v>
      </c>
      <c r="B32" s="19" t="s">
        <v>69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6">
        <v>0</v>
      </c>
      <c r="J32">
        <f t="shared" si="0"/>
        <v>0</v>
      </c>
      <c r="K32" s="8">
        <v>0</v>
      </c>
      <c r="L32" s="6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f t="shared" si="1"/>
        <v>0</v>
      </c>
      <c r="X32">
        <v>0</v>
      </c>
      <c r="Y32" s="2">
        <v>0</v>
      </c>
    </row>
    <row r="33" spans="1:25" x14ac:dyDescent="0.2">
      <c r="A33" s="11" t="s">
        <v>70</v>
      </c>
      <c r="B33" s="19" t="s">
        <v>71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6">
        <v>0</v>
      </c>
      <c r="J33">
        <f t="shared" si="0"/>
        <v>0</v>
      </c>
      <c r="K33" s="8">
        <v>0</v>
      </c>
      <c r="L33" s="6">
        <v>0</v>
      </c>
      <c r="N33" s="17">
        <v>609</v>
      </c>
      <c r="O33" t="s">
        <v>176</v>
      </c>
      <c r="P33">
        <v>10.199999999999999</v>
      </c>
      <c r="Q33">
        <v>0</v>
      </c>
      <c r="R33">
        <v>0</v>
      </c>
      <c r="S33">
        <v>0</v>
      </c>
      <c r="T33">
        <v>10.199999999999999</v>
      </c>
      <c r="U33">
        <v>46.699999999999996</v>
      </c>
      <c r="V33" s="2">
        <v>0.21841541755888652</v>
      </c>
      <c r="W33">
        <f t="shared" si="1"/>
        <v>0</v>
      </c>
      <c r="X33">
        <v>46.699999999999996</v>
      </c>
      <c r="Y33" s="2">
        <v>0.21841541755888652</v>
      </c>
    </row>
    <row r="34" spans="1:25" x14ac:dyDescent="0.2">
      <c r="A34" s="11" t="s">
        <v>72</v>
      </c>
      <c r="B34" s="19" t="s">
        <v>73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5.3999999999999995</v>
      </c>
      <c r="I34" s="6">
        <v>0</v>
      </c>
      <c r="J34">
        <f t="shared" si="0"/>
        <v>0</v>
      </c>
      <c r="K34" s="8">
        <v>5.3999999999999995</v>
      </c>
      <c r="L34" s="6">
        <v>0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f t="shared" si="1"/>
        <v>0</v>
      </c>
      <c r="X34">
        <v>0</v>
      </c>
      <c r="Y34" s="2">
        <v>0</v>
      </c>
    </row>
    <row r="35" spans="1:25" x14ac:dyDescent="0.2">
      <c r="A35" s="11" t="s">
        <v>74</v>
      </c>
      <c r="B35" s="19" t="s">
        <v>75</v>
      </c>
      <c r="C35" s="8">
        <v>0.8</v>
      </c>
      <c r="D35" s="8">
        <v>0</v>
      </c>
      <c r="E35" s="8">
        <v>0</v>
      </c>
      <c r="F35" s="8">
        <v>0.1</v>
      </c>
      <c r="G35" s="8">
        <v>0.70000000000000007</v>
      </c>
      <c r="H35" s="8">
        <v>41.8</v>
      </c>
      <c r="I35" s="6">
        <v>1.9138755980861247E-2</v>
      </c>
      <c r="J35">
        <f t="shared" si="0"/>
        <v>0</v>
      </c>
      <c r="K35" s="8">
        <v>41.8</v>
      </c>
      <c r="L35" s="6">
        <v>1.9138755980861247E-2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f t="shared" si="1"/>
        <v>0</v>
      </c>
      <c r="X35">
        <v>0</v>
      </c>
      <c r="Y35" s="2">
        <v>0</v>
      </c>
    </row>
    <row r="36" spans="1:25" x14ac:dyDescent="0.2">
      <c r="A36" s="11" t="s">
        <v>76</v>
      </c>
      <c r="B36" s="19" t="s">
        <v>77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6">
        <v>0</v>
      </c>
      <c r="J36">
        <f t="shared" si="0"/>
        <v>0</v>
      </c>
      <c r="K36" s="8">
        <v>0</v>
      </c>
      <c r="L36" s="6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f t="shared" si="1"/>
        <v>0</v>
      </c>
      <c r="X36">
        <v>0</v>
      </c>
      <c r="Y36" s="2">
        <v>0</v>
      </c>
    </row>
    <row r="37" spans="1:25" x14ac:dyDescent="0.2">
      <c r="A37" s="11" t="s">
        <v>78</v>
      </c>
      <c r="B37" s="19" t="s">
        <v>79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6">
        <v>0</v>
      </c>
      <c r="J37">
        <f t="shared" si="0"/>
        <v>0</v>
      </c>
      <c r="K37" s="8">
        <v>0</v>
      </c>
      <c r="L37" s="6">
        <v>0</v>
      </c>
      <c r="N37" s="17">
        <v>703</v>
      </c>
      <c r="O37" t="s">
        <v>180</v>
      </c>
      <c r="P37">
        <v>0</v>
      </c>
      <c r="Q37">
        <v>0</v>
      </c>
      <c r="R37">
        <v>0</v>
      </c>
      <c r="S37">
        <v>0</v>
      </c>
      <c r="T37">
        <v>0</v>
      </c>
      <c r="U37">
        <v>34.5</v>
      </c>
      <c r="V37" s="2">
        <v>0</v>
      </c>
      <c r="W37">
        <f t="shared" si="1"/>
        <v>0</v>
      </c>
      <c r="X37">
        <v>34.5</v>
      </c>
      <c r="Y37" s="2">
        <v>0</v>
      </c>
    </row>
    <row r="38" spans="1:25" x14ac:dyDescent="0.2">
      <c r="A38" s="11" t="s">
        <v>80</v>
      </c>
      <c r="B38" s="19" t="s">
        <v>81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1</v>
      </c>
      <c r="I38" s="6">
        <v>0</v>
      </c>
      <c r="J38">
        <f t="shared" si="0"/>
        <v>0</v>
      </c>
      <c r="K38" s="8">
        <v>1</v>
      </c>
      <c r="L38" s="6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f t="shared" si="1"/>
        <v>0</v>
      </c>
      <c r="X38">
        <v>0</v>
      </c>
      <c r="Y38" s="2">
        <v>0</v>
      </c>
    </row>
    <row r="39" spans="1:25" x14ac:dyDescent="0.2">
      <c r="A39" s="11" t="s">
        <v>82</v>
      </c>
      <c r="B39" s="19" t="s">
        <v>83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6">
        <v>0</v>
      </c>
      <c r="J39">
        <f t="shared" si="0"/>
        <v>0</v>
      </c>
      <c r="K39" s="8">
        <v>0</v>
      </c>
      <c r="L39" s="6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f t="shared" si="1"/>
        <v>0</v>
      </c>
      <c r="X39">
        <v>0</v>
      </c>
      <c r="Y39" s="2">
        <v>0</v>
      </c>
    </row>
    <row r="40" spans="1:25" x14ac:dyDescent="0.2">
      <c r="A40" s="11" t="s">
        <v>84</v>
      </c>
      <c r="B40" s="19" t="s">
        <v>85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1.8</v>
      </c>
      <c r="I40" s="6">
        <v>0</v>
      </c>
      <c r="J40">
        <f t="shared" si="0"/>
        <v>0</v>
      </c>
      <c r="K40" s="8">
        <v>1.8</v>
      </c>
      <c r="L40" s="6">
        <v>0</v>
      </c>
      <c r="N40" s="17">
        <v>706</v>
      </c>
      <c r="O40" t="s">
        <v>183</v>
      </c>
      <c r="P40">
        <v>2.8</v>
      </c>
      <c r="Q40">
        <v>1.5</v>
      </c>
      <c r="R40">
        <v>0</v>
      </c>
      <c r="S40">
        <v>0</v>
      </c>
      <c r="T40">
        <v>1.2999999999999998</v>
      </c>
      <c r="U40">
        <v>2.8</v>
      </c>
      <c r="V40" s="2">
        <v>1</v>
      </c>
      <c r="W40">
        <f t="shared" si="1"/>
        <v>0</v>
      </c>
      <c r="X40">
        <v>2.8</v>
      </c>
      <c r="Y40" s="2">
        <v>1</v>
      </c>
    </row>
    <row r="41" spans="1:25" x14ac:dyDescent="0.2">
      <c r="A41" s="11" t="s">
        <v>86</v>
      </c>
      <c r="B41" s="19" t="s">
        <v>87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6">
        <v>0</v>
      </c>
      <c r="J41">
        <f t="shared" si="0"/>
        <v>0</v>
      </c>
      <c r="K41" s="8">
        <v>0</v>
      </c>
      <c r="L41" s="6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f t="shared" si="1"/>
        <v>0</v>
      </c>
      <c r="X41">
        <v>0</v>
      </c>
      <c r="Y41" s="2">
        <v>0</v>
      </c>
    </row>
    <row r="42" spans="1:25" x14ac:dyDescent="0.2">
      <c r="A42" s="11" t="s">
        <v>88</v>
      </c>
      <c r="B42" s="19" t="s">
        <v>89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6">
        <v>0</v>
      </c>
      <c r="J42">
        <f t="shared" si="0"/>
        <v>0</v>
      </c>
      <c r="K42" s="8">
        <v>0</v>
      </c>
      <c r="L42" s="6">
        <v>0</v>
      </c>
      <c r="N42" s="17">
        <v>708</v>
      </c>
      <c r="O42" t="s">
        <v>185</v>
      </c>
      <c r="P42">
        <v>23.1</v>
      </c>
      <c r="Q42">
        <v>19.8</v>
      </c>
      <c r="R42">
        <v>0</v>
      </c>
      <c r="S42">
        <v>0</v>
      </c>
      <c r="T42">
        <v>3.3000000000000007</v>
      </c>
      <c r="U42">
        <v>43</v>
      </c>
      <c r="V42" s="2">
        <v>0.53720930232558139</v>
      </c>
      <c r="W42">
        <f t="shared" si="1"/>
        <v>0</v>
      </c>
      <c r="X42">
        <v>43</v>
      </c>
      <c r="Y42" s="2">
        <v>0.53720930232558139</v>
      </c>
    </row>
    <row r="43" spans="1:25" x14ac:dyDescent="0.2">
      <c r="A43" s="11" t="s">
        <v>90</v>
      </c>
      <c r="B43" s="19" t="s">
        <v>91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6">
        <v>0</v>
      </c>
      <c r="J43">
        <f t="shared" si="0"/>
        <v>0</v>
      </c>
      <c r="K43" s="8">
        <v>0</v>
      </c>
      <c r="L43" s="6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f t="shared" si="1"/>
        <v>0</v>
      </c>
      <c r="X43">
        <v>0</v>
      </c>
      <c r="Y43" s="2">
        <v>0</v>
      </c>
    </row>
    <row r="44" spans="1:25" x14ac:dyDescent="0.2">
      <c r="A44" s="11" t="s">
        <v>92</v>
      </c>
      <c r="B44" s="19" t="s">
        <v>93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6">
        <v>0</v>
      </c>
      <c r="J44">
        <f t="shared" si="0"/>
        <v>0</v>
      </c>
      <c r="K44" s="8">
        <v>0</v>
      </c>
      <c r="L44" s="6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f t="shared" si="1"/>
        <v>0</v>
      </c>
      <c r="X44">
        <v>0</v>
      </c>
      <c r="Y44" s="2">
        <v>0</v>
      </c>
    </row>
    <row r="45" spans="1:25" x14ac:dyDescent="0.2">
      <c r="A45" s="11" t="s">
        <v>94</v>
      </c>
      <c r="B45" s="19" t="s">
        <v>95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6">
        <v>0</v>
      </c>
      <c r="J45">
        <f t="shared" si="0"/>
        <v>0</v>
      </c>
      <c r="K45" s="8">
        <v>0</v>
      </c>
      <c r="L45" s="6">
        <v>0</v>
      </c>
      <c r="N45" s="17">
        <v>801</v>
      </c>
      <c r="O45" t="s">
        <v>43</v>
      </c>
      <c r="P45">
        <v>6.3</v>
      </c>
      <c r="Q45">
        <v>0.30000000000000004</v>
      </c>
      <c r="R45">
        <v>0</v>
      </c>
      <c r="S45">
        <v>0</v>
      </c>
      <c r="T45">
        <v>5.9999999999999991</v>
      </c>
      <c r="U45">
        <v>16.599999999999998</v>
      </c>
      <c r="V45" s="2">
        <v>0.37951807228915668</v>
      </c>
      <c r="W45">
        <f t="shared" si="1"/>
        <v>0.5</v>
      </c>
      <c r="X45">
        <v>16.099999999999998</v>
      </c>
      <c r="Y45" s="2">
        <v>0.39130434782608697</v>
      </c>
    </row>
    <row r="46" spans="1:25" x14ac:dyDescent="0.2">
      <c r="A46" s="11" t="s">
        <v>96</v>
      </c>
      <c r="B46" s="19" t="s">
        <v>97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6">
        <v>0</v>
      </c>
      <c r="J46">
        <f t="shared" si="0"/>
        <v>0</v>
      </c>
      <c r="K46" s="8">
        <v>0</v>
      </c>
      <c r="L46" s="6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f t="shared" si="1"/>
        <v>0</v>
      </c>
      <c r="X46">
        <v>0</v>
      </c>
      <c r="Y46" s="2">
        <v>0</v>
      </c>
    </row>
    <row r="47" spans="1:25" x14ac:dyDescent="0.2">
      <c r="A47" s="11" t="s">
        <v>98</v>
      </c>
      <c r="B47" s="19" t="s">
        <v>99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6">
        <v>0</v>
      </c>
      <c r="J47">
        <f t="shared" si="0"/>
        <v>0</v>
      </c>
      <c r="K47" s="8">
        <v>0</v>
      </c>
      <c r="L47" s="6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f t="shared" si="1"/>
        <v>0</v>
      </c>
      <c r="X47">
        <v>0</v>
      </c>
      <c r="Y47" s="2">
        <v>0</v>
      </c>
    </row>
    <row r="48" spans="1:25" x14ac:dyDescent="0.2">
      <c r="A48" s="11" t="s">
        <v>100</v>
      </c>
      <c r="B48" s="19" t="s">
        <v>101</v>
      </c>
      <c r="C48" s="8">
        <v>2.7</v>
      </c>
      <c r="D48" s="8">
        <v>0.8</v>
      </c>
      <c r="E48" s="8">
        <v>0</v>
      </c>
      <c r="F48" s="8">
        <v>0</v>
      </c>
      <c r="G48" s="8">
        <v>1.9000000000000001</v>
      </c>
      <c r="H48" s="8">
        <v>127.5</v>
      </c>
      <c r="I48" s="6">
        <v>2.1176470588235297E-2</v>
      </c>
      <c r="J48">
        <f t="shared" si="0"/>
        <v>9.9000000000000057</v>
      </c>
      <c r="K48" s="8">
        <v>117.6</v>
      </c>
      <c r="L48" s="6">
        <v>2.2959183673469389E-2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f t="shared" si="1"/>
        <v>0</v>
      </c>
      <c r="X48">
        <v>0</v>
      </c>
      <c r="Y48" s="2">
        <v>0</v>
      </c>
    </row>
    <row r="49" spans="1:25" x14ac:dyDescent="0.2">
      <c r="A49" s="11" t="s">
        <v>102</v>
      </c>
      <c r="B49" s="19" t="s">
        <v>103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6">
        <v>0</v>
      </c>
      <c r="J49">
        <f t="shared" si="0"/>
        <v>0</v>
      </c>
      <c r="K49" s="8">
        <v>0</v>
      </c>
      <c r="L49" s="6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f t="shared" si="1"/>
        <v>0</v>
      </c>
      <c r="X49">
        <v>0</v>
      </c>
      <c r="Y49" s="2">
        <v>0</v>
      </c>
    </row>
    <row r="50" spans="1:25" x14ac:dyDescent="0.2">
      <c r="A50" s="11" t="s">
        <v>104</v>
      </c>
      <c r="B50" s="19" t="s">
        <v>105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6">
        <v>0</v>
      </c>
      <c r="J50">
        <f t="shared" si="0"/>
        <v>0</v>
      </c>
      <c r="K50" s="8">
        <v>0</v>
      </c>
      <c r="L50" s="6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f t="shared" si="1"/>
        <v>0</v>
      </c>
      <c r="X50">
        <v>0</v>
      </c>
      <c r="Y50" s="2">
        <v>0</v>
      </c>
    </row>
    <row r="51" spans="1:25" x14ac:dyDescent="0.2">
      <c r="A51" s="11" t="s">
        <v>106</v>
      </c>
      <c r="B51" s="19" t="s">
        <v>107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6">
        <v>0</v>
      </c>
      <c r="J51">
        <f t="shared" si="0"/>
        <v>0</v>
      </c>
      <c r="K51" s="8">
        <v>0</v>
      </c>
      <c r="L51" s="6">
        <v>0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f t="shared" si="1"/>
        <v>0</v>
      </c>
      <c r="X51">
        <v>0</v>
      </c>
      <c r="Y51" s="2">
        <v>0</v>
      </c>
    </row>
    <row r="52" spans="1:25" x14ac:dyDescent="0.2">
      <c r="A52" s="11" t="s">
        <v>108</v>
      </c>
      <c r="B52" s="19" t="s">
        <v>109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11.6</v>
      </c>
      <c r="I52" s="6">
        <v>0</v>
      </c>
      <c r="J52">
        <f t="shared" si="0"/>
        <v>10.199999999999999</v>
      </c>
      <c r="K52" s="8">
        <v>1.4000000000000004</v>
      </c>
      <c r="L52" s="6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f t="shared" si="1"/>
        <v>0</v>
      </c>
      <c r="X52">
        <v>0</v>
      </c>
      <c r="Y52" s="2">
        <v>0</v>
      </c>
    </row>
    <row r="53" spans="1:25" x14ac:dyDescent="0.2">
      <c r="A53" s="11" t="s">
        <v>110</v>
      </c>
      <c r="B53" s="19" t="s">
        <v>111</v>
      </c>
      <c r="C53" s="8">
        <v>0</v>
      </c>
      <c r="D53" s="8">
        <v>0.2</v>
      </c>
      <c r="E53" s="8">
        <v>0</v>
      </c>
      <c r="F53" s="8">
        <v>0</v>
      </c>
      <c r="G53" s="8">
        <v>-0.2</v>
      </c>
      <c r="H53" s="8">
        <v>1.2</v>
      </c>
      <c r="I53" s="6">
        <v>0</v>
      </c>
      <c r="J53">
        <f t="shared" si="0"/>
        <v>0</v>
      </c>
      <c r="K53" s="8">
        <v>1.2</v>
      </c>
      <c r="L53" s="6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f t="shared" si="1"/>
        <v>0</v>
      </c>
      <c r="X53">
        <v>0</v>
      </c>
      <c r="Y53" s="2">
        <v>0</v>
      </c>
    </row>
    <row r="54" spans="1:25" x14ac:dyDescent="0.2">
      <c r="A54" s="11" t="s">
        <v>112</v>
      </c>
      <c r="B54" s="19" t="s">
        <v>113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6">
        <v>0</v>
      </c>
      <c r="J54">
        <f t="shared" si="0"/>
        <v>0</v>
      </c>
      <c r="K54" s="8">
        <v>0</v>
      </c>
      <c r="L54" s="6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f t="shared" si="1"/>
        <v>0</v>
      </c>
      <c r="X54">
        <v>0</v>
      </c>
      <c r="Y54" s="2">
        <v>0</v>
      </c>
    </row>
    <row r="55" spans="1:25" x14ac:dyDescent="0.2">
      <c r="A55" s="11" t="s">
        <v>114</v>
      </c>
      <c r="B55" s="19" t="s">
        <v>115</v>
      </c>
      <c r="C55" s="8">
        <v>2.8</v>
      </c>
      <c r="D55" s="8">
        <v>1.5</v>
      </c>
      <c r="E55" s="8">
        <v>0</v>
      </c>
      <c r="F55" s="8">
        <v>0</v>
      </c>
      <c r="G55" s="8">
        <v>1.2999999999999998</v>
      </c>
      <c r="H55" s="8">
        <v>2.8</v>
      </c>
      <c r="I55" s="6">
        <v>1</v>
      </c>
      <c r="J55">
        <f t="shared" si="0"/>
        <v>0</v>
      </c>
      <c r="K55" s="8">
        <v>2.8</v>
      </c>
      <c r="L55" s="6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f t="shared" si="1"/>
        <v>0</v>
      </c>
      <c r="X55">
        <v>0</v>
      </c>
      <c r="Y55" s="2">
        <v>0</v>
      </c>
    </row>
    <row r="56" spans="1:25" x14ac:dyDescent="0.2">
      <c r="A56" s="11" t="s">
        <v>116</v>
      </c>
      <c r="B56" s="19" t="s">
        <v>117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6">
        <v>0</v>
      </c>
      <c r="J56">
        <f t="shared" si="0"/>
        <v>0</v>
      </c>
      <c r="K56" s="8">
        <v>0</v>
      </c>
      <c r="L56" s="6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f t="shared" si="1"/>
        <v>0</v>
      </c>
      <c r="X56">
        <v>0</v>
      </c>
      <c r="Y56" s="2">
        <v>0</v>
      </c>
    </row>
    <row r="57" spans="1:25" x14ac:dyDescent="0.2">
      <c r="A57" s="11" t="s">
        <v>118</v>
      </c>
      <c r="B57" s="19" t="s">
        <v>119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6">
        <v>0</v>
      </c>
      <c r="J57">
        <f t="shared" si="0"/>
        <v>0</v>
      </c>
      <c r="K57" s="8">
        <v>0</v>
      </c>
      <c r="L57" s="6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30.3</v>
      </c>
      <c r="V57" s="2">
        <v>0</v>
      </c>
      <c r="W57">
        <f t="shared" si="1"/>
        <v>0</v>
      </c>
      <c r="X57">
        <v>30.3</v>
      </c>
      <c r="Y57" s="2">
        <v>0</v>
      </c>
    </row>
    <row r="58" spans="1:25" x14ac:dyDescent="0.2">
      <c r="A58" s="11" t="s">
        <v>120</v>
      </c>
      <c r="B58" s="19" t="s">
        <v>121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14.9</v>
      </c>
      <c r="I58" s="6">
        <v>0</v>
      </c>
      <c r="J58">
        <f t="shared" si="0"/>
        <v>14.9</v>
      </c>
      <c r="K58" s="8">
        <v>0</v>
      </c>
      <c r="L58" s="6">
        <v>0</v>
      </c>
    </row>
    <row r="59" spans="1:25" x14ac:dyDescent="0.2">
      <c r="A59" s="11" t="s">
        <v>122</v>
      </c>
      <c r="B59" s="19" t="s">
        <v>123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1.4</v>
      </c>
      <c r="I59" s="6">
        <v>0</v>
      </c>
      <c r="J59">
        <f t="shared" si="0"/>
        <v>0</v>
      </c>
      <c r="K59" s="8">
        <v>1.4</v>
      </c>
      <c r="L59" s="6">
        <v>0</v>
      </c>
      <c r="O59" t="s">
        <v>213</v>
      </c>
    </row>
    <row r="60" spans="1:25" x14ac:dyDescent="0.2">
      <c r="O60" t="s">
        <v>214</v>
      </c>
      <c r="P60" s="32">
        <v>244.3</v>
      </c>
      <c r="Q60" s="32">
        <v>25.2</v>
      </c>
      <c r="R60" s="32">
        <v>0</v>
      </c>
      <c r="S60" s="32">
        <v>17.400000000000002</v>
      </c>
      <c r="T60" s="32">
        <v>201.70000000000002</v>
      </c>
      <c r="U60" s="32">
        <v>1245.3</v>
      </c>
      <c r="V60" s="33">
        <v>0.19617762788083196</v>
      </c>
      <c r="W60" s="32">
        <v>71.600000000000009</v>
      </c>
      <c r="X60" s="32">
        <v>1173.7</v>
      </c>
      <c r="Y60" s="33">
        <v>0.20814518190338246</v>
      </c>
    </row>
    <row r="61" spans="1:25" x14ac:dyDescent="0.2">
      <c r="C61" s="263">
        <f>SUM(C2:C60)</f>
        <v>244.3</v>
      </c>
      <c r="D61" s="263">
        <f t="shared" ref="D61:K61" si="2">SUM(D2:D60)</f>
        <v>25.200000000000003</v>
      </c>
      <c r="E61" s="263">
        <f t="shared" si="2"/>
        <v>0</v>
      </c>
      <c r="F61" s="263">
        <f t="shared" si="2"/>
        <v>17.400000000000002</v>
      </c>
      <c r="G61" s="263">
        <f t="shared" si="2"/>
        <v>201.7</v>
      </c>
      <c r="H61" s="263">
        <f t="shared" si="2"/>
        <v>1245.3000000000002</v>
      </c>
      <c r="I61" s="6">
        <v>0</v>
      </c>
      <c r="J61" s="263">
        <f t="shared" si="2"/>
        <v>71.600000000000023</v>
      </c>
      <c r="K61" s="263">
        <f t="shared" si="2"/>
        <v>1173.7000000000003</v>
      </c>
      <c r="L61" s="6">
        <v>0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244.3</v>
      </c>
      <c r="Q62" s="32">
        <v>25.200000000000003</v>
      </c>
      <c r="R62" s="32">
        <v>0</v>
      </c>
      <c r="S62" s="32">
        <v>17.400000000000002</v>
      </c>
      <c r="T62" s="32">
        <v>201.7</v>
      </c>
      <c r="U62" s="32">
        <v>1245.3000000000002</v>
      </c>
      <c r="V62" s="33">
        <v>0.1961776278808319</v>
      </c>
      <c r="W62" s="32">
        <v>71.600000000000009</v>
      </c>
      <c r="X62" s="32">
        <v>1173.7000000000003</v>
      </c>
      <c r="Y62" s="33">
        <v>0.20814518190338244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244.29999999999998</v>
      </c>
      <c r="Q64" s="32">
        <v>25.200000000000003</v>
      </c>
      <c r="R64" s="32">
        <v>0</v>
      </c>
      <c r="S64" s="32">
        <v>17.400000000000002</v>
      </c>
      <c r="T64" s="32">
        <v>201.70000000000002</v>
      </c>
      <c r="U64" s="32">
        <v>1245.3</v>
      </c>
      <c r="V64" s="33">
        <v>0.19617762788083193</v>
      </c>
      <c r="W64" s="32">
        <v>71.600000000000009</v>
      </c>
      <c r="X64" s="32">
        <v>1173.6999999999996</v>
      </c>
      <c r="Y64" s="33">
        <v>0.20814518190338252</v>
      </c>
    </row>
    <row r="67" spans="15:25" x14ac:dyDescent="0.2">
      <c r="P67" s="32">
        <v>244.3</v>
      </c>
      <c r="Q67" s="32">
        <v>25.200000000000003</v>
      </c>
      <c r="R67" s="32">
        <v>0</v>
      </c>
      <c r="S67" s="32">
        <v>17.400000000000002</v>
      </c>
      <c r="T67" s="32">
        <v>201.7</v>
      </c>
      <c r="U67" s="32">
        <v>1245.3000000000002</v>
      </c>
      <c r="V67" s="2">
        <v>0.1961776278808319</v>
      </c>
      <c r="W67" s="32">
        <v>71.600000000000009</v>
      </c>
      <c r="X67" s="32">
        <v>1173.7000000000003</v>
      </c>
      <c r="Y67" s="2">
        <v>0.20814518190338244</v>
      </c>
    </row>
    <row r="68" spans="15:25" x14ac:dyDescent="0.2">
      <c r="O68" s="259" t="s">
        <v>325</v>
      </c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"/>
  <sheetViews>
    <sheetView topLeftCell="H31" workbookViewId="0">
      <selection activeCell="P60" sqref="P60:Y60"/>
    </sheetView>
  </sheetViews>
  <sheetFormatPr defaultRowHeight="12.75" x14ac:dyDescent="0.2"/>
  <cols>
    <col min="2" max="2" width="12.140625" customWidth="1"/>
    <col min="11" max="12" width="10.57031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125</v>
      </c>
      <c r="F1" s="1" t="s">
        <v>3</v>
      </c>
      <c r="G1" s="1" t="s">
        <v>4</v>
      </c>
      <c r="H1" s="1" t="s">
        <v>143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6" t="s">
        <v>322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6.3999999999999995</v>
      </c>
      <c r="D2">
        <v>0.9</v>
      </c>
      <c r="E2">
        <v>0</v>
      </c>
      <c r="F2">
        <v>0.2</v>
      </c>
      <c r="G2">
        <v>5.2999999999999989</v>
      </c>
      <c r="H2">
        <v>12.999999999999998</v>
      </c>
      <c r="I2" s="6">
        <v>0.49230769230769234</v>
      </c>
      <c r="J2">
        <v>0.5</v>
      </c>
      <c r="K2">
        <v>12.499999999999998</v>
      </c>
      <c r="L2" s="6">
        <v>0.51200000000000001</v>
      </c>
      <c r="N2" s="17">
        <v>101</v>
      </c>
      <c r="O2" t="s">
        <v>147</v>
      </c>
      <c r="P2">
        <v>197.7</v>
      </c>
      <c r="Q2">
        <v>51.900000000000006</v>
      </c>
      <c r="R2">
        <v>0</v>
      </c>
      <c r="S2">
        <v>20.700000000000003</v>
      </c>
      <c r="T2">
        <v>125.09999999999998</v>
      </c>
      <c r="U2">
        <v>588.1</v>
      </c>
      <c r="V2" s="33">
        <v>0.3361673184832511</v>
      </c>
      <c r="W2">
        <v>56.5</v>
      </c>
      <c r="X2">
        <v>531.6</v>
      </c>
      <c r="Y2" s="33">
        <v>0.37189616252821667</v>
      </c>
    </row>
    <row r="3" spans="1:25" x14ac:dyDescent="0.2">
      <c r="A3" s="3" t="s">
        <v>10</v>
      </c>
      <c r="B3" s="18" t="s">
        <v>11</v>
      </c>
      <c r="C3">
        <v>0</v>
      </c>
      <c r="D3">
        <v>1.3</v>
      </c>
      <c r="E3">
        <v>0</v>
      </c>
      <c r="F3">
        <v>0</v>
      </c>
      <c r="G3">
        <v>-1.3</v>
      </c>
      <c r="H3">
        <v>14.7</v>
      </c>
      <c r="I3" s="6">
        <v>0</v>
      </c>
      <c r="J3">
        <v>8.6999999999999993</v>
      </c>
      <c r="K3">
        <v>6</v>
      </c>
      <c r="L3" s="6">
        <v>0</v>
      </c>
      <c r="N3" s="17">
        <v>102</v>
      </c>
      <c r="O3" t="s">
        <v>148</v>
      </c>
      <c r="P3">
        <v>7.6999999999999993</v>
      </c>
      <c r="Q3">
        <v>3.2</v>
      </c>
      <c r="R3">
        <v>0</v>
      </c>
      <c r="S3">
        <v>0.2</v>
      </c>
      <c r="T3">
        <v>4.2999999999999989</v>
      </c>
      <c r="U3">
        <v>28.4</v>
      </c>
      <c r="V3" s="33">
        <v>0.27112676056338025</v>
      </c>
      <c r="W3">
        <v>0</v>
      </c>
      <c r="X3">
        <v>28.4</v>
      </c>
      <c r="Y3" s="33">
        <v>0.27112676056338025</v>
      </c>
    </row>
    <row r="4" spans="1:25" x14ac:dyDescent="0.2">
      <c r="A4" s="3" t="s">
        <v>12</v>
      </c>
      <c r="B4" s="18" t="s">
        <v>13</v>
      </c>
      <c r="C4">
        <v>1.2</v>
      </c>
      <c r="D4">
        <v>1.2000000000000002</v>
      </c>
      <c r="E4">
        <v>0</v>
      </c>
      <c r="F4">
        <v>0.30000000000000004</v>
      </c>
      <c r="G4">
        <v>-0.30000000000000027</v>
      </c>
      <c r="H4">
        <v>14.700000000000001</v>
      </c>
      <c r="I4" s="6">
        <v>8.1632653061224483E-2</v>
      </c>
      <c r="J4">
        <v>0</v>
      </c>
      <c r="K4">
        <v>14.700000000000001</v>
      </c>
      <c r="L4" s="6">
        <v>8.1632653061224483E-2</v>
      </c>
      <c r="N4" s="17">
        <v>103</v>
      </c>
      <c r="O4" t="s">
        <v>149</v>
      </c>
      <c r="P4">
        <v>74.900000000000006</v>
      </c>
      <c r="Q4">
        <v>15.299999999999999</v>
      </c>
      <c r="R4">
        <v>0</v>
      </c>
      <c r="S4">
        <v>0</v>
      </c>
      <c r="T4">
        <v>59.600000000000009</v>
      </c>
      <c r="U4">
        <v>96.899999999999991</v>
      </c>
      <c r="V4" s="33">
        <v>0.77296181630546967</v>
      </c>
      <c r="W4">
        <v>0</v>
      </c>
      <c r="X4">
        <v>96.899999999999991</v>
      </c>
      <c r="Y4" s="33">
        <v>0.77296181630546967</v>
      </c>
    </row>
    <row r="5" spans="1:25" x14ac:dyDescent="0.2">
      <c r="A5" s="3" t="s">
        <v>14</v>
      </c>
      <c r="B5" s="18" t="s">
        <v>15</v>
      </c>
      <c r="C5">
        <v>366.4</v>
      </c>
      <c r="D5">
        <v>95.600000000000009</v>
      </c>
      <c r="E5">
        <v>0</v>
      </c>
      <c r="F5">
        <v>99.8</v>
      </c>
      <c r="G5">
        <v>170.99999999999997</v>
      </c>
      <c r="H5">
        <v>1164.1999999999998</v>
      </c>
      <c r="I5" s="6">
        <v>0.31472255626181073</v>
      </c>
      <c r="J5">
        <v>28.7</v>
      </c>
      <c r="K5">
        <v>1135.4999999999998</v>
      </c>
      <c r="L5" s="6">
        <v>0.32267723469837079</v>
      </c>
      <c r="N5" s="17">
        <v>104</v>
      </c>
      <c r="O5" t="s">
        <v>150</v>
      </c>
      <c r="P5">
        <v>50.599999999999994</v>
      </c>
      <c r="Q5">
        <v>5.2000000000000011</v>
      </c>
      <c r="R5">
        <v>0</v>
      </c>
      <c r="S5">
        <v>0</v>
      </c>
      <c r="T5">
        <v>45.399999999999991</v>
      </c>
      <c r="U5">
        <v>77.300000000000011</v>
      </c>
      <c r="V5" s="33">
        <v>0.65459249676584719</v>
      </c>
      <c r="W5">
        <v>2</v>
      </c>
      <c r="X5">
        <v>75.300000000000011</v>
      </c>
      <c r="Y5" s="33">
        <v>0.67197875166002641</v>
      </c>
    </row>
    <row r="6" spans="1:25" x14ac:dyDescent="0.2">
      <c r="A6" s="3" t="s">
        <v>16</v>
      </c>
      <c r="B6" s="18" t="s">
        <v>17</v>
      </c>
      <c r="C6">
        <v>1.3</v>
      </c>
      <c r="D6">
        <v>0.4</v>
      </c>
      <c r="E6">
        <v>0</v>
      </c>
      <c r="F6">
        <v>0</v>
      </c>
      <c r="G6">
        <v>0.9</v>
      </c>
      <c r="H6">
        <v>5.0999999999999996</v>
      </c>
      <c r="I6" s="6">
        <v>0.25490196078431376</v>
      </c>
      <c r="J6">
        <v>0</v>
      </c>
      <c r="K6">
        <v>5.0999999999999996</v>
      </c>
      <c r="L6" s="6">
        <v>0.25490196078431376</v>
      </c>
      <c r="N6" s="17">
        <v>201</v>
      </c>
      <c r="O6" t="s">
        <v>151</v>
      </c>
      <c r="P6">
        <v>57.600000000000009</v>
      </c>
      <c r="Q6">
        <v>3</v>
      </c>
      <c r="R6">
        <v>0</v>
      </c>
      <c r="S6">
        <v>0</v>
      </c>
      <c r="T6">
        <v>54.600000000000009</v>
      </c>
      <c r="U6">
        <v>80</v>
      </c>
      <c r="V6" s="33">
        <v>0.72000000000000008</v>
      </c>
      <c r="W6">
        <v>0</v>
      </c>
      <c r="X6">
        <v>80</v>
      </c>
      <c r="Y6" s="33">
        <v>0.72000000000000008</v>
      </c>
    </row>
    <row r="7" spans="1:25" x14ac:dyDescent="0.2">
      <c r="A7" s="3" t="s">
        <v>18</v>
      </c>
      <c r="B7" s="18" t="s">
        <v>19</v>
      </c>
      <c r="C7">
        <v>161.70000000000002</v>
      </c>
      <c r="D7">
        <v>38.700000000000003</v>
      </c>
      <c r="E7">
        <v>0</v>
      </c>
      <c r="F7">
        <v>34.799999999999997</v>
      </c>
      <c r="G7">
        <v>88.200000000000017</v>
      </c>
      <c r="H7">
        <v>1198.7999999999997</v>
      </c>
      <c r="I7" s="6">
        <v>0.13488488488488493</v>
      </c>
      <c r="J7">
        <v>114.30000000000001</v>
      </c>
      <c r="K7">
        <v>1084.4999999999998</v>
      </c>
      <c r="L7" s="6">
        <v>0.14910096818810517</v>
      </c>
      <c r="N7" s="17">
        <v>202</v>
      </c>
      <c r="O7" t="s">
        <v>152</v>
      </c>
      <c r="P7">
        <v>20.900000000000006</v>
      </c>
      <c r="Q7">
        <v>1.6</v>
      </c>
      <c r="R7">
        <v>0</v>
      </c>
      <c r="S7">
        <v>0.2</v>
      </c>
      <c r="T7">
        <v>19.100000000000005</v>
      </c>
      <c r="U7">
        <v>26.100000000000005</v>
      </c>
      <c r="V7" s="33">
        <v>0.80076628352490431</v>
      </c>
      <c r="W7">
        <v>0.5</v>
      </c>
      <c r="X7">
        <v>25.600000000000005</v>
      </c>
      <c r="Y7" s="33">
        <v>0.81640625000000011</v>
      </c>
    </row>
    <row r="8" spans="1:25" x14ac:dyDescent="0.2">
      <c r="A8" s="3" t="s">
        <v>20</v>
      </c>
      <c r="B8" s="18" t="s">
        <v>21</v>
      </c>
      <c r="C8">
        <v>0.30000000000000004</v>
      </c>
      <c r="D8">
        <v>6.4</v>
      </c>
      <c r="E8">
        <v>0</v>
      </c>
      <c r="F8">
        <v>0.1</v>
      </c>
      <c r="G8">
        <v>-6.2</v>
      </c>
      <c r="H8">
        <v>118.39999999999999</v>
      </c>
      <c r="I8" s="6">
        <v>2.5337837837837844E-3</v>
      </c>
      <c r="J8">
        <v>0</v>
      </c>
      <c r="K8">
        <v>118.39999999999999</v>
      </c>
      <c r="L8" s="6">
        <v>2.5337837837837844E-3</v>
      </c>
      <c r="N8" s="17">
        <v>301</v>
      </c>
      <c r="O8" t="s">
        <v>153</v>
      </c>
      <c r="P8">
        <v>455.79999999999995</v>
      </c>
      <c r="Q8">
        <v>139.79999999999998</v>
      </c>
      <c r="R8">
        <v>2</v>
      </c>
      <c r="S8">
        <v>1.4</v>
      </c>
      <c r="T8">
        <v>312.59999999999997</v>
      </c>
      <c r="U8">
        <v>500.4</v>
      </c>
      <c r="V8" s="33">
        <v>0.91087130295763385</v>
      </c>
      <c r="W8">
        <v>2.8</v>
      </c>
      <c r="X8">
        <v>497.59999999999997</v>
      </c>
      <c r="Y8" s="33">
        <v>0.91599678456591638</v>
      </c>
    </row>
    <row r="9" spans="1:25" x14ac:dyDescent="0.2">
      <c r="A9" s="3" t="s">
        <v>22</v>
      </c>
      <c r="B9" s="18" t="s">
        <v>23</v>
      </c>
      <c r="C9">
        <v>4.5999999999999996</v>
      </c>
      <c r="D9">
        <v>2.2000000000000002</v>
      </c>
      <c r="E9">
        <v>0</v>
      </c>
      <c r="F9">
        <v>0</v>
      </c>
      <c r="G9">
        <v>2.3999999999999995</v>
      </c>
      <c r="H9">
        <v>10.7</v>
      </c>
      <c r="I9" s="6">
        <v>0.42990654205607476</v>
      </c>
      <c r="J9">
        <v>0</v>
      </c>
      <c r="K9">
        <v>10.7</v>
      </c>
      <c r="L9" s="6">
        <v>0.42990654205607476</v>
      </c>
      <c r="N9" s="17">
        <v>302</v>
      </c>
      <c r="O9" t="s">
        <v>154</v>
      </c>
      <c r="P9">
        <v>249.4</v>
      </c>
      <c r="Q9">
        <v>46.699999999999996</v>
      </c>
      <c r="R9">
        <v>0</v>
      </c>
      <c r="S9">
        <v>0</v>
      </c>
      <c r="T9">
        <v>202.70000000000002</v>
      </c>
      <c r="U9">
        <v>278.40000000000003</v>
      </c>
      <c r="V9" s="33">
        <v>0.89583333333333326</v>
      </c>
      <c r="W9">
        <v>0</v>
      </c>
      <c r="X9">
        <v>278.40000000000003</v>
      </c>
      <c r="Y9" s="33">
        <v>0.89583333333333326</v>
      </c>
    </row>
    <row r="10" spans="1:25" x14ac:dyDescent="0.2">
      <c r="A10" s="3" t="s">
        <v>24</v>
      </c>
      <c r="B10" s="18" t="s">
        <v>25</v>
      </c>
      <c r="C10">
        <v>0.4</v>
      </c>
      <c r="D10">
        <v>1</v>
      </c>
      <c r="E10">
        <v>0</v>
      </c>
      <c r="F10">
        <v>0.3</v>
      </c>
      <c r="G10">
        <v>-0.9</v>
      </c>
      <c r="H10">
        <v>16.5</v>
      </c>
      <c r="I10" s="6">
        <v>2.4242424242424242E-2</v>
      </c>
      <c r="J10">
        <v>1.2</v>
      </c>
      <c r="K10">
        <v>15.3</v>
      </c>
      <c r="L10" s="6">
        <v>2.6143790849673203E-2</v>
      </c>
      <c r="N10" s="17">
        <v>401</v>
      </c>
      <c r="O10" t="s">
        <v>93</v>
      </c>
      <c r="P10">
        <v>193.00000000000003</v>
      </c>
      <c r="Q10">
        <v>31.2</v>
      </c>
      <c r="R10">
        <v>41.4</v>
      </c>
      <c r="S10">
        <v>0</v>
      </c>
      <c r="T10">
        <v>120.40000000000003</v>
      </c>
      <c r="U10">
        <v>243.60000000000002</v>
      </c>
      <c r="V10" s="33">
        <v>0.79228243021346478</v>
      </c>
      <c r="W10">
        <v>0</v>
      </c>
      <c r="X10">
        <v>243.60000000000002</v>
      </c>
      <c r="Y10" s="33">
        <v>0.79228243021346478</v>
      </c>
    </row>
    <row r="11" spans="1:25" x14ac:dyDescent="0.2">
      <c r="A11" s="3" t="s">
        <v>26</v>
      </c>
      <c r="B11" s="18" t="s">
        <v>27</v>
      </c>
      <c r="C11">
        <v>897.9</v>
      </c>
      <c r="D11">
        <v>623.6</v>
      </c>
      <c r="E11">
        <v>96.2</v>
      </c>
      <c r="F11">
        <v>82.2</v>
      </c>
      <c r="G11" s="4">
        <v>95.899999999999864</v>
      </c>
      <c r="H11">
        <v>3541.5</v>
      </c>
      <c r="I11" s="6">
        <v>0.25353663701821261</v>
      </c>
      <c r="J11">
        <v>0</v>
      </c>
      <c r="K11">
        <v>3541.5</v>
      </c>
      <c r="L11" s="6">
        <v>0.25353663701821261</v>
      </c>
      <c r="N11" s="17">
        <v>402</v>
      </c>
      <c r="O11" t="s">
        <v>155</v>
      </c>
      <c r="P11">
        <v>2.2000000000000002</v>
      </c>
      <c r="Q11">
        <v>0.5</v>
      </c>
      <c r="R11">
        <v>0</v>
      </c>
      <c r="S11">
        <v>0</v>
      </c>
      <c r="T11">
        <v>1.7000000000000002</v>
      </c>
      <c r="U11">
        <v>4.2</v>
      </c>
      <c r="V11" s="33">
        <v>0.52380952380952384</v>
      </c>
      <c r="W11">
        <v>0</v>
      </c>
      <c r="X11">
        <v>4.2</v>
      </c>
      <c r="Y11" s="33">
        <v>0.52380952380952384</v>
      </c>
    </row>
    <row r="12" spans="1:25" x14ac:dyDescent="0.2">
      <c r="A12" s="3" t="s">
        <v>28</v>
      </c>
      <c r="B12" s="18" t="s">
        <v>29</v>
      </c>
      <c r="C12">
        <v>227</v>
      </c>
      <c r="D12">
        <v>50.899999999999991</v>
      </c>
      <c r="E12">
        <v>0</v>
      </c>
      <c r="F12">
        <v>77.7</v>
      </c>
      <c r="G12">
        <v>98.4</v>
      </c>
      <c r="H12">
        <v>935.40000000000009</v>
      </c>
      <c r="I12" s="6">
        <v>0.24267692965576221</v>
      </c>
      <c r="J12">
        <v>60.3</v>
      </c>
      <c r="K12">
        <v>875.10000000000014</v>
      </c>
      <c r="L12" s="6">
        <v>0.25939892583704716</v>
      </c>
      <c r="N12" s="17">
        <v>403</v>
      </c>
      <c r="O12" t="s">
        <v>156</v>
      </c>
      <c r="P12">
        <v>130.30000000000001</v>
      </c>
      <c r="Q12">
        <v>26.6</v>
      </c>
      <c r="R12">
        <v>0</v>
      </c>
      <c r="S12">
        <v>0</v>
      </c>
      <c r="T12">
        <v>103.70000000000002</v>
      </c>
      <c r="U12">
        <v>158.20000000000002</v>
      </c>
      <c r="V12" s="33">
        <v>0.82364096080910243</v>
      </c>
      <c r="W12">
        <v>7.4</v>
      </c>
      <c r="X12">
        <v>150.80000000000001</v>
      </c>
      <c r="Y12" s="33">
        <v>0.86405835543766585</v>
      </c>
    </row>
    <row r="13" spans="1:25" x14ac:dyDescent="0.2">
      <c r="A13" s="3" t="s">
        <v>30</v>
      </c>
      <c r="B13" s="18" t="s">
        <v>31</v>
      </c>
      <c r="C13">
        <v>68.800000000000011</v>
      </c>
      <c r="D13">
        <v>14.3</v>
      </c>
      <c r="E13">
        <v>0</v>
      </c>
      <c r="F13">
        <v>0</v>
      </c>
      <c r="G13">
        <v>54.500000000000014</v>
      </c>
      <c r="H13">
        <v>74.100000000000009</v>
      </c>
      <c r="I13" s="6">
        <v>0.92847503373819162</v>
      </c>
      <c r="J13">
        <v>0</v>
      </c>
      <c r="K13">
        <v>74.100000000000009</v>
      </c>
      <c r="L13" s="6">
        <v>0.92847503373819162</v>
      </c>
      <c r="N13" s="17">
        <v>404</v>
      </c>
      <c r="O13" t="s">
        <v>81</v>
      </c>
      <c r="P13">
        <v>38.300000000000004</v>
      </c>
      <c r="Q13">
        <v>12.1</v>
      </c>
      <c r="R13">
        <v>0</v>
      </c>
      <c r="S13">
        <v>0</v>
      </c>
      <c r="T13">
        <v>26.200000000000003</v>
      </c>
      <c r="U13">
        <v>271.2</v>
      </c>
      <c r="V13" s="33">
        <v>0.14122418879056051</v>
      </c>
      <c r="W13">
        <v>0</v>
      </c>
      <c r="X13">
        <v>271.2</v>
      </c>
      <c r="Y13" s="33">
        <v>0.14122418879056051</v>
      </c>
    </row>
    <row r="14" spans="1:25" x14ac:dyDescent="0.2">
      <c r="A14" s="3" t="s">
        <v>32</v>
      </c>
      <c r="B14" s="18" t="s">
        <v>33</v>
      </c>
      <c r="C14">
        <v>0</v>
      </c>
      <c r="D14">
        <v>0.2</v>
      </c>
      <c r="E14">
        <v>0</v>
      </c>
      <c r="F14">
        <v>0</v>
      </c>
      <c r="G14">
        <v>-0.2</v>
      </c>
      <c r="H14">
        <v>2973</v>
      </c>
      <c r="I14" s="6">
        <v>0</v>
      </c>
      <c r="J14">
        <v>225.9</v>
      </c>
      <c r="K14">
        <v>2747.1</v>
      </c>
      <c r="L14" s="6">
        <v>0</v>
      </c>
      <c r="N14" s="17">
        <v>501</v>
      </c>
      <c r="O14" t="s">
        <v>157</v>
      </c>
      <c r="P14">
        <v>84.1</v>
      </c>
      <c r="Q14">
        <v>24.8</v>
      </c>
      <c r="R14">
        <v>0</v>
      </c>
      <c r="S14">
        <v>6.2</v>
      </c>
      <c r="T14">
        <v>53.099999999999994</v>
      </c>
      <c r="U14">
        <v>338.3</v>
      </c>
      <c r="V14" s="33">
        <v>0.24859592078037243</v>
      </c>
      <c r="W14">
        <v>48.3</v>
      </c>
      <c r="X14">
        <v>290</v>
      </c>
      <c r="Y14" s="33">
        <v>0.28999999999999998</v>
      </c>
    </row>
    <row r="15" spans="1:25" x14ac:dyDescent="0.2">
      <c r="A15" s="3" t="s">
        <v>34</v>
      </c>
      <c r="B15" s="18" t="s">
        <v>35</v>
      </c>
      <c r="C15">
        <v>49.6</v>
      </c>
      <c r="D15">
        <v>12.600000000000001</v>
      </c>
      <c r="E15">
        <v>0</v>
      </c>
      <c r="F15">
        <v>0</v>
      </c>
      <c r="G15">
        <v>37</v>
      </c>
      <c r="H15">
        <v>86.8</v>
      </c>
      <c r="I15" s="6">
        <v>0.57142857142857151</v>
      </c>
      <c r="J15">
        <v>0</v>
      </c>
      <c r="K15">
        <v>86.8</v>
      </c>
      <c r="L15" s="6">
        <v>0.57142857142857151</v>
      </c>
      <c r="N15" s="17">
        <v>502</v>
      </c>
      <c r="O15" t="s">
        <v>158</v>
      </c>
      <c r="P15">
        <v>1.3</v>
      </c>
      <c r="Q15">
        <v>0.30000000000000004</v>
      </c>
      <c r="R15">
        <v>0</v>
      </c>
      <c r="S15">
        <v>0.2</v>
      </c>
      <c r="T15">
        <v>0.8</v>
      </c>
      <c r="U15">
        <v>6</v>
      </c>
      <c r="V15" s="33">
        <v>0.21666666666666667</v>
      </c>
      <c r="W15">
        <v>0</v>
      </c>
      <c r="X15">
        <v>6</v>
      </c>
      <c r="Y15" s="33">
        <v>0.21666666666666667</v>
      </c>
    </row>
    <row r="16" spans="1:25" x14ac:dyDescent="0.2">
      <c r="A16" s="3" t="s">
        <v>36</v>
      </c>
      <c r="B16" s="18" t="s">
        <v>37</v>
      </c>
      <c r="C16">
        <v>717.4</v>
      </c>
      <c r="D16">
        <v>540.99999999999989</v>
      </c>
      <c r="E16">
        <v>542.6</v>
      </c>
      <c r="F16">
        <v>134.69999999999999</v>
      </c>
      <c r="G16">
        <v>-500.9</v>
      </c>
      <c r="H16">
        <v>3423.6000000000004</v>
      </c>
      <c r="I16" s="6">
        <v>0.20954550765276314</v>
      </c>
      <c r="J16">
        <v>12.4</v>
      </c>
      <c r="K16">
        <v>3411.2000000000003</v>
      </c>
      <c r="L16" s="6">
        <v>0.21030722326454032</v>
      </c>
      <c r="N16" s="17">
        <v>503</v>
      </c>
      <c r="O16" t="s">
        <v>159</v>
      </c>
      <c r="P16">
        <v>208.5</v>
      </c>
      <c r="Q16">
        <v>43.099999999999994</v>
      </c>
      <c r="R16">
        <v>0</v>
      </c>
      <c r="S16">
        <v>61</v>
      </c>
      <c r="T16">
        <v>104.4</v>
      </c>
      <c r="U16">
        <v>424.79999999999995</v>
      </c>
      <c r="V16" s="33">
        <v>0.49081920903954807</v>
      </c>
      <c r="W16">
        <v>6.9</v>
      </c>
      <c r="X16">
        <v>417.9</v>
      </c>
      <c r="Y16" s="33">
        <v>0.49892318736539842</v>
      </c>
    </row>
    <row r="17" spans="1:25" x14ac:dyDescent="0.2">
      <c r="A17" s="3" t="s">
        <v>38</v>
      </c>
      <c r="B17" s="18" t="s">
        <v>39</v>
      </c>
      <c r="C17">
        <v>594.4</v>
      </c>
      <c r="D17">
        <v>251.7</v>
      </c>
      <c r="E17">
        <v>0</v>
      </c>
      <c r="F17">
        <v>44.4</v>
      </c>
      <c r="G17">
        <v>298.3</v>
      </c>
      <c r="H17">
        <v>1620.1999999999998</v>
      </c>
      <c r="I17" s="6">
        <v>0.36686828786569564</v>
      </c>
      <c r="J17">
        <v>0</v>
      </c>
      <c r="K17">
        <v>1620.1999999999998</v>
      </c>
      <c r="L17" s="6">
        <v>0.36686828786569564</v>
      </c>
      <c r="N17" s="17">
        <v>504</v>
      </c>
      <c r="O17" t="s">
        <v>160</v>
      </c>
      <c r="P17">
        <v>170.6</v>
      </c>
      <c r="Q17">
        <v>31.200000000000006</v>
      </c>
      <c r="R17">
        <v>0</v>
      </c>
      <c r="S17">
        <v>26.6</v>
      </c>
      <c r="T17">
        <v>112.79999999999998</v>
      </c>
      <c r="U17">
        <v>300.79999999999995</v>
      </c>
      <c r="V17" s="33">
        <v>0.56715425531914898</v>
      </c>
      <c r="W17">
        <v>7.5</v>
      </c>
      <c r="X17">
        <v>293.29999999999995</v>
      </c>
      <c r="Y17" s="33">
        <v>0.58165700647800889</v>
      </c>
    </row>
    <row r="18" spans="1:25" x14ac:dyDescent="0.2">
      <c r="A18" s="3" t="s">
        <v>40</v>
      </c>
      <c r="B18" s="18" t="s">
        <v>41</v>
      </c>
      <c r="C18">
        <v>34.5</v>
      </c>
      <c r="D18">
        <v>7</v>
      </c>
      <c r="E18">
        <v>0</v>
      </c>
      <c r="F18">
        <v>0.2</v>
      </c>
      <c r="G18">
        <v>27.3</v>
      </c>
      <c r="H18">
        <v>43.4</v>
      </c>
      <c r="I18" s="6">
        <v>0.79493087557603692</v>
      </c>
      <c r="J18">
        <v>0</v>
      </c>
      <c r="K18">
        <v>43.4</v>
      </c>
      <c r="L18" s="6">
        <v>0.79493087557603692</v>
      </c>
      <c r="N18" s="17">
        <v>505</v>
      </c>
      <c r="O18" t="s">
        <v>161</v>
      </c>
      <c r="P18">
        <v>39.6</v>
      </c>
      <c r="Q18">
        <v>7.8999999999999995</v>
      </c>
      <c r="R18">
        <v>0</v>
      </c>
      <c r="S18">
        <v>0.2</v>
      </c>
      <c r="T18">
        <v>31.5</v>
      </c>
      <c r="U18">
        <v>49.3</v>
      </c>
      <c r="V18" s="33">
        <v>0.80324543610547672</v>
      </c>
      <c r="W18">
        <v>0.6</v>
      </c>
      <c r="X18">
        <v>48.699999999999996</v>
      </c>
      <c r="Y18" s="33">
        <v>0.81314168377823415</v>
      </c>
    </row>
    <row r="19" spans="1:25" x14ac:dyDescent="0.2">
      <c r="A19" s="3" t="s">
        <v>42</v>
      </c>
      <c r="B19" s="18" t="s">
        <v>43</v>
      </c>
      <c r="C19">
        <v>97.699999999999989</v>
      </c>
      <c r="D19">
        <v>23.8</v>
      </c>
      <c r="E19">
        <v>0</v>
      </c>
      <c r="F19">
        <v>5.2</v>
      </c>
      <c r="G19">
        <v>68.699999999999989</v>
      </c>
      <c r="H19">
        <v>307.09999999999997</v>
      </c>
      <c r="I19" s="6">
        <v>0.31813741452295669</v>
      </c>
      <c r="J19">
        <v>11.899999999999999</v>
      </c>
      <c r="K19">
        <v>295.2</v>
      </c>
      <c r="L19" s="6">
        <v>0.33096205962059616</v>
      </c>
      <c r="N19" s="17">
        <v>506</v>
      </c>
      <c r="O19" t="s">
        <v>162</v>
      </c>
      <c r="P19">
        <v>392.7</v>
      </c>
      <c r="Q19">
        <v>66.400000000000006</v>
      </c>
      <c r="R19">
        <v>0</v>
      </c>
      <c r="S19">
        <v>58.599999999999994</v>
      </c>
      <c r="T19">
        <v>267.7</v>
      </c>
      <c r="U19">
        <v>1942.1999999999996</v>
      </c>
      <c r="V19" s="33">
        <v>0.20219338894037692</v>
      </c>
      <c r="W19">
        <v>119.19999999999999</v>
      </c>
      <c r="X19">
        <v>1822.9999999999995</v>
      </c>
      <c r="Y19" s="33">
        <v>0.21541415249588594</v>
      </c>
    </row>
    <row r="20" spans="1:25" x14ac:dyDescent="0.2">
      <c r="A20" s="3" t="s">
        <v>44</v>
      </c>
      <c r="B20" s="18" t="s">
        <v>45</v>
      </c>
      <c r="C20">
        <v>42.5</v>
      </c>
      <c r="D20">
        <v>8.5</v>
      </c>
      <c r="E20">
        <v>0</v>
      </c>
      <c r="F20">
        <v>0</v>
      </c>
      <c r="G20">
        <v>34</v>
      </c>
      <c r="H20">
        <v>74.5</v>
      </c>
      <c r="I20" s="6">
        <v>0.57046979865771807</v>
      </c>
      <c r="J20">
        <v>7.8000000000000007</v>
      </c>
      <c r="K20">
        <v>66.7</v>
      </c>
      <c r="L20" s="6">
        <v>0.63718140929535227</v>
      </c>
      <c r="N20" s="17">
        <v>507</v>
      </c>
      <c r="O20" t="s">
        <v>163</v>
      </c>
      <c r="P20">
        <v>455.69999999999993</v>
      </c>
      <c r="Q20">
        <v>119.7</v>
      </c>
      <c r="R20">
        <v>0</v>
      </c>
      <c r="S20">
        <v>115.2</v>
      </c>
      <c r="T20">
        <v>220.79999999999993</v>
      </c>
      <c r="U20">
        <v>2290.3000000000002</v>
      </c>
      <c r="V20" s="33">
        <v>0.19896956730559312</v>
      </c>
      <c r="W20">
        <v>318.10000000000002</v>
      </c>
      <c r="X20">
        <v>1972.2000000000003</v>
      </c>
      <c r="Y20" s="33">
        <v>0.23106175844234858</v>
      </c>
    </row>
    <row r="21" spans="1:25" x14ac:dyDescent="0.2">
      <c r="A21" s="3" t="s">
        <v>46</v>
      </c>
      <c r="B21" s="18" t="s">
        <v>47</v>
      </c>
      <c r="C21">
        <v>496.9</v>
      </c>
      <c r="D21">
        <v>172.8</v>
      </c>
      <c r="E21">
        <v>0</v>
      </c>
      <c r="F21">
        <v>24.400000000000002</v>
      </c>
      <c r="G21">
        <v>299.69999999999993</v>
      </c>
      <c r="H21">
        <v>982.40000000000009</v>
      </c>
      <c r="I21" s="6">
        <v>0.50580211726384361</v>
      </c>
      <c r="J21">
        <v>0</v>
      </c>
      <c r="K21">
        <v>982.40000000000009</v>
      </c>
      <c r="L21" s="6">
        <v>0.50580211726384361</v>
      </c>
      <c r="N21" s="17">
        <v>508</v>
      </c>
      <c r="O21" t="s">
        <v>164</v>
      </c>
      <c r="P21">
        <v>42.8</v>
      </c>
      <c r="Q21">
        <v>14.499999999999998</v>
      </c>
      <c r="R21">
        <v>0</v>
      </c>
      <c r="S21">
        <v>21.299999999999997</v>
      </c>
      <c r="T21">
        <v>7</v>
      </c>
      <c r="U21">
        <v>318.19999999999993</v>
      </c>
      <c r="V21" s="33">
        <v>0.13450659962287873</v>
      </c>
      <c r="W21">
        <v>23.900000000000002</v>
      </c>
      <c r="X21">
        <v>294.29999999999995</v>
      </c>
      <c r="Y21" s="33">
        <v>0.14542983350322802</v>
      </c>
    </row>
    <row r="22" spans="1:25" x14ac:dyDescent="0.2">
      <c r="A22" s="3" t="s">
        <v>48</v>
      </c>
      <c r="B22" s="18" t="s">
        <v>49</v>
      </c>
      <c r="C22">
        <v>3</v>
      </c>
      <c r="D22">
        <v>0.4</v>
      </c>
      <c r="E22">
        <v>0</v>
      </c>
      <c r="F22">
        <v>0</v>
      </c>
      <c r="G22">
        <v>2.6</v>
      </c>
      <c r="H22">
        <v>4.1999999999999993</v>
      </c>
      <c r="I22" s="6">
        <v>0.71428571428571441</v>
      </c>
      <c r="J22">
        <v>0</v>
      </c>
      <c r="K22">
        <v>4.1999999999999993</v>
      </c>
      <c r="L22" s="6">
        <v>0.71428571428571441</v>
      </c>
      <c r="N22" s="17">
        <v>509</v>
      </c>
      <c r="O22" t="s">
        <v>165</v>
      </c>
      <c r="P22">
        <v>434.40000000000003</v>
      </c>
      <c r="Q22">
        <v>87</v>
      </c>
      <c r="R22">
        <v>0</v>
      </c>
      <c r="S22">
        <v>18.899999999999999</v>
      </c>
      <c r="T22">
        <v>328.5</v>
      </c>
      <c r="U22">
        <v>765.59999999999991</v>
      </c>
      <c r="V22" s="33">
        <v>0.56739811912225713</v>
      </c>
      <c r="W22">
        <v>207</v>
      </c>
      <c r="X22">
        <v>558.59999999999991</v>
      </c>
      <c r="Y22" s="33">
        <v>0.77765843179377037</v>
      </c>
    </row>
    <row r="23" spans="1:25" x14ac:dyDescent="0.2">
      <c r="A23" s="3" t="s">
        <v>50</v>
      </c>
      <c r="B23" s="18" t="s">
        <v>51</v>
      </c>
      <c r="C23">
        <v>3.3</v>
      </c>
      <c r="D23">
        <v>0</v>
      </c>
      <c r="E23">
        <v>0</v>
      </c>
      <c r="F23">
        <v>0</v>
      </c>
      <c r="G23">
        <v>3.3</v>
      </c>
      <c r="H23">
        <v>3.3</v>
      </c>
      <c r="I23" s="6">
        <v>1</v>
      </c>
      <c r="J23">
        <v>0</v>
      </c>
      <c r="K23">
        <v>3.3</v>
      </c>
      <c r="L23" s="6">
        <v>1</v>
      </c>
      <c r="N23" s="17">
        <v>510</v>
      </c>
      <c r="O23" t="s">
        <v>166</v>
      </c>
      <c r="P23">
        <v>18.100000000000001</v>
      </c>
      <c r="Q23">
        <v>0</v>
      </c>
      <c r="R23">
        <v>0</v>
      </c>
      <c r="S23">
        <v>0</v>
      </c>
      <c r="T23">
        <v>18.100000000000001</v>
      </c>
      <c r="U23">
        <v>452</v>
      </c>
      <c r="V23" s="33">
        <v>4.0044247787610621E-2</v>
      </c>
      <c r="W23">
        <v>205.8</v>
      </c>
      <c r="X23">
        <v>246.2</v>
      </c>
      <c r="Y23" s="33">
        <v>7.3517465475223406E-2</v>
      </c>
    </row>
    <row r="24" spans="1:25" x14ac:dyDescent="0.2">
      <c r="A24" s="3" t="s">
        <v>52</v>
      </c>
      <c r="B24" s="18" t="s">
        <v>53</v>
      </c>
      <c r="C24">
        <v>25.099999999999998</v>
      </c>
      <c r="D24">
        <v>1.9000000000000001</v>
      </c>
      <c r="E24">
        <v>0</v>
      </c>
      <c r="F24">
        <v>0</v>
      </c>
      <c r="G24">
        <v>23.2</v>
      </c>
      <c r="H24">
        <v>51</v>
      </c>
      <c r="I24" s="6">
        <v>0.49215686274509801</v>
      </c>
      <c r="J24">
        <v>2</v>
      </c>
      <c r="K24">
        <v>49</v>
      </c>
      <c r="L24" s="6">
        <v>0.5122448979591836</v>
      </c>
      <c r="N24" s="17">
        <v>511</v>
      </c>
      <c r="O24" t="s">
        <v>167</v>
      </c>
      <c r="P24">
        <v>188.8</v>
      </c>
      <c r="Q24">
        <v>18.399999999999999</v>
      </c>
      <c r="R24">
        <v>0</v>
      </c>
      <c r="S24">
        <v>3.4</v>
      </c>
      <c r="T24">
        <v>167</v>
      </c>
      <c r="U24">
        <v>385.5</v>
      </c>
      <c r="V24" s="33">
        <v>0.48975356679636839</v>
      </c>
      <c r="W24">
        <v>29.9</v>
      </c>
      <c r="X24">
        <v>355.6</v>
      </c>
      <c r="Y24" s="33">
        <v>0.53093363329583798</v>
      </c>
    </row>
    <row r="25" spans="1:25" x14ac:dyDescent="0.2">
      <c r="A25" s="3" t="s">
        <v>54</v>
      </c>
      <c r="B25" s="18" t="s">
        <v>55</v>
      </c>
      <c r="C25">
        <v>682.59999999999991</v>
      </c>
      <c r="D25">
        <v>91.899999999999991</v>
      </c>
      <c r="E25">
        <v>104.7</v>
      </c>
      <c r="F25">
        <v>65.3</v>
      </c>
      <c r="G25">
        <v>420.69999999999993</v>
      </c>
      <c r="H25">
        <v>1985.5</v>
      </c>
      <c r="I25" s="6">
        <v>0.34379249559304959</v>
      </c>
      <c r="J25">
        <v>598.80000000000007</v>
      </c>
      <c r="K25">
        <v>1386.6999999999998</v>
      </c>
      <c r="L25" s="6">
        <v>0.49224778250522822</v>
      </c>
      <c r="N25" s="17">
        <v>601</v>
      </c>
      <c r="O25" t="s">
        <v>168</v>
      </c>
      <c r="P25">
        <v>3.1</v>
      </c>
      <c r="Q25">
        <v>2</v>
      </c>
      <c r="R25">
        <v>0</v>
      </c>
      <c r="S25">
        <v>0.5</v>
      </c>
      <c r="T25">
        <v>0.60000000000000009</v>
      </c>
      <c r="U25">
        <v>27.1</v>
      </c>
      <c r="V25" s="33">
        <v>0.11439114391143911</v>
      </c>
      <c r="W25">
        <v>0</v>
      </c>
      <c r="X25">
        <v>27.1</v>
      </c>
      <c r="Y25" s="33">
        <v>0.11439114391143911</v>
      </c>
    </row>
    <row r="26" spans="1:25" x14ac:dyDescent="0.2">
      <c r="A26" s="3" t="s">
        <v>56</v>
      </c>
      <c r="B26" t="s">
        <v>57</v>
      </c>
      <c r="C26">
        <v>91</v>
      </c>
      <c r="D26">
        <v>27.2</v>
      </c>
      <c r="E26">
        <v>0</v>
      </c>
      <c r="F26">
        <v>16.300000000000004</v>
      </c>
      <c r="G26">
        <v>47.5</v>
      </c>
      <c r="H26">
        <v>368.59999999999997</v>
      </c>
      <c r="I26" s="6">
        <v>0.24688008681497561</v>
      </c>
      <c r="J26">
        <v>63</v>
      </c>
      <c r="K26">
        <v>305.59999999999997</v>
      </c>
      <c r="L26" s="6">
        <v>0.29777486910994766</v>
      </c>
      <c r="N26" s="17">
        <v>602</v>
      </c>
      <c r="O26" t="s">
        <v>169</v>
      </c>
      <c r="P26">
        <v>0.7</v>
      </c>
      <c r="Q26">
        <v>6.5</v>
      </c>
      <c r="R26">
        <v>0</v>
      </c>
      <c r="S26">
        <v>2.8</v>
      </c>
      <c r="T26">
        <v>-8.6000000000000014</v>
      </c>
      <c r="U26">
        <v>666.39999999999986</v>
      </c>
      <c r="V26" s="33">
        <v>1.0504201680672271E-3</v>
      </c>
      <c r="W26">
        <v>222.1</v>
      </c>
      <c r="X26">
        <v>444.29999999999984</v>
      </c>
      <c r="Y26" s="33">
        <v>1.5755120414134597E-3</v>
      </c>
    </row>
    <row r="27" spans="1:25" x14ac:dyDescent="0.2">
      <c r="A27" s="3" t="s">
        <v>58</v>
      </c>
      <c r="B27" s="18" t="s">
        <v>59</v>
      </c>
      <c r="C27">
        <v>80.400000000000006</v>
      </c>
      <c r="D27">
        <v>23</v>
      </c>
      <c r="E27">
        <v>0</v>
      </c>
      <c r="F27">
        <v>0</v>
      </c>
      <c r="G27">
        <v>57.400000000000006</v>
      </c>
      <c r="H27">
        <v>221.60000000000002</v>
      </c>
      <c r="I27" s="6">
        <v>0.36281588447653429</v>
      </c>
      <c r="J27">
        <v>0</v>
      </c>
      <c r="K27">
        <v>221.60000000000002</v>
      </c>
      <c r="L27" s="6">
        <v>0.36281588447653429</v>
      </c>
      <c r="N27" s="17">
        <v>603</v>
      </c>
      <c r="O27" t="s">
        <v>170</v>
      </c>
      <c r="P27">
        <v>560.19999999999993</v>
      </c>
      <c r="Q27">
        <v>30.700000000000003</v>
      </c>
      <c r="R27">
        <v>0</v>
      </c>
      <c r="S27">
        <v>9</v>
      </c>
      <c r="T27">
        <v>520.49999999999989</v>
      </c>
      <c r="U27">
        <v>691.99999999999989</v>
      </c>
      <c r="V27" s="33">
        <v>0.80953757225433531</v>
      </c>
      <c r="W27">
        <v>0</v>
      </c>
      <c r="X27">
        <v>691.99999999999989</v>
      </c>
      <c r="Y27" s="33">
        <v>0.80953757225433531</v>
      </c>
    </row>
    <row r="28" spans="1:25" x14ac:dyDescent="0.2">
      <c r="A28" s="3" t="s">
        <v>60</v>
      </c>
      <c r="B28" s="18" t="s">
        <v>61</v>
      </c>
      <c r="C28">
        <v>383.9</v>
      </c>
      <c r="D28">
        <v>118.9</v>
      </c>
      <c r="E28">
        <v>2</v>
      </c>
      <c r="F28">
        <v>0</v>
      </c>
      <c r="G28">
        <v>263</v>
      </c>
      <c r="H28">
        <v>396.2</v>
      </c>
      <c r="I28" s="6">
        <v>0.9689550731953559</v>
      </c>
      <c r="J28">
        <v>0</v>
      </c>
      <c r="K28">
        <v>396.2</v>
      </c>
      <c r="L28" s="6">
        <v>0.9689550731953559</v>
      </c>
      <c r="N28" s="17">
        <v>604</v>
      </c>
      <c r="O28" t="s">
        <v>171</v>
      </c>
      <c r="P28">
        <v>1.4000000000000001</v>
      </c>
      <c r="Q28">
        <v>0.99999999999999989</v>
      </c>
      <c r="R28">
        <v>0</v>
      </c>
      <c r="S28">
        <v>0.1</v>
      </c>
      <c r="T28">
        <v>0.30000000000000027</v>
      </c>
      <c r="U28">
        <v>16.200000000000003</v>
      </c>
      <c r="V28" s="33">
        <v>8.6419753086419748E-2</v>
      </c>
      <c r="W28">
        <v>0</v>
      </c>
      <c r="X28">
        <v>16.200000000000003</v>
      </c>
      <c r="Y28" s="33">
        <v>8.6419753086419748E-2</v>
      </c>
    </row>
    <row r="29" spans="1:25" x14ac:dyDescent="0.2">
      <c r="A29" s="3" t="s">
        <v>62</v>
      </c>
      <c r="B29" s="18" t="s">
        <v>63</v>
      </c>
      <c r="C29">
        <v>38.6</v>
      </c>
      <c r="D29">
        <v>1.2999999999999998</v>
      </c>
      <c r="E29">
        <v>0</v>
      </c>
      <c r="F29">
        <v>0</v>
      </c>
      <c r="G29">
        <v>37.300000000000004</v>
      </c>
      <c r="H29">
        <v>52.1</v>
      </c>
      <c r="I29" s="6">
        <v>0.74088291746641077</v>
      </c>
      <c r="J29">
        <v>0.6</v>
      </c>
      <c r="K29">
        <v>51.5</v>
      </c>
      <c r="L29" s="6">
        <v>0.74951456310679609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33">
        <v>0</v>
      </c>
      <c r="W29">
        <v>0</v>
      </c>
      <c r="X29">
        <v>0</v>
      </c>
      <c r="Y29" s="33">
        <v>0</v>
      </c>
    </row>
    <row r="30" spans="1:25" x14ac:dyDescent="0.2">
      <c r="A30" s="3" t="s">
        <v>64</v>
      </c>
      <c r="B30" s="18" t="s">
        <v>65</v>
      </c>
      <c r="C30">
        <v>1.1000000000000001</v>
      </c>
      <c r="D30">
        <v>4.3</v>
      </c>
      <c r="E30">
        <v>0</v>
      </c>
      <c r="F30">
        <v>3.5</v>
      </c>
      <c r="G30">
        <v>-6.6999999999999993</v>
      </c>
      <c r="H30">
        <v>29.2</v>
      </c>
      <c r="I30" s="6">
        <v>3.7671232876712334E-2</v>
      </c>
      <c r="J30">
        <v>0.1</v>
      </c>
      <c r="K30">
        <v>29.099999999999998</v>
      </c>
      <c r="L30" s="6">
        <v>3.7800687285223372E-2</v>
      </c>
      <c r="N30" s="17">
        <v>606</v>
      </c>
      <c r="O30" t="s">
        <v>173</v>
      </c>
      <c r="P30">
        <v>441.6</v>
      </c>
      <c r="Q30">
        <v>0.9</v>
      </c>
      <c r="R30">
        <v>0</v>
      </c>
      <c r="S30">
        <v>52.7</v>
      </c>
      <c r="T30">
        <v>388</v>
      </c>
      <c r="U30">
        <v>1512.9</v>
      </c>
      <c r="V30" s="33">
        <v>0.29188974816577434</v>
      </c>
      <c r="W30">
        <v>39.5</v>
      </c>
      <c r="X30">
        <v>1473.4</v>
      </c>
      <c r="Y30" s="33">
        <v>0.29971494502511198</v>
      </c>
    </row>
    <row r="31" spans="1:25" x14ac:dyDescent="0.2">
      <c r="A31" s="3" t="s">
        <v>66</v>
      </c>
      <c r="B31" s="18" t="s">
        <v>67</v>
      </c>
      <c r="C31">
        <v>1</v>
      </c>
      <c r="D31">
        <v>1.1000000000000001</v>
      </c>
      <c r="E31">
        <v>0</v>
      </c>
      <c r="F31">
        <v>0</v>
      </c>
      <c r="G31">
        <v>-0.10000000000000009</v>
      </c>
      <c r="H31">
        <v>11.6</v>
      </c>
      <c r="I31" s="6">
        <v>8.6206896551724144E-2</v>
      </c>
      <c r="J31">
        <v>7.4</v>
      </c>
      <c r="K31">
        <v>4.1999999999999993</v>
      </c>
      <c r="L31" s="6">
        <v>0.23809523809523814</v>
      </c>
      <c r="N31" s="17">
        <v>607</v>
      </c>
      <c r="O31" t="s">
        <v>174</v>
      </c>
      <c r="P31">
        <v>112</v>
      </c>
      <c r="Q31">
        <v>8.4</v>
      </c>
      <c r="R31">
        <v>30.5</v>
      </c>
      <c r="S31">
        <v>31.3</v>
      </c>
      <c r="T31">
        <v>41.8</v>
      </c>
      <c r="U31">
        <v>868.7</v>
      </c>
      <c r="V31" s="33">
        <v>0.128928283642224</v>
      </c>
      <c r="W31">
        <v>0</v>
      </c>
      <c r="X31">
        <v>868.7</v>
      </c>
      <c r="Y31" s="33">
        <v>0.128928283642224</v>
      </c>
    </row>
    <row r="32" spans="1:25" x14ac:dyDescent="0.2">
      <c r="A32" s="3" t="s">
        <v>68</v>
      </c>
      <c r="B32" s="18" t="s">
        <v>69</v>
      </c>
      <c r="C32">
        <v>33.1</v>
      </c>
      <c r="D32">
        <v>4.2</v>
      </c>
      <c r="E32">
        <v>0</v>
      </c>
      <c r="F32">
        <v>5.7</v>
      </c>
      <c r="G32">
        <v>23.200000000000003</v>
      </c>
      <c r="H32">
        <v>179.8</v>
      </c>
      <c r="I32" s="6">
        <v>0.18409343715239154</v>
      </c>
      <c r="J32">
        <v>3.7</v>
      </c>
      <c r="K32">
        <v>176.10000000000002</v>
      </c>
      <c r="L32" s="6">
        <v>0.18796138557637704</v>
      </c>
      <c r="N32" s="17">
        <v>608</v>
      </c>
      <c r="O32" t="s">
        <v>175</v>
      </c>
      <c r="P32">
        <v>213.7</v>
      </c>
      <c r="Q32">
        <v>0</v>
      </c>
      <c r="R32">
        <v>0</v>
      </c>
      <c r="S32">
        <v>35.400000000000006</v>
      </c>
      <c r="T32">
        <v>178.29999999999998</v>
      </c>
      <c r="U32">
        <v>919.80000000000007</v>
      </c>
      <c r="V32" s="33">
        <v>0.23233311589475969</v>
      </c>
      <c r="W32">
        <v>14</v>
      </c>
      <c r="X32">
        <v>905.80000000000007</v>
      </c>
      <c r="Y32" s="33">
        <v>0.23592404504305584</v>
      </c>
    </row>
    <row r="33" spans="1:25" x14ac:dyDescent="0.2">
      <c r="A33" s="3" t="s">
        <v>70</v>
      </c>
      <c r="B33" s="18" t="s">
        <v>71</v>
      </c>
      <c r="C33">
        <v>16.899999999999999</v>
      </c>
      <c r="D33">
        <v>4.9000000000000004</v>
      </c>
      <c r="E33">
        <v>0</v>
      </c>
      <c r="F33">
        <v>1.3</v>
      </c>
      <c r="G33">
        <v>10.7</v>
      </c>
      <c r="H33">
        <v>81.5</v>
      </c>
      <c r="I33" s="6">
        <v>0.20736196319018405</v>
      </c>
      <c r="J33">
        <v>18.899999999999999</v>
      </c>
      <c r="K33">
        <v>62.6</v>
      </c>
      <c r="L33" s="6">
        <v>0.26996805111821082</v>
      </c>
      <c r="N33" s="17">
        <v>609</v>
      </c>
      <c r="O33" t="s">
        <v>176</v>
      </c>
      <c r="P33">
        <v>919.8</v>
      </c>
      <c r="Q33">
        <v>264.7</v>
      </c>
      <c r="R33">
        <v>104.7</v>
      </c>
      <c r="S33">
        <v>54.599999999999994</v>
      </c>
      <c r="T33">
        <v>495.79999999999995</v>
      </c>
      <c r="U33">
        <v>2008.5</v>
      </c>
      <c r="V33" s="33">
        <v>0.45795369678864822</v>
      </c>
      <c r="W33">
        <v>559.29999999999995</v>
      </c>
      <c r="X33">
        <v>1449.2</v>
      </c>
      <c r="Y33" s="33">
        <v>0.63469500414021529</v>
      </c>
    </row>
    <row r="34" spans="1:25" x14ac:dyDescent="0.2">
      <c r="A34" s="3" t="s">
        <v>72</v>
      </c>
      <c r="B34" s="18" t="s">
        <v>73</v>
      </c>
      <c r="C34">
        <v>138</v>
      </c>
      <c r="D34">
        <v>63.399999999999991</v>
      </c>
      <c r="E34">
        <v>0</v>
      </c>
      <c r="F34">
        <v>0</v>
      </c>
      <c r="G34">
        <v>74.600000000000009</v>
      </c>
      <c r="H34">
        <v>963.2</v>
      </c>
      <c r="I34" s="6">
        <v>0.14327242524916942</v>
      </c>
      <c r="J34">
        <v>5.0999999999999996</v>
      </c>
      <c r="K34">
        <v>958.1</v>
      </c>
      <c r="L34" s="6">
        <v>0.14403506940820374</v>
      </c>
      <c r="N34" s="17">
        <v>610</v>
      </c>
      <c r="O34" t="s">
        <v>177</v>
      </c>
      <c r="P34">
        <v>3.3</v>
      </c>
      <c r="Q34">
        <v>0</v>
      </c>
      <c r="R34">
        <v>0</v>
      </c>
      <c r="S34">
        <v>0</v>
      </c>
      <c r="T34">
        <v>3.3</v>
      </c>
      <c r="U34">
        <v>3.3</v>
      </c>
      <c r="V34" s="33">
        <v>1</v>
      </c>
      <c r="W34">
        <v>0</v>
      </c>
      <c r="X34">
        <v>3.3</v>
      </c>
      <c r="Y34" s="33">
        <v>1</v>
      </c>
    </row>
    <row r="35" spans="1:25" x14ac:dyDescent="0.2">
      <c r="A35" s="3" t="s">
        <v>74</v>
      </c>
      <c r="B35" s="18" t="s">
        <v>75</v>
      </c>
      <c r="C35">
        <v>170.6</v>
      </c>
      <c r="D35">
        <v>16.100000000000001</v>
      </c>
      <c r="E35">
        <v>0</v>
      </c>
      <c r="F35">
        <v>1.5</v>
      </c>
      <c r="G35">
        <v>153</v>
      </c>
      <c r="H35">
        <v>393.29999999999995</v>
      </c>
      <c r="I35" s="6">
        <v>0.43376557335367405</v>
      </c>
      <c r="J35">
        <v>137.6</v>
      </c>
      <c r="K35">
        <v>255.69999999999996</v>
      </c>
      <c r="L35" s="6">
        <v>0.66718811106765752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v>0.19999999999999998</v>
      </c>
      <c r="U35">
        <v>0.3</v>
      </c>
      <c r="V35" s="33">
        <v>1</v>
      </c>
      <c r="W35">
        <v>0</v>
      </c>
      <c r="X35">
        <v>0.3</v>
      </c>
      <c r="Y35" s="33">
        <v>1</v>
      </c>
    </row>
    <row r="36" spans="1:25" x14ac:dyDescent="0.2">
      <c r="A36" s="3" t="s">
        <v>76</v>
      </c>
      <c r="B36" s="18" t="s">
        <v>77</v>
      </c>
      <c r="C36">
        <v>37.699999999999996</v>
      </c>
      <c r="D36">
        <v>17</v>
      </c>
      <c r="E36">
        <v>0</v>
      </c>
      <c r="F36">
        <v>1.2</v>
      </c>
      <c r="G36">
        <v>19.499999999999996</v>
      </c>
      <c r="H36">
        <v>61.199999999999996</v>
      </c>
      <c r="I36" s="6">
        <v>0.61601307189542476</v>
      </c>
      <c r="J36">
        <v>0</v>
      </c>
      <c r="K36">
        <v>61.199999999999996</v>
      </c>
      <c r="L36" s="6">
        <v>0.61601307189542476</v>
      </c>
      <c r="N36" s="17">
        <v>702</v>
      </c>
      <c r="O36" t="s">
        <v>179</v>
      </c>
      <c r="P36">
        <v>283.60000000000002</v>
      </c>
      <c r="Q36">
        <v>194.4</v>
      </c>
      <c r="R36">
        <v>0</v>
      </c>
      <c r="S36">
        <v>3.1</v>
      </c>
      <c r="T36">
        <v>86.100000000000023</v>
      </c>
      <c r="U36">
        <v>1485.6000000000001</v>
      </c>
      <c r="V36" s="33">
        <v>0.19089929994614971</v>
      </c>
      <c r="W36">
        <v>0</v>
      </c>
      <c r="X36">
        <v>1485.6000000000001</v>
      </c>
      <c r="Y36" s="33">
        <v>0.19089929994614971</v>
      </c>
    </row>
    <row r="37" spans="1:25" x14ac:dyDescent="0.2">
      <c r="A37" s="3" t="s">
        <v>78</v>
      </c>
      <c r="B37" s="18" t="s">
        <v>79</v>
      </c>
      <c r="C37">
        <v>117.89999999999999</v>
      </c>
      <c r="D37">
        <v>35.5</v>
      </c>
      <c r="E37">
        <v>0</v>
      </c>
      <c r="F37">
        <v>0</v>
      </c>
      <c r="G37">
        <v>82.399999999999991</v>
      </c>
      <c r="H37">
        <v>188.6</v>
      </c>
      <c r="I37" s="6">
        <v>0.62513255567338277</v>
      </c>
      <c r="J37">
        <v>49.699999999999996</v>
      </c>
      <c r="K37">
        <v>138.9</v>
      </c>
      <c r="L37" s="6">
        <v>0.8488120950323973</v>
      </c>
      <c r="N37" s="17">
        <v>703</v>
      </c>
      <c r="O37" t="s">
        <v>180</v>
      </c>
      <c r="P37">
        <v>947.1</v>
      </c>
      <c r="Q37">
        <v>393.99999999999994</v>
      </c>
      <c r="R37">
        <v>0</v>
      </c>
      <c r="S37">
        <v>50.3</v>
      </c>
      <c r="T37">
        <v>502.80000000000007</v>
      </c>
      <c r="U37">
        <v>1954.3</v>
      </c>
      <c r="V37" s="33">
        <v>0.48462365041191224</v>
      </c>
      <c r="W37">
        <v>0</v>
      </c>
      <c r="X37">
        <v>1954.3</v>
      </c>
      <c r="Y37" s="33">
        <v>0.48462365041191224</v>
      </c>
    </row>
    <row r="38" spans="1:25" x14ac:dyDescent="0.2">
      <c r="A38" s="3" t="s">
        <v>80</v>
      </c>
      <c r="B38" s="18" t="s">
        <v>81</v>
      </c>
      <c r="C38">
        <v>19.200000000000003</v>
      </c>
      <c r="D38">
        <v>13.5</v>
      </c>
      <c r="E38">
        <v>0</v>
      </c>
      <c r="F38">
        <v>0</v>
      </c>
      <c r="G38">
        <v>5.7000000000000028</v>
      </c>
      <c r="H38">
        <v>242.79999999999998</v>
      </c>
      <c r="I38" s="6">
        <v>7.9077429983525557E-2</v>
      </c>
      <c r="J38">
        <v>0</v>
      </c>
      <c r="K38">
        <v>242.79999999999998</v>
      </c>
      <c r="L38" s="6">
        <v>7.9077429983525557E-2</v>
      </c>
      <c r="N38" s="17">
        <v>704</v>
      </c>
      <c r="O38" t="s">
        <v>181</v>
      </c>
      <c r="P38">
        <v>11.9</v>
      </c>
      <c r="Q38">
        <v>109.4</v>
      </c>
      <c r="R38">
        <v>54.5</v>
      </c>
      <c r="S38">
        <v>24.4</v>
      </c>
      <c r="T38">
        <v>-176.4</v>
      </c>
      <c r="U38">
        <v>499.1</v>
      </c>
      <c r="V38" s="33">
        <v>2.3842917251051893E-2</v>
      </c>
      <c r="W38">
        <v>0</v>
      </c>
      <c r="X38">
        <v>499.1</v>
      </c>
      <c r="Y38" s="33">
        <v>2.3842917251051893E-2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v>0</v>
      </c>
      <c r="K39">
        <v>0</v>
      </c>
      <c r="L39" s="6">
        <v>0</v>
      </c>
      <c r="N39" s="17">
        <v>705</v>
      </c>
      <c r="O39" t="s">
        <v>182</v>
      </c>
      <c r="P39">
        <v>158.89999999999998</v>
      </c>
      <c r="Q39">
        <v>208.89999999999998</v>
      </c>
      <c r="R39">
        <v>42.900000000000006</v>
      </c>
      <c r="S39">
        <v>35.1</v>
      </c>
      <c r="T39">
        <v>-128</v>
      </c>
      <c r="U39">
        <v>859.8</v>
      </c>
      <c r="V39" s="33">
        <v>0.18481042102814607</v>
      </c>
      <c r="W39">
        <v>0</v>
      </c>
      <c r="X39">
        <v>859.8</v>
      </c>
      <c r="Y39" s="33">
        <v>0.18481042102814607</v>
      </c>
    </row>
    <row r="40" spans="1:25" x14ac:dyDescent="0.2">
      <c r="A40" s="3" t="s">
        <v>84</v>
      </c>
      <c r="B40" s="18" t="s">
        <v>85</v>
      </c>
      <c r="C40">
        <v>484.80000000000007</v>
      </c>
      <c r="D40">
        <v>28.000000000000004</v>
      </c>
      <c r="E40">
        <v>0</v>
      </c>
      <c r="F40">
        <v>14.9</v>
      </c>
      <c r="G40">
        <v>441.90000000000009</v>
      </c>
      <c r="H40">
        <v>1382.9</v>
      </c>
      <c r="I40" s="6">
        <v>0.35056764769686893</v>
      </c>
      <c r="J40">
        <v>222.1</v>
      </c>
      <c r="K40">
        <v>1160.8000000000002</v>
      </c>
      <c r="L40" s="6">
        <v>0.41764300482425915</v>
      </c>
      <c r="N40" s="17">
        <v>706</v>
      </c>
      <c r="O40" t="s">
        <v>183</v>
      </c>
      <c r="P40">
        <v>849</v>
      </c>
      <c r="Q40">
        <v>581</v>
      </c>
      <c r="R40">
        <v>0</v>
      </c>
      <c r="S40">
        <v>68.199999999999989</v>
      </c>
      <c r="T40">
        <v>199.79999999999995</v>
      </c>
      <c r="U40">
        <v>2213.2000000000003</v>
      </c>
      <c r="V40" s="33">
        <v>0.38360744623170068</v>
      </c>
      <c r="W40">
        <v>0</v>
      </c>
      <c r="X40">
        <v>2213.2000000000003</v>
      </c>
      <c r="Y40" s="33">
        <v>0.38360744623170068</v>
      </c>
    </row>
    <row r="41" spans="1:25" x14ac:dyDescent="0.2">
      <c r="A41" s="3" t="s">
        <v>86</v>
      </c>
      <c r="B41" s="18" t="s">
        <v>87</v>
      </c>
      <c r="C41">
        <v>130.9</v>
      </c>
      <c r="D41">
        <v>29.4</v>
      </c>
      <c r="E41">
        <v>0</v>
      </c>
      <c r="F41">
        <v>0</v>
      </c>
      <c r="G41">
        <v>101.5</v>
      </c>
      <c r="H41">
        <v>134.60000000000002</v>
      </c>
      <c r="I41" s="6">
        <v>0.97251114413075768</v>
      </c>
      <c r="J41">
        <v>0</v>
      </c>
      <c r="K41">
        <v>134.60000000000002</v>
      </c>
      <c r="L41" s="6">
        <v>0.97251114413075768</v>
      </c>
      <c r="N41" s="17">
        <v>707</v>
      </c>
      <c r="O41" t="s">
        <v>184</v>
      </c>
      <c r="P41">
        <v>28.1</v>
      </c>
      <c r="Q41">
        <v>5.8</v>
      </c>
      <c r="R41">
        <v>0</v>
      </c>
      <c r="S41">
        <v>0.1</v>
      </c>
      <c r="T41">
        <v>22.200000000000003</v>
      </c>
      <c r="U41">
        <v>29.6</v>
      </c>
      <c r="V41" s="33">
        <v>0.94932432432432434</v>
      </c>
      <c r="W41">
        <v>0</v>
      </c>
      <c r="X41">
        <v>29.6</v>
      </c>
      <c r="Y41" s="33">
        <v>0.94932432432432434</v>
      </c>
    </row>
    <row r="42" spans="1:25" x14ac:dyDescent="0.2">
      <c r="A42" s="3" t="s">
        <v>88</v>
      </c>
      <c r="B42" s="18" t="s">
        <v>89</v>
      </c>
      <c r="C42">
        <v>1.7000000000000002</v>
      </c>
      <c r="D42">
        <v>0</v>
      </c>
      <c r="E42">
        <v>0</v>
      </c>
      <c r="F42">
        <v>0</v>
      </c>
      <c r="G42" s="4">
        <v>1.7000000000000002</v>
      </c>
      <c r="H42">
        <v>2.6</v>
      </c>
      <c r="I42" s="6">
        <v>0.65384615384615385</v>
      </c>
      <c r="J42">
        <v>0</v>
      </c>
      <c r="K42">
        <v>2.6</v>
      </c>
      <c r="L42" s="6">
        <v>0.65384615384615385</v>
      </c>
      <c r="N42" s="17">
        <v>708</v>
      </c>
      <c r="O42" t="s">
        <v>185</v>
      </c>
      <c r="P42">
        <v>335.3</v>
      </c>
      <c r="Q42">
        <v>134.19999999999999</v>
      </c>
      <c r="R42">
        <v>218.1</v>
      </c>
      <c r="S42">
        <v>42.8</v>
      </c>
      <c r="T42">
        <v>-59.799999999999955</v>
      </c>
      <c r="U42">
        <v>1190.6000000000001</v>
      </c>
      <c r="V42" s="33">
        <v>0.28162271123803123</v>
      </c>
      <c r="W42">
        <v>0</v>
      </c>
      <c r="X42">
        <v>1190.6000000000001</v>
      </c>
      <c r="Y42" s="33">
        <v>0.28162271123803123</v>
      </c>
    </row>
    <row r="43" spans="1:25" x14ac:dyDescent="0.2">
      <c r="A43" s="3" t="s">
        <v>90</v>
      </c>
      <c r="B43" s="18" t="s">
        <v>91</v>
      </c>
      <c r="C43">
        <v>111.19999999999999</v>
      </c>
      <c r="D43">
        <v>16.5</v>
      </c>
      <c r="E43">
        <v>0</v>
      </c>
      <c r="F43">
        <v>0</v>
      </c>
      <c r="G43">
        <v>94.699999999999989</v>
      </c>
      <c r="H43">
        <v>136.5</v>
      </c>
      <c r="I43" s="6">
        <v>0.81465201465201453</v>
      </c>
      <c r="J43">
        <v>0</v>
      </c>
      <c r="K43">
        <v>136.5</v>
      </c>
      <c r="L43" s="6">
        <v>0.81465201465201453</v>
      </c>
      <c r="N43" s="17">
        <v>709</v>
      </c>
      <c r="O43" t="s">
        <v>186</v>
      </c>
      <c r="P43">
        <v>52.2</v>
      </c>
      <c r="Q43">
        <v>170.5</v>
      </c>
      <c r="R43">
        <v>41.7</v>
      </c>
      <c r="S43">
        <v>35.4</v>
      </c>
      <c r="T43">
        <v>-195.39999999999998</v>
      </c>
      <c r="U43">
        <v>759.5</v>
      </c>
      <c r="V43" s="33">
        <v>6.8729427254772879E-2</v>
      </c>
      <c r="W43">
        <v>0</v>
      </c>
      <c r="X43">
        <v>759.5</v>
      </c>
      <c r="Y43" s="33">
        <v>6.8729427254772879E-2</v>
      </c>
    </row>
    <row r="44" spans="1:25" x14ac:dyDescent="0.2">
      <c r="A44" s="3" t="s">
        <v>92</v>
      </c>
      <c r="B44" s="18" t="s">
        <v>93</v>
      </c>
      <c r="C44">
        <v>36.900000000000006</v>
      </c>
      <c r="D44">
        <v>1.9</v>
      </c>
      <c r="E44">
        <v>0</v>
      </c>
      <c r="F44">
        <v>0.2</v>
      </c>
      <c r="G44" s="4">
        <v>34.800000000000004</v>
      </c>
      <c r="H44">
        <v>44.2</v>
      </c>
      <c r="I44" s="6">
        <v>0.83484162895927605</v>
      </c>
      <c r="J44">
        <v>1.3000000000000003</v>
      </c>
      <c r="K44">
        <v>42.900000000000006</v>
      </c>
      <c r="L44" s="6">
        <v>0.86013986013986021</v>
      </c>
      <c r="N44" s="17">
        <v>710</v>
      </c>
      <c r="O44" t="s">
        <v>187</v>
      </c>
      <c r="P44">
        <v>317.8</v>
      </c>
      <c r="Q44">
        <v>238.1</v>
      </c>
      <c r="R44">
        <v>282.79999999999995</v>
      </c>
      <c r="S44">
        <v>56.900000000000006</v>
      </c>
      <c r="T44">
        <v>-259.99999999999994</v>
      </c>
      <c r="U44">
        <v>1457.4</v>
      </c>
      <c r="V44" s="33">
        <v>0.21805955811719499</v>
      </c>
      <c r="W44">
        <v>0</v>
      </c>
      <c r="X44">
        <v>1457.4</v>
      </c>
      <c r="Y44" s="33">
        <v>0.21805955811719499</v>
      </c>
    </row>
    <row r="45" spans="1:25" x14ac:dyDescent="0.2">
      <c r="A45" s="3" t="s">
        <v>94</v>
      </c>
      <c r="B45" s="18" t="s">
        <v>95</v>
      </c>
      <c r="C45">
        <v>10.5</v>
      </c>
      <c r="D45">
        <v>3</v>
      </c>
      <c r="E45">
        <v>0</v>
      </c>
      <c r="F45">
        <v>0</v>
      </c>
      <c r="G45">
        <v>7.5</v>
      </c>
      <c r="H45">
        <v>12</v>
      </c>
      <c r="I45" s="6">
        <v>0.875</v>
      </c>
      <c r="J45">
        <v>1.5</v>
      </c>
      <c r="K45">
        <v>10.5</v>
      </c>
      <c r="L45" s="6">
        <v>1</v>
      </c>
      <c r="N45" s="17">
        <v>801</v>
      </c>
      <c r="O45" t="s">
        <v>43</v>
      </c>
      <c r="P45">
        <v>115.49999999999999</v>
      </c>
      <c r="Q45">
        <v>28.7</v>
      </c>
      <c r="R45">
        <v>0</v>
      </c>
      <c r="S45">
        <v>8.7000000000000011</v>
      </c>
      <c r="T45">
        <v>78.099999999999994</v>
      </c>
      <c r="U45">
        <v>293.60000000000002</v>
      </c>
      <c r="V45" s="33">
        <v>0.393392370572207</v>
      </c>
      <c r="W45">
        <v>3.8</v>
      </c>
      <c r="X45">
        <v>289.8</v>
      </c>
      <c r="Y45" s="33">
        <v>0.3985507246376811</v>
      </c>
    </row>
    <row r="46" spans="1:25" x14ac:dyDescent="0.2">
      <c r="A46" s="3" t="s">
        <v>96</v>
      </c>
      <c r="B46" s="18" t="s">
        <v>97</v>
      </c>
      <c r="C46">
        <v>23.9</v>
      </c>
      <c r="D46">
        <v>9.4999999999999982</v>
      </c>
      <c r="E46">
        <v>0</v>
      </c>
      <c r="F46">
        <v>25.3</v>
      </c>
      <c r="G46">
        <v>-10.899999999999999</v>
      </c>
      <c r="H46">
        <v>218.2</v>
      </c>
      <c r="I46" s="6">
        <v>0.10953253895508708</v>
      </c>
      <c r="J46">
        <v>15.3</v>
      </c>
      <c r="K46">
        <v>202.89999999999998</v>
      </c>
      <c r="L46" s="6">
        <v>0.11779201577131593</v>
      </c>
      <c r="N46" s="17">
        <v>802</v>
      </c>
      <c r="O46" t="s">
        <v>11</v>
      </c>
      <c r="P46">
        <v>0.5</v>
      </c>
      <c r="Q46">
        <v>11</v>
      </c>
      <c r="R46">
        <v>0</v>
      </c>
      <c r="S46">
        <v>0</v>
      </c>
      <c r="T46">
        <v>-10.5</v>
      </c>
      <c r="U46">
        <v>143.19999999999999</v>
      </c>
      <c r="V46" s="33">
        <v>3.4916201117318438E-3</v>
      </c>
      <c r="W46">
        <v>8.6999999999999993</v>
      </c>
      <c r="X46">
        <v>134.5</v>
      </c>
      <c r="Y46" s="33">
        <v>3.7174721189591076E-3</v>
      </c>
    </row>
    <row r="47" spans="1:25" x14ac:dyDescent="0.2">
      <c r="A47" s="3" t="s">
        <v>98</v>
      </c>
      <c r="B47" s="18" t="s">
        <v>99</v>
      </c>
      <c r="C47">
        <v>20.5</v>
      </c>
      <c r="D47">
        <v>0.4</v>
      </c>
      <c r="E47">
        <v>0</v>
      </c>
      <c r="F47">
        <v>0.79999999999999993</v>
      </c>
      <c r="G47">
        <v>19.3</v>
      </c>
      <c r="H47">
        <v>70.399999999999991</v>
      </c>
      <c r="I47" s="6">
        <v>0.29119318181818188</v>
      </c>
      <c r="J47">
        <v>0</v>
      </c>
      <c r="K47">
        <v>70.399999999999991</v>
      </c>
      <c r="L47" s="6">
        <v>0.29119318181818188</v>
      </c>
      <c r="N47" s="17">
        <v>901</v>
      </c>
      <c r="O47" t="s">
        <v>188</v>
      </c>
      <c r="P47">
        <v>124.60000000000001</v>
      </c>
      <c r="Q47">
        <v>25.200000000000003</v>
      </c>
      <c r="R47">
        <v>0</v>
      </c>
      <c r="S47">
        <v>0</v>
      </c>
      <c r="T47">
        <v>99.4</v>
      </c>
      <c r="U47">
        <v>175</v>
      </c>
      <c r="V47" s="33">
        <v>0.71200000000000008</v>
      </c>
      <c r="W47">
        <v>0</v>
      </c>
      <c r="X47">
        <v>175</v>
      </c>
      <c r="Y47" s="33">
        <v>0.71200000000000008</v>
      </c>
    </row>
    <row r="48" spans="1:25" x14ac:dyDescent="0.2">
      <c r="A48" s="3" t="s">
        <v>100</v>
      </c>
      <c r="B48" s="18" t="s">
        <v>101</v>
      </c>
      <c r="C48">
        <v>189.79999999999998</v>
      </c>
      <c r="D48">
        <v>48.100000000000009</v>
      </c>
      <c r="E48">
        <v>0</v>
      </c>
      <c r="F48">
        <v>12.5</v>
      </c>
      <c r="G48">
        <v>129.19999999999999</v>
      </c>
      <c r="H48">
        <v>481.7</v>
      </c>
      <c r="I48" s="6">
        <v>0.39402117500518991</v>
      </c>
      <c r="J48">
        <v>26.200000000000003</v>
      </c>
      <c r="K48">
        <v>455.5</v>
      </c>
      <c r="L48" s="6">
        <v>0.41668496158068052</v>
      </c>
      <c r="N48" s="17">
        <v>902</v>
      </c>
      <c r="O48" t="s">
        <v>189</v>
      </c>
      <c r="P48">
        <v>9.9</v>
      </c>
      <c r="Q48">
        <v>1.4</v>
      </c>
      <c r="R48">
        <v>0</v>
      </c>
      <c r="S48">
        <v>0</v>
      </c>
      <c r="T48">
        <v>8.5</v>
      </c>
      <c r="U48">
        <v>9.9</v>
      </c>
      <c r="V48" s="33">
        <v>1</v>
      </c>
      <c r="W48">
        <v>0</v>
      </c>
      <c r="X48">
        <v>9.9</v>
      </c>
      <c r="Y48" s="33">
        <v>1</v>
      </c>
    </row>
    <row r="49" spans="1:25" x14ac:dyDescent="0.2">
      <c r="A49" s="3" t="s">
        <v>102</v>
      </c>
      <c r="B49" s="18" t="s">
        <v>103</v>
      </c>
      <c r="C49">
        <v>234.2</v>
      </c>
      <c r="D49">
        <v>18.200000000000003</v>
      </c>
      <c r="E49">
        <v>0</v>
      </c>
      <c r="F49">
        <v>7</v>
      </c>
      <c r="G49">
        <v>209</v>
      </c>
      <c r="H49">
        <v>534</v>
      </c>
      <c r="I49" s="6">
        <v>0.43857677902621722</v>
      </c>
      <c r="J49">
        <v>10.6</v>
      </c>
      <c r="K49">
        <v>523.4</v>
      </c>
      <c r="L49" s="6">
        <v>0.44745892243026364</v>
      </c>
      <c r="N49" s="17">
        <v>903</v>
      </c>
      <c r="O49" t="s">
        <v>190</v>
      </c>
      <c r="P49">
        <v>11.4</v>
      </c>
      <c r="Q49">
        <v>1.3</v>
      </c>
      <c r="R49">
        <v>0</v>
      </c>
      <c r="S49">
        <v>0</v>
      </c>
      <c r="T49">
        <v>10.1</v>
      </c>
      <c r="U49">
        <v>11.4</v>
      </c>
      <c r="V49" s="33">
        <v>1</v>
      </c>
      <c r="W49">
        <v>0</v>
      </c>
      <c r="X49">
        <v>11.4</v>
      </c>
      <c r="Y49" s="33">
        <v>1</v>
      </c>
    </row>
    <row r="50" spans="1:25" x14ac:dyDescent="0.2">
      <c r="A50" s="3" t="s">
        <v>104</v>
      </c>
      <c r="B50" s="18" t="s">
        <v>105</v>
      </c>
      <c r="C50">
        <v>48.3</v>
      </c>
      <c r="D50">
        <v>5.6</v>
      </c>
      <c r="E50">
        <v>0</v>
      </c>
      <c r="F50">
        <v>0</v>
      </c>
      <c r="G50">
        <v>42.699999999999996</v>
      </c>
      <c r="H50">
        <v>64.400000000000006</v>
      </c>
      <c r="I50" s="6">
        <v>0.74999999999999989</v>
      </c>
      <c r="J50">
        <v>0</v>
      </c>
      <c r="K50">
        <v>64.400000000000006</v>
      </c>
      <c r="L50" s="6">
        <v>0.74999999999999989</v>
      </c>
      <c r="N50" s="17">
        <v>904</v>
      </c>
      <c r="O50" t="s">
        <v>191</v>
      </c>
      <c r="P50">
        <v>44.5</v>
      </c>
      <c r="Q50">
        <v>8.9</v>
      </c>
      <c r="R50">
        <v>0</v>
      </c>
      <c r="S50">
        <v>0</v>
      </c>
      <c r="T50">
        <v>35.6</v>
      </c>
      <c r="U50">
        <v>86.9</v>
      </c>
      <c r="V50" s="33">
        <v>0.51208285385500574</v>
      </c>
      <c r="W50">
        <v>20.200000000000003</v>
      </c>
      <c r="X50">
        <v>66.7</v>
      </c>
      <c r="Y50" s="33">
        <v>0.66716641679160416</v>
      </c>
    </row>
    <row r="51" spans="1:25" x14ac:dyDescent="0.2">
      <c r="A51" s="3" t="s">
        <v>106</v>
      </c>
      <c r="B51" s="18" t="s">
        <v>107</v>
      </c>
      <c r="C51">
        <v>352.6</v>
      </c>
      <c r="D51">
        <v>0</v>
      </c>
      <c r="E51">
        <v>30.5</v>
      </c>
      <c r="F51">
        <v>62.900000000000006</v>
      </c>
      <c r="G51">
        <v>259.20000000000005</v>
      </c>
      <c r="H51">
        <v>1608.6999999999998</v>
      </c>
      <c r="I51" s="6">
        <v>0.21918319139678005</v>
      </c>
      <c r="J51">
        <v>14</v>
      </c>
      <c r="K51">
        <v>1594.6999999999998</v>
      </c>
      <c r="L51" s="6">
        <v>0.22110741832319564</v>
      </c>
      <c r="N51" s="17">
        <v>905</v>
      </c>
      <c r="O51" t="s">
        <v>192</v>
      </c>
      <c r="P51">
        <v>52.500000000000007</v>
      </c>
      <c r="Q51">
        <v>19.2</v>
      </c>
      <c r="R51">
        <v>0</v>
      </c>
      <c r="S51">
        <v>0</v>
      </c>
      <c r="T51">
        <v>33.300000000000011</v>
      </c>
      <c r="U51">
        <v>102.2</v>
      </c>
      <c r="V51" s="33">
        <v>0.51369863013698636</v>
      </c>
      <c r="W51">
        <v>49.699999999999996</v>
      </c>
      <c r="X51">
        <v>52.500000000000007</v>
      </c>
      <c r="Y51" s="33">
        <v>1</v>
      </c>
    </row>
    <row r="52" spans="1:25" x14ac:dyDescent="0.2">
      <c r="A52" s="3" t="s">
        <v>108</v>
      </c>
      <c r="B52" s="18" t="s">
        <v>109</v>
      </c>
      <c r="C52">
        <v>184.4</v>
      </c>
      <c r="D52">
        <v>23.5</v>
      </c>
      <c r="E52">
        <v>0</v>
      </c>
      <c r="F52">
        <v>5.1999999999999993</v>
      </c>
      <c r="G52">
        <v>155.70000000000002</v>
      </c>
      <c r="H52">
        <v>829.7</v>
      </c>
      <c r="I52" s="6">
        <v>0.22224900566469807</v>
      </c>
      <c r="J52">
        <v>216.6</v>
      </c>
      <c r="K52">
        <v>613.1</v>
      </c>
      <c r="L52" s="6">
        <v>0.30076659598760397</v>
      </c>
      <c r="N52" s="17">
        <v>1001</v>
      </c>
      <c r="O52" t="s">
        <v>193</v>
      </c>
      <c r="P52">
        <v>11.399999999999999</v>
      </c>
      <c r="Q52">
        <v>1.6</v>
      </c>
      <c r="R52">
        <v>0</v>
      </c>
      <c r="S52">
        <v>0</v>
      </c>
      <c r="T52">
        <v>9.7999999999999989</v>
      </c>
      <c r="U52">
        <v>11.399999999999999</v>
      </c>
      <c r="V52" s="33">
        <v>1</v>
      </c>
      <c r="W52">
        <v>0</v>
      </c>
      <c r="X52">
        <v>11.399999999999999</v>
      </c>
      <c r="Y52" s="33">
        <v>1</v>
      </c>
    </row>
    <row r="53" spans="1:25" x14ac:dyDescent="0.2">
      <c r="A53" s="3" t="s">
        <v>110</v>
      </c>
      <c r="B53" s="18" t="s">
        <v>111</v>
      </c>
      <c r="C53">
        <v>206.29999999999998</v>
      </c>
      <c r="D53">
        <v>35.799999999999997</v>
      </c>
      <c r="E53">
        <v>0</v>
      </c>
      <c r="F53">
        <v>18.800000000000004</v>
      </c>
      <c r="G53">
        <v>151.69999999999999</v>
      </c>
      <c r="H53">
        <v>318.59999999999997</v>
      </c>
      <c r="I53" s="6">
        <v>0.64752040175768988</v>
      </c>
      <c r="J53">
        <v>4.7</v>
      </c>
      <c r="K53">
        <v>313.89999999999998</v>
      </c>
      <c r="L53" s="6">
        <v>0.65721567378145906</v>
      </c>
      <c r="N53" s="17">
        <v>1002</v>
      </c>
      <c r="O53" t="s">
        <v>194</v>
      </c>
      <c r="P53">
        <v>17.899999999999999</v>
      </c>
      <c r="Q53">
        <v>42.4</v>
      </c>
      <c r="R53">
        <v>0</v>
      </c>
      <c r="S53">
        <v>0</v>
      </c>
      <c r="T53">
        <v>-24.5</v>
      </c>
      <c r="U53">
        <v>267.2</v>
      </c>
      <c r="V53" s="33">
        <v>6.699101796407185E-2</v>
      </c>
      <c r="W53">
        <v>0</v>
      </c>
      <c r="X53">
        <v>267.2</v>
      </c>
      <c r="Y53" s="33">
        <v>6.699101796407185E-2</v>
      </c>
    </row>
    <row r="54" spans="1:25" x14ac:dyDescent="0.2">
      <c r="A54" s="3" t="s">
        <v>112</v>
      </c>
      <c r="B54" s="18" t="s">
        <v>113</v>
      </c>
      <c r="C54">
        <v>3.1</v>
      </c>
      <c r="D54">
        <v>0.6</v>
      </c>
      <c r="E54">
        <v>0</v>
      </c>
      <c r="F54">
        <v>0</v>
      </c>
      <c r="G54">
        <v>2.5</v>
      </c>
      <c r="H54">
        <v>10.199999999999999</v>
      </c>
      <c r="I54" s="6">
        <v>0.30392156862745101</v>
      </c>
      <c r="J54">
        <v>0</v>
      </c>
      <c r="K54">
        <v>10.199999999999999</v>
      </c>
      <c r="L54" s="6">
        <v>0.30392156862745101</v>
      </c>
      <c r="N54" s="17">
        <v>1003</v>
      </c>
      <c r="O54" t="s">
        <v>195</v>
      </c>
      <c r="P54">
        <v>2.7</v>
      </c>
      <c r="Q54">
        <v>0.4</v>
      </c>
      <c r="R54">
        <v>0</v>
      </c>
      <c r="S54">
        <v>0</v>
      </c>
      <c r="T54">
        <v>2.3000000000000003</v>
      </c>
      <c r="U54">
        <v>2.7</v>
      </c>
      <c r="V54" s="33">
        <v>1</v>
      </c>
      <c r="W54">
        <v>0</v>
      </c>
      <c r="X54">
        <v>2.7</v>
      </c>
      <c r="Y54" s="33">
        <v>1</v>
      </c>
    </row>
    <row r="55" spans="1:25" x14ac:dyDescent="0.2">
      <c r="A55" s="3" t="s">
        <v>114</v>
      </c>
      <c r="B55" s="18" t="s">
        <v>115</v>
      </c>
      <c r="C55">
        <v>900.59999999999991</v>
      </c>
      <c r="D55">
        <v>622.60000000000014</v>
      </c>
      <c r="E55">
        <v>1.2</v>
      </c>
      <c r="F55">
        <v>72</v>
      </c>
      <c r="G55" s="4">
        <v>204.79999999999973</v>
      </c>
      <c r="H55">
        <v>2342.0000000000005</v>
      </c>
      <c r="I55" s="6">
        <v>0.38454312553373177</v>
      </c>
      <c r="J55">
        <v>0</v>
      </c>
      <c r="K55">
        <v>2342.0000000000005</v>
      </c>
      <c r="L55" s="6">
        <v>0.38454312553373177</v>
      </c>
      <c r="N55" s="17">
        <v>1004</v>
      </c>
      <c r="O55" t="s">
        <v>196</v>
      </c>
      <c r="P55">
        <v>0.5</v>
      </c>
      <c r="Q55">
        <v>9.3000000000000007</v>
      </c>
      <c r="R55">
        <v>0</v>
      </c>
      <c r="S55">
        <v>0</v>
      </c>
      <c r="T55">
        <v>-8.8000000000000007</v>
      </c>
      <c r="U55">
        <v>721.30000000000007</v>
      </c>
      <c r="V55" s="33">
        <v>6.9319284624982664E-4</v>
      </c>
      <c r="W55">
        <v>65</v>
      </c>
      <c r="X55">
        <v>656.30000000000007</v>
      </c>
      <c r="Y55" s="33">
        <v>7.6184671644065208E-4</v>
      </c>
    </row>
    <row r="56" spans="1:25" x14ac:dyDescent="0.2">
      <c r="A56" s="3" t="s">
        <v>116</v>
      </c>
      <c r="B56" s="18" t="s">
        <v>117</v>
      </c>
      <c r="C56">
        <v>0.30000000000000004</v>
      </c>
      <c r="D56">
        <v>0.2</v>
      </c>
      <c r="E56">
        <v>0</v>
      </c>
      <c r="F56">
        <v>0</v>
      </c>
      <c r="G56">
        <v>0.10000000000000003</v>
      </c>
      <c r="H56">
        <v>3.9000000000000004</v>
      </c>
      <c r="I56" s="6">
        <v>7.6923076923076927E-2</v>
      </c>
      <c r="J56">
        <v>0</v>
      </c>
      <c r="K56">
        <v>3.9000000000000004</v>
      </c>
      <c r="L56" s="6">
        <v>7.6923076923076927E-2</v>
      </c>
      <c r="N56" s="17">
        <v>1005</v>
      </c>
      <c r="O56" t="s">
        <v>197</v>
      </c>
      <c r="P56">
        <v>16.100000000000001</v>
      </c>
      <c r="Q56">
        <v>1.4</v>
      </c>
      <c r="R56">
        <v>0</v>
      </c>
      <c r="S56">
        <v>0</v>
      </c>
      <c r="T56">
        <v>14.700000000000001</v>
      </c>
      <c r="U56">
        <v>45.6</v>
      </c>
      <c r="V56" s="33">
        <v>0.35307017543859653</v>
      </c>
      <c r="W56">
        <v>0</v>
      </c>
      <c r="X56">
        <v>45.6</v>
      </c>
      <c r="Y56" s="33">
        <v>0.35307017543859653</v>
      </c>
    </row>
    <row r="57" spans="1:25" x14ac:dyDescent="0.2">
      <c r="A57" s="3" t="s">
        <v>118</v>
      </c>
      <c r="B57" s="18" t="s">
        <v>119</v>
      </c>
      <c r="C57">
        <v>198.90000000000003</v>
      </c>
      <c r="D57">
        <v>31.7</v>
      </c>
      <c r="E57">
        <v>41.4</v>
      </c>
      <c r="F57">
        <v>0</v>
      </c>
      <c r="G57">
        <v>125.80000000000004</v>
      </c>
      <c r="H57">
        <v>249.50000000000003</v>
      </c>
      <c r="I57" s="6">
        <v>0.79719438877755511</v>
      </c>
      <c r="J57">
        <v>0</v>
      </c>
      <c r="K57">
        <v>249.50000000000003</v>
      </c>
      <c r="L57" s="6">
        <v>0.79719438877755511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2793</v>
      </c>
      <c r="V57" s="33">
        <v>0</v>
      </c>
      <c r="W57">
        <v>166</v>
      </c>
      <c r="X57">
        <v>2627</v>
      </c>
      <c r="Y57" s="33">
        <v>0</v>
      </c>
    </row>
    <row r="58" spans="1:25" x14ac:dyDescent="0.2">
      <c r="A58" s="3" t="s">
        <v>120</v>
      </c>
      <c r="B58" s="18" t="s">
        <v>121</v>
      </c>
      <c r="C58">
        <v>338.40000000000003</v>
      </c>
      <c r="D58">
        <v>82.2</v>
      </c>
      <c r="E58">
        <v>0</v>
      </c>
      <c r="F58">
        <v>12.9</v>
      </c>
      <c r="G58">
        <v>243.3</v>
      </c>
      <c r="H58">
        <v>795.8</v>
      </c>
      <c r="I58" s="6">
        <v>0.42523247046996737</v>
      </c>
      <c r="J58">
        <v>313.8</v>
      </c>
      <c r="K58">
        <v>481.99999999999994</v>
      </c>
      <c r="L58" s="6">
        <v>0.70207468879668067</v>
      </c>
    </row>
    <row r="59" spans="1:25" x14ac:dyDescent="0.2">
      <c r="A59" s="3" t="s">
        <v>122</v>
      </c>
      <c r="B59" s="18" t="s">
        <v>123</v>
      </c>
      <c r="C59">
        <v>72.800000000000011</v>
      </c>
      <c r="D59">
        <v>15.9</v>
      </c>
      <c r="E59">
        <v>0</v>
      </c>
      <c r="F59">
        <v>13.899999999999999</v>
      </c>
      <c r="G59">
        <v>43.000000000000014</v>
      </c>
      <c r="H59">
        <v>361.8</v>
      </c>
      <c r="I59" s="6">
        <v>0.20121614151464901</v>
      </c>
      <c r="J59">
        <v>0</v>
      </c>
      <c r="K59">
        <v>361.8</v>
      </c>
      <c r="L59" s="6">
        <v>0.20121614151464901</v>
      </c>
      <c r="O59" t="s">
        <v>213</v>
      </c>
    </row>
    <row r="60" spans="1:25" x14ac:dyDescent="0.2">
      <c r="O60" t="s">
        <v>214</v>
      </c>
      <c r="P60" s="32">
        <f>SUM(P2:P59)</f>
        <v>9162.5</v>
      </c>
      <c r="Q60" s="32">
        <f t="shared" ref="Q60:X60" si="0">SUM(Q2:Q59)</f>
        <v>3251.8</v>
      </c>
      <c r="R60" s="32">
        <f t="shared" si="0"/>
        <v>818.6</v>
      </c>
      <c r="S60" s="32">
        <f t="shared" si="0"/>
        <v>845.49999999999989</v>
      </c>
      <c r="T60" s="32">
        <f t="shared" si="0"/>
        <v>4246.6000000000013</v>
      </c>
      <c r="U60" s="32">
        <f t="shared" si="0"/>
        <v>31453.5</v>
      </c>
      <c r="V60" s="33">
        <f>P60/U60</f>
        <v>0.29130303463843449</v>
      </c>
      <c r="W60" s="32">
        <f t="shared" si="0"/>
        <v>2184.6999999999998</v>
      </c>
      <c r="X60" s="32">
        <f t="shared" si="0"/>
        <v>29268.800000000003</v>
      </c>
      <c r="Y60" s="33">
        <f>P60/X60</f>
        <v>0.31304665719127533</v>
      </c>
    </row>
    <row r="61" spans="1:25" x14ac:dyDescent="0.2">
      <c r="C61">
        <f>SUM(C2:C60)</f>
        <v>9162.4999999999964</v>
      </c>
      <c r="D61">
        <f t="shared" ref="D61:K61" si="1">SUM(D2:D60)</f>
        <v>3251.7999999999997</v>
      </c>
      <c r="E61">
        <f t="shared" si="1"/>
        <v>818.60000000000014</v>
      </c>
      <c r="F61">
        <f t="shared" si="1"/>
        <v>845.49999999999977</v>
      </c>
      <c r="G61">
        <f t="shared" si="1"/>
        <v>4246.5999999999995</v>
      </c>
      <c r="H61">
        <f t="shared" si="1"/>
        <v>31453.5</v>
      </c>
      <c r="J61">
        <f t="shared" si="1"/>
        <v>2184.6999999999998</v>
      </c>
      <c r="K61">
        <f t="shared" si="1"/>
        <v>29268.800000000003</v>
      </c>
    </row>
    <row r="62" spans="1:25" x14ac:dyDescent="0.2">
      <c r="O62" t="s">
        <v>215</v>
      </c>
      <c r="P62">
        <v>9162.4999999999964</v>
      </c>
      <c r="Q62">
        <v>3251.7999999999997</v>
      </c>
      <c r="R62">
        <v>818.60000000000014</v>
      </c>
      <c r="S62">
        <v>845.49999999999977</v>
      </c>
      <c r="T62">
        <v>4246.5999999999995</v>
      </c>
      <c r="U62">
        <v>31453.5</v>
      </c>
      <c r="W62">
        <v>2184.6999999999998</v>
      </c>
      <c r="X62">
        <v>29268.800000000003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P64" s="32"/>
      <c r="Q64" s="32"/>
      <c r="R64" s="32"/>
      <c r="S64" s="32"/>
      <c r="T64" s="32"/>
      <c r="U64" s="32"/>
      <c r="V64" s="33"/>
      <c r="W64" s="32"/>
      <c r="X64" s="32"/>
      <c r="Y64" s="33"/>
    </row>
    <row r="65" spans="15:25" x14ac:dyDescent="0.2">
      <c r="O65" s="264" t="s">
        <v>324</v>
      </c>
      <c r="P65" s="255">
        <v>9826.9000000000033</v>
      </c>
      <c r="Q65" s="255">
        <v>3461.8000000000006</v>
      </c>
      <c r="R65" s="255">
        <v>732</v>
      </c>
      <c r="S65" s="255">
        <v>845.69999999999982</v>
      </c>
      <c r="T65" s="255">
        <v>4787.4000000000015</v>
      </c>
      <c r="U65" s="255">
        <v>32118.200000000004</v>
      </c>
      <c r="V65" s="256">
        <v>0.30596048346420418</v>
      </c>
      <c r="W65" s="255">
        <v>2259.2000000000003</v>
      </c>
      <c r="X65" s="255">
        <v>29858.999999999996</v>
      </c>
      <c r="Y65" s="256">
        <v>0.32911015104323671</v>
      </c>
    </row>
    <row r="66" spans="15:25" x14ac:dyDescent="0.2">
      <c r="O66" s="264" t="s">
        <v>323</v>
      </c>
      <c r="P66" s="255">
        <f>P65-P60</f>
        <v>664.40000000000327</v>
      </c>
      <c r="Q66" s="255">
        <f t="shared" ref="Q66:Y66" si="2">Q65-Q60</f>
        <v>210.00000000000045</v>
      </c>
      <c r="R66" s="255">
        <f t="shared" si="2"/>
        <v>-86.600000000000023</v>
      </c>
      <c r="S66" s="255">
        <f t="shared" si="2"/>
        <v>0.19999999999993179</v>
      </c>
      <c r="T66" s="255">
        <f t="shared" si="2"/>
        <v>540.80000000000018</v>
      </c>
      <c r="U66" s="255">
        <f t="shared" si="2"/>
        <v>664.70000000000437</v>
      </c>
      <c r="V66" s="257">
        <f t="shared" si="2"/>
        <v>1.4657448825769692E-2</v>
      </c>
      <c r="W66" s="255">
        <f t="shared" si="2"/>
        <v>74.500000000000455</v>
      </c>
      <c r="X66" s="255">
        <f t="shared" si="2"/>
        <v>590.19999999999345</v>
      </c>
      <c r="Y66" s="257">
        <f t="shared" si="2"/>
        <v>1.6063493851961375E-2</v>
      </c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3"/>
  <sheetViews>
    <sheetView topLeftCell="E40" workbookViewId="0">
      <selection activeCell="P60" sqref="P60:Y60"/>
    </sheetView>
  </sheetViews>
  <sheetFormatPr defaultRowHeight="12.75" x14ac:dyDescent="0.2"/>
  <cols>
    <col min="2" max="2" width="12.140625" customWidth="1"/>
    <col min="8" max="8" width="11.7109375" customWidth="1"/>
    <col min="11" max="11" width="11.140625" customWidth="1"/>
    <col min="12" max="12" width="10.425781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125</v>
      </c>
      <c r="F1" s="1" t="s">
        <v>3</v>
      </c>
      <c r="G1" s="1" t="s">
        <v>4</v>
      </c>
      <c r="H1" s="7" t="s">
        <v>138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34.700000000000003</v>
      </c>
      <c r="D2">
        <v>30.6</v>
      </c>
      <c r="E2">
        <v>14.1</v>
      </c>
      <c r="F2">
        <v>0</v>
      </c>
      <c r="G2">
        <v>-10</v>
      </c>
      <c r="H2">
        <v>235.29999999999998</v>
      </c>
      <c r="I2" s="6">
        <v>0.14747131321716958</v>
      </c>
      <c r="J2">
        <v>16.3</v>
      </c>
      <c r="K2">
        <v>218.99999999999997</v>
      </c>
      <c r="L2" s="6">
        <v>0.15844748858447491</v>
      </c>
      <c r="N2" s="17">
        <v>101</v>
      </c>
      <c r="O2" t="s">
        <v>147</v>
      </c>
      <c r="P2">
        <v>7.4</v>
      </c>
      <c r="Q2">
        <v>2.8</v>
      </c>
      <c r="R2">
        <v>0</v>
      </c>
      <c r="S2">
        <v>0</v>
      </c>
      <c r="T2">
        <v>4.6000000000000005</v>
      </c>
      <c r="U2">
        <v>11.3</v>
      </c>
      <c r="V2" s="2">
        <v>0.65486725663716816</v>
      </c>
      <c r="W2">
        <v>0</v>
      </c>
      <c r="X2">
        <v>11.3</v>
      </c>
      <c r="Y2" s="2">
        <v>0.65486725663716816</v>
      </c>
    </row>
    <row r="3" spans="1:25" x14ac:dyDescent="0.2">
      <c r="A3" s="3" t="s">
        <v>10</v>
      </c>
      <c r="B3" s="18" t="s">
        <v>11</v>
      </c>
      <c r="C3">
        <v>0</v>
      </c>
      <c r="D3">
        <v>0.2</v>
      </c>
      <c r="E3">
        <v>0</v>
      </c>
      <c r="F3">
        <v>0</v>
      </c>
      <c r="G3">
        <v>-0.2</v>
      </c>
      <c r="H3">
        <v>0.3</v>
      </c>
      <c r="I3" s="6">
        <v>0</v>
      </c>
      <c r="J3">
        <v>0</v>
      </c>
      <c r="K3">
        <v>0.3</v>
      </c>
      <c r="L3" s="6">
        <v>0</v>
      </c>
      <c r="N3" s="17">
        <v>102</v>
      </c>
      <c r="O3" t="s">
        <v>148</v>
      </c>
      <c r="P3">
        <v>6.0000000000000009</v>
      </c>
      <c r="Q3">
        <v>6.1000000000000005</v>
      </c>
      <c r="R3">
        <v>0</v>
      </c>
      <c r="S3">
        <v>0</v>
      </c>
      <c r="T3">
        <v>-9.9999999999999645E-2</v>
      </c>
      <c r="U3">
        <v>12.600000000000001</v>
      </c>
      <c r="V3" s="2">
        <v>0.47619047619047622</v>
      </c>
      <c r="W3">
        <v>0</v>
      </c>
      <c r="X3">
        <v>12.600000000000001</v>
      </c>
      <c r="Y3" s="2">
        <v>0.47619047619047622</v>
      </c>
    </row>
    <row r="4" spans="1:25" x14ac:dyDescent="0.2">
      <c r="A4" s="3" t="s">
        <v>12</v>
      </c>
      <c r="B4" s="18" t="s">
        <v>13</v>
      </c>
      <c r="C4">
        <v>1.1000000000000001</v>
      </c>
      <c r="D4">
        <v>2.2999999999999998</v>
      </c>
      <c r="E4">
        <v>0</v>
      </c>
      <c r="F4">
        <v>0.1</v>
      </c>
      <c r="G4">
        <v>-1.2999999999999998</v>
      </c>
      <c r="H4">
        <v>8.6999999999999993</v>
      </c>
      <c r="I4" s="6">
        <v>0.12643678160919541</v>
      </c>
      <c r="J4">
        <v>0</v>
      </c>
      <c r="K4">
        <v>8.6999999999999993</v>
      </c>
      <c r="L4" s="6">
        <v>0.12643678160919541</v>
      </c>
      <c r="N4" s="17">
        <v>103</v>
      </c>
      <c r="O4" t="s">
        <v>149</v>
      </c>
      <c r="P4">
        <v>18.200000000000003</v>
      </c>
      <c r="Q4">
        <v>8.8999999999999986</v>
      </c>
      <c r="R4">
        <v>0</v>
      </c>
      <c r="S4">
        <v>0</v>
      </c>
      <c r="T4">
        <v>9.3000000000000043</v>
      </c>
      <c r="U4">
        <v>48.800000000000004</v>
      </c>
      <c r="V4" s="2">
        <v>0.37295081967213117</v>
      </c>
      <c r="W4">
        <v>0</v>
      </c>
      <c r="X4">
        <v>48.800000000000004</v>
      </c>
      <c r="Y4" s="2">
        <v>0.37295081967213117</v>
      </c>
    </row>
    <row r="5" spans="1:25" x14ac:dyDescent="0.2">
      <c r="A5" s="3" t="s">
        <v>14</v>
      </c>
      <c r="B5" s="18" t="s">
        <v>15</v>
      </c>
      <c r="C5">
        <v>53.699999999999996</v>
      </c>
      <c r="D5">
        <v>17.5</v>
      </c>
      <c r="E5">
        <v>0</v>
      </c>
      <c r="F5">
        <v>0</v>
      </c>
      <c r="G5">
        <v>36.199999999999996</v>
      </c>
      <c r="H5">
        <v>73.900000000000006</v>
      </c>
      <c r="I5" s="6">
        <v>0.72665764546684697</v>
      </c>
      <c r="J5">
        <v>0</v>
      </c>
      <c r="K5">
        <v>73.900000000000006</v>
      </c>
      <c r="L5" s="6">
        <v>0.72665764546684697</v>
      </c>
      <c r="N5" s="17">
        <v>104</v>
      </c>
      <c r="O5" t="s">
        <v>150</v>
      </c>
      <c r="P5">
        <v>23</v>
      </c>
      <c r="Q5">
        <v>16.8</v>
      </c>
      <c r="R5">
        <v>0</v>
      </c>
      <c r="S5">
        <v>0</v>
      </c>
      <c r="T5">
        <v>6.1999999999999993</v>
      </c>
      <c r="U5">
        <v>68.3</v>
      </c>
      <c r="V5" s="2">
        <v>0.33674963396778917</v>
      </c>
      <c r="W5">
        <v>0</v>
      </c>
      <c r="X5">
        <v>68.3</v>
      </c>
      <c r="Y5" s="2">
        <v>0.33674963396778917</v>
      </c>
    </row>
    <row r="6" spans="1:25" x14ac:dyDescent="0.2">
      <c r="A6" s="3" t="s">
        <v>16</v>
      </c>
      <c r="B6" s="18" t="s">
        <v>17</v>
      </c>
      <c r="C6">
        <v>2</v>
      </c>
      <c r="D6">
        <v>3.5</v>
      </c>
      <c r="E6">
        <v>0</v>
      </c>
      <c r="F6">
        <v>0.4</v>
      </c>
      <c r="G6">
        <v>-1.9</v>
      </c>
      <c r="H6">
        <v>11.2</v>
      </c>
      <c r="I6" s="6">
        <v>0.17857142857142858</v>
      </c>
      <c r="J6">
        <v>0</v>
      </c>
      <c r="K6">
        <v>11.2</v>
      </c>
      <c r="L6" s="6">
        <v>0.17857142857142858</v>
      </c>
      <c r="N6" s="17">
        <v>201</v>
      </c>
      <c r="O6" t="s">
        <v>151</v>
      </c>
      <c r="P6">
        <v>16.7</v>
      </c>
      <c r="Q6">
        <v>17</v>
      </c>
      <c r="R6">
        <v>0</v>
      </c>
      <c r="S6">
        <v>0.2</v>
      </c>
      <c r="T6">
        <v>-0.5</v>
      </c>
      <c r="U6">
        <v>146.6</v>
      </c>
      <c r="V6" s="2">
        <v>0.11391541609822646</v>
      </c>
      <c r="W6">
        <v>0</v>
      </c>
      <c r="X6">
        <v>146.6</v>
      </c>
      <c r="Y6" s="2">
        <v>0.11391541609822646</v>
      </c>
    </row>
    <row r="7" spans="1:25" x14ac:dyDescent="0.2">
      <c r="A7" s="3" t="s">
        <v>18</v>
      </c>
      <c r="B7" s="18" t="s">
        <v>19</v>
      </c>
      <c r="C7">
        <v>7.6999999999999993</v>
      </c>
      <c r="D7">
        <v>2.1</v>
      </c>
      <c r="E7">
        <v>0</v>
      </c>
      <c r="F7">
        <v>0</v>
      </c>
      <c r="G7">
        <v>5.6</v>
      </c>
      <c r="H7">
        <v>7.9</v>
      </c>
      <c r="I7" s="6">
        <v>0.97468354430379733</v>
      </c>
      <c r="J7">
        <v>0</v>
      </c>
      <c r="K7">
        <v>7.9</v>
      </c>
      <c r="L7" s="6">
        <v>0.97468354430379733</v>
      </c>
      <c r="N7" s="17">
        <v>202</v>
      </c>
      <c r="O7" t="s">
        <v>152</v>
      </c>
      <c r="P7">
        <v>151.89999999999998</v>
      </c>
      <c r="Q7">
        <v>75.7</v>
      </c>
      <c r="R7">
        <v>91.699999999999989</v>
      </c>
      <c r="S7">
        <v>1.1000000000000001</v>
      </c>
      <c r="T7">
        <v>-16.599999999999994</v>
      </c>
      <c r="U7">
        <v>985.49999999999989</v>
      </c>
      <c r="V7" s="2">
        <v>0.1541349568746829</v>
      </c>
      <c r="W7">
        <v>21.6</v>
      </c>
      <c r="X7">
        <v>963.89999999999986</v>
      </c>
      <c r="Y7" s="2">
        <v>0.15758896151053015</v>
      </c>
    </row>
    <row r="8" spans="1:25" x14ac:dyDescent="0.2">
      <c r="A8" s="3" t="s">
        <v>20</v>
      </c>
      <c r="B8" s="18" t="s">
        <v>21</v>
      </c>
      <c r="C8">
        <v>13.700000000000001</v>
      </c>
      <c r="D8">
        <v>44.6</v>
      </c>
      <c r="E8">
        <v>0</v>
      </c>
      <c r="F8">
        <v>0.4</v>
      </c>
      <c r="G8">
        <v>-31.299999999999997</v>
      </c>
      <c r="H8">
        <v>272.09999999999997</v>
      </c>
      <c r="I8" s="6">
        <v>5.0349136346931285E-2</v>
      </c>
      <c r="J8">
        <v>5.0999999999999996</v>
      </c>
      <c r="K8">
        <v>266.99999999999994</v>
      </c>
      <c r="L8" s="6">
        <v>5.1310861423220985E-2</v>
      </c>
      <c r="N8" s="17">
        <v>301</v>
      </c>
      <c r="O8" t="s">
        <v>153</v>
      </c>
      <c r="P8">
        <v>153.5</v>
      </c>
      <c r="Q8">
        <v>80.400000000000006</v>
      </c>
      <c r="R8">
        <v>0</v>
      </c>
      <c r="S8">
        <v>2.2000000000000002</v>
      </c>
      <c r="T8">
        <v>70.899999999999991</v>
      </c>
      <c r="U8">
        <v>182.9</v>
      </c>
      <c r="V8" s="2">
        <v>0.83925642427556035</v>
      </c>
      <c r="W8">
        <v>8.8999999999999986</v>
      </c>
      <c r="X8">
        <v>174</v>
      </c>
      <c r="Y8" s="2">
        <v>0.88218390804597702</v>
      </c>
    </row>
    <row r="9" spans="1:25" x14ac:dyDescent="0.2">
      <c r="A9" s="3" t="s">
        <v>22</v>
      </c>
      <c r="B9" s="18" t="s">
        <v>23</v>
      </c>
      <c r="C9">
        <v>1.4</v>
      </c>
      <c r="D9">
        <v>2.2000000000000002</v>
      </c>
      <c r="E9">
        <v>0</v>
      </c>
      <c r="F9">
        <v>0</v>
      </c>
      <c r="G9">
        <v>-0.80000000000000027</v>
      </c>
      <c r="H9">
        <v>4.9000000000000004</v>
      </c>
      <c r="I9" s="6">
        <v>0.2857142857142857</v>
      </c>
      <c r="J9">
        <v>0</v>
      </c>
      <c r="K9">
        <v>4.9000000000000004</v>
      </c>
      <c r="L9" s="6">
        <v>0.2857142857142857</v>
      </c>
      <c r="N9" s="17">
        <v>302</v>
      </c>
      <c r="O9" t="s">
        <v>154</v>
      </c>
      <c r="P9">
        <v>72.3</v>
      </c>
      <c r="Q9">
        <v>22.500000000000004</v>
      </c>
      <c r="R9">
        <v>0</v>
      </c>
      <c r="S9">
        <v>0</v>
      </c>
      <c r="T9">
        <v>49.8</v>
      </c>
      <c r="U9">
        <v>131.89999999999998</v>
      </c>
      <c r="V9" s="2">
        <v>0.54814253222137987</v>
      </c>
      <c r="W9">
        <v>0</v>
      </c>
      <c r="X9">
        <v>131.89999999999998</v>
      </c>
      <c r="Y9" s="2">
        <v>0.54814253222137987</v>
      </c>
    </row>
    <row r="10" spans="1:25" x14ac:dyDescent="0.2">
      <c r="A10" s="3" t="s">
        <v>24</v>
      </c>
      <c r="B10" s="18" t="s">
        <v>25</v>
      </c>
      <c r="C10">
        <v>9.2999999999999989</v>
      </c>
      <c r="D10">
        <v>10.3</v>
      </c>
      <c r="E10">
        <v>0</v>
      </c>
      <c r="F10">
        <v>0.5</v>
      </c>
      <c r="G10">
        <v>-1.5000000000000018</v>
      </c>
      <c r="H10">
        <v>61.3</v>
      </c>
      <c r="I10" s="6">
        <v>0.15171288743882544</v>
      </c>
      <c r="J10">
        <v>2.9</v>
      </c>
      <c r="K10">
        <v>58.4</v>
      </c>
      <c r="L10" s="6">
        <v>0.15924657534246575</v>
      </c>
      <c r="N10" s="17">
        <v>401</v>
      </c>
      <c r="O10" t="s">
        <v>93</v>
      </c>
      <c r="P10">
        <v>38.6</v>
      </c>
      <c r="Q10">
        <v>34.700000000000003</v>
      </c>
      <c r="R10">
        <v>11</v>
      </c>
      <c r="S10">
        <v>0</v>
      </c>
      <c r="T10">
        <v>-7.1000000000000014</v>
      </c>
      <c r="U10">
        <v>247.2</v>
      </c>
      <c r="V10" s="2">
        <v>0.15614886731391586</v>
      </c>
      <c r="W10">
        <v>0</v>
      </c>
      <c r="X10">
        <v>247.2</v>
      </c>
      <c r="Y10" s="2">
        <v>0.15614886731391586</v>
      </c>
    </row>
    <row r="11" spans="1:25" x14ac:dyDescent="0.2">
      <c r="A11" s="3" t="s">
        <v>26</v>
      </c>
      <c r="B11" s="18" t="s">
        <v>27</v>
      </c>
      <c r="C11">
        <v>266.10000000000002</v>
      </c>
      <c r="D11">
        <v>221.40000000000003</v>
      </c>
      <c r="E11">
        <v>1</v>
      </c>
      <c r="F11">
        <v>0</v>
      </c>
      <c r="G11">
        <v>43.699999999999989</v>
      </c>
      <c r="H11">
        <v>349.7</v>
      </c>
      <c r="I11" s="6">
        <v>0.7609379468115528</v>
      </c>
      <c r="J11">
        <v>0</v>
      </c>
      <c r="K11">
        <v>349.7</v>
      </c>
      <c r="L11" s="6">
        <v>0.7609379468115528</v>
      </c>
      <c r="N11" s="17">
        <v>402</v>
      </c>
      <c r="O11" t="s">
        <v>155</v>
      </c>
      <c r="P11">
        <v>679.9</v>
      </c>
      <c r="Q11">
        <v>66.900000000000006</v>
      </c>
      <c r="R11">
        <v>120.8</v>
      </c>
      <c r="S11">
        <v>0</v>
      </c>
      <c r="T11">
        <v>492.2</v>
      </c>
      <c r="U11">
        <v>1822.4999999999998</v>
      </c>
      <c r="V11" s="2">
        <v>0.37305898491083678</v>
      </c>
      <c r="W11">
        <v>0</v>
      </c>
      <c r="X11">
        <v>1822.4999999999998</v>
      </c>
      <c r="Y11" s="2">
        <v>0.37305898491083678</v>
      </c>
    </row>
    <row r="12" spans="1:25" x14ac:dyDescent="0.2">
      <c r="A12" s="3" t="s">
        <v>28</v>
      </c>
      <c r="B12" s="18" t="s">
        <v>29</v>
      </c>
      <c r="C12">
        <v>8.6</v>
      </c>
      <c r="D12">
        <v>4.5</v>
      </c>
      <c r="E12">
        <v>0</v>
      </c>
      <c r="F12">
        <v>0</v>
      </c>
      <c r="G12">
        <v>4.0999999999999996</v>
      </c>
      <c r="H12">
        <v>8.6</v>
      </c>
      <c r="I12" s="6">
        <v>1</v>
      </c>
      <c r="J12">
        <v>0</v>
      </c>
      <c r="K12">
        <v>8.6</v>
      </c>
      <c r="L12" s="6">
        <v>1</v>
      </c>
      <c r="N12" s="17">
        <v>403</v>
      </c>
      <c r="O12" t="s">
        <v>156</v>
      </c>
      <c r="P12">
        <v>626.10000000000014</v>
      </c>
      <c r="Q12">
        <v>327.39999999999998</v>
      </c>
      <c r="R12">
        <v>68.800000000000011</v>
      </c>
      <c r="S12">
        <v>0</v>
      </c>
      <c r="T12">
        <v>229.90000000000015</v>
      </c>
      <c r="U12">
        <v>1399.0000000000002</v>
      </c>
      <c r="V12" s="2">
        <v>0.44753395282344532</v>
      </c>
      <c r="W12">
        <v>350</v>
      </c>
      <c r="X12">
        <v>1049.0000000000002</v>
      </c>
      <c r="Y12" s="2">
        <v>0.59685414680648241</v>
      </c>
    </row>
    <row r="13" spans="1:25" x14ac:dyDescent="0.2">
      <c r="A13" s="3" t="s">
        <v>30</v>
      </c>
      <c r="B13" s="18" t="s">
        <v>31</v>
      </c>
      <c r="C13">
        <v>18.399999999999999</v>
      </c>
      <c r="D13">
        <v>6.9999999999999991</v>
      </c>
      <c r="E13">
        <v>0</v>
      </c>
      <c r="F13">
        <v>0</v>
      </c>
      <c r="G13">
        <v>11.399999999999999</v>
      </c>
      <c r="H13">
        <v>43.2</v>
      </c>
      <c r="I13" s="6">
        <v>0.42592592592592587</v>
      </c>
      <c r="J13">
        <v>0</v>
      </c>
      <c r="K13">
        <v>43.2</v>
      </c>
      <c r="L13" s="6">
        <v>0.42592592592592587</v>
      </c>
      <c r="N13" s="17">
        <v>404</v>
      </c>
      <c r="O13" t="s">
        <v>81</v>
      </c>
      <c r="P13">
        <v>31.5</v>
      </c>
      <c r="Q13">
        <v>14.4</v>
      </c>
      <c r="R13">
        <v>18.8</v>
      </c>
      <c r="S13">
        <v>0</v>
      </c>
      <c r="T13">
        <v>-1.7000000000000028</v>
      </c>
      <c r="U13">
        <v>825.30000000000007</v>
      </c>
      <c r="V13" s="2">
        <v>3.8167938931297704E-2</v>
      </c>
      <c r="W13">
        <v>0</v>
      </c>
      <c r="X13">
        <v>825.30000000000007</v>
      </c>
      <c r="Y13" s="2">
        <v>3.8167938931297704E-2</v>
      </c>
    </row>
    <row r="14" spans="1:25" x14ac:dyDescent="0.2">
      <c r="A14" s="3" t="s">
        <v>32</v>
      </c>
      <c r="B14" s="18" t="s">
        <v>33</v>
      </c>
      <c r="C14">
        <v>0.9</v>
      </c>
      <c r="D14">
        <v>0.2</v>
      </c>
      <c r="E14">
        <v>0</v>
      </c>
      <c r="F14">
        <v>0</v>
      </c>
      <c r="G14">
        <v>0.7</v>
      </c>
      <c r="H14">
        <v>87.899999999999991</v>
      </c>
      <c r="I14" s="6">
        <v>1.0238907849829353E-2</v>
      </c>
      <c r="J14">
        <v>0</v>
      </c>
      <c r="K14">
        <v>87.899999999999991</v>
      </c>
      <c r="L14" s="6">
        <v>1.0238907849829353E-2</v>
      </c>
      <c r="N14" s="17">
        <v>501</v>
      </c>
      <c r="O14" t="s">
        <v>157</v>
      </c>
      <c r="P14">
        <v>11.5</v>
      </c>
      <c r="Q14">
        <v>7.8</v>
      </c>
      <c r="R14">
        <v>0</v>
      </c>
      <c r="S14">
        <v>0</v>
      </c>
      <c r="T14">
        <v>3.7</v>
      </c>
      <c r="U14">
        <v>17.299999999999997</v>
      </c>
      <c r="V14" s="2">
        <v>0.66473988439306364</v>
      </c>
      <c r="W14">
        <v>0</v>
      </c>
      <c r="X14">
        <v>17.299999999999997</v>
      </c>
      <c r="Y14" s="2">
        <v>0.66473988439306364</v>
      </c>
    </row>
    <row r="15" spans="1:25" x14ac:dyDescent="0.2">
      <c r="A15" s="3" t="s">
        <v>34</v>
      </c>
      <c r="B15" s="18" t="s">
        <v>35</v>
      </c>
      <c r="C15">
        <v>11.499999999999996</v>
      </c>
      <c r="D15">
        <v>3.3000000000000003</v>
      </c>
      <c r="E15">
        <v>0</v>
      </c>
      <c r="F15">
        <v>0</v>
      </c>
      <c r="G15">
        <v>8.1999999999999957</v>
      </c>
      <c r="H15">
        <v>11.499999999999996</v>
      </c>
      <c r="I15" s="6">
        <v>1</v>
      </c>
      <c r="J15">
        <v>0</v>
      </c>
      <c r="K15">
        <v>11.499999999999996</v>
      </c>
      <c r="L15" s="6">
        <v>1</v>
      </c>
      <c r="N15" s="17">
        <v>502</v>
      </c>
      <c r="O15" t="s">
        <v>158</v>
      </c>
      <c r="P15">
        <v>0.4</v>
      </c>
      <c r="Q15">
        <v>0.1</v>
      </c>
      <c r="R15">
        <v>0</v>
      </c>
      <c r="S15">
        <v>0</v>
      </c>
      <c r="T15">
        <v>0.30000000000000004</v>
      </c>
      <c r="U15">
        <v>0.6</v>
      </c>
      <c r="V15" s="2">
        <v>0.66666666666666674</v>
      </c>
      <c r="W15">
        <v>0</v>
      </c>
      <c r="X15">
        <v>0.6</v>
      </c>
      <c r="Y15" s="2">
        <v>0.66666666666666674</v>
      </c>
    </row>
    <row r="16" spans="1:25" x14ac:dyDescent="0.2">
      <c r="A16" s="3" t="s">
        <v>36</v>
      </c>
      <c r="B16" s="18" t="s">
        <v>37</v>
      </c>
      <c r="C16">
        <v>161.39999999999998</v>
      </c>
      <c r="D16">
        <v>101.39999999999998</v>
      </c>
      <c r="E16">
        <v>0.6</v>
      </c>
      <c r="F16">
        <v>0</v>
      </c>
      <c r="G16">
        <v>59.400000000000006</v>
      </c>
      <c r="H16">
        <v>244.89999999999998</v>
      </c>
      <c r="I16" s="6">
        <v>0.65904450796243363</v>
      </c>
      <c r="J16">
        <v>5.8</v>
      </c>
      <c r="K16">
        <v>239.09999999999997</v>
      </c>
      <c r="L16" s="6">
        <v>0.67503136762860727</v>
      </c>
      <c r="N16" s="17">
        <v>503</v>
      </c>
      <c r="O16" t="s">
        <v>159</v>
      </c>
      <c r="P16">
        <v>45.099999999999994</v>
      </c>
      <c r="Q16">
        <v>9</v>
      </c>
      <c r="R16">
        <v>0</v>
      </c>
      <c r="S16">
        <v>0</v>
      </c>
      <c r="T16">
        <v>36.099999999999994</v>
      </c>
      <c r="U16">
        <v>57.7</v>
      </c>
      <c r="V16" s="2">
        <v>0.7816291161178508</v>
      </c>
      <c r="W16">
        <v>2.2999999999999998</v>
      </c>
      <c r="X16">
        <v>55.400000000000006</v>
      </c>
      <c r="Y16" s="2">
        <v>0.81407942238267128</v>
      </c>
    </row>
    <row r="17" spans="1:25" x14ac:dyDescent="0.2">
      <c r="A17" s="3" t="s">
        <v>38</v>
      </c>
      <c r="B17" s="18" t="s">
        <v>39</v>
      </c>
      <c r="C17">
        <v>38.199999999999996</v>
      </c>
      <c r="D17">
        <v>19.100000000000001</v>
      </c>
      <c r="E17">
        <v>0</v>
      </c>
      <c r="F17">
        <v>0</v>
      </c>
      <c r="G17">
        <v>19.099999999999994</v>
      </c>
      <c r="H17">
        <v>41</v>
      </c>
      <c r="I17" s="6">
        <v>0.93170731707317067</v>
      </c>
      <c r="J17">
        <v>0</v>
      </c>
      <c r="K17">
        <v>41</v>
      </c>
      <c r="L17" s="6">
        <v>0.93170731707317067</v>
      </c>
      <c r="N17" s="17">
        <v>504</v>
      </c>
      <c r="O17" t="s">
        <v>160</v>
      </c>
      <c r="P17">
        <v>42.1</v>
      </c>
      <c r="Q17">
        <v>18.2</v>
      </c>
      <c r="R17">
        <v>0</v>
      </c>
      <c r="S17">
        <v>0</v>
      </c>
      <c r="T17">
        <v>23.900000000000002</v>
      </c>
      <c r="U17">
        <v>81.499999999999986</v>
      </c>
      <c r="V17" s="2">
        <v>0.51656441717791424</v>
      </c>
      <c r="W17">
        <v>0</v>
      </c>
      <c r="X17">
        <v>81.499999999999986</v>
      </c>
      <c r="Y17" s="2">
        <v>0.51656441717791424</v>
      </c>
    </row>
    <row r="18" spans="1:25" x14ac:dyDescent="0.2">
      <c r="A18" s="3" t="s">
        <v>40</v>
      </c>
      <c r="B18" s="18" t="s">
        <v>41</v>
      </c>
      <c r="C18">
        <v>4.5</v>
      </c>
      <c r="D18">
        <v>1.2</v>
      </c>
      <c r="E18">
        <v>0</v>
      </c>
      <c r="F18">
        <v>0</v>
      </c>
      <c r="G18">
        <v>3.3</v>
      </c>
      <c r="H18">
        <v>7.8</v>
      </c>
      <c r="I18" s="6">
        <v>0.57692307692307698</v>
      </c>
      <c r="J18">
        <v>0</v>
      </c>
      <c r="K18">
        <v>7.8</v>
      </c>
      <c r="L18" s="6">
        <v>0.57692307692307698</v>
      </c>
      <c r="N18" s="17">
        <v>505</v>
      </c>
      <c r="O18" t="s">
        <v>161</v>
      </c>
      <c r="P18">
        <v>5.0999999999999996</v>
      </c>
      <c r="Q18">
        <v>1.3</v>
      </c>
      <c r="R18">
        <v>0</v>
      </c>
      <c r="S18">
        <v>0</v>
      </c>
      <c r="T18">
        <v>3.8</v>
      </c>
      <c r="U18">
        <v>8.4</v>
      </c>
      <c r="V18" s="2">
        <v>0.6071428571428571</v>
      </c>
      <c r="W18">
        <v>0</v>
      </c>
      <c r="X18">
        <v>8.4</v>
      </c>
      <c r="Y18" s="2">
        <v>0.6071428571428571</v>
      </c>
    </row>
    <row r="19" spans="1:25" x14ac:dyDescent="0.2">
      <c r="A19" s="3" t="s">
        <v>42</v>
      </c>
      <c r="B19" s="18" t="s">
        <v>43</v>
      </c>
      <c r="C19">
        <v>19.100000000000001</v>
      </c>
      <c r="D19">
        <v>13.299999999999999</v>
      </c>
      <c r="E19">
        <v>0</v>
      </c>
      <c r="F19">
        <v>0</v>
      </c>
      <c r="G19">
        <v>5.8000000000000025</v>
      </c>
      <c r="H19">
        <v>23.9</v>
      </c>
      <c r="I19" s="6">
        <v>0.79916317991631813</v>
      </c>
      <c r="J19">
        <v>0</v>
      </c>
      <c r="K19">
        <v>23.9</v>
      </c>
      <c r="L19" s="6">
        <v>0.79916317991631813</v>
      </c>
      <c r="N19" s="17">
        <v>506</v>
      </c>
      <c r="O19" t="s">
        <v>162</v>
      </c>
      <c r="P19">
        <v>13.400000000000002</v>
      </c>
      <c r="Q19">
        <v>5.3</v>
      </c>
      <c r="R19">
        <v>0</v>
      </c>
      <c r="S19">
        <v>0</v>
      </c>
      <c r="T19">
        <v>8.1000000000000014</v>
      </c>
      <c r="U19">
        <v>13.500000000000002</v>
      </c>
      <c r="V19" s="2">
        <v>0.99259259259259258</v>
      </c>
      <c r="W19">
        <v>0</v>
      </c>
      <c r="X19">
        <v>13.500000000000002</v>
      </c>
      <c r="Y19" s="2">
        <v>0.99259259259259258</v>
      </c>
    </row>
    <row r="20" spans="1:25" x14ac:dyDescent="0.2">
      <c r="A20" s="3" t="s">
        <v>44</v>
      </c>
      <c r="B20" s="18" t="s">
        <v>45</v>
      </c>
      <c r="C20">
        <v>740.79999999999984</v>
      </c>
      <c r="D20">
        <v>125.5</v>
      </c>
      <c r="E20">
        <v>120.8</v>
      </c>
      <c r="F20">
        <v>0</v>
      </c>
      <c r="G20">
        <v>494.49999999999983</v>
      </c>
      <c r="H20">
        <v>2031.2</v>
      </c>
      <c r="I20" s="6">
        <v>0.36471051595116177</v>
      </c>
      <c r="J20">
        <v>5.9999999999999991</v>
      </c>
      <c r="K20">
        <v>2025.2</v>
      </c>
      <c r="L20" s="6">
        <v>0.36579103298439652</v>
      </c>
      <c r="N20" s="17">
        <v>507</v>
      </c>
      <c r="O20" t="s">
        <v>163</v>
      </c>
      <c r="P20">
        <v>49.8</v>
      </c>
      <c r="Q20">
        <v>16.3</v>
      </c>
      <c r="R20">
        <v>0</v>
      </c>
      <c r="S20">
        <v>0</v>
      </c>
      <c r="T20">
        <v>33.5</v>
      </c>
      <c r="U20">
        <v>70.3</v>
      </c>
      <c r="V20" s="2">
        <v>0.70839260312944519</v>
      </c>
      <c r="W20">
        <v>0</v>
      </c>
      <c r="X20">
        <v>70.3</v>
      </c>
      <c r="Y20" s="2">
        <v>0.70839260312944519</v>
      </c>
    </row>
    <row r="21" spans="1:25" x14ac:dyDescent="0.2">
      <c r="A21" s="3" t="s">
        <v>46</v>
      </c>
      <c r="B21" s="18" t="s">
        <v>47</v>
      </c>
      <c r="C21">
        <v>40.299999999999997</v>
      </c>
      <c r="D21">
        <v>25.599999999999998</v>
      </c>
      <c r="E21">
        <v>0</v>
      </c>
      <c r="F21">
        <v>0</v>
      </c>
      <c r="G21">
        <v>14.7</v>
      </c>
      <c r="H21">
        <v>40.4</v>
      </c>
      <c r="I21" s="6">
        <v>0.99752475247524752</v>
      </c>
      <c r="J21">
        <v>0</v>
      </c>
      <c r="K21">
        <v>40.4</v>
      </c>
      <c r="L21" s="6">
        <v>0.99752475247524752</v>
      </c>
      <c r="N21" s="17">
        <v>508</v>
      </c>
      <c r="O21" t="s">
        <v>164</v>
      </c>
      <c r="P21">
        <v>23.799999999999997</v>
      </c>
      <c r="Q21">
        <v>30.8</v>
      </c>
      <c r="R21">
        <v>0</v>
      </c>
      <c r="S21">
        <v>2</v>
      </c>
      <c r="T21">
        <v>-9</v>
      </c>
      <c r="U21">
        <v>130.49999999999997</v>
      </c>
      <c r="V21" s="2">
        <v>0.18237547892720307</v>
      </c>
      <c r="W21">
        <v>25.7</v>
      </c>
      <c r="X21">
        <v>104.79999999999997</v>
      </c>
      <c r="Y21" s="2">
        <v>0.22709923664122142</v>
      </c>
    </row>
    <row r="22" spans="1:25" x14ac:dyDescent="0.2">
      <c r="A22" s="3" t="s">
        <v>48</v>
      </c>
      <c r="B22" s="18" t="s">
        <v>49</v>
      </c>
      <c r="C22">
        <v>1.1000000000000001</v>
      </c>
      <c r="D22">
        <v>4.6999999999999993</v>
      </c>
      <c r="E22">
        <v>0</v>
      </c>
      <c r="F22">
        <v>0</v>
      </c>
      <c r="G22">
        <v>-3.5999999999999992</v>
      </c>
      <c r="H22">
        <v>38.1</v>
      </c>
      <c r="I22" s="6">
        <v>2.8871391076115485E-2</v>
      </c>
      <c r="J22">
        <v>0</v>
      </c>
      <c r="K22">
        <v>38.1</v>
      </c>
      <c r="L22" s="6">
        <v>2.8871391076115485E-2</v>
      </c>
      <c r="N22" s="17">
        <v>509</v>
      </c>
      <c r="O22" t="s">
        <v>165</v>
      </c>
      <c r="P22">
        <v>53</v>
      </c>
      <c r="Q22">
        <v>10.6</v>
      </c>
      <c r="R22">
        <v>0</v>
      </c>
      <c r="S22">
        <v>0.6</v>
      </c>
      <c r="T22">
        <v>41.8</v>
      </c>
      <c r="U22">
        <v>78.500000000000014</v>
      </c>
      <c r="V22" s="2">
        <v>0.67515923566878966</v>
      </c>
      <c r="W22">
        <v>0</v>
      </c>
      <c r="X22">
        <v>78.500000000000014</v>
      </c>
      <c r="Y22" s="2">
        <v>0.67515923566878966</v>
      </c>
    </row>
    <row r="23" spans="1:25" x14ac:dyDescent="0.2">
      <c r="A23" s="3" t="s">
        <v>50</v>
      </c>
      <c r="B23" s="18" t="s">
        <v>51</v>
      </c>
      <c r="C23">
        <v>4.4000000000000004</v>
      </c>
      <c r="D23">
        <v>2.9000000000000004</v>
      </c>
      <c r="E23">
        <v>0</v>
      </c>
      <c r="F23">
        <v>0</v>
      </c>
      <c r="G23">
        <v>1.5</v>
      </c>
      <c r="H23">
        <v>4.4000000000000004</v>
      </c>
      <c r="I23" s="6">
        <v>1</v>
      </c>
      <c r="J23">
        <v>0</v>
      </c>
      <c r="K23">
        <v>4.4000000000000004</v>
      </c>
      <c r="L23" s="6">
        <v>1</v>
      </c>
      <c r="N23" s="17">
        <v>510</v>
      </c>
      <c r="O23" t="s">
        <v>166</v>
      </c>
      <c r="P23">
        <v>1.5</v>
      </c>
      <c r="Q23">
        <v>2.4</v>
      </c>
      <c r="R23">
        <v>0</v>
      </c>
      <c r="S23">
        <v>0</v>
      </c>
      <c r="T23">
        <v>-0.89999999999999991</v>
      </c>
      <c r="U23">
        <v>25.599999999999994</v>
      </c>
      <c r="V23" s="2">
        <v>5.8593750000000014E-2</v>
      </c>
      <c r="W23">
        <v>0</v>
      </c>
      <c r="X23">
        <v>25.599999999999994</v>
      </c>
      <c r="Y23" s="2">
        <v>5.8593750000000014E-2</v>
      </c>
    </row>
    <row r="24" spans="1:25" x14ac:dyDescent="0.2">
      <c r="A24" s="3" t="s">
        <v>52</v>
      </c>
      <c r="B24" s="18" t="s">
        <v>53</v>
      </c>
      <c r="C24">
        <v>7.2999999999999989</v>
      </c>
      <c r="D24">
        <v>7</v>
      </c>
      <c r="E24">
        <v>0</v>
      </c>
      <c r="F24">
        <v>0</v>
      </c>
      <c r="G24">
        <v>0.29999999999999893</v>
      </c>
      <c r="H24">
        <v>17.7</v>
      </c>
      <c r="I24" s="6">
        <v>0.41242937853107342</v>
      </c>
      <c r="J24">
        <v>0</v>
      </c>
      <c r="K24">
        <v>17.7</v>
      </c>
      <c r="L24" s="6">
        <v>0.41242937853107342</v>
      </c>
      <c r="N24" s="17">
        <v>511</v>
      </c>
      <c r="O24" t="s">
        <v>167</v>
      </c>
      <c r="P24">
        <v>175.5</v>
      </c>
      <c r="Q24">
        <v>46.6</v>
      </c>
      <c r="R24">
        <v>0</v>
      </c>
      <c r="S24">
        <v>2.5</v>
      </c>
      <c r="T24">
        <v>126.4</v>
      </c>
      <c r="U24">
        <v>470.09999999999997</v>
      </c>
      <c r="V24" s="2">
        <v>0.37332482450542442</v>
      </c>
      <c r="W24">
        <v>135.9</v>
      </c>
      <c r="X24">
        <v>334.19999999999993</v>
      </c>
      <c r="Y24" s="2">
        <v>0.52513464991023351</v>
      </c>
    </row>
    <row r="25" spans="1:25" x14ac:dyDescent="0.2">
      <c r="A25" s="3" t="s">
        <v>54</v>
      </c>
      <c r="B25" s="18" t="s">
        <v>55</v>
      </c>
      <c r="C25">
        <v>82.4</v>
      </c>
      <c r="D25">
        <v>43.7</v>
      </c>
      <c r="E25">
        <v>0</v>
      </c>
      <c r="F25">
        <v>0</v>
      </c>
      <c r="G25">
        <v>38.700000000000003</v>
      </c>
      <c r="H25">
        <v>85.5</v>
      </c>
      <c r="I25" s="6">
        <v>0.96374269005847957</v>
      </c>
      <c r="J25">
        <v>0</v>
      </c>
      <c r="K25">
        <v>85.5</v>
      </c>
      <c r="L25" s="6">
        <v>0.96374269005847957</v>
      </c>
      <c r="N25" s="17">
        <v>601</v>
      </c>
      <c r="O25" t="s">
        <v>168</v>
      </c>
      <c r="P25">
        <v>1.6</v>
      </c>
      <c r="Q25">
        <v>19.7</v>
      </c>
      <c r="R25">
        <v>0</v>
      </c>
      <c r="S25">
        <v>0</v>
      </c>
      <c r="T25">
        <v>-18.099999999999998</v>
      </c>
      <c r="U25">
        <v>63.3</v>
      </c>
      <c r="V25" s="2">
        <v>2.5276461295418644E-2</v>
      </c>
      <c r="W25">
        <v>0</v>
      </c>
      <c r="X25">
        <v>63.3</v>
      </c>
      <c r="Y25" s="2">
        <v>2.5276461295418644E-2</v>
      </c>
    </row>
    <row r="26" spans="1:25" x14ac:dyDescent="0.2">
      <c r="A26" s="3" t="s">
        <v>56</v>
      </c>
      <c r="B26" t="s">
        <v>57</v>
      </c>
      <c r="C26">
        <v>3.0999999999999996</v>
      </c>
      <c r="D26">
        <v>0.7</v>
      </c>
      <c r="E26">
        <v>0</v>
      </c>
      <c r="F26">
        <v>0</v>
      </c>
      <c r="G26">
        <v>2.3999999999999995</v>
      </c>
      <c r="H26">
        <v>3.4000000000000004</v>
      </c>
      <c r="I26" s="6">
        <v>0.9117647058823527</v>
      </c>
      <c r="J26">
        <v>0</v>
      </c>
      <c r="K26">
        <v>3.4000000000000004</v>
      </c>
      <c r="L26" s="6">
        <v>0.9117647058823527</v>
      </c>
      <c r="N26" s="17">
        <v>602</v>
      </c>
      <c r="O26" t="s">
        <v>169</v>
      </c>
      <c r="P26">
        <v>41.900000000000006</v>
      </c>
      <c r="Q26">
        <v>5.0999999999999996</v>
      </c>
      <c r="R26">
        <v>0</v>
      </c>
      <c r="S26">
        <v>2.7</v>
      </c>
      <c r="T26">
        <v>34.100000000000009</v>
      </c>
      <c r="U26">
        <v>87.100000000000009</v>
      </c>
      <c r="V26" s="2">
        <v>0.4810562571756602</v>
      </c>
      <c r="W26">
        <v>0</v>
      </c>
      <c r="X26">
        <v>87.100000000000009</v>
      </c>
      <c r="Y26" s="2">
        <v>0.4810562571756602</v>
      </c>
    </row>
    <row r="27" spans="1:25" x14ac:dyDescent="0.2">
      <c r="A27" s="3" t="s">
        <v>58</v>
      </c>
      <c r="B27" s="18" t="s">
        <v>59</v>
      </c>
      <c r="C27">
        <v>3.5</v>
      </c>
      <c r="D27">
        <v>2.2000000000000002</v>
      </c>
      <c r="E27">
        <v>0</v>
      </c>
      <c r="F27">
        <v>0</v>
      </c>
      <c r="G27">
        <v>1.2999999999999998</v>
      </c>
      <c r="H27">
        <v>5.1999999999999993</v>
      </c>
      <c r="I27" s="6">
        <v>0.67307692307692313</v>
      </c>
      <c r="J27">
        <v>0</v>
      </c>
      <c r="K27">
        <v>5.1999999999999993</v>
      </c>
      <c r="L27" s="6">
        <v>0.67307692307692313</v>
      </c>
      <c r="N27" s="17">
        <v>603</v>
      </c>
      <c r="O27" t="s">
        <v>170</v>
      </c>
      <c r="P27">
        <v>60.2</v>
      </c>
      <c r="Q27">
        <v>41.9</v>
      </c>
      <c r="R27">
        <v>0</v>
      </c>
      <c r="S27">
        <v>3.3000000000000003</v>
      </c>
      <c r="T27">
        <v>15.000000000000007</v>
      </c>
      <c r="U27">
        <v>119.1</v>
      </c>
      <c r="V27" s="2">
        <v>0.50545759865659112</v>
      </c>
      <c r="W27">
        <v>0</v>
      </c>
      <c r="X27">
        <v>119.1</v>
      </c>
      <c r="Y27" s="2">
        <v>0.50545759865659112</v>
      </c>
    </row>
    <row r="28" spans="1:25" x14ac:dyDescent="0.2">
      <c r="A28" s="3" t="s">
        <v>60</v>
      </c>
      <c r="B28" s="18" t="s">
        <v>61</v>
      </c>
      <c r="C28">
        <v>68.900000000000006</v>
      </c>
      <c r="D28">
        <v>31.3</v>
      </c>
      <c r="E28">
        <v>0</v>
      </c>
      <c r="F28">
        <v>0</v>
      </c>
      <c r="G28">
        <v>37.600000000000009</v>
      </c>
      <c r="H28">
        <v>68.900000000000006</v>
      </c>
      <c r="I28" s="6">
        <v>1</v>
      </c>
      <c r="J28">
        <v>0</v>
      </c>
      <c r="K28">
        <v>68.900000000000006</v>
      </c>
      <c r="L28" s="6">
        <v>1</v>
      </c>
      <c r="N28" s="17">
        <v>604</v>
      </c>
      <c r="O28" t="s">
        <v>171</v>
      </c>
      <c r="P28">
        <v>2.8</v>
      </c>
      <c r="Q28">
        <v>12.9</v>
      </c>
      <c r="R28">
        <v>0</v>
      </c>
      <c r="S28">
        <v>0.7</v>
      </c>
      <c r="T28">
        <v>-10.8</v>
      </c>
      <c r="U28">
        <v>39.199999999999996</v>
      </c>
      <c r="V28" s="2">
        <v>7.1428571428571438E-2</v>
      </c>
      <c r="W28">
        <v>0</v>
      </c>
      <c r="X28">
        <v>39.199999999999996</v>
      </c>
      <c r="Y28" s="2">
        <v>7.1428571428571438E-2</v>
      </c>
    </row>
    <row r="29" spans="1:25" x14ac:dyDescent="0.2">
      <c r="A29" s="3" t="s">
        <v>62</v>
      </c>
      <c r="B29" s="18" t="s">
        <v>63</v>
      </c>
      <c r="C29">
        <v>4.6999999999999993</v>
      </c>
      <c r="D29">
        <v>3.2</v>
      </c>
      <c r="E29">
        <v>0</v>
      </c>
      <c r="F29">
        <v>0</v>
      </c>
      <c r="G29">
        <v>1.4999999999999991</v>
      </c>
      <c r="H29">
        <v>23.800000000000004</v>
      </c>
      <c r="I29" s="6">
        <v>0.19747899159663859</v>
      </c>
      <c r="J29">
        <v>0</v>
      </c>
      <c r="K29">
        <v>23.800000000000004</v>
      </c>
      <c r="L29" s="6">
        <v>0.19747899159663859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9.1999999999999993</v>
      </c>
      <c r="D30">
        <v>12.700000000000001</v>
      </c>
      <c r="E30">
        <v>0</v>
      </c>
      <c r="F30">
        <v>0.1</v>
      </c>
      <c r="G30">
        <v>-3.6000000000000014</v>
      </c>
      <c r="H30">
        <v>31.799999999999997</v>
      </c>
      <c r="I30" s="6">
        <v>0.28930817610062892</v>
      </c>
      <c r="J30">
        <v>0</v>
      </c>
      <c r="K30">
        <v>31.799999999999997</v>
      </c>
      <c r="L30" s="6">
        <v>0.28930817610062892</v>
      </c>
      <c r="N30" s="17">
        <v>606</v>
      </c>
      <c r="O30" t="s">
        <v>173</v>
      </c>
      <c r="P30">
        <v>27.5</v>
      </c>
      <c r="Q30">
        <v>18.5</v>
      </c>
      <c r="R30">
        <v>0</v>
      </c>
      <c r="S30">
        <v>0</v>
      </c>
      <c r="T30">
        <v>9</v>
      </c>
      <c r="U30">
        <v>31.900000000000002</v>
      </c>
      <c r="V30" s="2">
        <v>0.86206896551724133</v>
      </c>
      <c r="W30">
        <v>0</v>
      </c>
      <c r="X30">
        <v>31.900000000000002</v>
      </c>
      <c r="Y30" s="2">
        <v>0.86206896551724133</v>
      </c>
    </row>
    <row r="31" spans="1:25" x14ac:dyDescent="0.2">
      <c r="A31" s="3" t="s">
        <v>66</v>
      </c>
      <c r="B31" s="18" t="s">
        <v>67</v>
      </c>
      <c r="C31">
        <v>4.5999999999999996</v>
      </c>
      <c r="D31">
        <v>13.5</v>
      </c>
      <c r="E31">
        <v>13</v>
      </c>
      <c r="F31">
        <v>0</v>
      </c>
      <c r="G31">
        <v>-21.9</v>
      </c>
      <c r="H31">
        <v>509.3</v>
      </c>
      <c r="I31" s="6">
        <v>9.0320047123502844E-3</v>
      </c>
      <c r="J31">
        <v>350</v>
      </c>
      <c r="K31">
        <v>159.30000000000001</v>
      </c>
      <c r="L31" s="6">
        <v>2.887633396107972E-2</v>
      </c>
      <c r="N31" s="17">
        <v>607</v>
      </c>
      <c r="O31" t="s">
        <v>174</v>
      </c>
      <c r="P31">
        <v>94.899999999999991</v>
      </c>
      <c r="Q31">
        <v>59.900000000000006</v>
      </c>
      <c r="R31">
        <v>0</v>
      </c>
      <c r="S31">
        <v>0.9</v>
      </c>
      <c r="T31">
        <v>34.099999999999987</v>
      </c>
      <c r="U31">
        <v>148.39999999999998</v>
      </c>
      <c r="V31" s="2">
        <v>0.63948787061994616</v>
      </c>
      <c r="W31">
        <v>0</v>
      </c>
      <c r="X31">
        <v>148.39999999999998</v>
      </c>
      <c r="Y31" s="2">
        <v>0.63948787061994616</v>
      </c>
    </row>
    <row r="32" spans="1:25" x14ac:dyDescent="0.2">
      <c r="A32" s="3" t="s">
        <v>68</v>
      </c>
      <c r="B32" s="18" t="s">
        <v>69</v>
      </c>
      <c r="C32">
        <v>17.5</v>
      </c>
      <c r="D32">
        <v>19.799999999999997</v>
      </c>
      <c r="E32">
        <v>0</v>
      </c>
      <c r="F32">
        <v>3.9000000000000004</v>
      </c>
      <c r="G32">
        <v>-6.1999999999999957</v>
      </c>
      <c r="H32">
        <v>119.5</v>
      </c>
      <c r="I32" s="6">
        <v>0.14644351464435146</v>
      </c>
      <c r="J32">
        <v>22.8</v>
      </c>
      <c r="K32">
        <v>96.7</v>
      </c>
      <c r="L32" s="6">
        <v>0.18097207859358841</v>
      </c>
      <c r="N32" s="17">
        <v>608</v>
      </c>
      <c r="O32" t="s">
        <v>175</v>
      </c>
      <c r="P32">
        <v>77.899999999999991</v>
      </c>
      <c r="Q32">
        <v>1.5999999999999999</v>
      </c>
      <c r="R32">
        <v>0</v>
      </c>
      <c r="S32">
        <v>0</v>
      </c>
      <c r="T32">
        <v>76.3</v>
      </c>
      <c r="U32">
        <v>77.899999999999991</v>
      </c>
      <c r="V32" s="2">
        <v>1</v>
      </c>
      <c r="W32">
        <v>0</v>
      </c>
      <c r="X32">
        <v>77.899999999999991</v>
      </c>
      <c r="Y32" s="2">
        <v>1</v>
      </c>
    </row>
    <row r="33" spans="1:25" x14ac:dyDescent="0.2">
      <c r="A33" s="3" t="s">
        <v>70</v>
      </c>
      <c r="B33" s="18" t="s">
        <v>71</v>
      </c>
      <c r="C33">
        <v>9.1</v>
      </c>
      <c r="D33">
        <v>1.8</v>
      </c>
      <c r="E33">
        <v>0</v>
      </c>
      <c r="F33">
        <v>0</v>
      </c>
      <c r="G33">
        <v>7.3</v>
      </c>
      <c r="H33">
        <v>14.1</v>
      </c>
      <c r="I33" s="6">
        <v>0.64539007092198586</v>
      </c>
      <c r="J33">
        <v>0</v>
      </c>
      <c r="K33">
        <v>14.1</v>
      </c>
      <c r="L33" s="6">
        <v>0.64539007092198586</v>
      </c>
      <c r="N33" s="17">
        <v>609</v>
      </c>
      <c r="O33" t="s">
        <v>176</v>
      </c>
      <c r="P33">
        <v>92.699999999999989</v>
      </c>
      <c r="Q33">
        <v>53.900000000000013</v>
      </c>
      <c r="R33">
        <v>0</v>
      </c>
      <c r="S33">
        <v>0</v>
      </c>
      <c r="T33">
        <v>38.799999999999976</v>
      </c>
      <c r="U33">
        <v>93</v>
      </c>
      <c r="V33" s="2">
        <v>0.99677419354838692</v>
      </c>
      <c r="W33">
        <v>0</v>
      </c>
      <c r="X33">
        <v>93</v>
      </c>
      <c r="Y33" s="2">
        <v>0.99677419354838692</v>
      </c>
    </row>
    <row r="34" spans="1:25" x14ac:dyDescent="0.2">
      <c r="A34" s="3" t="s">
        <v>72</v>
      </c>
      <c r="B34" s="18" t="s">
        <v>73</v>
      </c>
      <c r="C34">
        <v>519.20000000000016</v>
      </c>
      <c r="D34">
        <v>262.70000000000005</v>
      </c>
      <c r="E34">
        <v>28.4</v>
      </c>
      <c r="F34">
        <v>0</v>
      </c>
      <c r="G34">
        <v>228.10000000000014</v>
      </c>
      <c r="H34">
        <v>997.00000000000011</v>
      </c>
      <c r="I34" s="6">
        <v>0.52076228686058179</v>
      </c>
      <c r="J34">
        <v>0</v>
      </c>
      <c r="K34">
        <v>997.00000000000011</v>
      </c>
      <c r="L34" s="6">
        <v>0.52076228686058179</v>
      </c>
      <c r="N34" s="17">
        <v>610</v>
      </c>
      <c r="O34" t="s">
        <v>177</v>
      </c>
      <c r="P34">
        <v>14.4</v>
      </c>
      <c r="Q34">
        <v>9.7000000000000011</v>
      </c>
      <c r="R34">
        <v>0</v>
      </c>
      <c r="S34">
        <v>0</v>
      </c>
      <c r="T34">
        <v>4.6999999999999993</v>
      </c>
      <c r="U34">
        <v>14.8</v>
      </c>
      <c r="V34" s="2">
        <v>0.97297297297297292</v>
      </c>
      <c r="W34">
        <v>0</v>
      </c>
      <c r="X34">
        <v>14.8</v>
      </c>
      <c r="Y34" s="2">
        <v>0.97297297297297292</v>
      </c>
    </row>
    <row r="35" spans="1:25" x14ac:dyDescent="0.2">
      <c r="A35" s="3" t="s">
        <v>74</v>
      </c>
      <c r="B35" s="18" t="s">
        <v>75</v>
      </c>
      <c r="C35">
        <v>185.5</v>
      </c>
      <c r="D35">
        <v>55.5</v>
      </c>
      <c r="E35">
        <v>0</v>
      </c>
      <c r="F35">
        <v>1.6</v>
      </c>
      <c r="G35">
        <v>128.4</v>
      </c>
      <c r="H35">
        <v>453.79999999999995</v>
      </c>
      <c r="I35" s="6">
        <v>0.40877038342882333</v>
      </c>
      <c r="J35">
        <v>135.9</v>
      </c>
      <c r="K35">
        <v>317.89999999999998</v>
      </c>
      <c r="L35" s="6">
        <v>0.58351682919156966</v>
      </c>
      <c r="N35" s="17">
        <v>701</v>
      </c>
      <c r="O35" t="s">
        <v>178</v>
      </c>
      <c r="P35">
        <v>1.9000000000000001</v>
      </c>
      <c r="Q35">
        <v>1.3</v>
      </c>
      <c r="R35">
        <v>0</v>
      </c>
      <c r="S35">
        <v>0</v>
      </c>
      <c r="T35">
        <v>0.60000000000000009</v>
      </c>
      <c r="U35">
        <v>1.9000000000000001</v>
      </c>
      <c r="V35" s="2">
        <v>1</v>
      </c>
      <c r="W35">
        <v>0</v>
      </c>
      <c r="X35">
        <v>1.9000000000000001</v>
      </c>
      <c r="Y35" s="2">
        <v>1</v>
      </c>
    </row>
    <row r="36" spans="1:25" x14ac:dyDescent="0.2">
      <c r="A36" s="3" t="s">
        <v>76</v>
      </c>
      <c r="B36" s="18" t="s">
        <v>77</v>
      </c>
      <c r="C36">
        <v>8.3000000000000007</v>
      </c>
      <c r="D36">
        <v>7.8</v>
      </c>
      <c r="E36">
        <v>0</v>
      </c>
      <c r="F36">
        <v>0</v>
      </c>
      <c r="G36">
        <v>0.50000000000000089</v>
      </c>
      <c r="H36">
        <v>11.5</v>
      </c>
      <c r="I36" s="6">
        <v>0.72173913043478266</v>
      </c>
      <c r="J36">
        <v>0</v>
      </c>
      <c r="K36">
        <v>11.5</v>
      </c>
      <c r="L36" s="6">
        <v>0.72173913043478266</v>
      </c>
      <c r="N36" s="17">
        <v>702</v>
      </c>
      <c r="O36" t="s">
        <v>179</v>
      </c>
      <c r="P36">
        <v>9.3000000000000007</v>
      </c>
      <c r="Q36">
        <v>10</v>
      </c>
      <c r="R36">
        <v>1</v>
      </c>
      <c r="S36">
        <v>0</v>
      </c>
      <c r="T36">
        <v>-1.6999999999999993</v>
      </c>
      <c r="U36">
        <v>20.7</v>
      </c>
      <c r="V36" s="2">
        <v>0.44927536231884063</v>
      </c>
      <c r="W36">
        <v>0</v>
      </c>
      <c r="X36">
        <v>20.7</v>
      </c>
      <c r="Y36" s="2">
        <v>0.44927536231884063</v>
      </c>
    </row>
    <row r="37" spans="1:25" x14ac:dyDescent="0.2">
      <c r="A37" s="3" t="s">
        <v>78</v>
      </c>
      <c r="B37" s="18" t="s">
        <v>79</v>
      </c>
      <c r="C37">
        <v>526.40000000000043</v>
      </c>
      <c r="D37">
        <v>211.49999999999997</v>
      </c>
      <c r="E37">
        <v>80.3</v>
      </c>
      <c r="F37">
        <v>0</v>
      </c>
      <c r="G37">
        <v>234.60000000000048</v>
      </c>
      <c r="H37">
        <v>754.60000000000059</v>
      </c>
      <c r="I37" s="6">
        <v>0.69758812615955479</v>
      </c>
      <c r="J37">
        <v>11.1</v>
      </c>
      <c r="K37">
        <v>743.50000000000057</v>
      </c>
      <c r="L37" s="6">
        <v>0.70800268997982518</v>
      </c>
      <c r="N37" s="17">
        <v>703</v>
      </c>
      <c r="O37" t="s">
        <v>180</v>
      </c>
      <c r="P37">
        <v>41.4</v>
      </c>
      <c r="Q37">
        <v>19.7</v>
      </c>
      <c r="R37">
        <v>0</v>
      </c>
      <c r="S37">
        <v>0</v>
      </c>
      <c r="T37">
        <v>21.7</v>
      </c>
      <c r="U37">
        <v>41.499999999999993</v>
      </c>
      <c r="V37" s="2">
        <v>0.99759036144578328</v>
      </c>
      <c r="W37">
        <v>0</v>
      </c>
      <c r="X37">
        <v>41.499999999999993</v>
      </c>
      <c r="Y37" s="2">
        <v>0.99759036144578328</v>
      </c>
    </row>
    <row r="38" spans="1:25" x14ac:dyDescent="0.2">
      <c r="A38" s="3" t="s">
        <v>80</v>
      </c>
      <c r="B38" s="18" t="s">
        <v>81</v>
      </c>
      <c r="C38">
        <v>24.7</v>
      </c>
      <c r="D38">
        <v>17</v>
      </c>
      <c r="E38">
        <v>0</v>
      </c>
      <c r="F38">
        <v>0</v>
      </c>
      <c r="G38">
        <v>7.6999999999999993</v>
      </c>
      <c r="H38">
        <v>676.1</v>
      </c>
      <c r="I38" s="6">
        <v>3.6533057240053242E-2</v>
      </c>
      <c r="J38">
        <v>0</v>
      </c>
      <c r="K38">
        <v>676.1</v>
      </c>
      <c r="L38" s="6">
        <v>3.6533057240053242E-2</v>
      </c>
      <c r="N38" s="17">
        <v>704</v>
      </c>
      <c r="O38" t="s">
        <v>181</v>
      </c>
      <c r="P38">
        <v>200.8</v>
      </c>
      <c r="Q38">
        <v>175.1</v>
      </c>
      <c r="R38">
        <v>0</v>
      </c>
      <c r="S38">
        <v>0</v>
      </c>
      <c r="T38">
        <v>25.700000000000017</v>
      </c>
      <c r="U38">
        <v>273.40000000000003</v>
      </c>
      <c r="V38" s="2">
        <v>0.73445501097293342</v>
      </c>
      <c r="W38">
        <v>0</v>
      </c>
      <c r="X38">
        <v>273.40000000000003</v>
      </c>
      <c r="Y38" s="2">
        <v>0.73445501097293342</v>
      </c>
    </row>
    <row r="39" spans="1:25" x14ac:dyDescent="0.2">
      <c r="A39" s="3" t="s">
        <v>82</v>
      </c>
      <c r="B39" s="18" t="s">
        <v>83</v>
      </c>
      <c r="C39">
        <v>0.2</v>
      </c>
      <c r="D39">
        <v>1.3</v>
      </c>
      <c r="E39">
        <v>0</v>
      </c>
      <c r="F39">
        <v>0</v>
      </c>
      <c r="G39">
        <v>-1.1000000000000001</v>
      </c>
      <c r="H39">
        <v>84.2</v>
      </c>
      <c r="I39" s="6">
        <v>2.3752969121140144E-3</v>
      </c>
      <c r="J39">
        <v>0</v>
      </c>
      <c r="K39">
        <v>84.2</v>
      </c>
      <c r="L39" s="6">
        <v>2.3752969121140144E-3</v>
      </c>
      <c r="N39" s="17">
        <v>705</v>
      </c>
      <c r="O39" t="s">
        <v>182</v>
      </c>
      <c r="P39">
        <v>57.8</v>
      </c>
      <c r="Q39">
        <v>37.199999999999996</v>
      </c>
      <c r="R39">
        <v>0</v>
      </c>
      <c r="S39">
        <v>0</v>
      </c>
      <c r="T39">
        <v>20.6</v>
      </c>
      <c r="U39">
        <v>59.5</v>
      </c>
      <c r="V39" s="2">
        <v>0.97142857142857142</v>
      </c>
      <c r="W39">
        <v>0</v>
      </c>
      <c r="X39">
        <v>59.5</v>
      </c>
      <c r="Y39" s="2">
        <v>0.97142857142857142</v>
      </c>
    </row>
    <row r="40" spans="1:25" x14ac:dyDescent="0.2">
      <c r="A40" s="3" t="s">
        <v>84</v>
      </c>
      <c r="B40" s="18" t="s">
        <v>85</v>
      </c>
      <c r="C40">
        <v>85.3</v>
      </c>
      <c r="D40">
        <v>36.700000000000003</v>
      </c>
      <c r="E40">
        <v>0</v>
      </c>
      <c r="F40">
        <v>5.2000000000000011</v>
      </c>
      <c r="G40">
        <v>43.399999999999991</v>
      </c>
      <c r="H40">
        <v>175.29999999999998</v>
      </c>
      <c r="I40" s="6">
        <v>0.48659440958357103</v>
      </c>
      <c r="J40">
        <v>0</v>
      </c>
      <c r="K40">
        <v>175.29999999999998</v>
      </c>
      <c r="L40" s="6">
        <v>0.48659440958357103</v>
      </c>
      <c r="N40" s="17">
        <v>706</v>
      </c>
      <c r="O40" t="s">
        <v>183</v>
      </c>
      <c r="P40">
        <v>114.2</v>
      </c>
      <c r="Q40">
        <v>65.199999999999989</v>
      </c>
      <c r="R40">
        <v>0</v>
      </c>
      <c r="S40">
        <v>0</v>
      </c>
      <c r="T40">
        <v>49.000000000000014</v>
      </c>
      <c r="U40">
        <v>115.8</v>
      </c>
      <c r="V40" s="2">
        <v>0.98618307426597585</v>
      </c>
      <c r="W40">
        <v>0</v>
      </c>
      <c r="X40">
        <v>115.8</v>
      </c>
      <c r="Y40" s="2">
        <v>0.98618307426597585</v>
      </c>
    </row>
    <row r="41" spans="1:25" x14ac:dyDescent="0.2">
      <c r="A41" s="3" t="s">
        <v>86</v>
      </c>
      <c r="B41" s="18" t="s">
        <v>87</v>
      </c>
      <c r="C41">
        <v>39.800000000000011</v>
      </c>
      <c r="D41">
        <v>9.7000000000000011</v>
      </c>
      <c r="E41">
        <v>0</v>
      </c>
      <c r="F41">
        <v>0</v>
      </c>
      <c r="G41">
        <v>30.100000000000009</v>
      </c>
      <c r="H41">
        <v>52.300000000000011</v>
      </c>
      <c r="I41" s="6">
        <v>0.76099426386233271</v>
      </c>
      <c r="J41">
        <v>0</v>
      </c>
      <c r="K41">
        <v>52.300000000000011</v>
      </c>
      <c r="L41" s="6">
        <v>0.76099426386233271</v>
      </c>
      <c r="N41" s="17">
        <v>707</v>
      </c>
      <c r="O41" t="s">
        <v>184</v>
      </c>
      <c r="P41">
        <v>14.8</v>
      </c>
      <c r="Q41">
        <v>11.6</v>
      </c>
      <c r="R41">
        <v>0</v>
      </c>
      <c r="S41">
        <v>0</v>
      </c>
      <c r="T41">
        <v>3.2000000000000011</v>
      </c>
      <c r="U41">
        <v>19</v>
      </c>
      <c r="V41" s="2">
        <v>0.77894736842105272</v>
      </c>
      <c r="W41">
        <v>0</v>
      </c>
      <c r="X41">
        <v>19</v>
      </c>
      <c r="Y41" s="2">
        <v>0.77894736842105272</v>
      </c>
    </row>
    <row r="42" spans="1:25" x14ac:dyDescent="0.2">
      <c r="A42" s="3" t="s">
        <v>88</v>
      </c>
      <c r="B42" s="18" t="s">
        <v>89</v>
      </c>
      <c r="C42">
        <v>6.6</v>
      </c>
      <c r="D42">
        <v>7.3</v>
      </c>
      <c r="E42">
        <v>0</v>
      </c>
      <c r="F42">
        <v>0</v>
      </c>
      <c r="G42">
        <v>-0.70000000000000018</v>
      </c>
      <c r="H42">
        <v>104.89999999999999</v>
      </c>
      <c r="I42" s="6">
        <v>6.2917063870352716E-2</v>
      </c>
      <c r="J42">
        <v>0</v>
      </c>
      <c r="K42">
        <v>104.89999999999999</v>
      </c>
      <c r="L42" s="6">
        <v>6.2917063870352716E-2</v>
      </c>
      <c r="N42" s="17">
        <v>708</v>
      </c>
      <c r="O42" t="s">
        <v>185</v>
      </c>
      <c r="P42">
        <v>22.3</v>
      </c>
      <c r="Q42">
        <v>22.599999999999998</v>
      </c>
      <c r="R42">
        <v>0.6</v>
      </c>
      <c r="S42">
        <v>0</v>
      </c>
      <c r="T42">
        <v>-0.89999999999999858</v>
      </c>
      <c r="U42">
        <v>26.1</v>
      </c>
      <c r="V42" s="2">
        <v>0.85440613026819923</v>
      </c>
      <c r="W42">
        <v>0</v>
      </c>
      <c r="X42">
        <v>26.1</v>
      </c>
      <c r="Y42" s="2">
        <v>0.85440613026819923</v>
      </c>
    </row>
    <row r="43" spans="1:25" x14ac:dyDescent="0.2">
      <c r="A43" s="3" t="s">
        <v>90</v>
      </c>
      <c r="B43" s="18" t="s">
        <v>91</v>
      </c>
      <c r="C43">
        <v>32.299999999999997</v>
      </c>
      <c r="D43">
        <v>12.799999999999999</v>
      </c>
      <c r="E43">
        <v>0</v>
      </c>
      <c r="F43">
        <v>0</v>
      </c>
      <c r="G43">
        <v>19.5</v>
      </c>
      <c r="H43">
        <v>79.400000000000006</v>
      </c>
      <c r="I43" s="6">
        <v>0.40680100755667498</v>
      </c>
      <c r="J43">
        <v>0</v>
      </c>
      <c r="K43">
        <v>79.400000000000006</v>
      </c>
      <c r="L43" s="6">
        <v>0.40680100755667498</v>
      </c>
      <c r="N43" s="17">
        <v>709</v>
      </c>
      <c r="O43" t="s">
        <v>186</v>
      </c>
      <c r="P43">
        <v>33.300000000000004</v>
      </c>
      <c r="Q43">
        <v>13.5</v>
      </c>
      <c r="R43">
        <v>0</v>
      </c>
      <c r="S43">
        <v>0</v>
      </c>
      <c r="T43">
        <v>19.800000000000004</v>
      </c>
      <c r="U43">
        <v>33.300000000000004</v>
      </c>
      <c r="V43" s="2">
        <v>1</v>
      </c>
      <c r="W43">
        <v>0</v>
      </c>
      <c r="X43">
        <v>33.300000000000004</v>
      </c>
      <c r="Y43" s="2">
        <v>1</v>
      </c>
    </row>
    <row r="44" spans="1:25" x14ac:dyDescent="0.2">
      <c r="A44" s="3" t="s">
        <v>92</v>
      </c>
      <c r="B44" s="18" t="s">
        <v>93</v>
      </c>
      <c r="C44">
        <v>157.80000000000001</v>
      </c>
      <c r="D44">
        <v>44</v>
      </c>
      <c r="E44">
        <v>77.599999999999994</v>
      </c>
      <c r="F44">
        <v>2.9</v>
      </c>
      <c r="G44">
        <v>33.300000000000011</v>
      </c>
      <c r="H44">
        <v>424.79999999999995</v>
      </c>
      <c r="I44" s="6">
        <v>0.37146892655367236</v>
      </c>
      <c r="J44">
        <v>5</v>
      </c>
      <c r="K44">
        <v>419.79999999999995</v>
      </c>
      <c r="L44" s="6">
        <v>0.37589328251548365</v>
      </c>
      <c r="N44" s="17">
        <v>710</v>
      </c>
      <c r="O44" t="s">
        <v>187</v>
      </c>
      <c r="P44">
        <v>79.3</v>
      </c>
      <c r="Q44">
        <v>48</v>
      </c>
      <c r="R44">
        <v>0</v>
      </c>
      <c r="S44">
        <v>0</v>
      </c>
      <c r="T44">
        <v>31.299999999999997</v>
      </c>
      <c r="U44">
        <v>148.6</v>
      </c>
      <c r="V44" s="2">
        <v>0.53364737550471064</v>
      </c>
      <c r="W44">
        <v>0</v>
      </c>
      <c r="X44">
        <v>148.6</v>
      </c>
      <c r="Y44" s="2">
        <v>0.53364737550471064</v>
      </c>
    </row>
    <row r="45" spans="1:25" x14ac:dyDescent="0.2">
      <c r="A45" s="3" t="s">
        <v>94</v>
      </c>
      <c r="B45" s="18" t="s">
        <v>95</v>
      </c>
      <c r="C45">
        <v>25.5</v>
      </c>
      <c r="D45">
        <v>13.1</v>
      </c>
      <c r="E45">
        <v>0</v>
      </c>
      <c r="F45">
        <v>0</v>
      </c>
      <c r="G45">
        <v>12.4</v>
      </c>
      <c r="H45">
        <v>41.8</v>
      </c>
      <c r="I45" s="6">
        <v>0.61004784688995217</v>
      </c>
      <c r="J45">
        <v>4.0999999999999996</v>
      </c>
      <c r="K45">
        <v>37.699999999999996</v>
      </c>
      <c r="L45" s="6">
        <v>0.67639257294429711</v>
      </c>
      <c r="N45" s="17">
        <v>801</v>
      </c>
      <c r="O45" t="s">
        <v>43</v>
      </c>
      <c r="P45">
        <v>19.3</v>
      </c>
      <c r="Q45">
        <v>12.299999999999999</v>
      </c>
      <c r="R45">
        <v>0</v>
      </c>
      <c r="S45">
        <v>0</v>
      </c>
      <c r="T45">
        <v>7.0000000000000018</v>
      </c>
      <c r="U45">
        <v>22.7</v>
      </c>
      <c r="V45" s="2">
        <v>0.85022026431718067</v>
      </c>
      <c r="W45">
        <v>0</v>
      </c>
      <c r="X45">
        <v>22.7</v>
      </c>
      <c r="Y45" s="2">
        <v>0.85022026431718067</v>
      </c>
    </row>
    <row r="46" spans="1:25" x14ac:dyDescent="0.2">
      <c r="A46" s="3" t="s">
        <v>96</v>
      </c>
      <c r="B46" s="18" t="s">
        <v>97</v>
      </c>
      <c r="C46">
        <v>39.5</v>
      </c>
      <c r="D46">
        <v>11.5</v>
      </c>
      <c r="E46">
        <v>0</v>
      </c>
      <c r="F46">
        <v>0</v>
      </c>
      <c r="G46">
        <v>28</v>
      </c>
      <c r="H46">
        <v>84.5</v>
      </c>
      <c r="I46" s="6">
        <v>0.46745562130177515</v>
      </c>
      <c r="J46">
        <v>2.2999999999999998</v>
      </c>
      <c r="K46">
        <v>82.2</v>
      </c>
      <c r="L46" s="6">
        <v>0.48053527980535277</v>
      </c>
      <c r="N46" s="17">
        <v>802</v>
      </c>
      <c r="O46" t="s">
        <v>11</v>
      </c>
      <c r="P46">
        <v>18.5</v>
      </c>
      <c r="Q46">
        <v>8.3000000000000007</v>
      </c>
      <c r="R46">
        <v>0</v>
      </c>
      <c r="S46">
        <v>0</v>
      </c>
      <c r="T46">
        <v>10.199999999999999</v>
      </c>
      <c r="U46">
        <v>21.900000000000002</v>
      </c>
      <c r="V46" s="2">
        <v>0.84474885844748848</v>
      </c>
      <c r="W46">
        <v>0</v>
      </c>
      <c r="X46">
        <v>21.900000000000002</v>
      </c>
      <c r="Y46" s="2">
        <v>0.84474885844748848</v>
      </c>
    </row>
    <row r="47" spans="1:25" x14ac:dyDescent="0.2">
      <c r="A47" s="3" t="s">
        <v>98</v>
      </c>
      <c r="B47" s="18" t="s">
        <v>99</v>
      </c>
      <c r="C47">
        <v>0.89999999999999991</v>
      </c>
      <c r="D47">
        <v>0.89999999999999991</v>
      </c>
      <c r="E47">
        <v>0</v>
      </c>
      <c r="F47">
        <v>0</v>
      </c>
      <c r="G47">
        <v>0</v>
      </c>
      <c r="H47">
        <v>1.3</v>
      </c>
      <c r="I47" s="6">
        <v>0.69230769230769218</v>
      </c>
      <c r="J47">
        <v>0</v>
      </c>
      <c r="K47">
        <v>1.3</v>
      </c>
      <c r="L47" s="6">
        <v>0.69230769230769218</v>
      </c>
      <c r="N47" s="17">
        <v>901</v>
      </c>
      <c r="O47" t="s">
        <v>188</v>
      </c>
      <c r="P47">
        <v>11</v>
      </c>
      <c r="Q47">
        <v>5.2</v>
      </c>
      <c r="R47">
        <v>0</v>
      </c>
      <c r="S47">
        <v>0</v>
      </c>
      <c r="T47">
        <v>5.8</v>
      </c>
      <c r="U47">
        <v>12.2</v>
      </c>
      <c r="V47" s="2">
        <v>0.90163934426229508</v>
      </c>
      <c r="W47">
        <v>0</v>
      </c>
      <c r="X47">
        <v>12.2</v>
      </c>
      <c r="Y47" s="2">
        <v>0.90163934426229508</v>
      </c>
    </row>
    <row r="48" spans="1:25" x14ac:dyDescent="0.2">
      <c r="A48" s="3" t="s">
        <v>100</v>
      </c>
      <c r="B48" s="18" t="s">
        <v>101</v>
      </c>
      <c r="C48">
        <v>11.7</v>
      </c>
      <c r="D48">
        <v>8.3000000000000007</v>
      </c>
      <c r="E48">
        <v>0</v>
      </c>
      <c r="F48">
        <v>0</v>
      </c>
      <c r="G48">
        <v>3.3999999999999986</v>
      </c>
      <c r="H48">
        <v>20.9</v>
      </c>
      <c r="I48" s="6">
        <v>0.55980861244019142</v>
      </c>
      <c r="J48">
        <v>0</v>
      </c>
      <c r="K48">
        <v>20.9</v>
      </c>
      <c r="L48" s="6">
        <v>0.55980861244019142</v>
      </c>
      <c r="N48" s="17">
        <v>902</v>
      </c>
      <c r="O48" t="s">
        <v>189</v>
      </c>
      <c r="P48">
        <v>19.3</v>
      </c>
      <c r="Q48">
        <v>6.1999999999999993</v>
      </c>
      <c r="R48">
        <v>0</v>
      </c>
      <c r="S48">
        <v>0</v>
      </c>
      <c r="T48">
        <v>13.100000000000001</v>
      </c>
      <c r="U48">
        <v>19.700000000000003</v>
      </c>
      <c r="V48" s="2">
        <v>0.97969543147208116</v>
      </c>
      <c r="W48">
        <v>0</v>
      </c>
      <c r="X48">
        <v>19.700000000000003</v>
      </c>
      <c r="Y48" s="2">
        <v>0.97969543147208116</v>
      </c>
    </row>
    <row r="49" spans="1:25" x14ac:dyDescent="0.2">
      <c r="A49" s="3" t="s">
        <v>102</v>
      </c>
      <c r="B49" s="18" t="s">
        <v>103</v>
      </c>
      <c r="C49">
        <v>19.2</v>
      </c>
      <c r="D49">
        <v>10.7</v>
      </c>
      <c r="E49">
        <v>0</v>
      </c>
      <c r="F49">
        <v>0.8</v>
      </c>
      <c r="G49">
        <v>7.6999999999999993</v>
      </c>
      <c r="H49">
        <v>94</v>
      </c>
      <c r="I49" s="6">
        <v>0.20425531914893616</v>
      </c>
      <c r="J49">
        <v>0</v>
      </c>
      <c r="K49">
        <v>94</v>
      </c>
      <c r="L49" s="6">
        <v>0.20425531914893616</v>
      </c>
      <c r="N49" s="17">
        <v>903</v>
      </c>
      <c r="O49" t="s">
        <v>190</v>
      </c>
      <c r="P49">
        <v>4.2</v>
      </c>
      <c r="Q49">
        <v>0</v>
      </c>
      <c r="R49">
        <v>0</v>
      </c>
      <c r="S49">
        <v>0</v>
      </c>
      <c r="T49">
        <v>4.2</v>
      </c>
      <c r="U49">
        <v>4.2</v>
      </c>
      <c r="V49" s="2">
        <v>1</v>
      </c>
      <c r="W49">
        <v>0</v>
      </c>
      <c r="X49">
        <v>4.2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21.800000000000004</v>
      </c>
      <c r="D50">
        <v>15.600000000000001</v>
      </c>
      <c r="E50">
        <v>0</v>
      </c>
      <c r="F50">
        <v>0</v>
      </c>
      <c r="G50">
        <v>6.2000000000000028</v>
      </c>
      <c r="H50">
        <v>78.3</v>
      </c>
      <c r="I50" s="6">
        <v>0.27841634738186471</v>
      </c>
      <c r="J50">
        <v>0</v>
      </c>
      <c r="K50">
        <v>78.3</v>
      </c>
      <c r="L50" s="6">
        <v>0.27841634738186471</v>
      </c>
      <c r="N50" s="17">
        <v>904</v>
      </c>
      <c r="O50" t="s">
        <v>191</v>
      </c>
      <c r="P50">
        <v>36.6</v>
      </c>
      <c r="Q50">
        <v>50.6</v>
      </c>
      <c r="R50">
        <v>0</v>
      </c>
      <c r="S50">
        <v>0</v>
      </c>
      <c r="T50">
        <v>-14</v>
      </c>
      <c r="U50">
        <v>125.29999999999998</v>
      </c>
      <c r="V50" s="2">
        <v>0.29209896249002398</v>
      </c>
      <c r="W50">
        <v>11.799999999999999</v>
      </c>
      <c r="X50">
        <v>113.49999999999999</v>
      </c>
      <c r="Y50" s="2">
        <v>0.32246696035242295</v>
      </c>
    </row>
    <row r="51" spans="1:25" x14ac:dyDescent="0.2">
      <c r="A51" s="3" t="s">
        <v>106</v>
      </c>
      <c r="B51" s="18" t="s">
        <v>107</v>
      </c>
      <c r="C51">
        <v>162.80000000000001</v>
      </c>
      <c r="D51">
        <v>55.7</v>
      </c>
      <c r="E51">
        <v>0</v>
      </c>
      <c r="F51">
        <v>0</v>
      </c>
      <c r="G51">
        <v>107.10000000000001</v>
      </c>
      <c r="H51">
        <v>198.1</v>
      </c>
      <c r="I51" s="6">
        <v>0.82180716809692078</v>
      </c>
      <c r="J51">
        <v>0</v>
      </c>
      <c r="K51">
        <v>198.1</v>
      </c>
      <c r="L51" s="6">
        <v>0.82180716809692078</v>
      </c>
      <c r="N51" s="17">
        <v>905</v>
      </c>
      <c r="O51" t="s">
        <v>192</v>
      </c>
      <c r="P51">
        <v>97.09999999999998</v>
      </c>
      <c r="Q51">
        <v>27.900000000000006</v>
      </c>
      <c r="R51">
        <v>29.4</v>
      </c>
      <c r="S51">
        <v>0</v>
      </c>
      <c r="T51">
        <v>39.799999999999976</v>
      </c>
      <c r="U51">
        <v>136.5</v>
      </c>
      <c r="V51" s="2">
        <v>0.71135531135531116</v>
      </c>
      <c r="W51">
        <v>8.1</v>
      </c>
      <c r="X51">
        <v>128.4</v>
      </c>
      <c r="Y51" s="2">
        <v>0.75623052959501535</v>
      </c>
    </row>
    <row r="52" spans="1:25" x14ac:dyDescent="0.2">
      <c r="A52" s="3" t="s">
        <v>108</v>
      </c>
      <c r="B52" s="18" t="s">
        <v>109</v>
      </c>
      <c r="C52">
        <v>10.700000000000001</v>
      </c>
      <c r="D52">
        <v>8.3000000000000007</v>
      </c>
      <c r="E52">
        <v>0</v>
      </c>
      <c r="F52">
        <v>0</v>
      </c>
      <c r="G52">
        <v>2.4000000000000004</v>
      </c>
      <c r="H52">
        <v>26</v>
      </c>
      <c r="I52" s="6">
        <v>0.41153846153846158</v>
      </c>
      <c r="J52">
        <v>0</v>
      </c>
      <c r="K52">
        <v>26</v>
      </c>
      <c r="L52" s="6">
        <v>0.41153846153846158</v>
      </c>
      <c r="N52" s="17">
        <v>1001</v>
      </c>
      <c r="O52" t="s">
        <v>193</v>
      </c>
      <c r="P52">
        <v>15</v>
      </c>
      <c r="Q52">
        <v>5.6</v>
      </c>
      <c r="R52">
        <v>4.7</v>
      </c>
      <c r="S52">
        <v>0</v>
      </c>
      <c r="T52">
        <v>4.6999999999999993</v>
      </c>
      <c r="U52">
        <v>19.900000000000006</v>
      </c>
      <c r="V52" s="2">
        <v>0.75376884422110535</v>
      </c>
      <c r="W52">
        <v>0</v>
      </c>
      <c r="X52">
        <v>19.900000000000006</v>
      </c>
      <c r="Y52" s="2">
        <v>0.75376884422110535</v>
      </c>
    </row>
    <row r="53" spans="1:25" x14ac:dyDescent="0.2">
      <c r="A53" s="3" t="s">
        <v>110</v>
      </c>
      <c r="B53" s="18" t="s">
        <v>111</v>
      </c>
      <c r="C53">
        <v>20.000000000000004</v>
      </c>
      <c r="D53">
        <v>4.8999999999999995</v>
      </c>
      <c r="E53">
        <v>0</v>
      </c>
      <c r="F53">
        <v>0</v>
      </c>
      <c r="G53">
        <v>15.100000000000005</v>
      </c>
      <c r="H53">
        <v>21.800000000000004</v>
      </c>
      <c r="I53" s="6">
        <v>0.9174311926605504</v>
      </c>
      <c r="J53">
        <v>0</v>
      </c>
      <c r="K53">
        <v>21.800000000000004</v>
      </c>
      <c r="L53" s="6">
        <v>0.9174311926605504</v>
      </c>
      <c r="N53" s="17">
        <v>1002</v>
      </c>
      <c r="O53" t="s">
        <v>194</v>
      </c>
      <c r="P53">
        <v>280.10000000000002</v>
      </c>
      <c r="Q53">
        <v>122.2</v>
      </c>
      <c r="R53">
        <v>0</v>
      </c>
      <c r="S53">
        <v>0</v>
      </c>
      <c r="T53">
        <v>157.90000000000003</v>
      </c>
      <c r="U53">
        <v>528.1</v>
      </c>
      <c r="V53" s="2">
        <v>0.53039197121757242</v>
      </c>
      <c r="W53">
        <v>0</v>
      </c>
      <c r="X53">
        <v>528.1</v>
      </c>
      <c r="Y53" s="2">
        <v>0.53039197121757242</v>
      </c>
    </row>
    <row r="54" spans="1:25" x14ac:dyDescent="0.2">
      <c r="A54" s="3" t="s">
        <v>112</v>
      </c>
      <c r="B54" s="18" t="s">
        <v>113</v>
      </c>
      <c r="C54">
        <v>1.8</v>
      </c>
      <c r="D54">
        <v>2.1</v>
      </c>
      <c r="E54">
        <v>0</v>
      </c>
      <c r="F54">
        <v>0</v>
      </c>
      <c r="G54">
        <v>-0.30000000000000004</v>
      </c>
      <c r="H54">
        <v>4.3</v>
      </c>
      <c r="I54" s="6">
        <v>0.41860465116279072</v>
      </c>
      <c r="J54">
        <v>0</v>
      </c>
      <c r="K54">
        <v>4.3</v>
      </c>
      <c r="L54" s="6">
        <v>0.41860465116279072</v>
      </c>
      <c r="N54" s="17">
        <v>1003</v>
      </c>
      <c r="O54" t="s">
        <v>195</v>
      </c>
      <c r="P54">
        <v>2.2000000000000002</v>
      </c>
      <c r="Q54">
        <v>0.79999999999999993</v>
      </c>
      <c r="R54">
        <v>0</v>
      </c>
      <c r="S54">
        <v>0</v>
      </c>
      <c r="T54">
        <v>1.4000000000000004</v>
      </c>
      <c r="U54">
        <v>2.3000000000000003</v>
      </c>
      <c r="V54" s="2">
        <v>0.9565217391304347</v>
      </c>
      <c r="W54">
        <v>0</v>
      </c>
      <c r="X54">
        <v>2.3000000000000003</v>
      </c>
      <c r="Y54" s="2">
        <v>0.9565217391304347</v>
      </c>
    </row>
    <row r="55" spans="1:25" x14ac:dyDescent="0.2">
      <c r="A55" s="3" t="s">
        <v>114</v>
      </c>
      <c r="B55" s="18" t="s">
        <v>115</v>
      </c>
      <c r="C55">
        <v>132.89999999999995</v>
      </c>
      <c r="D55">
        <v>75.400000000000006</v>
      </c>
      <c r="E55">
        <v>0</v>
      </c>
      <c r="F55">
        <v>0</v>
      </c>
      <c r="G55">
        <v>57.499999999999943</v>
      </c>
      <c r="H55">
        <v>134.49999999999994</v>
      </c>
      <c r="I55" s="6">
        <v>0.98810408921933091</v>
      </c>
      <c r="J55">
        <v>0</v>
      </c>
      <c r="K55">
        <v>134.49999999999994</v>
      </c>
      <c r="L55" s="6">
        <v>0.98810408921933091</v>
      </c>
      <c r="N55" s="17">
        <v>1004</v>
      </c>
      <c r="O55" t="s">
        <v>196</v>
      </c>
      <c r="P55">
        <v>10.5</v>
      </c>
      <c r="Q55">
        <v>3.6</v>
      </c>
      <c r="R55">
        <v>0</v>
      </c>
      <c r="S55">
        <v>0</v>
      </c>
      <c r="T55">
        <v>6.9</v>
      </c>
      <c r="U55">
        <v>13.5</v>
      </c>
      <c r="V55" s="2">
        <v>0.77777777777777779</v>
      </c>
      <c r="W55">
        <v>3</v>
      </c>
      <c r="X55">
        <v>10.5</v>
      </c>
      <c r="Y55" s="2">
        <v>1</v>
      </c>
    </row>
    <row r="56" spans="1:25" x14ac:dyDescent="0.2">
      <c r="A56" s="3" t="s">
        <v>116</v>
      </c>
      <c r="B56" s="18" t="s">
        <v>117</v>
      </c>
      <c r="C56">
        <v>1.1000000000000001</v>
      </c>
      <c r="D56">
        <v>4</v>
      </c>
      <c r="E56">
        <v>0</v>
      </c>
      <c r="F56">
        <v>0.30000000000000004</v>
      </c>
      <c r="G56">
        <v>-3.1999999999999997</v>
      </c>
      <c r="H56">
        <v>10.899999999999999</v>
      </c>
      <c r="I56" s="6">
        <v>0.10091743119266057</v>
      </c>
      <c r="J56">
        <v>0</v>
      </c>
      <c r="K56">
        <v>10.899999999999999</v>
      </c>
      <c r="L56" s="6">
        <v>0.10091743119266057</v>
      </c>
      <c r="N56" s="17">
        <v>1005</v>
      </c>
      <c r="O56" t="s">
        <v>197</v>
      </c>
      <c r="P56">
        <v>7.3</v>
      </c>
      <c r="Q56">
        <v>2.9</v>
      </c>
      <c r="R56">
        <v>0</v>
      </c>
      <c r="S56">
        <v>0</v>
      </c>
      <c r="T56">
        <v>4.4000000000000004</v>
      </c>
      <c r="U56">
        <v>8</v>
      </c>
      <c r="V56" s="2">
        <v>0.91249999999999998</v>
      </c>
      <c r="W56">
        <v>0</v>
      </c>
      <c r="X56">
        <v>8</v>
      </c>
      <c r="Y56" s="2">
        <v>0.91249999999999998</v>
      </c>
    </row>
    <row r="57" spans="1:25" x14ac:dyDescent="0.2">
      <c r="A57" s="3" t="s">
        <v>118</v>
      </c>
      <c r="B57" s="18" t="s">
        <v>119</v>
      </c>
      <c r="C57">
        <v>11.1</v>
      </c>
      <c r="D57">
        <v>24.2</v>
      </c>
      <c r="E57">
        <v>11</v>
      </c>
      <c r="F57">
        <v>0</v>
      </c>
      <c r="G57">
        <v>-24.1</v>
      </c>
      <c r="H57">
        <v>154.79999999999998</v>
      </c>
      <c r="I57" s="6">
        <v>7.170542635658915E-2</v>
      </c>
      <c r="J57">
        <v>0</v>
      </c>
      <c r="K57">
        <v>154.79999999999998</v>
      </c>
      <c r="L57" s="6">
        <v>7.170542635658915E-2</v>
      </c>
      <c r="N57" s="17">
        <v>1006</v>
      </c>
      <c r="O57" t="s">
        <v>198</v>
      </c>
      <c r="P57">
        <v>0.1</v>
      </c>
      <c r="Q57">
        <v>0</v>
      </c>
      <c r="R57">
        <v>0</v>
      </c>
      <c r="S57">
        <v>0</v>
      </c>
      <c r="T57">
        <v>0.1</v>
      </c>
      <c r="U57">
        <v>86.399999999999991</v>
      </c>
      <c r="V57" s="2">
        <v>1.1574074074074076E-3</v>
      </c>
      <c r="W57">
        <v>0</v>
      </c>
      <c r="X57">
        <v>86.399999999999991</v>
      </c>
      <c r="Y57" s="2">
        <v>1.1574074074074076E-3</v>
      </c>
    </row>
    <row r="58" spans="1:25" x14ac:dyDescent="0.2">
      <c r="A58" s="3" t="s">
        <v>120</v>
      </c>
      <c r="B58" s="18" t="s">
        <v>121</v>
      </c>
      <c r="C58">
        <v>43.000000000000007</v>
      </c>
      <c r="D58">
        <v>7.6999999999999993</v>
      </c>
      <c r="E58">
        <v>0</v>
      </c>
      <c r="F58">
        <v>0</v>
      </c>
      <c r="G58">
        <v>35.300000000000011</v>
      </c>
      <c r="H58">
        <v>59.000000000000007</v>
      </c>
      <c r="I58" s="6">
        <v>0.72881355932203395</v>
      </c>
      <c r="J58">
        <v>0</v>
      </c>
      <c r="K58">
        <v>59.000000000000007</v>
      </c>
      <c r="L58" s="6">
        <v>0.72881355932203395</v>
      </c>
    </row>
    <row r="59" spans="1:25" x14ac:dyDescent="0.2">
      <c r="A59" s="3" t="s">
        <v>122</v>
      </c>
      <c r="B59" s="18" t="s">
        <v>123</v>
      </c>
      <c r="C59">
        <v>19.200000000000003</v>
      </c>
      <c r="D59">
        <v>7</v>
      </c>
      <c r="E59">
        <v>0</v>
      </c>
      <c r="F59">
        <v>0</v>
      </c>
      <c r="G59">
        <v>12.200000000000003</v>
      </c>
      <c r="H59">
        <v>19.600000000000001</v>
      </c>
      <c r="I59" s="6">
        <v>0.97959183673469397</v>
      </c>
      <c r="J59">
        <v>0</v>
      </c>
      <c r="K59">
        <v>19.600000000000001</v>
      </c>
      <c r="L59" s="6">
        <v>0.97959183673469397</v>
      </c>
      <c r="O59" t="s">
        <v>213</v>
      </c>
    </row>
    <row r="60" spans="1:25" x14ac:dyDescent="0.2">
      <c r="O60" t="s">
        <v>214</v>
      </c>
      <c r="P60" s="32">
        <f>SUM(P2:P59)</f>
        <v>3756.5000000000014</v>
      </c>
      <c r="Q60" s="32">
        <f t="shared" ref="Q60:X60" si="0">SUM(Q2:Q59)</f>
        <v>1694.9999999999995</v>
      </c>
      <c r="R60" s="32">
        <f t="shared" si="0"/>
        <v>346.8</v>
      </c>
      <c r="S60" s="32">
        <f t="shared" si="0"/>
        <v>16.2</v>
      </c>
      <c r="T60" s="32">
        <f t="shared" si="0"/>
        <v>1698.5</v>
      </c>
      <c r="U60" s="32">
        <f t="shared" si="0"/>
        <v>9251.1000000000022</v>
      </c>
      <c r="V60" s="33">
        <f>P60/U60</f>
        <v>0.40605981991330764</v>
      </c>
      <c r="W60" s="32">
        <f t="shared" si="0"/>
        <v>567.29999999999995</v>
      </c>
      <c r="X60" s="32">
        <f t="shared" si="0"/>
        <v>8683.7999999999975</v>
      </c>
      <c r="Y60" s="33">
        <f>P60/X60</f>
        <v>0.43258711623943463</v>
      </c>
    </row>
    <row r="61" spans="1:25" x14ac:dyDescent="0.2">
      <c r="C61" s="32">
        <f>SUM(C2:C60)</f>
        <v>3756.5000000000009</v>
      </c>
      <c r="D61" s="32">
        <f t="shared" ref="D61:K61" si="1">SUM(D2:D60)</f>
        <v>1695.0000000000002</v>
      </c>
      <c r="E61" s="32">
        <f t="shared" si="1"/>
        <v>346.79999999999995</v>
      </c>
      <c r="F61" s="32">
        <f t="shared" si="1"/>
        <v>16.200000000000003</v>
      </c>
      <c r="G61" s="32">
        <f t="shared" si="1"/>
        <v>1698.5000000000007</v>
      </c>
      <c r="H61" s="32">
        <f t="shared" si="1"/>
        <v>9251.0999999999967</v>
      </c>
      <c r="I61" s="33">
        <f>C61/H61</f>
        <v>0.40605981991330786</v>
      </c>
      <c r="J61" s="32">
        <f t="shared" si="1"/>
        <v>567.30000000000007</v>
      </c>
      <c r="K61" s="32">
        <f t="shared" si="1"/>
        <v>8683.7999999999975</v>
      </c>
      <c r="L61" s="33">
        <f>C61/K61</f>
        <v>0.43258711623943458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3756.5000000000009</v>
      </c>
      <c r="Q62" s="32">
        <v>1695.0000000000002</v>
      </c>
      <c r="R62" s="32">
        <v>346.79999999999995</v>
      </c>
      <c r="S62" s="32">
        <v>16.200000000000003</v>
      </c>
      <c r="T62" s="32">
        <v>1698.5000000000007</v>
      </c>
      <c r="U62" s="32">
        <v>9251.0999999999967</v>
      </c>
      <c r="V62" s="33">
        <v>0.40605981991330786</v>
      </c>
      <c r="W62" s="32">
        <v>567.30000000000007</v>
      </c>
      <c r="X62" s="32">
        <v>8683.7999999999975</v>
      </c>
      <c r="Y62" s="33">
        <v>0.43258711623943458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P64" s="32"/>
      <c r="Q64" s="32"/>
      <c r="R64" s="32"/>
      <c r="S64" s="32"/>
      <c r="T64" s="32"/>
      <c r="U64" s="32"/>
      <c r="V64" s="33"/>
      <c r="W64" s="32"/>
      <c r="X64" s="32"/>
      <c r="Y64" s="33"/>
    </row>
    <row r="67" spans="15:25" x14ac:dyDescent="0.2">
      <c r="P67" s="32"/>
      <c r="Q67" s="32"/>
      <c r="R67" s="32"/>
      <c r="S67" s="32"/>
      <c r="T67" s="32"/>
      <c r="U67" s="32"/>
      <c r="V67" s="33"/>
      <c r="W67" s="32"/>
      <c r="X67" s="32"/>
      <c r="Y67" s="33"/>
    </row>
    <row r="69" spans="15:25" x14ac:dyDescent="0.2">
      <c r="O69" s="264" t="s">
        <v>324</v>
      </c>
      <c r="P69" s="255">
        <v>3755.6999999999935</v>
      </c>
      <c r="Q69" s="255">
        <v>1688.4999999999995</v>
      </c>
      <c r="R69" s="255">
        <v>346.8</v>
      </c>
      <c r="S69" s="255">
        <v>16.199999999999992</v>
      </c>
      <c r="T69" s="255">
        <v>1704.1999999999962</v>
      </c>
      <c r="U69" s="255">
        <v>9275.600000000024</v>
      </c>
      <c r="V69" s="256">
        <v>0.40490103066108757</v>
      </c>
      <c r="W69" s="255">
        <v>598</v>
      </c>
      <c r="X69" s="255">
        <v>8677.6000000000222</v>
      </c>
      <c r="Y69" s="256">
        <v>0.4328040011062948</v>
      </c>
    </row>
    <row r="70" spans="15:25" x14ac:dyDescent="0.2">
      <c r="O70" s="264" t="s">
        <v>323</v>
      </c>
      <c r="P70" s="255">
        <f>P69-P62</f>
        <v>-0.80000000000745786</v>
      </c>
      <c r="Q70" s="255">
        <f t="shared" ref="Q70:Y70" si="2">Q69-Q62</f>
        <v>-6.5000000000006821</v>
      </c>
      <c r="R70" s="255">
        <f t="shared" si="2"/>
        <v>0</v>
      </c>
      <c r="S70" s="255">
        <f t="shared" si="2"/>
        <v>0</v>
      </c>
      <c r="T70" s="255">
        <f t="shared" si="2"/>
        <v>5.699999999995498</v>
      </c>
      <c r="U70" s="255">
        <f t="shared" si="2"/>
        <v>24.500000000027285</v>
      </c>
      <c r="V70" s="255">
        <f t="shared" si="2"/>
        <v>-1.1587892522202936E-3</v>
      </c>
      <c r="W70" s="255">
        <f t="shared" si="2"/>
        <v>30.699999999999932</v>
      </c>
      <c r="X70" s="255">
        <f t="shared" si="2"/>
        <v>-6.1999999999752617</v>
      </c>
      <c r="Y70" s="255">
        <f t="shared" si="2"/>
        <v>2.1688486686022301E-4</v>
      </c>
    </row>
    <row r="363" ht="11.25" customHeight="1" x14ac:dyDescent="0.2"/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topLeftCell="E31" workbookViewId="0">
      <selection activeCell="O68" sqref="O68"/>
    </sheetView>
  </sheetViews>
  <sheetFormatPr defaultRowHeight="12.75" x14ac:dyDescent="0.2"/>
  <cols>
    <col min="2" max="2" width="12.140625" customWidth="1"/>
    <col min="10" max="12" width="9.8554687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125</v>
      </c>
      <c r="F1" s="1" t="s">
        <v>3</v>
      </c>
      <c r="G1" s="1" t="s">
        <v>4</v>
      </c>
      <c r="H1" s="1" t="s">
        <v>142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6">
        <v>0</v>
      </c>
      <c r="J2">
        <f>H2-K2</f>
        <v>0</v>
      </c>
      <c r="K2">
        <v>0</v>
      </c>
      <c r="L2" s="6">
        <v>0</v>
      </c>
      <c r="N2" s="17">
        <v>101</v>
      </c>
      <c r="O2" t="s">
        <v>147</v>
      </c>
      <c r="P2">
        <v>2.4</v>
      </c>
      <c r="Q2">
        <v>1.1000000000000001</v>
      </c>
      <c r="R2">
        <v>0</v>
      </c>
      <c r="S2">
        <v>0.1</v>
      </c>
      <c r="T2">
        <v>1.1999999999999997</v>
      </c>
      <c r="U2">
        <v>329.9</v>
      </c>
      <c r="V2" s="2">
        <v>7.2749317975143984E-3</v>
      </c>
      <c r="W2">
        <f>U2-X2</f>
        <v>50.699999999999989</v>
      </c>
      <c r="X2">
        <v>279.2</v>
      </c>
      <c r="Y2" s="2">
        <v>8.5959885386819486E-3</v>
      </c>
    </row>
    <row r="3" spans="1:25" x14ac:dyDescent="0.2">
      <c r="A3" s="3" t="s">
        <v>10</v>
      </c>
      <c r="B3" s="18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6">
        <v>0</v>
      </c>
      <c r="J3">
        <f t="shared" ref="J3:J59" si="0">H3-K3</f>
        <v>0</v>
      </c>
      <c r="K3">
        <v>0</v>
      </c>
      <c r="L3" s="6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f t="shared" ref="W3:W57" si="1">U3-X3</f>
        <v>0</v>
      </c>
      <c r="X3">
        <v>0</v>
      </c>
      <c r="Y3" s="2">
        <v>0</v>
      </c>
    </row>
    <row r="4" spans="1:25" x14ac:dyDescent="0.2">
      <c r="A4" s="3" t="s">
        <v>12</v>
      </c>
      <c r="B4" s="18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6">
        <v>0</v>
      </c>
      <c r="J4">
        <f t="shared" si="0"/>
        <v>0</v>
      </c>
      <c r="K4">
        <v>0</v>
      </c>
      <c r="L4" s="6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f t="shared" si="1"/>
        <v>0</v>
      </c>
      <c r="X4">
        <v>0</v>
      </c>
      <c r="Y4" s="2">
        <v>0</v>
      </c>
    </row>
    <row r="5" spans="1:25" x14ac:dyDescent="0.2">
      <c r="A5" s="3" t="s">
        <v>14</v>
      </c>
      <c r="B5" s="18" t="s">
        <v>15</v>
      </c>
      <c r="C5">
        <v>9.6999999999999993</v>
      </c>
      <c r="D5">
        <v>0.5</v>
      </c>
      <c r="E5">
        <v>0</v>
      </c>
      <c r="F5">
        <v>11.9</v>
      </c>
      <c r="G5">
        <v>-2.7000000000000011</v>
      </c>
      <c r="H5">
        <v>104.10000000000001</v>
      </c>
      <c r="I5" s="6">
        <v>9.3179634966378475E-2</v>
      </c>
      <c r="J5">
        <f t="shared" si="0"/>
        <v>3.4000000000000057</v>
      </c>
      <c r="K5">
        <v>100.7</v>
      </c>
      <c r="L5" s="6">
        <v>9.6325719960278042E-2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f t="shared" si="1"/>
        <v>0</v>
      </c>
      <c r="X5">
        <v>0</v>
      </c>
      <c r="Y5" s="2">
        <v>0</v>
      </c>
    </row>
    <row r="6" spans="1:25" x14ac:dyDescent="0.2">
      <c r="A6" s="3" t="s">
        <v>16</v>
      </c>
      <c r="B6" s="18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6">
        <v>0</v>
      </c>
      <c r="J6">
        <f t="shared" si="0"/>
        <v>0</v>
      </c>
      <c r="K6">
        <v>0</v>
      </c>
      <c r="L6" s="6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0.7</v>
      </c>
      <c r="V6" s="2">
        <v>0</v>
      </c>
      <c r="W6">
        <f t="shared" si="1"/>
        <v>0</v>
      </c>
      <c r="X6">
        <v>0.7</v>
      </c>
      <c r="Y6" s="2">
        <v>0</v>
      </c>
    </row>
    <row r="7" spans="1:25" x14ac:dyDescent="0.2">
      <c r="A7" s="3" t="s">
        <v>18</v>
      </c>
      <c r="B7" s="18" t="s">
        <v>19</v>
      </c>
      <c r="C7">
        <v>7.4</v>
      </c>
      <c r="D7">
        <v>0.4</v>
      </c>
      <c r="E7">
        <v>0</v>
      </c>
      <c r="F7">
        <v>1.6</v>
      </c>
      <c r="G7">
        <v>5.4</v>
      </c>
      <c r="H7">
        <v>156.19999999999999</v>
      </c>
      <c r="I7" s="6">
        <v>4.7375160051216392E-2</v>
      </c>
      <c r="J7">
        <f t="shared" si="0"/>
        <v>26.400000000000006</v>
      </c>
      <c r="K7">
        <v>129.79999999999998</v>
      </c>
      <c r="L7" s="6">
        <v>5.7010785824345156E-2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0</v>
      </c>
      <c r="W7">
        <f t="shared" si="1"/>
        <v>0</v>
      </c>
      <c r="X7">
        <v>0</v>
      </c>
      <c r="Y7" s="2">
        <v>0</v>
      </c>
    </row>
    <row r="8" spans="1:25" x14ac:dyDescent="0.2">
      <c r="A8" s="3" t="s">
        <v>20</v>
      </c>
      <c r="B8" s="1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6">
        <v>0</v>
      </c>
      <c r="J8">
        <f t="shared" si="0"/>
        <v>0</v>
      </c>
      <c r="K8">
        <v>0</v>
      </c>
      <c r="L8" s="6">
        <v>0</v>
      </c>
      <c r="N8" s="17">
        <v>301</v>
      </c>
      <c r="O8" t="s">
        <v>153</v>
      </c>
      <c r="P8">
        <v>0</v>
      </c>
      <c r="Q8">
        <v>0</v>
      </c>
      <c r="R8">
        <v>0</v>
      </c>
      <c r="S8">
        <v>0</v>
      </c>
      <c r="T8">
        <v>0</v>
      </c>
      <c r="U8">
        <v>0.4</v>
      </c>
      <c r="V8" s="2">
        <v>0</v>
      </c>
      <c r="W8">
        <f t="shared" si="1"/>
        <v>0</v>
      </c>
      <c r="X8">
        <v>0.4</v>
      </c>
      <c r="Y8" s="2">
        <v>0</v>
      </c>
    </row>
    <row r="9" spans="1:25" x14ac:dyDescent="0.2">
      <c r="A9" s="3" t="s">
        <v>22</v>
      </c>
      <c r="B9" s="18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6">
        <v>0</v>
      </c>
      <c r="J9">
        <f t="shared" si="0"/>
        <v>0</v>
      </c>
      <c r="K9">
        <v>0</v>
      </c>
      <c r="L9" s="6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f t="shared" si="1"/>
        <v>0</v>
      </c>
      <c r="X9">
        <v>0</v>
      </c>
      <c r="Y9" s="2">
        <v>0</v>
      </c>
    </row>
    <row r="10" spans="1:25" x14ac:dyDescent="0.2">
      <c r="A10" s="3" t="s">
        <v>24</v>
      </c>
      <c r="B10" s="18" t="s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6">
        <v>0</v>
      </c>
      <c r="J10">
        <f t="shared" si="0"/>
        <v>0</v>
      </c>
      <c r="K10">
        <v>0</v>
      </c>
      <c r="L10" s="6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f t="shared" si="1"/>
        <v>0</v>
      </c>
      <c r="X10">
        <v>0</v>
      </c>
      <c r="Y10" s="2">
        <v>0</v>
      </c>
    </row>
    <row r="11" spans="1:25" x14ac:dyDescent="0.2">
      <c r="A11" s="3" t="s">
        <v>26</v>
      </c>
      <c r="B11" s="18" t="s">
        <v>27</v>
      </c>
      <c r="C11">
        <v>3.6</v>
      </c>
      <c r="D11">
        <v>8.3000000000000007</v>
      </c>
      <c r="E11">
        <v>0</v>
      </c>
      <c r="F11">
        <v>0</v>
      </c>
      <c r="G11">
        <v>-4.7000000000000011</v>
      </c>
      <c r="H11">
        <v>29.1</v>
      </c>
      <c r="I11" s="6">
        <v>0.12371134020618556</v>
      </c>
      <c r="J11">
        <f t="shared" si="0"/>
        <v>0</v>
      </c>
      <c r="K11">
        <v>29.1</v>
      </c>
      <c r="L11" s="6">
        <v>0.12371134020618556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26.999999999999996</v>
      </c>
      <c r="V11" s="2">
        <v>0</v>
      </c>
      <c r="W11">
        <f t="shared" si="1"/>
        <v>0</v>
      </c>
      <c r="X11">
        <v>26.999999999999996</v>
      </c>
      <c r="Y11" s="2">
        <v>0</v>
      </c>
    </row>
    <row r="12" spans="1:25" x14ac:dyDescent="0.2">
      <c r="A12" s="3" t="s">
        <v>28</v>
      </c>
      <c r="B12" s="18" t="s">
        <v>29</v>
      </c>
      <c r="C12">
        <v>2.7</v>
      </c>
      <c r="D12">
        <v>0.70000000000000007</v>
      </c>
      <c r="E12">
        <v>0</v>
      </c>
      <c r="F12">
        <v>7</v>
      </c>
      <c r="G12">
        <v>-5</v>
      </c>
      <c r="H12">
        <v>88.1</v>
      </c>
      <c r="I12" s="6">
        <v>3.0646992054483544E-2</v>
      </c>
      <c r="J12">
        <f t="shared" si="0"/>
        <v>19.299999999999997</v>
      </c>
      <c r="K12">
        <v>68.8</v>
      </c>
      <c r="L12" s="6">
        <v>3.9244186046511635E-2</v>
      </c>
      <c r="N12" s="17">
        <v>403</v>
      </c>
      <c r="O12" t="s">
        <v>156</v>
      </c>
      <c r="P12">
        <v>0</v>
      </c>
      <c r="Q12">
        <v>0</v>
      </c>
      <c r="R12">
        <v>0</v>
      </c>
      <c r="S12">
        <v>0</v>
      </c>
      <c r="T12">
        <v>0</v>
      </c>
      <c r="U12">
        <v>4.0999999999999996</v>
      </c>
      <c r="V12" s="2">
        <v>0</v>
      </c>
      <c r="W12">
        <f t="shared" si="1"/>
        <v>0</v>
      </c>
      <c r="X12">
        <v>4.0999999999999996</v>
      </c>
      <c r="Y12" s="2">
        <v>0</v>
      </c>
    </row>
    <row r="13" spans="1:25" x14ac:dyDescent="0.2">
      <c r="A13" s="3" t="s">
        <v>30</v>
      </c>
      <c r="B13" s="18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6">
        <v>0</v>
      </c>
      <c r="J13">
        <f t="shared" si="0"/>
        <v>0</v>
      </c>
      <c r="K13">
        <v>0</v>
      </c>
      <c r="L13" s="6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2">
        <v>0</v>
      </c>
      <c r="W13">
        <f t="shared" si="1"/>
        <v>0</v>
      </c>
      <c r="X13">
        <v>0</v>
      </c>
      <c r="Y13" s="2">
        <v>0</v>
      </c>
    </row>
    <row r="14" spans="1:25" x14ac:dyDescent="0.2">
      <c r="A14" s="3" t="s">
        <v>32</v>
      </c>
      <c r="B14" s="18" t="s">
        <v>33</v>
      </c>
      <c r="C14">
        <v>0</v>
      </c>
      <c r="D14">
        <v>0</v>
      </c>
      <c r="E14">
        <v>0</v>
      </c>
      <c r="F14">
        <v>0</v>
      </c>
      <c r="G14">
        <v>0</v>
      </c>
      <c r="H14">
        <v>30.3</v>
      </c>
      <c r="I14" s="6">
        <v>0</v>
      </c>
      <c r="J14">
        <f t="shared" si="0"/>
        <v>0</v>
      </c>
      <c r="K14">
        <v>30.3</v>
      </c>
      <c r="L14" s="6">
        <v>0</v>
      </c>
      <c r="N14" s="17">
        <v>501</v>
      </c>
      <c r="O14" t="s">
        <v>157</v>
      </c>
      <c r="P14">
        <v>0</v>
      </c>
      <c r="Q14">
        <v>1.3</v>
      </c>
      <c r="R14">
        <v>0</v>
      </c>
      <c r="S14">
        <v>0</v>
      </c>
      <c r="T14">
        <v>-1.3</v>
      </c>
      <c r="U14">
        <v>7.8</v>
      </c>
      <c r="V14" s="2">
        <v>0</v>
      </c>
      <c r="W14">
        <f t="shared" si="1"/>
        <v>0</v>
      </c>
      <c r="X14">
        <v>7.8</v>
      </c>
      <c r="Y14" s="2">
        <v>0</v>
      </c>
    </row>
    <row r="15" spans="1:25" x14ac:dyDescent="0.2">
      <c r="A15" s="3" t="s">
        <v>34</v>
      </c>
      <c r="B15" s="18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6">
        <v>0</v>
      </c>
      <c r="J15">
        <f t="shared" si="0"/>
        <v>0</v>
      </c>
      <c r="K15">
        <v>0</v>
      </c>
      <c r="L15" s="6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f t="shared" si="1"/>
        <v>0</v>
      </c>
      <c r="X15">
        <v>0</v>
      </c>
      <c r="Y15" s="2">
        <v>0</v>
      </c>
    </row>
    <row r="16" spans="1:25" x14ac:dyDescent="0.2">
      <c r="A16" s="3" t="s">
        <v>36</v>
      </c>
      <c r="B16" s="18" t="s">
        <v>37</v>
      </c>
      <c r="C16">
        <v>22.2</v>
      </c>
      <c r="D16">
        <v>16.8</v>
      </c>
      <c r="E16">
        <v>0</v>
      </c>
      <c r="F16">
        <v>0</v>
      </c>
      <c r="G16">
        <v>5.3999999999999986</v>
      </c>
      <c r="H16">
        <v>44</v>
      </c>
      <c r="I16" s="6">
        <v>0.50454545454545452</v>
      </c>
      <c r="J16">
        <f t="shared" si="0"/>
        <v>0</v>
      </c>
      <c r="K16">
        <v>44</v>
      </c>
      <c r="L16" s="6">
        <v>0.50454545454545452</v>
      </c>
      <c r="N16" s="17">
        <v>503</v>
      </c>
      <c r="O16" t="s">
        <v>159</v>
      </c>
      <c r="P16">
        <v>0</v>
      </c>
      <c r="Q16">
        <v>0</v>
      </c>
      <c r="R16">
        <v>0</v>
      </c>
      <c r="S16">
        <v>0</v>
      </c>
      <c r="T16">
        <v>0</v>
      </c>
      <c r="U16">
        <v>0.1</v>
      </c>
      <c r="V16" s="2">
        <v>0</v>
      </c>
      <c r="W16">
        <f t="shared" si="1"/>
        <v>0</v>
      </c>
      <c r="X16">
        <v>0.1</v>
      </c>
      <c r="Y16" s="2">
        <v>0</v>
      </c>
    </row>
    <row r="17" spans="1:25" x14ac:dyDescent="0.2">
      <c r="A17" s="3" t="s">
        <v>38</v>
      </c>
      <c r="B17" s="18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6">
        <v>0</v>
      </c>
      <c r="J17">
        <f t="shared" si="0"/>
        <v>0</v>
      </c>
      <c r="K17">
        <v>0</v>
      </c>
      <c r="L17" s="6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</v>
      </c>
      <c r="V17" s="2">
        <v>0</v>
      </c>
      <c r="W17">
        <f t="shared" si="1"/>
        <v>0</v>
      </c>
      <c r="X17">
        <v>1</v>
      </c>
      <c r="Y17" s="2">
        <v>0</v>
      </c>
    </row>
    <row r="18" spans="1:25" x14ac:dyDescent="0.2">
      <c r="A18" s="3" t="s">
        <v>40</v>
      </c>
      <c r="B18" s="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6">
        <v>0</v>
      </c>
      <c r="J18">
        <f t="shared" si="0"/>
        <v>0</v>
      </c>
      <c r="K18">
        <v>0</v>
      </c>
      <c r="L18" s="6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f t="shared" si="1"/>
        <v>0</v>
      </c>
      <c r="X18">
        <v>0</v>
      </c>
      <c r="Y18" s="2">
        <v>0</v>
      </c>
    </row>
    <row r="19" spans="1:25" x14ac:dyDescent="0.2">
      <c r="A19" s="3" t="s">
        <v>42</v>
      </c>
      <c r="B19" s="18" t="s">
        <v>43</v>
      </c>
      <c r="C19">
        <v>11.6</v>
      </c>
      <c r="D19">
        <v>1.9</v>
      </c>
      <c r="E19">
        <v>0</v>
      </c>
      <c r="F19">
        <v>0</v>
      </c>
      <c r="G19">
        <v>9.6999999999999993</v>
      </c>
      <c r="H19">
        <v>25.5</v>
      </c>
      <c r="I19" s="6">
        <v>0.45490196078431372</v>
      </c>
      <c r="J19">
        <f t="shared" si="0"/>
        <v>0.39999999999999858</v>
      </c>
      <c r="K19">
        <v>25.1</v>
      </c>
      <c r="L19" s="6">
        <v>0.46215139442231074</v>
      </c>
      <c r="N19" s="17">
        <v>506</v>
      </c>
      <c r="O19" t="s">
        <v>162</v>
      </c>
      <c r="P19">
        <v>8.8000000000000007</v>
      </c>
      <c r="Q19">
        <v>0.4</v>
      </c>
      <c r="R19">
        <v>0</v>
      </c>
      <c r="S19">
        <v>3.1</v>
      </c>
      <c r="T19">
        <v>5.3000000000000007</v>
      </c>
      <c r="U19">
        <v>156.4</v>
      </c>
      <c r="V19" s="2">
        <v>5.6265984654731462E-2</v>
      </c>
      <c r="W19">
        <f t="shared" si="1"/>
        <v>14.400000000000006</v>
      </c>
      <c r="X19">
        <v>142</v>
      </c>
      <c r="Y19" s="2">
        <v>6.1971830985915501E-2</v>
      </c>
    </row>
    <row r="20" spans="1:25" x14ac:dyDescent="0.2">
      <c r="A20" s="3" t="s">
        <v>44</v>
      </c>
      <c r="B20" s="18" t="s">
        <v>45</v>
      </c>
      <c r="C20">
        <v>0</v>
      </c>
      <c r="D20">
        <v>0</v>
      </c>
      <c r="E20">
        <v>0</v>
      </c>
      <c r="F20">
        <v>0</v>
      </c>
      <c r="G20">
        <v>0</v>
      </c>
      <c r="H20">
        <v>26.999999999999996</v>
      </c>
      <c r="I20" s="6">
        <v>0</v>
      </c>
      <c r="J20">
        <f t="shared" si="0"/>
        <v>0</v>
      </c>
      <c r="K20">
        <v>26.999999999999996</v>
      </c>
      <c r="L20" s="6">
        <v>0</v>
      </c>
      <c r="N20" s="17">
        <v>507</v>
      </c>
      <c r="O20" t="s">
        <v>163</v>
      </c>
      <c r="P20">
        <v>11</v>
      </c>
      <c r="Q20">
        <v>1.2000000000000002</v>
      </c>
      <c r="R20">
        <v>0</v>
      </c>
      <c r="S20">
        <v>17.400000000000002</v>
      </c>
      <c r="T20">
        <v>-7.6</v>
      </c>
      <c r="U20">
        <v>284</v>
      </c>
      <c r="V20" s="2">
        <v>3.873239436619718E-2</v>
      </c>
      <c r="W20">
        <f t="shared" si="1"/>
        <v>114.80000000000001</v>
      </c>
      <c r="X20">
        <v>169.2</v>
      </c>
      <c r="Y20" s="2">
        <v>6.5011820330969278E-2</v>
      </c>
    </row>
    <row r="21" spans="1:25" x14ac:dyDescent="0.2">
      <c r="A21" s="3" t="s">
        <v>46</v>
      </c>
      <c r="B21" s="18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6">
        <v>0</v>
      </c>
      <c r="J21">
        <f t="shared" si="0"/>
        <v>0</v>
      </c>
      <c r="K21">
        <v>0</v>
      </c>
      <c r="L21" s="6">
        <v>0</v>
      </c>
      <c r="N21" s="17">
        <v>508</v>
      </c>
      <c r="O21" t="s">
        <v>164</v>
      </c>
      <c r="P21">
        <v>0</v>
      </c>
      <c r="Q21">
        <v>0</v>
      </c>
      <c r="R21">
        <v>0</v>
      </c>
      <c r="S21">
        <v>0.1</v>
      </c>
      <c r="T21">
        <v>-0.1</v>
      </c>
      <c r="U21">
        <v>15.8</v>
      </c>
      <c r="V21" s="2">
        <v>0</v>
      </c>
      <c r="W21">
        <f t="shared" si="1"/>
        <v>0</v>
      </c>
      <c r="X21">
        <v>15.8</v>
      </c>
      <c r="Y21" s="2">
        <v>0</v>
      </c>
    </row>
    <row r="22" spans="1:25" x14ac:dyDescent="0.2">
      <c r="A22" s="3" t="s">
        <v>48</v>
      </c>
      <c r="B22" s="18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6">
        <v>0</v>
      </c>
      <c r="J22">
        <f t="shared" si="0"/>
        <v>0</v>
      </c>
      <c r="K22">
        <v>0</v>
      </c>
      <c r="L22" s="6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f t="shared" si="1"/>
        <v>0</v>
      </c>
      <c r="X22">
        <v>0</v>
      </c>
      <c r="Y22" s="2">
        <v>0</v>
      </c>
    </row>
    <row r="23" spans="1:25" x14ac:dyDescent="0.2">
      <c r="A23" s="3" t="s">
        <v>50</v>
      </c>
      <c r="B23" s="18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6">
        <v>0</v>
      </c>
      <c r="J23">
        <f t="shared" si="0"/>
        <v>0</v>
      </c>
      <c r="K23">
        <v>0</v>
      </c>
      <c r="L23" s="6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14.8</v>
      </c>
      <c r="V23" s="2">
        <v>0</v>
      </c>
      <c r="W23">
        <f t="shared" si="1"/>
        <v>0</v>
      </c>
      <c r="X23">
        <v>14.8</v>
      </c>
      <c r="Y23" s="2">
        <v>0</v>
      </c>
    </row>
    <row r="24" spans="1:25" x14ac:dyDescent="0.2">
      <c r="A24" s="3" t="s">
        <v>52</v>
      </c>
      <c r="B24" s="18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6">
        <v>0</v>
      </c>
      <c r="J24">
        <f t="shared" si="0"/>
        <v>0</v>
      </c>
      <c r="K24">
        <v>0</v>
      </c>
      <c r="L24" s="6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2">
        <v>0</v>
      </c>
      <c r="W24">
        <f t="shared" si="1"/>
        <v>0</v>
      </c>
      <c r="X24">
        <v>0</v>
      </c>
      <c r="Y24" s="2">
        <v>0</v>
      </c>
    </row>
    <row r="25" spans="1:25" x14ac:dyDescent="0.2">
      <c r="A25" s="3" t="s">
        <v>54</v>
      </c>
      <c r="B25" s="18" t="s">
        <v>55</v>
      </c>
      <c r="C25">
        <v>145.1</v>
      </c>
      <c r="D25">
        <v>6.1000000000000005</v>
      </c>
      <c r="E25">
        <v>0</v>
      </c>
      <c r="F25">
        <v>0</v>
      </c>
      <c r="G25">
        <v>139</v>
      </c>
      <c r="H25">
        <v>468.3</v>
      </c>
      <c r="I25" s="6">
        <v>0.30984411701900488</v>
      </c>
      <c r="J25">
        <f t="shared" si="0"/>
        <v>0</v>
      </c>
      <c r="K25">
        <v>468.3</v>
      </c>
      <c r="L25" s="6">
        <v>0.30984411701900488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f t="shared" si="1"/>
        <v>0</v>
      </c>
      <c r="X25">
        <v>0</v>
      </c>
      <c r="Y25" s="2">
        <v>0</v>
      </c>
    </row>
    <row r="26" spans="1:25" x14ac:dyDescent="0.2">
      <c r="A26" s="3" t="s">
        <v>56</v>
      </c>
      <c r="B26" t="s">
        <v>57</v>
      </c>
      <c r="C26">
        <v>0</v>
      </c>
      <c r="D26">
        <v>0.30000000000000004</v>
      </c>
      <c r="E26">
        <v>0</v>
      </c>
      <c r="F26">
        <v>0</v>
      </c>
      <c r="G26">
        <v>-0.30000000000000004</v>
      </c>
      <c r="H26">
        <v>117.7</v>
      </c>
      <c r="I26" s="6">
        <v>0</v>
      </c>
      <c r="J26">
        <f t="shared" si="0"/>
        <v>5.4000000000000057</v>
      </c>
      <c r="K26">
        <v>112.3</v>
      </c>
      <c r="L26" s="6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1.7</v>
      </c>
      <c r="V26" s="2">
        <v>0</v>
      </c>
      <c r="W26">
        <f t="shared" si="1"/>
        <v>0</v>
      </c>
      <c r="X26">
        <v>1.7</v>
      </c>
      <c r="Y26" s="2">
        <v>0</v>
      </c>
    </row>
    <row r="27" spans="1:25" x14ac:dyDescent="0.2">
      <c r="A27" s="3" t="s">
        <v>58</v>
      </c>
      <c r="B27" s="18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6">
        <v>0</v>
      </c>
      <c r="J27">
        <f t="shared" si="0"/>
        <v>0</v>
      </c>
      <c r="K27">
        <v>0</v>
      </c>
      <c r="L27" s="6">
        <v>0</v>
      </c>
      <c r="N27" s="17">
        <v>603</v>
      </c>
      <c r="O27" t="s">
        <v>170</v>
      </c>
      <c r="P27">
        <v>0</v>
      </c>
      <c r="Q27">
        <v>0</v>
      </c>
      <c r="R27">
        <v>0</v>
      </c>
      <c r="S27">
        <v>0</v>
      </c>
      <c r="T27">
        <v>0</v>
      </c>
      <c r="U27">
        <v>0.8</v>
      </c>
      <c r="V27" s="2">
        <v>0</v>
      </c>
      <c r="W27">
        <f t="shared" si="1"/>
        <v>0</v>
      </c>
      <c r="X27">
        <v>0.8</v>
      </c>
      <c r="Y27" s="2">
        <v>0</v>
      </c>
    </row>
    <row r="28" spans="1:25" x14ac:dyDescent="0.2">
      <c r="A28" s="3" t="s">
        <v>60</v>
      </c>
      <c r="B28" s="18" t="s">
        <v>61</v>
      </c>
      <c r="C28">
        <v>0</v>
      </c>
      <c r="D28">
        <v>0</v>
      </c>
      <c r="E28">
        <v>0</v>
      </c>
      <c r="F28">
        <v>0</v>
      </c>
      <c r="G28">
        <v>0</v>
      </c>
      <c r="H28">
        <v>0.4</v>
      </c>
      <c r="I28" s="6">
        <v>0</v>
      </c>
      <c r="J28">
        <f t="shared" si="0"/>
        <v>0</v>
      </c>
      <c r="K28">
        <v>0.4</v>
      </c>
      <c r="L28" s="6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f t="shared" si="1"/>
        <v>0</v>
      </c>
      <c r="X28">
        <v>0</v>
      </c>
      <c r="Y28" s="2">
        <v>0</v>
      </c>
    </row>
    <row r="29" spans="1:25" x14ac:dyDescent="0.2">
      <c r="A29" s="3" t="s">
        <v>62</v>
      </c>
      <c r="B29" s="18" t="s">
        <v>63</v>
      </c>
      <c r="C29">
        <v>0</v>
      </c>
      <c r="D29">
        <v>0</v>
      </c>
      <c r="E29">
        <v>0</v>
      </c>
      <c r="F29">
        <v>0</v>
      </c>
      <c r="G29">
        <v>0</v>
      </c>
      <c r="H29">
        <v>0.7</v>
      </c>
      <c r="I29" s="6">
        <v>0</v>
      </c>
      <c r="J29">
        <f t="shared" si="0"/>
        <v>0</v>
      </c>
      <c r="K29">
        <v>0.7</v>
      </c>
      <c r="L29" s="6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</v>
      </c>
      <c r="D30">
        <v>0</v>
      </c>
      <c r="E30">
        <v>0</v>
      </c>
      <c r="F30">
        <v>0.1</v>
      </c>
      <c r="G30">
        <v>-0.1</v>
      </c>
      <c r="H30">
        <v>1</v>
      </c>
      <c r="I30" s="6">
        <v>0</v>
      </c>
      <c r="J30">
        <f t="shared" si="0"/>
        <v>0</v>
      </c>
      <c r="K30">
        <v>1</v>
      </c>
      <c r="L30" s="6">
        <v>0</v>
      </c>
      <c r="N30" s="17">
        <v>606</v>
      </c>
      <c r="O30" t="s">
        <v>173</v>
      </c>
      <c r="P30">
        <v>136.69999999999999</v>
      </c>
      <c r="Q30">
        <v>0</v>
      </c>
      <c r="R30">
        <v>0</v>
      </c>
      <c r="S30">
        <v>0</v>
      </c>
      <c r="T30">
        <v>136.69999999999999</v>
      </c>
      <c r="U30">
        <v>426.1</v>
      </c>
      <c r="V30" s="2">
        <v>0.32081670969256038</v>
      </c>
      <c r="W30">
        <f t="shared" si="1"/>
        <v>0</v>
      </c>
      <c r="X30">
        <v>426.1</v>
      </c>
      <c r="Y30" s="2">
        <v>0.32081670969256038</v>
      </c>
    </row>
    <row r="31" spans="1:25" x14ac:dyDescent="0.2">
      <c r="A31" s="3" t="s">
        <v>66</v>
      </c>
      <c r="B31" s="18" t="s">
        <v>67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6">
        <v>0</v>
      </c>
      <c r="J31">
        <f t="shared" si="0"/>
        <v>0</v>
      </c>
      <c r="K31">
        <v>0</v>
      </c>
      <c r="L31" s="6">
        <v>0</v>
      </c>
      <c r="N31" s="17">
        <v>607</v>
      </c>
      <c r="O31" t="s">
        <v>174</v>
      </c>
      <c r="P31">
        <v>0</v>
      </c>
      <c r="Q31">
        <v>3.5</v>
      </c>
      <c r="R31">
        <v>0</v>
      </c>
      <c r="S31">
        <v>0</v>
      </c>
      <c r="T31">
        <v>-3.5</v>
      </c>
      <c r="U31">
        <v>13</v>
      </c>
      <c r="V31" s="2">
        <v>0</v>
      </c>
      <c r="W31">
        <f t="shared" si="1"/>
        <v>0</v>
      </c>
      <c r="X31">
        <v>13</v>
      </c>
      <c r="Y31" s="2">
        <v>0</v>
      </c>
    </row>
    <row r="32" spans="1:25" x14ac:dyDescent="0.2">
      <c r="A32" s="3" t="s">
        <v>68</v>
      </c>
      <c r="B32" s="18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6">
        <v>0</v>
      </c>
      <c r="J32">
        <f t="shared" si="0"/>
        <v>0</v>
      </c>
      <c r="K32">
        <v>0</v>
      </c>
      <c r="L32" s="6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f t="shared" si="1"/>
        <v>0</v>
      </c>
      <c r="X32">
        <v>0</v>
      </c>
      <c r="Y32" s="2">
        <v>0</v>
      </c>
    </row>
    <row r="33" spans="1:25" x14ac:dyDescent="0.2">
      <c r="A33" s="3" t="s">
        <v>70</v>
      </c>
      <c r="B33" s="18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6">
        <v>0</v>
      </c>
      <c r="J33">
        <f t="shared" si="0"/>
        <v>0</v>
      </c>
      <c r="K33">
        <v>0</v>
      </c>
      <c r="L33" s="6">
        <v>0</v>
      </c>
      <c r="N33" s="17">
        <v>609</v>
      </c>
      <c r="O33" t="s">
        <v>176</v>
      </c>
      <c r="P33">
        <v>8.4</v>
      </c>
      <c r="Q33">
        <v>6.1000000000000005</v>
      </c>
      <c r="R33">
        <v>0</v>
      </c>
      <c r="S33">
        <v>0</v>
      </c>
      <c r="T33">
        <v>2.2999999999999998</v>
      </c>
      <c r="U33">
        <v>42.199999999999996</v>
      </c>
      <c r="V33" s="2">
        <v>0.19905213270142183</v>
      </c>
      <c r="W33">
        <f t="shared" si="1"/>
        <v>0</v>
      </c>
      <c r="X33">
        <v>42.199999999999996</v>
      </c>
      <c r="Y33" s="2">
        <v>0.19905213270142183</v>
      </c>
    </row>
    <row r="34" spans="1:25" x14ac:dyDescent="0.2">
      <c r="A34" s="3" t="s">
        <v>72</v>
      </c>
      <c r="B34" s="18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4.0999999999999996</v>
      </c>
      <c r="I34" s="6">
        <v>0</v>
      </c>
      <c r="J34">
        <f t="shared" si="0"/>
        <v>0</v>
      </c>
      <c r="K34">
        <v>4.0999999999999996</v>
      </c>
      <c r="L34" s="6">
        <v>0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f t="shared" si="1"/>
        <v>0</v>
      </c>
      <c r="X34">
        <v>0</v>
      </c>
      <c r="Y34" s="2">
        <v>0</v>
      </c>
    </row>
    <row r="35" spans="1:25" x14ac:dyDescent="0.2">
      <c r="A35" s="3" t="s">
        <v>74</v>
      </c>
      <c r="B35" s="18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>
        <v>0.8</v>
      </c>
      <c r="I35" s="6">
        <v>0</v>
      </c>
      <c r="J35">
        <f t="shared" si="0"/>
        <v>0</v>
      </c>
      <c r="K35">
        <v>0.8</v>
      </c>
      <c r="L35" s="6">
        <v>0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f t="shared" si="1"/>
        <v>0</v>
      </c>
      <c r="X35">
        <v>0</v>
      </c>
      <c r="Y35" s="2">
        <v>0</v>
      </c>
    </row>
    <row r="36" spans="1:25" x14ac:dyDescent="0.2">
      <c r="A36" s="3" t="s">
        <v>76</v>
      </c>
      <c r="B36" s="18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6">
        <v>0</v>
      </c>
      <c r="J36">
        <f t="shared" si="0"/>
        <v>0</v>
      </c>
      <c r="K36">
        <v>0</v>
      </c>
      <c r="L36" s="6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f t="shared" si="1"/>
        <v>0</v>
      </c>
      <c r="X36">
        <v>0</v>
      </c>
      <c r="Y36" s="2">
        <v>0</v>
      </c>
    </row>
    <row r="37" spans="1:25" x14ac:dyDescent="0.2">
      <c r="A37" s="3" t="s">
        <v>78</v>
      </c>
      <c r="B37" s="18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6">
        <v>0</v>
      </c>
      <c r="J37">
        <f t="shared" si="0"/>
        <v>0</v>
      </c>
      <c r="K37">
        <v>0</v>
      </c>
      <c r="L37" s="6">
        <v>0</v>
      </c>
      <c r="N37" s="17">
        <v>703</v>
      </c>
      <c r="O37" t="s">
        <v>180</v>
      </c>
      <c r="P37">
        <v>3.6</v>
      </c>
      <c r="Q37">
        <v>8.3000000000000007</v>
      </c>
      <c r="R37">
        <v>0</v>
      </c>
      <c r="S37">
        <v>0</v>
      </c>
      <c r="T37">
        <v>-4.7000000000000011</v>
      </c>
      <c r="U37">
        <v>29.1</v>
      </c>
      <c r="V37" s="2">
        <v>0.12371134020618556</v>
      </c>
      <c r="W37">
        <f t="shared" si="1"/>
        <v>0</v>
      </c>
      <c r="X37">
        <v>29.1</v>
      </c>
      <c r="Y37" s="2">
        <v>0.12371134020618556</v>
      </c>
    </row>
    <row r="38" spans="1:25" x14ac:dyDescent="0.2">
      <c r="A38" s="3" t="s">
        <v>80</v>
      </c>
      <c r="B38" s="1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6">
        <v>0</v>
      </c>
      <c r="J38">
        <f t="shared" si="0"/>
        <v>0</v>
      </c>
      <c r="K38">
        <v>0</v>
      </c>
      <c r="L38" s="6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f t="shared" si="1"/>
        <v>0</v>
      </c>
      <c r="X38">
        <v>0</v>
      </c>
      <c r="Y38" s="2">
        <v>0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f t="shared" si="0"/>
        <v>0</v>
      </c>
      <c r="K39">
        <v>0</v>
      </c>
      <c r="L39" s="6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f t="shared" si="1"/>
        <v>0</v>
      </c>
      <c r="X39">
        <v>0</v>
      </c>
      <c r="Y39" s="2">
        <v>0</v>
      </c>
    </row>
    <row r="40" spans="1:25" x14ac:dyDescent="0.2">
      <c r="A40" s="3" t="s">
        <v>84</v>
      </c>
      <c r="B40" s="18" t="s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1.7</v>
      </c>
      <c r="I40" s="6">
        <v>0</v>
      </c>
      <c r="J40">
        <f t="shared" si="0"/>
        <v>0</v>
      </c>
      <c r="K40">
        <v>1.7</v>
      </c>
      <c r="L40" s="6">
        <v>0</v>
      </c>
      <c r="N40" s="17">
        <v>706</v>
      </c>
      <c r="O40" t="s">
        <v>183</v>
      </c>
      <c r="P40">
        <v>3.3</v>
      </c>
      <c r="Q40">
        <v>2.1</v>
      </c>
      <c r="R40">
        <v>0</v>
      </c>
      <c r="S40">
        <v>0</v>
      </c>
      <c r="T40">
        <v>1.1999999999999997</v>
      </c>
      <c r="U40">
        <v>3.3</v>
      </c>
      <c r="V40" s="2">
        <v>1</v>
      </c>
      <c r="W40">
        <f t="shared" si="1"/>
        <v>0</v>
      </c>
      <c r="X40">
        <v>3.3</v>
      </c>
      <c r="Y40" s="2">
        <v>1</v>
      </c>
    </row>
    <row r="41" spans="1:25" x14ac:dyDescent="0.2">
      <c r="A41" s="3" t="s">
        <v>86</v>
      </c>
      <c r="B41" s="18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6">
        <v>0</v>
      </c>
      <c r="J41">
        <f t="shared" si="0"/>
        <v>0</v>
      </c>
      <c r="K41">
        <v>0</v>
      </c>
      <c r="L41" s="6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f t="shared" si="1"/>
        <v>0</v>
      </c>
      <c r="X41">
        <v>0</v>
      </c>
      <c r="Y41" s="2">
        <v>0</v>
      </c>
    </row>
    <row r="42" spans="1:25" x14ac:dyDescent="0.2">
      <c r="A42" s="3" t="s">
        <v>88</v>
      </c>
      <c r="B42" s="18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6">
        <v>0</v>
      </c>
      <c r="J42">
        <f t="shared" si="0"/>
        <v>0</v>
      </c>
      <c r="K42">
        <v>0</v>
      </c>
      <c r="L42" s="6">
        <v>0</v>
      </c>
      <c r="N42" s="17">
        <v>708</v>
      </c>
      <c r="O42" t="s">
        <v>185</v>
      </c>
      <c r="P42">
        <v>22.2</v>
      </c>
      <c r="Q42">
        <v>16.8</v>
      </c>
      <c r="R42">
        <v>0</v>
      </c>
      <c r="S42">
        <v>0</v>
      </c>
      <c r="T42">
        <v>5.3999999999999986</v>
      </c>
      <c r="U42">
        <v>44</v>
      </c>
      <c r="V42" s="2">
        <v>0.50454545454545452</v>
      </c>
      <c r="W42">
        <f t="shared" si="1"/>
        <v>0</v>
      </c>
      <c r="X42">
        <v>44</v>
      </c>
      <c r="Y42" s="2">
        <v>0.50454545454545452</v>
      </c>
    </row>
    <row r="43" spans="1:25" x14ac:dyDescent="0.2">
      <c r="A43" s="3" t="s">
        <v>90</v>
      </c>
      <c r="B43" s="18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6">
        <v>0</v>
      </c>
      <c r="J43">
        <f t="shared" si="0"/>
        <v>0</v>
      </c>
      <c r="K43">
        <v>0</v>
      </c>
      <c r="L43" s="6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f t="shared" si="1"/>
        <v>0</v>
      </c>
      <c r="X43">
        <v>0</v>
      </c>
      <c r="Y43" s="2">
        <v>0</v>
      </c>
    </row>
    <row r="44" spans="1:25" x14ac:dyDescent="0.2">
      <c r="A44" s="3" t="s">
        <v>92</v>
      </c>
      <c r="B44" s="18" t="s">
        <v>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6">
        <v>0</v>
      </c>
      <c r="J44">
        <f t="shared" si="0"/>
        <v>0</v>
      </c>
      <c r="K44">
        <v>0</v>
      </c>
      <c r="L44" s="6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f t="shared" si="1"/>
        <v>0</v>
      </c>
      <c r="X44">
        <v>0</v>
      </c>
      <c r="Y44" s="2">
        <v>0</v>
      </c>
    </row>
    <row r="45" spans="1:25" x14ac:dyDescent="0.2">
      <c r="A45" s="3" t="s">
        <v>94</v>
      </c>
      <c r="B45" s="18" t="s">
        <v>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6">
        <v>0</v>
      </c>
      <c r="J45">
        <f t="shared" si="0"/>
        <v>0</v>
      </c>
      <c r="K45">
        <v>0</v>
      </c>
      <c r="L45" s="6">
        <v>0</v>
      </c>
      <c r="N45" s="17">
        <v>801</v>
      </c>
      <c r="O45" t="s">
        <v>43</v>
      </c>
      <c r="P45">
        <v>11.6</v>
      </c>
      <c r="Q45">
        <v>0.89999999999999991</v>
      </c>
      <c r="R45">
        <v>0</v>
      </c>
      <c r="S45">
        <v>0</v>
      </c>
      <c r="T45">
        <v>10.7</v>
      </c>
      <c r="U45">
        <v>23.2</v>
      </c>
      <c r="V45" s="2">
        <v>0.5</v>
      </c>
      <c r="W45">
        <f t="shared" si="1"/>
        <v>0.39999999999999858</v>
      </c>
      <c r="X45">
        <v>22.8</v>
      </c>
      <c r="Y45" s="2">
        <v>0.50877192982456132</v>
      </c>
    </row>
    <row r="46" spans="1:25" x14ac:dyDescent="0.2">
      <c r="A46" s="3" t="s">
        <v>96</v>
      </c>
      <c r="B46" s="18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6">
        <v>0</v>
      </c>
      <c r="J46">
        <f t="shared" si="0"/>
        <v>0</v>
      </c>
      <c r="K46">
        <v>0</v>
      </c>
      <c r="L46" s="6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f t="shared" si="1"/>
        <v>0</v>
      </c>
      <c r="X46">
        <v>0</v>
      </c>
      <c r="Y46" s="2">
        <v>0</v>
      </c>
    </row>
    <row r="47" spans="1:25" x14ac:dyDescent="0.2">
      <c r="A47" s="3" t="s">
        <v>98</v>
      </c>
      <c r="B47" s="18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6">
        <v>0</v>
      </c>
      <c r="J47">
        <f t="shared" si="0"/>
        <v>0</v>
      </c>
      <c r="K47">
        <v>0</v>
      </c>
      <c r="L47" s="6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f t="shared" si="1"/>
        <v>0</v>
      </c>
      <c r="X47">
        <v>0</v>
      </c>
      <c r="Y47" s="2">
        <v>0</v>
      </c>
    </row>
    <row r="48" spans="1:25" x14ac:dyDescent="0.2">
      <c r="A48" s="3" t="s">
        <v>100</v>
      </c>
      <c r="B48" s="18" t="s">
        <v>101</v>
      </c>
      <c r="C48">
        <v>2.4</v>
      </c>
      <c r="D48">
        <v>1.1000000000000001</v>
      </c>
      <c r="E48">
        <v>0</v>
      </c>
      <c r="F48">
        <v>0.1</v>
      </c>
      <c r="G48">
        <v>1.1999999999999997</v>
      </c>
      <c r="H48">
        <v>217.7</v>
      </c>
      <c r="I48" s="6">
        <v>1.1024345429490124E-2</v>
      </c>
      <c r="J48">
        <f t="shared" si="0"/>
        <v>45.300000000000011</v>
      </c>
      <c r="K48">
        <v>172.39999999999998</v>
      </c>
      <c r="L48" s="6">
        <v>1.3921113689095129E-2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f t="shared" si="1"/>
        <v>0</v>
      </c>
      <c r="X48">
        <v>0</v>
      </c>
      <c r="Y48" s="2">
        <v>0</v>
      </c>
    </row>
    <row r="49" spans="1:25" x14ac:dyDescent="0.2">
      <c r="A49" s="3" t="s">
        <v>102</v>
      </c>
      <c r="B49" s="18" t="s">
        <v>103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6">
        <v>0</v>
      </c>
      <c r="J49">
        <f t="shared" si="0"/>
        <v>0</v>
      </c>
      <c r="K49">
        <v>0</v>
      </c>
      <c r="L49" s="6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f t="shared" si="1"/>
        <v>0</v>
      </c>
      <c r="X49">
        <v>0</v>
      </c>
      <c r="Y49" s="2">
        <v>0</v>
      </c>
    </row>
    <row r="50" spans="1:25" x14ac:dyDescent="0.2">
      <c r="A50" s="3" t="s">
        <v>104</v>
      </c>
      <c r="B50" s="18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6">
        <v>0</v>
      </c>
      <c r="J50">
        <f t="shared" si="0"/>
        <v>0</v>
      </c>
      <c r="K50">
        <v>0</v>
      </c>
      <c r="L50" s="6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f t="shared" si="1"/>
        <v>0</v>
      </c>
      <c r="X50">
        <v>0</v>
      </c>
      <c r="Y50" s="2">
        <v>0</v>
      </c>
    </row>
    <row r="51" spans="1:25" x14ac:dyDescent="0.2">
      <c r="A51" s="3" t="s">
        <v>106</v>
      </c>
      <c r="B51" s="18" t="s">
        <v>107</v>
      </c>
      <c r="C51">
        <v>0</v>
      </c>
      <c r="D51">
        <v>3.5</v>
      </c>
      <c r="E51">
        <v>0</v>
      </c>
      <c r="F51">
        <v>0</v>
      </c>
      <c r="G51">
        <v>-3.5</v>
      </c>
      <c r="H51">
        <v>13</v>
      </c>
      <c r="I51" s="6">
        <v>0</v>
      </c>
      <c r="J51">
        <f t="shared" si="0"/>
        <v>0</v>
      </c>
      <c r="K51">
        <v>13</v>
      </c>
      <c r="L51" s="6">
        <v>0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f t="shared" si="1"/>
        <v>0</v>
      </c>
      <c r="X51">
        <v>0</v>
      </c>
      <c r="Y51" s="2">
        <v>0</v>
      </c>
    </row>
    <row r="52" spans="1:25" x14ac:dyDescent="0.2">
      <c r="A52" s="3" t="s">
        <v>108</v>
      </c>
      <c r="B52" s="18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92</v>
      </c>
      <c r="I52" s="6">
        <v>0</v>
      </c>
      <c r="J52">
        <f t="shared" si="0"/>
        <v>80.099999999999994</v>
      </c>
      <c r="K52">
        <v>11.900000000000006</v>
      </c>
      <c r="L52" s="6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f t="shared" si="1"/>
        <v>0</v>
      </c>
      <c r="X52">
        <v>0</v>
      </c>
      <c r="Y52" s="2">
        <v>0</v>
      </c>
    </row>
    <row r="53" spans="1:25" x14ac:dyDescent="0.2">
      <c r="A53" s="3" t="s">
        <v>110</v>
      </c>
      <c r="B53" s="18" t="s">
        <v>111</v>
      </c>
      <c r="C53">
        <v>0</v>
      </c>
      <c r="D53">
        <v>0.1</v>
      </c>
      <c r="E53">
        <v>0</v>
      </c>
      <c r="F53">
        <v>0</v>
      </c>
      <c r="G53">
        <v>-0.1</v>
      </c>
      <c r="H53">
        <v>1.1000000000000001</v>
      </c>
      <c r="I53" s="6">
        <v>0</v>
      </c>
      <c r="J53">
        <f t="shared" si="0"/>
        <v>0</v>
      </c>
      <c r="K53">
        <v>1.1000000000000001</v>
      </c>
      <c r="L53" s="6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f t="shared" si="1"/>
        <v>0</v>
      </c>
      <c r="X53">
        <v>0</v>
      </c>
      <c r="Y53" s="2">
        <v>0</v>
      </c>
    </row>
    <row r="54" spans="1:25" x14ac:dyDescent="0.2">
      <c r="A54" s="3" t="s">
        <v>112</v>
      </c>
      <c r="B54" s="18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6">
        <v>0</v>
      </c>
      <c r="J54">
        <f t="shared" si="0"/>
        <v>0</v>
      </c>
      <c r="K54">
        <v>0</v>
      </c>
      <c r="L54" s="6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f t="shared" si="1"/>
        <v>0</v>
      </c>
      <c r="X54">
        <v>0</v>
      </c>
      <c r="Y54" s="2">
        <v>0</v>
      </c>
    </row>
    <row r="55" spans="1:25" x14ac:dyDescent="0.2">
      <c r="A55" s="3" t="s">
        <v>114</v>
      </c>
      <c r="B55" s="18" t="s">
        <v>115</v>
      </c>
      <c r="C55">
        <v>3.3</v>
      </c>
      <c r="D55">
        <v>2.1</v>
      </c>
      <c r="E55">
        <v>0</v>
      </c>
      <c r="F55">
        <v>0</v>
      </c>
      <c r="G55">
        <v>1.1999999999999997</v>
      </c>
      <c r="H55">
        <v>3.3</v>
      </c>
      <c r="I55" s="6">
        <v>1</v>
      </c>
      <c r="J55">
        <f t="shared" si="0"/>
        <v>0</v>
      </c>
      <c r="K55">
        <v>3.3</v>
      </c>
      <c r="L55" s="6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f t="shared" si="1"/>
        <v>0</v>
      </c>
      <c r="X55">
        <v>0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6">
        <v>0</v>
      </c>
      <c r="J56">
        <f t="shared" si="0"/>
        <v>0</v>
      </c>
      <c r="K56">
        <v>0</v>
      </c>
      <c r="L56" s="6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f t="shared" si="1"/>
        <v>0</v>
      </c>
      <c r="X56">
        <v>0</v>
      </c>
      <c r="Y56" s="2">
        <v>0</v>
      </c>
    </row>
    <row r="57" spans="1:25" x14ac:dyDescent="0.2">
      <c r="A57" s="3" t="s">
        <v>118</v>
      </c>
      <c r="B57" s="18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6">
        <v>0</v>
      </c>
      <c r="J57">
        <f t="shared" si="0"/>
        <v>0</v>
      </c>
      <c r="K57">
        <v>0</v>
      </c>
      <c r="L57" s="6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30.3</v>
      </c>
      <c r="V57" s="2">
        <v>0</v>
      </c>
      <c r="W57">
        <f t="shared" si="1"/>
        <v>0</v>
      </c>
      <c r="X57">
        <v>30.3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14.8</v>
      </c>
      <c r="I58" s="6">
        <v>0</v>
      </c>
      <c r="J58">
        <f t="shared" si="0"/>
        <v>0</v>
      </c>
      <c r="K58">
        <v>14.8</v>
      </c>
      <c r="L58" s="6">
        <v>0</v>
      </c>
    </row>
    <row r="59" spans="1:25" x14ac:dyDescent="0.2">
      <c r="A59" s="3" t="s">
        <v>122</v>
      </c>
      <c r="B59" s="18" t="s">
        <v>123</v>
      </c>
      <c r="C59">
        <v>0</v>
      </c>
      <c r="D59">
        <v>0</v>
      </c>
      <c r="E59">
        <v>0</v>
      </c>
      <c r="F59">
        <v>0</v>
      </c>
      <c r="G59">
        <v>0</v>
      </c>
      <c r="H59">
        <v>14.8</v>
      </c>
      <c r="I59" s="6">
        <v>0</v>
      </c>
      <c r="J59">
        <f t="shared" si="0"/>
        <v>0</v>
      </c>
      <c r="K59">
        <v>14.8</v>
      </c>
      <c r="L59" s="6">
        <v>0</v>
      </c>
      <c r="O59" t="s">
        <v>213</v>
      </c>
    </row>
    <row r="60" spans="1:25" x14ac:dyDescent="0.2">
      <c r="O60" t="s">
        <v>214</v>
      </c>
      <c r="P60" s="32">
        <v>207.99999999999997</v>
      </c>
      <c r="Q60" s="32">
        <v>41.800000000000004</v>
      </c>
      <c r="R60" s="32">
        <v>0</v>
      </c>
      <c r="S60" s="32">
        <v>20.700000000000003</v>
      </c>
      <c r="T60" s="32">
        <v>145.5</v>
      </c>
      <c r="U60" s="32">
        <v>1455.6999999999998</v>
      </c>
      <c r="V60" s="33">
        <v>0.14288658377412927</v>
      </c>
      <c r="W60" s="32">
        <v>180.29999999999998</v>
      </c>
      <c r="X60" s="32">
        <v>1275.3999999999999</v>
      </c>
      <c r="Y60" s="33">
        <v>0.16308609063823115</v>
      </c>
    </row>
    <row r="61" spans="1:25" x14ac:dyDescent="0.2"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208.00000000000003</v>
      </c>
      <c r="Q62" s="32">
        <v>41.800000000000004</v>
      </c>
      <c r="R62" s="32">
        <v>0</v>
      </c>
      <c r="S62" s="32">
        <v>20.700000000000003</v>
      </c>
      <c r="T62" s="32">
        <v>145.49999999999997</v>
      </c>
      <c r="U62" s="32">
        <v>1455.6999999999998</v>
      </c>
      <c r="V62" s="33">
        <v>0.14288658377412933</v>
      </c>
      <c r="W62" s="32">
        <v>180.29999999999998</v>
      </c>
      <c r="X62" s="32">
        <v>1275.3999999999999</v>
      </c>
      <c r="Y62" s="33">
        <v>0.16308609063823118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207.99999999999997</v>
      </c>
      <c r="Q64" s="32">
        <v>41.800000000000004</v>
      </c>
      <c r="R64" s="32">
        <v>0</v>
      </c>
      <c r="S64" s="32">
        <v>20.7</v>
      </c>
      <c r="T64" s="32">
        <v>145.5</v>
      </c>
      <c r="U64" s="32">
        <v>1455.6999999999998</v>
      </c>
      <c r="V64" s="33">
        <v>0.14288658377412927</v>
      </c>
      <c r="W64" s="32">
        <v>180.29999999999998</v>
      </c>
      <c r="X64" s="32">
        <v>1275.3999999999999</v>
      </c>
      <c r="Y64" s="33">
        <v>0.16308609063823115</v>
      </c>
    </row>
    <row r="67" spans="15:25" x14ac:dyDescent="0.2">
      <c r="P67">
        <v>208.00000000000003</v>
      </c>
      <c r="Q67">
        <v>41.800000000000004</v>
      </c>
      <c r="R67">
        <v>0</v>
      </c>
      <c r="S67">
        <v>20.700000000000003</v>
      </c>
      <c r="T67">
        <v>145.49999999999997</v>
      </c>
      <c r="U67">
        <v>1455.7</v>
      </c>
      <c r="V67" s="33">
        <v>0.1428865837741293</v>
      </c>
      <c r="W67">
        <v>180.29999999999998</v>
      </c>
      <c r="X67">
        <v>1275.3999999999999</v>
      </c>
      <c r="Y67" s="33">
        <v>0.16308609063823118</v>
      </c>
    </row>
    <row r="68" spans="15:25" x14ac:dyDescent="0.2">
      <c r="O68" s="259" t="s">
        <v>325</v>
      </c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7"/>
  <sheetViews>
    <sheetView topLeftCell="G29" workbookViewId="0">
      <selection activeCell="P60" sqref="P60:Y60"/>
    </sheetView>
  </sheetViews>
  <sheetFormatPr defaultRowHeight="12.75" x14ac:dyDescent="0.2"/>
  <cols>
    <col min="2" max="2" width="14.85546875" bestFit="1" customWidth="1"/>
    <col min="4" max="4" width="10.7109375" customWidth="1"/>
    <col min="6" max="6" width="10.42578125" customWidth="1"/>
    <col min="11" max="11" width="10.5703125" customWidth="1"/>
    <col min="12" max="12" width="10.285156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</v>
      </c>
      <c r="E1" s="1" t="s">
        <v>2</v>
      </c>
      <c r="F1" s="1" t="s">
        <v>130</v>
      </c>
      <c r="G1" s="1" t="s">
        <v>4</v>
      </c>
      <c r="H1" s="1" t="s">
        <v>143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6.6</v>
      </c>
      <c r="D2">
        <v>0.7</v>
      </c>
      <c r="E2">
        <v>0</v>
      </c>
      <c r="F2">
        <v>0.2</v>
      </c>
      <c r="G2">
        <v>5.6999999999999993</v>
      </c>
      <c r="H2">
        <v>14.299999999999997</v>
      </c>
      <c r="I2" s="6">
        <v>0.46153846153846162</v>
      </c>
      <c r="J2">
        <v>0.5</v>
      </c>
      <c r="K2" s="5">
        <v>13.799999999999997</v>
      </c>
      <c r="L2" s="6">
        <v>0.47826086956521746</v>
      </c>
      <c r="N2" s="17">
        <v>101</v>
      </c>
      <c r="O2" t="s">
        <v>147</v>
      </c>
      <c r="P2">
        <v>196.9</v>
      </c>
      <c r="Q2">
        <v>52.400000000000006</v>
      </c>
      <c r="R2">
        <v>0</v>
      </c>
      <c r="S2">
        <v>21.599999999999998</v>
      </c>
      <c r="T2">
        <v>122.9</v>
      </c>
      <c r="U2">
        <v>586.20000000000005</v>
      </c>
      <c r="V2" s="2">
        <v>0.33589218696690548</v>
      </c>
      <c r="W2">
        <v>43.8</v>
      </c>
      <c r="X2">
        <v>542.40000000000009</v>
      </c>
      <c r="Y2" s="2">
        <v>0.36301622418879054</v>
      </c>
    </row>
    <row r="3" spans="1:25" x14ac:dyDescent="0.2">
      <c r="A3" s="3" t="s">
        <v>10</v>
      </c>
      <c r="B3" s="18" t="s">
        <v>11</v>
      </c>
      <c r="C3">
        <v>0</v>
      </c>
      <c r="D3">
        <v>1.5</v>
      </c>
      <c r="E3">
        <v>0</v>
      </c>
      <c r="F3">
        <v>0</v>
      </c>
      <c r="G3">
        <v>-1.5</v>
      </c>
      <c r="H3">
        <v>16.899999999999999</v>
      </c>
      <c r="I3" s="6">
        <v>0</v>
      </c>
      <c r="J3">
        <v>7.9</v>
      </c>
      <c r="K3" s="5">
        <v>8.9999999999999982</v>
      </c>
      <c r="L3" s="6">
        <v>0</v>
      </c>
      <c r="N3" s="17">
        <v>102</v>
      </c>
      <c r="O3" t="s">
        <v>148</v>
      </c>
      <c r="P3">
        <v>8.9</v>
      </c>
      <c r="Q3">
        <v>3.5</v>
      </c>
      <c r="R3">
        <v>0</v>
      </c>
      <c r="S3">
        <v>0.2</v>
      </c>
      <c r="T3">
        <v>5.2</v>
      </c>
      <c r="U3">
        <v>33.299999999999997</v>
      </c>
      <c r="V3" s="2">
        <v>0.26726726726726729</v>
      </c>
      <c r="W3">
        <v>0</v>
      </c>
      <c r="X3">
        <v>33.299999999999997</v>
      </c>
      <c r="Y3" s="2">
        <v>0.26726726726726729</v>
      </c>
    </row>
    <row r="4" spans="1:25" x14ac:dyDescent="0.2">
      <c r="A4" s="3" t="s">
        <v>12</v>
      </c>
      <c r="B4" s="18" t="s">
        <v>13</v>
      </c>
      <c r="C4">
        <v>0.7</v>
      </c>
      <c r="D4">
        <v>1.3</v>
      </c>
      <c r="E4">
        <v>0</v>
      </c>
      <c r="F4">
        <v>0.30000000000000004</v>
      </c>
      <c r="G4">
        <v>-0.90000000000000013</v>
      </c>
      <c r="H4">
        <v>16.3</v>
      </c>
      <c r="I4" s="6">
        <v>4.2944785276073615E-2</v>
      </c>
      <c r="J4">
        <v>0</v>
      </c>
      <c r="K4" s="5">
        <v>16.3</v>
      </c>
      <c r="L4" s="6">
        <v>4.2944785276073615E-2</v>
      </c>
      <c r="N4" s="17">
        <v>103</v>
      </c>
      <c r="O4" t="s">
        <v>149</v>
      </c>
      <c r="P4">
        <v>76.59999999999998</v>
      </c>
      <c r="Q4">
        <v>15.6</v>
      </c>
      <c r="R4">
        <v>0</v>
      </c>
      <c r="S4">
        <v>0</v>
      </c>
      <c r="T4">
        <v>60.999999999999979</v>
      </c>
      <c r="U4">
        <v>99.6</v>
      </c>
      <c r="V4" s="2">
        <v>0.76907630522088333</v>
      </c>
      <c r="W4">
        <v>0</v>
      </c>
      <c r="X4">
        <v>99.6</v>
      </c>
      <c r="Y4" s="2">
        <v>0.76907630522088333</v>
      </c>
    </row>
    <row r="5" spans="1:25" x14ac:dyDescent="0.2">
      <c r="A5" s="3" t="s">
        <v>14</v>
      </c>
      <c r="B5" s="18" t="s">
        <v>15</v>
      </c>
      <c r="C5">
        <v>416.20000000000005</v>
      </c>
      <c r="D5">
        <v>105.60000000000001</v>
      </c>
      <c r="E5">
        <v>0</v>
      </c>
      <c r="F5">
        <v>106.80000000000001</v>
      </c>
      <c r="G5">
        <v>203.8</v>
      </c>
      <c r="H5">
        <v>1255.5</v>
      </c>
      <c r="I5" s="6">
        <v>0.33150139386698529</v>
      </c>
      <c r="J5">
        <v>30.299999999999997</v>
      </c>
      <c r="K5" s="5">
        <v>1225.2</v>
      </c>
      <c r="L5" s="6">
        <v>0.33969964087495924</v>
      </c>
      <c r="N5" s="17">
        <v>104</v>
      </c>
      <c r="O5" t="s">
        <v>150</v>
      </c>
      <c r="P5">
        <v>55.349999999999994</v>
      </c>
      <c r="Q5">
        <v>5.6</v>
      </c>
      <c r="R5">
        <v>0</v>
      </c>
      <c r="S5">
        <v>0</v>
      </c>
      <c r="T5">
        <v>49.749999999999993</v>
      </c>
      <c r="U5">
        <v>87.7</v>
      </c>
      <c r="V5" s="2">
        <v>0.63112884834663618</v>
      </c>
      <c r="W5">
        <v>0</v>
      </c>
      <c r="X5">
        <v>87.7</v>
      </c>
      <c r="Y5" s="2">
        <v>0.63112884834663618</v>
      </c>
    </row>
    <row r="6" spans="1:25" x14ac:dyDescent="0.2">
      <c r="A6" s="3" t="s">
        <v>16</v>
      </c>
      <c r="B6" s="18" t="s">
        <v>17</v>
      </c>
      <c r="C6">
        <v>1.8</v>
      </c>
      <c r="D6">
        <v>0.60000000000000009</v>
      </c>
      <c r="E6">
        <v>0</v>
      </c>
      <c r="F6">
        <v>0</v>
      </c>
      <c r="G6">
        <v>1.2</v>
      </c>
      <c r="H6">
        <v>6.4</v>
      </c>
      <c r="I6" s="6">
        <v>0.28125</v>
      </c>
      <c r="J6">
        <v>0</v>
      </c>
      <c r="K6" s="5">
        <v>6.4</v>
      </c>
      <c r="L6" s="6">
        <v>0.28125</v>
      </c>
      <c r="N6" s="17">
        <v>201</v>
      </c>
      <c r="O6" t="s">
        <v>151</v>
      </c>
      <c r="P6">
        <v>69.600000000000009</v>
      </c>
      <c r="Q6">
        <v>3.8</v>
      </c>
      <c r="R6">
        <v>0</v>
      </c>
      <c r="S6">
        <v>0.1</v>
      </c>
      <c r="T6">
        <v>65.7</v>
      </c>
      <c r="U6">
        <v>90.699999999999989</v>
      </c>
      <c r="V6" s="2">
        <v>0.76736493936052941</v>
      </c>
      <c r="W6">
        <v>0</v>
      </c>
      <c r="X6">
        <v>90.699999999999989</v>
      </c>
      <c r="Y6" s="2">
        <v>0.76736493936052941</v>
      </c>
    </row>
    <row r="7" spans="1:25" x14ac:dyDescent="0.2">
      <c r="A7" s="3" t="s">
        <v>18</v>
      </c>
      <c r="B7" s="18" t="s">
        <v>19</v>
      </c>
      <c r="C7">
        <v>216.8</v>
      </c>
      <c r="D7">
        <v>49.1</v>
      </c>
      <c r="E7">
        <v>0</v>
      </c>
      <c r="F7">
        <v>35.299999999999997</v>
      </c>
      <c r="G7">
        <v>132.4</v>
      </c>
      <c r="H7">
        <v>1263.9000000000001</v>
      </c>
      <c r="I7" s="6">
        <v>0.17153255795553446</v>
      </c>
      <c r="J7">
        <v>117.4</v>
      </c>
      <c r="K7" s="5">
        <v>1146.5</v>
      </c>
      <c r="L7" s="6">
        <v>0.18909725250763193</v>
      </c>
      <c r="N7" s="17">
        <v>202</v>
      </c>
      <c r="O7" t="s">
        <v>152</v>
      </c>
      <c r="P7">
        <v>21.900000000000002</v>
      </c>
      <c r="Q7">
        <v>1.8</v>
      </c>
      <c r="R7">
        <v>0</v>
      </c>
      <c r="S7">
        <v>0.2</v>
      </c>
      <c r="T7">
        <v>19.900000000000002</v>
      </c>
      <c r="U7">
        <v>27.4</v>
      </c>
      <c r="V7" s="2">
        <v>0.79927007299270081</v>
      </c>
      <c r="W7">
        <v>0.5</v>
      </c>
      <c r="X7">
        <v>26.9</v>
      </c>
      <c r="Y7" s="2">
        <v>0.81412639405204468</v>
      </c>
    </row>
    <row r="8" spans="1:25" x14ac:dyDescent="0.2">
      <c r="A8" s="3" t="s">
        <v>20</v>
      </c>
      <c r="B8" s="18" t="s">
        <v>21</v>
      </c>
      <c r="C8">
        <v>0.5</v>
      </c>
      <c r="D8">
        <v>12</v>
      </c>
      <c r="E8">
        <v>0</v>
      </c>
      <c r="F8">
        <v>0.1</v>
      </c>
      <c r="G8">
        <v>-11.6</v>
      </c>
      <c r="H8">
        <v>159.99999999999997</v>
      </c>
      <c r="I8" s="6">
        <v>3.1250000000000006E-3</v>
      </c>
      <c r="J8">
        <v>0</v>
      </c>
      <c r="K8" s="5">
        <v>159.99999999999997</v>
      </c>
      <c r="L8" s="6">
        <v>3.1250000000000006E-3</v>
      </c>
      <c r="N8" s="17">
        <v>301</v>
      </c>
      <c r="O8" t="s">
        <v>153</v>
      </c>
      <c r="P8">
        <v>660.59999999999991</v>
      </c>
      <c r="Q8">
        <v>196.50000000000003</v>
      </c>
      <c r="R8">
        <v>0</v>
      </c>
      <c r="S8">
        <v>1.3</v>
      </c>
      <c r="T8">
        <v>462.79999999999984</v>
      </c>
      <c r="U8">
        <v>688.3</v>
      </c>
      <c r="V8" s="2">
        <v>0.95975592038355362</v>
      </c>
      <c r="W8">
        <v>4.0999999999999996</v>
      </c>
      <c r="X8">
        <v>684.19999999999993</v>
      </c>
      <c r="Y8" s="2">
        <v>0.9655071616486407</v>
      </c>
    </row>
    <row r="9" spans="1:25" x14ac:dyDescent="0.2">
      <c r="A9" s="3" t="s">
        <v>22</v>
      </c>
      <c r="B9" s="18" t="s">
        <v>23</v>
      </c>
      <c r="C9">
        <v>4.9000000000000004</v>
      </c>
      <c r="D9">
        <v>2.2999999999999998</v>
      </c>
      <c r="E9">
        <v>0</v>
      </c>
      <c r="F9">
        <v>0</v>
      </c>
      <c r="G9">
        <v>2.6000000000000005</v>
      </c>
      <c r="H9">
        <v>11.4</v>
      </c>
      <c r="I9" s="6">
        <v>0.42982456140350878</v>
      </c>
      <c r="J9">
        <v>0</v>
      </c>
      <c r="K9" s="5">
        <v>11.4</v>
      </c>
      <c r="L9" s="6">
        <v>0.42982456140350878</v>
      </c>
      <c r="N9" s="17">
        <v>302</v>
      </c>
      <c r="O9" t="s">
        <v>154</v>
      </c>
      <c r="P9">
        <v>464.59999999999997</v>
      </c>
      <c r="Q9">
        <v>80.8</v>
      </c>
      <c r="R9">
        <v>0</v>
      </c>
      <c r="S9">
        <v>0</v>
      </c>
      <c r="T9">
        <v>383.79999999999995</v>
      </c>
      <c r="U9">
        <v>501.59999999999997</v>
      </c>
      <c r="V9" s="2">
        <v>0.9262360446570973</v>
      </c>
      <c r="W9">
        <v>0</v>
      </c>
      <c r="X9">
        <v>501.59999999999997</v>
      </c>
      <c r="Y9" s="2">
        <v>0.9262360446570973</v>
      </c>
    </row>
    <row r="10" spans="1:25" x14ac:dyDescent="0.2">
      <c r="A10" s="3" t="s">
        <v>24</v>
      </c>
      <c r="B10" s="18" t="s">
        <v>25</v>
      </c>
      <c r="C10">
        <v>0.4</v>
      </c>
      <c r="D10">
        <v>0.89999999999999991</v>
      </c>
      <c r="E10">
        <v>0</v>
      </c>
      <c r="F10">
        <v>0.6</v>
      </c>
      <c r="G10">
        <v>-1.1000000000000001</v>
      </c>
      <c r="H10">
        <v>18.399999999999999</v>
      </c>
      <c r="I10" s="6">
        <v>2.1739130434782612E-2</v>
      </c>
      <c r="J10">
        <v>0</v>
      </c>
      <c r="K10" s="5">
        <v>18.399999999999999</v>
      </c>
      <c r="L10" s="6">
        <v>2.1739130434782612E-2</v>
      </c>
      <c r="N10" s="17">
        <v>401</v>
      </c>
      <c r="O10" t="s">
        <v>93</v>
      </c>
      <c r="P10">
        <v>266.89999999999998</v>
      </c>
      <c r="Q10">
        <v>45.6</v>
      </c>
      <c r="R10">
        <v>39.9</v>
      </c>
      <c r="S10">
        <v>0</v>
      </c>
      <c r="T10">
        <v>181.39999999999998</v>
      </c>
      <c r="U10">
        <v>335.49999999999994</v>
      </c>
      <c r="V10" s="2">
        <v>0.79552906110283161</v>
      </c>
      <c r="W10">
        <v>10.1</v>
      </c>
      <c r="X10">
        <v>325.39999999999992</v>
      </c>
      <c r="Y10" s="2">
        <v>0.82022126613398905</v>
      </c>
    </row>
    <row r="11" spans="1:25" x14ac:dyDescent="0.2">
      <c r="A11" s="3" t="s">
        <v>26</v>
      </c>
      <c r="B11" s="18" t="s">
        <v>27</v>
      </c>
      <c r="C11">
        <v>2070.2000000000003</v>
      </c>
      <c r="D11">
        <v>745.39999999999986</v>
      </c>
      <c r="E11">
        <v>0</v>
      </c>
      <c r="F11">
        <v>97.6</v>
      </c>
      <c r="G11">
        <v>1227.2000000000003</v>
      </c>
      <c r="H11">
        <v>4021.8</v>
      </c>
      <c r="I11" s="6">
        <v>0.51474464170272027</v>
      </c>
      <c r="J11">
        <v>0</v>
      </c>
      <c r="K11" s="5">
        <v>4021.8</v>
      </c>
      <c r="L11" s="6">
        <v>0.51474464170272027</v>
      </c>
      <c r="N11" s="17">
        <v>402</v>
      </c>
      <c r="O11" t="s">
        <v>155</v>
      </c>
      <c r="P11">
        <v>4.0999999999999996</v>
      </c>
      <c r="Q11">
        <v>0.90000000000000013</v>
      </c>
      <c r="R11">
        <v>0</v>
      </c>
      <c r="S11">
        <v>0</v>
      </c>
      <c r="T11">
        <v>3.1999999999999993</v>
      </c>
      <c r="U11">
        <v>7.6</v>
      </c>
      <c r="V11" s="2">
        <v>0.53947368421052633</v>
      </c>
      <c r="W11">
        <v>0</v>
      </c>
      <c r="X11">
        <v>7.6</v>
      </c>
      <c r="Y11" s="2">
        <v>0.53947368421052633</v>
      </c>
    </row>
    <row r="12" spans="1:25" x14ac:dyDescent="0.2">
      <c r="A12" s="3" t="s">
        <v>28</v>
      </c>
      <c r="B12" s="18" t="s">
        <v>29</v>
      </c>
      <c r="C12">
        <v>300.60000000000002</v>
      </c>
      <c r="D12">
        <v>65.2</v>
      </c>
      <c r="E12">
        <v>0</v>
      </c>
      <c r="F12">
        <v>88.1</v>
      </c>
      <c r="G12">
        <v>147.30000000000001</v>
      </c>
      <c r="H12">
        <v>1072.2000000000003</v>
      </c>
      <c r="I12" s="6">
        <v>0.28035814213766086</v>
      </c>
      <c r="J12">
        <v>52.9</v>
      </c>
      <c r="K12" s="5">
        <v>1019.3000000000003</v>
      </c>
      <c r="L12" s="6">
        <v>0.29490827038163442</v>
      </c>
      <c r="N12" s="17">
        <v>403</v>
      </c>
      <c r="O12" t="s">
        <v>156</v>
      </c>
      <c r="P12">
        <v>166.8</v>
      </c>
      <c r="Q12">
        <v>31.800000000000004</v>
      </c>
      <c r="R12">
        <v>0</v>
      </c>
      <c r="S12">
        <v>0</v>
      </c>
      <c r="T12">
        <v>135</v>
      </c>
      <c r="U12">
        <v>186</v>
      </c>
      <c r="V12" s="2">
        <v>0.89677419354838717</v>
      </c>
      <c r="W12">
        <v>10.8</v>
      </c>
      <c r="X12">
        <v>175.2</v>
      </c>
      <c r="Y12" s="2">
        <v>0.95205479452054809</v>
      </c>
    </row>
    <row r="13" spans="1:25" x14ac:dyDescent="0.2">
      <c r="A13" s="3" t="s">
        <v>30</v>
      </c>
      <c r="B13" s="18" t="s">
        <v>31</v>
      </c>
      <c r="C13">
        <v>70.5</v>
      </c>
      <c r="D13">
        <v>14.6</v>
      </c>
      <c r="E13">
        <v>0</v>
      </c>
      <c r="F13">
        <v>0</v>
      </c>
      <c r="G13">
        <v>55.9</v>
      </c>
      <c r="H13">
        <v>76.5</v>
      </c>
      <c r="I13" s="6">
        <v>0.92156862745098034</v>
      </c>
      <c r="J13">
        <v>0</v>
      </c>
      <c r="K13" s="5">
        <v>76.5</v>
      </c>
      <c r="L13" s="6">
        <v>0.92156862745098034</v>
      </c>
      <c r="N13" s="17">
        <v>404</v>
      </c>
      <c r="O13" t="s">
        <v>81</v>
      </c>
      <c r="P13">
        <v>45.599999999999994</v>
      </c>
      <c r="Q13">
        <v>13.399999999999999</v>
      </c>
      <c r="R13">
        <v>0</v>
      </c>
      <c r="S13">
        <v>0</v>
      </c>
      <c r="T13">
        <v>32.199999999999996</v>
      </c>
      <c r="U13">
        <v>304.5</v>
      </c>
      <c r="V13" s="2">
        <v>0.14975369458128077</v>
      </c>
      <c r="W13">
        <v>0</v>
      </c>
      <c r="X13">
        <v>304.5</v>
      </c>
      <c r="Y13" s="2">
        <v>0.14975369458128077</v>
      </c>
    </row>
    <row r="14" spans="1:25" x14ac:dyDescent="0.2">
      <c r="A14" s="3" t="s">
        <v>32</v>
      </c>
      <c r="B14" s="18" t="s">
        <v>33</v>
      </c>
      <c r="C14">
        <v>0</v>
      </c>
      <c r="D14">
        <v>0.2</v>
      </c>
      <c r="E14">
        <v>0</v>
      </c>
      <c r="F14">
        <v>0</v>
      </c>
      <c r="G14">
        <v>-0.2</v>
      </c>
      <c r="H14">
        <v>2782.2</v>
      </c>
      <c r="I14" s="6">
        <v>0</v>
      </c>
      <c r="J14">
        <v>217.00000000000003</v>
      </c>
      <c r="K14" s="5">
        <v>2565.1999999999998</v>
      </c>
      <c r="L14" s="6">
        <v>0</v>
      </c>
      <c r="N14" s="17">
        <v>501</v>
      </c>
      <c r="O14" t="s">
        <v>157</v>
      </c>
      <c r="P14">
        <v>93.199999999999989</v>
      </c>
      <c r="Q14">
        <v>27.6</v>
      </c>
      <c r="R14">
        <v>0</v>
      </c>
      <c r="S14">
        <v>6.8</v>
      </c>
      <c r="T14">
        <v>58.79999999999999</v>
      </c>
      <c r="U14">
        <v>371.90000000000003</v>
      </c>
      <c r="V14" s="2">
        <v>0.25060500134444735</v>
      </c>
      <c r="W14">
        <v>74.899999999999991</v>
      </c>
      <c r="X14">
        <v>297.00000000000006</v>
      </c>
      <c r="Y14" s="2">
        <v>0.3138047138047137</v>
      </c>
    </row>
    <row r="15" spans="1:25" x14ac:dyDescent="0.2">
      <c r="A15" s="3" t="s">
        <v>34</v>
      </c>
      <c r="B15" s="18" t="s">
        <v>35</v>
      </c>
      <c r="C15">
        <v>71.5</v>
      </c>
      <c r="D15">
        <v>14.4</v>
      </c>
      <c r="E15">
        <v>0</v>
      </c>
      <c r="F15">
        <v>0</v>
      </c>
      <c r="G15">
        <v>57.1</v>
      </c>
      <c r="H15">
        <v>98.6</v>
      </c>
      <c r="I15" s="6">
        <v>0.72515212981744426</v>
      </c>
      <c r="J15">
        <v>0</v>
      </c>
      <c r="K15" s="5">
        <v>98.6</v>
      </c>
      <c r="L15" s="6">
        <v>0.72515212981744426</v>
      </c>
      <c r="N15" s="17">
        <v>502</v>
      </c>
      <c r="O15" t="s">
        <v>158</v>
      </c>
      <c r="P15">
        <v>1.6</v>
      </c>
      <c r="Q15">
        <v>0.30000000000000004</v>
      </c>
      <c r="R15">
        <v>0</v>
      </c>
      <c r="S15">
        <v>0.2</v>
      </c>
      <c r="T15">
        <v>1.1000000000000001</v>
      </c>
      <c r="U15">
        <v>7.8</v>
      </c>
      <c r="V15" s="2">
        <v>0.20512820512820515</v>
      </c>
      <c r="W15">
        <v>0</v>
      </c>
      <c r="X15">
        <v>7.8</v>
      </c>
      <c r="Y15" s="2">
        <v>0.20512820512820515</v>
      </c>
    </row>
    <row r="16" spans="1:25" x14ac:dyDescent="0.2">
      <c r="A16" s="3" t="s">
        <v>36</v>
      </c>
      <c r="B16" s="18" t="s">
        <v>37</v>
      </c>
      <c r="C16">
        <v>1732.3000000000002</v>
      </c>
      <c r="D16">
        <v>653.59999999999991</v>
      </c>
      <c r="E16">
        <v>182.9</v>
      </c>
      <c r="F16">
        <v>80.199999999999989</v>
      </c>
      <c r="G16">
        <v>815.60000000000036</v>
      </c>
      <c r="H16">
        <v>3346.6000000000008</v>
      </c>
      <c r="I16" s="6">
        <v>0.51762983326361078</v>
      </c>
      <c r="J16">
        <v>8.8000000000000007</v>
      </c>
      <c r="K16" s="5">
        <v>3337.8000000000006</v>
      </c>
      <c r="L16" s="6">
        <v>0.5189945473066091</v>
      </c>
      <c r="N16" s="17">
        <v>503</v>
      </c>
      <c r="O16" t="s">
        <v>159</v>
      </c>
      <c r="P16">
        <v>263.7</v>
      </c>
      <c r="Q16">
        <v>55.1</v>
      </c>
      <c r="R16">
        <v>0</v>
      </c>
      <c r="S16">
        <v>72.7</v>
      </c>
      <c r="T16">
        <v>135.89999999999998</v>
      </c>
      <c r="U16">
        <v>524.29999999999995</v>
      </c>
      <c r="V16" s="2">
        <v>0.50295632271600232</v>
      </c>
      <c r="W16">
        <v>4</v>
      </c>
      <c r="X16">
        <v>520.29999999999995</v>
      </c>
      <c r="Y16" s="2">
        <v>0.50682298673842019</v>
      </c>
    </row>
    <row r="17" spans="1:25" x14ac:dyDescent="0.2">
      <c r="A17" s="3" t="s">
        <v>38</v>
      </c>
      <c r="B17" s="18" t="s">
        <v>39</v>
      </c>
      <c r="C17">
        <v>949.5</v>
      </c>
      <c r="D17">
        <v>276.8</v>
      </c>
      <c r="E17">
        <v>0</v>
      </c>
      <c r="F17">
        <v>33.500000000000007</v>
      </c>
      <c r="G17">
        <v>639.20000000000005</v>
      </c>
      <c r="H17">
        <v>1621.6000000000001</v>
      </c>
      <c r="I17" s="6">
        <v>0.58553280710409472</v>
      </c>
      <c r="J17">
        <v>0</v>
      </c>
      <c r="K17" s="5">
        <v>1621.6000000000001</v>
      </c>
      <c r="L17" s="6">
        <v>0.58553280710409472</v>
      </c>
      <c r="N17" s="17">
        <v>504</v>
      </c>
      <c r="O17" t="s">
        <v>160</v>
      </c>
      <c r="P17">
        <v>199.9</v>
      </c>
      <c r="Q17">
        <v>36.4</v>
      </c>
      <c r="R17">
        <v>0</v>
      </c>
      <c r="S17">
        <v>30.8</v>
      </c>
      <c r="T17">
        <v>132.69999999999999</v>
      </c>
      <c r="U17">
        <v>348.59999999999997</v>
      </c>
      <c r="V17" s="2">
        <v>0.57343660355708559</v>
      </c>
      <c r="W17">
        <v>12.6</v>
      </c>
      <c r="X17">
        <v>335.99999999999994</v>
      </c>
      <c r="Y17" s="2">
        <v>0.5949404761904763</v>
      </c>
    </row>
    <row r="18" spans="1:25" x14ac:dyDescent="0.2">
      <c r="A18" s="3" t="s">
        <v>40</v>
      </c>
      <c r="B18" s="18" t="s">
        <v>41</v>
      </c>
      <c r="C18">
        <v>37.700000000000003</v>
      </c>
      <c r="D18">
        <v>7.9</v>
      </c>
      <c r="E18">
        <v>0</v>
      </c>
      <c r="F18">
        <v>0.3</v>
      </c>
      <c r="G18">
        <v>29.5</v>
      </c>
      <c r="H18">
        <v>48.2</v>
      </c>
      <c r="I18" s="6">
        <v>0.78215767634854771</v>
      </c>
      <c r="J18">
        <v>0.7</v>
      </c>
      <c r="K18" s="5">
        <v>47.5</v>
      </c>
      <c r="L18" s="6">
        <v>0.79368421052631588</v>
      </c>
      <c r="N18" s="17">
        <v>505</v>
      </c>
      <c r="O18" t="s">
        <v>161</v>
      </c>
      <c r="P18">
        <v>43.6</v>
      </c>
      <c r="Q18">
        <v>8.7000000000000011</v>
      </c>
      <c r="R18">
        <v>0</v>
      </c>
      <c r="S18">
        <v>0.3</v>
      </c>
      <c r="T18">
        <v>34.6</v>
      </c>
      <c r="U18">
        <v>54.400000000000006</v>
      </c>
      <c r="V18" s="2">
        <v>0.80147058823529405</v>
      </c>
      <c r="W18">
        <v>0.7</v>
      </c>
      <c r="X18">
        <v>53.7</v>
      </c>
      <c r="Y18" s="2">
        <v>0.81191806331471139</v>
      </c>
    </row>
    <row r="19" spans="1:25" x14ac:dyDescent="0.2">
      <c r="A19" s="3" t="s">
        <v>42</v>
      </c>
      <c r="B19" s="18" t="s">
        <v>43</v>
      </c>
      <c r="C19">
        <v>111.4</v>
      </c>
      <c r="D19">
        <v>27.099999999999998</v>
      </c>
      <c r="E19">
        <v>0</v>
      </c>
      <c r="F19">
        <v>5.8999999999999995</v>
      </c>
      <c r="G19">
        <v>78.400000000000006</v>
      </c>
      <c r="H19">
        <v>341.9</v>
      </c>
      <c r="I19" s="6">
        <v>0.32582626498976314</v>
      </c>
      <c r="J19">
        <v>12.8</v>
      </c>
      <c r="K19" s="5">
        <v>329.09999999999997</v>
      </c>
      <c r="L19" s="6">
        <v>0.33849893649346707</v>
      </c>
      <c r="N19" s="17">
        <v>506</v>
      </c>
      <c r="O19" t="s">
        <v>162</v>
      </c>
      <c r="P19">
        <v>548.79999999999995</v>
      </c>
      <c r="Q19">
        <v>81.699999999999989</v>
      </c>
      <c r="R19">
        <v>0</v>
      </c>
      <c r="S19">
        <v>59</v>
      </c>
      <c r="T19">
        <v>408.09999999999997</v>
      </c>
      <c r="U19">
        <v>2060</v>
      </c>
      <c r="V19" s="2">
        <v>0.26640776699029123</v>
      </c>
      <c r="W19">
        <v>106</v>
      </c>
      <c r="X19">
        <v>1954</v>
      </c>
      <c r="Y19" s="2">
        <v>0.2808597748208802</v>
      </c>
    </row>
    <row r="20" spans="1:25" x14ac:dyDescent="0.2">
      <c r="A20" s="3" t="s">
        <v>44</v>
      </c>
      <c r="B20" s="18" t="s">
        <v>45</v>
      </c>
      <c r="C20">
        <v>61.8</v>
      </c>
      <c r="D20">
        <v>13.9</v>
      </c>
      <c r="E20">
        <v>0</v>
      </c>
      <c r="F20">
        <v>0</v>
      </c>
      <c r="G20">
        <v>47.9</v>
      </c>
      <c r="H20">
        <v>74.900000000000006</v>
      </c>
      <c r="I20" s="6">
        <v>0.82510013351134837</v>
      </c>
      <c r="J20">
        <v>8.5</v>
      </c>
      <c r="K20" s="5">
        <v>66.400000000000006</v>
      </c>
      <c r="L20" s="6">
        <v>0.93072289156626498</v>
      </c>
      <c r="N20" s="17">
        <v>507</v>
      </c>
      <c r="O20" t="s">
        <v>163</v>
      </c>
      <c r="P20">
        <v>562.9</v>
      </c>
      <c r="Q20">
        <v>133.10000000000002</v>
      </c>
      <c r="R20">
        <v>0</v>
      </c>
      <c r="S20">
        <v>120</v>
      </c>
      <c r="T20">
        <v>309.79999999999995</v>
      </c>
      <c r="U20">
        <v>2559.5</v>
      </c>
      <c r="V20" s="2">
        <v>0.21992576675131861</v>
      </c>
      <c r="W20">
        <v>314.5</v>
      </c>
      <c r="X20">
        <v>2245</v>
      </c>
      <c r="Y20" s="2">
        <v>0.25073496659242761</v>
      </c>
    </row>
    <row r="21" spans="1:25" x14ac:dyDescent="0.2">
      <c r="A21" s="3" t="s">
        <v>46</v>
      </c>
      <c r="B21" s="18" t="s">
        <v>47</v>
      </c>
      <c r="C21">
        <v>797.7</v>
      </c>
      <c r="D21">
        <v>301.3</v>
      </c>
      <c r="E21">
        <v>0</v>
      </c>
      <c r="F21">
        <v>15.100000000000001</v>
      </c>
      <c r="G21">
        <v>481.3</v>
      </c>
      <c r="H21">
        <v>1099.5999999999999</v>
      </c>
      <c r="I21" s="6">
        <v>0.72544561658785023</v>
      </c>
      <c r="J21">
        <v>0</v>
      </c>
      <c r="K21" s="5">
        <v>1099.5999999999999</v>
      </c>
      <c r="L21" s="6">
        <v>0.72544561658785023</v>
      </c>
      <c r="N21" s="17">
        <v>508</v>
      </c>
      <c r="O21" t="s">
        <v>164</v>
      </c>
      <c r="P21">
        <v>38.700000000000003</v>
      </c>
      <c r="Q21">
        <v>12.999999999999996</v>
      </c>
      <c r="R21">
        <v>0</v>
      </c>
      <c r="S21">
        <v>25.400000000000002</v>
      </c>
      <c r="T21">
        <v>0.30000000000000426</v>
      </c>
      <c r="U21">
        <v>335</v>
      </c>
      <c r="V21" s="2">
        <v>0.1155223880597015</v>
      </c>
      <c r="W21">
        <v>27.900000000000006</v>
      </c>
      <c r="X21">
        <v>307.10000000000002</v>
      </c>
      <c r="Y21" s="2">
        <v>0.12601758384890915</v>
      </c>
    </row>
    <row r="22" spans="1:25" x14ac:dyDescent="0.2">
      <c r="A22" s="3" t="s">
        <v>48</v>
      </c>
      <c r="B22" s="18" t="s">
        <v>49</v>
      </c>
      <c r="C22">
        <v>4.5</v>
      </c>
      <c r="D22">
        <v>0.5</v>
      </c>
      <c r="E22">
        <v>0</v>
      </c>
      <c r="F22">
        <v>0</v>
      </c>
      <c r="G22">
        <v>4</v>
      </c>
      <c r="H22">
        <v>5.6999999999999993</v>
      </c>
      <c r="I22" s="6">
        <v>0.78947368421052644</v>
      </c>
      <c r="J22">
        <v>0</v>
      </c>
      <c r="K22" s="5">
        <v>5.6999999999999993</v>
      </c>
      <c r="L22" s="6">
        <v>0.78947368421052644</v>
      </c>
      <c r="N22" s="17">
        <v>509</v>
      </c>
      <c r="O22" t="s">
        <v>165</v>
      </c>
      <c r="P22">
        <v>473.8</v>
      </c>
      <c r="Q22">
        <v>125.89999999999999</v>
      </c>
      <c r="R22">
        <v>0</v>
      </c>
      <c r="S22">
        <v>29.799999999999997</v>
      </c>
      <c r="T22">
        <v>318.10000000000002</v>
      </c>
      <c r="U22">
        <v>923.8</v>
      </c>
      <c r="V22" s="2">
        <v>0.51288157609872276</v>
      </c>
      <c r="W22">
        <v>168.6</v>
      </c>
      <c r="X22">
        <v>755.19999999999993</v>
      </c>
      <c r="Y22" s="2">
        <v>0.6273834745762713</v>
      </c>
    </row>
    <row r="23" spans="1:25" x14ac:dyDescent="0.2">
      <c r="A23" s="3" t="s">
        <v>50</v>
      </c>
      <c r="B23" s="18" t="s">
        <v>51</v>
      </c>
      <c r="C23">
        <v>3.1</v>
      </c>
      <c r="D23">
        <v>0</v>
      </c>
      <c r="E23">
        <v>0</v>
      </c>
      <c r="F23">
        <v>0</v>
      </c>
      <c r="G23">
        <v>3.1</v>
      </c>
      <c r="H23">
        <v>3.1</v>
      </c>
      <c r="I23" s="6">
        <v>1</v>
      </c>
      <c r="J23">
        <v>0</v>
      </c>
      <c r="K23" s="5">
        <v>3.1</v>
      </c>
      <c r="L23" s="6">
        <v>1</v>
      </c>
      <c r="N23" s="17">
        <v>510</v>
      </c>
      <c r="O23" t="s">
        <v>166</v>
      </c>
      <c r="P23">
        <v>23</v>
      </c>
      <c r="Q23">
        <v>0</v>
      </c>
      <c r="R23">
        <v>0</v>
      </c>
      <c r="S23">
        <v>0</v>
      </c>
      <c r="T23">
        <v>23</v>
      </c>
      <c r="U23">
        <v>624.30000000000007</v>
      </c>
      <c r="V23" s="2">
        <v>3.6841262213679317E-2</v>
      </c>
      <c r="W23">
        <v>239.2</v>
      </c>
      <c r="X23">
        <v>385.10000000000008</v>
      </c>
      <c r="Y23" s="2">
        <v>5.9724746819008037E-2</v>
      </c>
    </row>
    <row r="24" spans="1:25" x14ac:dyDescent="0.2">
      <c r="A24" s="3" t="s">
        <v>52</v>
      </c>
      <c r="B24" s="18" t="s">
        <v>53</v>
      </c>
      <c r="C24">
        <v>26.299999999999997</v>
      </c>
      <c r="D24">
        <v>2.8</v>
      </c>
      <c r="E24">
        <v>0</v>
      </c>
      <c r="F24">
        <v>0</v>
      </c>
      <c r="G24">
        <v>23.499999999999996</v>
      </c>
      <c r="H24">
        <v>55</v>
      </c>
      <c r="I24" s="6">
        <v>0.47818181818181815</v>
      </c>
      <c r="J24">
        <v>0</v>
      </c>
      <c r="K24" s="5">
        <v>55</v>
      </c>
      <c r="L24" s="6">
        <v>0.47818181818181815</v>
      </c>
      <c r="N24" s="17">
        <v>511</v>
      </c>
      <c r="O24" t="s">
        <v>167</v>
      </c>
      <c r="P24">
        <v>235.2</v>
      </c>
      <c r="Q24">
        <v>25.099999999999998</v>
      </c>
      <c r="R24">
        <v>0</v>
      </c>
      <c r="S24">
        <v>4.0999999999999996</v>
      </c>
      <c r="T24">
        <v>206</v>
      </c>
      <c r="U24">
        <v>461.29999999999995</v>
      </c>
      <c r="V24" s="2">
        <v>0.50986342943854324</v>
      </c>
      <c r="W24">
        <v>20.2</v>
      </c>
      <c r="X24">
        <v>441.09999999999997</v>
      </c>
      <c r="Y24" s="2">
        <v>0.5332124234867377</v>
      </c>
    </row>
    <row r="25" spans="1:25" x14ac:dyDescent="0.2">
      <c r="A25" s="3" t="s">
        <v>54</v>
      </c>
      <c r="B25" s="18" t="s">
        <v>55</v>
      </c>
      <c r="C25">
        <v>794.8</v>
      </c>
      <c r="D25">
        <v>69</v>
      </c>
      <c r="E25">
        <v>31.4</v>
      </c>
      <c r="F25">
        <v>67.8</v>
      </c>
      <c r="G25">
        <v>626.59999999999991</v>
      </c>
      <c r="H25">
        <v>2152.9</v>
      </c>
      <c r="I25" s="6">
        <v>0.36917645965906448</v>
      </c>
      <c r="J25">
        <v>531.6</v>
      </c>
      <c r="K25" s="5">
        <v>1621.3000000000002</v>
      </c>
      <c r="L25" s="6">
        <v>0.49022389440572373</v>
      </c>
      <c r="N25" s="17">
        <v>601</v>
      </c>
      <c r="O25" t="s">
        <v>168</v>
      </c>
      <c r="P25">
        <v>1.1000000000000001</v>
      </c>
      <c r="Q25">
        <v>2.4</v>
      </c>
      <c r="R25">
        <v>0</v>
      </c>
      <c r="S25">
        <v>0.4</v>
      </c>
      <c r="T25">
        <v>-1.6999999999999997</v>
      </c>
      <c r="U25">
        <v>33.900000000000006</v>
      </c>
      <c r="V25" s="2">
        <v>3.2448377581120944E-2</v>
      </c>
      <c r="W25">
        <v>0.1</v>
      </c>
      <c r="X25">
        <v>33.800000000000004</v>
      </c>
      <c r="Y25" s="2">
        <v>3.2544378698224852E-2</v>
      </c>
    </row>
    <row r="26" spans="1:25" x14ac:dyDescent="0.2">
      <c r="A26" s="3" t="s">
        <v>56</v>
      </c>
      <c r="B26" t="s">
        <v>57</v>
      </c>
      <c r="C26">
        <v>101.2</v>
      </c>
      <c r="D26">
        <v>30.3</v>
      </c>
      <c r="E26">
        <v>0</v>
      </c>
      <c r="F26">
        <v>18.400000000000002</v>
      </c>
      <c r="G26">
        <v>52.5</v>
      </c>
      <c r="H26">
        <v>402.2</v>
      </c>
      <c r="I26" s="6">
        <v>0.2516161113873695</v>
      </c>
      <c r="J26">
        <v>79.599999999999994</v>
      </c>
      <c r="K26" s="5">
        <v>322.60000000000002</v>
      </c>
      <c r="L26" s="6">
        <v>0.31370117792932423</v>
      </c>
      <c r="N26" s="17">
        <v>602</v>
      </c>
      <c r="O26" t="s">
        <v>169</v>
      </c>
      <c r="P26">
        <v>1.3</v>
      </c>
      <c r="Q26">
        <v>11.9</v>
      </c>
      <c r="R26">
        <v>0</v>
      </c>
      <c r="S26">
        <v>3.8</v>
      </c>
      <c r="T26">
        <v>-14.399999999999999</v>
      </c>
      <c r="U26">
        <v>926.6</v>
      </c>
      <c r="V26" s="2">
        <v>1.4029786315562271E-3</v>
      </c>
      <c r="W26">
        <v>153.29999999999998</v>
      </c>
      <c r="X26">
        <v>773.30000000000007</v>
      </c>
      <c r="Y26" s="2">
        <v>1.681106944264839E-3</v>
      </c>
    </row>
    <row r="27" spans="1:25" x14ac:dyDescent="0.2">
      <c r="A27" s="3" t="s">
        <v>58</v>
      </c>
      <c r="B27" s="18" t="s">
        <v>59</v>
      </c>
      <c r="C27">
        <v>93.5</v>
      </c>
      <c r="D27">
        <v>25</v>
      </c>
      <c r="E27">
        <v>0</v>
      </c>
      <c r="F27">
        <v>0</v>
      </c>
      <c r="G27">
        <v>68.5</v>
      </c>
      <c r="H27">
        <v>237.90000000000003</v>
      </c>
      <c r="I27" s="6">
        <v>0.39302227826817987</v>
      </c>
      <c r="J27">
        <v>0</v>
      </c>
      <c r="K27" s="5">
        <v>237.90000000000003</v>
      </c>
      <c r="L27" s="6">
        <v>0.39302227826817987</v>
      </c>
      <c r="N27" s="17">
        <v>603</v>
      </c>
      <c r="O27" t="s">
        <v>170</v>
      </c>
      <c r="P27">
        <v>694.80000000000007</v>
      </c>
      <c r="Q27">
        <v>36</v>
      </c>
      <c r="R27">
        <v>0</v>
      </c>
      <c r="S27">
        <v>11.399999999999999</v>
      </c>
      <c r="T27">
        <v>647.40000000000009</v>
      </c>
      <c r="U27">
        <v>851.4</v>
      </c>
      <c r="V27" s="2">
        <v>0.81606765327695574</v>
      </c>
      <c r="W27">
        <v>12.5</v>
      </c>
      <c r="X27">
        <v>838.9</v>
      </c>
      <c r="Y27" s="2">
        <v>0.82822744069614984</v>
      </c>
    </row>
    <row r="28" spans="1:25" x14ac:dyDescent="0.2">
      <c r="A28" s="3" t="s">
        <v>60</v>
      </c>
      <c r="B28" s="18" t="s">
        <v>61</v>
      </c>
      <c r="C28">
        <v>555.9</v>
      </c>
      <c r="D28">
        <v>168.50000000000003</v>
      </c>
      <c r="E28">
        <v>0</v>
      </c>
      <c r="F28">
        <v>0</v>
      </c>
      <c r="G28" s="4">
        <v>387.4</v>
      </c>
      <c r="H28">
        <v>555.9</v>
      </c>
      <c r="I28" s="6">
        <v>1</v>
      </c>
      <c r="J28">
        <v>0</v>
      </c>
      <c r="K28" s="5">
        <v>555.9</v>
      </c>
      <c r="L28" s="6">
        <v>1</v>
      </c>
      <c r="N28" s="17">
        <v>604</v>
      </c>
      <c r="O28" t="s">
        <v>171</v>
      </c>
      <c r="P28">
        <v>1.6</v>
      </c>
      <c r="Q28">
        <v>1.0999999999999999</v>
      </c>
      <c r="R28">
        <v>0</v>
      </c>
      <c r="S28">
        <v>0.1</v>
      </c>
      <c r="T28">
        <v>0.40000000000000013</v>
      </c>
      <c r="U28">
        <v>17.399999999999999</v>
      </c>
      <c r="V28" s="2">
        <v>9.195402298850576E-2</v>
      </c>
      <c r="W28">
        <v>0</v>
      </c>
      <c r="X28">
        <v>17.399999999999999</v>
      </c>
      <c r="Y28" s="2">
        <v>9.195402298850576E-2</v>
      </c>
    </row>
    <row r="29" spans="1:25" x14ac:dyDescent="0.2">
      <c r="A29" s="3" t="s">
        <v>62</v>
      </c>
      <c r="B29" s="18" t="s">
        <v>63</v>
      </c>
      <c r="C29">
        <v>48.300000000000004</v>
      </c>
      <c r="D29">
        <v>1.1000000000000001</v>
      </c>
      <c r="E29">
        <v>0</v>
      </c>
      <c r="F29">
        <v>0</v>
      </c>
      <c r="G29">
        <v>47.2</v>
      </c>
      <c r="H29">
        <v>57.3</v>
      </c>
      <c r="I29" s="6">
        <v>0.84293193717277504</v>
      </c>
      <c r="J29">
        <v>0</v>
      </c>
      <c r="K29" s="5">
        <v>57.3</v>
      </c>
      <c r="L29" s="6">
        <v>0.84293193717277504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1.7</v>
      </c>
      <c r="D30">
        <v>3.9000000000000004</v>
      </c>
      <c r="E30">
        <v>0</v>
      </c>
      <c r="F30">
        <v>2.9</v>
      </c>
      <c r="G30">
        <v>-5.1000000000000005</v>
      </c>
      <c r="H30">
        <v>26</v>
      </c>
      <c r="I30" s="6">
        <v>6.5384615384615388E-2</v>
      </c>
      <c r="J30">
        <v>2.7</v>
      </c>
      <c r="K30" s="5">
        <v>23.3</v>
      </c>
      <c r="L30" s="6">
        <v>7.2961373390557929E-2</v>
      </c>
      <c r="N30" s="17">
        <v>606</v>
      </c>
      <c r="O30" t="s">
        <v>173</v>
      </c>
      <c r="P30">
        <v>556</v>
      </c>
      <c r="Q30">
        <v>0.8</v>
      </c>
      <c r="R30">
        <v>0</v>
      </c>
      <c r="S30">
        <v>59.6</v>
      </c>
      <c r="T30">
        <v>495.6</v>
      </c>
      <c r="U30">
        <v>1765.6</v>
      </c>
      <c r="V30" s="2">
        <v>0.31490711372904395</v>
      </c>
      <c r="W30">
        <v>77.400000000000006</v>
      </c>
      <c r="X30">
        <v>1688.1999999999998</v>
      </c>
      <c r="Y30" s="2">
        <v>0.32934486435256488</v>
      </c>
    </row>
    <row r="31" spans="1:25" x14ac:dyDescent="0.2">
      <c r="A31" s="3" t="s">
        <v>66</v>
      </c>
      <c r="B31" s="18" t="s">
        <v>67</v>
      </c>
      <c r="C31">
        <v>1</v>
      </c>
      <c r="D31">
        <v>1.8</v>
      </c>
      <c r="E31">
        <v>0</v>
      </c>
      <c r="F31">
        <v>0</v>
      </c>
      <c r="G31">
        <v>-0.8</v>
      </c>
      <c r="H31">
        <v>18.5</v>
      </c>
      <c r="I31" s="6">
        <v>5.4054054054054057E-2</v>
      </c>
      <c r="J31">
        <v>10.8</v>
      </c>
      <c r="K31" s="5">
        <v>7.6999999999999993</v>
      </c>
      <c r="L31" s="6">
        <v>0.12987012987012989</v>
      </c>
      <c r="N31" s="17">
        <v>607</v>
      </c>
      <c r="O31" t="s">
        <v>174</v>
      </c>
      <c r="P31">
        <v>107.4</v>
      </c>
      <c r="Q31">
        <v>25</v>
      </c>
      <c r="R31">
        <v>27.5</v>
      </c>
      <c r="S31">
        <v>33.200000000000003</v>
      </c>
      <c r="T31">
        <v>21.700000000000003</v>
      </c>
      <c r="U31">
        <v>956.40000000000009</v>
      </c>
      <c r="V31" s="2">
        <v>0.1122961104140527</v>
      </c>
      <c r="W31">
        <v>0</v>
      </c>
      <c r="X31">
        <v>956.40000000000009</v>
      </c>
      <c r="Y31" s="2">
        <v>0.1122961104140527</v>
      </c>
    </row>
    <row r="32" spans="1:25" x14ac:dyDescent="0.2">
      <c r="A32" s="3" t="s">
        <v>68</v>
      </c>
      <c r="B32" s="18" t="s">
        <v>69</v>
      </c>
      <c r="C32">
        <v>14.1</v>
      </c>
      <c r="D32">
        <v>6.1</v>
      </c>
      <c r="E32">
        <v>0</v>
      </c>
      <c r="F32">
        <v>6.6999999999999993</v>
      </c>
      <c r="G32">
        <v>1.3000000000000007</v>
      </c>
      <c r="H32">
        <v>192.7</v>
      </c>
      <c r="I32" s="6">
        <v>7.3170731707317069E-2</v>
      </c>
      <c r="J32">
        <v>7</v>
      </c>
      <c r="K32" s="5">
        <v>185.7</v>
      </c>
      <c r="L32" s="6">
        <v>7.5928917609046853E-2</v>
      </c>
      <c r="N32" s="17">
        <v>608</v>
      </c>
      <c r="O32" t="s">
        <v>175</v>
      </c>
      <c r="P32">
        <v>335.4</v>
      </c>
      <c r="Q32">
        <v>0</v>
      </c>
      <c r="R32">
        <v>0</v>
      </c>
      <c r="S32">
        <v>35.799999999999997</v>
      </c>
      <c r="T32">
        <v>299.59999999999997</v>
      </c>
      <c r="U32">
        <v>1053.0999999999999</v>
      </c>
      <c r="V32" s="2">
        <v>0.31848827271864022</v>
      </c>
      <c r="W32">
        <v>0</v>
      </c>
      <c r="X32">
        <v>1053.0999999999999</v>
      </c>
      <c r="Y32" s="2">
        <v>0.31848827271864022</v>
      </c>
    </row>
    <row r="33" spans="1:25" x14ac:dyDescent="0.2">
      <c r="A33" s="3" t="s">
        <v>70</v>
      </c>
      <c r="B33" s="18" t="s">
        <v>71</v>
      </c>
      <c r="C33">
        <v>14.1</v>
      </c>
      <c r="D33">
        <v>4.6999999999999993</v>
      </c>
      <c r="E33">
        <v>0</v>
      </c>
      <c r="F33">
        <v>1.4</v>
      </c>
      <c r="G33">
        <v>8</v>
      </c>
      <c r="H33">
        <v>84.499999999999986</v>
      </c>
      <c r="I33" s="6">
        <v>0.16686390532544382</v>
      </c>
      <c r="J33">
        <v>18.2</v>
      </c>
      <c r="K33" s="5">
        <v>66.299999999999983</v>
      </c>
      <c r="L33" s="6">
        <v>0.2126696832579186</v>
      </c>
      <c r="N33" s="17">
        <v>609</v>
      </c>
      <c r="O33" t="s">
        <v>176</v>
      </c>
      <c r="P33">
        <v>1288.5</v>
      </c>
      <c r="Q33">
        <v>370.3</v>
      </c>
      <c r="R33">
        <v>31.4</v>
      </c>
      <c r="S33">
        <v>43.499999999999993</v>
      </c>
      <c r="T33">
        <v>843.3</v>
      </c>
      <c r="U33">
        <v>2159</v>
      </c>
      <c r="V33" s="2">
        <v>0.59680407596109308</v>
      </c>
      <c r="W33">
        <v>484.1</v>
      </c>
      <c r="X33">
        <v>1674.9</v>
      </c>
      <c r="Y33" s="2">
        <v>0.76929965968117497</v>
      </c>
    </row>
    <row r="34" spans="1:25" x14ac:dyDescent="0.2">
      <c r="A34" s="3" t="s">
        <v>72</v>
      </c>
      <c r="B34" s="18" t="s">
        <v>73</v>
      </c>
      <c r="C34">
        <v>180.39999999999998</v>
      </c>
      <c r="D34">
        <v>84.5</v>
      </c>
      <c r="E34">
        <v>0</v>
      </c>
      <c r="F34">
        <v>0</v>
      </c>
      <c r="G34">
        <v>95.899999999999977</v>
      </c>
      <c r="H34">
        <v>1012.0000000000001</v>
      </c>
      <c r="I34" s="6">
        <v>0.17826086956521736</v>
      </c>
      <c r="J34">
        <v>7</v>
      </c>
      <c r="K34" s="5">
        <v>1005.0000000000001</v>
      </c>
      <c r="L34" s="6">
        <v>0.17950248756218901</v>
      </c>
      <c r="N34" s="17">
        <v>610</v>
      </c>
      <c r="O34" t="s">
        <v>177</v>
      </c>
      <c r="P34">
        <v>3.1</v>
      </c>
      <c r="Q34">
        <v>0</v>
      </c>
      <c r="R34">
        <v>0</v>
      </c>
      <c r="S34">
        <v>0</v>
      </c>
      <c r="T34">
        <v>3.1</v>
      </c>
      <c r="U34">
        <v>3.1</v>
      </c>
      <c r="V34" s="2">
        <v>1</v>
      </c>
      <c r="W34">
        <v>0</v>
      </c>
      <c r="X34">
        <v>3.1</v>
      </c>
      <c r="Y34" s="2">
        <v>1</v>
      </c>
    </row>
    <row r="35" spans="1:25" x14ac:dyDescent="0.2">
      <c r="A35" s="3" t="s">
        <v>74</v>
      </c>
      <c r="B35" s="18" t="s">
        <v>75</v>
      </c>
      <c r="C35">
        <v>192.5</v>
      </c>
      <c r="D35">
        <v>18.700000000000003</v>
      </c>
      <c r="E35">
        <v>0</v>
      </c>
      <c r="F35">
        <v>1.6</v>
      </c>
      <c r="G35">
        <v>172.2</v>
      </c>
      <c r="H35">
        <v>467.1</v>
      </c>
      <c r="I35" s="6">
        <v>0.41211731963177045</v>
      </c>
      <c r="J35">
        <v>74.599999999999994</v>
      </c>
      <c r="K35" s="5">
        <v>392.5</v>
      </c>
      <c r="L35" s="6">
        <v>0.49044585987261147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v>0.19999999999999998</v>
      </c>
      <c r="U35">
        <v>0.3</v>
      </c>
      <c r="V35" s="2">
        <v>1</v>
      </c>
      <c r="W35">
        <v>0</v>
      </c>
      <c r="X35">
        <v>0.3</v>
      </c>
      <c r="Y35" s="2">
        <v>1</v>
      </c>
    </row>
    <row r="36" spans="1:25" x14ac:dyDescent="0.2">
      <c r="A36" s="3" t="s">
        <v>76</v>
      </c>
      <c r="B36" s="18" t="s">
        <v>77</v>
      </c>
      <c r="C36">
        <v>54.999999999999993</v>
      </c>
      <c r="D36">
        <v>21</v>
      </c>
      <c r="E36">
        <v>0</v>
      </c>
      <c r="F36">
        <v>1</v>
      </c>
      <c r="G36" s="4">
        <v>32.999999999999993</v>
      </c>
      <c r="H36">
        <v>74.399999999999991</v>
      </c>
      <c r="I36" s="6">
        <v>0.739247311827957</v>
      </c>
      <c r="J36">
        <v>3.9</v>
      </c>
      <c r="K36" s="5">
        <v>70.499999999999986</v>
      </c>
      <c r="L36" s="6">
        <v>0.78014184397163122</v>
      </c>
      <c r="N36" s="17">
        <v>702</v>
      </c>
      <c r="O36" t="s">
        <v>179</v>
      </c>
      <c r="P36">
        <v>570.9</v>
      </c>
      <c r="Q36">
        <v>229.5</v>
      </c>
      <c r="R36">
        <v>0</v>
      </c>
      <c r="S36">
        <v>56.7</v>
      </c>
      <c r="T36">
        <v>284.7</v>
      </c>
      <c r="U36">
        <v>1705.1999999999998</v>
      </c>
      <c r="V36" s="2">
        <v>0.33479943701618581</v>
      </c>
      <c r="W36">
        <v>0</v>
      </c>
      <c r="X36">
        <v>1705.1999999999998</v>
      </c>
      <c r="Y36" s="2">
        <v>0.33479943701618581</v>
      </c>
    </row>
    <row r="37" spans="1:25" x14ac:dyDescent="0.2">
      <c r="A37" s="3" t="s">
        <v>78</v>
      </c>
      <c r="B37" s="18" t="s">
        <v>79</v>
      </c>
      <c r="C37">
        <v>131.79999999999998</v>
      </c>
      <c r="D37">
        <v>36.400000000000006</v>
      </c>
      <c r="E37">
        <v>0</v>
      </c>
      <c r="F37">
        <v>0</v>
      </c>
      <c r="G37">
        <v>95.399999999999977</v>
      </c>
      <c r="H37">
        <v>200.2</v>
      </c>
      <c r="I37" s="6">
        <v>0.65834165834165825</v>
      </c>
      <c r="J37">
        <v>46.6</v>
      </c>
      <c r="K37" s="5">
        <v>153.6</v>
      </c>
      <c r="L37" s="6">
        <v>0.85807291666666663</v>
      </c>
      <c r="N37" s="17">
        <v>703</v>
      </c>
      <c r="O37" t="s">
        <v>180</v>
      </c>
      <c r="P37">
        <v>1563.0000000000002</v>
      </c>
      <c r="Q37">
        <v>455.8</v>
      </c>
      <c r="R37">
        <v>0</v>
      </c>
      <c r="S37">
        <v>28.9</v>
      </c>
      <c r="T37">
        <v>1078.3000000000002</v>
      </c>
      <c r="U37">
        <v>2140.6</v>
      </c>
      <c r="V37" s="2">
        <v>0.73016911146407559</v>
      </c>
      <c r="W37">
        <v>0</v>
      </c>
      <c r="X37">
        <v>2140.6</v>
      </c>
      <c r="Y37" s="2">
        <v>0.73016911146407559</v>
      </c>
    </row>
    <row r="38" spans="1:25" x14ac:dyDescent="0.2">
      <c r="A38" s="3" t="s">
        <v>80</v>
      </c>
      <c r="B38" s="18" t="s">
        <v>81</v>
      </c>
      <c r="C38">
        <v>19.3</v>
      </c>
      <c r="D38">
        <v>14.799999999999999</v>
      </c>
      <c r="E38">
        <v>0</v>
      </c>
      <c r="F38">
        <v>0</v>
      </c>
      <c r="G38">
        <v>4.5000000000000018</v>
      </c>
      <c r="H38">
        <v>265.89999999999998</v>
      </c>
      <c r="I38" s="6">
        <v>7.2583678074464086E-2</v>
      </c>
      <c r="J38">
        <v>0</v>
      </c>
      <c r="K38" s="5">
        <v>265.89999999999998</v>
      </c>
      <c r="L38" s="6">
        <v>7.2583678074464086E-2</v>
      </c>
      <c r="N38" s="17">
        <v>704</v>
      </c>
      <c r="O38" t="s">
        <v>181</v>
      </c>
      <c r="P38">
        <v>120.60000000000001</v>
      </c>
      <c r="Q38">
        <v>120.8</v>
      </c>
      <c r="R38">
        <v>0</v>
      </c>
      <c r="S38">
        <v>17.600000000000001</v>
      </c>
      <c r="T38">
        <v>-17.799999999999997</v>
      </c>
      <c r="U38">
        <v>472.40000000000003</v>
      </c>
      <c r="V38" s="2">
        <v>0.25529212531752754</v>
      </c>
      <c r="W38">
        <v>0</v>
      </c>
      <c r="X38">
        <v>472.40000000000003</v>
      </c>
      <c r="Y38" s="2">
        <v>0.25529212531752754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v>0</v>
      </c>
      <c r="K39" s="5">
        <v>0</v>
      </c>
      <c r="L39" s="6">
        <v>0</v>
      </c>
      <c r="N39" s="17">
        <v>705</v>
      </c>
      <c r="O39" t="s">
        <v>182</v>
      </c>
      <c r="P39">
        <v>688.3</v>
      </c>
      <c r="Q39">
        <v>250.89999999999998</v>
      </c>
      <c r="R39">
        <v>0</v>
      </c>
      <c r="S39">
        <v>11.9</v>
      </c>
      <c r="T39">
        <v>425.5</v>
      </c>
      <c r="U39">
        <v>928.59999999999991</v>
      </c>
      <c r="V39" s="2">
        <v>0.74122334697393932</v>
      </c>
      <c r="W39">
        <v>0</v>
      </c>
      <c r="X39">
        <v>928.59999999999991</v>
      </c>
      <c r="Y39" s="2">
        <v>0.74122334697393932</v>
      </c>
    </row>
    <row r="40" spans="1:25" x14ac:dyDescent="0.2">
      <c r="A40" s="3" t="s">
        <v>84</v>
      </c>
      <c r="B40" s="18" t="s">
        <v>85</v>
      </c>
      <c r="C40">
        <v>615.80000000000007</v>
      </c>
      <c r="D40">
        <v>35.799999999999997</v>
      </c>
      <c r="E40">
        <v>0</v>
      </c>
      <c r="F40">
        <v>19.099999999999998</v>
      </c>
      <c r="G40">
        <v>560.90000000000009</v>
      </c>
      <c r="H40">
        <v>1828.5</v>
      </c>
      <c r="I40" s="6">
        <v>0.33677878042111026</v>
      </c>
      <c r="J40">
        <v>154.89999999999998</v>
      </c>
      <c r="K40" s="5">
        <v>1673.6</v>
      </c>
      <c r="L40" s="6">
        <v>0.36794933078393888</v>
      </c>
      <c r="N40" s="17">
        <v>706</v>
      </c>
      <c r="O40" t="s">
        <v>183</v>
      </c>
      <c r="P40">
        <v>2007.6999999999998</v>
      </c>
      <c r="Q40">
        <v>688.6</v>
      </c>
      <c r="R40">
        <v>0</v>
      </c>
      <c r="S40">
        <v>22.4</v>
      </c>
      <c r="T40">
        <v>1296.6999999999998</v>
      </c>
      <c r="U40">
        <v>2457.5</v>
      </c>
      <c r="V40" s="2">
        <v>0.81696846388606303</v>
      </c>
      <c r="W40">
        <v>0</v>
      </c>
      <c r="X40">
        <v>2457.5</v>
      </c>
      <c r="Y40" s="2">
        <v>0.81696846388606303</v>
      </c>
    </row>
    <row r="41" spans="1:25" x14ac:dyDescent="0.2">
      <c r="A41" s="3" t="s">
        <v>86</v>
      </c>
      <c r="B41" s="18" t="s">
        <v>87</v>
      </c>
      <c r="C41">
        <v>205.2</v>
      </c>
      <c r="D41">
        <v>45.2</v>
      </c>
      <c r="E41">
        <v>0</v>
      </c>
      <c r="F41">
        <v>0</v>
      </c>
      <c r="G41">
        <v>160</v>
      </c>
      <c r="H41">
        <v>209</v>
      </c>
      <c r="I41" s="6">
        <v>0.98181818181818181</v>
      </c>
      <c r="J41">
        <v>0</v>
      </c>
      <c r="K41" s="5">
        <v>209</v>
      </c>
      <c r="L41" s="6">
        <v>0.98181818181818181</v>
      </c>
      <c r="N41" s="17">
        <v>707</v>
      </c>
      <c r="O41" t="s">
        <v>184</v>
      </c>
      <c r="P41">
        <v>35</v>
      </c>
      <c r="Q41">
        <v>7.1999999999999993</v>
      </c>
      <c r="R41">
        <v>0</v>
      </c>
      <c r="S41">
        <v>0.1</v>
      </c>
      <c r="T41">
        <v>27.700000000000003</v>
      </c>
      <c r="U41">
        <v>36.6</v>
      </c>
      <c r="V41" s="2">
        <v>0.95628415300546443</v>
      </c>
      <c r="W41">
        <v>0</v>
      </c>
      <c r="X41">
        <v>36.6</v>
      </c>
      <c r="Y41" s="2">
        <v>0.95628415300546443</v>
      </c>
    </row>
    <row r="42" spans="1:25" x14ac:dyDescent="0.2">
      <c r="A42" s="3" t="s">
        <v>88</v>
      </c>
      <c r="B42" s="18" t="s">
        <v>89</v>
      </c>
      <c r="C42">
        <v>2.2999999999999998</v>
      </c>
      <c r="D42">
        <v>0</v>
      </c>
      <c r="E42">
        <v>0</v>
      </c>
      <c r="F42">
        <v>0</v>
      </c>
      <c r="G42">
        <v>2.2999999999999998</v>
      </c>
      <c r="H42">
        <v>3.5</v>
      </c>
      <c r="I42" s="6">
        <v>0.65714285714285714</v>
      </c>
      <c r="J42">
        <v>0</v>
      </c>
      <c r="K42" s="5">
        <v>3.5</v>
      </c>
      <c r="L42" s="6">
        <v>0.65714285714285714</v>
      </c>
      <c r="N42" s="17">
        <v>708</v>
      </c>
      <c r="O42" t="s">
        <v>185</v>
      </c>
      <c r="P42">
        <v>618.69999999999993</v>
      </c>
      <c r="Q42">
        <v>175.8</v>
      </c>
      <c r="R42">
        <v>82.2</v>
      </c>
      <c r="S42">
        <v>27.2</v>
      </c>
      <c r="T42">
        <v>333.49999999999994</v>
      </c>
      <c r="U42">
        <v>1163</v>
      </c>
      <c r="V42" s="2">
        <v>0.53198624247635418</v>
      </c>
      <c r="W42">
        <v>0</v>
      </c>
      <c r="X42">
        <v>1163</v>
      </c>
      <c r="Y42" s="2">
        <v>0.53198624247635418</v>
      </c>
    </row>
    <row r="43" spans="1:25" x14ac:dyDescent="0.2">
      <c r="A43" s="3" t="s">
        <v>90</v>
      </c>
      <c r="B43" s="18" t="s">
        <v>91</v>
      </c>
      <c r="C43">
        <v>250.5</v>
      </c>
      <c r="D43">
        <v>34.5</v>
      </c>
      <c r="E43">
        <v>0</v>
      </c>
      <c r="F43">
        <v>0</v>
      </c>
      <c r="G43">
        <v>216</v>
      </c>
      <c r="H43">
        <v>283.7</v>
      </c>
      <c r="I43" s="6">
        <v>0.88297497356362353</v>
      </c>
      <c r="J43">
        <v>0</v>
      </c>
      <c r="K43" s="5">
        <v>283.7</v>
      </c>
      <c r="L43" s="6">
        <v>0.88297497356362353</v>
      </c>
      <c r="N43" s="17">
        <v>709</v>
      </c>
      <c r="O43" t="s">
        <v>186</v>
      </c>
      <c r="P43">
        <v>363.8</v>
      </c>
      <c r="Q43">
        <v>205.9</v>
      </c>
      <c r="R43">
        <v>0.5</v>
      </c>
      <c r="S43">
        <v>22.9</v>
      </c>
      <c r="T43">
        <v>134.5</v>
      </c>
      <c r="U43">
        <v>820.90000000000009</v>
      </c>
      <c r="V43" s="2">
        <v>0.44317212815202822</v>
      </c>
      <c r="W43">
        <v>0</v>
      </c>
      <c r="X43">
        <v>820.90000000000009</v>
      </c>
      <c r="Y43" s="2">
        <v>0.44317212815202822</v>
      </c>
    </row>
    <row r="44" spans="1:25" x14ac:dyDescent="0.2">
      <c r="A44" s="3" t="s">
        <v>92</v>
      </c>
      <c r="B44" s="18" t="s">
        <v>93</v>
      </c>
      <c r="C44">
        <v>40.9</v>
      </c>
      <c r="D44">
        <v>2</v>
      </c>
      <c r="E44">
        <v>0</v>
      </c>
      <c r="F44">
        <v>0.3</v>
      </c>
      <c r="G44">
        <v>38.6</v>
      </c>
      <c r="H44">
        <v>49.000000000000007</v>
      </c>
      <c r="I44" s="6">
        <v>0.83469387755102031</v>
      </c>
      <c r="J44">
        <v>0</v>
      </c>
      <c r="K44" s="5">
        <v>49.000000000000007</v>
      </c>
      <c r="L44" s="6">
        <v>0.83469387755102031</v>
      </c>
      <c r="N44" s="17">
        <v>710</v>
      </c>
      <c r="O44" t="s">
        <v>187</v>
      </c>
      <c r="P44">
        <v>718.8</v>
      </c>
      <c r="Q44">
        <v>273.3</v>
      </c>
      <c r="R44">
        <v>100.19999999999999</v>
      </c>
      <c r="S44">
        <v>31.1</v>
      </c>
      <c r="T44">
        <v>314.19999999999993</v>
      </c>
      <c r="U44">
        <v>1341.9</v>
      </c>
      <c r="V44" s="2">
        <v>0.53565839481332433</v>
      </c>
      <c r="W44">
        <v>0</v>
      </c>
      <c r="X44">
        <v>1341.9</v>
      </c>
      <c r="Y44" s="2">
        <v>0.53565839481332433</v>
      </c>
    </row>
    <row r="45" spans="1:25" x14ac:dyDescent="0.2">
      <c r="A45" s="3" t="s">
        <v>94</v>
      </c>
      <c r="B45" s="18" t="s">
        <v>95</v>
      </c>
      <c r="C45">
        <v>22.599999999999998</v>
      </c>
      <c r="D45">
        <v>6</v>
      </c>
      <c r="E45">
        <v>0</v>
      </c>
      <c r="F45">
        <v>0</v>
      </c>
      <c r="G45" s="4">
        <v>16.599999999999998</v>
      </c>
      <c r="H45">
        <v>22.799999999999997</v>
      </c>
      <c r="I45" s="6">
        <v>0.99122807017543868</v>
      </c>
      <c r="J45">
        <v>0.2</v>
      </c>
      <c r="K45" s="5">
        <v>22.599999999999998</v>
      </c>
      <c r="L45" s="6">
        <v>1</v>
      </c>
      <c r="N45" s="17">
        <v>801</v>
      </c>
      <c r="O45" t="s">
        <v>43</v>
      </c>
      <c r="P45">
        <v>129.80000000000001</v>
      </c>
      <c r="Q45">
        <v>32.1</v>
      </c>
      <c r="R45">
        <v>0</v>
      </c>
      <c r="S45">
        <v>9.6999999999999993</v>
      </c>
      <c r="T45">
        <v>88.000000000000014</v>
      </c>
      <c r="U45">
        <v>328.7</v>
      </c>
      <c r="V45" s="2">
        <v>0.39488895649528449</v>
      </c>
      <c r="W45">
        <v>4.3</v>
      </c>
      <c r="X45">
        <v>324.39999999999998</v>
      </c>
      <c r="Y45" s="2">
        <v>0.40012330456226886</v>
      </c>
    </row>
    <row r="46" spans="1:25" x14ac:dyDescent="0.2">
      <c r="A46" s="3" t="s">
        <v>96</v>
      </c>
      <c r="B46" s="18" t="s">
        <v>97</v>
      </c>
      <c r="C46">
        <v>25.2</v>
      </c>
      <c r="D46">
        <v>10.199999999999999</v>
      </c>
      <c r="E46">
        <v>0</v>
      </c>
      <c r="F46">
        <v>29.7</v>
      </c>
      <c r="G46">
        <v>-14.7</v>
      </c>
      <c r="H46">
        <v>243.9</v>
      </c>
      <c r="I46" s="6">
        <v>0.10332103321033209</v>
      </c>
      <c r="J46">
        <v>15.1</v>
      </c>
      <c r="K46" s="5">
        <v>228.8</v>
      </c>
      <c r="L46" s="6">
        <v>0.11013986013986013</v>
      </c>
      <c r="N46" s="17">
        <v>802</v>
      </c>
      <c r="O46" t="s">
        <v>11</v>
      </c>
      <c r="P46">
        <v>0.5</v>
      </c>
      <c r="Q46">
        <v>11.6</v>
      </c>
      <c r="R46">
        <v>0</v>
      </c>
      <c r="S46">
        <v>0</v>
      </c>
      <c r="T46">
        <v>-11.1</v>
      </c>
      <c r="U46">
        <v>150</v>
      </c>
      <c r="V46" s="2">
        <v>3.3333333333333335E-3</v>
      </c>
      <c r="W46">
        <v>7.9</v>
      </c>
      <c r="X46">
        <v>142.1</v>
      </c>
      <c r="Y46" s="2">
        <v>3.5186488388458835E-3</v>
      </c>
    </row>
    <row r="47" spans="1:25" x14ac:dyDescent="0.2">
      <c r="A47" s="3" t="s">
        <v>98</v>
      </c>
      <c r="B47" s="18" t="s">
        <v>99</v>
      </c>
      <c r="C47">
        <v>18.5</v>
      </c>
      <c r="D47">
        <v>0.4</v>
      </c>
      <c r="E47">
        <v>0</v>
      </c>
      <c r="F47">
        <v>1.1000000000000001</v>
      </c>
      <c r="G47">
        <v>17</v>
      </c>
      <c r="H47">
        <v>72.199999999999989</v>
      </c>
      <c r="I47" s="6">
        <v>0.25623268698060947</v>
      </c>
      <c r="J47">
        <v>0</v>
      </c>
      <c r="K47" s="5">
        <v>72.199999999999989</v>
      </c>
      <c r="L47" s="6">
        <v>0.25623268698060947</v>
      </c>
      <c r="N47" s="17">
        <v>901</v>
      </c>
      <c r="O47" t="s">
        <v>188</v>
      </c>
      <c r="P47">
        <v>159.20000000000002</v>
      </c>
      <c r="Q47">
        <v>28.6</v>
      </c>
      <c r="R47">
        <v>0</v>
      </c>
      <c r="S47">
        <v>0</v>
      </c>
      <c r="T47">
        <v>130.60000000000002</v>
      </c>
      <c r="U47">
        <v>198.1</v>
      </c>
      <c r="V47" s="2">
        <v>0.80363452801615354</v>
      </c>
      <c r="W47">
        <v>0</v>
      </c>
      <c r="X47">
        <v>198.1</v>
      </c>
      <c r="Y47" s="2">
        <v>0.80363452801615354</v>
      </c>
    </row>
    <row r="48" spans="1:25" x14ac:dyDescent="0.2">
      <c r="A48" s="3" t="s">
        <v>100</v>
      </c>
      <c r="B48" s="18" t="s">
        <v>101</v>
      </c>
      <c r="C48">
        <v>187.9</v>
      </c>
      <c r="D48">
        <v>48.1</v>
      </c>
      <c r="E48">
        <v>0</v>
      </c>
      <c r="F48">
        <v>12.1</v>
      </c>
      <c r="G48">
        <v>127.7</v>
      </c>
      <c r="H48">
        <v>476.20000000000005</v>
      </c>
      <c r="I48" s="6">
        <v>0.39458210835783281</v>
      </c>
      <c r="J48">
        <v>22.6</v>
      </c>
      <c r="K48" s="5">
        <v>453.6</v>
      </c>
      <c r="L48" s="6">
        <v>0.41424162257495589</v>
      </c>
      <c r="N48" s="17">
        <v>902</v>
      </c>
      <c r="O48" t="s">
        <v>189</v>
      </c>
      <c r="P48">
        <v>10.8</v>
      </c>
      <c r="Q48">
        <v>1.5</v>
      </c>
      <c r="R48">
        <v>0</v>
      </c>
      <c r="S48">
        <v>0</v>
      </c>
      <c r="T48">
        <v>9.3000000000000007</v>
      </c>
      <c r="U48">
        <v>10.8</v>
      </c>
      <c r="V48" s="2">
        <v>1</v>
      </c>
      <c r="W48">
        <v>0</v>
      </c>
      <c r="X48">
        <v>10.8</v>
      </c>
      <c r="Y48" s="2">
        <v>1</v>
      </c>
    </row>
    <row r="49" spans="1:25" x14ac:dyDescent="0.2">
      <c r="A49" s="3" t="s">
        <v>102</v>
      </c>
      <c r="B49" s="18" t="s">
        <v>103</v>
      </c>
      <c r="C49">
        <v>199.3</v>
      </c>
      <c r="D49">
        <v>32.200000000000003</v>
      </c>
      <c r="E49">
        <v>0</v>
      </c>
      <c r="F49">
        <v>14.2</v>
      </c>
      <c r="G49">
        <v>152.9</v>
      </c>
      <c r="H49">
        <v>541.20000000000005</v>
      </c>
      <c r="I49" s="6">
        <v>0.36825572801182554</v>
      </c>
      <c r="J49">
        <v>0</v>
      </c>
      <c r="K49" s="5">
        <v>541.20000000000005</v>
      </c>
      <c r="L49" s="6">
        <v>0.36825572801182554</v>
      </c>
      <c r="N49" s="17">
        <v>903</v>
      </c>
      <c r="O49" t="s">
        <v>190</v>
      </c>
      <c r="P49">
        <v>11.9</v>
      </c>
      <c r="Q49">
        <v>1.3</v>
      </c>
      <c r="R49">
        <v>0</v>
      </c>
      <c r="S49">
        <v>0</v>
      </c>
      <c r="T49">
        <v>10.6</v>
      </c>
      <c r="U49">
        <v>11.9</v>
      </c>
      <c r="V49" s="2">
        <v>1</v>
      </c>
      <c r="W49">
        <v>0</v>
      </c>
      <c r="X49">
        <v>11.9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53.849999999999994</v>
      </c>
      <c r="D50">
        <v>5.8999999999999995</v>
      </c>
      <c r="E50">
        <v>0</v>
      </c>
      <c r="F50">
        <v>0</v>
      </c>
      <c r="G50" s="4">
        <v>47.949999999999996</v>
      </c>
      <c r="H50">
        <v>73.2</v>
      </c>
      <c r="I50" s="6">
        <v>0.73565573770491788</v>
      </c>
      <c r="J50">
        <v>0</v>
      </c>
      <c r="K50" s="5">
        <v>73.2</v>
      </c>
      <c r="L50" s="6">
        <v>0.73565573770491788</v>
      </c>
      <c r="N50" s="17">
        <v>904</v>
      </c>
      <c r="O50" t="s">
        <v>191</v>
      </c>
      <c r="P50">
        <v>67</v>
      </c>
      <c r="Q50">
        <v>14.000000000000002</v>
      </c>
      <c r="R50">
        <v>0</v>
      </c>
      <c r="S50">
        <v>0</v>
      </c>
      <c r="T50">
        <v>53</v>
      </c>
      <c r="U50">
        <v>85.4</v>
      </c>
      <c r="V50" s="2">
        <v>0.78454332552693207</v>
      </c>
      <c r="W50">
        <v>17.3</v>
      </c>
      <c r="X50">
        <v>68.100000000000009</v>
      </c>
      <c r="Y50" s="2">
        <v>0.98384728340675465</v>
      </c>
    </row>
    <row r="51" spans="1:25" x14ac:dyDescent="0.2">
      <c r="A51" s="3" t="s">
        <v>106</v>
      </c>
      <c r="B51" s="18" t="s">
        <v>107</v>
      </c>
      <c r="C51">
        <v>485.20000000000005</v>
      </c>
      <c r="D51">
        <v>14.4</v>
      </c>
      <c r="E51">
        <v>27.5</v>
      </c>
      <c r="F51">
        <v>65.3</v>
      </c>
      <c r="G51">
        <v>378.00000000000006</v>
      </c>
      <c r="H51">
        <v>1792.3</v>
      </c>
      <c r="I51" s="6">
        <v>0.27071360821291079</v>
      </c>
      <c r="J51">
        <v>29.9</v>
      </c>
      <c r="K51" s="5">
        <v>1762.3999999999999</v>
      </c>
      <c r="L51" s="6">
        <v>0.27530640036314125</v>
      </c>
      <c r="N51" s="17">
        <v>905</v>
      </c>
      <c r="O51" t="s">
        <v>192</v>
      </c>
      <c r="P51">
        <v>58.6</v>
      </c>
      <c r="Q51">
        <v>19.899999999999995</v>
      </c>
      <c r="R51">
        <v>0</v>
      </c>
      <c r="S51">
        <v>0</v>
      </c>
      <c r="T51">
        <v>38.700000000000003</v>
      </c>
      <c r="U51">
        <v>105.2</v>
      </c>
      <c r="V51" s="2">
        <v>0.55703422053231944</v>
      </c>
      <c r="W51">
        <v>46.6</v>
      </c>
      <c r="X51">
        <v>58.6</v>
      </c>
      <c r="Y51" s="2">
        <v>1</v>
      </c>
    </row>
    <row r="52" spans="1:25" x14ac:dyDescent="0.2">
      <c r="A52" s="3" t="s">
        <v>108</v>
      </c>
      <c r="B52" s="18" t="s">
        <v>109</v>
      </c>
      <c r="C52">
        <v>270.60000000000002</v>
      </c>
      <c r="D52">
        <v>29.2</v>
      </c>
      <c r="E52">
        <v>0</v>
      </c>
      <c r="F52">
        <v>5.6</v>
      </c>
      <c r="G52">
        <v>235.8</v>
      </c>
      <c r="H52">
        <v>1031.5</v>
      </c>
      <c r="I52" s="6">
        <v>0.26233640329617064</v>
      </c>
      <c r="J52">
        <v>203.1</v>
      </c>
      <c r="K52" s="5">
        <v>828.4</v>
      </c>
      <c r="L52" s="6">
        <v>0.32665379043940129</v>
      </c>
      <c r="N52" s="17">
        <v>1001</v>
      </c>
      <c r="O52" t="s">
        <v>193</v>
      </c>
      <c r="P52">
        <v>12.3</v>
      </c>
      <c r="Q52">
        <v>1.7000000000000002</v>
      </c>
      <c r="R52">
        <v>0</v>
      </c>
      <c r="S52">
        <v>0</v>
      </c>
      <c r="T52">
        <v>10.600000000000001</v>
      </c>
      <c r="U52">
        <v>12.3</v>
      </c>
      <c r="V52" s="2">
        <v>1</v>
      </c>
      <c r="W52">
        <v>0</v>
      </c>
      <c r="X52">
        <v>12.3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256.49999999999994</v>
      </c>
      <c r="D53">
        <v>43.999999999999993</v>
      </c>
      <c r="E53">
        <v>0</v>
      </c>
      <c r="F53">
        <v>22.700000000000003</v>
      </c>
      <c r="G53">
        <v>189.79999999999995</v>
      </c>
      <c r="H53">
        <v>393.00000000000006</v>
      </c>
      <c r="I53" s="6">
        <v>0.65267175572519065</v>
      </c>
      <c r="J53">
        <v>5.9</v>
      </c>
      <c r="K53" s="5">
        <v>387.10000000000008</v>
      </c>
      <c r="L53" s="6">
        <v>0.66261947817101496</v>
      </c>
      <c r="N53" s="17">
        <v>1002</v>
      </c>
      <c r="O53" t="s">
        <v>194</v>
      </c>
      <c r="P53">
        <v>23.2</v>
      </c>
      <c r="Q53">
        <v>42.300000000000004</v>
      </c>
      <c r="R53">
        <v>0</v>
      </c>
      <c r="S53">
        <v>0</v>
      </c>
      <c r="T53">
        <v>-19.100000000000005</v>
      </c>
      <c r="U53">
        <v>266.10000000000002</v>
      </c>
      <c r="V53" s="2">
        <v>8.7185268695978951E-2</v>
      </c>
      <c r="W53">
        <v>0</v>
      </c>
      <c r="X53">
        <v>266.10000000000002</v>
      </c>
      <c r="Y53" s="2">
        <v>8.7185268695978951E-2</v>
      </c>
    </row>
    <row r="54" spans="1:25" x14ac:dyDescent="0.2">
      <c r="A54" s="3" t="s">
        <v>112</v>
      </c>
      <c r="B54" s="18" t="s">
        <v>113</v>
      </c>
      <c r="C54">
        <v>3.6</v>
      </c>
      <c r="D54">
        <v>0.7</v>
      </c>
      <c r="E54">
        <v>0</v>
      </c>
      <c r="F54">
        <v>0</v>
      </c>
      <c r="G54">
        <v>2.9000000000000004</v>
      </c>
      <c r="H54">
        <v>11.8</v>
      </c>
      <c r="I54" s="6">
        <v>0.30508474576271183</v>
      </c>
      <c r="J54">
        <v>0</v>
      </c>
      <c r="K54" s="5">
        <v>11.8</v>
      </c>
      <c r="L54" s="6">
        <v>0.30508474576271183</v>
      </c>
      <c r="N54" s="17">
        <v>1003</v>
      </c>
      <c r="O54" t="s">
        <v>195</v>
      </c>
      <c r="P54">
        <v>2.8</v>
      </c>
      <c r="Q54">
        <v>0.4</v>
      </c>
      <c r="R54">
        <v>0</v>
      </c>
      <c r="S54">
        <v>0</v>
      </c>
      <c r="T54">
        <v>2.4</v>
      </c>
      <c r="U54">
        <v>2.8</v>
      </c>
      <c r="V54" s="2">
        <v>1</v>
      </c>
      <c r="W54">
        <v>0</v>
      </c>
      <c r="X54">
        <v>2.8</v>
      </c>
      <c r="Y54" s="2">
        <v>1</v>
      </c>
    </row>
    <row r="55" spans="1:25" x14ac:dyDescent="0.2">
      <c r="A55" s="3" t="s">
        <v>114</v>
      </c>
      <c r="B55" s="18" t="s">
        <v>115</v>
      </c>
      <c r="C55">
        <v>2127.7999999999993</v>
      </c>
      <c r="D55">
        <v>734.89999999999986</v>
      </c>
      <c r="E55">
        <v>0</v>
      </c>
      <c r="F55">
        <v>26.1</v>
      </c>
      <c r="G55">
        <v>1366.7999999999993</v>
      </c>
      <c r="H55">
        <v>2650.5999999999995</v>
      </c>
      <c r="I55" s="6">
        <v>0.80276163887421703</v>
      </c>
      <c r="J55">
        <v>0</v>
      </c>
      <c r="K55" s="5">
        <v>2650.5999999999995</v>
      </c>
      <c r="L55" s="6">
        <v>0.80276163887421703</v>
      </c>
      <c r="N55" s="17">
        <v>1004</v>
      </c>
      <c r="O55" t="s">
        <v>196</v>
      </c>
      <c r="P55">
        <v>0.7</v>
      </c>
      <c r="Q55">
        <v>26.1</v>
      </c>
      <c r="R55">
        <v>0</v>
      </c>
      <c r="S55">
        <v>0</v>
      </c>
      <c r="T55">
        <v>-25.400000000000002</v>
      </c>
      <c r="U55">
        <v>749.30000000000007</v>
      </c>
      <c r="V55" s="2">
        <v>9.3420525824102483E-4</v>
      </c>
      <c r="W55">
        <v>49</v>
      </c>
      <c r="X55">
        <v>700.30000000000007</v>
      </c>
      <c r="Y55" s="2">
        <v>9.995716121662143E-4</v>
      </c>
    </row>
    <row r="56" spans="1:25" x14ac:dyDescent="0.2">
      <c r="A56" s="3" t="s">
        <v>116</v>
      </c>
      <c r="B56" s="18" t="s">
        <v>117</v>
      </c>
      <c r="C56">
        <v>0.5</v>
      </c>
      <c r="D56">
        <v>0.2</v>
      </c>
      <c r="E56">
        <v>0</v>
      </c>
      <c r="F56">
        <v>0</v>
      </c>
      <c r="G56">
        <v>0.3</v>
      </c>
      <c r="H56">
        <v>4.6999999999999993</v>
      </c>
      <c r="I56" s="6">
        <v>0.10638297872340427</v>
      </c>
      <c r="J56">
        <v>0</v>
      </c>
      <c r="K56" s="5">
        <v>4.6999999999999993</v>
      </c>
      <c r="L56" s="6">
        <v>0.10638297872340427</v>
      </c>
      <c r="N56" s="17">
        <v>1005</v>
      </c>
      <c r="O56" t="s">
        <v>197</v>
      </c>
      <c r="P56">
        <v>16</v>
      </c>
      <c r="Q56">
        <v>1.4</v>
      </c>
      <c r="R56">
        <v>0</v>
      </c>
      <c r="S56">
        <v>0</v>
      </c>
      <c r="T56">
        <v>14.6</v>
      </c>
      <c r="U56">
        <v>45.6</v>
      </c>
      <c r="V56" s="2">
        <v>0.35087719298245612</v>
      </c>
      <c r="W56">
        <v>0</v>
      </c>
      <c r="X56">
        <v>45.6</v>
      </c>
      <c r="Y56" s="2">
        <v>0.35087719298245612</v>
      </c>
    </row>
    <row r="57" spans="1:25" x14ac:dyDescent="0.2">
      <c r="A57" s="3" t="s">
        <v>118</v>
      </c>
      <c r="B57" s="18" t="s">
        <v>119</v>
      </c>
      <c r="C57">
        <v>273.79999999999995</v>
      </c>
      <c r="D57">
        <v>46.300000000000004</v>
      </c>
      <c r="E57">
        <v>39.9</v>
      </c>
      <c r="F57">
        <v>0</v>
      </c>
      <c r="G57">
        <v>187.59999999999997</v>
      </c>
      <c r="H57">
        <v>342.39999999999992</v>
      </c>
      <c r="I57" s="6">
        <v>0.79964953271028039</v>
      </c>
      <c r="J57">
        <v>10.1</v>
      </c>
      <c r="K57" s="5">
        <v>332.2999999999999</v>
      </c>
      <c r="L57" s="6">
        <v>0.82395425820042145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2600.5</v>
      </c>
      <c r="V57" s="2">
        <v>0</v>
      </c>
      <c r="W57">
        <v>175.00000000000003</v>
      </c>
      <c r="X57">
        <v>2425.5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476.4</v>
      </c>
      <c r="D58">
        <v>107.3</v>
      </c>
      <c r="E58">
        <v>0</v>
      </c>
      <c r="F58">
        <v>15.7</v>
      </c>
      <c r="G58">
        <v>353.4</v>
      </c>
      <c r="H58">
        <v>1080.8</v>
      </c>
      <c r="I58" s="6">
        <v>0.44078460399703923</v>
      </c>
      <c r="J58">
        <v>384.79999999999995</v>
      </c>
      <c r="K58" s="5">
        <v>696</v>
      </c>
      <c r="L58" s="6">
        <v>0.68448275862068964</v>
      </c>
    </row>
    <row r="59" spans="1:25" x14ac:dyDescent="0.2">
      <c r="A59" s="3" t="s">
        <v>122</v>
      </c>
      <c r="B59" s="18" t="s">
        <v>123</v>
      </c>
      <c r="C59">
        <v>86.300000000000011</v>
      </c>
      <c r="D59">
        <v>14.100000000000001</v>
      </c>
      <c r="E59">
        <v>0</v>
      </c>
      <c r="F59">
        <v>13.100000000000001</v>
      </c>
      <c r="G59">
        <v>59.100000000000009</v>
      </c>
      <c r="H59">
        <v>350.7</v>
      </c>
      <c r="I59" s="6">
        <v>0.24607927003136587</v>
      </c>
      <c r="J59">
        <v>0</v>
      </c>
      <c r="K59" s="5">
        <v>350.7</v>
      </c>
      <c r="L59" s="6">
        <v>0.24607927003136587</v>
      </c>
      <c r="O59" t="s">
        <v>213</v>
      </c>
    </row>
    <row r="60" spans="1:25" x14ac:dyDescent="0.2">
      <c r="O60" t="s">
        <v>214</v>
      </c>
      <c r="P60" s="32">
        <v>14691.349999999999</v>
      </c>
      <c r="Q60" s="32">
        <v>3994.8000000000006</v>
      </c>
      <c r="R60" s="32">
        <v>281.7</v>
      </c>
      <c r="S60" s="32">
        <v>788.80000000000018</v>
      </c>
      <c r="T60" s="32">
        <v>9626.0500000000029</v>
      </c>
      <c r="U60" s="32">
        <v>34619.499999999993</v>
      </c>
      <c r="V60" s="33">
        <v>0.42436632533687668</v>
      </c>
      <c r="W60" s="32">
        <v>2067.9</v>
      </c>
      <c r="X60" s="32">
        <f>SUM(X2:X57)</f>
        <v>32554.099999999991</v>
      </c>
      <c r="Y60" s="33">
        <v>0.45132497327320326</v>
      </c>
    </row>
    <row r="61" spans="1:25" x14ac:dyDescent="0.2">
      <c r="C61">
        <f>SUM(C2:C60)</f>
        <v>14691.349999999997</v>
      </c>
      <c r="D61">
        <f t="shared" ref="D61:K61" si="0">SUM(D2:D60)</f>
        <v>3994.9</v>
      </c>
      <c r="E61">
        <f t="shared" si="0"/>
        <v>281.7</v>
      </c>
      <c r="F61">
        <f t="shared" si="0"/>
        <v>788.80000000000018</v>
      </c>
      <c r="G61">
        <f t="shared" si="0"/>
        <v>9625.9499999999989</v>
      </c>
      <c r="H61">
        <f t="shared" si="0"/>
        <v>34619.500000000007</v>
      </c>
      <c r="J61">
        <f t="shared" si="0"/>
        <v>2065.3999999999996</v>
      </c>
      <c r="K61">
        <f t="shared" si="0"/>
        <v>32554.1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>
        <v>14691.349999999997</v>
      </c>
      <c r="Q62">
        <v>3994.9</v>
      </c>
      <c r="R62">
        <v>281.7</v>
      </c>
      <c r="S62">
        <v>788.80000000000018</v>
      </c>
      <c r="T62">
        <v>9625.9499999999989</v>
      </c>
      <c r="U62">
        <v>34619.500000000007</v>
      </c>
      <c r="W62">
        <v>2065.3999999999996</v>
      </c>
      <c r="X62">
        <v>32554.1</v>
      </c>
      <c r="Y62" s="33"/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s="258" t="s">
        <v>324</v>
      </c>
      <c r="P64" s="255">
        <v>14691.350000000009</v>
      </c>
      <c r="Q64" s="255">
        <v>3994.8000000000011</v>
      </c>
      <c r="R64" s="255">
        <v>281.70000000000005</v>
      </c>
      <c r="S64" s="255">
        <v>788.80000000000018</v>
      </c>
      <c r="T64" s="255">
        <v>9626.0499999999975</v>
      </c>
      <c r="U64" s="255">
        <v>34619.499999999978</v>
      </c>
      <c r="V64" s="256">
        <v>0.42436632533687718</v>
      </c>
      <c r="W64" s="255">
        <v>2067.9</v>
      </c>
      <c r="X64" s="255">
        <v>32551.599999999984</v>
      </c>
      <c r="Y64" s="256">
        <v>0.4513249732732037</v>
      </c>
    </row>
    <row r="65" spans="15:25" x14ac:dyDescent="0.2">
      <c r="O65" s="258" t="s">
        <v>323</v>
      </c>
      <c r="P65" s="255">
        <f>P64-P60</f>
        <v>0</v>
      </c>
      <c r="Q65" s="255">
        <f t="shared" ref="Q65:Y65" si="1">Q64-Q60</f>
        <v>0</v>
      </c>
      <c r="R65" s="255">
        <f t="shared" si="1"/>
        <v>0</v>
      </c>
      <c r="S65" s="255">
        <f t="shared" si="1"/>
        <v>0</v>
      </c>
      <c r="T65" s="255">
        <f t="shared" si="1"/>
        <v>0</v>
      </c>
      <c r="U65" s="255">
        <f t="shared" si="1"/>
        <v>0</v>
      </c>
      <c r="V65" s="255">
        <f t="shared" si="1"/>
        <v>4.9960036108132044E-16</v>
      </c>
      <c r="W65" s="255">
        <f t="shared" si="1"/>
        <v>0</v>
      </c>
      <c r="X65" s="255">
        <f t="shared" si="1"/>
        <v>-2.500000000007276</v>
      </c>
      <c r="Y65" s="255">
        <f t="shared" si="1"/>
        <v>4.4408920985006262E-16</v>
      </c>
    </row>
    <row r="67" spans="15:25" x14ac:dyDescent="0.2">
      <c r="P67" s="32"/>
      <c r="Q67" s="32"/>
      <c r="R67" s="32"/>
      <c r="S67" s="32"/>
      <c r="T67" s="32"/>
      <c r="U67" s="32"/>
      <c r="V67" s="32"/>
      <c r="W67" s="32"/>
      <c r="X67" s="32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"/>
  <sheetViews>
    <sheetView topLeftCell="D43" workbookViewId="0">
      <selection activeCell="P62" sqref="P62:Y62"/>
    </sheetView>
  </sheetViews>
  <sheetFormatPr defaultRowHeight="12.75" x14ac:dyDescent="0.2"/>
  <cols>
    <col min="4" max="4" width="10.7109375" customWidth="1"/>
    <col min="6" max="6" width="10.5703125" customWidth="1"/>
    <col min="8" max="8" width="10.5703125" customWidth="1"/>
    <col min="11" max="12" width="10.57031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</v>
      </c>
      <c r="E1" s="1" t="s">
        <v>2</v>
      </c>
      <c r="F1" s="1" t="s">
        <v>130</v>
      </c>
      <c r="G1" s="1" t="s">
        <v>4</v>
      </c>
      <c r="H1" s="1" t="s">
        <v>141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6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32.299999999999997</v>
      </c>
      <c r="D2">
        <v>31.5</v>
      </c>
      <c r="E2">
        <v>9.6</v>
      </c>
      <c r="F2">
        <v>0</v>
      </c>
      <c r="G2">
        <v>-8.8000000000000043</v>
      </c>
      <c r="H2">
        <v>239.10000000000002</v>
      </c>
      <c r="I2" s="6">
        <v>0.13508992053534083</v>
      </c>
      <c r="J2">
        <v>18.899999999999999</v>
      </c>
      <c r="K2" s="5">
        <v>220.20000000000002</v>
      </c>
      <c r="L2" s="6">
        <v>0.14668483197093549</v>
      </c>
      <c r="N2" s="17">
        <v>101</v>
      </c>
      <c r="O2" t="s">
        <v>147</v>
      </c>
      <c r="P2">
        <v>7.7</v>
      </c>
      <c r="Q2">
        <v>3.6999999999999997</v>
      </c>
      <c r="R2">
        <v>0</v>
      </c>
      <c r="S2">
        <v>0</v>
      </c>
      <c r="T2">
        <v>4</v>
      </c>
      <c r="U2">
        <v>11.7</v>
      </c>
      <c r="V2" s="2">
        <v>0.65811965811965822</v>
      </c>
      <c r="W2">
        <v>0</v>
      </c>
      <c r="X2">
        <v>11.7</v>
      </c>
      <c r="Y2" s="2">
        <v>0.65811965811965822</v>
      </c>
    </row>
    <row r="3" spans="1:25" x14ac:dyDescent="0.2">
      <c r="A3" s="3" t="s">
        <v>10</v>
      </c>
      <c r="B3" s="18" t="s">
        <v>11</v>
      </c>
      <c r="C3">
        <v>0</v>
      </c>
      <c r="D3">
        <v>0.2</v>
      </c>
      <c r="E3">
        <v>0</v>
      </c>
      <c r="F3">
        <v>0</v>
      </c>
      <c r="G3">
        <v>-0.2</v>
      </c>
      <c r="H3">
        <v>0.3</v>
      </c>
      <c r="I3" s="6">
        <v>0</v>
      </c>
      <c r="J3">
        <v>0</v>
      </c>
      <c r="K3" s="5">
        <v>0.3</v>
      </c>
      <c r="L3" s="6">
        <v>0</v>
      </c>
      <c r="N3" s="17">
        <v>102</v>
      </c>
      <c r="O3" t="s">
        <v>148</v>
      </c>
      <c r="P3">
        <v>5.6000000000000005</v>
      </c>
      <c r="Q3">
        <v>4.5</v>
      </c>
      <c r="R3">
        <v>0</v>
      </c>
      <c r="S3">
        <v>0</v>
      </c>
      <c r="T3">
        <v>1.1000000000000005</v>
      </c>
      <c r="U3">
        <v>11.400000000000002</v>
      </c>
      <c r="V3" s="2">
        <v>0.49122807017543857</v>
      </c>
      <c r="W3">
        <v>0</v>
      </c>
      <c r="X3">
        <v>11.400000000000002</v>
      </c>
      <c r="Y3" s="2">
        <v>0.49122807017543857</v>
      </c>
    </row>
    <row r="4" spans="1:25" x14ac:dyDescent="0.2">
      <c r="A4" s="3" t="s">
        <v>12</v>
      </c>
      <c r="B4" s="18" t="s">
        <v>13</v>
      </c>
      <c r="C4">
        <v>1.1000000000000001</v>
      </c>
      <c r="D4">
        <v>3</v>
      </c>
      <c r="E4">
        <v>0</v>
      </c>
      <c r="F4">
        <v>0.30000000000000004</v>
      </c>
      <c r="G4">
        <v>-2.1999999999999997</v>
      </c>
      <c r="H4">
        <v>10.7</v>
      </c>
      <c r="I4" s="6">
        <v>0.10280373831775702</v>
      </c>
      <c r="J4">
        <v>3.3</v>
      </c>
      <c r="K4" s="5">
        <v>7.3999999999999995</v>
      </c>
      <c r="L4" s="6">
        <v>0.14864864864864868</v>
      </c>
      <c r="N4" s="17">
        <v>103</v>
      </c>
      <c r="O4" t="s">
        <v>149</v>
      </c>
      <c r="P4">
        <v>19.400000000000002</v>
      </c>
      <c r="Q4">
        <v>9.6999999999999993</v>
      </c>
      <c r="R4">
        <v>0</v>
      </c>
      <c r="S4">
        <v>0</v>
      </c>
      <c r="T4">
        <v>9.7000000000000028</v>
      </c>
      <c r="U4">
        <v>50.800000000000004</v>
      </c>
      <c r="V4" s="2">
        <v>0.38188976377952755</v>
      </c>
      <c r="W4">
        <v>0</v>
      </c>
      <c r="X4">
        <v>50.800000000000004</v>
      </c>
      <c r="Y4" s="2">
        <v>0.38188976377952755</v>
      </c>
    </row>
    <row r="5" spans="1:25" x14ac:dyDescent="0.2">
      <c r="A5" s="3" t="s">
        <v>14</v>
      </c>
      <c r="B5" s="18" t="s">
        <v>15</v>
      </c>
      <c r="C5">
        <v>54.300000000000004</v>
      </c>
      <c r="D5">
        <v>17.600000000000001</v>
      </c>
      <c r="E5">
        <v>0</v>
      </c>
      <c r="F5">
        <v>0</v>
      </c>
      <c r="G5">
        <v>36.700000000000003</v>
      </c>
      <c r="H5">
        <v>74.3</v>
      </c>
      <c r="I5" s="6">
        <v>0.73082099596231498</v>
      </c>
      <c r="J5">
        <v>0</v>
      </c>
      <c r="K5" s="5">
        <v>74.3</v>
      </c>
      <c r="L5" s="6">
        <v>0.73082099596231498</v>
      </c>
      <c r="N5" s="17">
        <v>104</v>
      </c>
      <c r="O5" t="s">
        <v>150</v>
      </c>
      <c r="P5">
        <v>24.599999999999998</v>
      </c>
      <c r="Q5">
        <v>16.5</v>
      </c>
      <c r="R5">
        <v>0</v>
      </c>
      <c r="S5">
        <v>0</v>
      </c>
      <c r="T5">
        <v>8.0999999999999979</v>
      </c>
      <c r="U5">
        <v>69.5</v>
      </c>
      <c r="V5" s="2">
        <v>0.35395683453237409</v>
      </c>
      <c r="W5">
        <v>0</v>
      </c>
      <c r="X5">
        <v>69.5</v>
      </c>
      <c r="Y5" s="2">
        <v>0.35395683453237409</v>
      </c>
    </row>
    <row r="6" spans="1:25" x14ac:dyDescent="0.2">
      <c r="A6" s="3" t="s">
        <v>16</v>
      </c>
      <c r="B6" s="18" t="s">
        <v>17</v>
      </c>
      <c r="C6">
        <v>2</v>
      </c>
      <c r="D6">
        <v>4</v>
      </c>
      <c r="E6">
        <v>0</v>
      </c>
      <c r="F6">
        <v>0.4</v>
      </c>
      <c r="G6">
        <v>-2.4000000000000004</v>
      </c>
      <c r="H6">
        <v>11.6</v>
      </c>
      <c r="I6" s="6">
        <v>0.17241379310344829</v>
      </c>
      <c r="J6">
        <v>1.8</v>
      </c>
      <c r="K6" s="5">
        <v>9.7999999999999989</v>
      </c>
      <c r="L6" s="6">
        <v>0.20408163265306126</v>
      </c>
      <c r="N6" s="17">
        <v>201</v>
      </c>
      <c r="O6" t="s">
        <v>151</v>
      </c>
      <c r="P6">
        <v>27.5</v>
      </c>
      <c r="Q6">
        <v>15.800000000000002</v>
      </c>
      <c r="R6">
        <v>0</v>
      </c>
      <c r="S6">
        <v>0.2</v>
      </c>
      <c r="T6">
        <v>11.499999999999996</v>
      </c>
      <c r="U6">
        <v>157</v>
      </c>
      <c r="V6" s="2">
        <v>0.1751592356687898</v>
      </c>
      <c r="W6">
        <v>0</v>
      </c>
      <c r="X6">
        <v>157</v>
      </c>
      <c r="Y6" s="2">
        <v>0.1751592356687898</v>
      </c>
    </row>
    <row r="7" spans="1:25" x14ac:dyDescent="0.2">
      <c r="A7" s="3" t="s">
        <v>18</v>
      </c>
      <c r="B7" s="18" t="s">
        <v>19</v>
      </c>
      <c r="C7">
        <v>8.6999999999999993</v>
      </c>
      <c r="D7">
        <v>2.2999999999999998</v>
      </c>
      <c r="E7">
        <v>0</v>
      </c>
      <c r="F7">
        <v>0</v>
      </c>
      <c r="G7">
        <v>6.3999999999999995</v>
      </c>
      <c r="H7">
        <v>8.9</v>
      </c>
      <c r="I7" s="6">
        <v>0.97752808988764028</v>
      </c>
      <c r="J7">
        <v>0</v>
      </c>
      <c r="K7" s="5">
        <v>8.9</v>
      </c>
      <c r="L7" s="6">
        <v>0.97752808988764028</v>
      </c>
      <c r="N7" s="17">
        <v>202</v>
      </c>
      <c r="O7" t="s">
        <v>152</v>
      </c>
      <c r="P7">
        <v>148.5</v>
      </c>
      <c r="Q7">
        <v>73.000000000000014</v>
      </c>
      <c r="R7">
        <v>90.1</v>
      </c>
      <c r="S7">
        <v>5.1000000000000005</v>
      </c>
      <c r="T7">
        <v>-19.700000000000017</v>
      </c>
      <c r="U7">
        <v>1009.7</v>
      </c>
      <c r="V7" s="2">
        <v>0.14707338813508963</v>
      </c>
      <c r="W7">
        <v>19.099999999999998</v>
      </c>
      <c r="X7">
        <v>990.6</v>
      </c>
      <c r="Y7" s="2">
        <v>0.14990914597213809</v>
      </c>
    </row>
    <row r="8" spans="1:25" x14ac:dyDescent="0.2">
      <c r="A8" s="3" t="s">
        <v>20</v>
      </c>
      <c r="B8" s="18" t="s">
        <v>21</v>
      </c>
      <c r="C8">
        <v>18.299999999999997</v>
      </c>
      <c r="D8">
        <v>37.700000000000003</v>
      </c>
      <c r="E8">
        <v>0</v>
      </c>
      <c r="F8">
        <v>5.3</v>
      </c>
      <c r="G8">
        <v>-24.700000000000003</v>
      </c>
      <c r="H8">
        <v>278.80000000000007</v>
      </c>
      <c r="I8" s="6">
        <v>6.5638450502152057E-2</v>
      </c>
      <c r="J8">
        <v>0</v>
      </c>
      <c r="K8" s="5">
        <v>278.80000000000007</v>
      </c>
      <c r="L8" s="6">
        <v>6.5638450502152057E-2</v>
      </c>
      <c r="N8" s="17">
        <v>301</v>
      </c>
      <c r="O8" t="s">
        <v>153</v>
      </c>
      <c r="P8">
        <v>160.1</v>
      </c>
      <c r="Q8">
        <v>82.7</v>
      </c>
      <c r="R8">
        <v>0</v>
      </c>
      <c r="S8">
        <v>2.3000000000000003</v>
      </c>
      <c r="T8">
        <v>75.099999999999994</v>
      </c>
      <c r="U8">
        <v>184.2</v>
      </c>
      <c r="V8" s="2">
        <v>0.86916395222584153</v>
      </c>
      <c r="W8">
        <v>8</v>
      </c>
      <c r="X8">
        <v>176.2</v>
      </c>
      <c r="Y8" s="2">
        <v>0.90862656072644721</v>
      </c>
    </row>
    <row r="9" spans="1:25" x14ac:dyDescent="0.2">
      <c r="A9" s="3" t="s">
        <v>22</v>
      </c>
      <c r="B9" s="18" t="s">
        <v>23</v>
      </c>
      <c r="C9">
        <v>1.2</v>
      </c>
      <c r="D9">
        <v>0.89999999999999991</v>
      </c>
      <c r="E9">
        <v>0</v>
      </c>
      <c r="F9">
        <v>0</v>
      </c>
      <c r="G9">
        <v>0.30000000000000004</v>
      </c>
      <c r="H9">
        <v>3.9000000000000004</v>
      </c>
      <c r="I9" s="6">
        <v>0.30769230769230765</v>
      </c>
      <c r="J9">
        <v>0</v>
      </c>
      <c r="K9" s="5">
        <v>3.9000000000000004</v>
      </c>
      <c r="L9" s="6">
        <v>0.30769230769230765</v>
      </c>
      <c r="N9" s="17">
        <v>302</v>
      </c>
      <c r="O9" t="s">
        <v>154</v>
      </c>
      <c r="P9">
        <v>87.699999999999989</v>
      </c>
      <c r="Q9">
        <v>23.999999999999996</v>
      </c>
      <c r="R9">
        <v>0</v>
      </c>
      <c r="S9">
        <v>0</v>
      </c>
      <c r="T9">
        <v>63.699999999999989</v>
      </c>
      <c r="U9">
        <v>147.19999999999999</v>
      </c>
      <c r="V9" s="2">
        <v>0.59578804347826086</v>
      </c>
      <c r="W9">
        <v>0</v>
      </c>
      <c r="X9">
        <v>147.19999999999999</v>
      </c>
      <c r="Y9" s="2">
        <v>0.59578804347826086</v>
      </c>
    </row>
    <row r="10" spans="1:25" x14ac:dyDescent="0.2">
      <c r="A10" s="3" t="s">
        <v>24</v>
      </c>
      <c r="B10" s="18" t="s">
        <v>25</v>
      </c>
      <c r="C10">
        <v>9</v>
      </c>
      <c r="D10">
        <v>9.6000000000000014</v>
      </c>
      <c r="E10">
        <v>0</v>
      </c>
      <c r="F10">
        <v>0.1</v>
      </c>
      <c r="G10">
        <v>-0.70000000000000107</v>
      </c>
      <c r="H10">
        <v>43.599999999999994</v>
      </c>
      <c r="I10" s="6">
        <v>0.20642201834862389</v>
      </c>
      <c r="J10">
        <v>4.2</v>
      </c>
      <c r="K10" s="5">
        <v>39.399999999999991</v>
      </c>
      <c r="L10" s="6">
        <v>0.22842639593908634</v>
      </c>
      <c r="N10" s="17">
        <v>401</v>
      </c>
      <c r="O10" t="s">
        <v>93</v>
      </c>
      <c r="P10">
        <v>48.4</v>
      </c>
      <c r="Q10">
        <v>33.9</v>
      </c>
      <c r="R10">
        <v>3.2</v>
      </c>
      <c r="S10">
        <v>0</v>
      </c>
      <c r="T10">
        <v>11.299999999999997</v>
      </c>
      <c r="U10">
        <v>232.7</v>
      </c>
      <c r="V10" s="2">
        <v>0.20799312419424151</v>
      </c>
      <c r="W10">
        <v>0</v>
      </c>
      <c r="X10">
        <v>232.7</v>
      </c>
      <c r="Y10" s="2">
        <v>0.20799312419424151</v>
      </c>
    </row>
    <row r="11" spans="1:25" x14ac:dyDescent="0.2">
      <c r="A11" s="3" t="s">
        <v>26</v>
      </c>
      <c r="B11" s="18" t="s">
        <v>27</v>
      </c>
      <c r="C11">
        <v>308.29999999999995</v>
      </c>
      <c r="D11">
        <v>236.09999999999997</v>
      </c>
      <c r="E11">
        <v>7.5</v>
      </c>
      <c r="F11">
        <v>0</v>
      </c>
      <c r="G11">
        <v>64.699999999999989</v>
      </c>
      <c r="H11">
        <v>378.9</v>
      </c>
      <c r="I11" s="6">
        <v>0.81367115333861173</v>
      </c>
      <c r="J11">
        <v>0</v>
      </c>
      <c r="K11" s="5">
        <v>378.9</v>
      </c>
      <c r="L11" s="6">
        <v>0.81367115333861173</v>
      </c>
      <c r="N11" s="17">
        <v>402</v>
      </c>
      <c r="O11" t="s">
        <v>155</v>
      </c>
      <c r="P11">
        <v>683.30000000000018</v>
      </c>
      <c r="Q11">
        <v>67.7</v>
      </c>
      <c r="R11">
        <v>70.2</v>
      </c>
      <c r="S11">
        <v>0</v>
      </c>
      <c r="T11">
        <v>545.4000000000002</v>
      </c>
      <c r="U11">
        <v>1781.4000000000003</v>
      </c>
      <c r="V11" s="2">
        <v>0.3835747165151005</v>
      </c>
      <c r="W11">
        <v>0</v>
      </c>
      <c r="X11">
        <v>1781.4000000000003</v>
      </c>
      <c r="Y11" s="2">
        <v>0.3835747165151005</v>
      </c>
    </row>
    <row r="12" spans="1:25" x14ac:dyDescent="0.2">
      <c r="A12" s="3" t="s">
        <v>28</v>
      </c>
      <c r="B12" s="18" t="s">
        <v>29</v>
      </c>
      <c r="C12">
        <v>10.299999999999999</v>
      </c>
      <c r="D12">
        <v>5.2</v>
      </c>
      <c r="E12">
        <v>0</v>
      </c>
      <c r="F12">
        <v>0</v>
      </c>
      <c r="G12">
        <v>5.0999999999999988</v>
      </c>
      <c r="H12">
        <v>10.299999999999999</v>
      </c>
      <c r="I12" s="6">
        <v>1</v>
      </c>
      <c r="J12">
        <v>0</v>
      </c>
      <c r="K12" s="5">
        <v>10.299999999999999</v>
      </c>
      <c r="L12" s="6">
        <v>1</v>
      </c>
      <c r="N12" s="17">
        <v>403</v>
      </c>
      <c r="O12" t="s">
        <v>156</v>
      </c>
      <c r="P12">
        <v>564.29999999999995</v>
      </c>
      <c r="Q12">
        <v>318.79999999999995</v>
      </c>
      <c r="R12">
        <v>70.399999999999991</v>
      </c>
      <c r="S12">
        <v>0</v>
      </c>
      <c r="T12">
        <v>175.10000000000002</v>
      </c>
      <c r="U12">
        <v>1413.1999999999998</v>
      </c>
      <c r="V12" s="2">
        <v>0.39930653835267482</v>
      </c>
      <c r="W12">
        <v>332.6</v>
      </c>
      <c r="X12">
        <v>1080.5999999999999</v>
      </c>
      <c r="Y12" s="2">
        <v>0.52220988339811214</v>
      </c>
    </row>
    <row r="13" spans="1:25" x14ac:dyDescent="0.2">
      <c r="A13" s="3" t="s">
        <v>30</v>
      </c>
      <c r="B13" s="18" t="s">
        <v>31</v>
      </c>
      <c r="C13">
        <v>18.799999999999997</v>
      </c>
      <c r="D13">
        <v>6.9999999999999991</v>
      </c>
      <c r="E13">
        <v>0</v>
      </c>
      <c r="F13">
        <v>0</v>
      </c>
      <c r="G13">
        <v>11.799999999999997</v>
      </c>
      <c r="H13">
        <v>43.8</v>
      </c>
      <c r="I13" s="6">
        <v>0.42922374429223742</v>
      </c>
      <c r="J13">
        <v>0</v>
      </c>
      <c r="K13" s="5">
        <v>43.8</v>
      </c>
      <c r="L13" s="6">
        <v>0.42922374429223742</v>
      </c>
      <c r="N13" s="17">
        <v>404</v>
      </c>
      <c r="O13" t="s">
        <v>81</v>
      </c>
      <c r="P13">
        <v>23</v>
      </c>
      <c r="Q13">
        <v>15.4</v>
      </c>
      <c r="R13">
        <v>14.2</v>
      </c>
      <c r="S13">
        <v>0</v>
      </c>
      <c r="T13">
        <v>-6.6000000000000014</v>
      </c>
      <c r="U13">
        <v>897.9</v>
      </c>
      <c r="V13" s="2">
        <v>2.5615324646397149E-2</v>
      </c>
      <c r="W13">
        <v>0</v>
      </c>
      <c r="X13">
        <v>897.9</v>
      </c>
      <c r="Y13" s="2">
        <v>2.5615324646397149E-2</v>
      </c>
    </row>
    <row r="14" spans="1:25" x14ac:dyDescent="0.2">
      <c r="A14" s="3" t="s">
        <v>32</v>
      </c>
      <c r="B14" s="18" t="s">
        <v>33</v>
      </c>
      <c r="C14">
        <v>1</v>
      </c>
      <c r="D14">
        <v>0.30000000000000004</v>
      </c>
      <c r="E14">
        <v>0</v>
      </c>
      <c r="F14">
        <v>0</v>
      </c>
      <c r="G14">
        <v>0.7</v>
      </c>
      <c r="H14">
        <v>90.3</v>
      </c>
      <c r="I14" s="6">
        <v>1.1074197120708749E-2</v>
      </c>
      <c r="J14">
        <v>0</v>
      </c>
      <c r="K14" s="5">
        <v>90.3</v>
      </c>
      <c r="L14" s="6">
        <v>1.1074197120708749E-2</v>
      </c>
      <c r="N14" s="17">
        <v>501</v>
      </c>
      <c r="O14" t="s">
        <v>157</v>
      </c>
      <c r="P14">
        <v>11.399999999999999</v>
      </c>
      <c r="Q14">
        <v>7.9</v>
      </c>
      <c r="R14">
        <v>0</v>
      </c>
      <c r="S14">
        <v>0</v>
      </c>
      <c r="T14">
        <v>3.4999999999999982</v>
      </c>
      <c r="U14">
        <v>17</v>
      </c>
      <c r="V14" s="2">
        <v>0.6705882352941176</v>
      </c>
      <c r="W14">
        <v>0</v>
      </c>
      <c r="X14">
        <v>17</v>
      </c>
      <c r="Y14" s="2">
        <v>0.6705882352941176</v>
      </c>
    </row>
    <row r="15" spans="1:25" x14ac:dyDescent="0.2">
      <c r="A15" s="3" t="s">
        <v>34</v>
      </c>
      <c r="B15" s="18" t="s">
        <v>35</v>
      </c>
      <c r="C15">
        <v>11.699999999999998</v>
      </c>
      <c r="D15">
        <v>3.5</v>
      </c>
      <c r="E15">
        <v>0</v>
      </c>
      <c r="F15">
        <v>0</v>
      </c>
      <c r="G15">
        <v>8.1999999999999975</v>
      </c>
      <c r="H15">
        <v>11.699999999999998</v>
      </c>
      <c r="I15" s="6">
        <v>1</v>
      </c>
      <c r="J15">
        <v>0</v>
      </c>
      <c r="K15" s="5">
        <v>11.699999999999998</v>
      </c>
      <c r="L15" s="6">
        <v>1</v>
      </c>
      <c r="N15" s="17">
        <v>502</v>
      </c>
      <c r="O15" t="s">
        <v>158</v>
      </c>
      <c r="P15">
        <v>0.4</v>
      </c>
      <c r="Q15">
        <v>0.1</v>
      </c>
      <c r="R15">
        <v>0</v>
      </c>
      <c r="S15">
        <v>0</v>
      </c>
      <c r="T15">
        <v>0.30000000000000004</v>
      </c>
      <c r="U15">
        <v>0.6</v>
      </c>
      <c r="V15" s="2">
        <v>0.66666666666666674</v>
      </c>
      <c r="W15">
        <v>0</v>
      </c>
      <c r="X15">
        <v>0.6</v>
      </c>
      <c r="Y15" s="2">
        <v>0.66666666666666674</v>
      </c>
    </row>
    <row r="16" spans="1:25" x14ac:dyDescent="0.2">
      <c r="A16" s="3" t="s">
        <v>36</v>
      </c>
      <c r="B16" s="18" t="s">
        <v>37</v>
      </c>
      <c r="C16">
        <v>194.5</v>
      </c>
      <c r="D16">
        <v>115.00000000000001</v>
      </c>
      <c r="E16">
        <v>7.9</v>
      </c>
      <c r="F16">
        <v>0</v>
      </c>
      <c r="G16">
        <v>71.59999999999998</v>
      </c>
      <c r="H16">
        <v>275.69999999999993</v>
      </c>
      <c r="I16" s="6">
        <v>0.70547696771853485</v>
      </c>
      <c r="J16">
        <v>7</v>
      </c>
      <c r="K16" s="5">
        <v>268.69999999999993</v>
      </c>
      <c r="L16" s="6">
        <v>0.72385560104205449</v>
      </c>
      <c r="N16" s="17">
        <v>503</v>
      </c>
      <c r="O16" t="s">
        <v>159</v>
      </c>
      <c r="P16">
        <v>46</v>
      </c>
      <c r="Q16">
        <v>8.9</v>
      </c>
      <c r="R16">
        <v>0</v>
      </c>
      <c r="S16">
        <v>0</v>
      </c>
      <c r="T16">
        <v>37.1</v>
      </c>
      <c r="U16">
        <v>58.4</v>
      </c>
      <c r="V16" s="2">
        <v>0.78767123287671237</v>
      </c>
      <c r="W16">
        <v>3.1</v>
      </c>
      <c r="X16">
        <v>55.3</v>
      </c>
      <c r="Y16" s="2">
        <v>0.83182640144665465</v>
      </c>
    </row>
    <row r="17" spans="1:25" x14ac:dyDescent="0.2">
      <c r="A17" s="3" t="s">
        <v>38</v>
      </c>
      <c r="B17" s="18" t="s">
        <v>39</v>
      </c>
      <c r="C17">
        <v>44.2</v>
      </c>
      <c r="D17">
        <v>22.999999999999996</v>
      </c>
      <c r="E17">
        <v>0</v>
      </c>
      <c r="F17">
        <v>0</v>
      </c>
      <c r="G17">
        <v>21.200000000000006</v>
      </c>
      <c r="H17">
        <v>47.2</v>
      </c>
      <c r="I17" s="6">
        <v>0.93644067796610175</v>
      </c>
      <c r="J17">
        <v>0</v>
      </c>
      <c r="K17" s="5">
        <v>47.2</v>
      </c>
      <c r="L17" s="6">
        <v>0.93644067796610175</v>
      </c>
      <c r="N17" s="17">
        <v>504</v>
      </c>
      <c r="O17" t="s">
        <v>160</v>
      </c>
      <c r="P17">
        <v>42.2</v>
      </c>
      <c r="Q17">
        <v>18.500000000000004</v>
      </c>
      <c r="R17">
        <v>0</v>
      </c>
      <c r="S17">
        <v>0</v>
      </c>
      <c r="T17">
        <v>23.7</v>
      </c>
      <c r="U17">
        <v>81.099999999999994</v>
      </c>
      <c r="V17" s="2">
        <v>0.52034525277435273</v>
      </c>
      <c r="W17">
        <v>3.4</v>
      </c>
      <c r="X17">
        <v>77.699999999999989</v>
      </c>
      <c r="Y17" s="2">
        <v>0.54311454311454321</v>
      </c>
    </row>
    <row r="18" spans="1:25" x14ac:dyDescent="0.2">
      <c r="A18" s="3" t="s">
        <v>40</v>
      </c>
      <c r="B18" s="18" t="s">
        <v>41</v>
      </c>
      <c r="C18">
        <v>3.9</v>
      </c>
      <c r="D18">
        <v>1.1000000000000001</v>
      </c>
      <c r="E18">
        <v>0</v>
      </c>
      <c r="F18">
        <v>0</v>
      </c>
      <c r="G18">
        <v>2.8</v>
      </c>
      <c r="H18">
        <v>8.6999999999999993</v>
      </c>
      <c r="I18" s="6">
        <v>0.44827586206896552</v>
      </c>
      <c r="J18">
        <v>0</v>
      </c>
      <c r="K18" s="5">
        <v>8.6999999999999993</v>
      </c>
      <c r="L18" s="6">
        <v>0.44827586206896552</v>
      </c>
      <c r="N18" s="17">
        <v>505</v>
      </c>
      <c r="O18" t="s">
        <v>161</v>
      </c>
      <c r="P18">
        <v>4.4000000000000004</v>
      </c>
      <c r="Q18">
        <v>1.2000000000000002</v>
      </c>
      <c r="R18">
        <v>0</v>
      </c>
      <c r="S18">
        <v>0</v>
      </c>
      <c r="T18">
        <v>3.2</v>
      </c>
      <c r="U18">
        <v>9.1999999999999993</v>
      </c>
      <c r="V18" s="2">
        <v>0.47826086956521746</v>
      </c>
      <c r="W18">
        <v>0</v>
      </c>
      <c r="X18">
        <v>9.1999999999999993</v>
      </c>
      <c r="Y18" s="2">
        <v>0.47826086956521746</v>
      </c>
    </row>
    <row r="19" spans="1:25" x14ac:dyDescent="0.2">
      <c r="A19" s="3" t="s">
        <v>42</v>
      </c>
      <c r="B19" s="18" t="s">
        <v>43</v>
      </c>
      <c r="C19">
        <v>18.700000000000003</v>
      </c>
      <c r="D19">
        <v>12.8</v>
      </c>
      <c r="E19">
        <v>0</v>
      </c>
      <c r="F19">
        <v>0</v>
      </c>
      <c r="G19">
        <v>5.9000000000000021</v>
      </c>
      <c r="H19">
        <v>23.700000000000003</v>
      </c>
      <c r="I19" s="6">
        <v>0.78902953586497893</v>
      </c>
      <c r="J19">
        <v>0</v>
      </c>
      <c r="K19" s="5">
        <v>23.700000000000003</v>
      </c>
      <c r="L19" s="6">
        <v>0.78902953586497893</v>
      </c>
      <c r="N19" s="17">
        <v>506</v>
      </c>
      <c r="O19" t="s">
        <v>162</v>
      </c>
      <c r="P19">
        <v>15.500000000000002</v>
      </c>
      <c r="Q19">
        <v>6.2</v>
      </c>
      <c r="R19">
        <v>0</v>
      </c>
      <c r="S19">
        <v>0</v>
      </c>
      <c r="T19">
        <v>9.3000000000000007</v>
      </c>
      <c r="U19">
        <v>15.600000000000001</v>
      </c>
      <c r="V19" s="2">
        <v>0.99358974358974361</v>
      </c>
      <c r="W19">
        <v>0</v>
      </c>
      <c r="X19">
        <v>15.600000000000001</v>
      </c>
      <c r="Y19" s="2">
        <v>0.99358974358974361</v>
      </c>
    </row>
    <row r="20" spans="1:25" x14ac:dyDescent="0.2">
      <c r="A20" s="3" t="s">
        <v>44</v>
      </c>
      <c r="B20" s="18" t="s">
        <v>45</v>
      </c>
      <c r="C20">
        <v>744.60000000000014</v>
      </c>
      <c r="D20">
        <v>130.69999999999999</v>
      </c>
      <c r="E20">
        <v>70.2</v>
      </c>
      <c r="F20">
        <v>0</v>
      </c>
      <c r="G20">
        <v>543.70000000000016</v>
      </c>
      <c r="H20">
        <v>2000.8</v>
      </c>
      <c r="I20" s="6">
        <v>0.37215113954418239</v>
      </c>
      <c r="J20">
        <v>5.9999999999999991</v>
      </c>
      <c r="K20" s="5">
        <v>1994.8</v>
      </c>
      <c r="L20" s="6">
        <v>0.37327050330860245</v>
      </c>
      <c r="N20" s="17">
        <v>507</v>
      </c>
      <c r="O20" t="s">
        <v>163</v>
      </c>
      <c r="P20">
        <v>49.5</v>
      </c>
      <c r="Q20">
        <v>17.200000000000003</v>
      </c>
      <c r="R20">
        <v>0</v>
      </c>
      <c r="S20">
        <v>0</v>
      </c>
      <c r="T20">
        <v>32.299999999999997</v>
      </c>
      <c r="U20">
        <v>73.099999999999994</v>
      </c>
      <c r="V20" s="2">
        <v>0.67715458276333795</v>
      </c>
      <c r="W20">
        <v>0</v>
      </c>
      <c r="X20">
        <v>73.099999999999994</v>
      </c>
      <c r="Y20" s="2">
        <v>0.67715458276333795</v>
      </c>
    </row>
    <row r="21" spans="1:25" x14ac:dyDescent="0.2">
      <c r="A21" s="3" t="s">
        <v>46</v>
      </c>
      <c r="B21" s="18" t="s">
        <v>47</v>
      </c>
      <c r="C21">
        <v>41.4</v>
      </c>
      <c r="D21">
        <v>27</v>
      </c>
      <c r="E21">
        <v>0</v>
      </c>
      <c r="F21">
        <v>0</v>
      </c>
      <c r="G21">
        <v>14.399999999999999</v>
      </c>
      <c r="H21">
        <v>41.5</v>
      </c>
      <c r="I21" s="6">
        <v>0.99759036144578306</v>
      </c>
      <c r="J21">
        <v>0</v>
      </c>
      <c r="K21" s="5">
        <v>41.5</v>
      </c>
      <c r="L21" s="6">
        <v>0.99759036144578306</v>
      </c>
      <c r="N21" s="17">
        <v>508</v>
      </c>
      <c r="O21" t="s">
        <v>164</v>
      </c>
      <c r="P21">
        <v>25.7</v>
      </c>
      <c r="Q21">
        <v>22.200000000000003</v>
      </c>
      <c r="R21">
        <v>0</v>
      </c>
      <c r="S21">
        <v>1.6</v>
      </c>
      <c r="T21">
        <v>1.899999999999995</v>
      </c>
      <c r="U21">
        <v>112.80000000000001</v>
      </c>
      <c r="V21" s="2">
        <v>0.2278368794326241</v>
      </c>
      <c r="W21">
        <v>4.2</v>
      </c>
      <c r="X21">
        <v>108.60000000000001</v>
      </c>
      <c r="Y21" s="2">
        <v>0.23664825046040514</v>
      </c>
    </row>
    <row r="22" spans="1:25" x14ac:dyDescent="0.2">
      <c r="A22" s="3" t="s">
        <v>48</v>
      </c>
      <c r="B22" s="18" t="s">
        <v>49</v>
      </c>
      <c r="C22">
        <v>1.1000000000000001</v>
      </c>
      <c r="D22">
        <v>4.9000000000000004</v>
      </c>
      <c r="E22">
        <v>0</v>
      </c>
      <c r="F22">
        <v>0</v>
      </c>
      <c r="G22">
        <v>-3.8000000000000003</v>
      </c>
      <c r="H22">
        <v>38.999999999999993</v>
      </c>
      <c r="I22" s="6">
        <v>2.8205128205128212E-2</v>
      </c>
      <c r="J22">
        <v>0</v>
      </c>
      <c r="K22" s="5">
        <v>38.999999999999993</v>
      </c>
      <c r="L22" s="6">
        <v>2.8205128205128212E-2</v>
      </c>
      <c r="N22" s="17">
        <v>509</v>
      </c>
      <c r="O22" t="s">
        <v>165</v>
      </c>
      <c r="P22">
        <v>47.7</v>
      </c>
      <c r="Q22">
        <v>10.299999999999999</v>
      </c>
      <c r="R22">
        <v>0</v>
      </c>
      <c r="S22">
        <v>0.4</v>
      </c>
      <c r="T22">
        <v>37</v>
      </c>
      <c r="U22">
        <v>78.499999999999986</v>
      </c>
      <c r="V22" s="2">
        <v>0.60764331210191103</v>
      </c>
      <c r="W22">
        <v>0</v>
      </c>
      <c r="X22">
        <v>78.499999999999986</v>
      </c>
      <c r="Y22" s="2">
        <v>0.60764331210191103</v>
      </c>
    </row>
    <row r="23" spans="1:25" x14ac:dyDescent="0.2">
      <c r="A23" s="3" t="s">
        <v>50</v>
      </c>
      <c r="B23" s="18" t="s">
        <v>51</v>
      </c>
      <c r="C23">
        <v>5.1999999999999993</v>
      </c>
      <c r="D23">
        <v>3.1999999999999997</v>
      </c>
      <c r="E23">
        <v>0</v>
      </c>
      <c r="F23">
        <v>0</v>
      </c>
      <c r="G23">
        <v>1.9999999999999996</v>
      </c>
      <c r="H23">
        <v>5.1999999999999993</v>
      </c>
      <c r="I23" s="6">
        <v>1</v>
      </c>
      <c r="J23">
        <v>0</v>
      </c>
      <c r="K23" s="5">
        <v>5.1999999999999993</v>
      </c>
      <c r="L23" s="6">
        <v>1</v>
      </c>
      <c r="N23" s="17">
        <v>510</v>
      </c>
      <c r="O23" t="s">
        <v>166</v>
      </c>
      <c r="P23">
        <v>2.6999999999999997</v>
      </c>
      <c r="Q23">
        <v>2.9000000000000004</v>
      </c>
      <c r="R23">
        <v>0</v>
      </c>
      <c r="S23">
        <v>0</v>
      </c>
      <c r="T23">
        <v>-0.20000000000000062</v>
      </c>
      <c r="U23">
        <v>30.699999999999996</v>
      </c>
      <c r="V23" s="2">
        <v>8.7947882736156349E-2</v>
      </c>
      <c r="W23">
        <v>0</v>
      </c>
      <c r="X23">
        <v>30.699999999999996</v>
      </c>
      <c r="Y23" s="2">
        <v>8.7947882736156349E-2</v>
      </c>
    </row>
    <row r="24" spans="1:25" x14ac:dyDescent="0.2">
      <c r="A24" s="3" t="s">
        <v>52</v>
      </c>
      <c r="B24" s="18" t="s">
        <v>53</v>
      </c>
      <c r="C24">
        <v>8</v>
      </c>
      <c r="D24">
        <v>7.7</v>
      </c>
      <c r="E24">
        <v>0</v>
      </c>
      <c r="F24">
        <v>0</v>
      </c>
      <c r="G24">
        <v>0.29999999999999982</v>
      </c>
      <c r="H24">
        <v>18.899999999999999</v>
      </c>
      <c r="I24" s="6">
        <v>0.42328042328042331</v>
      </c>
      <c r="J24">
        <v>0</v>
      </c>
      <c r="K24" s="5">
        <v>18.899999999999999</v>
      </c>
      <c r="L24" s="6">
        <v>0.42328042328042331</v>
      </c>
      <c r="N24" s="17">
        <v>511</v>
      </c>
      <c r="O24" t="s">
        <v>167</v>
      </c>
      <c r="P24">
        <v>211</v>
      </c>
      <c r="Q24">
        <v>42.5</v>
      </c>
      <c r="R24">
        <v>0</v>
      </c>
      <c r="S24">
        <v>2.8</v>
      </c>
      <c r="T24">
        <v>165.7</v>
      </c>
      <c r="U24">
        <v>436.6</v>
      </c>
      <c r="V24" s="2">
        <v>0.48327989005955108</v>
      </c>
      <c r="W24">
        <v>0</v>
      </c>
      <c r="X24">
        <v>436.6</v>
      </c>
      <c r="Y24" s="2">
        <v>0.48327989005955108</v>
      </c>
    </row>
    <row r="25" spans="1:25" x14ac:dyDescent="0.2">
      <c r="A25" s="3" t="s">
        <v>54</v>
      </c>
      <c r="B25" s="18" t="s">
        <v>55</v>
      </c>
      <c r="C25">
        <v>89</v>
      </c>
      <c r="D25">
        <v>52.3</v>
      </c>
      <c r="E25">
        <v>0</v>
      </c>
      <c r="F25">
        <v>0</v>
      </c>
      <c r="G25">
        <v>36.700000000000003</v>
      </c>
      <c r="H25">
        <v>91.2</v>
      </c>
      <c r="I25" s="6">
        <v>0.97587719298245612</v>
      </c>
      <c r="J25">
        <v>0</v>
      </c>
      <c r="K25" s="5">
        <v>91.2</v>
      </c>
      <c r="L25" s="6">
        <v>0.97587719298245612</v>
      </c>
      <c r="N25" s="17">
        <v>601</v>
      </c>
      <c r="O25" t="s">
        <v>168</v>
      </c>
      <c r="P25">
        <v>2.4</v>
      </c>
      <c r="Q25">
        <v>21.5</v>
      </c>
      <c r="R25">
        <v>0</v>
      </c>
      <c r="S25">
        <v>0.6</v>
      </c>
      <c r="T25">
        <v>-19.700000000000003</v>
      </c>
      <c r="U25">
        <v>64.7</v>
      </c>
      <c r="V25" s="2">
        <v>3.7094281298299843E-2</v>
      </c>
      <c r="W25">
        <v>0</v>
      </c>
      <c r="X25">
        <v>64.7</v>
      </c>
      <c r="Y25" s="2">
        <v>3.7094281298299843E-2</v>
      </c>
    </row>
    <row r="26" spans="1:25" x14ac:dyDescent="0.2">
      <c r="A26" s="3" t="s">
        <v>56</v>
      </c>
      <c r="B26" t="s">
        <v>57</v>
      </c>
      <c r="C26">
        <v>3.0999999999999996</v>
      </c>
      <c r="D26">
        <v>0.8</v>
      </c>
      <c r="E26">
        <v>0</v>
      </c>
      <c r="F26">
        <v>0</v>
      </c>
      <c r="G26">
        <v>2.2999999999999998</v>
      </c>
      <c r="H26">
        <v>3.4000000000000004</v>
      </c>
      <c r="I26" s="6">
        <v>0.9117647058823527</v>
      </c>
      <c r="J26">
        <v>0</v>
      </c>
      <c r="K26" s="5">
        <v>3.4000000000000004</v>
      </c>
      <c r="L26" s="6">
        <v>0.9117647058823527</v>
      </c>
      <c r="N26" s="17">
        <v>602</v>
      </c>
      <c r="O26" t="s">
        <v>169</v>
      </c>
      <c r="P26">
        <v>30.8</v>
      </c>
      <c r="Q26">
        <v>4.5</v>
      </c>
      <c r="R26">
        <v>0</v>
      </c>
      <c r="S26">
        <v>2.7</v>
      </c>
      <c r="T26">
        <v>23.6</v>
      </c>
      <c r="U26">
        <v>93.200000000000017</v>
      </c>
      <c r="V26" s="2">
        <v>0.33047210300429181</v>
      </c>
      <c r="W26">
        <v>0</v>
      </c>
      <c r="X26">
        <v>93.200000000000017</v>
      </c>
      <c r="Y26" s="2">
        <v>0.33047210300429181</v>
      </c>
    </row>
    <row r="27" spans="1:25" x14ac:dyDescent="0.2">
      <c r="A27" s="3" t="s">
        <v>58</v>
      </c>
      <c r="B27" s="18" t="s">
        <v>59</v>
      </c>
      <c r="C27">
        <v>3.5</v>
      </c>
      <c r="D27">
        <v>2.1</v>
      </c>
      <c r="E27">
        <v>0</v>
      </c>
      <c r="F27">
        <v>0</v>
      </c>
      <c r="G27">
        <v>1.4</v>
      </c>
      <c r="H27">
        <v>5.1999999999999993</v>
      </c>
      <c r="I27" s="6">
        <v>0.67307692307692313</v>
      </c>
      <c r="J27">
        <v>0</v>
      </c>
      <c r="K27" s="5">
        <v>5.1999999999999993</v>
      </c>
      <c r="L27" s="6">
        <v>0.67307692307692313</v>
      </c>
      <c r="N27" s="17">
        <v>603</v>
      </c>
      <c r="O27" t="s">
        <v>170</v>
      </c>
      <c r="P27">
        <v>57.9</v>
      </c>
      <c r="Q27">
        <v>38.5</v>
      </c>
      <c r="R27">
        <v>0</v>
      </c>
      <c r="S27">
        <v>3.5</v>
      </c>
      <c r="T27">
        <v>15.899999999999999</v>
      </c>
      <c r="U27">
        <v>131</v>
      </c>
      <c r="V27" s="2">
        <v>0.44198473282442746</v>
      </c>
      <c r="W27">
        <v>1.8</v>
      </c>
      <c r="X27">
        <v>129.19999999999999</v>
      </c>
      <c r="Y27" s="2">
        <v>0.44814241486068113</v>
      </c>
    </row>
    <row r="28" spans="1:25" x14ac:dyDescent="0.2">
      <c r="A28" s="3" t="s">
        <v>60</v>
      </c>
      <c r="B28" s="18" t="s">
        <v>61</v>
      </c>
      <c r="C28">
        <v>65.2</v>
      </c>
      <c r="D28">
        <v>33.1</v>
      </c>
      <c r="E28">
        <v>0</v>
      </c>
      <c r="F28">
        <v>0</v>
      </c>
      <c r="G28" s="4">
        <v>32.1</v>
      </c>
      <c r="H28">
        <v>65.2</v>
      </c>
      <c r="I28" s="6">
        <v>1</v>
      </c>
      <c r="J28">
        <v>0</v>
      </c>
      <c r="K28" s="5">
        <v>65.2</v>
      </c>
      <c r="L28" s="6">
        <v>1</v>
      </c>
      <c r="N28" s="17">
        <v>604</v>
      </c>
      <c r="O28" t="s">
        <v>171</v>
      </c>
      <c r="P28">
        <v>3.1</v>
      </c>
      <c r="Q28">
        <v>14.5</v>
      </c>
      <c r="R28">
        <v>0</v>
      </c>
      <c r="S28">
        <v>0.8</v>
      </c>
      <c r="T28">
        <v>-12.200000000000001</v>
      </c>
      <c r="U28">
        <v>41.3</v>
      </c>
      <c r="V28" s="2">
        <v>7.5060532687651338E-2</v>
      </c>
      <c r="W28">
        <v>3.5</v>
      </c>
      <c r="X28">
        <v>37.799999999999997</v>
      </c>
      <c r="Y28" s="2">
        <v>8.201058201058202E-2</v>
      </c>
    </row>
    <row r="29" spans="1:25" x14ac:dyDescent="0.2">
      <c r="A29" s="3" t="s">
        <v>62</v>
      </c>
      <c r="B29" s="18" t="s">
        <v>63</v>
      </c>
      <c r="C29">
        <v>5.3999999999999995</v>
      </c>
      <c r="D29">
        <v>3.4000000000000004</v>
      </c>
      <c r="E29">
        <v>0</v>
      </c>
      <c r="F29">
        <v>0</v>
      </c>
      <c r="G29">
        <v>1.9999999999999991</v>
      </c>
      <c r="H29">
        <v>25.5</v>
      </c>
      <c r="I29" s="6">
        <v>0.21176470588235291</v>
      </c>
      <c r="J29">
        <v>0</v>
      </c>
      <c r="K29" s="5">
        <v>25.5</v>
      </c>
      <c r="L29" s="6">
        <v>0.21176470588235291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9.3999999999999986</v>
      </c>
      <c r="D30">
        <v>12.3</v>
      </c>
      <c r="E30">
        <v>0</v>
      </c>
      <c r="F30">
        <v>0.1</v>
      </c>
      <c r="G30">
        <v>-3.0000000000000018</v>
      </c>
      <c r="H30">
        <v>31.9</v>
      </c>
      <c r="I30" s="6">
        <v>0.29467084639498431</v>
      </c>
      <c r="J30">
        <v>0</v>
      </c>
      <c r="K30" s="5">
        <v>31.9</v>
      </c>
      <c r="L30" s="6">
        <v>0.29467084639498431</v>
      </c>
      <c r="N30" s="17">
        <v>606</v>
      </c>
      <c r="O30" t="s">
        <v>173</v>
      </c>
      <c r="P30">
        <v>31.799999999999997</v>
      </c>
      <c r="Q30">
        <v>22.200000000000003</v>
      </c>
      <c r="R30">
        <v>0</v>
      </c>
      <c r="S30">
        <v>0</v>
      </c>
      <c r="T30">
        <v>9.5999999999999943</v>
      </c>
      <c r="U30">
        <v>35.4</v>
      </c>
      <c r="V30" s="2">
        <v>0.89830508474576265</v>
      </c>
      <c r="W30">
        <v>0</v>
      </c>
      <c r="X30">
        <v>35.4</v>
      </c>
      <c r="Y30" s="2">
        <v>0.89830508474576265</v>
      </c>
    </row>
    <row r="31" spans="1:25" x14ac:dyDescent="0.2">
      <c r="A31" s="3" t="s">
        <v>66</v>
      </c>
      <c r="B31" s="18" t="s">
        <v>67</v>
      </c>
      <c r="C31">
        <v>4.5999999999999996</v>
      </c>
      <c r="D31">
        <v>14.8</v>
      </c>
      <c r="E31">
        <v>42.7</v>
      </c>
      <c r="F31">
        <v>0</v>
      </c>
      <c r="G31">
        <v>-52.9</v>
      </c>
      <c r="H31">
        <v>599</v>
      </c>
      <c r="I31" s="6">
        <v>7.6794657762938225E-3</v>
      </c>
      <c r="J31">
        <v>332.6</v>
      </c>
      <c r="K31" s="5">
        <v>266.39999999999998</v>
      </c>
      <c r="L31" s="6">
        <v>1.7267267267267267E-2</v>
      </c>
      <c r="N31" s="17">
        <v>607</v>
      </c>
      <c r="O31" t="s">
        <v>174</v>
      </c>
      <c r="P31">
        <v>93.8</v>
      </c>
      <c r="Q31">
        <v>78.3</v>
      </c>
      <c r="R31">
        <v>0</v>
      </c>
      <c r="S31">
        <v>0.9</v>
      </c>
      <c r="T31">
        <v>14.599999999999994</v>
      </c>
      <c r="U31">
        <v>150.30000000000001</v>
      </c>
      <c r="V31" s="2">
        <v>0.62408516300731864</v>
      </c>
      <c r="W31">
        <v>0</v>
      </c>
      <c r="X31">
        <v>150.30000000000001</v>
      </c>
      <c r="Y31" s="2">
        <v>0.62408516300731864</v>
      </c>
    </row>
    <row r="32" spans="1:25" x14ac:dyDescent="0.2">
      <c r="A32" s="3" t="s">
        <v>68</v>
      </c>
      <c r="B32" s="18" t="s">
        <v>69</v>
      </c>
      <c r="C32">
        <v>19</v>
      </c>
      <c r="D32">
        <v>13.5</v>
      </c>
      <c r="E32">
        <v>0</v>
      </c>
      <c r="F32">
        <v>4.2</v>
      </c>
      <c r="G32">
        <v>1.3000000000000007</v>
      </c>
      <c r="H32">
        <v>120.19999999999999</v>
      </c>
      <c r="I32" s="6">
        <v>0.15806988352745427</v>
      </c>
      <c r="J32">
        <v>0</v>
      </c>
      <c r="K32" s="5">
        <v>120.19999999999999</v>
      </c>
      <c r="L32" s="6">
        <v>0.15806988352745427</v>
      </c>
      <c r="N32" s="17">
        <v>608</v>
      </c>
      <c r="O32" t="s">
        <v>175</v>
      </c>
      <c r="P32">
        <v>79</v>
      </c>
      <c r="Q32">
        <v>0</v>
      </c>
      <c r="R32">
        <v>0</v>
      </c>
      <c r="S32">
        <v>0</v>
      </c>
      <c r="T32">
        <v>79</v>
      </c>
      <c r="U32">
        <v>79</v>
      </c>
      <c r="V32" s="2">
        <v>1</v>
      </c>
      <c r="W32">
        <v>0</v>
      </c>
      <c r="X32">
        <v>79</v>
      </c>
      <c r="Y32" s="2">
        <v>1</v>
      </c>
    </row>
    <row r="33" spans="1:25" x14ac:dyDescent="0.2">
      <c r="A33" s="3" t="s">
        <v>70</v>
      </c>
      <c r="B33" s="18" t="s">
        <v>71</v>
      </c>
      <c r="C33">
        <v>10</v>
      </c>
      <c r="D33">
        <v>2</v>
      </c>
      <c r="E33">
        <v>0</v>
      </c>
      <c r="F33">
        <v>0</v>
      </c>
      <c r="G33">
        <v>8</v>
      </c>
      <c r="H33">
        <v>14.8</v>
      </c>
      <c r="I33" s="6">
        <v>0.67567567567567566</v>
      </c>
      <c r="J33">
        <v>0</v>
      </c>
      <c r="K33" s="5">
        <v>14.8</v>
      </c>
      <c r="L33" s="6">
        <v>0.67567567567567566</v>
      </c>
      <c r="N33" s="17">
        <v>609</v>
      </c>
      <c r="O33" t="s">
        <v>176</v>
      </c>
      <c r="P33">
        <v>97.3</v>
      </c>
      <c r="Q33">
        <v>63.399999999999991</v>
      </c>
      <c r="R33">
        <v>0</v>
      </c>
      <c r="S33">
        <v>0</v>
      </c>
      <c r="T33">
        <v>33.900000000000006</v>
      </c>
      <c r="U33">
        <v>97.5</v>
      </c>
      <c r="V33" s="2">
        <v>0.99794871794871787</v>
      </c>
      <c r="W33">
        <v>0</v>
      </c>
      <c r="X33">
        <v>97.5</v>
      </c>
      <c r="Y33" s="2">
        <v>0.99794871794871787</v>
      </c>
    </row>
    <row r="34" spans="1:25" x14ac:dyDescent="0.2">
      <c r="A34" s="3" t="s">
        <v>72</v>
      </c>
      <c r="B34" s="18" t="s">
        <v>73</v>
      </c>
      <c r="C34">
        <v>483.40000000000015</v>
      </c>
      <c r="D34">
        <v>262.30000000000007</v>
      </c>
      <c r="E34">
        <v>125.5</v>
      </c>
      <c r="F34">
        <v>0</v>
      </c>
      <c r="G34">
        <v>95.60000000000008</v>
      </c>
      <c r="H34">
        <v>954.40000000000032</v>
      </c>
      <c r="I34" s="6">
        <v>0.50649622799664706</v>
      </c>
      <c r="J34">
        <v>0</v>
      </c>
      <c r="K34" s="5">
        <v>954.40000000000032</v>
      </c>
      <c r="L34" s="6">
        <v>0.50649622799664706</v>
      </c>
      <c r="N34" s="17">
        <v>610</v>
      </c>
      <c r="O34" t="s">
        <v>177</v>
      </c>
      <c r="P34">
        <v>16.8</v>
      </c>
      <c r="Q34">
        <v>11.3</v>
      </c>
      <c r="R34">
        <v>0</v>
      </c>
      <c r="S34">
        <v>0</v>
      </c>
      <c r="T34">
        <v>5.5</v>
      </c>
      <c r="U34">
        <v>17.5</v>
      </c>
      <c r="V34" s="2">
        <v>0.96000000000000008</v>
      </c>
      <c r="W34">
        <v>0</v>
      </c>
      <c r="X34">
        <v>17.5</v>
      </c>
      <c r="Y34" s="2">
        <v>0.96000000000000008</v>
      </c>
    </row>
    <row r="35" spans="1:25" x14ac:dyDescent="0.2">
      <c r="A35" s="3" t="s">
        <v>74</v>
      </c>
      <c r="B35" s="18" t="s">
        <v>75</v>
      </c>
      <c r="C35">
        <v>220.79999999999998</v>
      </c>
      <c r="D35">
        <v>43</v>
      </c>
      <c r="E35">
        <v>0</v>
      </c>
      <c r="F35">
        <v>1.7</v>
      </c>
      <c r="G35">
        <v>176.09999999999997</v>
      </c>
      <c r="H35">
        <v>427.5</v>
      </c>
      <c r="I35" s="6">
        <v>0.51649122807017545</v>
      </c>
      <c r="J35">
        <v>0</v>
      </c>
      <c r="K35" s="5">
        <v>427.5</v>
      </c>
      <c r="L35" s="6">
        <v>0.51649122807017545</v>
      </c>
      <c r="N35" s="17">
        <v>701</v>
      </c>
      <c r="O35" t="s">
        <v>178</v>
      </c>
      <c r="P35">
        <v>1.9000000000000001</v>
      </c>
      <c r="Q35">
        <v>1.2000000000000002</v>
      </c>
      <c r="R35">
        <v>0</v>
      </c>
      <c r="S35">
        <v>0</v>
      </c>
      <c r="T35">
        <v>0.7</v>
      </c>
      <c r="U35">
        <v>1.9000000000000001</v>
      </c>
      <c r="V35" s="2">
        <v>1</v>
      </c>
      <c r="W35">
        <v>0</v>
      </c>
      <c r="X35">
        <v>1.9000000000000001</v>
      </c>
      <c r="Y35" s="2">
        <v>1</v>
      </c>
    </row>
    <row r="36" spans="1:25" x14ac:dyDescent="0.2">
      <c r="A36" s="3" t="s">
        <v>76</v>
      </c>
      <c r="B36" s="18" t="s">
        <v>77</v>
      </c>
      <c r="C36">
        <v>5.8000000000000007</v>
      </c>
      <c r="D36">
        <v>9.1000000000000014</v>
      </c>
      <c r="E36">
        <v>0</v>
      </c>
      <c r="F36">
        <v>0</v>
      </c>
      <c r="G36" s="4">
        <v>-3.3000000000000007</v>
      </c>
      <c r="H36">
        <v>12.9</v>
      </c>
      <c r="I36" s="6">
        <v>0.44961240310077522</v>
      </c>
      <c r="J36">
        <v>7.1</v>
      </c>
      <c r="K36" s="5">
        <v>5.8000000000000007</v>
      </c>
      <c r="L36" s="6">
        <v>1</v>
      </c>
      <c r="N36" s="17">
        <v>702</v>
      </c>
      <c r="O36" t="s">
        <v>179</v>
      </c>
      <c r="P36">
        <v>10.299999999999999</v>
      </c>
      <c r="Q36">
        <v>11.700000000000001</v>
      </c>
      <c r="R36">
        <v>0</v>
      </c>
      <c r="S36">
        <v>0</v>
      </c>
      <c r="T36">
        <v>-1.4000000000000021</v>
      </c>
      <c r="U36">
        <v>22.400000000000002</v>
      </c>
      <c r="V36" s="2">
        <v>0.45982142857142849</v>
      </c>
      <c r="W36">
        <v>0</v>
      </c>
      <c r="X36">
        <v>22.400000000000002</v>
      </c>
      <c r="Y36" s="2">
        <v>0.45982142857142849</v>
      </c>
    </row>
    <row r="37" spans="1:25" x14ac:dyDescent="0.2">
      <c r="A37" s="3" t="s">
        <v>78</v>
      </c>
      <c r="B37" s="18" t="s">
        <v>79</v>
      </c>
      <c r="C37">
        <v>503.80000000000047</v>
      </c>
      <c r="D37">
        <v>211.19999999999993</v>
      </c>
      <c r="E37">
        <v>51.199999999999989</v>
      </c>
      <c r="F37">
        <v>0</v>
      </c>
      <c r="G37">
        <v>241.40000000000055</v>
      </c>
      <c r="H37">
        <v>699.40000000000066</v>
      </c>
      <c r="I37" s="6">
        <v>0.72033171289676867</v>
      </c>
      <c r="J37">
        <v>11</v>
      </c>
      <c r="K37" s="5">
        <v>688.40000000000066</v>
      </c>
      <c r="L37" s="6">
        <v>0.73184195235328298</v>
      </c>
      <c r="N37" s="17">
        <v>703</v>
      </c>
      <c r="O37" t="s">
        <v>180</v>
      </c>
      <c r="P37">
        <v>48.9</v>
      </c>
      <c r="Q37">
        <v>24.299999999999997</v>
      </c>
      <c r="R37">
        <v>0</v>
      </c>
      <c r="S37">
        <v>0</v>
      </c>
      <c r="T37">
        <v>24.6</v>
      </c>
      <c r="U37">
        <v>49</v>
      </c>
      <c r="V37" s="2">
        <v>0.99795918367346936</v>
      </c>
      <c r="W37">
        <v>0</v>
      </c>
      <c r="X37">
        <v>49</v>
      </c>
      <c r="Y37" s="2">
        <v>0.99795918367346936</v>
      </c>
    </row>
    <row r="38" spans="1:25" x14ac:dyDescent="0.2">
      <c r="A38" s="3" t="s">
        <v>80</v>
      </c>
      <c r="B38" s="18" t="s">
        <v>81</v>
      </c>
      <c r="C38">
        <v>25.9</v>
      </c>
      <c r="D38">
        <v>18.600000000000001</v>
      </c>
      <c r="E38">
        <v>0</v>
      </c>
      <c r="F38">
        <v>0</v>
      </c>
      <c r="G38">
        <v>7.2999999999999972</v>
      </c>
      <c r="H38">
        <v>712.9</v>
      </c>
      <c r="I38" s="6">
        <v>3.633048113339879E-2</v>
      </c>
      <c r="J38">
        <v>0</v>
      </c>
      <c r="K38" s="5">
        <v>712.9</v>
      </c>
      <c r="L38" s="6">
        <v>3.633048113339879E-2</v>
      </c>
      <c r="N38" s="17">
        <v>704</v>
      </c>
      <c r="O38" t="s">
        <v>181</v>
      </c>
      <c r="P38">
        <v>232.70000000000002</v>
      </c>
      <c r="Q38">
        <v>181.6</v>
      </c>
      <c r="R38">
        <v>7.5</v>
      </c>
      <c r="S38">
        <v>0</v>
      </c>
      <c r="T38">
        <v>43.600000000000023</v>
      </c>
      <c r="U38">
        <v>291</v>
      </c>
      <c r="V38" s="2">
        <v>0.7996563573883162</v>
      </c>
      <c r="W38">
        <v>0</v>
      </c>
      <c r="X38">
        <v>291</v>
      </c>
      <c r="Y38" s="2">
        <v>0.7996563573883162</v>
      </c>
    </row>
    <row r="39" spans="1:25" x14ac:dyDescent="0.2">
      <c r="A39" s="3" t="s">
        <v>82</v>
      </c>
      <c r="B39" s="18" t="s">
        <v>83</v>
      </c>
      <c r="C39">
        <v>0.3</v>
      </c>
      <c r="D39">
        <v>1.4</v>
      </c>
      <c r="E39">
        <v>0</v>
      </c>
      <c r="F39">
        <v>0</v>
      </c>
      <c r="G39">
        <v>-1.0999999999999999</v>
      </c>
      <c r="H39">
        <v>86.2</v>
      </c>
      <c r="I39" s="6">
        <v>3.4802784222737818E-3</v>
      </c>
      <c r="J39">
        <v>0</v>
      </c>
      <c r="K39" s="5">
        <v>86.2</v>
      </c>
      <c r="L39" s="6">
        <v>3.4802784222737818E-3</v>
      </c>
      <c r="N39" s="17">
        <v>705</v>
      </c>
      <c r="O39" t="s">
        <v>182</v>
      </c>
      <c r="P39">
        <v>64</v>
      </c>
      <c r="Q39">
        <v>41.5</v>
      </c>
      <c r="R39">
        <v>0</v>
      </c>
      <c r="S39">
        <v>0</v>
      </c>
      <c r="T39">
        <v>22.5</v>
      </c>
      <c r="U39">
        <v>66.099999999999994</v>
      </c>
      <c r="V39" s="2">
        <v>0.96822995461422101</v>
      </c>
      <c r="W39">
        <v>0</v>
      </c>
      <c r="X39">
        <v>66.099999999999994</v>
      </c>
      <c r="Y39" s="2">
        <v>0.96822995461422101</v>
      </c>
    </row>
    <row r="40" spans="1:25" x14ac:dyDescent="0.2">
      <c r="A40" s="3" t="s">
        <v>84</v>
      </c>
      <c r="B40" s="18" t="s">
        <v>85</v>
      </c>
      <c r="C40">
        <v>74.899999999999991</v>
      </c>
      <c r="D40">
        <v>42</v>
      </c>
      <c r="E40">
        <v>0</v>
      </c>
      <c r="F40">
        <v>5.2000000000000011</v>
      </c>
      <c r="G40">
        <v>27.699999999999989</v>
      </c>
      <c r="H40">
        <v>187</v>
      </c>
      <c r="I40" s="6">
        <v>0.40053475935828875</v>
      </c>
      <c r="J40">
        <v>0</v>
      </c>
      <c r="K40" s="5">
        <v>187</v>
      </c>
      <c r="L40" s="6">
        <v>0.40053475935828875</v>
      </c>
      <c r="N40" s="17">
        <v>706</v>
      </c>
      <c r="O40" t="s">
        <v>183</v>
      </c>
      <c r="P40">
        <v>116.6</v>
      </c>
      <c r="Q40">
        <v>69</v>
      </c>
      <c r="R40">
        <v>0</v>
      </c>
      <c r="S40">
        <v>0</v>
      </c>
      <c r="T40">
        <v>47.599999999999994</v>
      </c>
      <c r="U40">
        <v>121.5</v>
      </c>
      <c r="V40" s="2">
        <v>0.95967078189300403</v>
      </c>
      <c r="W40">
        <v>0</v>
      </c>
      <c r="X40">
        <v>121.5</v>
      </c>
      <c r="Y40" s="2">
        <v>0.95967078189300403</v>
      </c>
    </row>
    <row r="41" spans="1:25" x14ac:dyDescent="0.2">
      <c r="A41" s="3" t="s">
        <v>86</v>
      </c>
      <c r="B41" s="18" t="s">
        <v>87</v>
      </c>
      <c r="C41">
        <v>43.900000000000006</v>
      </c>
      <c r="D41">
        <v>10</v>
      </c>
      <c r="E41">
        <v>0</v>
      </c>
      <c r="F41">
        <v>0</v>
      </c>
      <c r="G41">
        <v>33.900000000000006</v>
      </c>
      <c r="H41">
        <v>56.300000000000011</v>
      </c>
      <c r="I41" s="6">
        <v>0.77975133214920067</v>
      </c>
      <c r="J41">
        <v>0</v>
      </c>
      <c r="K41" s="5">
        <v>56.300000000000011</v>
      </c>
      <c r="L41" s="6">
        <v>0.77975133214920067</v>
      </c>
      <c r="N41" s="17">
        <v>707</v>
      </c>
      <c r="O41" t="s">
        <v>184</v>
      </c>
      <c r="P41">
        <v>13.7</v>
      </c>
      <c r="Q41">
        <v>12.9</v>
      </c>
      <c r="R41">
        <v>0</v>
      </c>
      <c r="S41">
        <v>0</v>
      </c>
      <c r="T41">
        <v>0.79999999999999893</v>
      </c>
      <c r="U41">
        <v>19.8</v>
      </c>
      <c r="V41" s="2">
        <v>0.69191919191919182</v>
      </c>
      <c r="W41">
        <v>0</v>
      </c>
      <c r="X41">
        <v>19.8</v>
      </c>
      <c r="Y41" s="2">
        <v>0.69191919191919182</v>
      </c>
    </row>
    <row r="42" spans="1:25" x14ac:dyDescent="0.2">
      <c r="A42" s="3" t="s">
        <v>88</v>
      </c>
      <c r="B42" s="18" t="s">
        <v>89</v>
      </c>
      <c r="C42">
        <v>8.9</v>
      </c>
      <c r="D42">
        <v>10.200000000000001</v>
      </c>
      <c r="E42">
        <v>0</v>
      </c>
      <c r="F42">
        <v>0</v>
      </c>
      <c r="G42">
        <v>-1.3000000000000007</v>
      </c>
      <c r="H42">
        <v>109.6</v>
      </c>
      <c r="I42" s="6">
        <v>8.1204379562043807E-2</v>
      </c>
      <c r="J42">
        <v>0</v>
      </c>
      <c r="K42" s="5">
        <v>109.6</v>
      </c>
      <c r="L42" s="6">
        <v>8.1204379562043807E-2</v>
      </c>
      <c r="N42" s="17">
        <v>708</v>
      </c>
      <c r="O42" t="s">
        <v>185</v>
      </c>
      <c r="P42">
        <v>21.199999999999996</v>
      </c>
      <c r="Q42">
        <v>23.1</v>
      </c>
      <c r="R42">
        <v>7.9</v>
      </c>
      <c r="S42">
        <v>0</v>
      </c>
      <c r="T42">
        <v>-9.8000000000000043</v>
      </c>
      <c r="U42">
        <v>33.799999999999997</v>
      </c>
      <c r="V42" s="2">
        <v>0.62721893491124248</v>
      </c>
      <c r="W42">
        <v>0</v>
      </c>
      <c r="X42">
        <v>33.799999999999997</v>
      </c>
      <c r="Y42" s="2">
        <v>0.62721893491124248</v>
      </c>
    </row>
    <row r="43" spans="1:25" x14ac:dyDescent="0.2">
      <c r="A43" s="3" t="s">
        <v>90</v>
      </c>
      <c r="B43" s="18" t="s">
        <v>91</v>
      </c>
      <c r="C43">
        <v>43.599999999999994</v>
      </c>
      <c r="D43">
        <v>14</v>
      </c>
      <c r="E43">
        <v>0</v>
      </c>
      <c r="F43">
        <v>0</v>
      </c>
      <c r="G43">
        <v>29.599999999999994</v>
      </c>
      <c r="H43">
        <v>90.7</v>
      </c>
      <c r="I43" s="6">
        <v>0.48070562293274521</v>
      </c>
      <c r="J43">
        <v>0</v>
      </c>
      <c r="K43" s="5">
        <v>90.7</v>
      </c>
      <c r="L43" s="6">
        <v>0.48070562293274521</v>
      </c>
      <c r="N43" s="17">
        <v>709</v>
      </c>
      <c r="O43" t="s">
        <v>186</v>
      </c>
      <c r="P43">
        <v>28.9</v>
      </c>
      <c r="Q43">
        <v>13</v>
      </c>
      <c r="R43">
        <v>0</v>
      </c>
      <c r="S43">
        <v>0</v>
      </c>
      <c r="T43">
        <v>15.899999999999999</v>
      </c>
      <c r="U43">
        <v>35.199999999999996</v>
      </c>
      <c r="V43" s="2">
        <v>0.82102272727272729</v>
      </c>
      <c r="W43">
        <v>0</v>
      </c>
      <c r="X43">
        <v>35.199999999999996</v>
      </c>
      <c r="Y43" s="2">
        <v>0.82102272727272729</v>
      </c>
    </row>
    <row r="44" spans="1:25" x14ac:dyDescent="0.2">
      <c r="A44" s="3" t="s">
        <v>92</v>
      </c>
      <c r="B44" s="18" t="s">
        <v>93</v>
      </c>
      <c r="C44">
        <v>157.30000000000001</v>
      </c>
      <c r="D44">
        <v>47.5</v>
      </c>
      <c r="E44">
        <v>80.5</v>
      </c>
      <c r="F44">
        <v>2.7</v>
      </c>
      <c r="G44">
        <v>26.600000000000023</v>
      </c>
      <c r="H44">
        <v>439.70000000000005</v>
      </c>
      <c r="I44" s="6">
        <v>0.35774391630657265</v>
      </c>
      <c r="J44">
        <v>0.89999999999999991</v>
      </c>
      <c r="K44" s="5">
        <v>438.80000000000007</v>
      </c>
      <c r="L44" s="6">
        <v>0.35847766636280765</v>
      </c>
      <c r="N44" s="17">
        <v>710</v>
      </c>
      <c r="O44" t="s">
        <v>187</v>
      </c>
      <c r="P44">
        <v>118.4</v>
      </c>
      <c r="Q44">
        <v>60.2</v>
      </c>
      <c r="R44">
        <v>0</v>
      </c>
      <c r="S44">
        <v>0</v>
      </c>
      <c r="T44">
        <v>58.2</v>
      </c>
      <c r="U44">
        <v>167.2</v>
      </c>
      <c r="V44" s="2">
        <v>0.70813397129186606</v>
      </c>
      <c r="W44">
        <v>0</v>
      </c>
      <c r="X44">
        <v>167.2</v>
      </c>
      <c r="Y44" s="2">
        <v>0.70813397129186606</v>
      </c>
    </row>
    <row r="45" spans="1:25" x14ac:dyDescent="0.2">
      <c r="A45" s="3" t="s">
        <v>94</v>
      </c>
      <c r="B45" s="18" t="s">
        <v>95</v>
      </c>
      <c r="C45">
        <v>31.7</v>
      </c>
      <c r="D45">
        <v>10.799999999999999</v>
      </c>
      <c r="E45">
        <v>0</v>
      </c>
      <c r="F45">
        <v>0</v>
      </c>
      <c r="G45" s="4">
        <v>20.9</v>
      </c>
      <c r="H45">
        <v>43.599999999999994</v>
      </c>
      <c r="I45" s="6">
        <v>0.72706422018348627</v>
      </c>
      <c r="J45">
        <v>0.2</v>
      </c>
      <c r="K45" s="5">
        <v>43.399999999999991</v>
      </c>
      <c r="L45" s="6">
        <v>0.73041474654377891</v>
      </c>
      <c r="N45" s="17">
        <v>801</v>
      </c>
      <c r="O45" t="s">
        <v>43</v>
      </c>
      <c r="P45">
        <v>19.000000000000004</v>
      </c>
      <c r="Q45">
        <v>12.1</v>
      </c>
      <c r="R45">
        <v>0</v>
      </c>
      <c r="S45">
        <v>0</v>
      </c>
      <c r="T45">
        <v>6.9000000000000039</v>
      </c>
      <c r="U45">
        <v>22.600000000000005</v>
      </c>
      <c r="V45" s="2">
        <v>0.84070796460176989</v>
      </c>
      <c r="W45">
        <v>0</v>
      </c>
      <c r="X45">
        <v>22.600000000000005</v>
      </c>
      <c r="Y45" s="2">
        <v>0.84070796460176989</v>
      </c>
    </row>
    <row r="46" spans="1:25" x14ac:dyDescent="0.2">
      <c r="A46" s="3" t="s">
        <v>96</v>
      </c>
      <c r="B46" s="18" t="s">
        <v>97</v>
      </c>
      <c r="C46">
        <v>39.799999999999997</v>
      </c>
      <c r="D46">
        <v>10.8</v>
      </c>
      <c r="E46">
        <v>0</v>
      </c>
      <c r="F46">
        <v>0</v>
      </c>
      <c r="G46">
        <v>28.999999999999996</v>
      </c>
      <c r="H46">
        <v>84</v>
      </c>
      <c r="I46" s="6">
        <v>0.47380952380952379</v>
      </c>
      <c r="J46">
        <v>6.5</v>
      </c>
      <c r="K46" s="5">
        <v>77.5</v>
      </c>
      <c r="L46" s="6">
        <v>0.51354838709677419</v>
      </c>
      <c r="N46" s="17">
        <v>802</v>
      </c>
      <c r="O46" t="s">
        <v>11</v>
      </c>
      <c r="P46">
        <v>19.2</v>
      </c>
      <c r="Q46">
        <v>8.5999999999999979</v>
      </c>
      <c r="R46">
        <v>0</v>
      </c>
      <c r="S46">
        <v>0</v>
      </c>
      <c r="T46">
        <v>10.600000000000001</v>
      </c>
      <c r="U46">
        <v>22.8</v>
      </c>
      <c r="V46" s="2">
        <v>0.84210526315789469</v>
      </c>
      <c r="W46">
        <v>0</v>
      </c>
      <c r="X46">
        <v>22.8</v>
      </c>
      <c r="Y46" s="2">
        <v>0.84210526315789469</v>
      </c>
    </row>
    <row r="47" spans="1:25" x14ac:dyDescent="0.2">
      <c r="A47" s="3" t="s">
        <v>98</v>
      </c>
      <c r="B47" s="18" t="s">
        <v>99</v>
      </c>
      <c r="C47">
        <v>1.2000000000000002</v>
      </c>
      <c r="D47">
        <v>1</v>
      </c>
      <c r="E47">
        <v>0</v>
      </c>
      <c r="F47">
        <v>0</v>
      </c>
      <c r="G47">
        <v>0.20000000000000018</v>
      </c>
      <c r="H47">
        <v>1.3</v>
      </c>
      <c r="I47" s="6">
        <v>0.92307692307692313</v>
      </c>
      <c r="J47">
        <v>0</v>
      </c>
      <c r="K47" s="5">
        <v>1.3</v>
      </c>
      <c r="L47" s="6">
        <v>0.92307692307692313</v>
      </c>
      <c r="N47" s="17">
        <v>901</v>
      </c>
      <c r="O47" t="s">
        <v>188</v>
      </c>
      <c r="P47">
        <v>11.2</v>
      </c>
      <c r="Q47">
        <v>5.4</v>
      </c>
      <c r="R47">
        <v>0</v>
      </c>
      <c r="S47">
        <v>0</v>
      </c>
      <c r="T47">
        <v>5.7999999999999989</v>
      </c>
      <c r="U47">
        <v>12.299999999999999</v>
      </c>
      <c r="V47" s="2">
        <v>0.91056910569105698</v>
      </c>
      <c r="W47">
        <v>0</v>
      </c>
      <c r="X47">
        <v>12.299999999999999</v>
      </c>
      <c r="Y47" s="2">
        <v>0.91056910569105698</v>
      </c>
    </row>
    <row r="48" spans="1:25" x14ac:dyDescent="0.2">
      <c r="A48" s="3" t="s">
        <v>100</v>
      </c>
      <c r="B48" s="18" t="s">
        <v>101</v>
      </c>
      <c r="C48">
        <v>12</v>
      </c>
      <c r="D48">
        <v>8.9</v>
      </c>
      <c r="E48">
        <v>0</v>
      </c>
      <c r="F48">
        <v>0</v>
      </c>
      <c r="G48">
        <v>3.0999999999999996</v>
      </c>
      <c r="H48">
        <v>21</v>
      </c>
      <c r="I48" s="6">
        <v>0.5714285714285714</v>
      </c>
      <c r="J48">
        <v>0</v>
      </c>
      <c r="K48" s="5">
        <v>21</v>
      </c>
      <c r="L48" s="6">
        <v>0.5714285714285714</v>
      </c>
      <c r="N48" s="17">
        <v>902</v>
      </c>
      <c r="O48" t="s">
        <v>189</v>
      </c>
      <c r="P48">
        <v>20.8</v>
      </c>
      <c r="Q48">
        <v>7.1</v>
      </c>
      <c r="R48">
        <v>0</v>
      </c>
      <c r="S48">
        <v>0</v>
      </c>
      <c r="T48">
        <v>13.700000000000001</v>
      </c>
      <c r="U48">
        <v>21.2</v>
      </c>
      <c r="V48" s="2">
        <v>0.98113207547169823</v>
      </c>
      <c r="W48">
        <v>0</v>
      </c>
      <c r="X48">
        <v>21.2</v>
      </c>
      <c r="Y48" s="2">
        <v>0.98113207547169823</v>
      </c>
    </row>
    <row r="49" spans="1:25" x14ac:dyDescent="0.2">
      <c r="A49" s="3" t="s">
        <v>102</v>
      </c>
      <c r="B49" s="18" t="s">
        <v>103</v>
      </c>
      <c r="C49">
        <v>27.2</v>
      </c>
      <c r="D49">
        <v>8.8000000000000007</v>
      </c>
      <c r="E49">
        <v>0</v>
      </c>
      <c r="F49">
        <v>0.60000000000000009</v>
      </c>
      <c r="G49">
        <v>17.799999999999997</v>
      </c>
      <c r="H49">
        <v>101.8</v>
      </c>
      <c r="I49" s="6">
        <v>0.26719056974459726</v>
      </c>
      <c r="J49">
        <v>0</v>
      </c>
      <c r="K49" s="5">
        <v>101.8</v>
      </c>
      <c r="L49" s="6">
        <v>0.26719056974459726</v>
      </c>
      <c r="N49" s="17">
        <v>903</v>
      </c>
      <c r="O49" t="s">
        <v>190</v>
      </c>
      <c r="P49">
        <v>4.0000000000000009</v>
      </c>
      <c r="Q49">
        <v>0</v>
      </c>
      <c r="R49">
        <v>0</v>
      </c>
      <c r="S49">
        <v>0</v>
      </c>
      <c r="T49">
        <v>4.0000000000000009</v>
      </c>
      <c r="U49">
        <v>4.0000000000000009</v>
      </c>
      <c r="V49" s="2">
        <v>1</v>
      </c>
      <c r="W49">
        <v>0</v>
      </c>
      <c r="X49">
        <v>4.0000000000000009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23.400000000000002</v>
      </c>
      <c r="D50">
        <v>15.4</v>
      </c>
      <c r="E50">
        <v>0</v>
      </c>
      <c r="F50">
        <v>0</v>
      </c>
      <c r="G50">
        <v>8.0000000000000018</v>
      </c>
      <c r="H50">
        <v>79.8</v>
      </c>
      <c r="I50" s="6">
        <v>0.29323308270676696</v>
      </c>
      <c r="J50">
        <v>0</v>
      </c>
      <c r="K50" s="5">
        <v>79.8</v>
      </c>
      <c r="L50" s="6">
        <v>0.29323308270676696</v>
      </c>
      <c r="N50" s="17">
        <v>904</v>
      </c>
      <c r="O50" t="s">
        <v>191</v>
      </c>
      <c r="P50">
        <v>28.1</v>
      </c>
      <c r="Q50">
        <v>55.8</v>
      </c>
      <c r="R50">
        <v>0</v>
      </c>
      <c r="S50">
        <v>0</v>
      </c>
      <c r="T50">
        <v>-27.699999999999996</v>
      </c>
      <c r="U50">
        <v>141.89999999999998</v>
      </c>
      <c r="V50" s="2">
        <v>0.19802677942212829</v>
      </c>
      <c r="W50">
        <v>12.999999999999998</v>
      </c>
      <c r="X50">
        <v>128.89999999999998</v>
      </c>
      <c r="Y50" s="2">
        <v>0.2179984484096199</v>
      </c>
    </row>
    <row r="51" spans="1:25" x14ac:dyDescent="0.2">
      <c r="A51" s="3" t="s">
        <v>106</v>
      </c>
      <c r="B51" s="18" t="s">
        <v>107</v>
      </c>
      <c r="C51">
        <v>162.4</v>
      </c>
      <c r="D51">
        <v>74.900000000000006</v>
      </c>
      <c r="E51">
        <v>0</v>
      </c>
      <c r="F51">
        <v>0</v>
      </c>
      <c r="G51">
        <v>87.5</v>
      </c>
      <c r="H51">
        <v>200.10000000000002</v>
      </c>
      <c r="I51" s="6">
        <v>0.81159420289855067</v>
      </c>
      <c r="J51">
        <v>0</v>
      </c>
      <c r="K51" s="5">
        <v>200.10000000000002</v>
      </c>
      <c r="L51" s="6">
        <v>0.81159420289855067</v>
      </c>
      <c r="N51" s="17">
        <v>905</v>
      </c>
      <c r="O51" t="s">
        <v>192</v>
      </c>
      <c r="P51">
        <v>105.1</v>
      </c>
      <c r="Q51">
        <v>37.000000000000007</v>
      </c>
      <c r="R51">
        <v>26.5</v>
      </c>
      <c r="S51">
        <v>0</v>
      </c>
      <c r="T51">
        <v>41.599999999999987</v>
      </c>
      <c r="U51">
        <v>142.59999999999997</v>
      </c>
      <c r="V51" s="2">
        <v>0.73702664796633954</v>
      </c>
      <c r="W51">
        <v>8</v>
      </c>
      <c r="X51">
        <v>134.59999999999997</v>
      </c>
      <c r="Y51" s="2">
        <v>0.78083209509658258</v>
      </c>
    </row>
    <row r="52" spans="1:25" x14ac:dyDescent="0.2">
      <c r="A52" s="3" t="s">
        <v>108</v>
      </c>
      <c r="B52" s="18" t="s">
        <v>109</v>
      </c>
      <c r="C52">
        <v>8.3999999999999986</v>
      </c>
      <c r="D52">
        <v>8.7000000000000011</v>
      </c>
      <c r="E52">
        <v>0</v>
      </c>
      <c r="F52">
        <v>0</v>
      </c>
      <c r="G52">
        <v>-0.30000000000000249</v>
      </c>
      <c r="H52">
        <v>26.599999999999998</v>
      </c>
      <c r="I52" s="6">
        <v>0.31578947368421051</v>
      </c>
      <c r="J52">
        <v>0</v>
      </c>
      <c r="K52" s="5">
        <v>26.599999999999998</v>
      </c>
      <c r="L52" s="6">
        <v>0.31578947368421051</v>
      </c>
      <c r="N52" s="17">
        <v>1001</v>
      </c>
      <c r="O52" t="s">
        <v>193</v>
      </c>
      <c r="P52">
        <v>17.200000000000003</v>
      </c>
      <c r="Q52">
        <v>6.3</v>
      </c>
      <c r="R52">
        <v>4.8</v>
      </c>
      <c r="S52">
        <v>0</v>
      </c>
      <c r="T52">
        <v>6.1000000000000032</v>
      </c>
      <c r="U52">
        <v>22.200000000000003</v>
      </c>
      <c r="V52" s="2">
        <v>0.77477477477477485</v>
      </c>
      <c r="W52">
        <v>0</v>
      </c>
      <c r="X52">
        <v>22.200000000000003</v>
      </c>
      <c r="Y52" s="2">
        <v>0.77477477477477485</v>
      </c>
    </row>
    <row r="53" spans="1:25" x14ac:dyDescent="0.2">
      <c r="A53" s="3" t="s">
        <v>110</v>
      </c>
      <c r="B53" s="18" t="s">
        <v>111</v>
      </c>
      <c r="C53">
        <v>19.800000000000004</v>
      </c>
      <c r="D53">
        <v>5.8999999999999986</v>
      </c>
      <c r="E53">
        <v>0</v>
      </c>
      <c r="F53">
        <v>0</v>
      </c>
      <c r="G53">
        <v>13.900000000000006</v>
      </c>
      <c r="H53">
        <v>21.600000000000005</v>
      </c>
      <c r="I53" s="6">
        <v>0.91666666666666663</v>
      </c>
      <c r="J53">
        <v>0</v>
      </c>
      <c r="K53" s="5">
        <v>21.600000000000005</v>
      </c>
      <c r="L53" s="6">
        <v>0.91666666666666663</v>
      </c>
      <c r="N53" s="17">
        <v>1002</v>
      </c>
      <c r="O53" t="s">
        <v>194</v>
      </c>
      <c r="P53">
        <v>281.8</v>
      </c>
      <c r="Q53">
        <v>121.5</v>
      </c>
      <c r="R53">
        <v>103.5</v>
      </c>
      <c r="S53">
        <v>0</v>
      </c>
      <c r="T53">
        <v>56.800000000000011</v>
      </c>
      <c r="U53">
        <v>460.40000000000003</v>
      </c>
      <c r="V53" s="2">
        <v>0.61207645525629883</v>
      </c>
      <c r="W53">
        <v>0</v>
      </c>
      <c r="X53">
        <v>460.40000000000003</v>
      </c>
      <c r="Y53" s="2">
        <v>0.61207645525629883</v>
      </c>
    </row>
    <row r="54" spans="1:25" x14ac:dyDescent="0.2">
      <c r="A54" s="3" t="s">
        <v>112</v>
      </c>
      <c r="B54" s="18" t="s">
        <v>113</v>
      </c>
      <c r="C54">
        <v>1.7000000000000002</v>
      </c>
      <c r="D54">
        <v>2</v>
      </c>
      <c r="E54">
        <v>0</v>
      </c>
      <c r="F54">
        <v>0</v>
      </c>
      <c r="G54">
        <v>-0.29999999999999982</v>
      </c>
      <c r="H54">
        <v>4.3</v>
      </c>
      <c r="I54" s="6">
        <v>0.39534883720930236</v>
      </c>
      <c r="J54">
        <v>0</v>
      </c>
      <c r="K54" s="5">
        <v>4.3</v>
      </c>
      <c r="L54" s="6">
        <v>0.39534883720930236</v>
      </c>
      <c r="N54" s="17">
        <v>1003</v>
      </c>
      <c r="O54" t="s">
        <v>195</v>
      </c>
      <c r="P54">
        <v>2.1</v>
      </c>
      <c r="Q54">
        <v>0.79999999999999993</v>
      </c>
      <c r="R54">
        <v>0</v>
      </c>
      <c r="S54">
        <v>0</v>
      </c>
      <c r="T54">
        <v>1.3000000000000003</v>
      </c>
      <c r="U54">
        <v>2.2000000000000002</v>
      </c>
      <c r="V54" s="2">
        <v>0.95454545454545447</v>
      </c>
      <c r="W54">
        <v>0</v>
      </c>
      <c r="X54">
        <v>2.2000000000000002</v>
      </c>
      <c r="Y54" s="2">
        <v>0.95454545454545447</v>
      </c>
    </row>
    <row r="55" spans="1:25" x14ac:dyDescent="0.2">
      <c r="A55" s="3" t="s">
        <v>114</v>
      </c>
      <c r="B55" s="18" t="s">
        <v>115</v>
      </c>
      <c r="C55">
        <v>136.09999999999997</v>
      </c>
      <c r="D55">
        <v>80.09999999999998</v>
      </c>
      <c r="E55">
        <v>0</v>
      </c>
      <c r="F55">
        <v>0</v>
      </c>
      <c r="G55">
        <v>55.999999999999986</v>
      </c>
      <c r="H55">
        <v>140.99999999999997</v>
      </c>
      <c r="I55" s="6">
        <v>0.96524822695035462</v>
      </c>
      <c r="J55">
        <v>0</v>
      </c>
      <c r="K55" s="5">
        <v>140.99999999999997</v>
      </c>
      <c r="L55" s="6">
        <v>0.96524822695035462</v>
      </c>
      <c r="N55" s="17">
        <v>1004</v>
      </c>
      <c r="O55" t="s">
        <v>196</v>
      </c>
      <c r="P55">
        <v>10.8</v>
      </c>
      <c r="Q55">
        <v>3.7</v>
      </c>
      <c r="R55">
        <v>0</v>
      </c>
      <c r="S55">
        <v>0</v>
      </c>
      <c r="T55">
        <v>7.1000000000000005</v>
      </c>
      <c r="U55">
        <v>13.799999999999999</v>
      </c>
      <c r="V55" s="2">
        <v>0.78260869565217406</v>
      </c>
      <c r="W55">
        <v>3</v>
      </c>
      <c r="X55">
        <v>10.799999999999999</v>
      </c>
      <c r="Y55" s="2">
        <v>1.0000000000000002</v>
      </c>
    </row>
    <row r="56" spans="1:25" x14ac:dyDescent="0.2">
      <c r="A56" s="3" t="s">
        <v>116</v>
      </c>
      <c r="B56" s="18" t="s">
        <v>117</v>
      </c>
      <c r="C56">
        <v>1.2999999999999998</v>
      </c>
      <c r="D56">
        <v>4.0999999999999996</v>
      </c>
      <c r="E56">
        <v>0</v>
      </c>
      <c r="F56">
        <v>0.30000000000000004</v>
      </c>
      <c r="G56">
        <v>-3.0999999999999996</v>
      </c>
      <c r="H56">
        <v>11.399999999999997</v>
      </c>
      <c r="I56" s="6">
        <v>0.11403508771929827</v>
      </c>
      <c r="J56">
        <v>0.2</v>
      </c>
      <c r="K56" s="5">
        <v>11.199999999999998</v>
      </c>
      <c r="L56" s="6">
        <v>0.11607142857142858</v>
      </c>
      <c r="N56" s="17">
        <v>1005</v>
      </c>
      <c r="O56" t="s">
        <v>197</v>
      </c>
      <c r="P56">
        <v>8.7000000000000011</v>
      </c>
      <c r="Q56">
        <v>3.6</v>
      </c>
      <c r="R56">
        <v>0</v>
      </c>
      <c r="S56">
        <v>0</v>
      </c>
      <c r="T56">
        <v>5.1000000000000014</v>
      </c>
      <c r="U56">
        <v>9.5</v>
      </c>
      <c r="V56" s="2">
        <v>0.9157894736842106</v>
      </c>
      <c r="W56">
        <v>0</v>
      </c>
      <c r="X56">
        <v>9.5</v>
      </c>
      <c r="Y56" s="2">
        <v>0.9157894736842106</v>
      </c>
    </row>
    <row r="57" spans="1:25" x14ac:dyDescent="0.2">
      <c r="A57" s="3" t="s">
        <v>118</v>
      </c>
      <c r="B57" s="18" t="s">
        <v>119</v>
      </c>
      <c r="C57">
        <v>12.2</v>
      </c>
      <c r="D57">
        <v>23.799999999999997</v>
      </c>
      <c r="E57">
        <v>3.2</v>
      </c>
      <c r="F57">
        <v>0</v>
      </c>
      <c r="G57">
        <v>-14.799999999999997</v>
      </c>
      <c r="H57">
        <v>145.19999999999999</v>
      </c>
      <c r="I57" s="6">
        <v>8.4022038567493115E-2</v>
      </c>
      <c r="J57">
        <v>0</v>
      </c>
      <c r="K57" s="5">
        <v>145.19999999999999</v>
      </c>
      <c r="L57" s="6">
        <v>8.4022038567493115E-2</v>
      </c>
      <c r="N57" s="17">
        <v>1006</v>
      </c>
      <c r="O57" t="s">
        <v>198</v>
      </c>
      <c r="P57">
        <v>0.2</v>
      </c>
      <c r="Q57">
        <v>0</v>
      </c>
      <c r="R57">
        <v>0</v>
      </c>
      <c r="S57">
        <v>0</v>
      </c>
      <c r="T57">
        <v>0.2</v>
      </c>
      <c r="U57">
        <v>88.699999999999989</v>
      </c>
      <c r="V57" s="2">
        <v>2.2547914317925595E-3</v>
      </c>
      <c r="W57">
        <v>0</v>
      </c>
      <c r="X57">
        <v>88.699999999999989</v>
      </c>
      <c r="Y57" s="2">
        <v>2.2547914317925595E-3</v>
      </c>
    </row>
    <row r="58" spans="1:25" x14ac:dyDescent="0.2">
      <c r="A58" s="3" t="s">
        <v>120</v>
      </c>
      <c r="B58" s="18" t="s">
        <v>121</v>
      </c>
      <c r="C58">
        <v>40</v>
      </c>
      <c r="D58">
        <v>7.5999999999999988</v>
      </c>
      <c r="E58">
        <v>0</v>
      </c>
      <c r="F58">
        <v>0</v>
      </c>
      <c r="G58">
        <v>32.4</v>
      </c>
      <c r="H58">
        <v>59.599999999999994</v>
      </c>
      <c r="I58" s="6">
        <v>0.67114093959731547</v>
      </c>
      <c r="J58">
        <v>0</v>
      </c>
      <c r="K58" s="5">
        <v>59.599999999999994</v>
      </c>
      <c r="L58" s="6">
        <v>0.67114093959731547</v>
      </c>
    </row>
    <row r="59" spans="1:25" x14ac:dyDescent="0.2">
      <c r="A59" s="3" t="s">
        <v>122</v>
      </c>
      <c r="B59" s="18" t="s">
        <v>123</v>
      </c>
      <c r="C59">
        <v>20.700000000000003</v>
      </c>
      <c r="D59">
        <v>7.5</v>
      </c>
      <c r="E59">
        <v>0</v>
      </c>
      <c r="F59">
        <v>0</v>
      </c>
      <c r="G59">
        <v>13.200000000000003</v>
      </c>
      <c r="H59">
        <v>21.1</v>
      </c>
      <c r="I59" s="6">
        <v>0.98104265402843605</v>
      </c>
      <c r="J59">
        <v>0</v>
      </c>
      <c r="K59" s="5">
        <v>21.1</v>
      </c>
      <c r="L59" s="6">
        <v>0.98104265402843605</v>
      </c>
      <c r="O59" t="s">
        <v>213</v>
      </c>
    </row>
    <row r="60" spans="1:25" x14ac:dyDescent="0.2">
      <c r="O60" t="s">
        <v>214</v>
      </c>
      <c r="P60" s="32">
        <f>SUM(P2:P59)</f>
        <v>3854.3000000000006</v>
      </c>
      <c r="Q60" s="32">
        <f t="shared" ref="Q60:X60" si="0">SUM(Q2:Q59)</f>
        <v>1758.1999999999996</v>
      </c>
      <c r="R60" s="32">
        <f t="shared" si="0"/>
        <v>398.29999999999995</v>
      </c>
      <c r="S60" s="32">
        <f t="shared" si="0"/>
        <v>20.900000000000002</v>
      </c>
      <c r="T60" s="32">
        <f t="shared" si="0"/>
        <v>1676.8999999999994</v>
      </c>
      <c r="U60" s="32">
        <f t="shared" si="0"/>
        <v>9362.3000000000029</v>
      </c>
      <c r="V60" s="33">
        <f>P60/U60</f>
        <v>0.41168302660670986</v>
      </c>
      <c r="W60" s="32">
        <f t="shared" si="0"/>
        <v>399.70000000000005</v>
      </c>
      <c r="X60" s="32">
        <f t="shared" si="0"/>
        <v>8962.6000000000022</v>
      </c>
      <c r="Y60" s="33">
        <f>P60/X60</f>
        <v>0.43004262156070777</v>
      </c>
    </row>
    <row r="61" spans="1:25" x14ac:dyDescent="0.2">
      <c r="C61" s="32">
        <f>SUM(C2:C60)</f>
        <v>3854.3000000000015</v>
      </c>
      <c r="D61" s="32">
        <f t="shared" ref="D61:K61" si="1">SUM(D2:D60)</f>
        <v>1758.1999999999998</v>
      </c>
      <c r="E61" s="32">
        <f t="shared" si="1"/>
        <v>398.29999999999995</v>
      </c>
      <c r="F61" s="32">
        <f t="shared" si="1"/>
        <v>20.9</v>
      </c>
      <c r="G61" s="32">
        <f t="shared" si="1"/>
        <v>1676.9000000000015</v>
      </c>
      <c r="H61" s="32">
        <f t="shared" si="1"/>
        <v>9362.2999999999993</v>
      </c>
      <c r="I61" s="33">
        <f>C61/H61</f>
        <v>0.41168302660671008</v>
      </c>
      <c r="J61" s="32">
        <f t="shared" si="1"/>
        <v>399.7</v>
      </c>
      <c r="K61" s="32">
        <f t="shared" si="1"/>
        <v>8962.6000000000022</v>
      </c>
      <c r="L61" s="33">
        <f>C61/K61</f>
        <v>0.43004262156070788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3854.3000000000015</v>
      </c>
      <c r="Q62" s="32">
        <v>1758.1999999999998</v>
      </c>
      <c r="R62" s="32">
        <v>398.29999999999995</v>
      </c>
      <c r="S62" s="32">
        <v>20.9</v>
      </c>
      <c r="T62" s="32">
        <v>1676.9000000000015</v>
      </c>
      <c r="U62" s="32">
        <v>9362.2999999999993</v>
      </c>
      <c r="V62" s="33">
        <v>0.41168302660671008</v>
      </c>
      <c r="W62" s="32">
        <v>399.7</v>
      </c>
      <c r="X62" s="32">
        <v>8962.6000000000022</v>
      </c>
      <c r="Y62" s="33">
        <v>0.43004262156070788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P64" s="32"/>
      <c r="Q64" s="32"/>
      <c r="R64" s="32"/>
      <c r="S64" s="32"/>
      <c r="T64" s="32"/>
      <c r="U64" s="32"/>
      <c r="V64" s="33"/>
      <c r="W64" s="32"/>
      <c r="X64" s="32"/>
      <c r="Y64" s="33"/>
    </row>
    <row r="65" spans="15:25" x14ac:dyDescent="0.2">
      <c r="O65" s="258" t="s">
        <v>324</v>
      </c>
      <c r="P65" s="255">
        <v>3853.1000000000008</v>
      </c>
      <c r="Q65" s="255">
        <v>1759.3999999999996</v>
      </c>
      <c r="R65" s="255">
        <v>398.29999999999995</v>
      </c>
      <c r="S65" s="255">
        <v>20.900000000000002</v>
      </c>
      <c r="T65" s="255">
        <v>1674.4999999999993</v>
      </c>
      <c r="U65" s="255">
        <v>9374.5000000000036</v>
      </c>
      <c r="V65" s="256">
        <v>0.41101925436023246</v>
      </c>
      <c r="W65" s="255">
        <v>400</v>
      </c>
      <c r="X65" s="255">
        <v>8974.5000000000036</v>
      </c>
      <c r="Y65" s="256">
        <v>0.42933868182071416</v>
      </c>
    </row>
    <row r="66" spans="15:25" x14ac:dyDescent="0.2">
      <c r="O66" s="258" t="s">
        <v>323</v>
      </c>
      <c r="P66" s="255">
        <f>P65-P60</f>
        <v>-1.1999999999998181</v>
      </c>
      <c r="Q66" s="255">
        <f t="shared" ref="Q66:Y66" si="2">Q65-Q60</f>
        <v>1.2000000000000455</v>
      </c>
      <c r="R66" s="255">
        <f t="shared" si="2"/>
        <v>0</v>
      </c>
      <c r="S66" s="255">
        <f t="shared" si="2"/>
        <v>0</v>
      </c>
      <c r="T66" s="255">
        <f t="shared" si="2"/>
        <v>-2.4000000000000909</v>
      </c>
      <c r="U66" s="255">
        <f t="shared" si="2"/>
        <v>12.200000000000728</v>
      </c>
      <c r="V66" s="255">
        <f t="shared" si="2"/>
        <v>-6.6377224647740096E-4</v>
      </c>
      <c r="W66" s="255">
        <f t="shared" si="2"/>
        <v>0.29999999999995453</v>
      </c>
      <c r="X66" s="255">
        <f t="shared" si="2"/>
        <v>11.900000000001455</v>
      </c>
      <c r="Y66" s="255">
        <f t="shared" si="2"/>
        <v>-7.039397399936087E-4</v>
      </c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9"/>
  <sheetViews>
    <sheetView topLeftCell="E37" workbookViewId="0">
      <selection activeCell="O69" sqref="O69"/>
    </sheetView>
  </sheetViews>
  <sheetFormatPr defaultRowHeight="12.75" x14ac:dyDescent="0.2"/>
  <cols>
    <col min="4" max="4" width="11" customWidth="1"/>
    <col min="6" max="6" width="9.42578125" customWidth="1"/>
    <col min="11" max="11" width="10.5703125" customWidth="1"/>
    <col min="12" max="12" width="11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</v>
      </c>
      <c r="E1" s="1" t="s">
        <v>2</v>
      </c>
      <c r="F1" s="1" t="s">
        <v>130</v>
      </c>
      <c r="G1" s="1" t="s">
        <v>4</v>
      </c>
      <c r="H1" s="1" t="s">
        <v>142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6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6">
        <v>0</v>
      </c>
      <c r="J2">
        <f>H2-K2</f>
        <v>0</v>
      </c>
      <c r="K2" s="5">
        <v>0</v>
      </c>
      <c r="L2" s="6">
        <v>0</v>
      </c>
      <c r="N2" s="17">
        <v>101</v>
      </c>
      <c r="O2" t="s">
        <v>147</v>
      </c>
      <c r="P2">
        <v>2.5</v>
      </c>
      <c r="Q2">
        <v>1</v>
      </c>
      <c r="R2">
        <v>0</v>
      </c>
      <c r="S2">
        <v>0.1</v>
      </c>
      <c r="T2">
        <v>1.4</v>
      </c>
      <c r="U2">
        <v>294</v>
      </c>
      <c r="V2" s="2">
        <v>8.5034013605442185E-3</v>
      </c>
      <c r="W2">
        <f>U2-X2</f>
        <v>34.899999999999977</v>
      </c>
      <c r="X2">
        <v>259.10000000000002</v>
      </c>
      <c r="Y2" s="2">
        <v>9.6487842531840975E-3</v>
      </c>
    </row>
    <row r="3" spans="1:25" x14ac:dyDescent="0.2">
      <c r="A3" s="3" t="s">
        <v>10</v>
      </c>
      <c r="B3" s="18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6">
        <v>0</v>
      </c>
      <c r="J3">
        <f t="shared" ref="J3:J59" si="0">H3-K3</f>
        <v>0</v>
      </c>
      <c r="K3" s="5">
        <v>0</v>
      </c>
      <c r="L3" s="6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f t="shared" ref="W3:W57" si="1">U3-X3</f>
        <v>0</v>
      </c>
      <c r="X3">
        <v>0</v>
      </c>
      <c r="Y3" s="2">
        <v>0</v>
      </c>
    </row>
    <row r="4" spans="1:25" x14ac:dyDescent="0.2">
      <c r="A4" s="3" t="s">
        <v>12</v>
      </c>
      <c r="B4" s="18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6">
        <v>0</v>
      </c>
      <c r="J4">
        <f t="shared" si="0"/>
        <v>0</v>
      </c>
      <c r="K4" s="5">
        <v>0</v>
      </c>
      <c r="L4" s="6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f t="shared" si="1"/>
        <v>0</v>
      </c>
      <c r="X4">
        <v>0</v>
      </c>
      <c r="Y4" s="2">
        <v>0</v>
      </c>
    </row>
    <row r="5" spans="1:25" x14ac:dyDescent="0.2">
      <c r="A5" s="3" t="s">
        <v>14</v>
      </c>
      <c r="B5" s="18" t="s">
        <v>15</v>
      </c>
      <c r="C5">
        <v>8.6999999999999993</v>
      </c>
      <c r="D5">
        <v>0.5</v>
      </c>
      <c r="E5">
        <v>0</v>
      </c>
      <c r="F5">
        <v>12.5</v>
      </c>
      <c r="G5">
        <v>-4.3000000000000007</v>
      </c>
      <c r="H5">
        <v>100.7</v>
      </c>
      <c r="I5" s="6">
        <v>8.639523336643494E-2</v>
      </c>
      <c r="J5">
        <f t="shared" si="0"/>
        <v>2.0999999999999943</v>
      </c>
      <c r="K5" s="5">
        <v>98.600000000000009</v>
      </c>
      <c r="L5" s="6">
        <v>8.8235294117647051E-2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f t="shared" si="1"/>
        <v>0</v>
      </c>
      <c r="X5">
        <v>0</v>
      </c>
      <c r="Y5" s="2">
        <v>0</v>
      </c>
    </row>
    <row r="6" spans="1:25" x14ac:dyDescent="0.2">
      <c r="A6" s="3" t="s">
        <v>16</v>
      </c>
      <c r="B6" s="18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6">
        <v>0</v>
      </c>
      <c r="J6">
        <f t="shared" si="0"/>
        <v>0</v>
      </c>
      <c r="K6" s="5">
        <v>0</v>
      </c>
      <c r="L6" s="6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 s="2">
        <v>0</v>
      </c>
      <c r="W6">
        <f t="shared" si="1"/>
        <v>0</v>
      </c>
      <c r="X6">
        <v>1</v>
      </c>
      <c r="Y6" s="2">
        <v>0</v>
      </c>
    </row>
    <row r="7" spans="1:25" x14ac:dyDescent="0.2">
      <c r="A7" s="3" t="s">
        <v>18</v>
      </c>
      <c r="B7" s="18" t="s">
        <v>19</v>
      </c>
      <c r="C7">
        <v>7.9</v>
      </c>
      <c r="D7">
        <v>0.4</v>
      </c>
      <c r="E7">
        <v>0</v>
      </c>
      <c r="F7">
        <v>1.6</v>
      </c>
      <c r="G7">
        <v>5.9</v>
      </c>
      <c r="H7">
        <v>163.19999999999999</v>
      </c>
      <c r="I7" s="6">
        <v>4.8406862745098048E-2</v>
      </c>
      <c r="J7">
        <f t="shared" si="0"/>
        <v>23</v>
      </c>
      <c r="K7" s="5">
        <v>140.19999999999999</v>
      </c>
      <c r="L7" s="6">
        <v>5.6348074179743232E-2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0</v>
      </c>
      <c r="W7">
        <f t="shared" si="1"/>
        <v>0</v>
      </c>
      <c r="X7">
        <v>0</v>
      </c>
      <c r="Y7" s="2">
        <v>0</v>
      </c>
    </row>
    <row r="8" spans="1:25" x14ac:dyDescent="0.2">
      <c r="A8" s="3" t="s">
        <v>20</v>
      </c>
      <c r="B8" s="1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6">
        <v>0</v>
      </c>
      <c r="J8">
        <f t="shared" si="0"/>
        <v>0</v>
      </c>
      <c r="K8" s="5">
        <v>0</v>
      </c>
      <c r="L8" s="6">
        <v>0</v>
      </c>
      <c r="N8" s="17">
        <v>301</v>
      </c>
      <c r="O8" t="s">
        <v>153</v>
      </c>
      <c r="P8">
        <v>0</v>
      </c>
      <c r="Q8">
        <v>0.4</v>
      </c>
      <c r="R8">
        <v>0</v>
      </c>
      <c r="S8">
        <v>0</v>
      </c>
      <c r="T8">
        <v>-0.4</v>
      </c>
      <c r="U8">
        <v>0.5</v>
      </c>
      <c r="V8" s="2">
        <v>0</v>
      </c>
      <c r="W8">
        <f t="shared" si="1"/>
        <v>0</v>
      </c>
      <c r="X8">
        <v>0.5</v>
      </c>
      <c r="Y8" s="2">
        <v>0</v>
      </c>
    </row>
    <row r="9" spans="1:25" x14ac:dyDescent="0.2">
      <c r="A9" s="3" t="s">
        <v>22</v>
      </c>
      <c r="B9" s="18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6">
        <v>0</v>
      </c>
      <c r="J9">
        <f t="shared" si="0"/>
        <v>0</v>
      </c>
      <c r="K9" s="5">
        <v>0</v>
      </c>
      <c r="L9" s="6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f t="shared" si="1"/>
        <v>0</v>
      </c>
      <c r="X9">
        <v>0</v>
      </c>
      <c r="Y9" s="2">
        <v>0</v>
      </c>
    </row>
    <row r="10" spans="1:25" x14ac:dyDescent="0.2">
      <c r="A10" s="3" t="s">
        <v>24</v>
      </c>
      <c r="B10" s="18" t="s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6">
        <v>0</v>
      </c>
      <c r="J10">
        <f t="shared" si="0"/>
        <v>0</v>
      </c>
      <c r="K10" s="5">
        <v>0</v>
      </c>
      <c r="L10" s="6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f t="shared" si="1"/>
        <v>0</v>
      </c>
      <c r="X10">
        <v>0</v>
      </c>
      <c r="Y10" s="2">
        <v>0</v>
      </c>
    </row>
    <row r="11" spans="1:25" x14ac:dyDescent="0.2">
      <c r="A11" s="3" t="s">
        <v>26</v>
      </c>
      <c r="B11" s="18" t="s">
        <v>27</v>
      </c>
      <c r="C11">
        <v>0</v>
      </c>
      <c r="D11">
        <v>3.8</v>
      </c>
      <c r="E11">
        <v>0</v>
      </c>
      <c r="F11">
        <v>0</v>
      </c>
      <c r="G11">
        <v>-3.8</v>
      </c>
      <c r="H11">
        <v>29.8</v>
      </c>
      <c r="I11" s="6">
        <v>0</v>
      </c>
      <c r="J11">
        <f t="shared" si="0"/>
        <v>0</v>
      </c>
      <c r="K11" s="5">
        <v>29.8</v>
      </c>
      <c r="L11" s="6">
        <v>0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26.999999999999996</v>
      </c>
      <c r="V11" s="2">
        <v>0</v>
      </c>
      <c r="W11">
        <f t="shared" si="1"/>
        <v>0</v>
      </c>
      <c r="X11">
        <v>26.999999999999996</v>
      </c>
      <c r="Y11" s="2">
        <v>0</v>
      </c>
    </row>
    <row r="12" spans="1:25" x14ac:dyDescent="0.2">
      <c r="A12" s="3" t="s">
        <v>28</v>
      </c>
      <c r="B12" s="18" t="s">
        <v>29</v>
      </c>
      <c r="C12">
        <v>3.0999999999999996</v>
      </c>
      <c r="D12">
        <v>0.4</v>
      </c>
      <c r="E12">
        <v>0</v>
      </c>
      <c r="F12">
        <v>6.1</v>
      </c>
      <c r="G12">
        <v>-3.4000000000000004</v>
      </c>
      <c r="H12">
        <v>80.700000000000017</v>
      </c>
      <c r="I12" s="6">
        <v>3.8413878562577435E-2</v>
      </c>
      <c r="J12">
        <f t="shared" si="0"/>
        <v>3.9000000000000057</v>
      </c>
      <c r="K12" s="5">
        <v>76.800000000000011</v>
      </c>
      <c r="L12" s="6">
        <v>4.0364583333333322E-2</v>
      </c>
      <c r="N12" s="17">
        <v>403</v>
      </c>
      <c r="O12" t="s">
        <v>156</v>
      </c>
      <c r="P12">
        <v>0</v>
      </c>
      <c r="Q12">
        <v>0</v>
      </c>
      <c r="R12">
        <v>0</v>
      </c>
      <c r="S12">
        <v>0</v>
      </c>
      <c r="T12">
        <v>0</v>
      </c>
      <c r="U12">
        <v>5.3</v>
      </c>
      <c r="V12" s="2">
        <v>0</v>
      </c>
      <c r="W12">
        <f t="shared" si="1"/>
        <v>0</v>
      </c>
      <c r="X12">
        <v>5.3</v>
      </c>
      <c r="Y12" s="2">
        <v>0</v>
      </c>
    </row>
    <row r="13" spans="1:25" x14ac:dyDescent="0.2">
      <c r="A13" s="3" t="s">
        <v>30</v>
      </c>
      <c r="B13" s="18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6">
        <v>0</v>
      </c>
      <c r="J13">
        <f t="shared" si="0"/>
        <v>0</v>
      </c>
      <c r="K13" s="5">
        <v>0</v>
      </c>
      <c r="L13" s="6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2">
        <v>0</v>
      </c>
      <c r="W13">
        <f t="shared" si="1"/>
        <v>0</v>
      </c>
      <c r="X13">
        <v>0</v>
      </c>
      <c r="Y13" s="2">
        <v>0</v>
      </c>
    </row>
    <row r="14" spans="1:25" x14ac:dyDescent="0.2">
      <c r="A14" s="3" t="s">
        <v>32</v>
      </c>
      <c r="B14" s="18" t="s">
        <v>33</v>
      </c>
      <c r="C14">
        <v>0</v>
      </c>
      <c r="D14">
        <v>0</v>
      </c>
      <c r="E14">
        <v>0</v>
      </c>
      <c r="F14">
        <v>0</v>
      </c>
      <c r="G14">
        <v>0</v>
      </c>
      <c r="H14">
        <v>30.3</v>
      </c>
      <c r="I14" s="6">
        <v>0</v>
      </c>
      <c r="J14">
        <f t="shared" si="0"/>
        <v>0</v>
      </c>
      <c r="K14" s="5">
        <v>30.3</v>
      </c>
      <c r="L14" s="6">
        <v>0</v>
      </c>
      <c r="N14" s="17">
        <v>501</v>
      </c>
      <c r="O14" t="s">
        <v>157</v>
      </c>
      <c r="P14">
        <v>0</v>
      </c>
      <c r="Q14">
        <v>1.3</v>
      </c>
      <c r="R14">
        <v>0</v>
      </c>
      <c r="S14">
        <v>0</v>
      </c>
      <c r="T14">
        <v>-1.3</v>
      </c>
      <c r="U14">
        <v>8.1</v>
      </c>
      <c r="V14" s="2">
        <v>0</v>
      </c>
      <c r="W14">
        <f t="shared" si="1"/>
        <v>0</v>
      </c>
      <c r="X14">
        <v>8.1</v>
      </c>
      <c r="Y14" s="2">
        <v>0</v>
      </c>
    </row>
    <row r="15" spans="1:25" x14ac:dyDescent="0.2">
      <c r="A15" s="3" t="s">
        <v>34</v>
      </c>
      <c r="B15" s="18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6">
        <v>0</v>
      </c>
      <c r="J15">
        <f t="shared" si="0"/>
        <v>0</v>
      </c>
      <c r="K15" s="5">
        <v>0</v>
      </c>
      <c r="L15" s="6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f t="shared" si="1"/>
        <v>0</v>
      </c>
      <c r="X15">
        <v>0</v>
      </c>
      <c r="Y15" s="2">
        <v>0</v>
      </c>
    </row>
    <row r="16" spans="1:25" x14ac:dyDescent="0.2">
      <c r="A16" s="3" t="s">
        <v>36</v>
      </c>
      <c r="B16" s="18" t="s">
        <v>37</v>
      </c>
      <c r="C16">
        <v>23.9</v>
      </c>
      <c r="D16">
        <v>14.1</v>
      </c>
      <c r="E16">
        <v>0</v>
      </c>
      <c r="F16">
        <v>0</v>
      </c>
      <c r="G16">
        <v>9.7999999999999989</v>
      </c>
      <c r="H16">
        <v>45.5</v>
      </c>
      <c r="I16" s="6">
        <v>0.5252747252747253</v>
      </c>
      <c r="J16">
        <f t="shared" si="0"/>
        <v>0</v>
      </c>
      <c r="K16" s="5">
        <v>45.5</v>
      </c>
      <c r="L16" s="6">
        <v>0.5252747252747253</v>
      </c>
      <c r="N16" s="17">
        <v>503</v>
      </c>
      <c r="O16" t="s">
        <v>159</v>
      </c>
      <c r="P16">
        <v>0</v>
      </c>
      <c r="Q16">
        <v>0</v>
      </c>
      <c r="R16">
        <v>0</v>
      </c>
      <c r="S16">
        <v>0</v>
      </c>
      <c r="T16">
        <v>0</v>
      </c>
      <c r="U16">
        <v>0.2</v>
      </c>
      <c r="V16" s="2">
        <v>0</v>
      </c>
      <c r="W16">
        <f t="shared" si="1"/>
        <v>0</v>
      </c>
      <c r="X16">
        <v>0.2</v>
      </c>
      <c r="Y16" s="2">
        <v>0</v>
      </c>
    </row>
    <row r="17" spans="1:25" x14ac:dyDescent="0.2">
      <c r="A17" s="3" t="s">
        <v>38</v>
      </c>
      <c r="B17" s="18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6">
        <v>0</v>
      </c>
      <c r="J17">
        <f t="shared" si="0"/>
        <v>0</v>
      </c>
      <c r="K17" s="5">
        <v>0</v>
      </c>
      <c r="L17" s="6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1.2000000000000002</v>
      </c>
      <c r="V17" s="2">
        <v>0</v>
      </c>
      <c r="W17">
        <f t="shared" si="1"/>
        <v>0</v>
      </c>
      <c r="X17">
        <v>1.2000000000000002</v>
      </c>
      <c r="Y17" s="2">
        <v>0</v>
      </c>
    </row>
    <row r="18" spans="1:25" x14ac:dyDescent="0.2">
      <c r="A18" s="3" t="s">
        <v>40</v>
      </c>
      <c r="B18" s="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6">
        <v>0</v>
      </c>
      <c r="J18">
        <f t="shared" si="0"/>
        <v>0</v>
      </c>
      <c r="K18" s="5">
        <v>0</v>
      </c>
      <c r="L18" s="6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f t="shared" si="1"/>
        <v>0</v>
      </c>
      <c r="X18">
        <v>0</v>
      </c>
      <c r="Y18" s="2">
        <v>0</v>
      </c>
    </row>
    <row r="19" spans="1:25" x14ac:dyDescent="0.2">
      <c r="A19" s="3" t="s">
        <v>42</v>
      </c>
      <c r="B19" s="18" t="s">
        <v>43</v>
      </c>
      <c r="C19">
        <v>11.6</v>
      </c>
      <c r="D19">
        <v>2</v>
      </c>
      <c r="E19">
        <v>0</v>
      </c>
      <c r="F19">
        <v>0</v>
      </c>
      <c r="G19">
        <v>9.6</v>
      </c>
      <c r="H19">
        <v>26</v>
      </c>
      <c r="I19" s="6">
        <v>0.44615384615384612</v>
      </c>
      <c r="J19">
        <f t="shared" si="0"/>
        <v>0.30000000000000071</v>
      </c>
      <c r="K19" s="5">
        <v>25.7</v>
      </c>
      <c r="L19" s="6">
        <v>0.45136186770428016</v>
      </c>
      <c r="N19" s="17">
        <v>506</v>
      </c>
      <c r="O19" t="s">
        <v>162</v>
      </c>
      <c r="P19">
        <v>9.6</v>
      </c>
      <c r="Q19">
        <v>0.30000000000000004</v>
      </c>
      <c r="R19">
        <v>0</v>
      </c>
      <c r="S19">
        <v>3.4</v>
      </c>
      <c r="T19">
        <v>5.9</v>
      </c>
      <c r="U19">
        <v>168.50000000000003</v>
      </c>
      <c r="V19" s="2">
        <v>5.6973293768545985E-2</v>
      </c>
      <c r="W19">
        <f t="shared" si="1"/>
        <v>14</v>
      </c>
      <c r="X19">
        <v>154.50000000000003</v>
      </c>
      <c r="Y19" s="2">
        <v>6.2135922330097071E-2</v>
      </c>
    </row>
    <row r="20" spans="1:25" x14ac:dyDescent="0.2">
      <c r="A20" s="3" t="s">
        <v>44</v>
      </c>
      <c r="B20" s="18" t="s">
        <v>45</v>
      </c>
      <c r="C20">
        <v>0</v>
      </c>
      <c r="D20">
        <v>0</v>
      </c>
      <c r="E20">
        <v>0</v>
      </c>
      <c r="F20">
        <v>0</v>
      </c>
      <c r="G20">
        <v>0</v>
      </c>
      <c r="H20">
        <v>26.999999999999996</v>
      </c>
      <c r="I20" s="6">
        <v>0</v>
      </c>
      <c r="J20">
        <f t="shared" si="0"/>
        <v>0</v>
      </c>
      <c r="K20" s="5">
        <v>26.999999999999996</v>
      </c>
      <c r="L20" s="6">
        <v>0</v>
      </c>
      <c r="N20" s="17">
        <v>507</v>
      </c>
      <c r="O20" t="s">
        <v>163</v>
      </c>
      <c r="P20">
        <v>10.1</v>
      </c>
      <c r="Q20">
        <v>1</v>
      </c>
      <c r="R20">
        <v>0</v>
      </c>
      <c r="S20">
        <v>16.8</v>
      </c>
      <c r="T20">
        <v>-7.7000000000000028</v>
      </c>
      <c r="U20">
        <v>289.7</v>
      </c>
      <c r="V20" s="2">
        <v>3.4863652053848809E-2</v>
      </c>
      <c r="W20">
        <f t="shared" si="1"/>
        <v>115.9</v>
      </c>
      <c r="X20">
        <v>173.79999999999998</v>
      </c>
      <c r="Y20" s="2">
        <v>5.8112773302646727E-2</v>
      </c>
    </row>
    <row r="21" spans="1:25" x14ac:dyDescent="0.2">
      <c r="A21" s="3" t="s">
        <v>46</v>
      </c>
      <c r="B21" s="18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6">
        <v>0</v>
      </c>
      <c r="J21">
        <f t="shared" si="0"/>
        <v>0</v>
      </c>
      <c r="K21" s="5">
        <v>0</v>
      </c>
      <c r="L21" s="6">
        <v>0</v>
      </c>
      <c r="N21" s="17">
        <v>508</v>
      </c>
      <c r="O21" t="s">
        <v>164</v>
      </c>
      <c r="P21">
        <v>0</v>
      </c>
      <c r="Q21">
        <v>0</v>
      </c>
      <c r="R21">
        <v>0</v>
      </c>
      <c r="S21">
        <v>0.1</v>
      </c>
      <c r="T21">
        <v>-0.1</v>
      </c>
      <c r="U21">
        <v>17.100000000000001</v>
      </c>
      <c r="V21" s="2">
        <v>0</v>
      </c>
      <c r="W21">
        <f t="shared" si="1"/>
        <v>0</v>
      </c>
      <c r="X21">
        <v>17.100000000000001</v>
      </c>
      <c r="Y21" s="2">
        <v>0</v>
      </c>
    </row>
    <row r="22" spans="1:25" x14ac:dyDescent="0.2">
      <c r="A22" s="3" t="s">
        <v>48</v>
      </c>
      <c r="B22" s="18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6">
        <v>0</v>
      </c>
      <c r="J22">
        <f t="shared" si="0"/>
        <v>0</v>
      </c>
      <c r="K22" s="5">
        <v>0</v>
      </c>
      <c r="L22" s="6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f t="shared" si="1"/>
        <v>0</v>
      </c>
      <c r="X22">
        <v>0</v>
      </c>
      <c r="Y22" s="2">
        <v>0</v>
      </c>
    </row>
    <row r="23" spans="1:25" x14ac:dyDescent="0.2">
      <c r="A23" s="3" t="s">
        <v>50</v>
      </c>
      <c r="B23" s="18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6">
        <v>0</v>
      </c>
      <c r="J23">
        <f t="shared" si="0"/>
        <v>0</v>
      </c>
      <c r="K23" s="5">
        <v>0</v>
      </c>
      <c r="L23" s="6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16.100000000000001</v>
      </c>
      <c r="V23" s="2">
        <v>0</v>
      </c>
      <c r="W23">
        <f t="shared" si="1"/>
        <v>10.6</v>
      </c>
      <c r="X23">
        <v>5.5000000000000018</v>
      </c>
      <c r="Y23" s="2">
        <v>0</v>
      </c>
    </row>
    <row r="24" spans="1:25" x14ac:dyDescent="0.2">
      <c r="A24" s="3" t="s">
        <v>52</v>
      </c>
      <c r="B24" s="18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6">
        <v>0</v>
      </c>
      <c r="J24">
        <f t="shared" si="0"/>
        <v>0</v>
      </c>
      <c r="K24" s="5">
        <v>0</v>
      </c>
      <c r="L24" s="6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2">
        <v>0</v>
      </c>
      <c r="W24">
        <f t="shared" si="1"/>
        <v>0</v>
      </c>
      <c r="X24">
        <v>0</v>
      </c>
      <c r="Y24" s="2">
        <v>0</v>
      </c>
    </row>
    <row r="25" spans="1:25" x14ac:dyDescent="0.2">
      <c r="A25" s="3" t="s">
        <v>54</v>
      </c>
      <c r="B25" s="18" t="s">
        <v>55</v>
      </c>
      <c r="C25">
        <v>197</v>
      </c>
      <c r="D25">
        <v>7.2</v>
      </c>
      <c r="E25">
        <v>0</v>
      </c>
      <c r="F25">
        <v>0</v>
      </c>
      <c r="G25">
        <v>189.8</v>
      </c>
      <c r="H25">
        <v>500.20000000000005</v>
      </c>
      <c r="I25" s="6">
        <v>0.39384246301479403</v>
      </c>
      <c r="J25">
        <f t="shared" si="0"/>
        <v>0</v>
      </c>
      <c r="K25" s="5">
        <v>500.20000000000005</v>
      </c>
      <c r="L25" s="6">
        <v>0.39384246301479403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f t="shared" si="1"/>
        <v>0</v>
      </c>
      <c r="X25">
        <v>0</v>
      </c>
      <c r="Y25" s="2">
        <v>0</v>
      </c>
    </row>
    <row r="26" spans="1:25" x14ac:dyDescent="0.2">
      <c r="A26" s="3" t="s">
        <v>56</v>
      </c>
      <c r="B26" t="s">
        <v>57</v>
      </c>
      <c r="C26">
        <v>0</v>
      </c>
      <c r="D26">
        <v>0.30000000000000004</v>
      </c>
      <c r="E26">
        <v>0</v>
      </c>
      <c r="F26">
        <v>0</v>
      </c>
      <c r="G26">
        <v>-0.30000000000000004</v>
      </c>
      <c r="H26">
        <v>111.5</v>
      </c>
      <c r="I26" s="6">
        <v>0</v>
      </c>
      <c r="J26">
        <f t="shared" si="0"/>
        <v>5.2999999999999972</v>
      </c>
      <c r="K26" s="5">
        <v>106.2</v>
      </c>
      <c r="L26" s="6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1.9</v>
      </c>
      <c r="V26" s="2">
        <v>0</v>
      </c>
      <c r="W26">
        <f t="shared" si="1"/>
        <v>0</v>
      </c>
      <c r="X26">
        <v>1.9</v>
      </c>
      <c r="Y26" s="2">
        <v>0</v>
      </c>
    </row>
    <row r="27" spans="1:25" x14ac:dyDescent="0.2">
      <c r="A27" s="3" t="s">
        <v>58</v>
      </c>
      <c r="B27" s="18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6">
        <v>0</v>
      </c>
      <c r="J27">
        <f t="shared" si="0"/>
        <v>0</v>
      </c>
      <c r="K27" s="5">
        <v>0</v>
      </c>
      <c r="L27" s="6">
        <v>0</v>
      </c>
      <c r="N27" s="17">
        <v>603</v>
      </c>
      <c r="O27" t="s">
        <v>170</v>
      </c>
      <c r="P27">
        <v>0</v>
      </c>
      <c r="Q27">
        <v>0</v>
      </c>
      <c r="R27">
        <v>0</v>
      </c>
      <c r="S27">
        <v>0</v>
      </c>
      <c r="T27">
        <v>0</v>
      </c>
      <c r="U27">
        <v>0.8</v>
      </c>
      <c r="V27" s="2">
        <v>0</v>
      </c>
      <c r="W27">
        <f t="shared" si="1"/>
        <v>0</v>
      </c>
      <c r="X27">
        <v>0.8</v>
      </c>
      <c r="Y27" s="2">
        <v>0</v>
      </c>
    </row>
    <row r="28" spans="1:25" x14ac:dyDescent="0.2">
      <c r="A28" s="3" t="s">
        <v>60</v>
      </c>
      <c r="B28" s="18" t="s">
        <v>61</v>
      </c>
      <c r="C28">
        <v>0</v>
      </c>
      <c r="D28">
        <v>0.4</v>
      </c>
      <c r="E28">
        <v>0</v>
      </c>
      <c r="F28">
        <v>0</v>
      </c>
      <c r="G28">
        <v>-0.4</v>
      </c>
      <c r="H28">
        <v>0.5</v>
      </c>
      <c r="I28" s="6">
        <v>0</v>
      </c>
      <c r="J28">
        <f t="shared" si="0"/>
        <v>0</v>
      </c>
      <c r="K28" s="5">
        <v>0.5</v>
      </c>
      <c r="L28" s="6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f t="shared" si="1"/>
        <v>0</v>
      </c>
      <c r="X28">
        <v>0</v>
      </c>
      <c r="Y28" s="2">
        <v>0</v>
      </c>
    </row>
    <row r="29" spans="1:25" x14ac:dyDescent="0.2">
      <c r="A29" s="3" t="s">
        <v>62</v>
      </c>
      <c r="B29" s="18" t="s">
        <v>63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 s="6">
        <v>0</v>
      </c>
      <c r="J29">
        <f t="shared" si="0"/>
        <v>0</v>
      </c>
      <c r="K29" s="5">
        <v>1</v>
      </c>
      <c r="L29" s="6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</v>
      </c>
      <c r="D30">
        <v>0</v>
      </c>
      <c r="E30">
        <v>0</v>
      </c>
      <c r="F30">
        <v>0.1</v>
      </c>
      <c r="G30">
        <v>-0.1</v>
      </c>
      <c r="H30">
        <v>1</v>
      </c>
      <c r="I30" s="6">
        <v>0</v>
      </c>
      <c r="J30">
        <f t="shared" si="0"/>
        <v>0</v>
      </c>
      <c r="K30" s="5">
        <v>1</v>
      </c>
      <c r="L30" s="6">
        <v>0</v>
      </c>
      <c r="N30" s="17">
        <v>606</v>
      </c>
      <c r="O30" t="s">
        <v>173</v>
      </c>
      <c r="P30">
        <v>185.3</v>
      </c>
      <c r="Q30">
        <v>0</v>
      </c>
      <c r="R30">
        <v>0</v>
      </c>
      <c r="S30">
        <v>0</v>
      </c>
      <c r="T30">
        <v>185.3</v>
      </c>
      <c r="U30">
        <v>454.90000000000003</v>
      </c>
      <c r="V30" s="2">
        <v>0.4073422730270389</v>
      </c>
      <c r="W30">
        <f t="shared" si="1"/>
        <v>0</v>
      </c>
      <c r="X30">
        <v>454.90000000000003</v>
      </c>
      <c r="Y30" s="2">
        <v>0.4073422730270389</v>
      </c>
    </row>
    <row r="31" spans="1:25" x14ac:dyDescent="0.2">
      <c r="A31" s="3" t="s">
        <v>66</v>
      </c>
      <c r="B31" s="18" t="s">
        <v>67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6">
        <v>0</v>
      </c>
      <c r="J31">
        <f t="shared" si="0"/>
        <v>0</v>
      </c>
      <c r="K31" s="5">
        <v>0</v>
      </c>
      <c r="L31" s="6">
        <v>0</v>
      </c>
      <c r="N31" s="17">
        <v>607</v>
      </c>
      <c r="O31" t="s">
        <v>174</v>
      </c>
      <c r="P31">
        <v>4.4000000000000004</v>
      </c>
      <c r="Q31">
        <v>0</v>
      </c>
      <c r="R31">
        <v>0</v>
      </c>
      <c r="S31">
        <v>0</v>
      </c>
      <c r="T31">
        <v>4.4000000000000004</v>
      </c>
      <c r="U31">
        <v>12.9</v>
      </c>
      <c r="V31" s="2">
        <v>0.34108527131782945</v>
      </c>
      <c r="W31">
        <f t="shared" si="1"/>
        <v>0</v>
      </c>
      <c r="X31">
        <v>12.9</v>
      </c>
      <c r="Y31" s="2">
        <v>0.34108527131782945</v>
      </c>
    </row>
    <row r="32" spans="1:25" x14ac:dyDescent="0.2">
      <c r="A32" s="3" t="s">
        <v>68</v>
      </c>
      <c r="B32" s="18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6">
        <v>0</v>
      </c>
      <c r="J32">
        <f t="shared" si="0"/>
        <v>0</v>
      </c>
      <c r="K32" s="5">
        <v>0</v>
      </c>
      <c r="L32" s="6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f t="shared" si="1"/>
        <v>0</v>
      </c>
      <c r="X32">
        <v>0</v>
      </c>
      <c r="Y32" s="2">
        <v>0</v>
      </c>
    </row>
    <row r="33" spans="1:25" x14ac:dyDescent="0.2">
      <c r="A33" s="3" t="s">
        <v>70</v>
      </c>
      <c r="B33" s="18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6">
        <v>0</v>
      </c>
      <c r="J33">
        <f t="shared" si="0"/>
        <v>0</v>
      </c>
      <c r="K33" s="5">
        <v>0</v>
      </c>
      <c r="L33" s="6">
        <v>0</v>
      </c>
      <c r="N33" s="17">
        <v>609</v>
      </c>
      <c r="O33" t="s">
        <v>176</v>
      </c>
      <c r="P33">
        <v>11.7</v>
      </c>
      <c r="Q33">
        <v>7.2</v>
      </c>
      <c r="R33">
        <v>0</v>
      </c>
      <c r="S33">
        <v>0</v>
      </c>
      <c r="T33">
        <v>4.4999999999999991</v>
      </c>
      <c r="U33">
        <v>45.3</v>
      </c>
      <c r="V33" s="2">
        <v>0.25827814569536423</v>
      </c>
      <c r="W33">
        <f t="shared" si="1"/>
        <v>0</v>
      </c>
      <c r="X33">
        <v>45.3</v>
      </c>
      <c r="Y33" s="2">
        <v>0.25827814569536423</v>
      </c>
    </row>
    <row r="34" spans="1:25" x14ac:dyDescent="0.2">
      <c r="A34" s="3" t="s">
        <v>72</v>
      </c>
      <c r="B34" s="18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5.3</v>
      </c>
      <c r="I34" s="6">
        <v>0</v>
      </c>
      <c r="J34">
        <f t="shared" si="0"/>
        <v>0</v>
      </c>
      <c r="K34" s="5">
        <v>5.3</v>
      </c>
      <c r="L34" s="6">
        <v>0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f t="shared" si="1"/>
        <v>0</v>
      </c>
      <c r="X34">
        <v>0</v>
      </c>
      <c r="Y34" s="2">
        <v>0</v>
      </c>
    </row>
    <row r="35" spans="1:25" x14ac:dyDescent="0.2">
      <c r="A35" s="3" t="s">
        <v>74</v>
      </c>
      <c r="B35" s="18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>
        <v>0.8</v>
      </c>
      <c r="I35" s="6">
        <v>0</v>
      </c>
      <c r="J35">
        <f t="shared" si="0"/>
        <v>0</v>
      </c>
      <c r="K35" s="5">
        <v>0.8</v>
      </c>
      <c r="L35" s="6">
        <v>0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f t="shared" si="1"/>
        <v>0</v>
      </c>
      <c r="X35">
        <v>0</v>
      </c>
      <c r="Y35" s="2">
        <v>0</v>
      </c>
    </row>
    <row r="36" spans="1:25" x14ac:dyDescent="0.2">
      <c r="A36" s="3" t="s">
        <v>76</v>
      </c>
      <c r="B36" s="18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6">
        <v>0</v>
      </c>
      <c r="J36">
        <f t="shared" si="0"/>
        <v>0</v>
      </c>
      <c r="K36" s="5">
        <v>0</v>
      </c>
      <c r="L36" s="6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f t="shared" si="1"/>
        <v>0</v>
      </c>
      <c r="X36">
        <v>0</v>
      </c>
      <c r="Y36" s="2">
        <v>0</v>
      </c>
    </row>
    <row r="37" spans="1:25" x14ac:dyDescent="0.2">
      <c r="A37" s="3" t="s">
        <v>78</v>
      </c>
      <c r="B37" s="18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6">
        <v>0</v>
      </c>
      <c r="J37">
        <f t="shared" si="0"/>
        <v>0</v>
      </c>
      <c r="K37" s="5">
        <v>0</v>
      </c>
      <c r="L37" s="6">
        <v>0</v>
      </c>
      <c r="N37" s="17">
        <v>703</v>
      </c>
      <c r="O37" t="s">
        <v>180</v>
      </c>
      <c r="P37">
        <v>0</v>
      </c>
      <c r="Q37">
        <v>3.8</v>
      </c>
      <c r="R37">
        <v>0</v>
      </c>
      <c r="S37">
        <v>0</v>
      </c>
      <c r="T37">
        <v>-3.8</v>
      </c>
      <c r="U37">
        <v>29.8</v>
      </c>
      <c r="V37" s="2">
        <v>0</v>
      </c>
      <c r="W37">
        <f t="shared" si="1"/>
        <v>0</v>
      </c>
      <c r="X37">
        <v>29.8</v>
      </c>
      <c r="Y37" s="2">
        <v>0</v>
      </c>
    </row>
    <row r="38" spans="1:25" x14ac:dyDescent="0.2">
      <c r="A38" s="3" t="s">
        <v>80</v>
      </c>
      <c r="B38" s="1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6">
        <v>0</v>
      </c>
      <c r="J38">
        <f t="shared" si="0"/>
        <v>0</v>
      </c>
      <c r="K38" s="5">
        <v>0</v>
      </c>
      <c r="L38" s="6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f t="shared" si="1"/>
        <v>0</v>
      </c>
      <c r="X38">
        <v>0</v>
      </c>
      <c r="Y38" s="2">
        <v>0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f t="shared" si="0"/>
        <v>0</v>
      </c>
      <c r="K39" s="5">
        <v>0</v>
      </c>
      <c r="L39" s="6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f t="shared" si="1"/>
        <v>0</v>
      </c>
      <c r="X39">
        <v>0</v>
      </c>
      <c r="Y39" s="2">
        <v>0</v>
      </c>
    </row>
    <row r="40" spans="1:25" x14ac:dyDescent="0.2">
      <c r="A40" s="3" t="s">
        <v>84</v>
      </c>
      <c r="B40" s="18" t="s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1.9</v>
      </c>
      <c r="I40" s="6">
        <v>0</v>
      </c>
      <c r="J40">
        <f t="shared" si="0"/>
        <v>0</v>
      </c>
      <c r="K40" s="5">
        <v>1.9</v>
      </c>
      <c r="L40" s="6">
        <v>0</v>
      </c>
      <c r="N40" s="17">
        <v>706</v>
      </c>
      <c r="O40" t="s">
        <v>183</v>
      </c>
      <c r="P40">
        <v>3.3000000000000003</v>
      </c>
      <c r="Q40">
        <v>1.7</v>
      </c>
      <c r="R40">
        <v>0</v>
      </c>
      <c r="S40">
        <v>0</v>
      </c>
      <c r="T40">
        <v>1.6000000000000003</v>
      </c>
      <c r="U40">
        <v>3.3000000000000003</v>
      </c>
      <c r="V40" s="2">
        <v>1</v>
      </c>
      <c r="W40">
        <f t="shared" si="1"/>
        <v>0</v>
      </c>
      <c r="X40">
        <v>3.3000000000000003</v>
      </c>
      <c r="Y40" s="2">
        <v>1</v>
      </c>
    </row>
    <row r="41" spans="1:25" x14ac:dyDescent="0.2">
      <c r="A41" s="3" t="s">
        <v>86</v>
      </c>
      <c r="B41" s="18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6">
        <v>0</v>
      </c>
      <c r="J41">
        <f t="shared" si="0"/>
        <v>0</v>
      </c>
      <c r="K41" s="5">
        <v>0</v>
      </c>
      <c r="L41" s="6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f t="shared" si="1"/>
        <v>0</v>
      </c>
      <c r="X41">
        <v>0</v>
      </c>
      <c r="Y41" s="2">
        <v>0</v>
      </c>
    </row>
    <row r="42" spans="1:25" x14ac:dyDescent="0.2">
      <c r="A42" s="3" t="s">
        <v>88</v>
      </c>
      <c r="B42" s="18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6">
        <v>0</v>
      </c>
      <c r="J42">
        <f t="shared" si="0"/>
        <v>0</v>
      </c>
      <c r="K42" s="5">
        <v>0</v>
      </c>
      <c r="L42" s="6">
        <v>0</v>
      </c>
      <c r="N42" s="17">
        <v>708</v>
      </c>
      <c r="O42" t="s">
        <v>185</v>
      </c>
      <c r="P42">
        <v>23.9</v>
      </c>
      <c r="Q42">
        <v>14.1</v>
      </c>
      <c r="R42">
        <v>0</v>
      </c>
      <c r="S42">
        <v>0</v>
      </c>
      <c r="T42">
        <v>9.7999999999999989</v>
      </c>
      <c r="U42">
        <v>45.5</v>
      </c>
      <c r="V42" s="2">
        <v>0.5252747252747253</v>
      </c>
      <c r="W42">
        <f t="shared" si="1"/>
        <v>0</v>
      </c>
      <c r="X42">
        <v>45.5</v>
      </c>
      <c r="Y42" s="2">
        <v>0.5252747252747253</v>
      </c>
    </row>
    <row r="43" spans="1:25" x14ac:dyDescent="0.2">
      <c r="A43" s="3" t="s">
        <v>90</v>
      </c>
      <c r="B43" s="18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6">
        <v>0</v>
      </c>
      <c r="J43">
        <f t="shared" si="0"/>
        <v>0</v>
      </c>
      <c r="K43" s="5">
        <v>0</v>
      </c>
      <c r="L43" s="6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f t="shared" si="1"/>
        <v>0</v>
      </c>
      <c r="X43">
        <v>0</v>
      </c>
      <c r="Y43" s="2">
        <v>0</v>
      </c>
    </row>
    <row r="44" spans="1:25" x14ac:dyDescent="0.2">
      <c r="A44" s="3" t="s">
        <v>92</v>
      </c>
      <c r="B44" s="18" t="s">
        <v>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6">
        <v>0</v>
      </c>
      <c r="J44">
        <f t="shared" si="0"/>
        <v>0</v>
      </c>
      <c r="K44" s="5">
        <v>0</v>
      </c>
      <c r="L44" s="6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f t="shared" si="1"/>
        <v>0</v>
      </c>
      <c r="X44">
        <v>0</v>
      </c>
      <c r="Y44" s="2">
        <v>0</v>
      </c>
    </row>
    <row r="45" spans="1:25" x14ac:dyDescent="0.2">
      <c r="A45" s="3" t="s">
        <v>94</v>
      </c>
      <c r="B45" s="18" t="s">
        <v>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6">
        <v>0</v>
      </c>
      <c r="J45">
        <f t="shared" si="0"/>
        <v>0</v>
      </c>
      <c r="K45" s="5">
        <v>0</v>
      </c>
      <c r="L45" s="6">
        <v>0</v>
      </c>
      <c r="N45" s="17">
        <v>801</v>
      </c>
      <c r="O45" t="s">
        <v>43</v>
      </c>
      <c r="P45">
        <v>11.6</v>
      </c>
      <c r="Q45">
        <v>1</v>
      </c>
      <c r="R45">
        <v>0</v>
      </c>
      <c r="S45">
        <v>0</v>
      </c>
      <c r="T45">
        <v>10.6</v>
      </c>
      <c r="U45">
        <v>23.700000000000003</v>
      </c>
      <c r="V45" s="2">
        <v>0.48945147679324885</v>
      </c>
      <c r="W45">
        <f t="shared" si="1"/>
        <v>0.30000000000000071</v>
      </c>
      <c r="X45">
        <v>23.400000000000002</v>
      </c>
      <c r="Y45" s="2">
        <v>0.49572649572649569</v>
      </c>
    </row>
    <row r="46" spans="1:25" x14ac:dyDescent="0.2">
      <c r="A46" s="3" t="s">
        <v>96</v>
      </c>
      <c r="B46" s="18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6">
        <v>0</v>
      </c>
      <c r="J46">
        <f t="shared" si="0"/>
        <v>0</v>
      </c>
      <c r="K46" s="5">
        <v>0</v>
      </c>
      <c r="L46" s="6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f t="shared" si="1"/>
        <v>0</v>
      </c>
      <c r="X46">
        <v>0</v>
      </c>
      <c r="Y46" s="2">
        <v>0</v>
      </c>
    </row>
    <row r="47" spans="1:25" x14ac:dyDescent="0.2">
      <c r="A47" s="3" t="s">
        <v>98</v>
      </c>
      <c r="B47" s="18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6">
        <v>0</v>
      </c>
      <c r="J47">
        <f t="shared" si="0"/>
        <v>0</v>
      </c>
      <c r="K47" s="5">
        <v>0</v>
      </c>
      <c r="L47" s="6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f t="shared" si="1"/>
        <v>0</v>
      </c>
      <c r="X47">
        <v>0</v>
      </c>
      <c r="Y47" s="2">
        <v>0</v>
      </c>
    </row>
    <row r="48" spans="1:25" x14ac:dyDescent="0.2">
      <c r="A48" s="3" t="s">
        <v>100</v>
      </c>
      <c r="B48" s="18" t="s">
        <v>101</v>
      </c>
      <c r="C48">
        <v>2.5</v>
      </c>
      <c r="D48">
        <v>1</v>
      </c>
      <c r="E48">
        <v>0</v>
      </c>
      <c r="F48">
        <v>0.1</v>
      </c>
      <c r="G48">
        <v>1.4</v>
      </c>
      <c r="H48">
        <v>188.3</v>
      </c>
      <c r="I48" s="6">
        <v>1.327668613913967E-2</v>
      </c>
      <c r="J48">
        <f t="shared" si="0"/>
        <v>29.599999999999994</v>
      </c>
      <c r="K48" s="5">
        <v>158.70000000000002</v>
      </c>
      <c r="L48" s="6">
        <v>1.5752993068683049E-2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f t="shared" si="1"/>
        <v>0</v>
      </c>
      <c r="X48">
        <v>0</v>
      </c>
      <c r="Y48" s="2">
        <v>0</v>
      </c>
    </row>
    <row r="49" spans="1:25" x14ac:dyDescent="0.2">
      <c r="A49" s="3" t="s">
        <v>102</v>
      </c>
      <c r="B49" s="18" t="s">
        <v>103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6">
        <v>0</v>
      </c>
      <c r="J49">
        <f t="shared" si="0"/>
        <v>0</v>
      </c>
      <c r="K49" s="5">
        <v>0</v>
      </c>
      <c r="L49" s="6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f t="shared" si="1"/>
        <v>0</v>
      </c>
      <c r="X49">
        <v>0</v>
      </c>
      <c r="Y49" s="2">
        <v>0</v>
      </c>
    </row>
    <row r="50" spans="1:25" x14ac:dyDescent="0.2">
      <c r="A50" s="3" t="s">
        <v>104</v>
      </c>
      <c r="B50" s="18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6">
        <v>0</v>
      </c>
      <c r="J50">
        <f t="shared" si="0"/>
        <v>0</v>
      </c>
      <c r="K50" s="5">
        <v>0</v>
      </c>
      <c r="L50" s="6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f t="shared" si="1"/>
        <v>0</v>
      </c>
      <c r="X50">
        <v>0</v>
      </c>
      <c r="Y50" s="2">
        <v>0</v>
      </c>
    </row>
    <row r="51" spans="1:25" x14ac:dyDescent="0.2">
      <c r="A51" s="3" t="s">
        <v>106</v>
      </c>
      <c r="B51" s="18" t="s">
        <v>107</v>
      </c>
      <c r="C51">
        <v>4.4000000000000004</v>
      </c>
      <c r="D51">
        <v>0</v>
      </c>
      <c r="E51">
        <v>0</v>
      </c>
      <c r="F51">
        <v>0</v>
      </c>
      <c r="G51">
        <v>4.4000000000000004</v>
      </c>
      <c r="H51">
        <v>12.9</v>
      </c>
      <c r="I51" s="6">
        <v>0.34108527131782945</v>
      </c>
      <c r="J51">
        <f t="shared" si="0"/>
        <v>0</v>
      </c>
      <c r="K51" s="5">
        <v>12.9</v>
      </c>
      <c r="L51" s="6">
        <v>0.34108527131782945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f t="shared" si="1"/>
        <v>0</v>
      </c>
      <c r="X51">
        <v>0</v>
      </c>
      <c r="Y51" s="2">
        <v>0</v>
      </c>
    </row>
    <row r="52" spans="1:25" x14ac:dyDescent="0.2">
      <c r="A52" s="3" t="s">
        <v>108</v>
      </c>
      <c r="B52" s="18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113.60000000000001</v>
      </c>
      <c r="I52" s="6">
        <v>0</v>
      </c>
      <c r="J52">
        <f t="shared" si="0"/>
        <v>100.9</v>
      </c>
      <c r="K52" s="5">
        <v>12.700000000000003</v>
      </c>
      <c r="L52" s="6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f t="shared" si="1"/>
        <v>0</v>
      </c>
      <c r="X52">
        <v>0</v>
      </c>
      <c r="Y52" s="2">
        <v>0</v>
      </c>
    </row>
    <row r="53" spans="1:25" x14ac:dyDescent="0.2">
      <c r="A53" s="3" t="s">
        <v>110</v>
      </c>
      <c r="B53" s="18" t="s">
        <v>111</v>
      </c>
      <c r="C53">
        <v>0</v>
      </c>
      <c r="D53">
        <v>0.1</v>
      </c>
      <c r="E53">
        <v>0</v>
      </c>
      <c r="F53">
        <v>0</v>
      </c>
      <c r="G53">
        <v>-0.1</v>
      </c>
      <c r="H53">
        <v>1.4000000000000001</v>
      </c>
      <c r="I53" s="6">
        <v>0</v>
      </c>
      <c r="J53">
        <f t="shared" si="0"/>
        <v>0</v>
      </c>
      <c r="K53" s="5">
        <v>1.4000000000000001</v>
      </c>
      <c r="L53" s="6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f t="shared" si="1"/>
        <v>0</v>
      </c>
      <c r="X53">
        <v>0</v>
      </c>
      <c r="Y53" s="2">
        <v>0</v>
      </c>
    </row>
    <row r="54" spans="1:25" x14ac:dyDescent="0.2">
      <c r="A54" s="3" t="s">
        <v>112</v>
      </c>
      <c r="B54" s="18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6">
        <v>0</v>
      </c>
      <c r="J54">
        <f t="shared" si="0"/>
        <v>0</v>
      </c>
      <c r="K54" s="5">
        <v>0</v>
      </c>
      <c r="L54" s="6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f t="shared" si="1"/>
        <v>0</v>
      </c>
      <c r="X54">
        <v>0</v>
      </c>
      <c r="Y54" s="2">
        <v>0</v>
      </c>
    </row>
    <row r="55" spans="1:25" x14ac:dyDescent="0.2">
      <c r="A55" s="3" t="s">
        <v>114</v>
      </c>
      <c r="B55" s="18" t="s">
        <v>115</v>
      </c>
      <c r="C55">
        <v>3.3000000000000003</v>
      </c>
      <c r="D55">
        <v>1.7</v>
      </c>
      <c r="E55">
        <v>0</v>
      </c>
      <c r="F55">
        <v>0</v>
      </c>
      <c r="G55">
        <v>1.6000000000000003</v>
      </c>
      <c r="H55">
        <v>3.3000000000000003</v>
      </c>
      <c r="I55" s="6">
        <v>1</v>
      </c>
      <c r="J55">
        <f t="shared" si="0"/>
        <v>0</v>
      </c>
      <c r="K55" s="5">
        <v>3.3000000000000003</v>
      </c>
      <c r="L55" s="6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f t="shared" si="1"/>
        <v>0</v>
      </c>
      <c r="X55">
        <v>0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6">
        <v>0</v>
      </c>
      <c r="J56">
        <f t="shared" si="0"/>
        <v>0</v>
      </c>
      <c r="K56" s="5">
        <v>0</v>
      </c>
      <c r="L56" s="6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f t="shared" si="1"/>
        <v>0</v>
      </c>
      <c r="X56">
        <v>0</v>
      </c>
      <c r="Y56" s="2">
        <v>0</v>
      </c>
    </row>
    <row r="57" spans="1:25" x14ac:dyDescent="0.2">
      <c r="A57" s="3" t="s">
        <v>118</v>
      </c>
      <c r="B57" s="18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6">
        <v>0</v>
      </c>
      <c r="J57">
        <f t="shared" si="0"/>
        <v>0</v>
      </c>
      <c r="K57" s="5">
        <v>0</v>
      </c>
      <c r="L57" s="6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30.3</v>
      </c>
      <c r="V57" s="2">
        <v>0</v>
      </c>
      <c r="W57">
        <f t="shared" si="1"/>
        <v>0</v>
      </c>
      <c r="X57">
        <v>30.3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16.100000000000001</v>
      </c>
      <c r="I58" s="6">
        <v>0</v>
      </c>
      <c r="J58">
        <f t="shared" si="0"/>
        <v>10.6</v>
      </c>
      <c r="K58" s="5">
        <v>5.5000000000000018</v>
      </c>
      <c r="L58" s="6">
        <v>0</v>
      </c>
    </row>
    <row r="59" spans="1:25" x14ac:dyDescent="0.2">
      <c r="A59" s="3" t="s">
        <v>122</v>
      </c>
      <c r="B59" s="18" t="s">
        <v>123</v>
      </c>
      <c r="C59">
        <v>0</v>
      </c>
      <c r="D59">
        <v>0</v>
      </c>
      <c r="E59">
        <v>0</v>
      </c>
      <c r="F59">
        <v>0</v>
      </c>
      <c r="G59">
        <v>0</v>
      </c>
      <c r="H59">
        <v>16.100000000000001</v>
      </c>
      <c r="I59" s="6">
        <v>0</v>
      </c>
      <c r="J59">
        <f t="shared" si="0"/>
        <v>0</v>
      </c>
      <c r="K59" s="5">
        <v>16.100000000000001</v>
      </c>
      <c r="L59" s="6">
        <v>0</v>
      </c>
      <c r="O59" t="s">
        <v>213</v>
      </c>
    </row>
    <row r="60" spans="1:25" x14ac:dyDescent="0.2">
      <c r="O60" t="s">
        <v>214</v>
      </c>
      <c r="P60" s="32">
        <v>262.40000000000003</v>
      </c>
      <c r="Q60" s="32">
        <v>31.9</v>
      </c>
      <c r="R60" s="32">
        <v>0</v>
      </c>
      <c r="S60" s="32">
        <v>20.400000000000002</v>
      </c>
      <c r="T60" s="32">
        <v>210.1</v>
      </c>
      <c r="U60" s="32">
        <v>1477.1</v>
      </c>
      <c r="V60" s="33">
        <v>0.1776453862297746</v>
      </c>
      <c r="W60" s="32">
        <v>175.70000000000002</v>
      </c>
      <c r="X60" s="32">
        <v>1301.3999999999999</v>
      </c>
      <c r="Y60" s="33">
        <v>0.20162901490702326</v>
      </c>
    </row>
    <row r="61" spans="1:25" x14ac:dyDescent="0.2"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262.39999999999998</v>
      </c>
      <c r="Q62" s="32">
        <v>31.9</v>
      </c>
      <c r="R62" s="32">
        <v>0</v>
      </c>
      <c r="S62" s="32">
        <v>20.400000000000002</v>
      </c>
      <c r="T62" s="32">
        <v>210.10000000000002</v>
      </c>
      <c r="U62" s="32">
        <v>1477.1</v>
      </c>
      <c r="V62" s="33">
        <v>0.17764538622977455</v>
      </c>
      <c r="W62" s="32">
        <v>175.70000000000002</v>
      </c>
      <c r="X62" s="32">
        <v>1301.3999999999999</v>
      </c>
      <c r="Y62" s="33">
        <v>0.2016290149070232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262.39999999999998</v>
      </c>
      <c r="Q64" s="32">
        <v>31.9</v>
      </c>
      <c r="R64" s="32">
        <v>0</v>
      </c>
      <c r="S64" s="32">
        <v>20.400000000000002</v>
      </c>
      <c r="T64" s="32">
        <v>210.1</v>
      </c>
      <c r="U64" s="32">
        <v>1477.1000000000001</v>
      </c>
      <c r="V64" s="33">
        <v>0.17764538622977452</v>
      </c>
      <c r="W64" s="32">
        <v>175.7</v>
      </c>
      <c r="X64" s="32">
        <v>1301.4000000000001</v>
      </c>
      <c r="Y64" s="33">
        <v>0.20162901490702317</v>
      </c>
    </row>
    <row r="68" spans="15:25" x14ac:dyDescent="0.2">
      <c r="P68" s="32">
        <v>262.39999999999998</v>
      </c>
      <c r="Q68" s="32">
        <v>31.9</v>
      </c>
      <c r="R68" s="32">
        <v>0</v>
      </c>
      <c r="S68" s="32">
        <v>20.400000000000002</v>
      </c>
      <c r="T68" s="32">
        <v>210.10000000000002</v>
      </c>
      <c r="U68" s="32">
        <v>1477.1</v>
      </c>
      <c r="V68" s="33">
        <v>0.17764538622977455</v>
      </c>
      <c r="W68" s="32">
        <v>175.70000000000002</v>
      </c>
      <c r="X68" s="32">
        <v>1301.4000000000001</v>
      </c>
      <c r="Y68" s="33">
        <v>0.20162901490702317</v>
      </c>
    </row>
    <row r="69" spans="15:25" x14ac:dyDescent="0.2">
      <c r="O69" s="259" t="s">
        <v>325</v>
      </c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"/>
  <sheetViews>
    <sheetView topLeftCell="D34" workbookViewId="0">
      <selection activeCell="P62" sqref="P62:Y62"/>
    </sheetView>
  </sheetViews>
  <sheetFormatPr defaultRowHeight="12.75" x14ac:dyDescent="0.2"/>
  <cols>
    <col min="11" max="11" width="10.5703125" customWidth="1"/>
    <col min="12" max="12" width="10.1406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136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1.9</v>
      </c>
      <c r="D2">
        <v>0.1</v>
      </c>
      <c r="E2">
        <v>0</v>
      </c>
      <c r="F2">
        <v>0</v>
      </c>
      <c r="G2">
        <v>1.7999999999999998</v>
      </c>
      <c r="H2">
        <v>4.6000000000000005</v>
      </c>
      <c r="I2" s="6">
        <v>0.41304347826086951</v>
      </c>
      <c r="J2">
        <v>0</v>
      </c>
      <c r="K2" s="5">
        <v>4.6000000000000005</v>
      </c>
      <c r="L2" s="6">
        <v>0.41304347826086951</v>
      </c>
      <c r="N2" s="17">
        <v>101</v>
      </c>
      <c r="O2" t="s">
        <v>147</v>
      </c>
      <c r="P2">
        <v>188.5</v>
      </c>
      <c r="Q2">
        <v>50.2</v>
      </c>
      <c r="R2">
        <v>0</v>
      </c>
      <c r="S2">
        <v>20.500000000000004</v>
      </c>
      <c r="T2">
        <v>117.8</v>
      </c>
      <c r="U2">
        <v>563</v>
      </c>
      <c r="V2" s="2">
        <v>0.33481349911190056</v>
      </c>
      <c r="W2">
        <v>49.9</v>
      </c>
      <c r="X2">
        <v>513.1</v>
      </c>
      <c r="Y2" s="2">
        <v>0.36737478074449426</v>
      </c>
    </row>
    <row r="3" spans="1:25" x14ac:dyDescent="0.2">
      <c r="A3" s="3" t="s">
        <v>10</v>
      </c>
      <c r="B3" s="18" t="s">
        <v>11</v>
      </c>
      <c r="C3">
        <v>0</v>
      </c>
      <c r="D3">
        <v>1.4</v>
      </c>
      <c r="E3">
        <v>0</v>
      </c>
      <c r="F3">
        <v>0</v>
      </c>
      <c r="G3">
        <v>-1.4</v>
      </c>
      <c r="H3">
        <v>15.799999999999999</v>
      </c>
      <c r="I3" s="6">
        <v>0</v>
      </c>
      <c r="J3">
        <v>8.6999999999999993</v>
      </c>
      <c r="K3" s="5">
        <v>7.1</v>
      </c>
      <c r="L3" s="6">
        <v>0</v>
      </c>
      <c r="N3" s="17">
        <v>102</v>
      </c>
      <c r="O3" t="s">
        <v>148</v>
      </c>
      <c r="P3">
        <v>9.6999999999999993</v>
      </c>
      <c r="Q3">
        <v>3.9</v>
      </c>
      <c r="R3">
        <v>0</v>
      </c>
      <c r="S3">
        <v>0.2</v>
      </c>
      <c r="T3">
        <v>5.6</v>
      </c>
      <c r="U3">
        <v>34.799999999999997</v>
      </c>
      <c r="V3" s="2">
        <v>0.27873563218390807</v>
      </c>
      <c r="W3">
        <v>0</v>
      </c>
      <c r="X3">
        <v>34.799999999999997</v>
      </c>
      <c r="Y3" s="2">
        <v>0.27873563218390807</v>
      </c>
    </row>
    <row r="4" spans="1:25" x14ac:dyDescent="0.2">
      <c r="A4" s="3" t="s">
        <v>12</v>
      </c>
      <c r="B4" s="18" t="s">
        <v>13</v>
      </c>
      <c r="C4">
        <v>7.3</v>
      </c>
      <c r="D4">
        <v>1.9</v>
      </c>
      <c r="E4">
        <v>0</v>
      </c>
      <c r="F4">
        <v>0.2</v>
      </c>
      <c r="G4">
        <v>5.1999999999999993</v>
      </c>
      <c r="H4">
        <v>16.3</v>
      </c>
      <c r="I4" s="6">
        <v>0.44785276073619629</v>
      </c>
      <c r="J4">
        <v>0</v>
      </c>
      <c r="K4" s="5">
        <v>16.3</v>
      </c>
      <c r="L4" s="6">
        <v>0.44785276073619629</v>
      </c>
      <c r="N4" s="17">
        <v>103</v>
      </c>
      <c r="O4" t="s">
        <v>149</v>
      </c>
      <c r="P4">
        <v>75.700000000000017</v>
      </c>
      <c r="Q4">
        <v>15.3</v>
      </c>
      <c r="R4">
        <v>0</v>
      </c>
      <c r="S4">
        <v>0.2</v>
      </c>
      <c r="T4">
        <v>60.200000000000017</v>
      </c>
      <c r="U4">
        <v>98.699999999999989</v>
      </c>
      <c r="V4" s="2">
        <v>0.7669706180344481</v>
      </c>
      <c r="W4">
        <v>0</v>
      </c>
      <c r="X4">
        <v>98.699999999999989</v>
      </c>
      <c r="Y4" s="2">
        <v>0.7669706180344481</v>
      </c>
    </row>
    <row r="5" spans="1:25" x14ac:dyDescent="0.2">
      <c r="A5" s="3" t="s">
        <v>14</v>
      </c>
      <c r="B5" s="18" t="s">
        <v>15</v>
      </c>
      <c r="C5">
        <v>411.90000000000003</v>
      </c>
      <c r="D5">
        <v>105.80000000000001</v>
      </c>
      <c r="E5">
        <v>0</v>
      </c>
      <c r="F5">
        <v>99.3</v>
      </c>
      <c r="G5">
        <v>206.8</v>
      </c>
      <c r="H5">
        <v>1185.5999999999999</v>
      </c>
      <c r="I5" s="6">
        <v>0.34741902834008104</v>
      </c>
      <c r="J5">
        <v>26.2</v>
      </c>
      <c r="K5" s="5">
        <v>1159.3999999999999</v>
      </c>
      <c r="L5" s="6">
        <v>0.3552699672244265</v>
      </c>
      <c r="N5" s="17">
        <v>104</v>
      </c>
      <c r="O5" t="s">
        <v>150</v>
      </c>
      <c r="P5">
        <v>57.9</v>
      </c>
      <c r="Q5">
        <v>6.8</v>
      </c>
      <c r="R5">
        <v>0</v>
      </c>
      <c r="S5">
        <v>3.3</v>
      </c>
      <c r="T5">
        <v>47.8</v>
      </c>
      <c r="U5">
        <v>85.2</v>
      </c>
      <c r="V5" s="2">
        <v>0.67957746478873238</v>
      </c>
      <c r="W5">
        <v>0</v>
      </c>
      <c r="X5">
        <v>85.2</v>
      </c>
      <c r="Y5" s="2">
        <v>0.67957746478873238</v>
      </c>
    </row>
    <row r="6" spans="1:25" x14ac:dyDescent="0.2">
      <c r="A6" s="3" t="s">
        <v>16</v>
      </c>
      <c r="B6" s="18" t="s">
        <v>17</v>
      </c>
      <c r="C6">
        <v>2.2999999999999998</v>
      </c>
      <c r="D6">
        <v>0.9</v>
      </c>
      <c r="E6">
        <v>0</v>
      </c>
      <c r="F6">
        <v>0</v>
      </c>
      <c r="G6">
        <v>1.4</v>
      </c>
      <c r="H6">
        <v>11.8</v>
      </c>
      <c r="I6" s="6">
        <v>0.19491525423728812</v>
      </c>
      <c r="J6">
        <v>2.1</v>
      </c>
      <c r="K6" s="5">
        <v>9.7000000000000011</v>
      </c>
      <c r="L6" s="6">
        <v>0.23711340206185563</v>
      </c>
      <c r="N6" s="17">
        <v>201</v>
      </c>
      <c r="O6" t="s">
        <v>151</v>
      </c>
      <c r="P6">
        <v>74.7</v>
      </c>
      <c r="Q6">
        <v>4.2</v>
      </c>
      <c r="R6">
        <v>0</v>
      </c>
      <c r="S6">
        <v>0</v>
      </c>
      <c r="T6">
        <v>70.5</v>
      </c>
      <c r="U6">
        <v>94.899999999999991</v>
      </c>
      <c r="V6" s="2">
        <v>0.78714436248682829</v>
      </c>
      <c r="W6">
        <v>0</v>
      </c>
      <c r="X6">
        <v>94.899999999999991</v>
      </c>
      <c r="Y6" s="2">
        <v>0.78714436248682829</v>
      </c>
    </row>
    <row r="7" spans="1:25" x14ac:dyDescent="0.2">
      <c r="A7" s="3" t="s">
        <v>18</v>
      </c>
      <c r="B7" s="18" t="s">
        <v>19</v>
      </c>
      <c r="C7">
        <v>304.09999999999997</v>
      </c>
      <c r="D7">
        <v>62.199999999999989</v>
      </c>
      <c r="E7">
        <v>0</v>
      </c>
      <c r="F7">
        <v>33.9</v>
      </c>
      <c r="G7">
        <v>207.99999999999997</v>
      </c>
      <c r="H7">
        <v>1293.9000000000001</v>
      </c>
      <c r="I7" s="6">
        <v>0.23502589071798435</v>
      </c>
      <c r="J7">
        <v>135.1</v>
      </c>
      <c r="K7" s="5">
        <v>1158.8000000000002</v>
      </c>
      <c r="L7" s="6">
        <v>0.26242664825681733</v>
      </c>
      <c r="N7" s="17">
        <v>202</v>
      </c>
      <c r="O7" t="s">
        <v>152</v>
      </c>
      <c r="P7">
        <v>19.400000000000009</v>
      </c>
      <c r="Q7">
        <v>1.6</v>
      </c>
      <c r="R7">
        <v>0</v>
      </c>
      <c r="S7">
        <v>0</v>
      </c>
      <c r="T7">
        <v>17.800000000000008</v>
      </c>
      <c r="U7">
        <v>20.400000000000006</v>
      </c>
      <c r="V7" s="2">
        <v>0.95098039215686292</v>
      </c>
      <c r="W7">
        <v>0</v>
      </c>
      <c r="X7">
        <v>20.400000000000006</v>
      </c>
      <c r="Y7" s="2">
        <v>0.95098039215686292</v>
      </c>
    </row>
    <row r="8" spans="1:25" x14ac:dyDescent="0.2">
      <c r="A8" s="3" t="s">
        <v>20</v>
      </c>
      <c r="B8" s="18" t="s">
        <v>21</v>
      </c>
      <c r="C8">
        <v>0.30000000000000004</v>
      </c>
      <c r="D8">
        <v>8.9</v>
      </c>
      <c r="E8">
        <v>0</v>
      </c>
      <c r="F8">
        <v>0.1</v>
      </c>
      <c r="G8">
        <v>-8.6999999999999993</v>
      </c>
      <c r="H8">
        <v>120.89999999999999</v>
      </c>
      <c r="I8" s="6">
        <v>2.4813895781637721E-3</v>
      </c>
      <c r="J8">
        <v>0</v>
      </c>
      <c r="K8" s="5">
        <v>120.89999999999999</v>
      </c>
      <c r="L8" s="6">
        <v>2.4813895781637721E-3</v>
      </c>
      <c r="N8" s="17">
        <v>301</v>
      </c>
      <c r="O8" t="s">
        <v>153</v>
      </c>
      <c r="P8">
        <v>632.4000000000002</v>
      </c>
      <c r="Q8">
        <v>182.2</v>
      </c>
      <c r="R8">
        <v>39</v>
      </c>
      <c r="S8">
        <v>8.1</v>
      </c>
      <c r="T8">
        <v>403.10000000000025</v>
      </c>
      <c r="U8">
        <v>708.00000000000011</v>
      </c>
      <c r="V8" s="2">
        <v>0.89322033898305098</v>
      </c>
      <c r="W8">
        <v>0</v>
      </c>
      <c r="X8">
        <v>708.00000000000011</v>
      </c>
      <c r="Y8" s="2">
        <v>0.89322033898305098</v>
      </c>
    </row>
    <row r="9" spans="1:25" x14ac:dyDescent="0.2">
      <c r="A9" s="3" t="s">
        <v>22</v>
      </c>
      <c r="B9" s="18" t="s">
        <v>23</v>
      </c>
      <c r="C9">
        <v>5.8</v>
      </c>
      <c r="D9">
        <v>2.8</v>
      </c>
      <c r="E9">
        <v>0</v>
      </c>
      <c r="F9">
        <v>0</v>
      </c>
      <c r="G9">
        <v>3</v>
      </c>
      <c r="H9">
        <v>13.4</v>
      </c>
      <c r="I9" s="6">
        <v>0.43283582089552236</v>
      </c>
      <c r="J9">
        <v>0</v>
      </c>
      <c r="K9" s="5">
        <v>13.4</v>
      </c>
      <c r="L9" s="6">
        <v>0.43283582089552236</v>
      </c>
      <c r="N9" s="17">
        <v>302</v>
      </c>
      <c r="O9" t="s">
        <v>154</v>
      </c>
      <c r="P9">
        <v>407.09999999999997</v>
      </c>
      <c r="Q9">
        <v>70.3</v>
      </c>
      <c r="R9">
        <v>0</v>
      </c>
      <c r="S9">
        <v>0</v>
      </c>
      <c r="T9">
        <v>336.79999999999995</v>
      </c>
      <c r="U9">
        <v>443.40000000000003</v>
      </c>
      <c r="V9" s="2">
        <v>0.91813261163734761</v>
      </c>
      <c r="W9">
        <v>0</v>
      </c>
      <c r="X9">
        <v>443.40000000000003</v>
      </c>
      <c r="Y9" s="2">
        <v>0.91813261163734761</v>
      </c>
    </row>
    <row r="10" spans="1:25" x14ac:dyDescent="0.2">
      <c r="A10" s="3" t="s">
        <v>24</v>
      </c>
      <c r="B10" s="18" t="s">
        <v>25</v>
      </c>
      <c r="C10">
        <v>0</v>
      </c>
      <c r="D10">
        <v>1</v>
      </c>
      <c r="E10">
        <v>0</v>
      </c>
      <c r="F10">
        <v>0.6</v>
      </c>
      <c r="G10">
        <v>-1.6</v>
      </c>
      <c r="H10">
        <v>19.399999999999999</v>
      </c>
      <c r="I10" s="6">
        <v>0</v>
      </c>
      <c r="J10">
        <v>0</v>
      </c>
      <c r="K10" s="5">
        <v>19.399999999999999</v>
      </c>
      <c r="L10" s="6">
        <v>0</v>
      </c>
      <c r="N10" s="17">
        <v>401</v>
      </c>
      <c r="O10" t="s">
        <v>93</v>
      </c>
      <c r="P10">
        <v>296.5</v>
      </c>
      <c r="Q10">
        <v>46.8</v>
      </c>
      <c r="R10">
        <v>42.2</v>
      </c>
      <c r="S10">
        <v>0</v>
      </c>
      <c r="T10">
        <v>207.5</v>
      </c>
      <c r="U10">
        <v>344.8</v>
      </c>
      <c r="V10" s="2">
        <v>0.85991879350348022</v>
      </c>
      <c r="W10">
        <v>0</v>
      </c>
      <c r="X10">
        <v>344.8</v>
      </c>
      <c r="Y10" s="2">
        <v>0.85991879350348022</v>
      </c>
    </row>
    <row r="11" spans="1:25" x14ac:dyDescent="0.2">
      <c r="A11" s="3" t="s">
        <v>26</v>
      </c>
      <c r="B11" s="18" t="s">
        <v>27</v>
      </c>
      <c r="C11">
        <v>2148.3000000000006</v>
      </c>
      <c r="D11">
        <v>708.8</v>
      </c>
      <c r="E11">
        <v>0</v>
      </c>
      <c r="F11">
        <v>59.8</v>
      </c>
      <c r="G11">
        <v>1379.7000000000007</v>
      </c>
      <c r="H11">
        <v>3862.2000000000003</v>
      </c>
      <c r="I11" s="6">
        <v>0.55623737766040093</v>
      </c>
      <c r="J11">
        <v>0</v>
      </c>
      <c r="K11" s="5">
        <v>3862.2000000000003</v>
      </c>
      <c r="L11" s="6">
        <v>0.55623737766040093</v>
      </c>
      <c r="N11" s="17">
        <v>402</v>
      </c>
      <c r="O11" t="s">
        <v>155</v>
      </c>
      <c r="P11">
        <v>3.2</v>
      </c>
      <c r="Q11">
        <v>0.8</v>
      </c>
      <c r="R11">
        <v>0</v>
      </c>
      <c r="S11">
        <v>0</v>
      </c>
      <c r="T11">
        <v>2.4000000000000004</v>
      </c>
      <c r="U11">
        <v>6.1999999999999993</v>
      </c>
      <c r="V11" s="2">
        <v>0.51612903225806461</v>
      </c>
      <c r="W11">
        <v>0</v>
      </c>
      <c r="X11">
        <v>6.1999999999999993</v>
      </c>
      <c r="Y11" s="2">
        <v>0.51612903225806461</v>
      </c>
    </row>
    <row r="12" spans="1:25" x14ac:dyDescent="0.2">
      <c r="A12" s="3" t="s">
        <v>28</v>
      </c>
      <c r="B12" s="18" t="s">
        <v>29</v>
      </c>
      <c r="C12">
        <v>278.79999999999995</v>
      </c>
      <c r="D12">
        <v>61.3</v>
      </c>
      <c r="E12">
        <v>0</v>
      </c>
      <c r="F12">
        <v>82.59999999999998</v>
      </c>
      <c r="G12">
        <v>134.89999999999998</v>
      </c>
      <c r="H12">
        <v>1014</v>
      </c>
      <c r="I12" s="6">
        <v>0.27495069033530567</v>
      </c>
      <c r="J12">
        <v>59.1</v>
      </c>
      <c r="K12" s="5">
        <v>954.9</v>
      </c>
      <c r="L12" s="6">
        <v>0.29196774531364539</v>
      </c>
      <c r="N12" s="17">
        <v>403</v>
      </c>
      <c r="O12" t="s">
        <v>156</v>
      </c>
      <c r="P12">
        <v>135.1</v>
      </c>
      <c r="Q12">
        <v>27.2</v>
      </c>
      <c r="R12">
        <v>0</v>
      </c>
      <c r="S12">
        <v>0</v>
      </c>
      <c r="T12">
        <v>107.89999999999999</v>
      </c>
      <c r="U12">
        <v>159.80000000000001</v>
      </c>
      <c r="V12" s="2">
        <v>0.84543178973717137</v>
      </c>
      <c r="W12">
        <v>8.4</v>
      </c>
      <c r="X12">
        <v>151.4</v>
      </c>
      <c r="Y12" s="2">
        <v>0.892338177014531</v>
      </c>
    </row>
    <row r="13" spans="1:25" x14ac:dyDescent="0.2">
      <c r="A13" s="3" t="s">
        <v>30</v>
      </c>
      <c r="B13" s="18" t="s">
        <v>31</v>
      </c>
      <c r="C13">
        <v>70.5</v>
      </c>
      <c r="D13">
        <v>14.5</v>
      </c>
      <c r="E13">
        <v>0</v>
      </c>
      <c r="F13">
        <v>0</v>
      </c>
      <c r="G13">
        <v>56</v>
      </c>
      <c r="H13">
        <v>76.400000000000006</v>
      </c>
      <c r="I13" s="6">
        <v>0.92277486910994755</v>
      </c>
      <c r="J13">
        <v>0</v>
      </c>
      <c r="K13" s="5">
        <v>76.400000000000006</v>
      </c>
      <c r="L13" s="6">
        <v>0.92277486910994755</v>
      </c>
      <c r="N13" s="17">
        <v>404</v>
      </c>
      <c r="O13" t="s">
        <v>81</v>
      </c>
      <c r="P13">
        <v>34.1</v>
      </c>
      <c r="Q13">
        <v>11.899999999999999</v>
      </c>
      <c r="R13">
        <v>0</v>
      </c>
      <c r="S13">
        <v>0</v>
      </c>
      <c r="T13">
        <v>22.200000000000003</v>
      </c>
      <c r="U13">
        <v>263.3</v>
      </c>
      <c r="V13" s="2">
        <v>0.12951006456513484</v>
      </c>
      <c r="W13">
        <v>0</v>
      </c>
      <c r="X13">
        <v>263.3</v>
      </c>
      <c r="Y13" s="2">
        <v>0.12951006456513484</v>
      </c>
    </row>
    <row r="14" spans="1:25" x14ac:dyDescent="0.2">
      <c r="A14" s="3" t="s">
        <v>32</v>
      </c>
      <c r="B14" s="18" t="s">
        <v>33</v>
      </c>
      <c r="C14">
        <v>0</v>
      </c>
      <c r="D14">
        <v>0.2</v>
      </c>
      <c r="E14">
        <v>0</v>
      </c>
      <c r="F14">
        <v>0</v>
      </c>
      <c r="G14">
        <v>-0.2</v>
      </c>
      <c r="H14">
        <v>2862.7</v>
      </c>
      <c r="I14" s="6">
        <v>0</v>
      </c>
      <c r="J14">
        <v>248.4</v>
      </c>
      <c r="K14" s="5">
        <v>2614.2999999999997</v>
      </c>
      <c r="L14" s="6">
        <v>0</v>
      </c>
      <c r="N14" s="17">
        <v>501</v>
      </c>
      <c r="O14" t="s">
        <v>157</v>
      </c>
      <c r="P14">
        <v>88.3</v>
      </c>
      <c r="Q14">
        <v>26.100000000000005</v>
      </c>
      <c r="R14">
        <v>0</v>
      </c>
      <c r="S14">
        <v>6.6999999999999993</v>
      </c>
      <c r="T14">
        <v>55.499999999999993</v>
      </c>
      <c r="U14">
        <v>356</v>
      </c>
      <c r="V14" s="2">
        <v>0.24803370786516854</v>
      </c>
      <c r="W14">
        <v>72.7</v>
      </c>
      <c r="X14">
        <v>283.3</v>
      </c>
      <c r="Y14" s="2">
        <v>0.31168372749735263</v>
      </c>
    </row>
    <row r="15" spans="1:25" x14ac:dyDescent="0.2">
      <c r="A15" s="3" t="s">
        <v>34</v>
      </c>
      <c r="B15" s="18" t="s">
        <v>35</v>
      </c>
      <c r="C15">
        <v>65.100000000000009</v>
      </c>
      <c r="D15">
        <v>13.399999999999999</v>
      </c>
      <c r="E15">
        <v>0</v>
      </c>
      <c r="F15">
        <v>0</v>
      </c>
      <c r="G15">
        <v>51.70000000000001</v>
      </c>
      <c r="H15">
        <v>91.6</v>
      </c>
      <c r="I15" s="6">
        <v>0.71069868995633201</v>
      </c>
      <c r="J15">
        <v>0</v>
      </c>
      <c r="K15" s="5">
        <v>91.6</v>
      </c>
      <c r="L15" s="6">
        <v>0.71069868995633201</v>
      </c>
      <c r="N15" s="17">
        <v>502</v>
      </c>
      <c r="O15" t="s">
        <v>158</v>
      </c>
      <c r="P15">
        <v>5.9</v>
      </c>
      <c r="Q15">
        <v>0.79999999999999993</v>
      </c>
      <c r="R15">
        <v>0</v>
      </c>
      <c r="S15">
        <v>0.2</v>
      </c>
      <c r="T15">
        <v>4.9000000000000004</v>
      </c>
      <c r="U15">
        <v>11.2</v>
      </c>
      <c r="V15" s="2">
        <v>0.5267857142857143</v>
      </c>
      <c r="W15">
        <v>0</v>
      </c>
      <c r="X15">
        <v>11.2</v>
      </c>
      <c r="Y15" s="2">
        <v>0.5267857142857143</v>
      </c>
    </row>
    <row r="16" spans="1:25" x14ac:dyDescent="0.2">
      <c r="A16" s="3" t="s">
        <v>36</v>
      </c>
      <c r="B16" s="18" t="s">
        <v>37</v>
      </c>
      <c r="C16">
        <v>2205.8000000000002</v>
      </c>
      <c r="D16">
        <v>686.3</v>
      </c>
      <c r="E16">
        <v>7.8</v>
      </c>
      <c r="F16">
        <v>52.199999999999996</v>
      </c>
      <c r="G16">
        <v>1459.5000000000002</v>
      </c>
      <c r="H16">
        <v>3254.8999999999996</v>
      </c>
      <c r="I16" s="6">
        <v>0.67768595041322333</v>
      </c>
      <c r="J16">
        <v>6.4999999999999982</v>
      </c>
      <c r="K16" s="5">
        <v>3248.3999999999996</v>
      </c>
      <c r="L16" s="6">
        <v>0.67904198990272147</v>
      </c>
      <c r="N16" s="17">
        <v>503</v>
      </c>
      <c r="O16" t="s">
        <v>159</v>
      </c>
      <c r="P16">
        <v>265.39999999999998</v>
      </c>
      <c r="Q16">
        <v>54.1</v>
      </c>
      <c r="R16">
        <v>0</v>
      </c>
      <c r="S16">
        <v>66.8</v>
      </c>
      <c r="T16">
        <v>144.49999999999997</v>
      </c>
      <c r="U16">
        <v>504</v>
      </c>
      <c r="V16" s="2">
        <v>0.52658730158730149</v>
      </c>
      <c r="W16">
        <v>6.8999999999999995</v>
      </c>
      <c r="X16">
        <v>497.1</v>
      </c>
      <c r="Y16" s="2">
        <v>0.53389660028163344</v>
      </c>
    </row>
    <row r="17" spans="1:25" x14ac:dyDescent="0.2">
      <c r="A17" s="3" t="s">
        <v>38</v>
      </c>
      <c r="B17" s="18" t="s">
        <v>39</v>
      </c>
      <c r="C17">
        <v>1378.1</v>
      </c>
      <c r="D17">
        <v>292.3</v>
      </c>
      <c r="E17">
        <v>0</v>
      </c>
      <c r="F17">
        <v>17.8</v>
      </c>
      <c r="G17">
        <v>1068</v>
      </c>
      <c r="H17">
        <v>1807.9</v>
      </c>
      <c r="I17" s="6">
        <v>0.7622656120360638</v>
      </c>
      <c r="J17">
        <v>0</v>
      </c>
      <c r="K17" s="5">
        <v>1807.9</v>
      </c>
      <c r="L17" s="6">
        <v>0.7622656120360638</v>
      </c>
      <c r="N17" s="17">
        <v>504</v>
      </c>
      <c r="O17" t="s">
        <v>160</v>
      </c>
      <c r="P17">
        <v>199.1</v>
      </c>
      <c r="Q17">
        <v>36.6</v>
      </c>
      <c r="R17">
        <v>0</v>
      </c>
      <c r="S17">
        <v>30.7</v>
      </c>
      <c r="T17">
        <v>131.80000000000001</v>
      </c>
      <c r="U17">
        <v>350.39999999999992</v>
      </c>
      <c r="V17" s="2">
        <v>0.56820776255707772</v>
      </c>
      <c r="W17">
        <v>8.6</v>
      </c>
      <c r="X17">
        <v>341.7999999999999</v>
      </c>
      <c r="Y17" s="2">
        <v>0.58250438853130504</v>
      </c>
    </row>
    <row r="18" spans="1:25" x14ac:dyDescent="0.2">
      <c r="A18" s="3" t="s">
        <v>40</v>
      </c>
      <c r="B18" s="18" t="s">
        <v>41</v>
      </c>
      <c r="C18">
        <v>36.700000000000003</v>
      </c>
      <c r="D18">
        <v>7.4</v>
      </c>
      <c r="E18">
        <v>0</v>
      </c>
      <c r="F18">
        <v>0.2</v>
      </c>
      <c r="G18">
        <v>29.1</v>
      </c>
      <c r="H18">
        <v>44.6</v>
      </c>
      <c r="I18" s="6">
        <v>0.82286995515695072</v>
      </c>
      <c r="J18">
        <v>0.7</v>
      </c>
      <c r="K18" s="5">
        <v>43.9</v>
      </c>
      <c r="L18" s="6">
        <v>0.83599088838268798</v>
      </c>
      <c r="N18" s="17">
        <v>505</v>
      </c>
      <c r="O18" t="s">
        <v>161</v>
      </c>
      <c r="P18">
        <v>44.400000000000006</v>
      </c>
      <c r="Q18">
        <v>8.8000000000000007</v>
      </c>
      <c r="R18">
        <v>0</v>
      </c>
      <c r="S18">
        <v>0.2</v>
      </c>
      <c r="T18">
        <v>35.400000000000006</v>
      </c>
      <c r="U18">
        <v>52.8</v>
      </c>
      <c r="V18" s="2">
        <v>0.84090909090909105</v>
      </c>
      <c r="W18">
        <v>0.7</v>
      </c>
      <c r="X18">
        <v>52.099999999999994</v>
      </c>
      <c r="Y18" s="2">
        <v>0.8522072936660271</v>
      </c>
    </row>
    <row r="19" spans="1:25" x14ac:dyDescent="0.2">
      <c r="A19" s="3" t="s">
        <v>42</v>
      </c>
      <c r="B19" s="18" t="s">
        <v>43</v>
      </c>
      <c r="C19">
        <v>100.79999999999998</v>
      </c>
      <c r="D19">
        <v>25.4</v>
      </c>
      <c r="E19">
        <v>0</v>
      </c>
      <c r="F19">
        <v>6.1</v>
      </c>
      <c r="G19">
        <v>69.299999999999983</v>
      </c>
      <c r="H19">
        <v>327.3</v>
      </c>
      <c r="I19" s="6">
        <v>0.30797433547204395</v>
      </c>
      <c r="J19">
        <v>10.899999999999999</v>
      </c>
      <c r="K19" s="5">
        <v>316.40000000000003</v>
      </c>
      <c r="L19" s="6">
        <v>0.31858407079646006</v>
      </c>
      <c r="N19" s="17">
        <v>506</v>
      </c>
      <c r="O19" t="s">
        <v>162</v>
      </c>
      <c r="P19">
        <v>618.79999999999995</v>
      </c>
      <c r="Q19">
        <v>93.399999999999991</v>
      </c>
      <c r="R19">
        <v>0</v>
      </c>
      <c r="S19">
        <v>57.5</v>
      </c>
      <c r="T19">
        <v>467.9</v>
      </c>
      <c r="U19">
        <v>2077.6</v>
      </c>
      <c r="V19" s="2">
        <v>0.29784366576819404</v>
      </c>
      <c r="W19">
        <v>152</v>
      </c>
      <c r="X19">
        <v>1925.6</v>
      </c>
      <c r="Y19" s="2">
        <v>0.32135438304943914</v>
      </c>
    </row>
    <row r="20" spans="1:25" x14ac:dyDescent="0.2">
      <c r="A20" s="3" t="s">
        <v>44</v>
      </c>
      <c r="B20" s="18" t="s">
        <v>45</v>
      </c>
      <c r="C20">
        <v>57</v>
      </c>
      <c r="D20">
        <v>6.3</v>
      </c>
      <c r="E20">
        <v>0</v>
      </c>
      <c r="F20">
        <v>0</v>
      </c>
      <c r="G20">
        <v>50.7</v>
      </c>
      <c r="H20">
        <v>69</v>
      </c>
      <c r="I20" s="6">
        <v>0.82608695652173914</v>
      </c>
      <c r="J20">
        <v>8</v>
      </c>
      <c r="K20" s="5">
        <v>61</v>
      </c>
      <c r="L20" s="6">
        <v>0.93442622950819676</v>
      </c>
      <c r="N20" s="17">
        <v>507</v>
      </c>
      <c r="O20" t="s">
        <v>163</v>
      </c>
      <c r="P20">
        <v>547.5</v>
      </c>
      <c r="Q20">
        <v>134.69999999999999</v>
      </c>
      <c r="R20">
        <v>0</v>
      </c>
      <c r="S20">
        <v>115.39999999999999</v>
      </c>
      <c r="T20">
        <v>297.40000000000003</v>
      </c>
      <c r="U20">
        <v>2546.1000000000004</v>
      </c>
      <c r="V20" s="2">
        <v>0.21503475904324257</v>
      </c>
      <c r="W20">
        <v>175.5</v>
      </c>
      <c r="X20">
        <v>2370.6000000000004</v>
      </c>
      <c r="Y20" s="2">
        <v>0.23095418881295871</v>
      </c>
    </row>
    <row r="21" spans="1:25" x14ac:dyDescent="0.2">
      <c r="A21" s="3" t="s">
        <v>46</v>
      </c>
      <c r="B21" s="18" t="s">
        <v>47</v>
      </c>
      <c r="C21">
        <v>815.6</v>
      </c>
      <c r="D21">
        <v>204</v>
      </c>
      <c r="E21">
        <v>0</v>
      </c>
      <c r="F21">
        <v>14.600000000000001</v>
      </c>
      <c r="G21">
        <v>597</v>
      </c>
      <c r="H21">
        <v>1107</v>
      </c>
      <c r="I21" s="6">
        <v>0.73676603432700993</v>
      </c>
      <c r="J21">
        <v>62.3</v>
      </c>
      <c r="K21" s="5">
        <v>1044.7</v>
      </c>
      <c r="L21" s="6">
        <v>0.78070259404613762</v>
      </c>
      <c r="N21" s="17">
        <v>508</v>
      </c>
      <c r="O21" t="s">
        <v>164</v>
      </c>
      <c r="P21">
        <v>42.6</v>
      </c>
      <c r="Q21">
        <v>11.499999999999998</v>
      </c>
      <c r="R21">
        <v>0</v>
      </c>
      <c r="S21">
        <v>25.900000000000002</v>
      </c>
      <c r="T21">
        <v>5.2000000000000028</v>
      </c>
      <c r="U21">
        <v>353.1</v>
      </c>
      <c r="V21" s="2">
        <v>0.12064570943075616</v>
      </c>
      <c r="W21">
        <v>35</v>
      </c>
      <c r="X21">
        <v>318.10000000000002</v>
      </c>
      <c r="Y21" s="2">
        <v>0.13392015089594467</v>
      </c>
    </row>
    <row r="22" spans="1:25" x14ac:dyDescent="0.2">
      <c r="A22" s="3" t="s">
        <v>48</v>
      </c>
      <c r="B22" s="18" t="s">
        <v>49</v>
      </c>
      <c r="C22">
        <v>3.7</v>
      </c>
      <c r="D22">
        <v>0.5</v>
      </c>
      <c r="E22">
        <v>0</v>
      </c>
      <c r="F22">
        <v>0</v>
      </c>
      <c r="G22">
        <v>3.2</v>
      </c>
      <c r="H22">
        <v>5.2</v>
      </c>
      <c r="I22" s="6">
        <v>0.71153846153846156</v>
      </c>
      <c r="J22">
        <v>0</v>
      </c>
      <c r="K22" s="5">
        <v>5.2</v>
      </c>
      <c r="L22" s="6">
        <v>0.71153846153846156</v>
      </c>
      <c r="N22" s="17">
        <v>509</v>
      </c>
      <c r="O22" t="s">
        <v>165</v>
      </c>
      <c r="P22">
        <v>561.40000000000009</v>
      </c>
      <c r="Q22">
        <v>127.4</v>
      </c>
      <c r="R22">
        <v>0</v>
      </c>
      <c r="S22">
        <v>22.799999999999997</v>
      </c>
      <c r="T22">
        <v>411.2000000000001</v>
      </c>
      <c r="U22">
        <v>953.90000000000009</v>
      </c>
      <c r="V22" s="2">
        <v>0.58853129258832171</v>
      </c>
      <c r="W22">
        <v>193.3</v>
      </c>
      <c r="X22">
        <v>760.60000000000014</v>
      </c>
      <c r="Y22" s="2">
        <v>0.7381014988167236</v>
      </c>
    </row>
    <row r="23" spans="1:25" x14ac:dyDescent="0.2">
      <c r="A23" s="3" t="s">
        <v>50</v>
      </c>
      <c r="B23" s="18" t="s">
        <v>51</v>
      </c>
      <c r="C23">
        <v>3.8</v>
      </c>
      <c r="D23">
        <v>0</v>
      </c>
      <c r="E23">
        <v>0</v>
      </c>
      <c r="F23">
        <v>0</v>
      </c>
      <c r="G23">
        <v>3.8</v>
      </c>
      <c r="H23">
        <v>3.8</v>
      </c>
      <c r="I23" s="6">
        <v>1</v>
      </c>
      <c r="J23">
        <v>0</v>
      </c>
      <c r="K23" s="5">
        <v>3.8</v>
      </c>
      <c r="L23" s="6">
        <v>1</v>
      </c>
      <c r="N23" s="17">
        <v>510</v>
      </c>
      <c r="O23" t="s">
        <v>166</v>
      </c>
      <c r="P23">
        <v>22.4</v>
      </c>
      <c r="Q23">
        <v>0</v>
      </c>
      <c r="R23">
        <v>0</v>
      </c>
      <c r="S23">
        <v>0</v>
      </c>
      <c r="T23">
        <v>22.4</v>
      </c>
      <c r="U23">
        <v>517.79999999999995</v>
      </c>
      <c r="V23" s="2">
        <v>4.3259945925067593E-2</v>
      </c>
      <c r="W23">
        <v>115.6</v>
      </c>
      <c r="X23">
        <v>402.19999999999993</v>
      </c>
      <c r="Y23" s="2">
        <v>5.569368473396321E-2</v>
      </c>
    </row>
    <row r="24" spans="1:25" x14ac:dyDescent="0.2">
      <c r="A24" s="3" t="s">
        <v>52</v>
      </c>
      <c r="B24" s="18" t="s">
        <v>53</v>
      </c>
      <c r="C24">
        <v>31.700000000000003</v>
      </c>
      <c r="D24">
        <v>3.8</v>
      </c>
      <c r="E24">
        <v>0</v>
      </c>
      <c r="F24">
        <v>3.5</v>
      </c>
      <c r="G24">
        <v>24.400000000000002</v>
      </c>
      <c r="H24">
        <v>60.4</v>
      </c>
      <c r="I24" s="6">
        <v>0.52483443708609279</v>
      </c>
      <c r="J24">
        <v>0</v>
      </c>
      <c r="K24" s="5">
        <v>60.4</v>
      </c>
      <c r="L24" s="6">
        <v>0.52483443708609279</v>
      </c>
      <c r="N24" s="17">
        <v>511</v>
      </c>
      <c r="O24" t="s">
        <v>167</v>
      </c>
      <c r="P24">
        <v>230.3</v>
      </c>
      <c r="Q24">
        <v>25.2</v>
      </c>
      <c r="R24">
        <v>0</v>
      </c>
      <c r="S24">
        <v>4.2</v>
      </c>
      <c r="T24">
        <v>200.9</v>
      </c>
      <c r="U24">
        <v>463.5</v>
      </c>
      <c r="V24" s="2">
        <v>0.49687162891046388</v>
      </c>
      <c r="W24">
        <v>20.100000000000001</v>
      </c>
      <c r="X24">
        <v>443.4</v>
      </c>
      <c r="Y24" s="2">
        <v>0.51939557961208849</v>
      </c>
    </row>
    <row r="25" spans="1:25" x14ac:dyDescent="0.2">
      <c r="A25" s="3" t="s">
        <v>54</v>
      </c>
      <c r="B25" s="18" t="s">
        <v>55</v>
      </c>
      <c r="C25">
        <v>1075.7</v>
      </c>
      <c r="D25">
        <v>111.9</v>
      </c>
      <c r="E25">
        <v>0</v>
      </c>
      <c r="F25">
        <v>55.099999999999994</v>
      </c>
      <c r="G25">
        <v>908.7</v>
      </c>
      <c r="H25">
        <v>2176.9</v>
      </c>
      <c r="I25" s="6">
        <v>0.49414304745279986</v>
      </c>
      <c r="J25">
        <v>137.80000000000001</v>
      </c>
      <c r="K25" s="5">
        <v>2039.1000000000001</v>
      </c>
      <c r="L25" s="6">
        <v>0.52753665832965524</v>
      </c>
      <c r="N25" s="17">
        <v>601</v>
      </c>
      <c r="O25" t="s">
        <v>168</v>
      </c>
      <c r="P25">
        <v>4.3</v>
      </c>
      <c r="Q25">
        <v>2.4</v>
      </c>
      <c r="R25">
        <v>0</v>
      </c>
      <c r="S25">
        <v>0.4</v>
      </c>
      <c r="T25">
        <v>1.5</v>
      </c>
      <c r="U25">
        <v>35.200000000000003</v>
      </c>
      <c r="V25" s="2">
        <v>0.1221590909090909</v>
      </c>
      <c r="W25">
        <v>0</v>
      </c>
      <c r="X25">
        <v>35.200000000000003</v>
      </c>
      <c r="Y25" s="2">
        <v>0.1221590909090909</v>
      </c>
    </row>
    <row r="26" spans="1:25" x14ac:dyDescent="0.2">
      <c r="A26" s="3" t="s">
        <v>56</v>
      </c>
      <c r="B26" t="s">
        <v>57</v>
      </c>
      <c r="C26">
        <v>88.800000000000011</v>
      </c>
      <c r="D26">
        <v>26.700000000000003</v>
      </c>
      <c r="E26">
        <v>0</v>
      </c>
      <c r="F26">
        <v>17.5</v>
      </c>
      <c r="G26">
        <v>44.600000000000009</v>
      </c>
      <c r="H26">
        <v>371.3</v>
      </c>
      <c r="I26" s="6">
        <v>0.23915970913008353</v>
      </c>
      <c r="J26">
        <v>77.300000000000011</v>
      </c>
      <c r="K26" s="5">
        <v>294</v>
      </c>
      <c r="L26" s="6">
        <v>0.30204081632653063</v>
      </c>
      <c r="N26" s="17">
        <v>602</v>
      </c>
      <c r="O26" t="s">
        <v>169</v>
      </c>
      <c r="P26">
        <v>1.2</v>
      </c>
      <c r="Q26">
        <v>8.9</v>
      </c>
      <c r="R26">
        <v>0</v>
      </c>
      <c r="S26">
        <v>4.0999999999999996</v>
      </c>
      <c r="T26">
        <v>-11.8</v>
      </c>
      <c r="U26">
        <v>931.5</v>
      </c>
      <c r="V26" s="2">
        <v>1.2882447665056361E-3</v>
      </c>
      <c r="W26">
        <v>324.59999999999997</v>
      </c>
      <c r="X26">
        <v>606.90000000000009</v>
      </c>
      <c r="Y26" s="2">
        <v>1.9772614928324269E-3</v>
      </c>
    </row>
    <row r="27" spans="1:25" x14ac:dyDescent="0.2">
      <c r="A27" s="3" t="s">
        <v>58</v>
      </c>
      <c r="B27" s="18" t="s">
        <v>59</v>
      </c>
      <c r="C27">
        <v>86.9</v>
      </c>
      <c r="D27">
        <v>23.6</v>
      </c>
      <c r="E27">
        <v>0</v>
      </c>
      <c r="F27">
        <v>0</v>
      </c>
      <c r="G27">
        <v>63.300000000000004</v>
      </c>
      <c r="H27">
        <v>224.5</v>
      </c>
      <c r="I27" s="6">
        <v>0.3870824053452116</v>
      </c>
      <c r="J27">
        <v>0</v>
      </c>
      <c r="K27" s="5">
        <v>224.5</v>
      </c>
      <c r="L27" s="6">
        <v>0.3870824053452116</v>
      </c>
      <c r="N27" s="17">
        <v>603</v>
      </c>
      <c r="O27" t="s">
        <v>170</v>
      </c>
      <c r="P27">
        <v>469.29999999999995</v>
      </c>
      <c r="Q27">
        <v>37</v>
      </c>
      <c r="R27">
        <v>0</v>
      </c>
      <c r="S27">
        <v>14.6</v>
      </c>
      <c r="T27">
        <v>417.69999999999993</v>
      </c>
      <c r="U27">
        <v>870.3</v>
      </c>
      <c r="V27" s="2">
        <v>0.53923934275537166</v>
      </c>
      <c r="W27">
        <v>10.7</v>
      </c>
      <c r="X27">
        <v>859.59999999999991</v>
      </c>
      <c r="Y27" s="2">
        <v>0.54595160539785947</v>
      </c>
    </row>
    <row r="28" spans="1:25" x14ac:dyDescent="0.2">
      <c r="A28" s="3" t="s">
        <v>60</v>
      </c>
      <c r="B28" s="18" t="s">
        <v>61</v>
      </c>
      <c r="C28">
        <v>518.70000000000005</v>
      </c>
      <c r="D28">
        <v>153.89999999999998</v>
      </c>
      <c r="E28">
        <v>0.2</v>
      </c>
      <c r="F28">
        <v>0</v>
      </c>
      <c r="G28">
        <v>364.60000000000008</v>
      </c>
      <c r="H28">
        <v>518.70000000000005</v>
      </c>
      <c r="I28" s="6">
        <v>1</v>
      </c>
      <c r="J28">
        <v>0</v>
      </c>
      <c r="K28" s="5">
        <v>518.70000000000005</v>
      </c>
      <c r="L28" s="6">
        <v>1</v>
      </c>
      <c r="N28" s="17">
        <v>604</v>
      </c>
      <c r="O28" t="s">
        <v>171</v>
      </c>
      <c r="P28">
        <v>3.4</v>
      </c>
      <c r="Q28">
        <v>1.8</v>
      </c>
      <c r="R28">
        <v>0</v>
      </c>
      <c r="S28">
        <v>0.2</v>
      </c>
      <c r="T28">
        <v>1.4</v>
      </c>
      <c r="U28">
        <v>24.1</v>
      </c>
      <c r="V28" s="2">
        <v>0.14107883817427386</v>
      </c>
      <c r="W28">
        <v>0</v>
      </c>
      <c r="X28">
        <v>24.1</v>
      </c>
      <c r="Y28" s="2">
        <v>0.14107883817427386</v>
      </c>
    </row>
    <row r="29" spans="1:25" x14ac:dyDescent="0.2">
      <c r="A29" s="3" t="s">
        <v>62</v>
      </c>
      <c r="B29" s="18" t="s">
        <v>63</v>
      </c>
      <c r="C29">
        <v>50.1</v>
      </c>
      <c r="D29">
        <v>1</v>
      </c>
      <c r="E29">
        <v>0</v>
      </c>
      <c r="F29">
        <v>0</v>
      </c>
      <c r="G29">
        <v>49.1</v>
      </c>
      <c r="H29">
        <v>60.6</v>
      </c>
      <c r="I29" s="6">
        <v>0.82673267326732669</v>
      </c>
      <c r="J29">
        <v>0</v>
      </c>
      <c r="K29" s="5">
        <v>60.6</v>
      </c>
      <c r="L29" s="6">
        <v>0.82673267326732669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0.6</v>
      </c>
      <c r="D30">
        <v>2.6</v>
      </c>
      <c r="E30">
        <v>0</v>
      </c>
      <c r="F30">
        <v>3.9</v>
      </c>
      <c r="G30">
        <v>-5.9</v>
      </c>
      <c r="H30">
        <v>29.700000000000003</v>
      </c>
      <c r="I30" s="6">
        <v>2.02020202020202E-2</v>
      </c>
      <c r="J30">
        <v>0</v>
      </c>
      <c r="K30" s="5">
        <v>29.700000000000003</v>
      </c>
      <c r="L30" s="6">
        <v>2.02020202020202E-2</v>
      </c>
      <c r="N30" s="17">
        <v>606</v>
      </c>
      <c r="O30" t="s">
        <v>173</v>
      </c>
      <c r="P30">
        <v>655</v>
      </c>
      <c r="Q30">
        <v>0.8</v>
      </c>
      <c r="R30">
        <v>0</v>
      </c>
      <c r="S30">
        <v>51.7</v>
      </c>
      <c r="T30">
        <v>602.5</v>
      </c>
      <c r="U30">
        <v>1701.7</v>
      </c>
      <c r="V30" s="2">
        <v>0.3849092084386202</v>
      </c>
      <c r="W30">
        <v>89.9</v>
      </c>
      <c r="X30">
        <v>1611.8</v>
      </c>
      <c r="Y30" s="2">
        <v>0.40637796252636804</v>
      </c>
    </row>
    <row r="31" spans="1:25" x14ac:dyDescent="0.2">
      <c r="A31" s="3" t="s">
        <v>66</v>
      </c>
      <c r="B31" s="18" t="s">
        <v>67</v>
      </c>
      <c r="C31">
        <v>1</v>
      </c>
      <c r="D31">
        <v>1.4</v>
      </c>
      <c r="E31">
        <v>0</v>
      </c>
      <c r="F31">
        <v>0</v>
      </c>
      <c r="G31">
        <v>-0.39999999999999991</v>
      </c>
      <c r="H31">
        <v>14.600000000000001</v>
      </c>
      <c r="I31" s="6">
        <v>6.8493150684931503E-2</v>
      </c>
      <c r="J31">
        <v>8.4</v>
      </c>
      <c r="K31" s="5">
        <v>6.2000000000000011</v>
      </c>
      <c r="L31" s="6">
        <v>0.16129032258064513</v>
      </c>
      <c r="N31" s="17">
        <v>607</v>
      </c>
      <c r="O31" t="s">
        <v>174</v>
      </c>
      <c r="P31">
        <v>116.80000000000001</v>
      </c>
      <c r="Q31">
        <v>10.4</v>
      </c>
      <c r="R31">
        <v>14.2</v>
      </c>
      <c r="S31">
        <v>32.800000000000004</v>
      </c>
      <c r="T31">
        <v>59.400000000000006</v>
      </c>
      <c r="U31">
        <v>948.2</v>
      </c>
      <c r="V31" s="2">
        <v>0.12318076355199326</v>
      </c>
      <c r="W31">
        <v>98.6</v>
      </c>
      <c r="X31">
        <v>849.6</v>
      </c>
      <c r="Y31" s="2">
        <v>0.13747645951035783</v>
      </c>
    </row>
    <row r="32" spans="1:25" x14ac:dyDescent="0.2">
      <c r="A32" s="3" t="s">
        <v>68</v>
      </c>
      <c r="B32" s="18" t="s">
        <v>69</v>
      </c>
      <c r="C32">
        <v>11</v>
      </c>
      <c r="D32">
        <v>6.7</v>
      </c>
      <c r="E32">
        <v>0</v>
      </c>
      <c r="F32">
        <v>6.8</v>
      </c>
      <c r="G32">
        <v>-2.5</v>
      </c>
      <c r="H32">
        <v>208.2</v>
      </c>
      <c r="I32" s="6">
        <v>5.2833813640730073E-2</v>
      </c>
      <c r="J32">
        <v>16.7</v>
      </c>
      <c r="K32" s="5">
        <v>191.5</v>
      </c>
      <c r="L32" s="6">
        <v>5.7441253263707574E-2</v>
      </c>
      <c r="N32" s="17">
        <v>608</v>
      </c>
      <c r="O32" t="s">
        <v>175</v>
      </c>
      <c r="P32">
        <v>509.40000000000003</v>
      </c>
      <c r="Q32">
        <v>0</v>
      </c>
      <c r="R32">
        <v>0</v>
      </c>
      <c r="S32">
        <v>31.599999999999998</v>
      </c>
      <c r="T32">
        <v>477.8</v>
      </c>
      <c r="U32">
        <v>1142</v>
      </c>
      <c r="V32" s="2">
        <v>0.4460595446584939</v>
      </c>
      <c r="W32">
        <v>0</v>
      </c>
      <c r="X32">
        <v>1142</v>
      </c>
      <c r="Y32" s="2">
        <v>0.4460595446584939</v>
      </c>
    </row>
    <row r="33" spans="1:25" x14ac:dyDescent="0.2">
      <c r="A33" s="3" t="s">
        <v>70</v>
      </c>
      <c r="B33" s="18" t="s">
        <v>71</v>
      </c>
      <c r="C33">
        <v>14.3</v>
      </c>
      <c r="D33">
        <v>4.6999999999999993</v>
      </c>
      <c r="E33">
        <v>0</v>
      </c>
      <c r="F33">
        <v>1.5</v>
      </c>
      <c r="G33">
        <v>8.1000000000000014</v>
      </c>
      <c r="H33">
        <v>87</v>
      </c>
      <c r="I33" s="6">
        <v>0.16436781609195403</v>
      </c>
      <c r="J33">
        <v>18.3</v>
      </c>
      <c r="K33" s="5">
        <v>68.7</v>
      </c>
      <c r="L33" s="6">
        <v>0.20815138282387191</v>
      </c>
      <c r="N33" s="17">
        <v>609</v>
      </c>
      <c r="O33" t="s">
        <v>176</v>
      </c>
      <c r="P33">
        <v>1485</v>
      </c>
      <c r="Q33">
        <v>315.90000000000003</v>
      </c>
      <c r="R33">
        <v>0</v>
      </c>
      <c r="S33">
        <v>34.6</v>
      </c>
      <c r="T33">
        <v>1134.5</v>
      </c>
      <c r="U33">
        <v>2175.5</v>
      </c>
      <c r="V33" s="2">
        <v>0.68260170075844628</v>
      </c>
      <c r="W33">
        <v>143.19999999999999</v>
      </c>
      <c r="X33">
        <v>2032.3</v>
      </c>
      <c r="Y33" s="2">
        <v>0.73069920779412489</v>
      </c>
    </row>
    <row r="34" spans="1:25" x14ac:dyDescent="0.2">
      <c r="A34" s="3" t="s">
        <v>72</v>
      </c>
      <c r="B34" s="18" t="s">
        <v>73</v>
      </c>
      <c r="C34">
        <v>142.1</v>
      </c>
      <c r="D34">
        <v>63.1</v>
      </c>
      <c r="E34">
        <v>7.5</v>
      </c>
      <c r="F34">
        <v>0</v>
      </c>
      <c r="G34">
        <v>71.5</v>
      </c>
      <c r="H34">
        <v>1014.5</v>
      </c>
      <c r="I34" s="6">
        <v>0.14006899950714638</v>
      </c>
      <c r="J34">
        <v>6.9</v>
      </c>
      <c r="K34" s="5">
        <v>1007.6</v>
      </c>
      <c r="L34" s="6">
        <v>0.1410281857880111</v>
      </c>
      <c r="N34" s="17">
        <v>610</v>
      </c>
      <c r="O34" t="s">
        <v>177</v>
      </c>
      <c r="P34">
        <v>3.8</v>
      </c>
      <c r="Q34">
        <v>0</v>
      </c>
      <c r="R34">
        <v>0</v>
      </c>
      <c r="S34">
        <v>0</v>
      </c>
      <c r="T34">
        <v>3.8</v>
      </c>
      <c r="U34">
        <v>3.8</v>
      </c>
      <c r="V34" s="2">
        <v>1</v>
      </c>
      <c r="W34">
        <v>0</v>
      </c>
      <c r="X34">
        <v>3.8</v>
      </c>
      <c r="Y34" s="2">
        <v>1</v>
      </c>
    </row>
    <row r="35" spans="1:25" x14ac:dyDescent="0.2">
      <c r="A35" s="3" t="s">
        <v>74</v>
      </c>
      <c r="B35" s="18" t="s">
        <v>75</v>
      </c>
      <c r="C35">
        <v>195.7</v>
      </c>
      <c r="D35">
        <v>18.100000000000001</v>
      </c>
      <c r="E35">
        <v>0</v>
      </c>
      <c r="F35">
        <v>1.5</v>
      </c>
      <c r="G35">
        <v>176.1</v>
      </c>
      <c r="H35">
        <v>400.30000000000007</v>
      </c>
      <c r="I35" s="6">
        <v>0.48888333749687723</v>
      </c>
      <c r="J35">
        <v>8.6</v>
      </c>
      <c r="K35" s="5">
        <v>391.70000000000005</v>
      </c>
      <c r="L35" s="6">
        <v>0.49961705386775584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v>0.19999999999999998</v>
      </c>
      <c r="U35">
        <v>0.3</v>
      </c>
      <c r="V35" s="2">
        <v>1</v>
      </c>
      <c r="W35">
        <v>0</v>
      </c>
      <c r="X35">
        <v>0.3</v>
      </c>
      <c r="Y35" s="2">
        <v>1</v>
      </c>
    </row>
    <row r="36" spans="1:25" x14ac:dyDescent="0.2">
      <c r="A36" s="3" t="s">
        <v>76</v>
      </c>
      <c r="B36" s="18" t="s">
        <v>77</v>
      </c>
      <c r="C36">
        <v>56.6</v>
      </c>
      <c r="D36">
        <v>21.299999999999997</v>
      </c>
      <c r="E36">
        <v>0</v>
      </c>
      <c r="F36">
        <v>1</v>
      </c>
      <c r="G36">
        <v>34.300000000000004</v>
      </c>
      <c r="H36">
        <v>76.600000000000009</v>
      </c>
      <c r="I36" s="6">
        <v>0.73890339425587459</v>
      </c>
      <c r="J36">
        <v>0</v>
      </c>
      <c r="K36" s="5">
        <v>76.600000000000009</v>
      </c>
      <c r="L36" s="6">
        <v>0.73890339425587459</v>
      </c>
      <c r="N36" s="17">
        <v>702</v>
      </c>
      <c r="O36" t="s">
        <v>179</v>
      </c>
      <c r="P36">
        <v>869.20000000000016</v>
      </c>
      <c r="Q36">
        <v>189.40000000000003</v>
      </c>
      <c r="R36">
        <v>0</v>
      </c>
      <c r="S36">
        <v>2</v>
      </c>
      <c r="T36">
        <v>677.80000000000018</v>
      </c>
      <c r="U36">
        <v>1502.3</v>
      </c>
      <c r="V36" s="2">
        <v>0.5785795114158292</v>
      </c>
      <c r="W36">
        <v>0</v>
      </c>
      <c r="X36">
        <v>1502.3</v>
      </c>
      <c r="Y36" s="2">
        <v>0.5785795114158292</v>
      </c>
    </row>
    <row r="37" spans="1:25" x14ac:dyDescent="0.2">
      <c r="A37" s="3" t="s">
        <v>78</v>
      </c>
      <c r="B37" s="18" t="s">
        <v>79</v>
      </c>
      <c r="C37">
        <v>121.2</v>
      </c>
      <c r="D37">
        <v>34.400000000000006</v>
      </c>
      <c r="E37">
        <v>0</v>
      </c>
      <c r="F37">
        <v>0</v>
      </c>
      <c r="G37">
        <v>86.8</v>
      </c>
      <c r="H37">
        <v>186</v>
      </c>
      <c r="I37" s="6">
        <v>0.65161290322580645</v>
      </c>
      <c r="J37">
        <v>43.3</v>
      </c>
      <c r="K37" s="5">
        <v>142.69999999999999</v>
      </c>
      <c r="L37" s="6">
        <v>0.84933426769446396</v>
      </c>
      <c r="N37" s="17">
        <v>703</v>
      </c>
      <c r="O37" t="s">
        <v>180</v>
      </c>
      <c r="P37">
        <v>1918.1000000000001</v>
      </c>
      <c r="Q37">
        <v>465.2</v>
      </c>
      <c r="R37">
        <v>0</v>
      </c>
      <c r="S37">
        <v>18.8</v>
      </c>
      <c r="T37">
        <v>1434.1000000000001</v>
      </c>
      <c r="U37">
        <v>2294.7999999999997</v>
      </c>
      <c r="V37" s="2">
        <v>0.8358462611120796</v>
      </c>
      <c r="W37">
        <v>0</v>
      </c>
      <c r="X37">
        <v>2294.7999999999997</v>
      </c>
      <c r="Y37" s="2">
        <v>0.8358462611120796</v>
      </c>
    </row>
    <row r="38" spans="1:25" x14ac:dyDescent="0.2">
      <c r="A38" s="3" t="s">
        <v>80</v>
      </c>
      <c r="B38" s="18" t="s">
        <v>81</v>
      </c>
      <c r="C38">
        <v>18.399999999999999</v>
      </c>
      <c r="D38">
        <v>13.2</v>
      </c>
      <c r="E38">
        <v>0</v>
      </c>
      <c r="F38">
        <v>0</v>
      </c>
      <c r="G38">
        <v>5.1999999999999993</v>
      </c>
      <c r="H38">
        <v>237.6</v>
      </c>
      <c r="I38" s="6">
        <v>7.7441077441077436E-2</v>
      </c>
      <c r="J38">
        <v>0</v>
      </c>
      <c r="K38" s="5">
        <v>237.6</v>
      </c>
      <c r="L38" s="6">
        <v>7.7441077441077436E-2</v>
      </c>
      <c r="N38" s="17">
        <v>704</v>
      </c>
      <c r="O38" t="s">
        <v>181</v>
      </c>
      <c r="P38">
        <v>80.400000000000006</v>
      </c>
      <c r="Q38">
        <v>124.1</v>
      </c>
      <c r="R38">
        <v>0</v>
      </c>
      <c r="S38">
        <v>21.2</v>
      </c>
      <c r="T38">
        <v>-64.899999999999977</v>
      </c>
      <c r="U38">
        <v>503.90000000000003</v>
      </c>
      <c r="V38" s="2">
        <v>0.15955546735463386</v>
      </c>
      <c r="W38">
        <v>0</v>
      </c>
      <c r="X38">
        <v>503.90000000000003</v>
      </c>
      <c r="Y38" s="2">
        <v>0.15955546735463386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v>0</v>
      </c>
      <c r="K39" s="5">
        <v>0</v>
      </c>
      <c r="L39" s="6">
        <v>0</v>
      </c>
      <c r="N39" s="17">
        <v>705</v>
      </c>
      <c r="O39" t="s">
        <v>182</v>
      </c>
      <c r="P39">
        <v>543.09999999999991</v>
      </c>
      <c r="Q39">
        <v>267.90000000000003</v>
      </c>
      <c r="R39">
        <v>0</v>
      </c>
      <c r="S39">
        <v>22.9</v>
      </c>
      <c r="T39">
        <v>252.2999999999999</v>
      </c>
      <c r="U39">
        <v>1001.3</v>
      </c>
      <c r="V39" s="2">
        <v>0.54239488664735835</v>
      </c>
      <c r="W39">
        <v>0</v>
      </c>
      <c r="X39">
        <v>1001.3</v>
      </c>
      <c r="Y39" s="2">
        <v>0.54239488664735835</v>
      </c>
    </row>
    <row r="40" spans="1:25" x14ac:dyDescent="0.2">
      <c r="A40" s="3" t="s">
        <v>84</v>
      </c>
      <c r="B40" s="18" t="s">
        <v>85</v>
      </c>
      <c r="C40">
        <v>388.09999999999997</v>
      </c>
      <c r="D40">
        <v>36.099999999999994</v>
      </c>
      <c r="E40">
        <v>0</v>
      </c>
      <c r="F40">
        <v>22.699999999999996</v>
      </c>
      <c r="G40">
        <v>329.29999999999995</v>
      </c>
      <c r="H40">
        <v>1883.2</v>
      </c>
      <c r="I40" s="6">
        <v>0.20608538657604075</v>
      </c>
      <c r="J40">
        <v>324.59999999999997</v>
      </c>
      <c r="K40" s="5">
        <v>1558.6000000000001</v>
      </c>
      <c r="L40" s="6">
        <v>0.24900551777235977</v>
      </c>
      <c r="N40" s="17">
        <v>706</v>
      </c>
      <c r="O40" t="s">
        <v>183</v>
      </c>
      <c r="P40">
        <v>2073.6999999999998</v>
      </c>
      <c r="Q40">
        <v>764.5</v>
      </c>
      <c r="R40">
        <v>0</v>
      </c>
      <c r="S40">
        <v>35.1</v>
      </c>
      <c r="T40">
        <v>1274.0999999999999</v>
      </c>
      <c r="U40">
        <v>2775.1000000000004</v>
      </c>
      <c r="V40" s="2">
        <v>0.74725235126662082</v>
      </c>
      <c r="W40">
        <v>0</v>
      </c>
      <c r="X40">
        <v>2775.1000000000004</v>
      </c>
      <c r="Y40" s="2">
        <v>0.74725235126662082</v>
      </c>
    </row>
    <row r="41" spans="1:25" x14ac:dyDescent="0.2">
      <c r="A41" s="3" t="s">
        <v>86</v>
      </c>
      <c r="B41" s="18" t="s">
        <v>87</v>
      </c>
      <c r="C41">
        <v>178.6</v>
      </c>
      <c r="D41">
        <v>38.800000000000004</v>
      </c>
      <c r="E41">
        <v>0</v>
      </c>
      <c r="F41">
        <v>0</v>
      </c>
      <c r="G41">
        <v>139.79999999999998</v>
      </c>
      <c r="H41">
        <v>183.8</v>
      </c>
      <c r="I41" s="6">
        <v>0.97170837867246995</v>
      </c>
      <c r="J41">
        <v>0</v>
      </c>
      <c r="K41" s="5">
        <v>183.8</v>
      </c>
      <c r="L41" s="6">
        <v>0.97170837867246995</v>
      </c>
      <c r="N41" s="17">
        <v>707</v>
      </c>
      <c r="O41" t="s">
        <v>184</v>
      </c>
      <c r="P41">
        <v>37.700000000000003</v>
      </c>
      <c r="Q41">
        <v>7.7</v>
      </c>
      <c r="R41">
        <v>0.6</v>
      </c>
      <c r="S41">
        <v>0</v>
      </c>
      <c r="T41">
        <v>29.400000000000002</v>
      </c>
      <c r="U41">
        <v>38.299999999999997</v>
      </c>
      <c r="V41" s="2">
        <v>0.98433420365535262</v>
      </c>
      <c r="W41">
        <v>0</v>
      </c>
      <c r="X41">
        <v>38.299999999999997</v>
      </c>
      <c r="Y41" s="2">
        <v>0.98433420365535262</v>
      </c>
    </row>
    <row r="42" spans="1:25" x14ac:dyDescent="0.2">
      <c r="A42" s="3" t="s">
        <v>88</v>
      </c>
      <c r="B42" s="18" t="s">
        <v>89</v>
      </c>
      <c r="C42">
        <v>3</v>
      </c>
      <c r="D42">
        <v>0</v>
      </c>
      <c r="E42">
        <v>0</v>
      </c>
      <c r="F42">
        <v>0.1</v>
      </c>
      <c r="G42">
        <v>2.9</v>
      </c>
      <c r="H42">
        <v>3.9999999999999996</v>
      </c>
      <c r="I42" s="6">
        <v>0.75000000000000011</v>
      </c>
      <c r="J42">
        <v>0</v>
      </c>
      <c r="K42" s="5">
        <v>3.9999999999999996</v>
      </c>
      <c r="L42" s="6">
        <v>0.75000000000000011</v>
      </c>
      <c r="N42" s="17">
        <v>708</v>
      </c>
      <c r="O42" t="s">
        <v>185</v>
      </c>
      <c r="P42">
        <v>885.2</v>
      </c>
      <c r="Q42">
        <v>189.7</v>
      </c>
      <c r="R42">
        <v>7.2</v>
      </c>
      <c r="S42">
        <v>11.2</v>
      </c>
      <c r="T42">
        <v>677.10000000000014</v>
      </c>
      <c r="U42">
        <v>1110.2</v>
      </c>
      <c r="V42" s="2">
        <v>0.79733381372725631</v>
      </c>
      <c r="W42">
        <v>0</v>
      </c>
      <c r="X42">
        <v>1110.2</v>
      </c>
      <c r="Y42" s="2">
        <v>0.79733381372725631</v>
      </c>
    </row>
    <row r="43" spans="1:25" x14ac:dyDescent="0.2">
      <c r="A43" s="3" t="s">
        <v>90</v>
      </c>
      <c r="B43" s="18" t="s">
        <v>91</v>
      </c>
      <c r="C43">
        <v>220</v>
      </c>
      <c r="D43">
        <v>30.500000000000004</v>
      </c>
      <c r="E43">
        <v>0</v>
      </c>
      <c r="F43">
        <v>0</v>
      </c>
      <c r="G43">
        <v>189.5</v>
      </c>
      <c r="H43">
        <v>251.10000000000002</v>
      </c>
      <c r="I43" s="6">
        <v>0.87614496216646742</v>
      </c>
      <c r="J43">
        <v>0</v>
      </c>
      <c r="K43" s="5">
        <v>251.10000000000002</v>
      </c>
      <c r="L43" s="6">
        <v>0.87614496216646742</v>
      </c>
      <c r="N43" s="17">
        <v>709</v>
      </c>
      <c r="O43" t="s">
        <v>186</v>
      </c>
      <c r="P43">
        <v>482.09999999999997</v>
      </c>
      <c r="Q43">
        <v>215.3</v>
      </c>
      <c r="R43">
        <v>0</v>
      </c>
      <c r="S43">
        <v>19</v>
      </c>
      <c r="T43">
        <v>247.79999999999995</v>
      </c>
      <c r="U43">
        <v>859.8</v>
      </c>
      <c r="V43" s="2">
        <v>0.56071179344033495</v>
      </c>
      <c r="W43">
        <v>0</v>
      </c>
      <c r="X43">
        <v>859.8</v>
      </c>
      <c r="Y43" s="2">
        <v>0.56071179344033495</v>
      </c>
    </row>
    <row r="44" spans="1:25" x14ac:dyDescent="0.2">
      <c r="A44" s="3" t="s">
        <v>92</v>
      </c>
      <c r="B44" s="18" t="s">
        <v>93</v>
      </c>
      <c r="C44">
        <v>48.899999999999991</v>
      </c>
      <c r="D44">
        <v>2.2999999999999998</v>
      </c>
      <c r="E44">
        <v>38.800000000000004</v>
      </c>
      <c r="F44">
        <v>7</v>
      </c>
      <c r="G44">
        <v>0.79999999999999005</v>
      </c>
      <c r="H44">
        <v>104.5</v>
      </c>
      <c r="I44" s="6">
        <v>0.46794258373205733</v>
      </c>
      <c r="J44">
        <v>0</v>
      </c>
      <c r="K44" s="5">
        <v>104.5</v>
      </c>
      <c r="L44" s="6">
        <v>0.46794258373205733</v>
      </c>
      <c r="N44" s="17">
        <v>710</v>
      </c>
      <c r="O44" t="s">
        <v>187</v>
      </c>
      <c r="P44">
        <v>814.2</v>
      </c>
      <c r="Q44">
        <v>285.2</v>
      </c>
      <c r="R44">
        <v>0</v>
      </c>
      <c r="S44">
        <v>23.200000000000003</v>
      </c>
      <c r="T44">
        <v>505.80000000000007</v>
      </c>
      <c r="U44">
        <v>1276.5999999999999</v>
      </c>
      <c r="V44" s="2">
        <v>0.63778787404041992</v>
      </c>
      <c r="W44">
        <v>0</v>
      </c>
      <c r="X44">
        <v>1276.5999999999999</v>
      </c>
      <c r="Y44" s="2">
        <v>0.63778787404041992</v>
      </c>
    </row>
    <row r="45" spans="1:25" x14ac:dyDescent="0.2">
      <c r="A45" s="3" t="s">
        <v>94</v>
      </c>
      <c r="B45" s="18" t="s">
        <v>95</v>
      </c>
      <c r="C45">
        <v>23.599999999999998</v>
      </c>
      <c r="D45">
        <v>6.2</v>
      </c>
      <c r="E45">
        <v>0</v>
      </c>
      <c r="F45">
        <v>0</v>
      </c>
      <c r="G45">
        <v>17.399999999999999</v>
      </c>
      <c r="H45">
        <v>23.599999999999998</v>
      </c>
      <c r="I45" s="6">
        <v>1</v>
      </c>
      <c r="J45">
        <v>0</v>
      </c>
      <c r="K45" s="5">
        <v>23.599999999999998</v>
      </c>
      <c r="L45" s="6">
        <v>1</v>
      </c>
      <c r="N45" s="17">
        <v>801</v>
      </c>
      <c r="O45" t="s">
        <v>43</v>
      </c>
      <c r="P45">
        <v>112.89999999999999</v>
      </c>
      <c r="Q45">
        <v>28.999999999999996</v>
      </c>
      <c r="R45">
        <v>0</v>
      </c>
      <c r="S45">
        <v>9.1999999999999975</v>
      </c>
      <c r="T45">
        <v>74.699999999999989</v>
      </c>
      <c r="U45">
        <v>305</v>
      </c>
      <c r="V45" s="2">
        <v>0.37016393442622947</v>
      </c>
      <c r="W45">
        <v>2.6</v>
      </c>
      <c r="X45">
        <v>302.39999999999998</v>
      </c>
      <c r="Y45" s="2">
        <v>0.37334656084656087</v>
      </c>
    </row>
    <row r="46" spans="1:25" x14ac:dyDescent="0.2">
      <c r="A46" s="3" t="s">
        <v>96</v>
      </c>
      <c r="B46" s="18" t="s">
        <v>97</v>
      </c>
      <c r="C46">
        <v>25.4</v>
      </c>
      <c r="D46">
        <v>10.399999999999999</v>
      </c>
      <c r="E46">
        <v>0</v>
      </c>
      <c r="F46">
        <v>27.599999999999998</v>
      </c>
      <c r="G46">
        <v>-12.600000000000001</v>
      </c>
      <c r="H46">
        <v>239.9</v>
      </c>
      <c r="I46" s="6">
        <v>0.1058774489370571</v>
      </c>
      <c r="J46">
        <v>15.9</v>
      </c>
      <c r="K46" s="5">
        <v>224</v>
      </c>
      <c r="L46" s="6">
        <v>0.11339285714285714</v>
      </c>
      <c r="N46" s="17">
        <v>802</v>
      </c>
      <c r="O46" t="s">
        <v>11</v>
      </c>
      <c r="P46">
        <v>0.7</v>
      </c>
      <c r="Q46">
        <v>10.9</v>
      </c>
      <c r="R46">
        <v>0</v>
      </c>
      <c r="S46">
        <v>0</v>
      </c>
      <c r="T46">
        <v>-10.200000000000001</v>
      </c>
      <c r="U46">
        <v>141.69999999999999</v>
      </c>
      <c r="V46" s="2">
        <v>4.9400141143260412E-3</v>
      </c>
      <c r="W46">
        <v>8.6999999999999993</v>
      </c>
      <c r="X46">
        <v>133</v>
      </c>
      <c r="Y46" s="2">
        <v>5.263157894736842E-3</v>
      </c>
    </row>
    <row r="47" spans="1:25" x14ac:dyDescent="0.2">
      <c r="A47" s="3" t="s">
        <v>98</v>
      </c>
      <c r="B47" s="18" t="s">
        <v>99</v>
      </c>
      <c r="C47">
        <v>23.6</v>
      </c>
      <c r="D47">
        <v>0.5</v>
      </c>
      <c r="E47">
        <v>0</v>
      </c>
      <c r="F47">
        <v>1</v>
      </c>
      <c r="G47">
        <v>22.1</v>
      </c>
      <c r="H47">
        <v>82.1</v>
      </c>
      <c r="I47" s="6">
        <v>0.28745432399512794</v>
      </c>
      <c r="J47">
        <v>0</v>
      </c>
      <c r="K47" s="5">
        <v>82.1</v>
      </c>
      <c r="L47" s="6">
        <v>0.28745432399512794</v>
      </c>
      <c r="N47" s="17">
        <v>901</v>
      </c>
      <c r="O47" t="s">
        <v>188</v>
      </c>
      <c r="P47">
        <v>147.29999999999998</v>
      </c>
      <c r="Q47">
        <v>26.9</v>
      </c>
      <c r="R47">
        <v>0</v>
      </c>
      <c r="S47">
        <v>0</v>
      </c>
      <c r="T47">
        <v>120.39999999999998</v>
      </c>
      <c r="U47">
        <v>186.2</v>
      </c>
      <c r="V47" s="2">
        <v>0.79108485499462944</v>
      </c>
      <c r="W47">
        <v>0</v>
      </c>
      <c r="X47">
        <v>186.2</v>
      </c>
      <c r="Y47" s="2">
        <v>0.79108485499462944</v>
      </c>
    </row>
    <row r="48" spans="1:25" x14ac:dyDescent="0.2">
      <c r="A48" s="3" t="s">
        <v>100</v>
      </c>
      <c r="B48" s="18" t="s">
        <v>101</v>
      </c>
      <c r="C48">
        <v>180.89999999999998</v>
      </c>
      <c r="D48">
        <v>46.5</v>
      </c>
      <c r="E48">
        <v>0</v>
      </c>
      <c r="F48">
        <v>10.899999999999999</v>
      </c>
      <c r="G48">
        <v>123.49999999999997</v>
      </c>
      <c r="H48">
        <v>454.1</v>
      </c>
      <c r="I48" s="6">
        <v>0.39837040299493498</v>
      </c>
      <c r="J48">
        <v>28.7</v>
      </c>
      <c r="K48" s="5">
        <v>425.40000000000003</v>
      </c>
      <c r="L48" s="6">
        <v>0.42524682651621992</v>
      </c>
      <c r="N48" s="17">
        <v>902</v>
      </c>
      <c r="O48" t="s">
        <v>189</v>
      </c>
      <c r="P48">
        <v>11.4</v>
      </c>
      <c r="Q48">
        <v>1.6</v>
      </c>
      <c r="R48">
        <v>0</v>
      </c>
      <c r="S48">
        <v>0</v>
      </c>
      <c r="T48">
        <v>9.8000000000000007</v>
      </c>
      <c r="U48">
        <v>11.4</v>
      </c>
      <c r="V48" s="2">
        <v>1</v>
      </c>
      <c r="W48">
        <v>0</v>
      </c>
      <c r="X48">
        <v>11.4</v>
      </c>
      <c r="Y48" s="2">
        <v>1</v>
      </c>
    </row>
    <row r="49" spans="1:25" x14ac:dyDescent="0.2">
      <c r="A49" s="3" t="s">
        <v>102</v>
      </c>
      <c r="B49" s="18" t="s">
        <v>103</v>
      </c>
      <c r="C49">
        <v>320</v>
      </c>
      <c r="D49">
        <v>38.900000000000006</v>
      </c>
      <c r="E49">
        <v>0</v>
      </c>
      <c r="F49">
        <v>8.6</v>
      </c>
      <c r="G49">
        <v>272.5</v>
      </c>
      <c r="H49">
        <v>620.5</v>
      </c>
      <c r="I49" s="6">
        <v>0.515713134568896</v>
      </c>
      <c r="J49">
        <v>0</v>
      </c>
      <c r="K49" s="5">
        <v>620.5</v>
      </c>
      <c r="L49" s="6">
        <v>0.515713134568896</v>
      </c>
      <c r="N49" s="17">
        <v>903</v>
      </c>
      <c r="O49" t="s">
        <v>190</v>
      </c>
      <c r="P49">
        <v>10.700000000000001</v>
      </c>
      <c r="Q49">
        <v>1.3</v>
      </c>
      <c r="R49">
        <v>0</v>
      </c>
      <c r="S49">
        <v>0</v>
      </c>
      <c r="T49">
        <v>9.4</v>
      </c>
      <c r="U49">
        <v>10.700000000000001</v>
      </c>
      <c r="V49" s="2">
        <v>1</v>
      </c>
      <c r="W49">
        <v>0</v>
      </c>
      <c r="X49">
        <v>10.700000000000001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50.400000000000006</v>
      </c>
      <c r="D50">
        <v>6.2000000000000011</v>
      </c>
      <c r="E50">
        <v>0</v>
      </c>
      <c r="F50">
        <v>0</v>
      </c>
      <c r="G50">
        <v>44.2</v>
      </c>
      <c r="H50">
        <v>65.200000000000017</v>
      </c>
      <c r="I50" s="6">
        <v>0.77300613496932502</v>
      </c>
      <c r="J50">
        <v>0</v>
      </c>
      <c r="K50" s="5">
        <v>65.200000000000017</v>
      </c>
      <c r="L50" s="6">
        <v>0.77300613496932502</v>
      </c>
      <c r="N50" s="17">
        <v>904</v>
      </c>
      <c r="O50" t="s">
        <v>191</v>
      </c>
      <c r="P50">
        <v>62.400000000000006</v>
      </c>
      <c r="Q50">
        <v>6.3</v>
      </c>
      <c r="R50">
        <v>0</v>
      </c>
      <c r="S50">
        <v>0</v>
      </c>
      <c r="T50">
        <v>56.100000000000009</v>
      </c>
      <c r="U50">
        <v>77.899999999999991</v>
      </c>
      <c r="V50" s="2">
        <v>0.80102695763799758</v>
      </c>
      <c r="W50">
        <v>14.499999999999998</v>
      </c>
      <c r="X50">
        <v>63.399999999999991</v>
      </c>
      <c r="Y50" s="2">
        <v>0.98422712933753964</v>
      </c>
    </row>
    <row r="51" spans="1:25" x14ac:dyDescent="0.2">
      <c r="A51" s="3" t="s">
        <v>106</v>
      </c>
      <c r="B51" s="18" t="s">
        <v>107</v>
      </c>
      <c r="C51">
        <v>646.1</v>
      </c>
      <c r="D51">
        <v>0</v>
      </c>
      <c r="E51">
        <v>14.2</v>
      </c>
      <c r="F51">
        <v>59.8</v>
      </c>
      <c r="G51">
        <v>572.1</v>
      </c>
      <c r="H51">
        <v>1842.1</v>
      </c>
      <c r="I51" s="6">
        <v>0.35074100211714893</v>
      </c>
      <c r="J51">
        <v>131.6</v>
      </c>
      <c r="K51" s="5">
        <v>1710.5</v>
      </c>
      <c r="L51" s="6">
        <v>0.37772581116632564</v>
      </c>
      <c r="N51" s="17">
        <v>905</v>
      </c>
      <c r="O51" t="s">
        <v>192</v>
      </c>
      <c r="P51">
        <v>56.6</v>
      </c>
      <c r="Q51">
        <v>19.700000000000003</v>
      </c>
      <c r="R51">
        <v>0</v>
      </c>
      <c r="S51">
        <v>0</v>
      </c>
      <c r="T51">
        <v>36.9</v>
      </c>
      <c r="U51">
        <v>99.9</v>
      </c>
      <c r="V51" s="2">
        <v>0.56656656656656657</v>
      </c>
      <c r="W51">
        <v>43.3</v>
      </c>
      <c r="X51">
        <v>56.600000000000009</v>
      </c>
      <c r="Y51" s="2">
        <v>0.99999999999999989</v>
      </c>
    </row>
    <row r="52" spans="1:25" x14ac:dyDescent="0.2">
      <c r="A52" s="3" t="s">
        <v>108</v>
      </c>
      <c r="B52" s="18" t="s">
        <v>109</v>
      </c>
      <c r="C52">
        <v>277</v>
      </c>
      <c r="D52">
        <v>30.3</v>
      </c>
      <c r="E52">
        <v>0</v>
      </c>
      <c r="F52">
        <v>5.9</v>
      </c>
      <c r="G52">
        <v>240.8</v>
      </c>
      <c r="H52">
        <v>1067.4000000000001</v>
      </c>
      <c r="I52" s="6">
        <v>0.25950908750234214</v>
      </c>
      <c r="J52">
        <v>68.099999999999994</v>
      </c>
      <c r="K52" s="5">
        <v>999.30000000000007</v>
      </c>
      <c r="L52" s="6">
        <v>0.27719403582507751</v>
      </c>
      <c r="N52" s="17">
        <v>1001</v>
      </c>
      <c r="O52" t="s">
        <v>193</v>
      </c>
      <c r="P52">
        <v>11.5</v>
      </c>
      <c r="Q52">
        <v>1.6</v>
      </c>
      <c r="R52">
        <v>0</v>
      </c>
      <c r="S52">
        <v>0</v>
      </c>
      <c r="T52">
        <v>9.9</v>
      </c>
      <c r="U52">
        <v>11.5</v>
      </c>
      <c r="V52" s="2">
        <v>1</v>
      </c>
      <c r="W52">
        <v>0</v>
      </c>
      <c r="X52">
        <v>11.5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261.7</v>
      </c>
      <c r="D53">
        <v>45.1</v>
      </c>
      <c r="E53">
        <v>0</v>
      </c>
      <c r="F53">
        <v>23.3</v>
      </c>
      <c r="G53">
        <v>193.29999999999998</v>
      </c>
      <c r="H53">
        <v>399.29999999999995</v>
      </c>
      <c r="I53" s="6">
        <v>0.65539694465314302</v>
      </c>
      <c r="J53">
        <v>5.8999999999999995</v>
      </c>
      <c r="K53" s="5">
        <v>393.4</v>
      </c>
      <c r="L53" s="6">
        <v>0.6652262328418912</v>
      </c>
      <c r="N53" s="17">
        <v>1002</v>
      </c>
      <c r="O53" t="s">
        <v>194</v>
      </c>
      <c r="P53">
        <v>20.2</v>
      </c>
      <c r="Q53">
        <v>41.1</v>
      </c>
      <c r="R53">
        <v>7.5</v>
      </c>
      <c r="S53">
        <v>0</v>
      </c>
      <c r="T53">
        <v>-28.400000000000002</v>
      </c>
      <c r="U53">
        <v>256.7</v>
      </c>
      <c r="V53" s="2">
        <v>7.8691079080638882E-2</v>
      </c>
      <c r="W53">
        <v>0</v>
      </c>
      <c r="X53">
        <v>256.7</v>
      </c>
      <c r="Y53" s="2">
        <v>7.8691079080638882E-2</v>
      </c>
    </row>
    <row r="54" spans="1:25" x14ac:dyDescent="0.2">
      <c r="A54" s="3" t="s">
        <v>112</v>
      </c>
      <c r="B54" s="18" t="s">
        <v>113</v>
      </c>
      <c r="C54">
        <v>3.5</v>
      </c>
      <c r="D54">
        <v>0.6</v>
      </c>
      <c r="E54">
        <v>0</v>
      </c>
      <c r="F54">
        <v>0</v>
      </c>
      <c r="G54">
        <v>2.9</v>
      </c>
      <c r="H54">
        <v>11.3</v>
      </c>
      <c r="I54" s="6">
        <v>0.30973451327433627</v>
      </c>
      <c r="J54">
        <v>0</v>
      </c>
      <c r="K54" s="5">
        <v>11.3</v>
      </c>
      <c r="L54" s="6">
        <v>0.30973451327433627</v>
      </c>
      <c r="N54" s="17">
        <v>1003</v>
      </c>
      <c r="O54" t="s">
        <v>195</v>
      </c>
      <c r="P54">
        <v>2.8</v>
      </c>
      <c r="Q54">
        <v>0.4</v>
      </c>
      <c r="R54">
        <v>0</v>
      </c>
      <c r="S54">
        <v>0</v>
      </c>
      <c r="T54">
        <v>2.4</v>
      </c>
      <c r="U54">
        <v>2.8</v>
      </c>
      <c r="V54" s="2">
        <v>1</v>
      </c>
      <c r="W54">
        <v>0</v>
      </c>
      <c r="X54">
        <v>2.8</v>
      </c>
      <c r="Y54" s="2">
        <v>1</v>
      </c>
    </row>
    <row r="55" spans="1:25" x14ac:dyDescent="0.2">
      <c r="A55" s="3" t="s">
        <v>114</v>
      </c>
      <c r="B55" s="18" t="s">
        <v>115</v>
      </c>
      <c r="C55">
        <v>2178.5</v>
      </c>
      <c r="D55">
        <v>824.4</v>
      </c>
      <c r="E55">
        <v>0</v>
      </c>
      <c r="F55">
        <v>39.500000000000007</v>
      </c>
      <c r="G55">
        <v>1314.6</v>
      </c>
      <c r="H55">
        <v>2969.4</v>
      </c>
      <c r="I55" s="6">
        <v>0.73364989560180505</v>
      </c>
      <c r="J55">
        <v>0</v>
      </c>
      <c r="K55" s="5">
        <v>2969.4</v>
      </c>
      <c r="L55" s="6">
        <v>0.73364989560180505</v>
      </c>
      <c r="N55" s="17">
        <v>1004</v>
      </c>
      <c r="O55" t="s">
        <v>196</v>
      </c>
      <c r="P55">
        <v>0.6</v>
      </c>
      <c r="Q55">
        <v>8.2999999999999989</v>
      </c>
      <c r="R55">
        <v>0</v>
      </c>
      <c r="S55">
        <v>0</v>
      </c>
      <c r="T55">
        <v>-7.6999999999999993</v>
      </c>
      <c r="U55">
        <v>788.9</v>
      </c>
      <c r="V55" s="2">
        <v>7.6055266827227785E-4</v>
      </c>
      <c r="W55">
        <v>53.999999999999993</v>
      </c>
      <c r="X55">
        <v>734.9</v>
      </c>
      <c r="Y55" s="2">
        <v>8.1643761055925977E-4</v>
      </c>
    </row>
    <row r="56" spans="1:25" x14ac:dyDescent="0.2">
      <c r="A56" s="3" t="s">
        <v>116</v>
      </c>
      <c r="B56" s="18" t="s">
        <v>117</v>
      </c>
      <c r="C56">
        <v>1</v>
      </c>
      <c r="D56">
        <v>0.4</v>
      </c>
      <c r="E56">
        <v>0</v>
      </c>
      <c r="F56">
        <v>0.1</v>
      </c>
      <c r="G56">
        <v>0.5</v>
      </c>
      <c r="H56">
        <v>7.2</v>
      </c>
      <c r="I56" s="6">
        <v>0.1388888888888889</v>
      </c>
      <c r="J56">
        <v>0</v>
      </c>
      <c r="K56" s="5">
        <v>7.2</v>
      </c>
      <c r="L56" s="6">
        <v>0.1388888888888889</v>
      </c>
      <c r="N56" s="17">
        <v>1005</v>
      </c>
      <c r="O56" t="s">
        <v>197</v>
      </c>
      <c r="P56">
        <v>15.4</v>
      </c>
      <c r="Q56">
        <v>1.3</v>
      </c>
      <c r="R56">
        <v>0</v>
      </c>
      <c r="S56">
        <v>0</v>
      </c>
      <c r="T56">
        <v>14.1</v>
      </c>
      <c r="U56">
        <v>45.5</v>
      </c>
      <c r="V56" s="2">
        <v>0.33846153846153848</v>
      </c>
      <c r="W56">
        <v>0</v>
      </c>
      <c r="X56">
        <v>45.5</v>
      </c>
      <c r="Y56" s="2">
        <v>0.33846153846153848</v>
      </c>
    </row>
    <row r="57" spans="1:25" x14ac:dyDescent="0.2">
      <c r="A57" s="3" t="s">
        <v>118</v>
      </c>
      <c r="B57" s="18" t="s">
        <v>119</v>
      </c>
      <c r="C57">
        <v>303.2</v>
      </c>
      <c r="D57">
        <v>47.4</v>
      </c>
      <c r="E57">
        <v>42.2</v>
      </c>
      <c r="F57">
        <v>0</v>
      </c>
      <c r="G57">
        <v>213.6</v>
      </c>
      <c r="H57">
        <v>351.5</v>
      </c>
      <c r="I57" s="6">
        <v>0.86258890469416782</v>
      </c>
      <c r="J57">
        <v>0</v>
      </c>
      <c r="K57" s="5">
        <v>351.5</v>
      </c>
      <c r="L57" s="6">
        <v>0.86258890469416782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2680.6</v>
      </c>
      <c r="V57" s="2">
        <v>0</v>
      </c>
      <c r="W57">
        <v>201.3</v>
      </c>
      <c r="X57">
        <v>2479.2999999999997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447.29999999999995</v>
      </c>
      <c r="D58">
        <v>103.10000000000001</v>
      </c>
      <c r="E58">
        <v>0</v>
      </c>
      <c r="F58">
        <v>15.399999999999999</v>
      </c>
      <c r="G58">
        <v>328.79999999999995</v>
      </c>
      <c r="H58">
        <v>1002.3</v>
      </c>
      <c r="I58" s="6">
        <v>0.44627357078718943</v>
      </c>
      <c r="J58">
        <v>370</v>
      </c>
      <c r="K58" s="5">
        <v>632.29999999999995</v>
      </c>
      <c r="L58" s="6">
        <v>0.70741736517475884</v>
      </c>
    </row>
    <row r="59" spans="1:25" x14ac:dyDescent="0.2">
      <c r="A59" s="3" t="s">
        <v>122</v>
      </c>
      <c r="B59" s="18" t="s">
        <v>123</v>
      </c>
      <c r="C59">
        <v>73.7</v>
      </c>
      <c r="D59">
        <v>15</v>
      </c>
      <c r="E59">
        <v>0</v>
      </c>
      <c r="F59">
        <v>15.2</v>
      </c>
      <c r="G59">
        <v>43.5</v>
      </c>
      <c r="H59">
        <v>384.9</v>
      </c>
      <c r="I59" s="6">
        <v>0.19147830605352043</v>
      </c>
      <c r="J59">
        <v>0</v>
      </c>
      <c r="K59" s="5">
        <v>384.9</v>
      </c>
      <c r="L59" s="6">
        <v>0.19147830605352043</v>
      </c>
      <c r="O59" t="s">
        <v>213</v>
      </c>
    </row>
    <row r="60" spans="1:25" x14ac:dyDescent="0.2">
      <c r="O60" t="s">
        <v>214</v>
      </c>
      <c r="P60" s="32">
        <f>SUM(P2:P59)</f>
        <v>15965.100000000004</v>
      </c>
      <c r="Q60" s="32">
        <f t="shared" ref="Q60:U60" si="0">SUM(Q2:Q59)</f>
        <v>3974.5000000000005</v>
      </c>
      <c r="R60" s="32">
        <f t="shared" si="0"/>
        <v>110.7</v>
      </c>
      <c r="S60" s="32">
        <f t="shared" si="0"/>
        <v>695.30000000000007</v>
      </c>
      <c r="T60" s="32">
        <f t="shared" si="0"/>
        <v>11184.599999999999</v>
      </c>
      <c r="U60" s="32">
        <f t="shared" si="0"/>
        <v>34822.600000000006</v>
      </c>
      <c r="V60" s="33">
        <v>0.45841780912395969</v>
      </c>
      <c r="W60" s="32">
        <f t="shared" ref="W60:X60" si="1">SUM(W2:W59)</f>
        <v>1830.1</v>
      </c>
      <c r="X60" s="32">
        <f t="shared" si="1"/>
        <v>32992.5</v>
      </c>
      <c r="Y60" s="33">
        <v>0.48393433677413478</v>
      </c>
    </row>
    <row r="61" spans="1:25" x14ac:dyDescent="0.2">
      <c r="C61" s="32">
        <f>SUM(C2:C60)</f>
        <v>15965.100000000004</v>
      </c>
      <c r="D61" s="32">
        <f t="shared" ref="D61:K61" si="2">SUM(D2:D60)</f>
        <v>3974.5</v>
      </c>
      <c r="E61" s="32">
        <f t="shared" si="2"/>
        <v>110.7</v>
      </c>
      <c r="F61" s="32">
        <f t="shared" si="2"/>
        <v>695.3</v>
      </c>
      <c r="G61" s="32">
        <f t="shared" si="2"/>
        <v>11184.600000000002</v>
      </c>
      <c r="H61" s="32">
        <f t="shared" si="2"/>
        <v>34822.599999999991</v>
      </c>
      <c r="I61" s="32"/>
      <c r="J61" s="32">
        <f t="shared" si="2"/>
        <v>1830.1</v>
      </c>
      <c r="K61" s="32">
        <f t="shared" si="2"/>
        <v>32992.499999999993</v>
      </c>
      <c r="L61" s="32"/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15965.100000000004</v>
      </c>
      <c r="Q62" s="32">
        <v>3974.5</v>
      </c>
      <c r="R62" s="32">
        <v>110.7</v>
      </c>
      <c r="S62" s="32">
        <v>695.3</v>
      </c>
      <c r="T62" s="32">
        <v>11184.600000000002</v>
      </c>
      <c r="U62" s="32">
        <v>34822.599999999991</v>
      </c>
      <c r="V62" s="33">
        <f>P62/U62</f>
        <v>0.45846949969272849</v>
      </c>
      <c r="W62" s="32">
        <v>1830.1</v>
      </c>
      <c r="X62" s="32">
        <v>32992.499999999993</v>
      </c>
      <c r="Y62" s="33">
        <f>P62/X62</f>
        <v>0.48390088656512864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P64" s="32"/>
      <c r="Q64" s="32"/>
      <c r="R64" s="32"/>
      <c r="S64" s="32"/>
      <c r="T64" s="32"/>
      <c r="U64" s="32"/>
      <c r="V64" s="33"/>
      <c r="W64" s="32"/>
      <c r="X64" s="32"/>
      <c r="Y64" s="33"/>
    </row>
    <row r="67" spans="15:25" x14ac:dyDescent="0.2">
      <c r="O67" s="258" t="s">
        <v>324</v>
      </c>
      <c r="P67" s="255">
        <v>15963.300000000007</v>
      </c>
      <c r="Q67" s="255">
        <v>3974.5000000000018</v>
      </c>
      <c r="R67" s="255">
        <v>110.7</v>
      </c>
      <c r="S67" s="255">
        <v>697.2</v>
      </c>
      <c r="T67" s="255">
        <v>11180.900000000005</v>
      </c>
      <c r="U67" s="255">
        <v>34822.599999999977</v>
      </c>
      <c r="V67" s="256">
        <v>0.45841780912396024</v>
      </c>
      <c r="W67" s="255">
        <v>1836.1</v>
      </c>
      <c r="X67" s="255">
        <v>32986.499999999978</v>
      </c>
      <c r="Y67" s="256">
        <v>0.48393433677413539</v>
      </c>
    </row>
    <row r="68" spans="15:25" x14ac:dyDescent="0.2">
      <c r="O68" s="258" t="s">
        <v>323</v>
      </c>
      <c r="P68" s="255">
        <f>P67-P62</f>
        <v>-1.7999999999974534</v>
      </c>
      <c r="Q68" s="255">
        <f t="shared" ref="Q68:Y68" si="3">Q67-Q62</f>
        <v>0</v>
      </c>
      <c r="R68" s="255">
        <f t="shared" si="3"/>
        <v>0</v>
      </c>
      <c r="S68" s="255">
        <f t="shared" si="3"/>
        <v>1.9000000000000909</v>
      </c>
      <c r="T68" s="255">
        <f t="shared" si="3"/>
        <v>-3.6999999999970896</v>
      </c>
      <c r="U68" s="255">
        <f t="shared" si="3"/>
        <v>0</v>
      </c>
      <c r="V68" s="255">
        <f t="shared" si="3"/>
        <v>-5.1690568768247847E-5</v>
      </c>
      <c r="W68" s="255">
        <f t="shared" si="3"/>
        <v>6</v>
      </c>
      <c r="X68" s="255">
        <f t="shared" si="3"/>
        <v>-6.0000000000145519</v>
      </c>
      <c r="Y68" s="255">
        <f t="shared" si="3"/>
        <v>3.3450209006746778E-5</v>
      </c>
    </row>
    <row r="70" spans="15:25" x14ac:dyDescent="0.2">
      <c r="P70" s="32"/>
      <c r="Q70" s="32"/>
      <c r="R70" s="32"/>
      <c r="S70" s="32"/>
      <c r="T70" s="32"/>
      <c r="U70" s="32"/>
      <c r="V70" s="33"/>
      <c r="W70" s="32"/>
      <c r="X70" s="32"/>
      <c r="Y70" s="33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6"/>
  <sheetViews>
    <sheetView topLeftCell="G34" workbookViewId="0">
      <selection activeCell="P60" sqref="P60:Y60"/>
    </sheetView>
  </sheetViews>
  <sheetFormatPr defaultRowHeight="12.75" x14ac:dyDescent="0.2"/>
  <cols>
    <col min="8" max="8" width="11.28515625" customWidth="1"/>
    <col min="9" max="9" width="11.28515625" bestFit="1" customWidth="1"/>
    <col min="11" max="11" width="10.5703125" customWidth="1"/>
    <col min="12" max="12" width="11.8554687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141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21.7</v>
      </c>
      <c r="D2">
        <v>10.700000000000001</v>
      </c>
      <c r="E2">
        <v>9.5</v>
      </c>
      <c r="F2">
        <v>0</v>
      </c>
      <c r="G2">
        <v>1.4999999999999964</v>
      </c>
      <c r="H2">
        <v>170.6</v>
      </c>
      <c r="I2" s="6">
        <v>0.12719812426729191</v>
      </c>
      <c r="J2">
        <v>0</v>
      </c>
      <c r="K2" s="5">
        <v>170.6</v>
      </c>
      <c r="L2" s="6">
        <v>0.12719812426729191</v>
      </c>
      <c r="N2" s="17">
        <v>101</v>
      </c>
      <c r="O2" t="s">
        <v>147</v>
      </c>
      <c r="P2">
        <v>6.2</v>
      </c>
      <c r="Q2">
        <v>2.8</v>
      </c>
      <c r="R2">
        <v>0</v>
      </c>
      <c r="S2">
        <v>0</v>
      </c>
      <c r="T2">
        <v>3.4000000000000004</v>
      </c>
      <c r="U2">
        <v>9.9</v>
      </c>
      <c r="V2" s="2">
        <v>0.6262626262626263</v>
      </c>
      <c r="W2">
        <v>0</v>
      </c>
      <c r="X2">
        <v>9.9</v>
      </c>
      <c r="Y2" s="2">
        <v>0.6262626262626263</v>
      </c>
    </row>
    <row r="3" spans="1:25" x14ac:dyDescent="0.2">
      <c r="A3" s="3" t="s">
        <v>10</v>
      </c>
      <c r="B3" s="18" t="s">
        <v>11</v>
      </c>
      <c r="C3">
        <v>0</v>
      </c>
      <c r="D3">
        <v>0.1</v>
      </c>
      <c r="E3">
        <v>0</v>
      </c>
      <c r="F3">
        <v>0</v>
      </c>
      <c r="G3">
        <v>-0.1</v>
      </c>
      <c r="H3">
        <v>0.2</v>
      </c>
      <c r="I3" s="6">
        <v>0</v>
      </c>
      <c r="J3">
        <v>0</v>
      </c>
      <c r="K3" s="5">
        <v>0.2</v>
      </c>
      <c r="L3" s="6">
        <v>0</v>
      </c>
      <c r="N3" s="17">
        <v>102</v>
      </c>
      <c r="O3" t="s">
        <v>148</v>
      </c>
      <c r="P3">
        <v>5.4</v>
      </c>
      <c r="Q3">
        <v>6.1</v>
      </c>
      <c r="R3">
        <v>0</v>
      </c>
      <c r="S3">
        <v>0</v>
      </c>
      <c r="T3">
        <v>-0.69999999999999929</v>
      </c>
      <c r="U3">
        <v>11.7</v>
      </c>
      <c r="V3" s="2">
        <v>0.46153846153846162</v>
      </c>
      <c r="W3">
        <v>0</v>
      </c>
      <c r="X3">
        <v>11.7</v>
      </c>
      <c r="Y3" s="2">
        <v>0.46153846153846162</v>
      </c>
    </row>
    <row r="4" spans="1:25" x14ac:dyDescent="0.2">
      <c r="A4" s="3" t="s">
        <v>12</v>
      </c>
      <c r="B4" s="18" t="s">
        <v>13</v>
      </c>
      <c r="C4">
        <v>1.6</v>
      </c>
      <c r="D4">
        <v>3</v>
      </c>
      <c r="E4">
        <v>0</v>
      </c>
      <c r="F4">
        <v>0.30000000000000004</v>
      </c>
      <c r="G4">
        <v>-1.6999999999999997</v>
      </c>
      <c r="H4">
        <v>10.3</v>
      </c>
      <c r="I4" s="6">
        <v>0.1553398058252427</v>
      </c>
      <c r="J4">
        <v>0.9</v>
      </c>
      <c r="K4" s="5">
        <v>9.4</v>
      </c>
      <c r="L4" s="6">
        <v>0.1702127659574468</v>
      </c>
      <c r="N4" s="17">
        <v>103</v>
      </c>
      <c r="O4" t="s">
        <v>149</v>
      </c>
      <c r="P4">
        <v>17.700000000000003</v>
      </c>
      <c r="Q4">
        <v>9.1999999999999975</v>
      </c>
      <c r="R4">
        <v>0</v>
      </c>
      <c r="S4">
        <v>0</v>
      </c>
      <c r="T4">
        <v>8.5000000000000053</v>
      </c>
      <c r="U4">
        <v>48.099999999999994</v>
      </c>
      <c r="V4" s="2">
        <v>0.36798336798336806</v>
      </c>
      <c r="W4">
        <v>0</v>
      </c>
      <c r="X4">
        <v>48.099999999999994</v>
      </c>
      <c r="Y4" s="2">
        <v>0.36798336798336806</v>
      </c>
    </row>
    <row r="5" spans="1:25" x14ac:dyDescent="0.2">
      <c r="A5" s="3" t="s">
        <v>14</v>
      </c>
      <c r="B5" s="18" t="s">
        <v>15</v>
      </c>
      <c r="C5">
        <v>53.8</v>
      </c>
      <c r="D5">
        <v>16.099999999999998</v>
      </c>
      <c r="E5">
        <v>0</v>
      </c>
      <c r="F5">
        <v>0</v>
      </c>
      <c r="G5">
        <v>37.700000000000003</v>
      </c>
      <c r="H5">
        <v>73.400000000000006</v>
      </c>
      <c r="I5" s="6">
        <v>0.73297002724795635</v>
      </c>
      <c r="J5">
        <v>0</v>
      </c>
      <c r="K5" s="5">
        <v>73.400000000000006</v>
      </c>
      <c r="L5" s="6">
        <v>0.73297002724795635</v>
      </c>
      <c r="N5" s="17">
        <v>104</v>
      </c>
      <c r="O5" t="s">
        <v>150</v>
      </c>
      <c r="P5">
        <v>30.3</v>
      </c>
      <c r="Q5">
        <v>14.7</v>
      </c>
      <c r="R5">
        <v>0</v>
      </c>
      <c r="S5">
        <v>0.30000000000000004</v>
      </c>
      <c r="T5">
        <v>15.3</v>
      </c>
      <c r="U5">
        <v>80.5</v>
      </c>
      <c r="V5" s="2">
        <v>0.37639751552795031</v>
      </c>
      <c r="W5">
        <v>6.3999999999999995</v>
      </c>
      <c r="X5">
        <v>74.099999999999994</v>
      </c>
      <c r="Y5" s="2">
        <v>0.40890688259109315</v>
      </c>
    </row>
    <row r="6" spans="1:25" x14ac:dyDescent="0.2">
      <c r="A6" s="3" t="s">
        <v>16</v>
      </c>
      <c r="B6" s="18" t="s">
        <v>17</v>
      </c>
      <c r="C6">
        <v>1.2</v>
      </c>
      <c r="D6">
        <v>3.3</v>
      </c>
      <c r="E6">
        <v>0</v>
      </c>
      <c r="F6">
        <v>0.4</v>
      </c>
      <c r="G6">
        <v>-2.5</v>
      </c>
      <c r="H6">
        <v>11.1</v>
      </c>
      <c r="I6" s="6">
        <v>0.10810810810810811</v>
      </c>
      <c r="J6">
        <v>0</v>
      </c>
      <c r="K6" s="5">
        <v>11.1</v>
      </c>
      <c r="L6" s="6">
        <v>0.10810810810810811</v>
      </c>
      <c r="N6" s="17">
        <v>201</v>
      </c>
      <c r="O6" t="s">
        <v>151</v>
      </c>
      <c r="P6">
        <v>25.300000000000004</v>
      </c>
      <c r="Q6">
        <v>30.400000000000002</v>
      </c>
      <c r="R6">
        <v>0</v>
      </c>
      <c r="S6">
        <v>0</v>
      </c>
      <c r="T6">
        <v>-5.0999999999999979</v>
      </c>
      <c r="U6">
        <v>154.80000000000001</v>
      </c>
      <c r="V6" s="2">
        <v>0.16343669250645995</v>
      </c>
      <c r="W6">
        <v>0</v>
      </c>
      <c r="X6">
        <v>154.80000000000001</v>
      </c>
      <c r="Y6" s="2">
        <v>0.16343669250645995</v>
      </c>
    </row>
    <row r="7" spans="1:25" x14ac:dyDescent="0.2">
      <c r="A7" s="3" t="s">
        <v>18</v>
      </c>
      <c r="B7" s="18" t="s">
        <v>19</v>
      </c>
      <c r="C7">
        <v>8.6</v>
      </c>
      <c r="D7">
        <v>2.2999999999999998</v>
      </c>
      <c r="E7">
        <v>0</v>
      </c>
      <c r="F7">
        <v>0</v>
      </c>
      <c r="G7">
        <v>6.3</v>
      </c>
      <c r="H7">
        <v>8.7999999999999989</v>
      </c>
      <c r="I7" s="6">
        <v>0.9772727272727274</v>
      </c>
      <c r="J7">
        <v>0</v>
      </c>
      <c r="K7" s="5">
        <v>8.7999999999999989</v>
      </c>
      <c r="L7" s="6">
        <v>0.9772727272727274</v>
      </c>
      <c r="N7" s="17">
        <v>202</v>
      </c>
      <c r="O7" t="s">
        <v>152</v>
      </c>
      <c r="P7">
        <v>161.09999999999997</v>
      </c>
      <c r="Q7">
        <v>119.2</v>
      </c>
      <c r="R7">
        <v>60.8</v>
      </c>
      <c r="S7">
        <v>5</v>
      </c>
      <c r="T7">
        <v>-23.900000000000034</v>
      </c>
      <c r="U7">
        <v>935.7</v>
      </c>
      <c r="V7" s="2">
        <v>0.17217056748957996</v>
      </c>
      <c r="W7">
        <v>0</v>
      </c>
      <c r="X7">
        <v>935.7</v>
      </c>
      <c r="Y7" s="2">
        <v>0.17217056748957996</v>
      </c>
    </row>
    <row r="8" spans="1:25" x14ac:dyDescent="0.2">
      <c r="A8" s="3" t="s">
        <v>20</v>
      </c>
      <c r="B8" s="18" t="s">
        <v>21</v>
      </c>
      <c r="C8">
        <v>23.299999999999997</v>
      </c>
      <c r="D8">
        <v>67.7</v>
      </c>
      <c r="E8">
        <v>0</v>
      </c>
      <c r="F8">
        <v>4.5</v>
      </c>
      <c r="G8">
        <v>-48.900000000000006</v>
      </c>
      <c r="H8">
        <v>318.10000000000002</v>
      </c>
      <c r="I8" s="6">
        <v>7.3247406475950946E-2</v>
      </c>
      <c r="J8">
        <v>0.1</v>
      </c>
      <c r="K8" s="5">
        <v>318</v>
      </c>
      <c r="L8" s="6">
        <v>7.3270440251572325E-2</v>
      </c>
      <c r="N8" s="17">
        <v>301</v>
      </c>
      <c r="O8" t="s">
        <v>153</v>
      </c>
      <c r="P8">
        <v>116.90000000000002</v>
      </c>
      <c r="Q8">
        <v>62.500000000000007</v>
      </c>
      <c r="R8">
        <v>2.5</v>
      </c>
      <c r="S8">
        <v>0.4</v>
      </c>
      <c r="T8">
        <v>51.500000000000014</v>
      </c>
      <c r="U8">
        <v>141.19999999999999</v>
      </c>
      <c r="V8" s="2">
        <v>0.82790368271954695</v>
      </c>
      <c r="W8">
        <v>0</v>
      </c>
      <c r="X8">
        <v>141.19999999999999</v>
      </c>
      <c r="Y8" s="2">
        <v>0.82790368271954695</v>
      </c>
    </row>
    <row r="9" spans="1:25" x14ac:dyDescent="0.2">
      <c r="A9" s="3" t="s">
        <v>22</v>
      </c>
      <c r="B9" s="18" t="s">
        <v>23</v>
      </c>
      <c r="C9">
        <v>1.4</v>
      </c>
      <c r="D9">
        <v>2.3000000000000003</v>
      </c>
      <c r="E9">
        <v>0</v>
      </c>
      <c r="F9">
        <v>0</v>
      </c>
      <c r="G9">
        <v>-0.90000000000000036</v>
      </c>
      <c r="H9">
        <v>4.4000000000000004</v>
      </c>
      <c r="I9" s="6">
        <v>0.31818181818181812</v>
      </c>
      <c r="J9">
        <v>0</v>
      </c>
      <c r="K9" s="5">
        <v>4.4000000000000004</v>
      </c>
      <c r="L9" s="6">
        <v>0.31818181818181812</v>
      </c>
      <c r="N9" s="17">
        <v>302</v>
      </c>
      <c r="O9" t="s">
        <v>154</v>
      </c>
      <c r="P9">
        <v>88.799999999999983</v>
      </c>
      <c r="Q9">
        <v>28.6</v>
      </c>
      <c r="R9">
        <v>0</v>
      </c>
      <c r="S9">
        <v>0</v>
      </c>
      <c r="T9">
        <v>60.199999999999982</v>
      </c>
      <c r="U9">
        <v>146.69999999999999</v>
      </c>
      <c r="V9" s="2">
        <v>0.60531697341513291</v>
      </c>
      <c r="W9">
        <v>0</v>
      </c>
      <c r="X9">
        <v>146.69999999999999</v>
      </c>
      <c r="Y9" s="2">
        <v>0.60531697341513291</v>
      </c>
    </row>
    <row r="10" spans="1:25" x14ac:dyDescent="0.2">
      <c r="A10" s="3" t="s">
        <v>24</v>
      </c>
      <c r="B10" s="18" t="s">
        <v>25</v>
      </c>
      <c r="C10">
        <v>8.5</v>
      </c>
      <c r="D10">
        <v>8.6000000000000014</v>
      </c>
      <c r="E10">
        <v>0</v>
      </c>
      <c r="F10">
        <v>0.1</v>
      </c>
      <c r="G10">
        <v>-0.20000000000000107</v>
      </c>
      <c r="H10">
        <v>45.699999999999996</v>
      </c>
      <c r="I10" s="6">
        <v>0.18599562363238514</v>
      </c>
      <c r="J10">
        <v>0</v>
      </c>
      <c r="K10" s="5">
        <v>45.699999999999996</v>
      </c>
      <c r="L10" s="6">
        <v>0.18599562363238514</v>
      </c>
      <c r="N10" s="17">
        <v>401</v>
      </c>
      <c r="O10" t="s">
        <v>93</v>
      </c>
      <c r="P10">
        <v>64.7</v>
      </c>
      <c r="Q10">
        <v>37.1</v>
      </c>
      <c r="R10">
        <v>3.2</v>
      </c>
      <c r="S10">
        <v>0</v>
      </c>
      <c r="T10">
        <v>24.4</v>
      </c>
      <c r="U10">
        <v>251.7</v>
      </c>
      <c r="V10" s="2">
        <v>0.25705204608661109</v>
      </c>
      <c r="W10">
        <v>0</v>
      </c>
      <c r="X10">
        <v>251.7</v>
      </c>
      <c r="Y10" s="2">
        <v>0.25705204608661109</v>
      </c>
    </row>
    <row r="11" spans="1:25" x14ac:dyDescent="0.2">
      <c r="A11" s="3" t="s">
        <v>26</v>
      </c>
      <c r="B11" s="18" t="s">
        <v>27</v>
      </c>
      <c r="C11">
        <v>286.20000000000005</v>
      </c>
      <c r="D11">
        <v>236.3</v>
      </c>
      <c r="E11">
        <v>0.2</v>
      </c>
      <c r="F11">
        <v>0</v>
      </c>
      <c r="G11">
        <v>49.700000000000045</v>
      </c>
      <c r="H11">
        <v>371.59999999999997</v>
      </c>
      <c r="I11" s="6">
        <v>0.77018299246501631</v>
      </c>
      <c r="J11">
        <v>0</v>
      </c>
      <c r="K11" s="5">
        <v>371.59999999999997</v>
      </c>
      <c r="L11" s="6">
        <v>0.77018299246501631</v>
      </c>
      <c r="N11" s="17">
        <v>402</v>
      </c>
      <c r="O11" t="s">
        <v>155</v>
      </c>
      <c r="P11">
        <v>614</v>
      </c>
      <c r="Q11">
        <v>64.5</v>
      </c>
      <c r="R11">
        <v>46.7</v>
      </c>
      <c r="S11">
        <v>0</v>
      </c>
      <c r="T11">
        <v>502.8</v>
      </c>
      <c r="U11">
        <v>1674.2999999999997</v>
      </c>
      <c r="V11" s="2">
        <v>0.36672042047422809</v>
      </c>
      <c r="W11">
        <v>0</v>
      </c>
      <c r="X11">
        <v>1674.2999999999997</v>
      </c>
      <c r="Y11" s="2">
        <v>0.36672042047422809</v>
      </c>
    </row>
    <row r="12" spans="1:25" x14ac:dyDescent="0.2">
      <c r="A12" s="3" t="s">
        <v>28</v>
      </c>
      <c r="B12" s="18" t="s">
        <v>29</v>
      </c>
      <c r="C12">
        <v>10.7</v>
      </c>
      <c r="D12">
        <v>5.4</v>
      </c>
      <c r="E12">
        <v>0</v>
      </c>
      <c r="F12">
        <v>0</v>
      </c>
      <c r="G12">
        <v>5.2999999999999989</v>
      </c>
      <c r="H12">
        <v>10.8</v>
      </c>
      <c r="I12" s="6">
        <v>0.99074074074074059</v>
      </c>
      <c r="J12">
        <v>0</v>
      </c>
      <c r="K12" s="5">
        <v>10.8</v>
      </c>
      <c r="L12" s="6">
        <v>0.99074074074074059</v>
      </c>
      <c r="N12" s="17">
        <v>403</v>
      </c>
      <c r="O12" t="s">
        <v>156</v>
      </c>
      <c r="P12">
        <v>524.1</v>
      </c>
      <c r="Q12">
        <v>289.89999999999998</v>
      </c>
      <c r="R12">
        <v>25.5</v>
      </c>
      <c r="S12">
        <v>0</v>
      </c>
      <c r="T12">
        <v>208.70000000000005</v>
      </c>
      <c r="U12">
        <v>1264.3999999999999</v>
      </c>
      <c r="V12" s="2">
        <v>0.41450490351154706</v>
      </c>
      <c r="W12">
        <v>300.5</v>
      </c>
      <c r="X12">
        <v>963.89999999999986</v>
      </c>
      <c r="Y12" s="2">
        <v>0.54372860255213207</v>
      </c>
    </row>
    <row r="13" spans="1:25" x14ac:dyDescent="0.2">
      <c r="A13" s="3" t="s">
        <v>30</v>
      </c>
      <c r="B13" s="18" t="s">
        <v>31</v>
      </c>
      <c r="C13">
        <v>17.799999999999997</v>
      </c>
      <c r="D13">
        <v>6.6</v>
      </c>
      <c r="E13">
        <v>0</v>
      </c>
      <c r="F13">
        <v>0</v>
      </c>
      <c r="G13">
        <v>11.199999999999998</v>
      </c>
      <c r="H13">
        <v>42.5</v>
      </c>
      <c r="I13" s="6">
        <v>0.41882352941176465</v>
      </c>
      <c r="J13">
        <v>0</v>
      </c>
      <c r="K13" s="5">
        <v>42.5</v>
      </c>
      <c r="L13" s="6">
        <v>0.41882352941176465</v>
      </c>
      <c r="N13" s="17">
        <v>404</v>
      </c>
      <c r="O13" t="s">
        <v>81</v>
      </c>
      <c r="P13">
        <v>25.4</v>
      </c>
      <c r="Q13">
        <v>16</v>
      </c>
      <c r="R13">
        <v>12.4</v>
      </c>
      <c r="S13">
        <v>0</v>
      </c>
      <c r="T13">
        <v>-3</v>
      </c>
      <c r="U13">
        <v>905.19999999999993</v>
      </c>
      <c r="V13" s="2">
        <v>2.8060097216084844E-2</v>
      </c>
      <c r="W13">
        <v>0</v>
      </c>
      <c r="X13">
        <v>905.19999999999993</v>
      </c>
      <c r="Y13" s="2">
        <v>2.8060097216084844E-2</v>
      </c>
    </row>
    <row r="14" spans="1:25" x14ac:dyDescent="0.2">
      <c r="A14" s="3" t="s">
        <v>32</v>
      </c>
      <c r="B14" s="18" t="s">
        <v>33</v>
      </c>
      <c r="C14">
        <v>1.4000000000000004</v>
      </c>
      <c r="D14">
        <v>0.5</v>
      </c>
      <c r="E14">
        <v>0</v>
      </c>
      <c r="F14">
        <v>0</v>
      </c>
      <c r="G14">
        <v>0.90000000000000036</v>
      </c>
      <c r="H14">
        <v>90.299999999999983</v>
      </c>
      <c r="I14" s="6">
        <v>1.5503875968992255E-2</v>
      </c>
      <c r="J14">
        <v>0</v>
      </c>
      <c r="K14" s="5">
        <v>90.299999999999983</v>
      </c>
      <c r="L14" s="6">
        <v>1.5503875968992255E-2</v>
      </c>
      <c r="N14" s="17">
        <v>501</v>
      </c>
      <c r="O14" t="s">
        <v>157</v>
      </c>
      <c r="P14">
        <v>11.1</v>
      </c>
      <c r="Q14">
        <v>7.5000000000000009</v>
      </c>
      <c r="R14">
        <v>0</v>
      </c>
      <c r="S14">
        <v>0</v>
      </c>
      <c r="T14">
        <v>3.5999999999999988</v>
      </c>
      <c r="U14">
        <v>16.600000000000001</v>
      </c>
      <c r="V14" s="2">
        <v>0.6686746987951806</v>
      </c>
      <c r="W14">
        <v>0</v>
      </c>
      <c r="X14">
        <v>16.600000000000001</v>
      </c>
      <c r="Y14" s="2">
        <v>0.6686746987951806</v>
      </c>
    </row>
    <row r="15" spans="1:25" x14ac:dyDescent="0.2">
      <c r="A15" s="3" t="s">
        <v>34</v>
      </c>
      <c r="B15" s="18" t="s">
        <v>35</v>
      </c>
      <c r="C15">
        <v>11.799999999999997</v>
      </c>
      <c r="D15">
        <v>3.6</v>
      </c>
      <c r="E15">
        <v>0</v>
      </c>
      <c r="F15">
        <v>0</v>
      </c>
      <c r="G15">
        <v>8.1999999999999975</v>
      </c>
      <c r="H15">
        <v>11.799999999999997</v>
      </c>
      <c r="I15" s="6">
        <v>1</v>
      </c>
      <c r="J15">
        <v>0</v>
      </c>
      <c r="K15" s="5">
        <v>11.799999999999997</v>
      </c>
      <c r="L15" s="6">
        <v>1</v>
      </c>
      <c r="N15" s="17">
        <v>502</v>
      </c>
      <c r="O15" t="s">
        <v>158</v>
      </c>
      <c r="P15">
        <v>0.4</v>
      </c>
      <c r="Q15">
        <v>0.2</v>
      </c>
      <c r="R15">
        <v>0</v>
      </c>
      <c r="S15">
        <v>0</v>
      </c>
      <c r="T15">
        <v>0.2</v>
      </c>
      <c r="U15">
        <v>0.7</v>
      </c>
      <c r="V15" s="2">
        <v>0.57142857142857151</v>
      </c>
      <c r="W15">
        <v>0</v>
      </c>
      <c r="X15">
        <v>0.7</v>
      </c>
      <c r="Y15" s="2">
        <v>0.57142857142857151</v>
      </c>
    </row>
    <row r="16" spans="1:25" x14ac:dyDescent="0.2">
      <c r="A16" s="3" t="s">
        <v>36</v>
      </c>
      <c r="B16" s="18" t="s">
        <v>37</v>
      </c>
      <c r="C16">
        <v>223.9</v>
      </c>
      <c r="D16">
        <v>119.00000000000001</v>
      </c>
      <c r="E16">
        <v>3.1</v>
      </c>
      <c r="F16">
        <v>0</v>
      </c>
      <c r="G16">
        <v>101.8</v>
      </c>
      <c r="H16">
        <v>276.29999999999995</v>
      </c>
      <c r="I16" s="6">
        <v>0.81035106768005805</v>
      </c>
      <c r="J16">
        <v>8.5</v>
      </c>
      <c r="K16" s="5">
        <v>267.79999999999995</v>
      </c>
      <c r="L16" s="6">
        <v>0.83607169529499648</v>
      </c>
      <c r="N16" s="17">
        <v>503</v>
      </c>
      <c r="O16" t="s">
        <v>159</v>
      </c>
      <c r="P16">
        <v>46.400000000000006</v>
      </c>
      <c r="Q16">
        <v>9.6</v>
      </c>
      <c r="R16">
        <v>0</v>
      </c>
      <c r="S16">
        <v>0</v>
      </c>
      <c r="T16">
        <v>36.800000000000004</v>
      </c>
      <c r="U16">
        <v>58.599999999999994</v>
      </c>
      <c r="V16" s="2">
        <v>0.79180887372013664</v>
      </c>
      <c r="W16">
        <v>3.3</v>
      </c>
      <c r="X16">
        <v>55.3</v>
      </c>
      <c r="Y16" s="2">
        <v>0.83905967450271257</v>
      </c>
    </row>
    <row r="17" spans="1:25" x14ac:dyDescent="0.2">
      <c r="A17" s="3" t="s">
        <v>38</v>
      </c>
      <c r="B17" s="18" t="s">
        <v>39</v>
      </c>
      <c r="C17">
        <v>40.1</v>
      </c>
      <c r="D17">
        <v>20</v>
      </c>
      <c r="E17">
        <v>0</v>
      </c>
      <c r="F17">
        <v>0</v>
      </c>
      <c r="G17">
        <v>20.100000000000001</v>
      </c>
      <c r="H17">
        <v>42.4</v>
      </c>
      <c r="I17" s="6">
        <v>0.94575471698113212</v>
      </c>
      <c r="J17">
        <v>0</v>
      </c>
      <c r="K17" s="5">
        <v>42.4</v>
      </c>
      <c r="L17" s="6">
        <v>0.94575471698113212</v>
      </c>
      <c r="N17" s="17">
        <v>504</v>
      </c>
      <c r="O17" t="s">
        <v>160</v>
      </c>
      <c r="P17">
        <v>40.800000000000004</v>
      </c>
      <c r="Q17">
        <v>17.7</v>
      </c>
      <c r="R17">
        <v>0</v>
      </c>
      <c r="S17">
        <v>0</v>
      </c>
      <c r="T17">
        <v>23.100000000000005</v>
      </c>
      <c r="U17">
        <v>79.3</v>
      </c>
      <c r="V17" s="2">
        <v>0.51450189155107195</v>
      </c>
      <c r="W17">
        <v>0</v>
      </c>
      <c r="X17">
        <v>79.3</v>
      </c>
      <c r="Y17" s="2">
        <v>0.51450189155107195</v>
      </c>
    </row>
    <row r="18" spans="1:25" x14ac:dyDescent="0.2">
      <c r="A18" s="3" t="s">
        <v>40</v>
      </c>
      <c r="B18" s="18" t="s">
        <v>41</v>
      </c>
      <c r="C18">
        <v>4</v>
      </c>
      <c r="D18">
        <v>1.2000000000000002</v>
      </c>
      <c r="E18">
        <v>0</v>
      </c>
      <c r="F18">
        <v>0</v>
      </c>
      <c r="G18">
        <v>2.8</v>
      </c>
      <c r="H18">
        <v>8.6</v>
      </c>
      <c r="I18" s="6">
        <v>0.46511627906976744</v>
      </c>
      <c r="J18">
        <v>0</v>
      </c>
      <c r="K18" s="5">
        <v>8.6</v>
      </c>
      <c r="L18" s="6">
        <v>0.46511627906976744</v>
      </c>
      <c r="N18" s="17">
        <v>505</v>
      </c>
      <c r="O18" t="s">
        <v>161</v>
      </c>
      <c r="P18">
        <v>4.5999999999999996</v>
      </c>
      <c r="Q18">
        <v>1.3000000000000003</v>
      </c>
      <c r="R18">
        <v>0</v>
      </c>
      <c r="S18">
        <v>0</v>
      </c>
      <c r="T18">
        <v>3.2999999999999994</v>
      </c>
      <c r="U18">
        <v>9.2999999999999989</v>
      </c>
      <c r="V18" s="2">
        <v>0.4946236559139785</v>
      </c>
      <c r="W18">
        <v>0</v>
      </c>
      <c r="X18">
        <v>9.2999999999999989</v>
      </c>
      <c r="Y18" s="2">
        <v>0.4946236559139785</v>
      </c>
    </row>
    <row r="19" spans="1:25" x14ac:dyDescent="0.2">
      <c r="A19" s="3" t="s">
        <v>42</v>
      </c>
      <c r="B19" s="18" t="s">
        <v>43</v>
      </c>
      <c r="C19">
        <v>19.200000000000003</v>
      </c>
      <c r="D19">
        <v>13.9</v>
      </c>
      <c r="E19">
        <v>0</v>
      </c>
      <c r="F19">
        <v>0</v>
      </c>
      <c r="G19">
        <v>5.3000000000000025</v>
      </c>
      <c r="H19">
        <v>24.1</v>
      </c>
      <c r="I19" s="6">
        <v>0.79668049792531126</v>
      </c>
      <c r="J19">
        <v>0</v>
      </c>
      <c r="K19" s="5">
        <v>24.1</v>
      </c>
      <c r="L19" s="6">
        <v>0.79668049792531126</v>
      </c>
      <c r="N19" s="17">
        <v>506</v>
      </c>
      <c r="O19" t="s">
        <v>162</v>
      </c>
      <c r="P19">
        <v>15.2</v>
      </c>
      <c r="Q19">
        <v>6.1</v>
      </c>
      <c r="R19">
        <v>0</v>
      </c>
      <c r="S19">
        <v>0</v>
      </c>
      <c r="T19">
        <v>9.1</v>
      </c>
      <c r="U19">
        <v>15.3</v>
      </c>
      <c r="V19" s="2">
        <v>0.99346405228758161</v>
      </c>
      <c r="W19">
        <v>0</v>
      </c>
      <c r="X19">
        <v>15.3</v>
      </c>
      <c r="Y19" s="2">
        <v>0.99346405228758161</v>
      </c>
    </row>
    <row r="20" spans="1:25" x14ac:dyDescent="0.2">
      <c r="A20" s="3" t="s">
        <v>44</v>
      </c>
      <c r="B20" s="18" t="s">
        <v>45</v>
      </c>
      <c r="C20">
        <v>729.30000000000007</v>
      </c>
      <c r="D20">
        <v>112.1</v>
      </c>
      <c r="E20">
        <v>46.7</v>
      </c>
      <c r="F20">
        <v>0</v>
      </c>
      <c r="G20">
        <v>570.5</v>
      </c>
      <c r="H20">
        <v>1881.7</v>
      </c>
      <c r="I20" s="6">
        <v>0.38757506510070683</v>
      </c>
      <c r="J20">
        <v>5.8999999999999995</v>
      </c>
      <c r="K20" s="5">
        <v>1875.8</v>
      </c>
      <c r="L20" s="6">
        <v>0.38879411451114199</v>
      </c>
      <c r="N20" s="17">
        <v>507</v>
      </c>
      <c r="O20" t="s">
        <v>163</v>
      </c>
      <c r="P20">
        <v>52.699999999999996</v>
      </c>
      <c r="Q20">
        <v>15</v>
      </c>
      <c r="R20">
        <v>0</v>
      </c>
      <c r="S20">
        <v>0</v>
      </c>
      <c r="T20">
        <v>37.699999999999996</v>
      </c>
      <c r="U20">
        <v>73.199999999999989</v>
      </c>
      <c r="V20" s="2">
        <v>0.71994535519125691</v>
      </c>
      <c r="W20">
        <v>0</v>
      </c>
      <c r="X20">
        <v>73.199999999999989</v>
      </c>
      <c r="Y20" s="2">
        <v>0.71994535519125691</v>
      </c>
    </row>
    <row r="21" spans="1:25" x14ac:dyDescent="0.2">
      <c r="A21" s="3" t="s">
        <v>46</v>
      </c>
      <c r="B21" s="18" t="s">
        <v>47</v>
      </c>
      <c r="C21">
        <v>43</v>
      </c>
      <c r="D21">
        <v>27.400000000000002</v>
      </c>
      <c r="E21">
        <v>0</v>
      </c>
      <c r="F21">
        <v>0</v>
      </c>
      <c r="G21">
        <v>15.599999999999998</v>
      </c>
      <c r="H21">
        <v>43</v>
      </c>
      <c r="I21" s="6">
        <v>1</v>
      </c>
      <c r="J21">
        <v>0</v>
      </c>
      <c r="K21" s="5">
        <v>43</v>
      </c>
      <c r="L21" s="6">
        <v>1</v>
      </c>
      <c r="N21" s="17">
        <v>508</v>
      </c>
      <c r="O21" t="s">
        <v>164</v>
      </c>
      <c r="P21">
        <v>23.9</v>
      </c>
      <c r="Q21">
        <v>20.5</v>
      </c>
      <c r="R21">
        <v>0</v>
      </c>
      <c r="S21">
        <v>0.4</v>
      </c>
      <c r="T21">
        <v>3</v>
      </c>
      <c r="U21">
        <v>106.4</v>
      </c>
      <c r="V21" s="2">
        <v>0.22462406015037592</v>
      </c>
      <c r="W21">
        <v>0</v>
      </c>
      <c r="X21">
        <v>106.4</v>
      </c>
      <c r="Y21" s="2">
        <v>0.22462406015037592</v>
      </c>
    </row>
    <row r="22" spans="1:25" x14ac:dyDescent="0.2">
      <c r="A22" s="3" t="s">
        <v>48</v>
      </c>
      <c r="B22" s="18" t="s">
        <v>49</v>
      </c>
      <c r="C22">
        <v>1.1000000000000001</v>
      </c>
      <c r="D22">
        <v>13</v>
      </c>
      <c r="E22">
        <v>0</v>
      </c>
      <c r="F22">
        <v>0</v>
      </c>
      <c r="G22">
        <v>-11.9</v>
      </c>
      <c r="H22">
        <v>41.3</v>
      </c>
      <c r="I22" s="6">
        <v>2.663438256658596E-2</v>
      </c>
      <c r="J22">
        <v>0</v>
      </c>
      <c r="K22" s="5">
        <v>41.3</v>
      </c>
      <c r="L22" s="6">
        <v>2.663438256658596E-2</v>
      </c>
      <c r="N22" s="17">
        <v>509</v>
      </c>
      <c r="O22" t="s">
        <v>165</v>
      </c>
      <c r="P22">
        <v>53.5</v>
      </c>
      <c r="Q22">
        <v>10.299999999999999</v>
      </c>
      <c r="R22">
        <v>0</v>
      </c>
      <c r="S22">
        <v>0.2</v>
      </c>
      <c r="T22">
        <v>43</v>
      </c>
      <c r="U22">
        <v>73.7</v>
      </c>
      <c r="V22" s="2">
        <v>0.72591587516960654</v>
      </c>
      <c r="W22">
        <v>0</v>
      </c>
      <c r="X22">
        <v>73.7</v>
      </c>
      <c r="Y22" s="2">
        <v>0.72591587516960654</v>
      </c>
    </row>
    <row r="23" spans="1:25" x14ac:dyDescent="0.2">
      <c r="A23" s="3" t="s">
        <v>50</v>
      </c>
      <c r="B23" s="18" t="s">
        <v>51</v>
      </c>
      <c r="C23">
        <v>4.5999999999999996</v>
      </c>
      <c r="D23">
        <v>3.1</v>
      </c>
      <c r="E23">
        <v>0</v>
      </c>
      <c r="F23">
        <v>0</v>
      </c>
      <c r="G23">
        <v>1.4999999999999996</v>
      </c>
      <c r="H23">
        <v>4.5999999999999996</v>
      </c>
      <c r="I23" s="6">
        <v>1</v>
      </c>
      <c r="J23">
        <v>0</v>
      </c>
      <c r="K23" s="5">
        <v>4.5999999999999996</v>
      </c>
      <c r="L23" s="6">
        <v>1</v>
      </c>
      <c r="N23" s="17">
        <v>510</v>
      </c>
      <c r="O23" t="s">
        <v>166</v>
      </c>
      <c r="P23">
        <v>9.5</v>
      </c>
      <c r="Q23">
        <v>4.3000000000000007</v>
      </c>
      <c r="R23">
        <v>0</v>
      </c>
      <c r="S23">
        <v>0</v>
      </c>
      <c r="T23">
        <v>5.1999999999999993</v>
      </c>
      <c r="U23">
        <v>41.7</v>
      </c>
      <c r="V23" s="2">
        <v>0.22781774580335729</v>
      </c>
      <c r="W23">
        <v>0</v>
      </c>
      <c r="X23">
        <v>41.7</v>
      </c>
      <c r="Y23" s="2">
        <v>0.22781774580335729</v>
      </c>
    </row>
    <row r="24" spans="1:25" x14ac:dyDescent="0.2">
      <c r="A24" s="3" t="s">
        <v>52</v>
      </c>
      <c r="B24" s="18" t="s">
        <v>53</v>
      </c>
      <c r="C24">
        <v>8.1</v>
      </c>
      <c r="D24">
        <v>7.4</v>
      </c>
      <c r="E24">
        <v>0</v>
      </c>
      <c r="F24">
        <v>0.1</v>
      </c>
      <c r="G24">
        <v>0.59999999999999964</v>
      </c>
      <c r="H24">
        <v>18.399999999999999</v>
      </c>
      <c r="I24" s="6">
        <v>0.44021739130434784</v>
      </c>
      <c r="J24">
        <v>0</v>
      </c>
      <c r="K24" s="5">
        <v>18.399999999999999</v>
      </c>
      <c r="L24" s="6">
        <v>0.44021739130434784</v>
      </c>
      <c r="N24" s="17">
        <v>511</v>
      </c>
      <c r="O24" t="s">
        <v>167</v>
      </c>
      <c r="P24">
        <v>164.4</v>
      </c>
      <c r="Q24">
        <v>50.599999999999994</v>
      </c>
      <c r="R24">
        <v>0</v>
      </c>
      <c r="S24">
        <v>3.4</v>
      </c>
      <c r="T24">
        <v>110.4</v>
      </c>
      <c r="U24">
        <v>475.9</v>
      </c>
      <c r="V24" s="2">
        <v>0.34545072494221479</v>
      </c>
      <c r="W24">
        <v>0.1</v>
      </c>
      <c r="X24">
        <v>475.79999999999995</v>
      </c>
      <c r="Y24" s="2">
        <v>0.34552332912988654</v>
      </c>
    </row>
    <row r="25" spans="1:25" x14ac:dyDescent="0.2">
      <c r="A25" s="3" t="s">
        <v>54</v>
      </c>
      <c r="B25" s="18" t="s">
        <v>55</v>
      </c>
      <c r="C25">
        <v>86.899999999999991</v>
      </c>
      <c r="D25">
        <v>46.6</v>
      </c>
      <c r="E25">
        <v>0</v>
      </c>
      <c r="F25">
        <v>0</v>
      </c>
      <c r="G25">
        <v>40.29999999999999</v>
      </c>
      <c r="H25">
        <v>90</v>
      </c>
      <c r="I25" s="6">
        <v>0.9655555555555555</v>
      </c>
      <c r="J25">
        <v>0</v>
      </c>
      <c r="K25" s="5">
        <v>90</v>
      </c>
      <c r="L25" s="6">
        <v>0.9655555555555555</v>
      </c>
      <c r="N25" s="17">
        <v>601</v>
      </c>
      <c r="O25" t="s">
        <v>168</v>
      </c>
      <c r="P25">
        <v>3.5</v>
      </c>
      <c r="Q25">
        <v>34.4</v>
      </c>
      <c r="R25">
        <v>0</v>
      </c>
      <c r="S25">
        <v>0.9</v>
      </c>
      <c r="T25">
        <v>-31.799999999999997</v>
      </c>
      <c r="U25">
        <v>97.5</v>
      </c>
      <c r="V25" s="2">
        <v>3.5897435897435895E-2</v>
      </c>
      <c r="W25">
        <v>0.1</v>
      </c>
      <c r="X25">
        <v>97.4</v>
      </c>
      <c r="Y25" s="2">
        <v>3.5934291581108828E-2</v>
      </c>
    </row>
    <row r="26" spans="1:25" x14ac:dyDescent="0.2">
      <c r="A26" s="3" t="s">
        <v>56</v>
      </c>
      <c r="B26" t="s">
        <v>57</v>
      </c>
      <c r="C26">
        <v>3.0999999999999996</v>
      </c>
      <c r="D26">
        <v>0.6</v>
      </c>
      <c r="E26">
        <v>0</v>
      </c>
      <c r="F26">
        <v>0</v>
      </c>
      <c r="G26">
        <v>2.4999999999999996</v>
      </c>
      <c r="H26">
        <v>3.3</v>
      </c>
      <c r="I26" s="6">
        <v>0.93939393939393934</v>
      </c>
      <c r="J26">
        <v>0</v>
      </c>
      <c r="K26" s="5">
        <v>3.3</v>
      </c>
      <c r="L26" s="6">
        <v>0.93939393939393934</v>
      </c>
      <c r="N26" s="17">
        <v>602</v>
      </c>
      <c r="O26" t="s">
        <v>169</v>
      </c>
      <c r="P26">
        <v>51.800000000000004</v>
      </c>
      <c r="Q26">
        <v>14.2</v>
      </c>
      <c r="R26">
        <v>0</v>
      </c>
      <c r="S26">
        <v>3.3</v>
      </c>
      <c r="T26">
        <v>34.300000000000004</v>
      </c>
      <c r="U26">
        <v>131.30000000000001</v>
      </c>
      <c r="V26" s="2">
        <v>0.39451637471439449</v>
      </c>
      <c r="W26">
        <v>0</v>
      </c>
      <c r="X26">
        <v>131.30000000000001</v>
      </c>
      <c r="Y26" s="2">
        <v>0.39451637471439449</v>
      </c>
    </row>
    <row r="27" spans="1:25" x14ac:dyDescent="0.2">
      <c r="A27" s="3" t="s">
        <v>58</v>
      </c>
      <c r="B27" s="18" t="s">
        <v>59</v>
      </c>
      <c r="C27">
        <v>3.6</v>
      </c>
      <c r="D27">
        <v>2.1</v>
      </c>
      <c r="E27">
        <v>0</v>
      </c>
      <c r="F27">
        <v>0</v>
      </c>
      <c r="G27">
        <v>1.5</v>
      </c>
      <c r="H27">
        <v>5</v>
      </c>
      <c r="I27" s="6">
        <v>0.72</v>
      </c>
      <c r="J27">
        <v>0</v>
      </c>
      <c r="K27" s="5">
        <v>5</v>
      </c>
      <c r="L27" s="6">
        <v>0.72</v>
      </c>
      <c r="N27" s="17">
        <v>603</v>
      </c>
      <c r="O27" t="s">
        <v>170</v>
      </c>
      <c r="P27">
        <v>37.4</v>
      </c>
      <c r="Q27">
        <v>34.9</v>
      </c>
      <c r="R27">
        <v>0</v>
      </c>
      <c r="S27">
        <v>3.2</v>
      </c>
      <c r="T27">
        <v>-0.70000000000000284</v>
      </c>
      <c r="U27">
        <v>98.299999999999983</v>
      </c>
      <c r="V27" s="2">
        <v>0.38046795523906413</v>
      </c>
      <c r="W27">
        <v>0</v>
      </c>
      <c r="X27">
        <v>98.299999999999983</v>
      </c>
      <c r="Y27" s="2">
        <v>0.38046795523906413</v>
      </c>
    </row>
    <row r="28" spans="1:25" x14ac:dyDescent="0.2">
      <c r="A28" s="3" t="s">
        <v>60</v>
      </c>
      <c r="B28" s="18" t="s">
        <v>61</v>
      </c>
      <c r="C28">
        <v>68.000000000000014</v>
      </c>
      <c r="D28">
        <v>34.9</v>
      </c>
      <c r="E28">
        <v>0</v>
      </c>
      <c r="F28">
        <v>0</v>
      </c>
      <c r="G28">
        <v>33.100000000000016</v>
      </c>
      <c r="H28">
        <v>68.000000000000014</v>
      </c>
      <c r="I28" s="6">
        <v>1</v>
      </c>
      <c r="J28">
        <v>0</v>
      </c>
      <c r="K28" s="5">
        <v>68.000000000000014</v>
      </c>
      <c r="L28" s="6">
        <v>1</v>
      </c>
      <c r="N28" s="17">
        <v>604</v>
      </c>
      <c r="O28" t="s">
        <v>171</v>
      </c>
      <c r="P28">
        <v>2.9</v>
      </c>
      <c r="Q28">
        <v>13.7</v>
      </c>
      <c r="R28">
        <v>0</v>
      </c>
      <c r="S28">
        <v>1</v>
      </c>
      <c r="T28">
        <v>-11.799999999999999</v>
      </c>
      <c r="U28">
        <v>44.2</v>
      </c>
      <c r="V28" s="2">
        <v>6.5610859728506776E-2</v>
      </c>
      <c r="W28">
        <v>0.9</v>
      </c>
      <c r="X28">
        <v>43.300000000000004</v>
      </c>
      <c r="Y28" s="2">
        <v>6.6974595842956106E-2</v>
      </c>
    </row>
    <row r="29" spans="1:25" x14ac:dyDescent="0.2">
      <c r="A29" s="3" t="s">
        <v>62</v>
      </c>
      <c r="B29" s="18" t="s">
        <v>63</v>
      </c>
      <c r="C29">
        <v>9.6</v>
      </c>
      <c r="D29">
        <v>4.6999999999999993</v>
      </c>
      <c r="E29">
        <v>0</v>
      </c>
      <c r="F29">
        <v>0</v>
      </c>
      <c r="G29">
        <v>4.9000000000000004</v>
      </c>
      <c r="H29">
        <v>27.000000000000004</v>
      </c>
      <c r="I29" s="6">
        <v>0.35555555555555551</v>
      </c>
      <c r="J29">
        <v>0</v>
      </c>
      <c r="K29" s="5">
        <v>27.000000000000004</v>
      </c>
      <c r="L29" s="6">
        <v>0.35555555555555551</v>
      </c>
      <c r="N29" s="17">
        <v>605</v>
      </c>
      <c r="O29" t="s">
        <v>172</v>
      </c>
      <c r="P29">
        <v>0.3</v>
      </c>
      <c r="Q29">
        <v>0.2</v>
      </c>
      <c r="R29">
        <v>0</v>
      </c>
      <c r="S29">
        <v>0</v>
      </c>
      <c r="T29">
        <v>9.9999999999999978E-2</v>
      </c>
      <c r="U29">
        <v>0.3</v>
      </c>
      <c r="V29" s="2">
        <v>1</v>
      </c>
      <c r="W29">
        <v>0</v>
      </c>
      <c r="X29">
        <v>0.3</v>
      </c>
      <c r="Y29" s="2">
        <v>1</v>
      </c>
    </row>
    <row r="30" spans="1:25" x14ac:dyDescent="0.2">
      <c r="A30" s="3" t="s">
        <v>64</v>
      </c>
      <c r="B30" s="18" t="s">
        <v>65</v>
      </c>
      <c r="C30">
        <v>9.4</v>
      </c>
      <c r="D30">
        <v>8.3000000000000007</v>
      </c>
      <c r="E30">
        <v>0</v>
      </c>
      <c r="F30">
        <v>0.1</v>
      </c>
      <c r="G30">
        <v>1</v>
      </c>
      <c r="H30">
        <v>28.9</v>
      </c>
      <c r="I30" s="6">
        <v>0.3252595155709343</v>
      </c>
      <c r="J30">
        <v>0</v>
      </c>
      <c r="K30" s="5">
        <v>28.9</v>
      </c>
      <c r="L30" s="6">
        <v>0.3252595155709343</v>
      </c>
      <c r="N30" s="17">
        <v>606</v>
      </c>
      <c r="O30" t="s">
        <v>173</v>
      </c>
      <c r="P30">
        <v>26.4</v>
      </c>
      <c r="Q30">
        <v>17.8</v>
      </c>
      <c r="R30">
        <v>0</v>
      </c>
      <c r="S30">
        <v>0</v>
      </c>
      <c r="T30">
        <v>8.5999999999999979</v>
      </c>
      <c r="U30">
        <v>30.6</v>
      </c>
      <c r="V30" s="2">
        <v>0.86274509803921562</v>
      </c>
      <c r="W30">
        <v>0</v>
      </c>
      <c r="X30">
        <v>30.6</v>
      </c>
      <c r="Y30" s="2">
        <v>0.86274509803921562</v>
      </c>
    </row>
    <row r="31" spans="1:25" x14ac:dyDescent="0.2">
      <c r="A31" s="3" t="s">
        <v>66</v>
      </c>
      <c r="B31" s="18" t="s">
        <v>67</v>
      </c>
      <c r="C31">
        <v>4.5999999999999996</v>
      </c>
      <c r="D31">
        <v>14.399999999999999</v>
      </c>
      <c r="E31">
        <v>5.9</v>
      </c>
      <c r="F31">
        <v>0</v>
      </c>
      <c r="G31">
        <v>-15.699999999999998</v>
      </c>
      <c r="H31">
        <v>547.1</v>
      </c>
      <c r="I31" s="6">
        <v>8.4079692926338871E-3</v>
      </c>
      <c r="J31">
        <v>300.5</v>
      </c>
      <c r="K31" s="5">
        <v>246.60000000000002</v>
      </c>
      <c r="L31" s="6">
        <v>1.8653690186536898E-2</v>
      </c>
      <c r="N31" s="17">
        <v>607</v>
      </c>
      <c r="O31" t="s">
        <v>174</v>
      </c>
      <c r="P31">
        <v>93.7</v>
      </c>
      <c r="Q31">
        <v>58.3</v>
      </c>
      <c r="R31">
        <v>0</v>
      </c>
      <c r="S31">
        <v>1.9</v>
      </c>
      <c r="T31">
        <v>33.500000000000007</v>
      </c>
      <c r="U31">
        <v>158.6</v>
      </c>
      <c r="V31" s="2">
        <v>0.59079445145018916</v>
      </c>
      <c r="W31">
        <v>0</v>
      </c>
      <c r="X31">
        <v>158.6</v>
      </c>
      <c r="Y31" s="2">
        <v>0.59079445145018916</v>
      </c>
    </row>
    <row r="32" spans="1:25" x14ac:dyDescent="0.2">
      <c r="A32" s="3" t="s">
        <v>68</v>
      </c>
      <c r="B32" s="18" t="s">
        <v>69</v>
      </c>
      <c r="C32">
        <v>20.299999999999997</v>
      </c>
      <c r="D32">
        <v>22.5</v>
      </c>
      <c r="E32">
        <v>0</v>
      </c>
      <c r="F32">
        <v>3.6</v>
      </c>
      <c r="G32">
        <v>-5.8000000000000043</v>
      </c>
      <c r="H32">
        <v>130.69999999999999</v>
      </c>
      <c r="I32" s="6">
        <v>0.15531752104055088</v>
      </c>
      <c r="J32">
        <v>0</v>
      </c>
      <c r="K32" s="5">
        <v>130.69999999999999</v>
      </c>
      <c r="L32" s="6">
        <v>0.15531752104055088</v>
      </c>
      <c r="N32" s="17">
        <v>608</v>
      </c>
      <c r="O32" t="s">
        <v>175</v>
      </c>
      <c r="P32">
        <v>75.399999999999991</v>
      </c>
      <c r="Q32">
        <v>1.6</v>
      </c>
      <c r="R32">
        <v>0</v>
      </c>
      <c r="S32">
        <v>0</v>
      </c>
      <c r="T32">
        <v>73.8</v>
      </c>
      <c r="U32">
        <v>75.399999999999991</v>
      </c>
      <c r="V32" s="2">
        <v>1</v>
      </c>
      <c r="W32">
        <v>0</v>
      </c>
      <c r="X32">
        <v>75.399999999999991</v>
      </c>
      <c r="Y32" s="2">
        <v>1</v>
      </c>
    </row>
    <row r="33" spans="1:25" x14ac:dyDescent="0.2">
      <c r="A33" s="3" t="s">
        <v>70</v>
      </c>
      <c r="B33" s="18" t="s">
        <v>71</v>
      </c>
      <c r="C33">
        <v>9.6999999999999993</v>
      </c>
      <c r="D33">
        <v>1.9000000000000001</v>
      </c>
      <c r="E33">
        <v>0</v>
      </c>
      <c r="F33">
        <v>0</v>
      </c>
      <c r="G33">
        <v>7.7999999999999989</v>
      </c>
      <c r="H33">
        <v>14.5</v>
      </c>
      <c r="I33" s="6">
        <v>0.66896551724137931</v>
      </c>
      <c r="J33">
        <v>0</v>
      </c>
      <c r="K33" s="5">
        <v>14.5</v>
      </c>
      <c r="L33" s="6">
        <v>0.66896551724137931</v>
      </c>
      <c r="N33" s="17">
        <v>609</v>
      </c>
      <c r="O33" t="s">
        <v>176</v>
      </c>
      <c r="P33">
        <v>101.39999999999999</v>
      </c>
      <c r="Q33">
        <v>59.500000000000007</v>
      </c>
      <c r="R33">
        <v>0</v>
      </c>
      <c r="S33">
        <v>0</v>
      </c>
      <c r="T33">
        <v>41.899999999999984</v>
      </c>
      <c r="U33">
        <v>101.6</v>
      </c>
      <c r="V33" s="2">
        <v>0.99803149606299213</v>
      </c>
      <c r="W33">
        <v>0</v>
      </c>
      <c r="X33">
        <v>101.6</v>
      </c>
      <c r="Y33" s="2">
        <v>0.99803149606299213</v>
      </c>
    </row>
    <row r="34" spans="1:25" x14ac:dyDescent="0.2">
      <c r="A34" s="3" t="s">
        <v>72</v>
      </c>
      <c r="B34" s="18" t="s">
        <v>73</v>
      </c>
      <c r="C34">
        <v>518.00000000000011</v>
      </c>
      <c r="D34">
        <v>254.59999999999997</v>
      </c>
      <c r="E34">
        <v>76.2</v>
      </c>
      <c r="F34">
        <v>0</v>
      </c>
      <c r="G34">
        <v>187.20000000000016</v>
      </c>
      <c r="H34">
        <v>859.10000000000036</v>
      </c>
      <c r="I34" s="6">
        <v>0.6029565824700267</v>
      </c>
      <c r="J34">
        <v>0</v>
      </c>
      <c r="K34" s="5">
        <v>859.10000000000036</v>
      </c>
      <c r="L34" s="6">
        <v>0.6029565824700267</v>
      </c>
      <c r="N34" s="17">
        <v>610</v>
      </c>
      <c r="O34" t="s">
        <v>177</v>
      </c>
      <c r="P34">
        <v>15.299999999999999</v>
      </c>
      <c r="Q34">
        <v>10.5</v>
      </c>
      <c r="R34">
        <v>0</v>
      </c>
      <c r="S34">
        <v>0</v>
      </c>
      <c r="T34">
        <v>4.7999999999999989</v>
      </c>
      <c r="U34">
        <v>15.799999999999999</v>
      </c>
      <c r="V34" s="2">
        <v>0.96835443037974689</v>
      </c>
      <c r="W34">
        <v>0</v>
      </c>
      <c r="X34">
        <v>15.799999999999999</v>
      </c>
      <c r="Y34" s="2">
        <v>0.96835443037974689</v>
      </c>
    </row>
    <row r="35" spans="1:25" x14ac:dyDescent="0.2">
      <c r="A35" s="3" t="s">
        <v>74</v>
      </c>
      <c r="B35" s="18" t="s">
        <v>75</v>
      </c>
      <c r="C35">
        <v>173</v>
      </c>
      <c r="D35">
        <v>56.7</v>
      </c>
      <c r="E35">
        <v>0</v>
      </c>
      <c r="F35">
        <v>1.6</v>
      </c>
      <c r="G35">
        <v>114.69999999999999</v>
      </c>
      <c r="H35">
        <v>459.8</v>
      </c>
      <c r="I35" s="6">
        <v>0.37625054371465855</v>
      </c>
      <c r="J35">
        <v>0.1</v>
      </c>
      <c r="K35" s="5">
        <v>459.7</v>
      </c>
      <c r="L35" s="6">
        <v>0.37633239068958019</v>
      </c>
      <c r="N35" s="17">
        <v>701</v>
      </c>
      <c r="O35" t="s">
        <v>178</v>
      </c>
      <c r="P35">
        <v>2.1</v>
      </c>
      <c r="Q35">
        <v>1.4000000000000001</v>
      </c>
      <c r="R35">
        <v>0</v>
      </c>
      <c r="S35">
        <v>0</v>
      </c>
      <c r="T35">
        <v>0.7</v>
      </c>
      <c r="U35">
        <v>2.1</v>
      </c>
      <c r="V35" s="2">
        <v>1</v>
      </c>
      <c r="W35">
        <v>0</v>
      </c>
      <c r="X35">
        <v>2.1</v>
      </c>
      <c r="Y35" s="2">
        <v>1</v>
      </c>
    </row>
    <row r="36" spans="1:25" x14ac:dyDescent="0.2">
      <c r="A36" s="3" t="s">
        <v>76</v>
      </c>
      <c r="B36" s="18" t="s">
        <v>77</v>
      </c>
      <c r="C36">
        <v>8.1</v>
      </c>
      <c r="D36">
        <v>7.3</v>
      </c>
      <c r="E36">
        <v>0</v>
      </c>
      <c r="F36">
        <v>0</v>
      </c>
      <c r="G36">
        <v>0.79999999999999982</v>
      </c>
      <c r="H36">
        <v>10.299999999999999</v>
      </c>
      <c r="I36" s="6">
        <v>0.78640776699029136</v>
      </c>
      <c r="J36">
        <v>0</v>
      </c>
      <c r="K36" s="5">
        <v>10.299999999999999</v>
      </c>
      <c r="L36" s="6">
        <v>0.78640776699029136</v>
      </c>
      <c r="N36" s="17">
        <v>702</v>
      </c>
      <c r="O36" t="s">
        <v>179</v>
      </c>
      <c r="P36">
        <v>5.9</v>
      </c>
      <c r="Q36">
        <v>7.3</v>
      </c>
      <c r="R36">
        <v>0.2</v>
      </c>
      <c r="S36">
        <v>0</v>
      </c>
      <c r="T36">
        <v>-1.5999999999999996</v>
      </c>
      <c r="U36">
        <v>15.700000000000001</v>
      </c>
      <c r="V36" s="2">
        <v>0.37579617834394902</v>
      </c>
      <c r="W36">
        <v>0</v>
      </c>
      <c r="X36">
        <v>15.700000000000001</v>
      </c>
      <c r="Y36" s="2">
        <v>0.37579617834394902</v>
      </c>
    </row>
    <row r="37" spans="1:25" x14ac:dyDescent="0.2">
      <c r="A37" s="3" t="s">
        <v>78</v>
      </c>
      <c r="B37" s="18" t="s">
        <v>79</v>
      </c>
      <c r="C37">
        <v>429.60000000000036</v>
      </c>
      <c r="D37">
        <v>186.49999999999989</v>
      </c>
      <c r="E37">
        <v>42.1</v>
      </c>
      <c r="F37">
        <v>0</v>
      </c>
      <c r="G37">
        <v>201.00000000000048</v>
      </c>
      <c r="H37">
        <v>618.2000000000005</v>
      </c>
      <c r="I37" s="6">
        <v>0.69492073762536399</v>
      </c>
      <c r="J37">
        <v>11.899999999999999</v>
      </c>
      <c r="K37" s="5">
        <v>606.30000000000052</v>
      </c>
      <c r="L37" s="6">
        <v>0.70856011875309255</v>
      </c>
      <c r="N37" s="17">
        <v>703</v>
      </c>
      <c r="O37" t="s">
        <v>180</v>
      </c>
      <c r="P37">
        <v>46.3</v>
      </c>
      <c r="Q37">
        <v>22.7</v>
      </c>
      <c r="R37">
        <v>0</v>
      </c>
      <c r="S37">
        <v>0</v>
      </c>
      <c r="T37">
        <v>23.599999999999998</v>
      </c>
      <c r="U37">
        <v>46.400000000000006</v>
      </c>
      <c r="V37" s="2">
        <v>0.99784482758620674</v>
      </c>
      <c r="W37">
        <v>0</v>
      </c>
      <c r="X37">
        <v>46.400000000000006</v>
      </c>
      <c r="Y37" s="2">
        <v>0.99784482758620674</v>
      </c>
    </row>
    <row r="38" spans="1:25" x14ac:dyDescent="0.2">
      <c r="A38" s="3" t="s">
        <v>80</v>
      </c>
      <c r="B38" s="18" t="s">
        <v>81</v>
      </c>
      <c r="C38">
        <v>25.3</v>
      </c>
      <c r="D38">
        <v>18.900000000000002</v>
      </c>
      <c r="E38">
        <v>0</v>
      </c>
      <c r="F38">
        <v>0</v>
      </c>
      <c r="G38">
        <v>6.3999999999999986</v>
      </c>
      <c r="H38">
        <v>741.69999999999993</v>
      </c>
      <c r="I38" s="6">
        <v>3.4110826479708783E-2</v>
      </c>
      <c r="J38">
        <v>0</v>
      </c>
      <c r="K38" s="5">
        <v>741.69999999999993</v>
      </c>
      <c r="L38" s="6">
        <v>3.4110826479708783E-2</v>
      </c>
      <c r="N38" s="17">
        <v>704</v>
      </c>
      <c r="O38" t="s">
        <v>181</v>
      </c>
      <c r="P38">
        <v>214.3</v>
      </c>
      <c r="Q38">
        <v>185.3</v>
      </c>
      <c r="R38">
        <v>0</v>
      </c>
      <c r="S38">
        <v>0</v>
      </c>
      <c r="T38">
        <v>29</v>
      </c>
      <c r="U38">
        <v>289.09999999999997</v>
      </c>
      <c r="V38" s="2">
        <v>0.74126599792459369</v>
      </c>
      <c r="W38">
        <v>0</v>
      </c>
      <c r="X38">
        <v>289.09999999999997</v>
      </c>
      <c r="Y38" s="2">
        <v>0.74126599792459369</v>
      </c>
    </row>
    <row r="39" spans="1:25" x14ac:dyDescent="0.2">
      <c r="A39" s="3" t="s">
        <v>82</v>
      </c>
      <c r="B39" s="18" t="s">
        <v>83</v>
      </c>
      <c r="C39">
        <v>0</v>
      </c>
      <c r="D39">
        <v>1.1000000000000001</v>
      </c>
      <c r="E39">
        <v>0</v>
      </c>
      <c r="F39">
        <v>0</v>
      </c>
      <c r="G39">
        <v>-1.1000000000000001</v>
      </c>
      <c r="H39">
        <v>84.7</v>
      </c>
      <c r="I39" s="6">
        <v>0</v>
      </c>
      <c r="J39">
        <v>0</v>
      </c>
      <c r="K39" s="5">
        <v>84.7</v>
      </c>
      <c r="L39" s="6">
        <v>0</v>
      </c>
      <c r="N39" s="17">
        <v>705</v>
      </c>
      <c r="O39" t="s">
        <v>182</v>
      </c>
      <c r="P39">
        <v>63.3</v>
      </c>
      <c r="Q39">
        <v>41.3</v>
      </c>
      <c r="R39">
        <v>0</v>
      </c>
      <c r="S39">
        <v>0</v>
      </c>
      <c r="T39">
        <v>22</v>
      </c>
      <c r="U39">
        <v>65.599999999999994</v>
      </c>
      <c r="V39" s="2">
        <v>0.96493902439024393</v>
      </c>
      <c r="W39">
        <v>0</v>
      </c>
      <c r="X39">
        <v>65.599999999999994</v>
      </c>
      <c r="Y39" s="2">
        <v>0.96493902439024393</v>
      </c>
    </row>
    <row r="40" spans="1:25" x14ac:dyDescent="0.2">
      <c r="A40" s="3" t="s">
        <v>84</v>
      </c>
      <c r="B40" s="18" t="s">
        <v>85</v>
      </c>
      <c r="C40">
        <v>83.9</v>
      </c>
      <c r="D40">
        <v>32.299999999999997</v>
      </c>
      <c r="E40">
        <v>0</v>
      </c>
      <c r="F40">
        <v>6.6</v>
      </c>
      <c r="G40">
        <v>45.000000000000007</v>
      </c>
      <c r="H40">
        <v>185.50000000000003</v>
      </c>
      <c r="I40" s="6">
        <v>0.45229110512129378</v>
      </c>
      <c r="J40">
        <v>0</v>
      </c>
      <c r="K40" s="5">
        <v>185.50000000000003</v>
      </c>
      <c r="L40" s="6">
        <v>0.45229110512129378</v>
      </c>
      <c r="N40" s="17">
        <v>706</v>
      </c>
      <c r="O40" t="s">
        <v>183</v>
      </c>
      <c r="P40">
        <v>114.60000000000001</v>
      </c>
      <c r="Q40">
        <v>66.8</v>
      </c>
      <c r="R40">
        <v>0</v>
      </c>
      <c r="S40">
        <v>0</v>
      </c>
      <c r="T40">
        <v>47.800000000000011</v>
      </c>
      <c r="U40">
        <v>117.9</v>
      </c>
      <c r="V40" s="2">
        <v>0.97201017811704837</v>
      </c>
      <c r="W40">
        <v>0</v>
      </c>
      <c r="X40">
        <v>117.9</v>
      </c>
      <c r="Y40" s="2">
        <v>0.97201017811704837</v>
      </c>
    </row>
    <row r="41" spans="1:25" x14ac:dyDescent="0.2">
      <c r="A41" s="3" t="s">
        <v>86</v>
      </c>
      <c r="B41" s="18" t="s">
        <v>87</v>
      </c>
      <c r="C41">
        <v>40.6</v>
      </c>
      <c r="D41">
        <v>14.2</v>
      </c>
      <c r="E41">
        <v>0</v>
      </c>
      <c r="F41">
        <v>0</v>
      </c>
      <c r="G41">
        <v>26.400000000000002</v>
      </c>
      <c r="H41">
        <v>54.2</v>
      </c>
      <c r="I41" s="6">
        <v>0.74907749077490771</v>
      </c>
      <c r="J41">
        <v>0</v>
      </c>
      <c r="K41" s="5">
        <v>54.2</v>
      </c>
      <c r="L41" s="6">
        <v>0.74907749077490771</v>
      </c>
      <c r="N41" s="17">
        <v>707</v>
      </c>
      <c r="O41" t="s">
        <v>184</v>
      </c>
      <c r="P41">
        <v>17.899999999999999</v>
      </c>
      <c r="Q41">
        <v>11.6</v>
      </c>
      <c r="R41">
        <v>0</v>
      </c>
      <c r="S41">
        <v>0</v>
      </c>
      <c r="T41">
        <v>6.2999999999999989</v>
      </c>
      <c r="U41">
        <v>18.899999999999999</v>
      </c>
      <c r="V41" s="2">
        <v>0.94708994708994709</v>
      </c>
      <c r="W41">
        <v>0</v>
      </c>
      <c r="X41">
        <v>18.899999999999999</v>
      </c>
      <c r="Y41" s="2">
        <v>0.94708994708994709</v>
      </c>
    </row>
    <row r="42" spans="1:25" x14ac:dyDescent="0.2">
      <c r="A42" s="3" t="s">
        <v>88</v>
      </c>
      <c r="B42" s="18" t="s">
        <v>89</v>
      </c>
      <c r="C42">
        <v>20.6</v>
      </c>
      <c r="D42">
        <v>13.6</v>
      </c>
      <c r="E42">
        <v>0</v>
      </c>
      <c r="F42">
        <v>0</v>
      </c>
      <c r="G42">
        <v>7.0000000000000018</v>
      </c>
      <c r="H42">
        <v>120.7</v>
      </c>
      <c r="I42" s="6">
        <v>0.17067108533554268</v>
      </c>
      <c r="J42">
        <v>0</v>
      </c>
      <c r="K42" s="5">
        <v>120.7</v>
      </c>
      <c r="L42" s="6">
        <v>0.17067108533554268</v>
      </c>
      <c r="N42" s="17">
        <v>708</v>
      </c>
      <c r="O42" t="s">
        <v>185</v>
      </c>
      <c r="P42">
        <v>22.8</v>
      </c>
      <c r="Q42">
        <v>17</v>
      </c>
      <c r="R42">
        <v>0</v>
      </c>
      <c r="S42">
        <v>0</v>
      </c>
      <c r="T42">
        <v>5.8000000000000007</v>
      </c>
      <c r="U42">
        <v>26.1</v>
      </c>
      <c r="V42" s="2">
        <v>0.87356321839080453</v>
      </c>
      <c r="W42">
        <v>0</v>
      </c>
      <c r="X42">
        <v>26.1</v>
      </c>
      <c r="Y42" s="2">
        <v>0.87356321839080453</v>
      </c>
    </row>
    <row r="43" spans="1:25" x14ac:dyDescent="0.2">
      <c r="A43" s="3" t="s">
        <v>90</v>
      </c>
      <c r="B43" s="18" t="s">
        <v>91</v>
      </c>
      <c r="C43">
        <v>48</v>
      </c>
      <c r="D43">
        <v>14.399999999999999</v>
      </c>
      <c r="E43">
        <v>0</v>
      </c>
      <c r="F43">
        <v>0</v>
      </c>
      <c r="G43">
        <v>33.6</v>
      </c>
      <c r="H43">
        <v>92.3</v>
      </c>
      <c r="I43" s="6">
        <v>0.52004333694474536</v>
      </c>
      <c r="J43">
        <v>0</v>
      </c>
      <c r="K43" s="5">
        <v>92.3</v>
      </c>
      <c r="L43" s="6">
        <v>0.52004333694474536</v>
      </c>
      <c r="N43" s="17">
        <v>709</v>
      </c>
      <c r="O43" t="s">
        <v>186</v>
      </c>
      <c r="P43">
        <v>33.400000000000006</v>
      </c>
      <c r="Q43">
        <v>14.9</v>
      </c>
      <c r="R43">
        <v>0</v>
      </c>
      <c r="S43">
        <v>0</v>
      </c>
      <c r="T43">
        <v>18.500000000000007</v>
      </c>
      <c r="U43">
        <v>33.400000000000006</v>
      </c>
      <c r="V43" s="2">
        <v>1</v>
      </c>
      <c r="W43">
        <v>0</v>
      </c>
      <c r="X43">
        <v>33.400000000000006</v>
      </c>
      <c r="Y43" s="2">
        <v>1</v>
      </c>
    </row>
    <row r="44" spans="1:25" x14ac:dyDescent="0.2">
      <c r="A44" s="3" t="s">
        <v>92</v>
      </c>
      <c r="B44" s="18" t="s">
        <v>93</v>
      </c>
      <c r="C44">
        <v>118.60000000000001</v>
      </c>
      <c r="D44">
        <v>84.9</v>
      </c>
      <c r="E44">
        <v>53.8</v>
      </c>
      <c r="F44">
        <v>1.7999999999999998</v>
      </c>
      <c r="G44">
        <v>-21.899999999999991</v>
      </c>
      <c r="H44">
        <v>399.4</v>
      </c>
      <c r="I44" s="6">
        <v>0.29694541812719083</v>
      </c>
      <c r="J44">
        <v>0</v>
      </c>
      <c r="K44" s="5">
        <v>399.4</v>
      </c>
      <c r="L44" s="6">
        <v>0.29694541812719083</v>
      </c>
      <c r="N44" s="17">
        <v>710</v>
      </c>
      <c r="O44" t="s">
        <v>187</v>
      </c>
      <c r="P44">
        <v>138.4</v>
      </c>
      <c r="Q44">
        <v>68.800000000000011</v>
      </c>
      <c r="R44">
        <v>3.1</v>
      </c>
      <c r="S44">
        <v>0</v>
      </c>
      <c r="T44">
        <v>66.5</v>
      </c>
      <c r="U44">
        <v>177.79999999999998</v>
      </c>
      <c r="V44" s="2">
        <v>0.77840269966254227</v>
      </c>
      <c r="W44">
        <v>0</v>
      </c>
      <c r="X44">
        <v>177.79999999999998</v>
      </c>
      <c r="Y44" s="2">
        <v>0.77840269966254227</v>
      </c>
    </row>
    <row r="45" spans="1:25" x14ac:dyDescent="0.2">
      <c r="A45" s="3" t="s">
        <v>94</v>
      </c>
      <c r="B45" s="18" t="s">
        <v>95</v>
      </c>
      <c r="C45">
        <v>30.2</v>
      </c>
      <c r="D45">
        <v>9.1999999999999993</v>
      </c>
      <c r="E45">
        <v>0</v>
      </c>
      <c r="F45">
        <v>0</v>
      </c>
      <c r="G45">
        <v>21</v>
      </c>
      <c r="H45">
        <v>41.599999999999994</v>
      </c>
      <c r="I45" s="6">
        <v>0.72596153846153855</v>
      </c>
      <c r="J45">
        <v>0</v>
      </c>
      <c r="K45" s="5">
        <v>41.599999999999994</v>
      </c>
      <c r="L45" s="6">
        <v>0.72596153846153855</v>
      </c>
      <c r="N45" s="17">
        <v>801</v>
      </c>
      <c r="O45" t="s">
        <v>43</v>
      </c>
      <c r="P45">
        <v>19.400000000000002</v>
      </c>
      <c r="Q45">
        <v>13.1</v>
      </c>
      <c r="R45">
        <v>0</v>
      </c>
      <c r="S45">
        <v>0</v>
      </c>
      <c r="T45">
        <v>6.3000000000000025</v>
      </c>
      <c r="U45">
        <v>22.900000000000002</v>
      </c>
      <c r="V45" s="2">
        <v>0.84716157205240172</v>
      </c>
      <c r="W45">
        <v>0</v>
      </c>
      <c r="X45">
        <v>22.900000000000002</v>
      </c>
      <c r="Y45" s="2">
        <v>0.84716157205240172</v>
      </c>
    </row>
    <row r="46" spans="1:25" x14ac:dyDescent="0.2">
      <c r="A46" s="3" t="s">
        <v>96</v>
      </c>
      <c r="B46" s="18" t="s">
        <v>97</v>
      </c>
      <c r="C46">
        <v>38.6</v>
      </c>
      <c r="D46">
        <v>10.700000000000001</v>
      </c>
      <c r="E46">
        <v>0</v>
      </c>
      <c r="F46">
        <v>0</v>
      </c>
      <c r="G46">
        <v>27.9</v>
      </c>
      <c r="H46">
        <v>82.399999999999991</v>
      </c>
      <c r="I46" s="6">
        <v>0.46844660194174764</v>
      </c>
      <c r="J46">
        <v>3.3</v>
      </c>
      <c r="K46" s="5">
        <v>79.099999999999994</v>
      </c>
      <c r="L46" s="6">
        <v>0.48798988621997474</v>
      </c>
      <c r="N46" s="17">
        <v>802</v>
      </c>
      <c r="O46" t="s">
        <v>11</v>
      </c>
      <c r="P46">
        <v>19.299999999999997</v>
      </c>
      <c r="Q46">
        <v>7.7</v>
      </c>
      <c r="R46">
        <v>0</v>
      </c>
      <c r="S46">
        <v>0</v>
      </c>
      <c r="T46">
        <v>11.599999999999998</v>
      </c>
      <c r="U46">
        <v>24.2</v>
      </c>
      <c r="V46" s="2">
        <v>0.79752066115702469</v>
      </c>
      <c r="W46">
        <v>0</v>
      </c>
      <c r="X46">
        <v>24.2</v>
      </c>
      <c r="Y46" s="2">
        <v>0.79752066115702469</v>
      </c>
    </row>
    <row r="47" spans="1:25" x14ac:dyDescent="0.2">
      <c r="A47" s="3" t="s">
        <v>98</v>
      </c>
      <c r="B47" s="18" t="s">
        <v>99</v>
      </c>
      <c r="C47">
        <v>1.1000000000000001</v>
      </c>
      <c r="D47">
        <v>0.2</v>
      </c>
      <c r="E47">
        <v>0</v>
      </c>
      <c r="F47">
        <v>0</v>
      </c>
      <c r="G47">
        <v>0.90000000000000013</v>
      </c>
      <c r="H47">
        <v>1.1000000000000001</v>
      </c>
      <c r="I47" s="6">
        <v>1</v>
      </c>
      <c r="J47">
        <v>0</v>
      </c>
      <c r="K47" s="5">
        <v>1.1000000000000001</v>
      </c>
      <c r="L47" s="6">
        <v>1</v>
      </c>
      <c r="N47" s="17">
        <v>901</v>
      </c>
      <c r="O47" t="s">
        <v>188</v>
      </c>
      <c r="P47">
        <v>11.2</v>
      </c>
      <c r="Q47">
        <v>5.3000000000000007</v>
      </c>
      <c r="R47">
        <v>0</v>
      </c>
      <c r="S47">
        <v>0</v>
      </c>
      <c r="T47">
        <v>5.8999999999999986</v>
      </c>
      <c r="U47">
        <v>12.299999999999999</v>
      </c>
      <c r="V47" s="2">
        <v>0.91056910569105698</v>
      </c>
      <c r="W47">
        <v>0</v>
      </c>
      <c r="X47">
        <v>12.299999999999999</v>
      </c>
      <c r="Y47" s="2">
        <v>0.91056910569105698</v>
      </c>
    </row>
    <row r="48" spans="1:25" x14ac:dyDescent="0.2">
      <c r="A48" s="3" t="s">
        <v>100</v>
      </c>
      <c r="B48" s="18" t="s">
        <v>101</v>
      </c>
      <c r="C48">
        <v>10.4</v>
      </c>
      <c r="D48">
        <v>8.2000000000000011</v>
      </c>
      <c r="E48">
        <v>0</v>
      </c>
      <c r="F48">
        <v>0</v>
      </c>
      <c r="G48">
        <v>2.1999999999999993</v>
      </c>
      <c r="H48">
        <v>19.2</v>
      </c>
      <c r="I48" s="6">
        <v>0.54166666666666674</v>
      </c>
      <c r="J48">
        <v>0</v>
      </c>
      <c r="K48" s="5">
        <v>19.2</v>
      </c>
      <c r="L48" s="6">
        <v>0.54166666666666674</v>
      </c>
      <c r="N48" s="17">
        <v>902</v>
      </c>
      <c r="O48" t="s">
        <v>189</v>
      </c>
      <c r="P48">
        <v>19.899999999999999</v>
      </c>
      <c r="Q48">
        <v>6.8</v>
      </c>
      <c r="R48">
        <v>0</v>
      </c>
      <c r="S48">
        <v>0</v>
      </c>
      <c r="T48">
        <v>13.099999999999998</v>
      </c>
      <c r="U48">
        <v>20.100000000000001</v>
      </c>
      <c r="V48" s="2">
        <v>0.99004975124378092</v>
      </c>
      <c r="W48">
        <v>0</v>
      </c>
      <c r="X48">
        <v>20.100000000000001</v>
      </c>
      <c r="Y48" s="2">
        <v>0.99004975124378092</v>
      </c>
    </row>
    <row r="49" spans="1:25" x14ac:dyDescent="0.2">
      <c r="A49" s="3" t="s">
        <v>102</v>
      </c>
      <c r="B49" s="18" t="s">
        <v>103</v>
      </c>
      <c r="C49">
        <v>18.300000000000004</v>
      </c>
      <c r="D49">
        <v>11.200000000000001</v>
      </c>
      <c r="E49">
        <v>0</v>
      </c>
      <c r="F49">
        <v>0.2</v>
      </c>
      <c r="G49">
        <v>6.9000000000000039</v>
      </c>
      <c r="H49">
        <v>95.1</v>
      </c>
      <c r="I49" s="6">
        <v>0.19242902208201898</v>
      </c>
      <c r="J49">
        <v>0</v>
      </c>
      <c r="K49" s="5">
        <v>95.1</v>
      </c>
      <c r="L49" s="6">
        <v>0.19242902208201898</v>
      </c>
      <c r="N49" s="17">
        <v>903</v>
      </c>
      <c r="O49" t="s">
        <v>190</v>
      </c>
      <c r="P49">
        <v>4.0000000000000009</v>
      </c>
      <c r="Q49">
        <v>0.1</v>
      </c>
      <c r="R49">
        <v>0</v>
      </c>
      <c r="S49">
        <v>0</v>
      </c>
      <c r="T49">
        <v>3.9000000000000008</v>
      </c>
      <c r="U49">
        <v>4.0000000000000009</v>
      </c>
      <c r="V49" s="2">
        <v>1</v>
      </c>
      <c r="W49">
        <v>0</v>
      </c>
      <c r="X49">
        <v>4.0000000000000009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32.299999999999997</v>
      </c>
      <c r="D50">
        <v>16.899999999999999</v>
      </c>
      <c r="E50">
        <v>0</v>
      </c>
      <c r="F50">
        <v>0.2</v>
      </c>
      <c r="G50">
        <v>15.2</v>
      </c>
      <c r="H50">
        <v>89.5</v>
      </c>
      <c r="I50" s="6">
        <v>0.3608938547486033</v>
      </c>
      <c r="J50">
        <v>6.3999999999999995</v>
      </c>
      <c r="K50" s="5">
        <v>83.1</v>
      </c>
      <c r="L50" s="6">
        <v>0.38868832731648617</v>
      </c>
      <c r="N50" s="17">
        <v>904</v>
      </c>
      <c r="O50" t="s">
        <v>191</v>
      </c>
      <c r="P50">
        <v>66.399999999999991</v>
      </c>
      <c r="Q50">
        <v>40.800000000000004</v>
      </c>
      <c r="R50">
        <v>0</v>
      </c>
      <c r="S50">
        <v>0</v>
      </c>
      <c r="T50">
        <v>25.599999999999987</v>
      </c>
      <c r="U50">
        <v>132.6</v>
      </c>
      <c r="V50" s="2">
        <v>0.50075414781297134</v>
      </c>
      <c r="W50">
        <v>14.4</v>
      </c>
      <c r="X50">
        <v>118.19999999999999</v>
      </c>
      <c r="Y50" s="2">
        <v>0.56175972927241957</v>
      </c>
    </row>
    <row r="51" spans="1:25" x14ac:dyDescent="0.2">
      <c r="A51" s="3" t="s">
        <v>106</v>
      </c>
      <c r="B51" s="18" t="s">
        <v>107</v>
      </c>
      <c r="C51">
        <v>154.5</v>
      </c>
      <c r="D51">
        <v>50.999999999999993</v>
      </c>
      <c r="E51">
        <v>0</v>
      </c>
      <c r="F51">
        <v>0</v>
      </c>
      <c r="G51">
        <v>103.5</v>
      </c>
      <c r="H51">
        <v>188.5</v>
      </c>
      <c r="I51" s="6">
        <v>0.81962864721485407</v>
      </c>
      <c r="J51">
        <v>0</v>
      </c>
      <c r="K51" s="5">
        <v>188.5</v>
      </c>
      <c r="L51" s="6">
        <v>0.81962864721485407</v>
      </c>
      <c r="N51" s="17">
        <v>905</v>
      </c>
      <c r="O51" t="s">
        <v>192</v>
      </c>
      <c r="P51">
        <v>100.8</v>
      </c>
      <c r="Q51">
        <v>35.900000000000013</v>
      </c>
      <c r="R51">
        <v>22</v>
      </c>
      <c r="S51">
        <v>0</v>
      </c>
      <c r="T51">
        <v>42.899999999999984</v>
      </c>
      <c r="U51">
        <v>134.49999999999997</v>
      </c>
      <c r="V51" s="2">
        <v>0.74944237918215628</v>
      </c>
      <c r="W51">
        <v>8.8999999999999986</v>
      </c>
      <c r="X51">
        <v>125.59999999999997</v>
      </c>
      <c r="Y51" s="2">
        <v>0.8025477707006371</v>
      </c>
    </row>
    <row r="52" spans="1:25" x14ac:dyDescent="0.2">
      <c r="A52" s="3" t="s">
        <v>108</v>
      </c>
      <c r="B52" s="18" t="s">
        <v>109</v>
      </c>
      <c r="C52">
        <v>11.299999999999999</v>
      </c>
      <c r="D52">
        <v>8.6000000000000014</v>
      </c>
      <c r="E52">
        <v>0</v>
      </c>
      <c r="F52">
        <v>0</v>
      </c>
      <c r="G52">
        <v>2.6999999999999975</v>
      </c>
      <c r="H52">
        <v>26.499999999999996</v>
      </c>
      <c r="I52" s="6">
        <v>0.42641509433962266</v>
      </c>
      <c r="J52">
        <v>0</v>
      </c>
      <c r="K52" s="5">
        <v>26.499999999999996</v>
      </c>
      <c r="L52" s="6">
        <v>0.42641509433962266</v>
      </c>
      <c r="N52" s="17">
        <v>1001</v>
      </c>
      <c r="O52" t="s">
        <v>193</v>
      </c>
      <c r="P52">
        <v>14.699999999999998</v>
      </c>
      <c r="Q52">
        <v>5.2</v>
      </c>
      <c r="R52">
        <v>4.3</v>
      </c>
      <c r="S52">
        <v>0</v>
      </c>
      <c r="T52">
        <v>5.1999999999999975</v>
      </c>
      <c r="U52">
        <v>19.200000000000006</v>
      </c>
      <c r="V52" s="2">
        <v>0.76562499999999967</v>
      </c>
      <c r="W52">
        <v>0</v>
      </c>
      <c r="X52">
        <v>19.200000000000006</v>
      </c>
      <c r="Y52" s="2">
        <v>0.76562499999999967</v>
      </c>
    </row>
    <row r="53" spans="1:25" x14ac:dyDescent="0.2">
      <c r="A53" s="3" t="s">
        <v>110</v>
      </c>
      <c r="B53" s="18" t="s">
        <v>111</v>
      </c>
      <c r="C53">
        <v>20.100000000000001</v>
      </c>
      <c r="D53">
        <v>6.4999999999999991</v>
      </c>
      <c r="E53">
        <v>0</v>
      </c>
      <c r="F53">
        <v>0</v>
      </c>
      <c r="G53">
        <v>13.600000000000001</v>
      </c>
      <c r="H53">
        <v>21.900000000000002</v>
      </c>
      <c r="I53" s="6">
        <v>0.9178082191780822</v>
      </c>
      <c r="J53">
        <v>0</v>
      </c>
      <c r="K53" s="5">
        <v>21.900000000000002</v>
      </c>
      <c r="L53" s="6">
        <v>0.9178082191780822</v>
      </c>
      <c r="N53" s="17">
        <v>1002</v>
      </c>
      <c r="O53" t="s">
        <v>194</v>
      </c>
      <c r="P53">
        <v>289.10000000000002</v>
      </c>
      <c r="Q53">
        <v>120.2</v>
      </c>
      <c r="R53">
        <v>60</v>
      </c>
      <c r="S53">
        <v>0</v>
      </c>
      <c r="T53">
        <v>108.90000000000003</v>
      </c>
      <c r="U53">
        <v>416.3</v>
      </c>
      <c r="V53" s="2">
        <v>0.69445111698294504</v>
      </c>
      <c r="W53">
        <v>0</v>
      </c>
      <c r="X53">
        <v>416.3</v>
      </c>
      <c r="Y53" s="2">
        <v>0.69445111698294504</v>
      </c>
    </row>
    <row r="54" spans="1:25" x14ac:dyDescent="0.2">
      <c r="A54" s="3" t="s">
        <v>112</v>
      </c>
      <c r="B54" s="18" t="s">
        <v>113</v>
      </c>
      <c r="C54">
        <v>1.6</v>
      </c>
      <c r="D54">
        <v>2.1</v>
      </c>
      <c r="E54">
        <v>0</v>
      </c>
      <c r="F54">
        <v>0</v>
      </c>
      <c r="G54">
        <v>-0.5</v>
      </c>
      <c r="H54">
        <v>4.3</v>
      </c>
      <c r="I54" s="6">
        <v>0.372093023255814</v>
      </c>
      <c r="J54">
        <v>0</v>
      </c>
      <c r="K54" s="5">
        <v>4.3</v>
      </c>
      <c r="L54" s="6">
        <v>0.372093023255814</v>
      </c>
      <c r="N54" s="17">
        <v>1003</v>
      </c>
      <c r="O54" t="s">
        <v>195</v>
      </c>
      <c r="P54">
        <v>2</v>
      </c>
      <c r="Q54">
        <v>0.79999999999999993</v>
      </c>
      <c r="R54">
        <v>0</v>
      </c>
      <c r="S54">
        <v>0</v>
      </c>
      <c r="T54">
        <v>1.2000000000000002</v>
      </c>
      <c r="U54">
        <v>2.1</v>
      </c>
      <c r="V54" s="2">
        <v>0.95238095238095233</v>
      </c>
      <c r="W54">
        <v>0</v>
      </c>
      <c r="X54">
        <v>2.1</v>
      </c>
      <c r="Y54" s="2">
        <v>0.95238095238095233</v>
      </c>
    </row>
    <row r="55" spans="1:25" x14ac:dyDescent="0.2">
      <c r="A55" s="3" t="s">
        <v>114</v>
      </c>
      <c r="B55" s="18" t="s">
        <v>115</v>
      </c>
      <c r="C55">
        <v>133.89999999999998</v>
      </c>
      <c r="D55">
        <v>77.399999999999991</v>
      </c>
      <c r="E55">
        <v>0</v>
      </c>
      <c r="F55">
        <v>0</v>
      </c>
      <c r="G55">
        <v>56.499999999999986</v>
      </c>
      <c r="H55">
        <v>137.19999999999996</v>
      </c>
      <c r="I55" s="6">
        <v>0.97594752186588929</v>
      </c>
      <c r="J55">
        <v>0</v>
      </c>
      <c r="K55" s="5">
        <v>137.19999999999996</v>
      </c>
      <c r="L55" s="6">
        <v>0.97594752186588929</v>
      </c>
      <c r="N55" s="17">
        <v>1004</v>
      </c>
      <c r="O55" t="s">
        <v>196</v>
      </c>
      <c r="P55">
        <v>9.9</v>
      </c>
      <c r="Q55">
        <v>3.6</v>
      </c>
      <c r="R55">
        <v>0</v>
      </c>
      <c r="S55">
        <v>0</v>
      </c>
      <c r="T55">
        <v>6.3000000000000007</v>
      </c>
      <c r="U55">
        <v>12.9</v>
      </c>
      <c r="V55" s="2">
        <v>0.76744186046511631</v>
      </c>
      <c r="W55">
        <v>3</v>
      </c>
      <c r="X55">
        <v>9.9</v>
      </c>
      <c r="Y55" s="2">
        <v>1</v>
      </c>
    </row>
    <row r="56" spans="1:25" x14ac:dyDescent="0.2">
      <c r="A56" s="3" t="s">
        <v>116</v>
      </c>
      <c r="B56" s="18" t="s">
        <v>117</v>
      </c>
      <c r="C56">
        <v>1.7000000000000002</v>
      </c>
      <c r="D56">
        <v>4.1999999999999993</v>
      </c>
      <c r="E56">
        <v>0</v>
      </c>
      <c r="F56">
        <v>0.5</v>
      </c>
      <c r="G56">
        <v>-2.9999999999999991</v>
      </c>
      <c r="H56">
        <v>12.700000000000001</v>
      </c>
      <c r="I56" s="6">
        <v>0.13385826771653545</v>
      </c>
      <c r="J56">
        <v>0</v>
      </c>
      <c r="K56" s="5">
        <v>12.700000000000001</v>
      </c>
      <c r="L56" s="6">
        <v>0.13385826771653545</v>
      </c>
      <c r="N56" s="17">
        <v>1005</v>
      </c>
      <c r="O56" t="s">
        <v>197</v>
      </c>
      <c r="P56">
        <v>7.8</v>
      </c>
      <c r="Q56">
        <v>3.2</v>
      </c>
      <c r="R56">
        <v>0</v>
      </c>
      <c r="S56">
        <v>0</v>
      </c>
      <c r="T56">
        <v>4.5999999999999996</v>
      </c>
      <c r="U56">
        <v>8.5</v>
      </c>
      <c r="V56" s="2">
        <v>0.91764705882352937</v>
      </c>
      <c r="W56">
        <v>0</v>
      </c>
      <c r="X56">
        <v>8.5</v>
      </c>
      <c r="Y56" s="2">
        <v>0.91764705882352937</v>
      </c>
    </row>
    <row r="57" spans="1:25" x14ac:dyDescent="0.2">
      <c r="A57" s="3" t="s">
        <v>118</v>
      </c>
      <c r="B57" s="18" t="s">
        <v>119</v>
      </c>
      <c r="C57">
        <v>14.1</v>
      </c>
      <c r="D57">
        <v>27.2</v>
      </c>
      <c r="E57">
        <v>3.2</v>
      </c>
      <c r="F57">
        <v>0</v>
      </c>
      <c r="G57">
        <v>-16.299999999999997</v>
      </c>
      <c r="H57">
        <v>166.7</v>
      </c>
      <c r="I57" s="6">
        <v>8.4583083383323335E-2</v>
      </c>
      <c r="J57">
        <v>0</v>
      </c>
      <c r="K57" s="5">
        <v>166.7</v>
      </c>
      <c r="L57" s="6">
        <v>8.4583083383323335E-2</v>
      </c>
      <c r="N57" s="17">
        <v>1006</v>
      </c>
      <c r="O57" t="s">
        <v>198</v>
      </c>
      <c r="P57">
        <v>0.2</v>
      </c>
      <c r="Q57">
        <v>0</v>
      </c>
      <c r="R57">
        <v>0</v>
      </c>
      <c r="S57">
        <v>0</v>
      </c>
      <c r="T57">
        <v>0.2</v>
      </c>
      <c r="U57">
        <v>88.399999999999977</v>
      </c>
      <c r="V57" s="2">
        <v>2.2624434389140278E-3</v>
      </c>
      <c r="W57">
        <v>0</v>
      </c>
      <c r="X57">
        <v>88.399999999999977</v>
      </c>
      <c r="Y57" s="2">
        <v>2.2624434389140278E-3</v>
      </c>
    </row>
    <row r="58" spans="1:25" x14ac:dyDescent="0.2">
      <c r="A58" s="3" t="s">
        <v>120</v>
      </c>
      <c r="B58" s="18" t="s">
        <v>121</v>
      </c>
      <c r="C58">
        <v>44.1</v>
      </c>
      <c r="D58">
        <v>7.9</v>
      </c>
      <c r="E58">
        <v>0</v>
      </c>
      <c r="F58">
        <v>0</v>
      </c>
      <c r="G58">
        <v>36.200000000000003</v>
      </c>
      <c r="H58">
        <v>62.2</v>
      </c>
      <c r="I58" s="6">
        <v>0.70900321543408362</v>
      </c>
      <c r="J58">
        <v>0</v>
      </c>
      <c r="K58" s="5">
        <v>62.2</v>
      </c>
      <c r="L58" s="6">
        <v>0.70900321543408362</v>
      </c>
    </row>
    <row r="59" spans="1:25" x14ac:dyDescent="0.2">
      <c r="A59" s="3" t="s">
        <v>122</v>
      </c>
      <c r="B59" s="18" t="s">
        <v>123</v>
      </c>
      <c r="C59">
        <v>19.8</v>
      </c>
      <c r="D59">
        <v>3.6000000000000005</v>
      </c>
      <c r="E59">
        <v>0</v>
      </c>
      <c r="F59">
        <v>0</v>
      </c>
      <c r="G59">
        <v>16.2</v>
      </c>
      <c r="H59">
        <v>20.200000000000003</v>
      </c>
      <c r="I59" s="6">
        <v>0.98019801980198007</v>
      </c>
      <c r="J59">
        <v>0</v>
      </c>
      <c r="K59" s="5">
        <v>20.200000000000003</v>
      </c>
      <c r="L59" s="6">
        <v>0.98019801980198007</v>
      </c>
      <c r="O59" t="s">
        <v>213</v>
      </c>
    </row>
    <row r="60" spans="1:25" x14ac:dyDescent="0.2">
      <c r="O60" t="s">
        <v>214</v>
      </c>
      <c r="P60" s="32">
        <f>SUM(P2:P59)</f>
        <v>3734.2000000000021</v>
      </c>
      <c r="Q60" s="32">
        <f t="shared" ref="Q60:U60" si="0">SUM(Q2:Q59)</f>
        <v>1748.9999999999998</v>
      </c>
      <c r="R60" s="32">
        <f t="shared" si="0"/>
        <v>240.7</v>
      </c>
      <c r="S60" s="32">
        <f t="shared" si="0"/>
        <v>20</v>
      </c>
      <c r="T60" s="32">
        <f t="shared" si="0"/>
        <v>1724.5</v>
      </c>
      <c r="U60" s="32">
        <f t="shared" si="0"/>
        <v>9019.5</v>
      </c>
      <c r="V60" s="33">
        <f t="shared" ref="V60" si="1">IF(U60=0,0,P60/U60)</f>
        <v>0.41401408060313788</v>
      </c>
      <c r="W60" s="32">
        <f t="shared" ref="W60" si="2">SUM(W2:W59)</f>
        <v>337.59999999999997</v>
      </c>
      <c r="X60" s="32">
        <f t="shared" ref="X60" si="3">SUM(X2:X59)</f>
        <v>8681.9</v>
      </c>
      <c r="Y60" s="33">
        <f t="shared" ref="Y60" si="4">IF(X60=0,0,P60/X60)</f>
        <v>0.43011322406385727</v>
      </c>
    </row>
    <row r="61" spans="1:25" x14ac:dyDescent="0.2">
      <c r="C61">
        <f>SUM(C2:C60)</f>
        <v>3734.2000000000003</v>
      </c>
      <c r="D61">
        <f t="shared" ref="D61:K61" si="5">SUM(D2:D60)</f>
        <v>1749.0000000000002</v>
      </c>
      <c r="E61">
        <f t="shared" si="5"/>
        <v>240.7</v>
      </c>
      <c r="F61">
        <f t="shared" si="5"/>
        <v>19.999999999999996</v>
      </c>
      <c r="G61">
        <f t="shared" si="5"/>
        <v>1724.5000000000011</v>
      </c>
      <c r="H61">
        <f t="shared" si="5"/>
        <v>9019.5000000000036</v>
      </c>
      <c r="I61" s="33">
        <f>C61/H61</f>
        <v>0.41401408060313749</v>
      </c>
      <c r="J61">
        <f t="shared" si="5"/>
        <v>337.59999999999997</v>
      </c>
      <c r="K61">
        <f t="shared" si="5"/>
        <v>8681.9000000000033</v>
      </c>
      <c r="L61" s="33">
        <f>C61/K61</f>
        <v>0.43011322406385688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>
        <v>3734.2000000000003</v>
      </c>
      <c r="Q62">
        <v>1749.0000000000002</v>
      </c>
      <c r="R62">
        <v>240.7</v>
      </c>
      <c r="S62">
        <v>19.999999999999996</v>
      </c>
      <c r="T62">
        <v>1724.5000000000011</v>
      </c>
      <c r="U62">
        <v>9019.5000000000036</v>
      </c>
      <c r="V62" s="33">
        <v>0.41401408060313749</v>
      </c>
      <c r="W62">
        <v>337.59999999999997</v>
      </c>
      <c r="X62">
        <v>8681.9000000000033</v>
      </c>
      <c r="Y62" s="33">
        <v>0.43011322406385688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P64" s="32"/>
      <c r="Q64" s="32"/>
      <c r="R64" s="32"/>
      <c r="S64" s="32"/>
      <c r="T64" s="32"/>
      <c r="U64" s="32"/>
      <c r="V64" s="33"/>
      <c r="W64" s="32"/>
      <c r="X64" s="32"/>
      <c r="Y64" s="33"/>
    </row>
    <row r="65" spans="15:25" x14ac:dyDescent="0.2">
      <c r="O65" s="258" t="s">
        <v>324</v>
      </c>
      <c r="P65" s="255">
        <v>3726.0000000000018</v>
      </c>
      <c r="Q65" s="255">
        <v>1753.9999999999998</v>
      </c>
      <c r="R65" s="255">
        <v>240.7</v>
      </c>
      <c r="S65" s="255">
        <v>20.100000000000001</v>
      </c>
      <c r="T65" s="255">
        <v>1711.2</v>
      </c>
      <c r="U65" s="255">
        <v>9026.1999999999989</v>
      </c>
      <c r="V65" s="256">
        <v>0.4127982982872086</v>
      </c>
      <c r="W65" s="255">
        <v>345.7</v>
      </c>
      <c r="X65" s="255">
        <v>8680.4999999999982</v>
      </c>
      <c r="Y65" s="256">
        <v>0.4292379471228619</v>
      </c>
    </row>
    <row r="66" spans="15:25" x14ac:dyDescent="0.2">
      <c r="O66" s="258" t="s">
        <v>323</v>
      </c>
      <c r="P66" s="255">
        <f>P65-P60</f>
        <v>-8.2000000000002728</v>
      </c>
      <c r="Q66" s="255">
        <f t="shared" ref="Q66:Y66" si="6">Q65-Q60</f>
        <v>5</v>
      </c>
      <c r="R66" s="255">
        <f t="shared" si="6"/>
        <v>0</v>
      </c>
      <c r="S66" s="255">
        <f t="shared" si="6"/>
        <v>0.10000000000000142</v>
      </c>
      <c r="T66" s="255">
        <f t="shared" si="6"/>
        <v>-13.299999999999955</v>
      </c>
      <c r="U66" s="255">
        <f t="shared" si="6"/>
        <v>6.6999999999989086</v>
      </c>
      <c r="V66" s="255">
        <f t="shared" si="6"/>
        <v>-1.2157823159292813E-3</v>
      </c>
      <c r="W66" s="255">
        <f t="shared" si="6"/>
        <v>8.1000000000000227</v>
      </c>
      <c r="X66" s="255">
        <f t="shared" si="6"/>
        <v>-1.4000000000014552</v>
      </c>
      <c r="Y66" s="255">
        <f t="shared" si="6"/>
        <v>-8.7527694099537312E-4</v>
      </c>
    </row>
    <row r="67" spans="15:25" x14ac:dyDescent="0.2">
      <c r="P67" s="32"/>
      <c r="Q67" s="32"/>
      <c r="R67" s="32"/>
      <c r="S67" s="32"/>
      <c r="T67" s="32"/>
      <c r="U67" s="32"/>
      <c r="V67" s="32"/>
      <c r="W67" s="32"/>
      <c r="X67" s="32"/>
      <c r="Y67" s="32"/>
    </row>
    <row r="484" spans="2:3" x14ac:dyDescent="0.2">
      <c r="B484" t="s">
        <v>126</v>
      </c>
    </row>
    <row r="485" spans="2:3" x14ac:dyDescent="0.2">
      <c r="B485" t="s">
        <v>127</v>
      </c>
    </row>
    <row r="486" spans="2:3" x14ac:dyDescent="0.2">
      <c r="B486" t="s">
        <v>128</v>
      </c>
      <c r="C486" t="s">
        <v>129</v>
      </c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9"/>
  <sheetViews>
    <sheetView topLeftCell="E31" workbookViewId="0">
      <selection activeCell="S65" sqref="S65"/>
    </sheetView>
  </sheetViews>
  <sheetFormatPr defaultRowHeight="12.75" x14ac:dyDescent="0.2"/>
  <cols>
    <col min="11" max="11" width="10.5703125" customWidth="1"/>
    <col min="12" max="12" width="10.285156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142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6">
        <v>0</v>
      </c>
      <c r="J2">
        <f>H2-K2</f>
        <v>0</v>
      </c>
      <c r="K2" s="5">
        <v>0</v>
      </c>
      <c r="L2" s="6">
        <v>0</v>
      </c>
      <c r="N2" s="17">
        <v>101</v>
      </c>
      <c r="O2" t="s">
        <v>147</v>
      </c>
      <c r="P2">
        <v>2.5</v>
      </c>
      <c r="Q2">
        <v>0.79999999999999993</v>
      </c>
      <c r="R2">
        <v>0</v>
      </c>
      <c r="S2">
        <v>0.1</v>
      </c>
      <c r="T2">
        <v>1.6</v>
      </c>
      <c r="U2">
        <v>276.39999999999998</v>
      </c>
      <c r="V2" s="2">
        <v>9.0448625180897264E-3</v>
      </c>
      <c r="W2">
        <f>U2-X2</f>
        <v>40</v>
      </c>
      <c r="X2">
        <v>236.39999999999998</v>
      </c>
      <c r="Y2" s="2">
        <v>1.0575296108291034E-2</v>
      </c>
    </row>
    <row r="3" spans="1:25" x14ac:dyDescent="0.2">
      <c r="A3" s="3" t="s">
        <v>10</v>
      </c>
      <c r="B3" s="18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6">
        <v>0</v>
      </c>
      <c r="J3">
        <f t="shared" ref="J3:J59" si="0">H3-K3</f>
        <v>0</v>
      </c>
      <c r="K3" s="5">
        <v>0</v>
      </c>
      <c r="L3" s="6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f t="shared" ref="W3:W57" si="1">U3-X3</f>
        <v>0</v>
      </c>
      <c r="X3">
        <v>0</v>
      </c>
      <c r="Y3" s="2">
        <v>0</v>
      </c>
    </row>
    <row r="4" spans="1:25" x14ac:dyDescent="0.2">
      <c r="A4" s="3" t="s">
        <v>12</v>
      </c>
      <c r="B4" s="18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6">
        <v>0</v>
      </c>
      <c r="J4">
        <f t="shared" si="0"/>
        <v>0</v>
      </c>
      <c r="K4" s="5">
        <v>0</v>
      </c>
      <c r="L4" s="6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f t="shared" si="1"/>
        <v>0</v>
      </c>
      <c r="X4">
        <v>0</v>
      </c>
      <c r="Y4" s="2">
        <v>0</v>
      </c>
    </row>
    <row r="5" spans="1:25" x14ac:dyDescent="0.2">
      <c r="A5" s="3" t="s">
        <v>14</v>
      </c>
      <c r="B5" s="18" t="s">
        <v>15</v>
      </c>
      <c r="C5">
        <v>9.9</v>
      </c>
      <c r="D5">
        <v>0.5</v>
      </c>
      <c r="E5">
        <v>0</v>
      </c>
      <c r="F5">
        <v>13.2</v>
      </c>
      <c r="G5">
        <v>-3.7999999999999989</v>
      </c>
      <c r="H5">
        <v>101.6</v>
      </c>
      <c r="I5" s="6">
        <v>9.7440944881889771E-2</v>
      </c>
      <c r="J5">
        <f t="shared" si="0"/>
        <v>2</v>
      </c>
      <c r="K5" s="5">
        <v>99.6</v>
      </c>
      <c r="L5" s="6">
        <v>9.9397590361445798E-2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f t="shared" si="1"/>
        <v>0</v>
      </c>
      <c r="X5">
        <v>0</v>
      </c>
      <c r="Y5" s="2">
        <v>0</v>
      </c>
    </row>
    <row r="6" spans="1:25" x14ac:dyDescent="0.2">
      <c r="A6" s="3" t="s">
        <v>16</v>
      </c>
      <c r="B6" s="18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6">
        <v>0</v>
      </c>
      <c r="J6">
        <f t="shared" si="0"/>
        <v>0</v>
      </c>
      <c r="K6" s="5">
        <v>0</v>
      </c>
      <c r="L6" s="6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 s="2">
        <v>0</v>
      </c>
      <c r="W6">
        <f t="shared" si="1"/>
        <v>0</v>
      </c>
      <c r="X6">
        <v>1</v>
      </c>
      <c r="Y6" s="2">
        <v>0</v>
      </c>
    </row>
    <row r="7" spans="1:25" x14ac:dyDescent="0.2">
      <c r="A7" s="3" t="s">
        <v>18</v>
      </c>
      <c r="B7" s="18" t="s">
        <v>19</v>
      </c>
      <c r="C7">
        <v>7.8</v>
      </c>
      <c r="D7">
        <v>0.4</v>
      </c>
      <c r="E7">
        <v>0</v>
      </c>
      <c r="F7">
        <v>1.6</v>
      </c>
      <c r="G7">
        <v>5.8</v>
      </c>
      <c r="H7">
        <v>155.69999999999999</v>
      </c>
      <c r="I7" s="6">
        <v>5.0096339113680159E-2</v>
      </c>
      <c r="J7">
        <f t="shared" si="0"/>
        <v>22.300000000000011</v>
      </c>
      <c r="K7" s="5">
        <v>133.39999999999998</v>
      </c>
      <c r="L7" s="6">
        <v>5.8470764617691164E-2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0</v>
      </c>
      <c r="W7">
        <f t="shared" si="1"/>
        <v>0</v>
      </c>
      <c r="X7">
        <v>0</v>
      </c>
      <c r="Y7" s="2">
        <v>0</v>
      </c>
    </row>
    <row r="8" spans="1:25" x14ac:dyDescent="0.2">
      <c r="A8" s="3" t="s">
        <v>20</v>
      </c>
      <c r="B8" s="1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6">
        <v>0</v>
      </c>
      <c r="J8">
        <f t="shared" si="0"/>
        <v>0</v>
      </c>
      <c r="K8" s="5">
        <v>0</v>
      </c>
      <c r="L8" s="6">
        <v>0</v>
      </c>
      <c r="N8" s="17">
        <v>301</v>
      </c>
      <c r="O8" t="s">
        <v>153</v>
      </c>
      <c r="P8">
        <v>0</v>
      </c>
      <c r="Q8">
        <v>0.3</v>
      </c>
      <c r="R8">
        <v>0</v>
      </c>
      <c r="S8">
        <v>0</v>
      </c>
      <c r="T8">
        <v>-0.3</v>
      </c>
      <c r="U8">
        <v>0.5</v>
      </c>
      <c r="V8" s="2">
        <v>0</v>
      </c>
      <c r="W8">
        <f t="shared" si="1"/>
        <v>0</v>
      </c>
      <c r="X8">
        <v>0.5</v>
      </c>
      <c r="Y8" s="2">
        <v>0</v>
      </c>
    </row>
    <row r="9" spans="1:25" x14ac:dyDescent="0.2">
      <c r="A9" s="3" t="s">
        <v>22</v>
      </c>
      <c r="B9" s="18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6">
        <v>0</v>
      </c>
      <c r="J9">
        <f t="shared" si="0"/>
        <v>0</v>
      </c>
      <c r="K9" s="5">
        <v>0</v>
      </c>
      <c r="L9" s="6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f t="shared" si="1"/>
        <v>0</v>
      </c>
      <c r="X9">
        <v>0</v>
      </c>
      <c r="Y9" s="2">
        <v>0</v>
      </c>
    </row>
    <row r="10" spans="1:25" x14ac:dyDescent="0.2">
      <c r="A10" s="3" t="s">
        <v>24</v>
      </c>
      <c r="B10" s="18" t="s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6">
        <v>0</v>
      </c>
      <c r="J10">
        <f t="shared" si="0"/>
        <v>0</v>
      </c>
      <c r="K10" s="5">
        <v>0</v>
      </c>
      <c r="L10" s="6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f t="shared" si="1"/>
        <v>0</v>
      </c>
      <c r="X10">
        <v>0</v>
      </c>
      <c r="Y10" s="2">
        <v>0</v>
      </c>
    </row>
    <row r="11" spans="1:25" x14ac:dyDescent="0.2">
      <c r="A11" s="3" t="s">
        <v>26</v>
      </c>
      <c r="B11" s="18" t="s">
        <v>27</v>
      </c>
      <c r="C11">
        <v>0.8</v>
      </c>
      <c r="D11">
        <v>1.8</v>
      </c>
      <c r="E11">
        <v>0</v>
      </c>
      <c r="F11">
        <v>0</v>
      </c>
      <c r="G11">
        <v>-1</v>
      </c>
      <c r="H11">
        <v>27.2</v>
      </c>
      <c r="I11" s="6">
        <v>2.9411764705882356E-2</v>
      </c>
      <c r="J11">
        <f t="shared" si="0"/>
        <v>0</v>
      </c>
      <c r="K11" s="5">
        <v>27.2</v>
      </c>
      <c r="L11" s="6">
        <v>2.9411764705882356E-2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26.999999999999996</v>
      </c>
      <c r="V11" s="2">
        <v>0</v>
      </c>
      <c r="W11">
        <f t="shared" si="1"/>
        <v>0</v>
      </c>
      <c r="X11">
        <v>26.999999999999996</v>
      </c>
      <c r="Y11" s="2">
        <v>0</v>
      </c>
    </row>
    <row r="12" spans="1:25" x14ac:dyDescent="0.2">
      <c r="A12" s="3" t="s">
        <v>28</v>
      </c>
      <c r="B12" s="18" t="s">
        <v>29</v>
      </c>
      <c r="C12">
        <v>2.9</v>
      </c>
      <c r="D12">
        <v>0.5</v>
      </c>
      <c r="E12">
        <v>0</v>
      </c>
      <c r="F12">
        <v>6</v>
      </c>
      <c r="G12">
        <v>-3.6</v>
      </c>
      <c r="H12">
        <v>78.500000000000014</v>
      </c>
      <c r="I12" s="6">
        <v>3.6942675159235661E-2</v>
      </c>
      <c r="J12">
        <f t="shared" si="0"/>
        <v>7.5999999999999943</v>
      </c>
      <c r="K12" s="5">
        <v>70.90000000000002</v>
      </c>
      <c r="L12" s="6">
        <v>4.0902679830747517E-2</v>
      </c>
      <c r="N12" s="17">
        <v>403</v>
      </c>
      <c r="O12" t="s">
        <v>156</v>
      </c>
      <c r="P12">
        <v>0</v>
      </c>
      <c r="Q12">
        <v>0</v>
      </c>
      <c r="R12">
        <v>0</v>
      </c>
      <c r="S12">
        <v>0</v>
      </c>
      <c r="T12">
        <v>0</v>
      </c>
      <c r="U12">
        <v>5.3</v>
      </c>
      <c r="V12" s="2">
        <v>0</v>
      </c>
      <c r="W12">
        <f t="shared" si="1"/>
        <v>0</v>
      </c>
      <c r="X12">
        <v>5.3</v>
      </c>
      <c r="Y12" s="2">
        <v>0</v>
      </c>
    </row>
    <row r="13" spans="1:25" x14ac:dyDescent="0.2">
      <c r="A13" s="3" t="s">
        <v>30</v>
      </c>
      <c r="B13" s="18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6">
        <v>0</v>
      </c>
      <c r="J13">
        <f t="shared" si="0"/>
        <v>0</v>
      </c>
      <c r="K13" s="5">
        <v>0</v>
      </c>
      <c r="L13" s="6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2">
        <v>0</v>
      </c>
      <c r="W13">
        <f t="shared" si="1"/>
        <v>0</v>
      </c>
      <c r="X13">
        <v>0</v>
      </c>
      <c r="Y13" s="2">
        <v>0</v>
      </c>
    </row>
    <row r="14" spans="1:25" x14ac:dyDescent="0.2">
      <c r="A14" s="3" t="s">
        <v>32</v>
      </c>
      <c r="B14" s="18" t="s">
        <v>33</v>
      </c>
      <c r="C14">
        <v>0</v>
      </c>
      <c r="D14">
        <v>0</v>
      </c>
      <c r="E14">
        <v>0</v>
      </c>
      <c r="F14">
        <v>0</v>
      </c>
      <c r="G14">
        <v>0</v>
      </c>
      <c r="H14">
        <v>30.3</v>
      </c>
      <c r="I14" s="6">
        <v>0</v>
      </c>
      <c r="J14">
        <f t="shared" si="0"/>
        <v>0</v>
      </c>
      <c r="K14" s="5">
        <v>30.3</v>
      </c>
      <c r="L14" s="6">
        <v>0</v>
      </c>
      <c r="N14" s="17">
        <v>501</v>
      </c>
      <c r="O14" t="s">
        <v>157</v>
      </c>
      <c r="P14">
        <v>0</v>
      </c>
      <c r="Q14">
        <v>1.3</v>
      </c>
      <c r="R14">
        <v>0</v>
      </c>
      <c r="S14">
        <v>0</v>
      </c>
      <c r="T14">
        <v>-1.3</v>
      </c>
      <c r="U14">
        <v>8.1</v>
      </c>
      <c r="V14" s="2">
        <v>0</v>
      </c>
      <c r="W14">
        <f t="shared" si="1"/>
        <v>0</v>
      </c>
      <c r="X14">
        <v>8.1</v>
      </c>
      <c r="Y14" s="2">
        <v>0</v>
      </c>
    </row>
    <row r="15" spans="1:25" x14ac:dyDescent="0.2">
      <c r="A15" s="3" t="s">
        <v>34</v>
      </c>
      <c r="B15" s="18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6">
        <v>0</v>
      </c>
      <c r="J15">
        <f t="shared" si="0"/>
        <v>0</v>
      </c>
      <c r="K15" s="5">
        <v>0</v>
      </c>
      <c r="L15" s="6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f t="shared" si="1"/>
        <v>0</v>
      </c>
      <c r="X15">
        <v>0</v>
      </c>
      <c r="Y15" s="2">
        <v>0</v>
      </c>
    </row>
    <row r="16" spans="1:25" x14ac:dyDescent="0.2">
      <c r="A16" s="3" t="s">
        <v>36</v>
      </c>
      <c r="B16" s="18" t="s">
        <v>37</v>
      </c>
      <c r="C16">
        <v>30.1</v>
      </c>
      <c r="D16">
        <v>14</v>
      </c>
      <c r="E16">
        <v>0</v>
      </c>
      <c r="F16">
        <v>0</v>
      </c>
      <c r="G16">
        <v>16.100000000000001</v>
      </c>
      <c r="H16">
        <v>47.8</v>
      </c>
      <c r="I16" s="6">
        <v>0.62970711297071136</v>
      </c>
      <c r="J16">
        <f t="shared" si="0"/>
        <v>0</v>
      </c>
      <c r="K16" s="5">
        <v>47.8</v>
      </c>
      <c r="L16" s="6">
        <v>0.62970711297071136</v>
      </c>
      <c r="N16" s="17">
        <v>503</v>
      </c>
      <c r="O16" t="s">
        <v>159</v>
      </c>
      <c r="P16">
        <v>0</v>
      </c>
      <c r="Q16">
        <v>0</v>
      </c>
      <c r="R16">
        <v>0</v>
      </c>
      <c r="S16">
        <v>0</v>
      </c>
      <c r="T16">
        <v>0</v>
      </c>
      <c r="U16">
        <v>0.2</v>
      </c>
      <c r="V16" s="2">
        <v>0</v>
      </c>
      <c r="W16">
        <f t="shared" si="1"/>
        <v>0</v>
      </c>
      <c r="X16">
        <v>0.2</v>
      </c>
      <c r="Y16" s="2">
        <v>0</v>
      </c>
    </row>
    <row r="17" spans="1:25" x14ac:dyDescent="0.2">
      <c r="A17" s="3" t="s">
        <v>38</v>
      </c>
      <c r="B17" s="18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6">
        <v>0</v>
      </c>
      <c r="J17">
        <f t="shared" si="0"/>
        <v>0</v>
      </c>
      <c r="K17" s="5">
        <v>0</v>
      </c>
      <c r="L17" s="6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1.2000000000000002</v>
      </c>
      <c r="V17" s="2">
        <v>0</v>
      </c>
      <c r="W17">
        <f t="shared" si="1"/>
        <v>0</v>
      </c>
      <c r="X17">
        <v>1.2000000000000002</v>
      </c>
      <c r="Y17" s="2">
        <v>0</v>
      </c>
    </row>
    <row r="18" spans="1:25" x14ac:dyDescent="0.2">
      <c r="A18" s="3" t="s">
        <v>40</v>
      </c>
      <c r="B18" s="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6">
        <v>0</v>
      </c>
      <c r="J18">
        <f t="shared" si="0"/>
        <v>0</v>
      </c>
      <c r="K18" s="5">
        <v>0</v>
      </c>
      <c r="L18" s="6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f t="shared" si="1"/>
        <v>0</v>
      </c>
      <c r="X18">
        <v>0</v>
      </c>
      <c r="Y18" s="2">
        <v>0</v>
      </c>
    </row>
    <row r="19" spans="1:25" x14ac:dyDescent="0.2">
      <c r="A19" s="3" t="s">
        <v>42</v>
      </c>
      <c r="B19" s="18" t="s">
        <v>43</v>
      </c>
      <c r="C19">
        <v>11.6</v>
      </c>
      <c r="D19">
        <v>1.9</v>
      </c>
      <c r="E19">
        <v>0</v>
      </c>
      <c r="F19">
        <v>0</v>
      </c>
      <c r="G19">
        <v>9.6999999999999993</v>
      </c>
      <c r="H19">
        <v>26.400000000000002</v>
      </c>
      <c r="I19" s="6">
        <v>0.43939393939393934</v>
      </c>
      <c r="J19">
        <f t="shared" si="0"/>
        <v>0.30000000000000071</v>
      </c>
      <c r="K19" s="5">
        <v>26.1</v>
      </c>
      <c r="L19" s="6">
        <v>0.44444444444444442</v>
      </c>
      <c r="N19" s="17">
        <v>506</v>
      </c>
      <c r="O19" t="s">
        <v>162</v>
      </c>
      <c r="P19">
        <v>9.3000000000000007</v>
      </c>
      <c r="Q19">
        <v>0.4</v>
      </c>
      <c r="R19">
        <v>0</v>
      </c>
      <c r="S19">
        <v>3.3</v>
      </c>
      <c r="T19">
        <v>5.6</v>
      </c>
      <c r="U19">
        <v>159.40000000000003</v>
      </c>
      <c r="V19" s="2">
        <v>5.834378920953575E-2</v>
      </c>
      <c r="W19">
        <f t="shared" si="1"/>
        <v>12.800000000000011</v>
      </c>
      <c r="X19">
        <v>146.60000000000002</v>
      </c>
      <c r="Y19" s="2">
        <v>6.3437926330150066E-2</v>
      </c>
    </row>
    <row r="20" spans="1:25" x14ac:dyDescent="0.2">
      <c r="A20" s="3" t="s">
        <v>44</v>
      </c>
      <c r="B20" s="18" t="s">
        <v>45</v>
      </c>
      <c r="C20">
        <v>0</v>
      </c>
      <c r="D20">
        <v>0</v>
      </c>
      <c r="E20">
        <v>0</v>
      </c>
      <c r="F20">
        <v>0</v>
      </c>
      <c r="G20">
        <v>0</v>
      </c>
      <c r="H20">
        <v>26.999999999999996</v>
      </c>
      <c r="I20" s="6">
        <v>0</v>
      </c>
      <c r="J20">
        <f t="shared" si="0"/>
        <v>0</v>
      </c>
      <c r="K20" s="5">
        <v>26.999999999999996</v>
      </c>
      <c r="L20" s="6">
        <v>0</v>
      </c>
      <c r="N20" s="17">
        <v>507</v>
      </c>
      <c r="O20" t="s">
        <v>163</v>
      </c>
      <c r="P20">
        <v>11.299999999999999</v>
      </c>
      <c r="Q20">
        <v>1</v>
      </c>
      <c r="R20">
        <v>0</v>
      </c>
      <c r="S20">
        <v>17.5</v>
      </c>
      <c r="T20">
        <v>-7.200000000000002</v>
      </c>
      <c r="U20">
        <v>286.90000000000003</v>
      </c>
      <c r="V20" s="2">
        <v>3.9386545834785631E-2</v>
      </c>
      <c r="W20">
        <f t="shared" si="1"/>
        <v>129.6</v>
      </c>
      <c r="X20">
        <v>157.30000000000004</v>
      </c>
      <c r="Y20" s="2">
        <v>7.1837253655435446E-2</v>
      </c>
    </row>
    <row r="21" spans="1:25" x14ac:dyDescent="0.2">
      <c r="A21" s="3" t="s">
        <v>46</v>
      </c>
      <c r="B21" s="18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6">
        <v>0</v>
      </c>
      <c r="J21">
        <f t="shared" si="0"/>
        <v>0</v>
      </c>
      <c r="K21" s="5">
        <v>0</v>
      </c>
      <c r="L21" s="6">
        <v>0</v>
      </c>
      <c r="N21" s="17">
        <v>508</v>
      </c>
      <c r="O21" t="s">
        <v>164</v>
      </c>
      <c r="P21">
        <v>0</v>
      </c>
      <c r="Q21">
        <v>0</v>
      </c>
      <c r="R21">
        <v>0</v>
      </c>
      <c r="S21">
        <v>0.1</v>
      </c>
      <c r="T21">
        <v>-0.1</v>
      </c>
      <c r="U21">
        <v>2.6</v>
      </c>
      <c r="V21" s="2">
        <v>0</v>
      </c>
      <c r="W21">
        <f t="shared" si="1"/>
        <v>0</v>
      </c>
      <c r="X21">
        <v>2.6</v>
      </c>
      <c r="Y21" s="2">
        <v>0</v>
      </c>
    </row>
    <row r="22" spans="1:25" x14ac:dyDescent="0.2">
      <c r="A22" s="3" t="s">
        <v>48</v>
      </c>
      <c r="B22" s="18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6">
        <v>0</v>
      </c>
      <c r="J22">
        <f t="shared" si="0"/>
        <v>0</v>
      </c>
      <c r="K22" s="5">
        <v>0</v>
      </c>
      <c r="L22" s="6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f t="shared" si="1"/>
        <v>0</v>
      </c>
      <c r="X22">
        <v>0</v>
      </c>
      <c r="Y22" s="2">
        <v>0</v>
      </c>
    </row>
    <row r="23" spans="1:25" x14ac:dyDescent="0.2">
      <c r="A23" s="3" t="s">
        <v>50</v>
      </c>
      <c r="B23" s="18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6">
        <v>0</v>
      </c>
      <c r="J23">
        <f t="shared" si="0"/>
        <v>0</v>
      </c>
      <c r="K23" s="5">
        <v>0</v>
      </c>
      <c r="L23" s="6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62.5</v>
      </c>
      <c r="V23" s="2">
        <v>0</v>
      </c>
      <c r="W23">
        <f t="shared" si="1"/>
        <v>0</v>
      </c>
      <c r="X23">
        <v>62.5</v>
      </c>
      <c r="Y23" s="2">
        <v>0</v>
      </c>
    </row>
    <row r="24" spans="1:25" x14ac:dyDescent="0.2">
      <c r="A24" s="3" t="s">
        <v>52</v>
      </c>
      <c r="B24" s="18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6">
        <v>0</v>
      </c>
      <c r="J24">
        <f t="shared" si="0"/>
        <v>0</v>
      </c>
      <c r="K24" s="5">
        <v>0</v>
      </c>
      <c r="L24" s="6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2">
        <v>0</v>
      </c>
      <c r="W24">
        <f t="shared" si="1"/>
        <v>0</v>
      </c>
      <c r="X24">
        <v>0</v>
      </c>
      <c r="Y24" s="2">
        <v>0</v>
      </c>
    </row>
    <row r="25" spans="1:25" x14ac:dyDescent="0.2">
      <c r="A25" s="3" t="s">
        <v>54</v>
      </c>
      <c r="B25" s="18" t="s">
        <v>55</v>
      </c>
      <c r="C25">
        <v>207.8</v>
      </c>
      <c r="D25">
        <v>3.7</v>
      </c>
      <c r="E25">
        <v>0</v>
      </c>
      <c r="F25">
        <v>0</v>
      </c>
      <c r="G25">
        <v>204.10000000000002</v>
      </c>
      <c r="H25">
        <v>486.90000000000003</v>
      </c>
      <c r="I25" s="6">
        <v>0.42678168001643046</v>
      </c>
      <c r="J25">
        <f t="shared" si="0"/>
        <v>0</v>
      </c>
      <c r="K25" s="5">
        <v>486.90000000000003</v>
      </c>
      <c r="L25" s="6">
        <v>0.42678168001643046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f t="shared" si="1"/>
        <v>0</v>
      </c>
      <c r="X25">
        <v>0</v>
      </c>
      <c r="Y25" s="2">
        <v>0</v>
      </c>
    </row>
    <row r="26" spans="1:25" x14ac:dyDescent="0.2">
      <c r="A26" s="3" t="s">
        <v>56</v>
      </c>
      <c r="B26" t="s">
        <v>57</v>
      </c>
      <c r="C26">
        <v>0</v>
      </c>
      <c r="D26">
        <v>0.30000000000000004</v>
      </c>
      <c r="E26">
        <v>0</v>
      </c>
      <c r="F26">
        <v>0</v>
      </c>
      <c r="G26">
        <v>-0.30000000000000004</v>
      </c>
      <c r="H26">
        <v>102.89999999999999</v>
      </c>
      <c r="I26" s="6">
        <v>0</v>
      </c>
      <c r="J26">
        <f t="shared" si="0"/>
        <v>5.2999999999999972</v>
      </c>
      <c r="K26" s="5">
        <v>97.6</v>
      </c>
      <c r="L26" s="6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1.7</v>
      </c>
      <c r="V26" s="2">
        <v>0</v>
      </c>
      <c r="W26">
        <f t="shared" si="1"/>
        <v>0</v>
      </c>
      <c r="X26">
        <v>1.7</v>
      </c>
      <c r="Y26" s="2">
        <v>0</v>
      </c>
    </row>
    <row r="27" spans="1:25" x14ac:dyDescent="0.2">
      <c r="A27" s="3" t="s">
        <v>58</v>
      </c>
      <c r="B27" s="18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6">
        <v>0</v>
      </c>
      <c r="J27">
        <f t="shared" si="0"/>
        <v>0</v>
      </c>
      <c r="K27" s="5">
        <v>0</v>
      </c>
      <c r="L27" s="6">
        <v>0</v>
      </c>
      <c r="N27" s="17">
        <v>603</v>
      </c>
      <c r="O27" t="s">
        <v>170</v>
      </c>
      <c r="P27">
        <v>0</v>
      </c>
      <c r="Q27">
        <v>0</v>
      </c>
      <c r="R27">
        <v>0</v>
      </c>
      <c r="S27">
        <v>0</v>
      </c>
      <c r="T27">
        <v>0</v>
      </c>
      <c r="U27">
        <v>0.79999999999999993</v>
      </c>
      <c r="V27" s="2">
        <v>0</v>
      </c>
      <c r="W27">
        <f t="shared" si="1"/>
        <v>9.9999999999999978E-2</v>
      </c>
      <c r="X27">
        <v>0.7</v>
      </c>
      <c r="Y27" s="2">
        <v>0</v>
      </c>
    </row>
    <row r="28" spans="1:25" x14ac:dyDescent="0.2">
      <c r="A28" s="3" t="s">
        <v>60</v>
      </c>
      <c r="B28" s="18" t="s">
        <v>61</v>
      </c>
      <c r="C28">
        <v>0</v>
      </c>
      <c r="D28">
        <v>0.3</v>
      </c>
      <c r="E28">
        <v>0</v>
      </c>
      <c r="F28">
        <v>0</v>
      </c>
      <c r="G28">
        <v>-0.3</v>
      </c>
      <c r="H28">
        <v>0.5</v>
      </c>
      <c r="I28" s="6">
        <v>0</v>
      </c>
      <c r="J28">
        <f t="shared" si="0"/>
        <v>0</v>
      </c>
      <c r="K28" s="5">
        <v>0.5</v>
      </c>
      <c r="L28" s="6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f t="shared" si="1"/>
        <v>0</v>
      </c>
      <c r="X28">
        <v>0</v>
      </c>
      <c r="Y28" s="2">
        <v>0</v>
      </c>
    </row>
    <row r="29" spans="1:25" x14ac:dyDescent="0.2">
      <c r="A29" s="3" t="s">
        <v>62</v>
      </c>
      <c r="B29" s="18" t="s">
        <v>63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 s="6">
        <v>0</v>
      </c>
      <c r="J29">
        <f t="shared" si="0"/>
        <v>0</v>
      </c>
      <c r="K29" s="5">
        <v>1</v>
      </c>
      <c r="L29" s="6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</v>
      </c>
      <c r="D30">
        <v>0</v>
      </c>
      <c r="E30">
        <v>0</v>
      </c>
      <c r="F30">
        <v>0.1</v>
      </c>
      <c r="G30">
        <v>-0.1</v>
      </c>
      <c r="H30">
        <v>0.9</v>
      </c>
      <c r="I30" s="6">
        <v>0</v>
      </c>
      <c r="J30">
        <f t="shared" si="0"/>
        <v>0</v>
      </c>
      <c r="K30" s="5">
        <v>0.9</v>
      </c>
      <c r="L30" s="6">
        <v>0</v>
      </c>
      <c r="N30" s="17">
        <v>606</v>
      </c>
      <c r="O30" t="s">
        <v>173</v>
      </c>
      <c r="P30">
        <v>195.3</v>
      </c>
      <c r="Q30">
        <v>0</v>
      </c>
      <c r="R30">
        <v>0</v>
      </c>
      <c r="S30">
        <v>0</v>
      </c>
      <c r="T30">
        <v>195.3</v>
      </c>
      <c r="U30">
        <v>441.90000000000003</v>
      </c>
      <c r="V30" s="2">
        <v>0.44195519348268836</v>
      </c>
      <c r="W30">
        <f t="shared" si="1"/>
        <v>0</v>
      </c>
      <c r="X30">
        <v>441.90000000000003</v>
      </c>
      <c r="Y30" s="2">
        <v>0.44195519348268836</v>
      </c>
    </row>
    <row r="31" spans="1:25" x14ac:dyDescent="0.2">
      <c r="A31" s="3" t="s">
        <v>66</v>
      </c>
      <c r="B31" s="18" t="s">
        <v>67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6">
        <v>0</v>
      </c>
      <c r="J31">
        <f t="shared" si="0"/>
        <v>0</v>
      </c>
      <c r="K31" s="5">
        <v>0</v>
      </c>
      <c r="L31" s="6">
        <v>0</v>
      </c>
      <c r="N31" s="17">
        <v>607</v>
      </c>
      <c r="O31" t="s">
        <v>174</v>
      </c>
      <c r="P31">
        <v>0</v>
      </c>
      <c r="Q31">
        <v>2.8</v>
      </c>
      <c r="R31">
        <v>0</v>
      </c>
      <c r="S31">
        <v>0</v>
      </c>
      <c r="T31">
        <v>-2.8</v>
      </c>
      <c r="U31">
        <v>13</v>
      </c>
      <c r="V31" s="2">
        <v>0</v>
      </c>
      <c r="W31">
        <f t="shared" si="1"/>
        <v>0</v>
      </c>
      <c r="X31">
        <v>13</v>
      </c>
      <c r="Y31" s="2">
        <v>0</v>
      </c>
    </row>
    <row r="32" spans="1:25" x14ac:dyDescent="0.2">
      <c r="A32" s="3" t="s">
        <v>68</v>
      </c>
      <c r="B32" s="18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6">
        <v>0</v>
      </c>
      <c r="J32">
        <f t="shared" si="0"/>
        <v>0</v>
      </c>
      <c r="K32" s="5">
        <v>0</v>
      </c>
      <c r="L32" s="6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f t="shared" si="1"/>
        <v>0</v>
      </c>
      <c r="X32">
        <v>0</v>
      </c>
      <c r="Y32" s="2">
        <v>0</v>
      </c>
    </row>
    <row r="33" spans="1:25" x14ac:dyDescent="0.2">
      <c r="A33" s="3" t="s">
        <v>70</v>
      </c>
      <c r="B33" s="18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6">
        <v>0</v>
      </c>
      <c r="J33">
        <f t="shared" si="0"/>
        <v>0</v>
      </c>
      <c r="K33" s="5">
        <v>0</v>
      </c>
      <c r="L33" s="6">
        <v>0</v>
      </c>
      <c r="N33" s="17">
        <v>609</v>
      </c>
      <c r="O33" t="s">
        <v>176</v>
      </c>
      <c r="P33">
        <v>12.5</v>
      </c>
      <c r="Q33">
        <v>3.7</v>
      </c>
      <c r="R33">
        <v>0</v>
      </c>
      <c r="S33">
        <v>0</v>
      </c>
      <c r="T33">
        <v>8.8000000000000007</v>
      </c>
      <c r="U33">
        <v>45</v>
      </c>
      <c r="V33" s="2">
        <v>0.27777777777777779</v>
      </c>
      <c r="W33">
        <f t="shared" si="1"/>
        <v>0</v>
      </c>
      <c r="X33">
        <v>45</v>
      </c>
      <c r="Y33" s="2">
        <v>0.27777777777777779</v>
      </c>
    </row>
    <row r="34" spans="1:25" x14ac:dyDescent="0.2">
      <c r="A34" s="3" t="s">
        <v>72</v>
      </c>
      <c r="B34" s="18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5.3</v>
      </c>
      <c r="I34" s="6">
        <v>0</v>
      </c>
      <c r="J34">
        <f t="shared" si="0"/>
        <v>0</v>
      </c>
      <c r="K34" s="5">
        <v>5.3</v>
      </c>
      <c r="L34" s="6">
        <v>0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f t="shared" si="1"/>
        <v>0</v>
      </c>
      <c r="X34">
        <v>0</v>
      </c>
      <c r="Y34" s="2">
        <v>0</v>
      </c>
    </row>
    <row r="35" spans="1:25" x14ac:dyDescent="0.2">
      <c r="A35" s="3" t="s">
        <v>74</v>
      </c>
      <c r="B35" s="18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>
        <v>47.6</v>
      </c>
      <c r="I35" s="6">
        <v>0</v>
      </c>
      <c r="J35">
        <f t="shared" si="0"/>
        <v>0.10000000000000142</v>
      </c>
      <c r="K35" s="5">
        <v>47.5</v>
      </c>
      <c r="L35" s="6">
        <v>0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f t="shared" si="1"/>
        <v>0</v>
      </c>
      <c r="X35">
        <v>0</v>
      </c>
      <c r="Y35" s="2">
        <v>0</v>
      </c>
    </row>
    <row r="36" spans="1:25" x14ac:dyDescent="0.2">
      <c r="A36" s="3" t="s">
        <v>76</v>
      </c>
      <c r="B36" s="18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6">
        <v>0</v>
      </c>
      <c r="J36">
        <f t="shared" si="0"/>
        <v>0</v>
      </c>
      <c r="K36" s="5">
        <v>0</v>
      </c>
      <c r="L36" s="6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f t="shared" si="1"/>
        <v>0</v>
      </c>
      <c r="X36">
        <v>0</v>
      </c>
      <c r="Y36" s="2">
        <v>0</v>
      </c>
    </row>
    <row r="37" spans="1:25" x14ac:dyDescent="0.2">
      <c r="A37" s="3" t="s">
        <v>78</v>
      </c>
      <c r="B37" s="18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6">
        <v>0</v>
      </c>
      <c r="J37">
        <f t="shared" si="0"/>
        <v>0</v>
      </c>
      <c r="K37" s="5">
        <v>0</v>
      </c>
      <c r="L37" s="6">
        <v>0</v>
      </c>
      <c r="N37" s="17">
        <v>703</v>
      </c>
      <c r="O37" t="s">
        <v>180</v>
      </c>
      <c r="P37">
        <v>0.8</v>
      </c>
      <c r="Q37">
        <v>1.8</v>
      </c>
      <c r="R37">
        <v>0</v>
      </c>
      <c r="S37">
        <v>0</v>
      </c>
      <c r="T37">
        <v>-1</v>
      </c>
      <c r="U37">
        <v>27.2</v>
      </c>
      <c r="V37" s="2">
        <v>2.9411764705882356E-2</v>
      </c>
      <c r="W37">
        <f t="shared" si="1"/>
        <v>0</v>
      </c>
      <c r="X37">
        <v>27.2</v>
      </c>
      <c r="Y37" s="2">
        <v>2.9411764705882356E-2</v>
      </c>
    </row>
    <row r="38" spans="1:25" x14ac:dyDescent="0.2">
      <c r="A38" s="3" t="s">
        <v>80</v>
      </c>
      <c r="B38" s="1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6">
        <v>0</v>
      </c>
      <c r="J38">
        <f t="shared" si="0"/>
        <v>0</v>
      </c>
      <c r="K38" s="5">
        <v>0</v>
      </c>
      <c r="L38" s="6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f t="shared" si="1"/>
        <v>0</v>
      </c>
      <c r="X38">
        <v>0</v>
      </c>
      <c r="Y38" s="2">
        <v>0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f t="shared" si="0"/>
        <v>0</v>
      </c>
      <c r="K39" s="5">
        <v>0</v>
      </c>
      <c r="L39" s="6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f t="shared" si="1"/>
        <v>0</v>
      </c>
      <c r="X39">
        <v>0</v>
      </c>
      <c r="Y39" s="2">
        <v>0</v>
      </c>
    </row>
    <row r="40" spans="1:25" x14ac:dyDescent="0.2">
      <c r="A40" s="3" t="s">
        <v>84</v>
      </c>
      <c r="B40" s="18" t="s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1.7</v>
      </c>
      <c r="I40" s="6">
        <v>0</v>
      </c>
      <c r="J40">
        <f t="shared" si="0"/>
        <v>0</v>
      </c>
      <c r="K40" s="5">
        <v>1.7</v>
      </c>
      <c r="L40" s="6">
        <v>0</v>
      </c>
      <c r="N40" s="17">
        <v>706</v>
      </c>
      <c r="O40" t="s">
        <v>183</v>
      </c>
      <c r="P40">
        <v>3.3</v>
      </c>
      <c r="Q40">
        <v>2.1</v>
      </c>
      <c r="R40">
        <v>0</v>
      </c>
      <c r="S40">
        <v>0</v>
      </c>
      <c r="T40">
        <v>1.1999999999999997</v>
      </c>
      <c r="U40">
        <v>3.3</v>
      </c>
      <c r="V40" s="2">
        <v>1</v>
      </c>
      <c r="W40">
        <f t="shared" si="1"/>
        <v>0</v>
      </c>
      <c r="X40">
        <v>3.3</v>
      </c>
      <c r="Y40" s="2">
        <v>1</v>
      </c>
    </row>
    <row r="41" spans="1:25" x14ac:dyDescent="0.2">
      <c r="A41" s="3" t="s">
        <v>86</v>
      </c>
      <c r="B41" s="18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6">
        <v>0</v>
      </c>
      <c r="J41">
        <f t="shared" si="0"/>
        <v>0</v>
      </c>
      <c r="K41" s="5">
        <v>0</v>
      </c>
      <c r="L41" s="6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f t="shared" si="1"/>
        <v>0</v>
      </c>
      <c r="X41">
        <v>0</v>
      </c>
      <c r="Y41" s="2">
        <v>0</v>
      </c>
    </row>
    <row r="42" spans="1:25" x14ac:dyDescent="0.2">
      <c r="A42" s="3" t="s">
        <v>88</v>
      </c>
      <c r="B42" s="18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6">
        <v>0</v>
      </c>
      <c r="J42">
        <f t="shared" si="0"/>
        <v>0</v>
      </c>
      <c r="K42" s="5">
        <v>0</v>
      </c>
      <c r="L42" s="6">
        <v>0</v>
      </c>
      <c r="N42" s="17">
        <v>708</v>
      </c>
      <c r="O42" t="s">
        <v>185</v>
      </c>
      <c r="P42">
        <v>30.1</v>
      </c>
      <c r="Q42">
        <v>14</v>
      </c>
      <c r="R42">
        <v>0</v>
      </c>
      <c r="S42">
        <v>0</v>
      </c>
      <c r="T42">
        <v>16.100000000000001</v>
      </c>
      <c r="U42">
        <v>47.8</v>
      </c>
      <c r="V42" s="2">
        <v>0.62970711297071136</v>
      </c>
      <c r="W42">
        <f t="shared" si="1"/>
        <v>0</v>
      </c>
      <c r="X42">
        <v>47.8</v>
      </c>
      <c r="Y42" s="2">
        <v>0.62970711297071136</v>
      </c>
    </row>
    <row r="43" spans="1:25" x14ac:dyDescent="0.2">
      <c r="A43" s="3" t="s">
        <v>90</v>
      </c>
      <c r="B43" s="18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6">
        <v>0</v>
      </c>
      <c r="J43">
        <f t="shared" si="0"/>
        <v>0</v>
      </c>
      <c r="K43" s="5">
        <v>0</v>
      </c>
      <c r="L43" s="6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f t="shared" si="1"/>
        <v>0</v>
      </c>
      <c r="X43">
        <v>0</v>
      </c>
      <c r="Y43" s="2">
        <v>0</v>
      </c>
    </row>
    <row r="44" spans="1:25" x14ac:dyDescent="0.2">
      <c r="A44" s="3" t="s">
        <v>92</v>
      </c>
      <c r="B44" s="18" t="s">
        <v>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6">
        <v>0</v>
      </c>
      <c r="J44">
        <f t="shared" si="0"/>
        <v>0</v>
      </c>
      <c r="K44" s="5">
        <v>0</v>
      </c>
      <c r="L44" s="6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f t="shared" si="1"/>
        <v>0</v>
      </c>
      <c r="X44">
        <v>0</v>
      </c>
      <c r="Y44" s="2">
        <v>0</v>
      </c>
    </row>
    <row r="45" spans="1:25" x14ac:dyDescent="0.2">
      <c r="A45" s="3" t="s">
        <v>94</v>
      </c>
      <c r="B45" s="18" t="s">
        <v>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6">
        <v>0</v>
      </c>
      <c r="J45">
        <f t="shared" si="0"/>
        <v>0</v>
      </c>
      <c r="K45" s="5">
        <v>0</v>
      </c>
      <c r="L45" s="6">
        <v>0</v>
      </c>
      <c r="N45" s="17">
        <v>801</v>
      </c>
      <c r="O45" t="s">
        <v>43</v>
      </c>
      <c r="P45">
        <v>11.6</v>
      </c>
      <c r="Q45">
        <v>0.89999999999999991</v>
      </c>
      <c r="R45">
        <v>0</v>
      </c>
      <c r="S45">
        <v>0</v>
      </c>
      <c r="T45">
        <v>10.7</v>
      </c>
      <c r="U45">
        <v>24.1</v>
      </c>
      <c r="V45" s="2">
        <v>0.48132780082987547</v>
      </c>
      <c r="W45">
        <f t="shared" si="1"/>
        <v>0.30000000000000071</v>
      </c>
      <c r="X45">
        <v>23.8</v>
      </c>
      <c r="Y45" s="2">
        <v>0.48739495798319327</v>
      </c>
    </row>
    <row r="46" spans="1:25" x14ac:dyDescent="0.2">
      <c r="A46" s="3" t="s">
        <v>96</v>
      </c>
      <c r="B46" s="18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6">
        <v>0</v>
      </c>
      <c r="J46">
        <f t="shared" si="0"/>
        <v>0</v>
      </c>
      <c r="K46" s="5">
        <v>0</v>
      </c>
      <c r="L46" s="6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f t="shared" si="1"/>
        <v>0</v>
      </c>
      <c r="X46">
        <v>0</v>
      </c>
      <c r="Y46" s="2">
        <v>0</v>
      </c>
    </row>
    <row r="47" spans="1:25" x14ac:dyDescent="0.2">
      <c r="A47" s="3" t="s">
        <v>98</v>
      </c>
      <c r="B47" s="18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6">
        <v>0</v>
      </c>
      <c r="J47">
        <f t="shared" si="0"/>
        <v>0</v>
      </c>
      <c r="K47" s="5">
        <v>0</v>
      </c>
      <c r="L47" s="6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f t="shared" si="1"/>
        <v>0</v>
      </c>
      <c r="X47">
        <v>0</v>
      </c>
      <c r="Y47" s="2">
        <v>0</v>
      </c>
    </row>
    <row r="48" spans="1:25" x14ac:dyDescent="0.2">
      <c r="A48" s="3" t="s">
        <v>100</v>
      </c>
      <c r="B48" s="18" t="s">
        <v>101</v>
      </c>
      <c r="C48">
        <v>2.5</v>
      </c>
      <c r="D48">
        <v>0.79999999999999993</v>
      </c>
      <c r="E48">
        <v>0</v>
      </c>
      <c r="F48">
        <v>0.1</v>
      </c>
      <c r="G48">
        <v>1.6</v>
      </c>
      <c r="H48">
        <v>179.29999999999998</v>
      </c>
      <c r="I48" s="6">
        <v>1.3943112102621306E-2</v>
      </c>
      <c r="J48">
        <f t="shared" si="0"/>
        <v>34.700000000000017</v>
      </c>
      <c r="K48" s="5">
        <v>144.59999999999997</v>
      </c>
      <c r="L48" s="6">
        <v>1.7289073305670821E-2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f t="shared" si="1"/>
        <v>0</v>
      </c>
      <c r="X48">
        <v>0</v>
      </c>
      <c r="Y48" s="2">
        <v>0</v>
      </c>
    </row>
    <row r="49" spans="1:25" x14ac:dyDescent="0.2">
      <c r="A49" s="3" t="s">
        <v>102</v>
      </c>
      <c r="B49" s="18" t="s">
        <v>103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6">
        <v>0</v>
      </c>
      <c r="J49">
        <f t="shared" si="0"/>
        <v>0</v>
      </c>
      <c r="K49" s="5">
        <v>0</v>
      </c>
      <c r="L49" s="6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f t="shared" si="1"/>
        <v>0</v>
      </c>
      <c r="X49">
        <v>0</v>
      </c>
      <c r="Y49" s="2">
        <v>0</v>
      </c>
    </row>
    <row r="50" spans="1:25" x14ac:dyDescent="0.2">
      <c r="A50" s="3" t="s">
        <v>104</v>
      </c>
      <c r="B50" s="18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6">
        <v>0</v>
      </c>
      <c r="J50">
        <f t="shared" si="0"/>
        <v>0</v>
      </c>
      <c r="K50" s="5">
        <v>0</v>
      </c>
      <c r="L50" s="6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f t="shared" si="1"/>
        <v>0</v>
      </c>
      <c r="X50">
        <v>0</v>
      </c>
      <c r="Y50" s="2">
        <v>0</v>
      </c>
    </row>
    <row r="51" spans="1:25" x14ac:dyDescent="0.2">
      <c r="A51" s="3" t="s">
        <v>106</v>
      </c>
      <c r="B51" s="18" t="s">
        <v>107</v>
      </c>
      <c r="C51">
        <v>0</v>
      </c>
      <c r="D51">
        <v>2.8</v>
      </c>
      <c r="E51">
        <v>0</v>
      </c>
      <c r="F51">
        <v>0</v>
      </c>
      <c r="G51">
        <v>-2.8</v>
      </c>
      <c r="H51">
        <v>13</v>
      </c>
      <c r="I51" s="6">
        <v>0</v>
      </c>
      <c r="J51">
        <f t="shared" si="0"/>
        <v>0</v>
      </c>
      <c r="K51" s="5">
        <v>13</v>
      </c>
      <c r="L51" s="6">
        <v>0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f t="shared" si="1"/>
        <v>0</v>
      </c>
      <c r="X51">
        <v>0</v>
      </c>
      <c r="Y51" s="2">
        <v>0</v>
      </c>
    </row>
    <row r="52" spans="1:25" x14ac:dyDescent="0.2">
      <c r="A52" s="3" t="s">
        <v>108</v>
      </c>
      <c r="B52" s="18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110.5</v>
      </c>
      <c r="I52" s="6">
        <v>0</v>
      </c>
      <c r="J52">
        <f t="shared" si="0"/>
        <v>110.5</v>
      </c>
      <c r="K52" s="5">
        <v>0</v>
      </c>
      <c r="L52" s="6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f t="shared" si="1"/>
        <v>0</v>
      </c>
      <c r="X52">
        <v>0</v>
      </c>
      <c r="Y52" s="2">
        <v>0</v>
      </c>
    </row>
    <row r="53" spans="1:25" x14ac:dyDescent="0.2">
      <c r="A53" s="3" t="s">
        <v>110</v>
      </c>
      <c r="B53" s="18" t="s">
        <v>111</v>
      </c>
      <c r="C53">
        <v>0</v>
      </c>
      <c r="D53">
        <v>0.1</v>
      </c>
      <c r="E53">
        <v>0</v>
      </c>
      <c r="F53">
        <v>0</v>
      </c>
      <c r="G53">
        <v>-0.1</v>
      </c>
      <c r="H53">
        <v>1.4000000000000001</v>
      </c>
      <c r="I53" s="6">
        <v>0</v>
      </c>
      <c r="J53">
        <f t="shared" si="0"/>
        <v>0</v>
      </c>
      <c r="K53" s="5">
        <v>1.4000000000000001</v>
      </c>
      <c r="L53" s="6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f t="shared" si="1"/>
        <v>0</v>
      </c>
      <c r="X53">
        <v>0</v>
      </c>
      <c r="Y53" s="2">
        <v>0</v>
      </c>
    </row>
    <row r="54" spans="1:25" x14ac:dyDescent="0.2">
      <c r="A54" s="3" t="s">
        <v>112</v>
      </c>
      <c r="B54" s="18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6">
        <v>0</v>
      </c>
      <c r="J54">
        <f t="shared" si="0"/>
        <v>0</v>
      </c>
      <c r="K54" s="5">
        <v>0</v>
      </c>
      <c r="L54" s="6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f t="shared" si="1"/>
        <v>0</v>
      </c>
      <c r="X54">
        <v>0</v>
      </c>
      <c r="Y54" s="2">
        <v>0</v>
      </c>
    </row>
    <row r="55" spans="1:25" x14ac:dyDescent="0.2">
      <c r="A55" s="3" t="s">
        <v>114</v>
      </c>
      <c r="B55" s="18" t="s">
        <v>115</v>
      </c>
      <c r="C55">
        <v>3.3</v>
      </c>
      <c r="D55">
        <v>2.1</v>
      </c>
      <c r="E55">
        <v>0</v>
      </c>
      <c r="F55">
        <v>0</v>
      </c>
      <c r="G55">
        <v>1.1999999999999997</v>
      </c>
      <c r="H55">
        <v>3.3</v>
      </c>
      <c r="I55" s="6">
        <v>1</v>
      </c>
      <c r="J55">
        <f t="shared" si="0"/>
        <v>0</v>
      </c>
      <c r="K55" s="5">
        <v>3.3</v>
      </c>
      <c r="L55" s="6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f t="shared" si="1"/>
        <v>0</v>
      </c>
      <c r="X55">
        <v>0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6">
        <v>0</v>
      </c>
      <c r="J56">
        <f t="shared" si="0"/>
        <v>0</v>
      </c>
      <c r="K56" s="5">
        <v>0</v>
      </c>
      <c r="L56" s="6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f t="shared" si="1"/>
        <v>0</v>
      </c>
      <c r="X56">
        <v>0</v>
      </c>
      <c r="Y56" s="2">
        <v>0</v>
      </c>
    </row>
    <row r="57" spans="1:25" x14ac:dyDescent="0.2">
      <c r="A57" s="3" t="s">
        <v>118</v>
      </c>
      <c r="B57" s="18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6">
        <v>0</v>
      </c>
      <c r="J57">
        <f t="shared" si="0"/>
        <v>0</v>
      </c>
      <c r="K57" s="5">
        <v>0</v>
      </c>
      <c r="L57" s="6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30.3</v>
      </c>
      <c r="V57" s="2">
        <v>0</v>
      </c>
      <c r="W57">
        <f t="shared" si="1"/>
        <v>0</v>
      </c>
      <c r="X57">
        <v>30.3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15.7</v>
      </c>
      <c r="I58" s="6">
        <v>0</v>
      </c>
      <c r="J58">
        <f t="shared" si="0"/>
        <v>0</v>
      </c>
      <c r="K58" s="5">
        <v>15.7</v>
      </c>
      <c r="L58" s="6">
        <v>0</v>
      </c>
    </row>
    <row r="59" spans="1:25" x14ac:dyDescent="0.2">
      <c r="A59" s="3" t="s">
        <v>122</v>
      </c>
      <c r="B59" s="18" t="s">
        <v>123</v>
      </c>
      <c r="C59">
        <v>0</v>
      </c>
      <c r="D59">
        <v>0</v>
      </c>
      <c r="E59">
        <v>0</v>
      </c>
      <c r="F59">
        <v>0</v>
      </c>
      <c r="G59">
        <v>0</v>
      </c>
      <c r="H59">
        <v>1.7</v>
      </c>
      <c r="I59" s="6">
        <v>0</v>
      </c>
      <c r="J59">
        <f t="shared" si="0"/>
        <v>0</v>
      </c>
      <c r="K59" s="5">
        <v>1.7</v>
      </c>
      <c r="L59" s="6">
        <v>0</v>
      </c>
      <c r="O59" t="s">
        <v>213</v>
      </c>
    </row>
    <row r="60" spans="1:25" x14ac:dyDescent="0.2">
      <c r="O60" t="s">
        <v>214</v>
      </c>
      <c r="P60" s="32">
        <v>276.70000000000005</v>
      </c>
      <c r="Q60" s="32">
        <v>29.199999999999996</v>
      </c>
      <c r="R60" s="32">
        <v>0</v>
      </c>
      <c r="S60" s="32">
        <v>21</v>
      </c>
      <c r="T60" s="32">
        <v>226.49999999999997</v>
      </c>
      <c r="U60" s="32">
        <v>1466.1999999999998</v>
      </c>
      <c r="V60" s="33">
        <v>0.18871913790751607</v>
      </c>
      <c r="W60" s="32">
        <v>182.79999999999998</v>
      </c>
      <c r="X60" s="32">
        <v>1283.3999999999999</v>
      </c>
      <c r="Y60" s="33">
        <v>0.21559918965248565</v>
      </c>
    </row>
    <row r="61" spans="1:25" x14ac:dyDescent="0.2"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276.70000000000005</v>
      </c>
      <c r="Q62" s="32">
        <v>29.200000000000003</v>
      </c>
      <c r="R62" s="32">
        <v>0</v>
      </c>
      <c r="S62" s="32">
        <v>21</v>
      </c>
      <c r="T62" s="32">
        <v>226.49999999999997</v>
      </c>
      <c r="U62" s="32">
        <v>1466.2</v>
      </c>
      <c r="V62" s="33">
        <v>0.18871913790751604</v>
      </c>
      <c r="W62" s="32">
        <v>182.8</v>
      </c>
      <c r="X62" s="32">
        <v>1283.4000000000001</v>
      </c>
      <c r="Y62" s="33">
        <v>0.21559918965248562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276.70000000000005</v>
      </c>
      <c r="Q64" s="32">
        <v>29.200000000000006</v>
      </c>
      <c r="R64" s="32">
        <v>0</v>
      </c>
      <c r="S64" s="32">
        <v>21</v>
      </c>
      <c r="T64" s="32">
        <v>226.49999999999997</v>
      </c>
      <c r="U64" s="32">
        <v>1466.2000000000003</v>
      </c>
      <c r="V64" s="33">
        <v>0.18871913790751602</v>
      </c>
      <c r="W64" s="32">
        <v>182.8</v>
      </c>
      <c r="X64" s="32">
        <v>1283.4000000000003</v>
      </c>
      <c r="Y64" s="33">
        <v>0.21559918965248556</v>
      </c>
    </row>
    <row r="68" spans="15:25" x14ac:dyDescent="0.2">
      <c r="P68" s="32">
        <v>276.70000000000005</v>
      </c>
      <c r="Q68" s="32">
        <v>29.200000000000003</v>
      </c>
      <c r="R68" s="32">
        <v>0</v>
      </c>
      <c r="S68" s="32">
        <v>21</v>
      </c>
      <c r="T68" s="32">
        <v>226.49999999999997</v>
      </c>
      <c r="U68" s="32">
        <v>1466.2</v>
      </c>
      <c r="V68" s="33">
        <v>0.18871913790751604</v>
      </c>
      <c r="W68" s="32">
        <v>182.8</v>
      </c>
      <c r="X68" s="32">
        <v>1283.4000000000001</v>
      </c>
      <c r="Y68" s="33">
        <v>0.21559918965248562</v>
      </c>
    </row>
    <row r="69" spans="15:25" x14ac:dyDescent="0.2">
      <c r="O69" s="259" t="s">
        <v>325</v>
      </c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8"/>
  <sheetViews>
    <sheetView topLeftCell="G34" workbookViewId="0">
      <selection activeCell="P60" sqref="P60:Y60"/>
    </sheetView>
  </sheetViews>
  <sheetFormatPr defaultRowHeight="12.75" x14ac:dyDescent="0.2"/>
  <cols>
    <col min="11" max="11" width="10.5703125" customWidth="1"/>
    <col min="12" max="12" width="10.8554687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136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4.3999999999999995</v>
      </c>
      <c r="D2">
        <v>0.5</v>
      </c>
      <c r="E2">
        <v>0</v>
      </c>
      <c r="F2">
        <v>0.2</v>
      </c>
      <c r="G2">
        <v>3.6999999999999993</v>
      </c>
      <c r="H2">
        <v>10.4</v>
      </c>
      <c r="I2" s="6">
        <v>0.42307692307692302</v>
      </c>
      <c r="J2">
        <v>0</v>
      </c>
      <c r="K2" s="5">
        <v>10.4</v>
      </c>
      <c r="L2" s="6">
        <v>0.42307692307692302</v>
      </c>
      <c r="N2" s="17">
        <v>101</v>
      </c>
      <c r="O2" t="s">
        <v>147</v>
      </c>
      <c r="P2">
        <v>168.2</v>
      </c>
      <c r="Q2">
        <v>45.5</v>
      </c>
      <c r="R2">
        <v>0</v>
      </c>
      <c r="S2">
        <v>21.5</v>
      </c>
      <c r="T2">
        <v>101.19999999999999</v>
      </c>
      <c r="U2">
        <v>546</v>
      </c>
      <c r="V2" s="33">
        <v>0.30805860805860802</v>
      </c>
      <c r="W2">
        <v>47.3</v>
      </c>
      <c r="X2">
        <v>498.7</v>
      </c>
      <c r="Y2" s="33">
        <v>0.33727691999197912</v>
      </c>
    </row>
    <row r="3" spans="1:25" x14ac:dyDescent="0.2">
      <c r="A3" s="3" t="s">
        <v>10</v>
      </c>
      <c r="B3" s="18" t="s">
        <v>11</v>
      </c>
      <c r="C3">
        <v>0</v>
      </c>
      <c r="D3">
        <v>1.4</v>
      </c>
      <c r="E3">
        <v>0</v>
      </c>
      <c r="F3">
        <v>0</v>
      </c>
      <c r="G3">
        <v>-1.4</v>
      </c>
      <c r="H3">
        <v>16.2</v>
      </c>
      <c r="I3" s="6">
        <v>0</v>
      </c>
      <c r="J3">
        <v>7.8999999999999995</v>
      </c>
      <c r="K3" s="5">
        <v>8.3000000000000007</v>
      </c>
      <c r="L3" s="6">
        <v>0</v>
      </c>
      <c r="N3" s="17">
        <v>102</v>
      </c>
      <c r="O3" t="s">
        <v>148</v>
      </c>
      <c r="P3">
        <v>8</v>
      </c>
      <c r="Q3">
        <v>3.2</v>
      </c>
      <c r="R3">
        <v>0</v>
      </c>
      <c r="S3">
        <v>0.2</v>
      </c>
      <c r="T3">
        <v>4.5999999999999996</v>
      </c>
      <c r="U3">
        <v>29.799999999999997</v>
      </c>
      <c r="V3" s="33">
        <v>0.26845637583892618</v>
      </c>
      <c r="W3">
        <v>0</v>
      </c>
      <c r="X3">
        <v>29.799999999999997</v>
      </c>
      <c r="Y3" s="33">
        <v>0.26845637583892618</v>
      </c>
    </row>
    <row r="4" spans="1:25" x14ac:dyDescent="0.2">
      <c r="A4" s="3" t="s">
        <v>12</v>
      </c>
      <c r="B4" s="18" t="s">
        <v>13</v>
      </c>
      <c r="C4">
        <v>5.2</v>
      </c>
      <c r="D4">
        <v>1.4999999999999998</v>
      </c>
      <c r="E4">
        <v>0</v>
      </c>
      <c r="F4">
        <v>0.2</v>
      </c>
      <c r="G4">
        <v>3.5000000000000004</v>
      </c>
      <c r="H4">
        <v>15</v>
      </c>
      <c r="I4" s="6">
        <v>0.34666666666666668</v>
      </c>
      <c r="J4">
        <v>0</v>
      </c>
      <c r="K4" s="5">
        <v>15</v>
      </c>
      <c r="L4" s="6">
        <v>0.34666666666666668</v>
      </c>
      <c r="N4" s="17">
        <v>103</v>
      </c>
      <c r="O4" t="s">
        <v>149</v>
      </c>
      <c r="P4">
        <v>72.899999999999991</v>
      </c>
      <c r="Q4">
        <v>14.5</v>
      </c>
      <c r="R4">
        <v>0</v>
      </c>
      <c r="S4">
        <v>0.1</v>
      </c>
      <c r="T4">
        <v>58.29999999999999</v>
      </c>
      <c r="U4">
        <v>93.8</v>
      </c>
      <c r="V4" s="33">
        <v>0.77718550106609796</v>
      </c>
      <c r="W4">
        <v>0</v>
      </c>
      <c r="X4">
        <v>93.8</v>
      </c>
      <c r="Y4" s="33">
        <v>0.77718550106609796</v>
      </c>
    </row>
    <row r="5" spans="1:25" x14ac:dyDescent="0.2">
      <c r="A5" s="3" t="s">
        <v>14</v>
      </c>
      <c r="B5" s="18" t="s">
        <v>15</v>
      </c>
      <c r="C5">
        <v>402.50000000000006</v>
      </c>
      <c r="D5">
        <v>103.4</v>
      </c>
      <c r="E5">
        <v>0</v>
      </c>
      <c r="F5">
        <v>97.7</v>
      </c>
      <c r="G5">
        <v>201.40000000000003</v>
      </c>
      <c r="H5">
        <v>1167</v>
      </c>
      <c r="I5" s="6">
        <v>0.34490145672664957</v>
      </c>
      <c r="J5">
        <v>41.5</v>
      </c>
      <c r="K5" s="5">
        <v>1125.5</v>
      </c>
      <c r="L5" s="6">
        <v>0.35761883607285655</v>
      </c>
      <c r="N5" s="17">
        <v>104</v>
      </c>
      <c r="O5" t="s">
        <v>150</v>
      </c>
      <c r="P5">
        <v>51.29999999999999</v>
      </c>
      <c r="Q5">
        <v>6</v>
      </c>
      <c r="R5">
        <v>0</v>
      </c>
      <c r="S5">
        <v>2.8000000000000003</v>
      </c>
      <c r="T5">
        <v>42.499999999999986</v>
      </c>
      <c r="U5">
        <v>79.400000000000006</v>
      </c>
      <c r="V5" s="33">
        <v>0.64609571788413078</v>
      </c>
      <c r="W5">
        <v>0</v>
      </c>
      <c r="X5">
        <v>79.400000000000006</v>
      </c>
      <c r="Y5" s="33">
        <v>0.64609571788413078</v>
      </c>
    </row>
    <row r="6" spans="1:25" x14ac:dyDescent="0.2">
      <c r="A6" s="3" t="s">
        <v>16</v>
      </c>
      <c r="B6" s="18" t="s">
        <v>17</v>
      </c>
      <c r="C6">
        <v>0.79999999999999993</v>
      </c>
      <c r="D6">
        <v>1</v>
      </c>
      <c r="E6">
        <v>0</v>
      </c>
      <c r="F6">
        <v>0.1</v>
      </c>
      <c r="G6">
        <v>-0.30000000000000016</v>
      </c>
      <c r="H6">
        <v>11.399999999999999</v>
      </c>
      <c r="I6" s="6">
        <v>7.0175438596491224E-2</v>
      </c>
      <c r="J6">
        <v>0</v>
      </c>
      <c r="K6" s="5">
        <v>11.399999999999999</v>
      </c>
      <c r="L6" s="6">
        <v>7.0175438596491224E-2</v>
      </c>
      <c r="N6" s="17">
        <v>201</v>
      </c>
      <c r="O6" t="s">
        <v>151</v>
      </c>
      <c r="P6">
        <v>58</v>
      </c>
      <c r="Q6">
        <v>3.8</v>
      </c>
      <c r="R6">
        <v>0</v>
      </c>
      <c r="S6">
        <v>0.1</v>
      </c>
      <c r="T6">
        <v>54.1</v>
      </c>
      <c r="U6">
        <v>77.5</v>
      </c>
      <c r="V6" s="33">
        <v>0.74838709677419357</v>
      </c>
      <c r="W6">
        <v>0</v>
      </c>
      <c r="X6">
        <v>77.5</v>
      </c>
      <c r="Y6" s="33">
        <v>0.74838709677419357</v>
      </c>
    </row>
    <row r="7" spans="1:25" x14ac:dyDescent="0.2">
      <c r="A7" s="3" t="s">
        <v>18</v>
      </c>
      <c r="B7" s="18" t="s">
        <v>19</v>
      </c>
      <c r="C7">
        <v>322.10000000000002</v>
      </c>
      <c r="D7">
        <v>33.700000000000003</v>
      </c>
      <c r="E7">
        <v>0</v>
      </c>
      <c r="F7">
        <v>40.699999999999996</v>
      </c>
      <c r="G7">
        <v>247.70000000000002</v>
      </c>
      <c r="H7">
        <v>1238.5999999999999</v>
      </c>
      <c r="I7" s="6">
        <v>0.26005167124172457</v>
      </c>
      <c r="J7">
        <v>117.30000000000001</v>
      </c>
      <c r="K7" s="5">
        <v>1121.3</v>
      </c>
      <c r="L7" s="6">
        <v>0.2872558637295996</v>
      </c>
      <c r="N7" s="17">
        <v>202</v>
      </c>
      <c r="O7" t="s">
        <v>152</v>
      </c>
      <c r="P7">
        <v>19.000000000000004</v>
      </c>
      <c r="Q7">
        <v>1.5</v>
      </c>
      <c r="R7">
        <v>0</v>
      </c>
      <c r="S7">
        <v>0.2</v>
      </c>
      <c r="T7">
        <v>17.300000000000004</v>
      </c>
      <c r="U7">
        <v>24.400000000000006</v>
      </c>
      <c r="V7" s="33">
        <v>0.77868852459016391</v>
      </c>
      <c r="W7">
        <v>0</v>
      </c>
      <c r="X7">
        <v>24.400000000000006</v>
      </c>
      <c r="Y7" s="33">
        <v>0.77868852459016391</v>
      </c>
    </row>
    <row r="8" spans="1:25" x14ac:dyDescent="0.2">
      <c r="A8" s="3" t="s">
        <v>20</v>
      </c>
      <c r="B8" s="18" t="s">
        <v>21</v>
      </c>
      <c r="C8">
        <v>0.30000000000000004</v>
      </c>
      <c r="D8">
        <v>6.6</v>
      </c>
      <c r="E8">
        <v>0</v>
      </c>
      <c r="F8">
        <v>0.1</v>
      </c>
      <c r="G8">
        <v>-6.3999999999999995</v>
      </c>
      <c r="H8">
        <v>89.8</v>
      </c>
      <c r="I8" s="6">
        <v>3.3407572383073502E-3</v>
      </c>
      <c r="J8">
        <v>0</v>
      </c>
      <c r="K8" s="5">
        <v>89.8</v>
      </c>
      <c r="L8" s="6">
        <v>3.3407572383073502E-3</v>
      </c>
      <c r="N8" s="17">
        <v>301</v>
      </c>
      <c r="O8" t="s">
        <v>153</v>
      </c>
      <c r="P8">
        <v>607.9</v>
      </c>
      <c r="Q8">
        <v>176.1</v>
      </c>
      <c r="R8">
        <v>36.200000000000003</v>
      </c>
      <c r="S8">
        <v>14.9</v>
      </c>
      <c r="T8">
        <v>380.69999999999993</v>
      </c>
      <c r="U8">
        <v>668.99999999999989</v>
      </c>
      <c r="V8" s="33">
        <v>0.90866965620328866</v>
      </c>
      <c r="W8">
        <v>0</v>
      </c>
      <c r="X8">
        <v>668.99999999999989</v>
      </c>
      <c r="Y8" s="33">
        <v>0.90866965620328866</v>
      </c>
    </row>
    <row r="9" spans="1:25" x14ac:dyDescent="0.2">
      <c r="A9" s="3" t="s">
        <v>22</v>
      </c>
      <c r="B9" s="18" t="s">
        <v>23</v>
      </c>
      <c r="C9">
        <v>4.5</v>
      </c>
      <c r="D9">
        <v>2.1</v>
      </c>
      <c r="E9">
        <v>0</v>
      </c>
      <c r="F9">
        <v>0</v>
      </c>
      <c r="G9">
        <v>2.4</v>
      </c>
      <c r="H9">
        <v>10.1</v>
      </c>
      <c r="I9" s="6">
        <v>0.44554455445544555</v>
      </c>
      <c r="J9">
        <v>0</v>
      </c>
      <c r="K9" s="5">
        <v>10.1</v>
      </c>
      <c r="L9" s="6">
        <v>0.44554455445544555</v>
      </c>
      <c r="N9" s="17">
        <v>302</v>
      </c>
      <c r="O9" t="s">
        <v>154</v>
      </c>
      <c r="P9">
        <v>375</v>
      </c>
      <c r="Q9">
        <v>65.699999999999989</v>
      </c>
      <c r="R9">
        <v>0</v>
      </c>
      <c r="S9">
        <v>0</v>
      </c>
      <c r="T9">
        <v>309.3</v>
      </c>
      <c r="U9">
        <v>406.8</v>
      </c>
      <c r="V9" s="33">
        <v>0.92182890855457222</v>
      </c>
      <c r="W9">
        <v>0</v>
      </c>
      <c r="X9">
        <v>406.8</v>
      </c>
      <c r="Y9" s="33">
        <v>0.92182890855457222</v>
      </c>
    </row>
    <row r="10" spans="1:25" x14ac:dyDescent="0.2">
      <c r="A10" s="3" t="s">
        <v>24</v>
      </c>
      <c r="B10" s="18" t="s">
        <v>25</v>
      </c>
      <c r="C10">
        <v>0</v>
      </c>
      <c r="D10">
        <v>0.89999999999999991</v>
      </c>
      <c r="E10">
        <v>0</v>
      </c>
      <c r="F10">
        <v>0.3</v>
      </c>
      <c r="G10">
        <v>-1.2</v>
      </c>
      <c r="H10">
        <v>12.700000000000001</v>
      </c>
      <c r="I10" s="6">
        <v>0</v>
      </c>
      <c r="J10">
        <v>0</v>
      </c>
      <c r="K10" s="5">
        <v>12.700000000000001</v>
      </c>
      <c r="L10" s="6">
        <v>0</v>
      </c>
      <c r="N10" s="17">
        <v>401</v>
      </c>
      <c r="O10" t="s">
        <v>93</v>
      </c>
      <c r="P10">
        <v>308.59999999999997</v>
      </c>
      <c r="Q10">
        <v>47.9</v>
      </c>
      <c r="R10">
        <v>40.299999999999997</v>
      </c>
      <c r="S10">
        <v>0</v>
      </c>
      <c r="T10">
        <v>220.39999999999998</v>
      </c>
      <c r="U10">
        <v>350</v>
      </c>
      <c r="V10" s="33">
        <v>0.88171428571428556</v>
      </c>
      <c r="W10">
        <v>0</v>
      </c>
      <c r="X10">
        <v>350</v>
      </c>
      <c r="Y10" s="33">
        <v>0.88171428571428556</v>
      </c>
    </row>
    <row r="11" spans="1:25" x14ac:dyDescent="0.2">
      <c r="A11" s="3" t="s">
        <v>26</v>
      </c>
      <c r="B11" s="18" t="s">
        <v>27</v>
      </c>
      <c r="C11">
        <v>2647.8999999999992</v>
      </c>
      <c r="D11">
        <v>799.09999999999991</v>
      </c>
      <c r="E11">
        <v>0</v>
      </c>
      <c r="F11">
        <v>57.699999999999996</v>
      </c>
      <c r="G11">
        <v>1791.0999999999992</v>
      </c>
      <c r="H11">
        <v>4121.1999999999989</v>
      </c>
      <c r="I11" s="6">
        <v>0.64250703678540233</v>
      </c>
      <c r="J11">
        <v>0</v>
      </c>
      <c r="K11" s="5">
        <v>4121.1999999999989</v>
      </c>
      <c r="L11" s="6">
        <v>0.64250703678540233</v>
      </c>
      <c r="N11" s="17">
        <v>402</v>
      </c>
      <c r="O11" t="s">
        <v>155</v>
      </c>
      <c r="P11">
        <v>2.9000000000000004</v>
      </c>
      <c r="Q11">
        <v>0.7</v>
      </c>
      <c r="R11">
        <v>0</v>
      </c>
      <c r="S11">
        <v>0</v>
      </c>
      <c r="T11">
        <v>2.2000000000000002</v>
      </c>
      <c r="U11">
        <v>5.5</v>
      </c>
      <c r="V11" s="33">
        <v>0.52727272727272734</v>
      </c>
      <c r="W11">
        <v>0</v>
      </c>
      <c r="X11">
        <v>5.5</v>
      </c>
      <c r="Y11" s="33">
        <v>0.52727272727272734</v>
      </c>
    </row>
    <row r="12" spans="1:25" x14ac:dyDescent="0.2">
      <c r="A12" s="3" t="s">
        <v>28</v>
      </c>
      <c r="B12" s="18" t="s">
        <v>29</v>
      </c>
      <c r="C12">
        <v>355.5</v>
      </c>
      <c r="D12">
        <v>73</v>
      </c>
      <c r="E12">
        <v>0</v>
      </c>
      <c r="F12">
        <v>75.699999999999989</v>
      </c>
      <c r="G12">
        <v>206.8</v>
      </c>
      <c r="H12">
        <v>1028.5000000000002</v>
      </c>
      <c r="I12" s="6">
        <v>0.34564900340301402</v>
      </c>
      <c r="J12">
        <v>47.4</v>
      </c>
      <c r="K12" s="5">
        <v>981.10000000000025</v>
      </c>
      <c r="L12" s="6">
        <v>0.36234838446641515</v>
      </c>
      <c r="N12" s="17">
        <v>403</v>
      </c>
      <c r="O12" t="s">
        <v>156</v>
      </c>
      <c r="P12">
        <v>123.89999999999999</v>
      </c>
      <c r="Q12">
        <v>25.4</v>
      </c>
      <c r="R12">
        <v>0</v>
      </c>
      <c r="S12">
        <v>0</v>
      </c>
      <c r="T12">
        <v>98.5</v>
      </c>
      <c r="U12">
        <v>148.6</v>
      </c>
      <c r="V12" s="33">
        <v>0.83378196500672941</v>
      </c>
      <c r="W12">
        <v>10.4</v>
      </c>
      <c r="X12">
        <v>138.19999999999999</v>
      </c>
      <c r="Y12" s="33">
        <v>0.89652677279305359</v>
      </c>
    </row>
    <row r="13" spans="1:25" x14ac:dyDescent="0.2">
      <c r="A13" s="3" t="s">
        <v>30</v>
      </c>
      <c r="B13" s="18" t="s">
        <v>31</v>
      </c>
      <c r="C13">
        <v>68</v>
      </c>
      <c r="D13">
        <v>14.1</v>
      </c>
      <c r="E13">
        <v>0</v>
      </c>
      <c r="F13">
        <v>0</v>
      </c>
      <c r="G13">
        <v>53.9</v>
      </c>
      <c r="H13">
        <v>73.8</v>
      </c>
      <c r="I13" s="6">
        <v>0.92140921409214094</v>
      </c>
      <c r="J13">
        <v>0</v>
      </c>
      <c r="K13" s="5">
        <v>73.8</v>
      </c>
      <c r="L13" s="6">
        <v>0.92140921409214094</v>
      </c>
      <c r="N13" s="17">
        <v>404</v>
      </c>
      <c r="O13" t="s">
        <v>81</v>
      </c>
      <c r="P13">
        <v>35.900000000000006</v>
      </c>
      <c r="Q13">
        <v>11.1</v>
      </c>
      <c r="R13">
        <v>0</v>
      </c>
      <c r="S13">
        <v>0</v>
      </c>
      <c r="T13">
        <v>24.800000000000004</v>
      </c>
      <c r="U13">
        <v>249.5</v>
      </c>
      <c r="V13" s="33">
        <v>0.14388777555110221</v>
      </c>
      <c r="W13">
        <v>0</v>
      </c>
      <c r="X13">
        <v>249.5</v>
      </c>
      <c r="Y13" s="33">
        <v>0.14388777555110221</v>
      </c>
    </row>
    <row r="14" spans="1:25" x14ac:dyDescent="0.2">
      <c r="A14" s="3" t="s">
        <v>32</v>
      </c>
      <c r="B14" s="18" t="s">
        <v>33</v>
      </c>
      <c r="C14">
        <v>0</v>
      </c>
      <c r="D14">
        <v>0.2</v>
      </c>
      <c r="E14">
        <v>0</v>
      </c>
      <c r="F14">
        <v>0</v>
      </c>
      <c r="G14">
        <v>-0.2</v>
      </c>
      <c r="H14">
        <v>2624.7999999999997</v>
      </c>
      <c r="I14" s="6">
        <v>0</v>
      </c>
      <c r="J14">
        <v>213.20000000000002</v>
      </c>
      <c r="K14" s="5">
        <v>2411.6</v>
      </c>
      <c r="L14" s="6">
        <v>0</v>
      </c>
      <c r="N14" s="17">
        <v>501</v>
      </c>
      <c r="O14" t="s">
        <v>157</v>
      </c>
      <c r="P14">
        <v>84.899999999999991</v>
      </c>
      <c r="Q14">
        <v>25.100000000000005</v>
      </c>
      <c r="R14">
        <v>0</v>
      </c>
      <c r="S14">
        <v>6.4</v>
      </c>
      <c r="T14">
        <v>53.399999999999984</v>
      </c>
      <c r="U14">
        <v>342.9</v>
      </c>
      <c r="V14" s="33">
        <v>0.24759405074365703</v>
      </c>
      <c r="W14">
        <v>55.300000000000004</v>
      </c>
      <c r="X14">
        <v>287.59999999999997</v>
      </c>
      <c r="Y14" s="33">
        <v>0.29520166898470096</v>
      </c>
    </row>
    <row r="15" spans="1:25" x14ac:dyDescent="0.2">
      <c r="A15" s="3" t="s">
        <v>34</v>
      </c>
      <c r="B15" s="18" t="s">
        <v>35</v>
      </c>
      <c r="C15">
        <v>69.299999999999983</v>
      </c>
      <c r="D15">
        <v>14.100000000000001</v>
      </c>
      <c r="E15">
        <v>0</v>
      </c>
      <c r="F15">
        <v>0</v>
      </c>
      <c r="G15">
        <v>55.199999999999982</v>
      </c>
      <c r="H15">
        <v>96</v>
      </c>
      <c r="I15" s="6">
        <v>0.72187499999999982</v>
      </c>
      <c r="J15">
        <v>0</v>
      </c>
      <c r="K15" s="5">
        <v>96</v>
      </c>
      <c r="L15" s="6">
        <v>0.72187499999999982</v>
      </c>
      <c r="N15" s="17">
        <v>502</v>
      </c>
      <c r="O15" t="s">
        <v>158</v>
      </c>
      <c r="P15">
        <v>5</v>
      </c>
      <c r="Q15">
        <v>0.8</v>
      </c>
      <c r="R15">
        <v>0</v>
      </c>
      <c r="S15">
        <v>0.30000000000000004</v>
      </c>
      <c r="T15">
        <v>3.9</v>
      </c>
      <c r="U15">
        <v>12</v>
      </c>
      <c r="V15" s="33">
        <v>0.41666666666666669</v>
      </c>
      <c r="W15">
        <v>0</v>
      </c>
      <c r="X15">
        <v>12</v>
      </c>
      <c r="Y15" s="33">
        <v>0.41666666666666669</v>
      </c>
    </row>
    <row r="16" spans="1:25" x14ac:dyDescent="0.2">
      <c r="A16" s="3" t="s">
        <v>36</v>
      </c>
      <c r="B16" s="18" t="s">
        <v>37</v>
      </c>
      <c r="C16">
        <v>2257.7000000000007</v>
      </c>
      <c r="D16">
        <v>727.49999999999989</v>
      </c>
      <c r="E16">
        <v>0</v>
      </c>
      <c r="F16">
        <v>57.199999999999996</v>
      </c>
      <c r="G16">
        <v>1473.0000000000009</v>
      </c>
      <c r="H16">
        <v>3412</v>
      </c>
      <c r="I16" s="6">
        <v>0.66169402110199316</v>
      </c>
      <c r="J16">
        <v>10</v>
      </c>
      <c r="K16" s="5">
        <v>3402</v>
      </c>
      <c r="L16" s="6">
        <v>0.66363903586125828</v>
      </c>
      <c r="N16" s="17">
        <v>503</v>
      </c>
      <c r="O16" t="s">
        <v>159</v>
      </c>
      <c r="P16">
        <v>274.2</v>
      </c>
      <c r="Q16">
        <v>56.2</v>
      </c>
      <c r="R16">
        <v>0</v>
      </c>
      <c r="S16">
        <v>61.800000000000004</v>
      </c>
      <c r="T16">
        <v>156.19999999999999</v>
      </c>
      <c r="U16">
        <v>493.8</v>
      </c>
      <c r="V16" s="33">
        <v>0.55528554070473868</v>
      </c>
      <c r="W16">
        <v>4.5</v>
      </c>
      <c r="X16">
        <v>489.3</v>
      </c>
      <c r="Y16" s="33">
        <v>0.56039239730226853</v>
      </c>
    </row>
    <row r="17" spans="1:25" x14ac:dyDescent="0.2">
      <c r="A17" s="3" t="s">
        <v>38</v>
      </c>
      <c r="B17" s="18" t="s">
        <v>39</v>
      </c>
      <c r="C17">
        <v>1288.1999999999998</v>
      </c>
      <c r="D17">
        <v>300.39999999999998</v>
      </c>
      <c r="E17">
        <v>0</v>
      </c>
      <c r="F17">
        <v>16.400000000000002</v>
      </c>
      <c r="G17">
        <v>971.39999999999986</v>
      </c>
      <c r="H17">
        <v>1658.6999999999998</v>
      </c>
      <c r="I17" s="6">
        <v>0.7766323024054983</v>
      </c>
      <c r="J17">
        <v>0</v>
      </c>
      <c r="K17" s="5">
        <v>1658.6999999999998</v>
      </c>
      <c r="L17" s="6">
        <v>0.7766323024054983</v>
      </c>
      <c r="N17" s="17">
        <v>504</v>
      </c>
      <c r="O17" t="s">
        <v>160</v>
      </c>
      <c r="P17">
        <v>194.60000000000002</v>
      </c>
      <c r="Q17">
        <v>35.4</v>
      </c>
      <c r="R17">
        <v>0</v>
      </c>
      <c r="S17">
        <v>28.7</v>
      </c>
      <c r="T17">
        <v>130.50000000000003</v>
      </c>
      <c r="U17">
        <v>335.09999999999985</v>
      </c>
      <c r="V17" s="33">
        <v>0.58072217248582547</v>
      </c>
      <c r="W17">
        <v>9.4</v>
      </c>
      <c r="X17">
        <v>325.69999999999987</v>
      </c>
      <c r="Y17" s="33">
        <v>0.59748234571691772</v>
      </c>
    </row>
    <row r="18" spans="1:25" x14ac:dyDescent="0.2">
      <c r="A18" s="3" t="s">
        <v>40</v>
      </c>
      <c r="B18" s="18" t="s">
        <v>41</v>
      </c>
      <c r="C18">
        <v>36.6</v>
      </c>
      <c r="D18">
        <v>7.3999999999999995</v>
      </c>
      <c r="E18">
        <v>0</v>
      </c>
      <c r="F18">
        <v>0.2</v>
      </c>
      <c r="G18">
        <v>29</v>
      </c>
      <c r="H18">
        <v>45.1</v>
      </c>
      <c r="I18" s="6">
        <v>0.81152993348115299</v>
      </c>
      <c r="J18">
        <v>0.6</v>
      </c>
      <c r="K18" s="5">
        <v>44.5</v>
      </c>
      <c r="L18" s="6">
        <v>0.82247191011235954</v>
      </c>
      <c r="N18" s="17">
        <v>505</v>
      </c>
      <c r="O18" t="s">
        <v>161</v>
      </c>
      <c r="P18">
        <v>41.3</v>
      </c>
      <c r="Q18">
        <v>7.8999999999999995</v>
      </c>
      <c r="R18">
        <v>0</v>
      </c>
      <c r="S18">
        <v>0.2</v>
      </c>
      <c r="T18">
        <v>33.199999999999996</v>
      </c>
      <c r="U18">
        <v>50.300000000000004</v>
      </c>
      <c r="V18" s="33">
        <v>0.82107355864811116</v>
      </c>
      <c r="W18">
        <v>0.6</v>
      </c>
      <c r="X18">
        <v>49.7</v>
      </c>
      <c r="Y18" s="33">
        <v>0.83098591549295764</v>
      </c>
    </row>
    <row r="19" spans="1:25" x14ac:dyDescent="0.2">
      <c r="A19" s="3" t="s">
        <v>42</v>
      </c>
      <c r="B19" s="18" t="s">
        <v>43</v>
      </c>
      <c r="C19">
        <v>105.1</v>
      </c>
      <c r="D19">
        <v>25.4</v>
      </c>
      <c r="E19">
        <v>0</v>
      </c>
      <c r="F19">
        <v>5.4999999999999991</v>
      </c>
      <c r="G19">
        <v>74.199999999999989</v>
      </c>
      <c r="H19">
        <v>318.09999999999997</v>
      </c>
      <c r="I19" s="6">
        <v>0.33039924552027666</v>
      </c>
      <c r="J19">
        <v>11.3</v>
      </c>
      <c r="K19" s="5">
        <v>306.79999999999995</v>
      </c>
      <c r="L19" s="6">
        <v>0.34256844850065193</v>
      </c>
      <c r="N19" s="17">
        <v>506</v>
      </c>
      <c r="O19" t="s">
        <v>162</v>
      </c>
      <c r="P19">
        <v>516.5</v>
      </c>
      <c r="Q19">
        <v>59.8</v>
      </c>
      <c r="R19">
        <v>0</v>
      </c>
      <c r="S19">
        <v>61</v>
      </c>
      <c r="T19">
        <v>395.7</v>
      </c>
      <c r="U19">
        <v>1753.1999999999998</v>
      </c>
      <c r="V19" s="33">
        <v>0.2946041524070272</v>
      </c>
      <c r="W19">
        <v>67.7</v>
      </c>
      <c r="X19">
        <v>1685.4999999999998</v>
      </c>
      <c r="Y19" s="33">
        <v>0.30643725897359836</v>
      </c>
    </row>
    <row r="20" spans="1:25" x14ac:dyDescent="0.2">
      <c r="A20" s="3" t="s">
        <v>44</v>
      </c>
      <c r="B20" s="18" t="s">
        <v>45</v>
      </c>
      <c r="C20">
        <v>55.3</v>
      </c>
      <c r="D20">
        <v>6.1</v>
      </c>
      <c r="E20">
        <v>0</v>
      </c>
      <c r="F20">
        <v>0</v>
      </c>
      <c r="G20">
        <v>49.199999999999996</v>
      </c>
      <c r="H20">
        <v>68.5</v>
      </c>
      <c r="I20" s="6">
        <v>0.80729927007299263</v>
      </c>
      <c r="J20">
        <v>9.5</v>
      </c>
      <c r="K20" s="5">
        <v>59</v>
      </c>
      <c r="L20" s="6">
        <v>0.93728813559322033</v>
      </c>
      <c r="N20" s="17">
        <v>507</v>
      </c>
      <c r="O20" t="s">
        <v>163</v>
      </c>
      <c r="P20">
        <v>529.9</v>
      </c>
      <c r="Q20">
        <v>131.70000000000002</v>
      </c>
      <c r="R20">
        <v>0</v>
      </c>
      <c r="S20">
        <v>113.7</v>
      </c>
      <c r="T20">
        <v>284.49999999999994</v>
      </c>
      <c r="U20">
        <v>2510.4000000000005</v>
      </c>
      <c r="V20" s="33">
        <v>0.21108189929891646</v>
      </c>
      <c r="W20">
        <v>371.6</v>
      </c>
      <c r="X20">
        <v>2138.8000000000006</v>
      </c>
      <c r="Y20" s="33">
        <v>0.24775575088834853</v>
      </c>
    </row>
    <row r="21" spans="1:25" x14ac:dyDescent="0.2">
      <c r="A21" s="3" t="s">
        <v>46</v>
      </c>
      <c r="B21" s="18" t="s">
        <v>47</v>
      </c>
      <c r="C21">
        <v>945.1</v>
      </c>
      <c r="D21">
        <v>301.3</v>
      </c>
      <c r="E21">
        <v>0</v>
      </c>
      <c r="F21">
        <v>7</v>
      </c>
      <c r="G21">
        <v>636.79999999999995</v>
      </c>
      <c r="H21">
        <v>1084.5</v>
      </c>
      <c r="I21" s="6">
        <v>0.87146150299677272</v>
      </c>
      <c r="J21">
        <v>0</v>
      </c>
      <c r="K21" s="5">
        <v>1084.5</v>
      </c>
      <c r="L21" s="6">
        <v>0.87146150299677272</v>
      </c>
      <c r="N21" s="17">
        <v>508</v>
      </c>
      <c r="O21" t="s">
        <v>164</v>
      </c>
      <c r="P21">
        <v>50.8</v>
      </c>
      <c r="Q21">
        <v>11.799999999999997</v>
      </c>
      <c r="R21">
        <v>0</v>
      </c>
      <c r="S21">
        <v>22.5</v>
      </c>
      <c r="T21">
        <v>16.5</v>
      </c>
      <c r="U21">
        <v>337.20000000000005</v>
      </c>
      <c r="V21" s="33">
        <v>0.15065243179122179</v>
      </c>
      <c r="W21">
        <v>21.6</v>
      </c>
      <c r="X21">
        <v>315.60000000000002</v>
      </c>
      <c r="Y21" s="33">
        <v>0.1609632446134347</v>
      </c>
    </row>
    <row r="22" spans="1:25" x14ac:dyDescent="0.2">
      <c r="A22" s="3" t="s">
        <v>48</v>
      </c>
      <c r="B22" s="18" t="s">
        <v>49</v>
      </c>
      <c r="C22">
        <v>3.1</v>
      </c>
      <c r="D22">
        <v>0.4</v>
      </c>
      <c r="E22">
        <v>0</v>
      </c>
      <c r="F22">
        <v>0</v>
      </c>
      <c r="G22">
        <v>2.7</v>
      </c>
      <c r="H22">
        <v>4.4000000000000004</v>
      </c>
      <c r="I22" s="6">
        <v>0.70454545454545447</v>
      </c>
      <c r="J22">
        <v>0</v>
      </c>
      <c r="K22" s="5">
        <v>4.4000000000000004</v>
      </c>
      <c r="L22" s="6">
        <v>0.70454545454545447</v>
      </c>
      <c r="N22" s="17">
        <v>509</v>
      </c>
      <c r="O22" t="s">
        <v>165</v>
      </c>
      <c r="P22">
        <v>549.59999999999991</v>
      </c>
      <c r="Q22">
        <v>115.60000000000001</v>
      </c>
      <c r="R22">
        <v>0</v>
      </c>
      <c r="S22">
        <v>20.7</v>
      </c>
      <c r="T22">
        <v>413.2999999999999</v>
      </c>
      <c r="U22">
        <v>876.8</v>
      </c>
      <c r="V22" s="33">
        <v>0.62682481751824815</v>
      </c>
      <c r="W22">
        <v>176</v>
      </c>
      <c r="X22">
        <v>700.8</v>
      </c>
      <c r="Y22" s="33">
        <v>0.78424657534246567</v>
      </c>
    </row>
    <row r="23" spans="1:25" x14ac:dyDescent="0.2">
      <c r="A23" s="3" t="s">
        <v>50</v>
      </c>
      <c r="B23" s="18" t="s">
        <v>51</v>
      </c>
      <c r="C23">
        <v>3.1</v>
      </c>
      <c r="D23">
        <v>0</v>
      </c>
      <c r="E23">
        <v>0</v>
      </c>
      <c r="F23">
        <v>0</v>
      </c>
      <c r="G23">
        <v>3.1</v>
      </c>
      <c r="H23">
        <v>3.1</v>
      </c>
      <c r="I23" s="6">
        <v>1</v>
      </c>
      <c r="J23">
        <v>0</v>
      </c>
      <c r="K23" s="5">
        <v>3.1</v>
      </c>
      <c r="L23" s="6">
        <v>1</v>
      </c>
      <c r="N23" s="17">
        <v>510</v>
      </c>
      <c r="O23" t="s">
        <v>166</v>
      </c>
      <c r="P23">
        <v>21.9</v>
      </c>
      <c r="Q23">
        <v>0</v>
      </c>
      <c r="R23">
        <v>0</v>
      </c>
      <c r="S23">
        <v>0</v>
      </c>
      <c r="T23">
        <v>21.9</v>
      </c>
      <c r="U23">
        <v>420.70000000000005</v>
      </c>
      <c r="V23" s="33">
        <v>5.2056096981221767E-2</v>
      </c>
      <c r="W23">
        <v>0</v>
      </c>
      <c r="X23">
        <v>420.70000000000005</v>
      </c>
      <c r="Y23" s="33">
        <v>5.2056096981221767E-2</v>
      </c>
    </row>
    <row r="24" spans="1:25" x14ac:dyDescent="0.2">
      <c r="A24" s="3" t="s">
        <v>52</v>
      </c>
      <c r="B24" s="18" t="s">
        <v>53</v>
      </c>
      <c r="C24">
        <v>28.1</v>
      </c>
      <c r="D24">
        <v>3.2</v>
      </c>
      <c r="E24">
        <v>0</v>
      </c>
      <c r="F24">
        <v>2.9000000000000004</v>
      </c>
      <c r="G24">
        <v>22</v>
      </c>
      <c r="H24">
        <v>55.199999999999996</v>
      </c>
      <c r="I24" s="6">
        <v>0.50905797101449279</v>
      </c>
      <c r="J24">
        <v>0</v>
      </c>
      <c r="K24" s="5">
        <v>55.199999999999996</v>
      </c>
      <c r="L24" s="6">
        <v>0.50905797101449279</v>
      </c>
      <c r="N24" s="17">
        <v>511</v>
      </c>
      <c r="O24" t="s">
        <v>167</v>
      </c>
      <c r="P24">
        <v>217.8</v>
      </c>
      <c r="Q24">
        <v>25.299999999999997</v>
      </c>
      <c r="R24">
        <v>0</v>
      </c>
      <c r="S24">
        <v>4.5</v>
      </c>
      <c r="T24">
        <v>188</v>
      </c>
      <c r="U24">
        <v>462.3</v>
      </c>
      <c r="V24" s="33">
        <v>0.47112264763140821</v>
      </c>
      <c r="W24">
        <v>19.599999999999998</v>
      </c>
      <c r="X24">
        <v>442.7</v>
      </c>
      <c r="Y24" s="33">
        <v>0.49198102552518641</v>
      </c>
    </row>
    <row r="25" spans="1:25" x14ac:dyDescent="0.2">
      <c r="A25" s="3" t="s">
        <v>54</v>
      </c>
      <c r="B25" s="18" t="s">
        <v>55</v>
      </c>
      <c r="C25">
        <v>909.7</v>
      </c>
      <c r="D25">
        <v>69</v>
      </c>
      <c r="E25">
        <v>4.2</v>
      </c>
      <c r="F25">
        <v>62.899999999999991</v>
      </c>
      <c r="G25">
        <v>773.6</v>
      </c>
      <c r="H25">
        <v>2168.1</v>
      </c>
      <c r="I25" s="6">
        <v>0.41958396752917304</v>
      </c>
      <c r="J25">
        <v>157.80000000000001</v>
      </c>
      <c r="K25" s="5">
        <v>2010.3</v>
      </c>
      <c r="L25" s="6">
        <v>0.45251952444908722</v>
      </c>
      <c r="N25" s="17">
        <v>601</v>
      </c>
      <c r="O25" t="s">
        <v>168</v>
      </c>
      <c r="P25">
        <v>1.9</v>
      </c>
      <c r="Q25">
        <v>2.4</v>
      </c>
      <c r="R25">
        <v>0</v>
      </c>
      <c r="S25">
        <v>0.4</v>
      </c>
      <c r="T25">
        <v>-0.89999999999999991</v>
      </c>
      <c r="U25">
        <v>34.200000000000003</v>
      </c>
      <c r="V25" s="33">
        <v>5.5555555555555546E-2</v>
      </c>
      <c r="W25">
        <v>0</v>
      </c>
      <c r="X25">
        <v>34.200000000000003</v>
      </c>
      <c r="Y25" s="33">
        <v>5.5555555555555546E-2</v>
      </c>
    </row>
    <row r="26" spans="1:25" x14ac:dyDescent="0.2">
      <c r="A26" s="3" t="s">
        <v>56</v>
      </c>
      <c r="B26" t="s">
        <v>57</v>
      </c>
      <c r="C26">
        <v>94</v>
      </c>
      <c r="D26">
        <v>28.1</v>
      </c>
      <c r="E26">
        <v>0</v>
      </c>
      <c r="F26">
        <v>19.200000000000003</v>
      </c>
      <c r="G26">
        <v>46.699999999999996</v>
      </c>
      <c r="H26">
        <v>387.1</v>
      </c>
      <c r="I26" s="6">
        <v>0.24283130973908548</v>
      </c>
      <c r="J26">
        <v>58.7</v>
      </c>
      <c r="K26" s="5">
        <v>328.40000000000003</v>
      </c>
      <c r="L26" s="6">
        <v>0.28623629719853833</v>
      </c>
      <c r="N26" s="17">
        <v>602</v>
      </c>
      <c r="O26" t="s">
        <v>169</v>
      </c>
      <c r="P26">
        <v>0.6</v>
      </c>
      <c r="Q26">
        <v>6.6</v>
      </c>
      <c r="R26">
        <v>0</v>
      </c>
      <c r="S26">
        <v>3</v>
      </c>
      <c r="T26">
        <v>-9</v>
      </c>
      <c r="U26">
        <v>694.69999999999993</v>
      </c>
      <c r="V26" s="33">
        <v>8.6368216496329352E-4</v>
      </c>
      <c r="W26">
        <v>450.89999999999992</v>
      </c>
      <c r="X26">
        <v>243.8</v>
      </c>
      <c r="Y26" s="33">
        <v>2.4610336341263327E-3</v>
      </c>
    </row>
    <row r="27" spans="1:25" x14ac:dyDescent="0.2">
      <c r="A27" s="3" t="s">
        <v>58</v>
      </c>
      <c r="B27" s="18" t="s">
        <v>59</v>
      </c>
      <c r="C27">
        <v>91.4</v>
      </c>
      <c r="D27">
        <v>24.5</v>
      </c>
      <c r="E27">
        <v>0</v>
      </c>
      <c r="F27">
        <v>0</v>
      </c>
      <c r="G27">
        <v>66.900000000000006</v>
      </c>
      <c r="H27">
        <v>240.4</v>
      </c>
      <c r="I27" s="6">
        <v>0.38019966722129783</v>
      </c>
      <c r="J27">
        <v>0</v>
      </c>
      <c r="K27" s="5">
        <v>240.4</v>
      </c>
      <c r="L27" s="6">
        <v>0.38019966722129783</v>
      </c>
      <c r="N27" s="17">
        <v>603</v>
      </c>
      <c r="O27" t="s">
        <v>170</v>
      </c>
      <c r="P27">
        <v>272.5</v>
      </c>
      <c r="Q27">
        <v>33.200000000000003</v>
      </c>
      <c r="R27">
        <v>0</v>
      </c>
      <c r="S27">
        <v>10.4</v>
      </c>
      <c r="T27">
        <v>228.9</v>
      </c>
      <c r="U27">
        <v>700.7</v>
      </c>
      <c r="V27" s="33">
        <v>0.388896817468246</v>
      </c>
      <c r="W27">
        <v>0</v>
      </c>
      <c r="X27">
        <v>700.7</v>
      </c>
      <c r="Y27" s="33">
        <v>0.388896817468246</v>
      </c>
    </row>
    <row r="28" spans="1:25" x14ac:dyDescent="0.2">
      <c r="A28" s="3" t="s">
        <v>60</v>
      </c>
      <c r="B28" s="18" t="s">
        <v>61</v>
      </c>
      <c r="C28">
        <v>501.09999999999997</v>
      </c>
      <c r="D28">
        <v>151.5</v>
      </c>
      <c r="E28">
        <v>1.6</v>
      </c>
      <c r="F28">
        <v>0</v>
      </c>
      <c r="G28">
        <v>348</v>
      </c>
      <c r="H28">
        <v>501.2</v>
      </c>
      <c r="I28" s="6">
        <v>0.99980047885075818</v>
      </c>
      <c r="J28">
        <v>0</v>
      </c>
      <c r="K28" s="5">
        <v>501.2</v>
      </c>
      <c r="L28" s="6">
        <v>0.99980047885075818</v>
      </c>
      <c r="N28" s="17">
        <v>604</v>
      </c>
      <c r="O28" t="s">
        <v>171</v>
      </c>
      <c r="P28">
        <v>0.7</v>
      </c>
      <c r="Q28">
        <v>1.4000000000000001</v>
      </c>
      <c r="R28">
        <v>0</v>
      </c>
      <c r="S28">
        <v>0.30000000000000004</v>
      </c>
      <c r="T28">
        <v>-1.0000000000000002</v>
      </c>
      <c r="U28">
        <v>21.9</v>
      </c>
      <c r="V28" s="33">
        <v>3.1963470319634701E-2</v>
      </c>
      <c r="W28">
        <v>0</v>
      </c>
      <c r="X28">
        <v>21.9</v>
      </c>
      <c r="Y28" s="33">
        <v>3.1963470319634701E-2</v>
      </c>
    </row>
    <row r="29" spans="1:25" x14ac:dyDescent="0.2">
      <c r="A29" s="3" t="s">
        <v>62</v>
      </c>
      <c r="B29" s="18" t="s">
        <v>63</v>
      </c>
      <c r="C29">
        <v>37.700000000000003</v>
      </c>
      <c r="D29">
        <v>0.89999999999999991</v>
      </c>
      <c r="E29">
        <v>0</v>
      </c>
      <c r="F29">
        <v>0</v>
      </c>
      <c r="G29">
        <v>36.800000000000004</v>
      </c>
      <c r="H29">
        <v>48.1</v>
      </c>
      <c r="I29" s="6">
        <v>0.78378378378378377</v>
      </c>
      <c r="J29">
        <v>0</v>
      </c>
      <c r="K29" s="5">
        <v>48.1</v>
      </c>
      <c r="L29" s="6">
        <v>0.78378378378378377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33">
        <v>0</v>
      </c>
      <c r="W29">
        <v>0</v>
      </c>
      <c r="X29">
        <v>0</v>
      </c>
      <c r="Y29" s="33">
        <v>0</v>
      </c>
    </row>
    <row r="30" spans="1:25" x14ac:dyDescent="0.2">
      <c r="A30" s="3" t="s">
        <v>64</v>
      </c>
      <c r="B30" s="18" t="s">
        <v>65</v>
      </c>
      <c r="C30">
        <v>0.5</v>
      </c>
      <c r="D30">
        <v>4</v>
      </c>
      <c r="E30">
        <v>0</v>
      </c>
      <c r="F30">
        <v>3.2</v>
      </c>
      <c r="G30">
        <v>-6.7</v>
      </c>
      <c r="H30">
        <v>25.999999999999996</v>
      </c>
      <c r="I30" s="6">
        <v>1.9230769230769232E-2</v>
      </c>
      <c r="J30">
        <v>0</v>
      </c>
      <c r="K30" s="5">
        <v>25.999999999999996</v>
      </c>
      <c r="L30" s="6">
        <v>1.9230769230769232E-2</v>
      </c>
      <c r="N30" s="17">
        <v>606</v>
      </c>
      <c r="O30" t="s">
        <v>173</v>
      </c>
      <c r="P30">
        <v>840</v>
      </c>
      <c r="Q30">
        <v>0.7</v>
      </c>
      <c r="R30">
        <v>0</v>
      </c>
      <c r="S30">
        <v>51.9</v>
      </c>
      <c r="T30">
        <v>787.4</v>
      </c>
      <c r="U30">
        <v>1892.2</v>
      </c>
      <c r="V30" s="33">
        <v>0.44392770320262126</v>
      </c>
      <c r="W30">
        <v>89.9</v>
      </c>
      <c r="X30">
        <v>1802.3</v>
      </c>
      <c r="Y30" s="33">
        <v>0.46607113133218664</v>
      </c>
    </row>
    <row r="31" spans="1:25" x14ac:dyDescent="0.2">
      <c r="A31" s="3" t="s">
        <v>66</v>
      </c>
      <c r="B31" s="18" t="s">
        <v>67</v>
      </c>
      <c r="C31">
        <v>1</v>
      </c>
      <c r="D31">
        <v>1.4</v>
      </c>
      <c r="E31">
        <v>0</v>
      </c>
      <c r="F31">
        <v>0</v>
      </c>
      <c r="G31">
        <v>-0.39999999999999991</v>
      </c>
      <c r="H31">
        <v>14.900000000000002</v>
      </c>
      <c r="I31" s="6">
        <v>6.711409395973153E-2</v>
      </c>
      <c r="J31">
        <v>10.4</v>
      </c>
      <c r="K31" s="5">
        <v>4.5000000000000018</v>
      </c>
      <c r="L31" s="6">
        <v>0.22222222222222213</v>
      </c>
      <c r="N31" s="17">
        <v>607</v>
      </c>
      <c r="O31" t="s">
        <v>174</v>
      </c>
      <c r="P31">
        <v>178.9</v>
      </c>
      <c r="Q31">
        <v>26.1</v>
      </c>
      <c r="R31">
        <v>0</v>
      </c>
      <c r="S31">
        <v>30.8</v>
      </c>
      <c r="T31">
        <v>122</v>
      </c>
      <c r="U31">
        <v>956.2</v>
      </c>
      <c r="V31" s="33">
        <v>0.18709475005229032</v>
      </c>
      <c r="W31">
        <v>213.1</v>
      </c>
      <c r="X31">
        <v>743.1</v>
      </c>
      <c r="Y31" s="33">
        <v>0.24074821692908088</v>
      </c>
    </row>
    <row r="32" spans="1:25" x14ac:dyDescent="0.2">
      <c r="A32" s="3" t="s">
        <v>68</v>
      </c>
      <c r="B32" s="18" t="s">
        <v>69</v>
      </c>
      <c r="C32">
        <v>12.4</v>
      </c>
      <c r="D32">
        <v>6.6</v>
      </c>
      <c r="E32">
        <v>0</v>
      </c>
      <c r="F32">
        <v>6</v>
      </c>
      <c r="G32">
        <v>-0.19999999999999929</v>
      </c>
      <c r="H32">
        <v>194.1</v>
      </c>
      <c r="I32" s="6">
        <v>6.3884595569294184E-2</v>
      </c>
      <c r="J32">
        <v>0</v>
      </c>
      <c r="K32" s="5">
        <v>194.1</v>
      </c>
      <c r="L32" s="6">
        <v>6.3884595569294184E-2</v>
      </c>
      <c r="N32" s="17">
        <v>608</v>
      </c>
      <c r="O32" t="s">
        <v>175</v>
      </c>
      <c r="P32">
        <v>507.29999999999995</v>
      </c>
      <c r="Q32">
        <v>0</v>
      </c>
      <c r="R32">
        <v>0</v>
      </c>
      <c r="S32">
        <v>33.1</v>
      </c>
      <c r="T32">
        <v>474.19999999999993</v>
      </c>
      <c r="U32">
        <v>1168.8</v>
      </c>
      <c r="V32" s="33">
        <v>0.43403490759753593</v>
      </c>
      <c r="W32">
        <v>0</v>
      </c>
      <c r="X32">
        <v>1168.8</v>
      </c>
      <c r="Y32" s="33">
        <v>0.43403490759753593</v>
      </c>
    </row>
    <row r="33" spans="1:25" x14ac:dyDescent="0.2">
      <c r="A33" s="3" t="s">
        <v>70</v>
      </c>
      <c r="B33" s="18" t="s">
        <v>71</v>
      </c>
      <c r="C33">
        <v>13.7</v>
      </c>
      <c r="D33">
        <v>4.3000000000000007</v>
      </c>
      <c r="E33">
        <v>0</v>
      </c>
      <c r="F33">
        <v>1.1000000000000001</v>
      </c>
      <c r="G33">
        <v>8.2999999999999989</v>
      </c>
      <c r="H33">
        <v>76.2</v>
      </c>
      <c r="I33" s="6">
        <v>0.17979002624671914</v>
      </c>
      <c r="J33">
        <v>21.6</v>
      </c>
      <c r="K33" s="5">
        <v>54.6</v>
      </c>
      <c r="L33" s="6">
        <v>0.25091575091575091</v>
      </c>
      <c r="N33" s="17">
        <v>609</v>
      </c>
      <c r="O33" t="s">
        <v>176</v>
      </c>
      <c r="P33">
        <v>1443.4</v>
      </c>
      <c r="Q33">
        <v>370.3</v>
      </c>
      <c r="R33">
        <v>4.2</v>
      </c>
      <c r="S33">
        <v>33.5</v>
      </c>
      <c r="T33">
        <v>1035.4000000000001</v>
      </c>
      <c r="U33">
        <v>2113.3000000000002</v>
      </c>
      <c r="V33" s="33">
        <v>0.68300761841669422</v>
      </c>
      <c r="W33">
        <v>102.3</v>
      </c>
      <c r="X33">
        <v>2011.0000000000002</v>
      </c>
      <c r="Y33" s="33">
        <v>0.71775236200895076</v>
      </c>
    </row>
    <row r="34" spans="1:25" x14ac:dyDescent="0.2">
      <c r="A34" s="3" t="s">
        <v>72</v>
      </c>
      <c r="B34" s="18" t="s">
        <v>73</v>
      </c>
      <c r="C34">
        <v>134</v>
      </c>
      <c r="D34">
        <v>62.3</v>
      </c>
      <c r="E34">
        <v>21.7</v>
      </c>
      <c r="F34">
        <v>0</v>
      </c>
      <c r="G34">
        <v>50</v>
      </c>
      <c r="H34">
        <v>927.59999999999991</v>
      </c>
      <c r="I34" s="6">
        <v>0.14445881845623115</v>
      </c>
      <c r="J34">
        <v>6.8</v>
      </c>
      <c r="K34" s="5">
        <v>920.8</v>
      </c>
      <c r="L34" s="6">
        <v>0.14552562988705475</v>
      </c>
      <c r="N34" s="17">
        <v>610</v>
      </c>
      <c r="O34" t="s">
        <v>177</v>
      </c>
      <c r="P34">
        <v>3.1</v>
      </c>
      <c r="Q34">
        <v>0</v>
      </c>
      <c r="R34">
        <v>0</v>
      </c>
      <c r="S34">
        <v>0</v>
      </c>
      <c r="T34">
        <v>3.1</v>
      </c>
      <c r="U34">
        <v>3.1</v>
      </c>
      <c r="V34" s="33">
        <v>1</v>
      </c>
      <c r="W34">
        <v>0</v>
      </c>
      <c r="X34">
        <v>3.1</v>
      </c>
      <c r="Y34" s="33">
        <v>1</v>
      </c>
    </row>
    <row r="35" spans="1:25" x14ac:dyDescent="0.2">
      <c r="A35" s="3" t="s">
        <v>74</v>
      </c>
      <c r="B35" s="18" t="s">
        <v>75</v>
      </c>
      <c r="C35">
        <v>185.2</v>
      </c>
      <c r="D35">
        <v>18</v>
      </c>
      <c r="E35">
        <v>0</v>
      </c>
      <c r="F35">
        <v>1.4</v>
      </c>
      <c r="G35">
        <v>165.79999999999998</v>
      </c>
      <c r="H35">
        <v>352.70000000000005</v>
      </c>
      <c r="I35" s="6">
        <v>0.52509214629997158</v>
      </c>
      <c r="J35">
        <v>0</v>
      </c>
      <c r="K35" s="5">
        <v>352.70000000000005</v>
      </c>
      <c r="L35" s="6">
        <v>0.52509214629997158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v>0.19999999999999998</v>
      </c>
      <c r="U35">
        <v>0.3</v>
      </c>
      <c r="V35" s="33">
        <v>1</v>
      </c>
      <c r="W35">
        <v>0</v>
      </c>
      <c r="X35">
        <v>0.3</v>
      </c>
      <c r="Y35" s="33">
        <v>1</v>
      </c>
    </row>
    <row r="36" spans="1:25" x14ac:dyDescent="0.2">
      <c r="A36" s="3" t="s">
        <v>76</v>
      </c>
      <c r="B36" s="18" t="s">
        <v>77</v>
      </c>
      <c r="C36">
        <v>56.699999999999996</v>
      </c>
      <c r="D36">
        <v>18.600000000000005</v>
      </c>
      <c r="E36">
        <v>0</v>
      </c>
      <c r="F36">
        <v>0.5</v>
      </c>
      <c r="G36">
        <v>37.599999999999994</v>
      </c>
      <c r="H36">
        <v>66</v>
      </c>
      <c r="I36" s="6">
        <v>0.85909090909090902</v>
      </c>
      <c r="J36">
        <v>0</v>
      </c>
      <c r="K36" s="5">
        <v>66</v>
      </c>
      <c r="L36" s="6">
        <v>0.85909090909090902</v>
      </c>
      <c r="N36" s="17">
        <v>702</v>
      </c>
      <c r="O36" t="s">
        <v>179</v>
      </c>
      <c r="P36">
        <v>1048.7</v>
      </c>
      <c r="Q36">
        <v>200</v>
      </c>
      <c r="R36">
        <v>0</v>
      </c>
      <c r="S36">
        <v>1.6</v>
      </c>
      <c r="T36">
        <v>847.1</v>
      </c>
      <c r="U36">
        <v>1441.6999999999998</v>
      </c>
      <c r="V36" s="33">
        <v>0.72740514670181045</v>
      </c>
      <c r="W36">
        <v>0</v>
      </c>
      <c r="X36">
        <v>1441.6999999999998</v>
      </c>
      <c r="Y36" s="33">
        <v>0.72740514670181045</v>
      </c>
    </row>
    <row r="37" spans="1:25" x14ac:dyDescent="0.2">
      <c r="A37" s="3" t="s">
        <v>78</v>
      </c>
      <c r="B37" s="18" t="s">
        <v>79</v>
      </c>
      <c r="C37">
        <v>117.99999999999997</v>
      </c>
      <c r="D37">
        <v>32.099999999999994</v>
      </c>
      <c r="E37">
        <v>0</v>
      </c>
      <c r="F37">
        <v>0</v>
      </c>
      <c r="G37">
        <v>85.899999999999977</v>
      </c>
      <c r="H37">
        <v>178.59999999999997</v>
      </c>
      <c r="I37" s="6">
        <v>0.6606942889137738</v>
      </c>
      <c r="J37">
        <v>39.9</v>
      </c>
      <c r="K37" s="5">
        <v>138.69999999999996</v>
      </c>
      <c r="L37" s="6">
        <v>0.85075702956020194</v>
      </c>
      <c r="N37" s="17">
        <v>703</v>
      </c>
      <c r="O37" t="s">
        <v>180</v>
      </c>
      <c r="P37">
        <v>1913.4</v>
      </c>
      <c r="Q37">
        <v>506.4</v>
      </c>
      <c r="R37">
        <v>0</v>
      </c>
      <c r="S37">
        <v>18.399999999999999</v>
      </c>
      <c r="T37">
        <v>1388.6000000000001</v>
      </c>
      <c r="U37">
        <v>2281.6999999999998</v>
      </c>
      <c r="V37" s="33">
        <v>0.83858526537231026</v>
      </c>
      <c r="W37">
        <v>0</v>
      </c>
      <c r="X37">
        <v>2281.6999999999998</v>
      </c>
      <c r="Y37" s="33">
        <v>0.83858526537231026</v>
      </c>
    </row>
    <row r="38" spans="1:25" x14ac:dyDescent="0.2">
      <c r="A38" s="3" t="s">
        <v>80</v>
      </c>
      <c r="B38" s="18" t="s">
        <v>81</v>
      </c>
      <c r="C38">
        <v>19</v>
      </c>
      <c r="D38">
        <v>12.4</v>
      </c>
      <c r="E38">
        <v>0</v>
      </c>
      <c r="F38">
        <v>0</v>
      </c>
      <c r="G38">
        <v>6.6</v>
      </c>
      <c r="H38">
        <v>223.5</v>
      </c>
      <c r="I38" s="6">
        <v>8.5011185682326629E-2</v>
      </c>
      <c r="J38">
        <v>0</v>
      </c>
      <c r="K38" s="5">
        <v>223.5</v>
      </c>
      <c r="L38" s="6">
        <v>8.5011185682326629E-2</v>
      </c>
      <c r="N38" s="17">
        <v>704</v>
      </c>
      <c r="O38" t="s">
        <v>181</v>
      </c>
      <c r="P38">
        <v>104.8</v>
      </c>
      <c r="Q38">
        <v>134.9</v>
      </c>
      <c r="R38">
        <v>0</v>
      </c>
      <c r="S38">
        <v>21.7</v>
      </c>
      <c r="T38">
        <v>-51.8</v>
      </c>
      <c r="U38">
        <v>538.6</v>
      </c>
      <c r="V38" s="33">
        <v>0.19457853694764202</v>
      </c>
      <c r="W38">
        <v>0</v>
      </c>
      <c r="X38">
        <v>538.6</v>
      </c>
      <c r="Y38" s="33">
        <v>0.19457853694764202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v>0</v>
      </c>
      <c r="K39" s="5">
        <v>0</v>
      </c>
      <c r="L39" s="6">
        <v>0</v>
      </c>
      <c r="N39" s="17">
        <v>705</v>
      </c>
      <c r="O39" t="s">
        <v>182</v>
      </c>
      <c r="P39">
        <v>645.40000000000009</v>
      </c>
      <c r="Q39">
        <v>286.59999999999997</v>
      </c>
      <c r="R39">
        <v>0</v>
      </c>
      <c r="S39">
        <v>20.5</v>
      </c>
      <c r="T39">
        <v>338.30000000000013</v>
      </c>
      <c r="U39">
        <v>1055.8</v>
      </c>
      <c r="V39" s="33">
        <v>0.61129001704868358</v>
      </c>
      <c r="W39">
        <v>0</v>
      </c>
      <c r="X39">
        <v>1055.8</v>
      </c>
      <c r="Y39" s="33">
        <v>0.61129001704868358</v>
      </c>
    </row>
    <row r="40" spans="1:25" x14ac:dyDescent="0.2">
      <c r="A40" s="3" t="s">
        <v>84</v>
      </c>
      <c r="B40" s="18" t="s">
        <v>85</v>
      </c>
      <c r="C40">
        <v>207.79999999999998</v>
      </c>
      <c r="D40">
        <v>31.8</v>
      </c>
      <c r="E40">
        <v>0</v>
      </c>
      <c r="F40">
        <v>17.099999999999994</v>
      </c>
      <c r="G40">
        <v>158.89999999999998</v>
      </c>
      <c r="H40">
        <v>1514</v>
      </c>
      <c r="I40" s="6">
        <v>0.13725231175693525</v>
      </c>
      <c r="J40">
        <v>450.89999999999992</v>
      </c>
      <c r="K40" s="5">
        <v>1063.1000000000001</v>
      </c>
      <c r="L40" s="6">
        <v>0.19546608973755991</v>
      </c>
      <c r="N40" s="17">
        <v>706</v>
      </c>
      <c r="O40" t="s">
        <v>183</v>
      </c>
      <c r="P40">
        <v>2057</v>
      </c>
      <c r="Q40">
        <v>802.8</v>
      </c>
      <c r="R40">
        <v>0</v>
      </c>
      <c r="S40">
        <v>38.400000000000006</v>
      </c>
      <c r="T40">
        <v>1215.8000000000002</v>
      </c>
      <c r="U40">
        <v>2826.6</v>
      </c>
      <c r="V40" s="33">
        <v>0.72772942758083914</v>
      </c>
      <c r="W40">
        <v>0</v>
      </c>
      <c r="X40">
        <v>2826.6</v>
      </c>
      <c r="Y40" s="33">
        <v>0.72772942758083914</v>
      </c>
    </row>
    <row r="41" spans="1:25" x14ac:dyDescent="0.2">
      <c r="A41" s="3" t="s">
        <v>86</v>
      </c>
      <c r="B41" s="18" t="s">
        <v>87</v>
      </c>
      <c r="C41">
        <v>167.79999999999998</v>
      </c>
      <c r="D41">
        <v>37.099999999999994</v>
      </c>
      <c r="E41">
        <v>0</v>
      </c>
      <c r="F41">
        <v>0</v>
      </c>
      <c r="G41">
        <v>130.69999999999999</v>
      </c>
      <c r="H41">
        <v>172.6</v>
      </c>
      <c r="I41" s="6">
        <v>0.97219003476245647</v>
      </c>
      <c r="J41">
        <v>0</v>
      </c>
      <c r="K41" s="5">
        <v>172.6</v>
      </c>
      <c r="L41" s="6">
        <v>0.97219003476245647</v>
      </c>
      <c r="N41" s="17">
        <v>707</v>
      </c>
      <c r="O41" t="s">
        <v>184</v>
      </c>
      <c r="P41">
        <v>39.5</v>
      </c>
      <c r="Q41">
        <v>7.9999999999999991</v>
      </c>
      <c r="R41">
        <v>0</v>
      </c>
      <c r="S41">
        <v>0</v>
      </c>
      <c r="T41">
        <v>31.5</v>
      </c>
      <c r="U41">
        <v>40.299999999999997</v>
      </c>
      <c r="V41" s="33">
        <v>0.98014888337468986</v>
      </c>
      <c r="W41">
        <v>0</v>
      </c>
      <c r="X41">
        <v>40.299999999999997</v>
      </c>
      <c r="Y41" s="33">
        <v>0.98014888337468986</v>
      </c>
    </row>
    <row r="42" spans="1:25" x14ac:dyDescent="0.2">
      <c r="A42" s="3" t="s">
        <v>88</v>
      </c>
      <c r="B42" s="18" t="s">
        <v>89</v>
      </c>
      <c r="C42">
        <v>1.7000000000000002</v>
      </c>
      <c r="D42">
        <v>0</v>
      </c>
      <c r="E42">
        <v>0</v>
      </c>
      <c r="F42">
        <v>0</v>
      </c>
      <c r="G42">
        <v>1.7000000000000002</v>
      </c>
      <c r="H42">
        <v>2.9</v>
      </c>
      <c r="I42" s="6">
        <v>0.5862068965517242</v>
      </c>
      <c r="J42">
        <v>0</v>
      </c>
      <c r="K42" s="5">
        <v>2.9</v>
      </c>
      <c r="L42" s="6">
        <v>0.5862068965517242</v>
      </c>
      <c r="N42" s="17">
        <v>708</v>
      </c>
      <c r="O42" t="s">
        <v>185</v>
      </c>
      <c r="P42">
        <v>877.80000000000007</v>
      </c>
      <c r="Q42">
        <v>206.8</v>
      </c>
      <c r="R42">
        <v>0</v>
      </c>
      <c r="S42">
        <v>14.6</v>
      </c>
      <c r="T42">
        <v>656.40000000000009</v>
      </c>
      <c r="U42">
        <v>1170.9000000000001</v>
      </c>
      <c r="V42" s="33">
        <v>0.74967973353830386</v>
      </c>
      <c r="W42">
        <v>0</v>
      </c>
      <c r="X42">
        <v>1170.9000000000001</v>
      </c>
      <c r="Y42" s="33">
        <v>0.74967973353830386</v>
      </c>
    </row>
    <row r="43" spans="1:25" x14ac:dyDescent="0.2">
      <c r="A43" s="3" t="s">
        <v>90</v>
      </c>
      <c r="B43" s="18" t="s">
        <v>91</v>
      </c>
      <c r="C43">
        <v>198.3</v>
      </c>
      <c r="D43">
        <v>27.6</v>
      </c>
      <c r="E43">
        <v>0</v>
      </c>
      <c r="F43">
        <v>0</v>
      </c>
      <c r="G43">
        <v>170.70000000000002</v>
      </c>
      <c r="H43">
        <v>225.3</v>
      </c>
      <c r="I43" s="6">
        <v>0.88015978695073238</v>
      </c>
      <c r="J43">
        <v>0</v>
      </c>
      <c r="K43" s="5">
        <v>225.3</v>
      </c>
      <c r="L43" s="6">
        <v>0.88015978695073238</v>
      </c>
      <c r="N43" s="17">
        <v>709</v>
      </c>
      <c r="O43" t="s">
        <v>186</v>
      </c>
      <c r="P43">
        <v>471.8</v>
      </c>
      <c r="Q43">
        <v>216.39999999999998</v>
      </c>
      <c r="R43">
        <v>0</v>
      </c>
      <c r="S43">
        <v>19.700000000000003</v>
      </c>
      <c r="T43">
        <v>235.70000000000005</v>
      </c>
      <c r="U43">
        <v>865</v>
      </c>
      <c r="V43" s="33">
        <v>0.5454335260115607</v>
      </c>
      <c r="W43">
        <v>0</v>
      </c>
      <c r="X43">
        <v>865</v>
      </c>
      <c r="Y43" s="33">
        <v>0.5454335260115607</v>
      </c>
    </row>
    <row r="44" spans="1:25" x14ac:dyDescent="0.2">
      <c r="A44" s="3" t="s">
        <v>92</v>
      </c>
      <c r="B44" s="18" t="s">
        <v>93</v>
      </c>
      <c r="C44">
        <v>45.8</v>
      </c>
      <c r="D44">
        <v>2.2000000000000002</v>
      </c>
      <c r="E44">
        <v>34.6</v>
      </c>
      <c r="F44">
        <v>14.4</v>
      </c>
      <c r="G44">
        <v>-5.4000000000000057</v>
      </c>
      <c r="H44">
        <v>97.500000000000014</v>
      </c>
      <c r="I44" s="6">
        <v>0.46974358974358965</v>
      </c>
      <c r="J44">
        <v>0</v>
      </c>
      <c r="K44" s="5">
        <v>97.500000000000014</v>
      </c>
      <c r="L44" s="6">
        <v>0.46974358974358965</v>
      </c>
      <c r="N44" s="17">
        <v>710</v>
      </c>
      <c r="O44" t="s">
        <v>187</v>
      </c>
      <c r="P44">
        <v>892</v>
      </c>
      <c r="Q44">
        <v>307.70000000000005</v>
      </c>
      <c r="R44">
        <v>0</v>
      </c>
      <c r="S44">
        <v>23.700000000000003</v>
      </c>
      <c r="T44">
        <v>560.59999999999991</v>
      </c>
      <c r="U44">
        <v>1364.3000000000002</v>
      </c>
      <c r="V44" s="33">
        <v>0.65381514329692869</v>
      </c>
      <c r="W44">
        <v>0</v>
      </c>
      <c r="X44">
        <v>1364.3000000000002</v>
      </c>
      <c r="Y44" s="33">
        <v>0.65381514329692869</v>
      </c>
    </row>
    <row r="45" spans="1:25" x14ac:dyDescent="0.2">
      <c r="A45" s="3" t="s">
        <v>94</v>
      </c>
      <c r="B45" s="18" t="s">
        <v>95</v>
      </c>
      <c r="C45">
        <v>17.5</v>
      </c>
      <c r="D45">
        <v>4.8000000000000007</v>
      </c>
      <c r="E45">
        <v>0</v>
      </c>
      <c r="F45">
        <v>0</v>
      </c>
      <c r="G45">
        <v>12.7</v>
      </c>
      <c r="H45">
        <v>17.5</v>
      </c>
      <c r="I45" s="6">
        <v>1</v>
      </c>
      <c r="J45">
        <v>0</v>
      </c>
      <c r="K45" s="5">
        <v>17.5</v>
      </c>
      <c r="L45" s="6">
        <v>1</v>
      </c>
      <c r="N45" s="17">
        <v>801</v>
      </c>
      <c r="O45" t="s">
        <v>43</v>
      </c>
      <c r="P45">
        <v>125</v>
      </c>
      <c r="Q45">
        <v>31.299999999999997</v>
      </c>
      <c r="R45">
        <v>0</v>
      </c>
      <c r="S45">
        <v>9.6000000000000014</v>
      </c>
      <c r="T45">
        <v>84.1</v>
      </c>
      <c r="U45">
        <v>319.89999999999998</v>
      </c>
      <c r="V45" s="33">
        <v>0.39074710847139732</v>
      </c>
      <c r="W45">
        <v>4.0999999999999996</v>
      </c>
      <c r="X45">
        <v>315.79999999999995</v>
      </c>
      <c r="Y45" s="33">
        <v>0.39582013932868909</v>
      </c>
    </row>
    <row r="46" spans="1:25" x14ac:dyDescent="0.2">
      <c r="A46" s="3" t="s">
        <v>96</v>
      </c>
      <c r="B46" s="18" t="s">
        <v>97</v>
      </c>
      <c r="C46">
        <v>24.3</v>
      </c>
      <c r="D46">
        <v>9.9999999999999982</v>
      </c>
      <c r="E46">
        <v>0</v>
      </c>
      <c r="F46">
        <v>26.900000000000002</v>
      </c>
      <c r="G46">
        <v>-12.599999999999998</v>
      </c>
      <c r="H46">
        <v>232.2</v>
      </c>
      <c r="I46" s="6">
        <v>0.10465116279069768</v>
      </c>
      <c r="J46">
        <v>15.3</v>
      </c>
      <c r="K46" s="5">
        <v>216.89999999999998</v>
      </c>
      <c r="L46" s="6">
        <v>0.11203319502074691</v>
      </c>
      <c r="N46" s="17">
        <v>802</v>
      </c>
      <c r="O46" t="s">
        <v>11</v>
      </c>
      <c r="P46">
        <v>0.8</v>
      </c>
      <c r="Q46">
        <v>12</v>
      </c>
      <c r="R46">
        <v>0</v>
      </c>
      <c r="S46">
        <v>0</v>
      </c>
      <c r="T46">
        <v>-11.2</v>
      </c>
      <c r="U46">
        <v>155.5</v>
      </c>
      <c r="V46" s="33">
        <v>5.144694533762058E-3</v>
      </c>
      <c r="W46">
        <v>7.8999999999999995</v>
      </c>
      <c r="X46">
        <v>147.6</v>
      </c>
      <c r="Y46" s="33">
        <v>5.4200542005420063E-3</v>
      </c>
    </row>
    <row r="47" spans="1:25" x14ac:dyDescent="0.2">
      <c r="A47" s="3" t="s">
        <v>98</v>
      </c>
      <c r="B47" s="18" t="s">
        <v>99</v>
      </c>
      <c r="C47">
        <v>33.199999999999996</v>
      </c>
      <c r="D47">
        <v>0.79999999999999993</v>
      </c>
      <c r="E47">
        <v>0</v>
      </c>
      <c r="F47">
        <v>1.1000000000000001</v>
      </c>
      <c r="G47">
        <v>31.299999999999997</v>
      </c>
      <c r="H47">
        <v>113.19999999999999</v>
      </c>
      <c r="I47" s="6">
        <v>0.29328621908127206</v>
      </c>
      <c r="J47">
        <v>0</v>
      </c>
      <c r="K47" s="5">
        <v>113.19999999999999</v>
      </c>
      <c r="L47" s="6">
        <v>0.29328621908127206</v>
      </c>
      <c r="N47" s="17">
        <v>901</v>
      </c>
      <c r="O47" t="s">
        <v>188</v>
      </c>
      <c r="P47">
        <v>156</v>
      </c>
      <c r="Q47">
        <v>27.5</v>
      </c>
      <c r="R47">
        <v>0</v>
      </c>
      <c r="S47">
        <v>0</v>
      </c>
      <c r="T47">
        <v>128.5</v>
      </c>
      <c r="U47">
        <v>193.20000000000002</v>
      </c>
      <c r="V47" s="33">
        <v>0.80745341614906829</v>
      </c>
      <c r="W47">
        <v>0</v>
      </c>
      <c r="X47">
        <v>193.20000000000002</v>
      </c>
      <c r="Y47" s="33">
        <v>0.80745341614906829</v>
      </c>
    </row>
    <row r="48" spans="1:25" x14ac:dyDescent="0.2">
      <c r="A48" s="3" t="s">
        <v>100</v>
      </c>
      <c r="B48" s="18" t="s">
        <v>101</v>
      </c>
      <c r="C48">
        <v>160.39999999999998</v>
      </c>
      <c r="D48">
        <v>41.6</v>
      </c>
      <c r="E48">
        <v>0</v>
      </c>
      <c r="F48">
        <v>11</v>
      </c>
      <c r="G48">
        <v>107.79999999999998</v>
      </c>
      <c r="H48">
        <v>429.3</v>
      </c>
      <c r="I48" s="6">
        <v>0.37363149312834842</v>
      </c>
      <c r="J48">
        <v>29.4</v>
      </c>
      <c r="K48" s="5">
        <v>399.90000000000003</v>
      </c>
      <c r="L48" s="6">
        <v>0.40110027506876711</v>
      </c>
      <c r="N48" s="17">
        <v>902</v>
      </c>
      <c r="O48" t="s">
        <v>189</v>
      </c>
      <c r="P48">
        <v>10.9</v>
      </c>
      <c r="Q48">
        <v>1.4</v>
      </c>
      <c r="R48">
        <v>0</v>
      </c>
      <c r="S48">
        <v>0</v>
      </c>
      <c r="T48">
        <v>9.5</v>
      </c>
      <c r="U48">
        <v>10.9</v>
      </c>
      <c r="V48" s="33">
        <v>1</v>
      </c>
      <c r="W48">
        <v>0</v>
      </c>
      <c r="X48">
        <v>10.9</v>
      </c>
      <c r="Y48" s="33">
        <v>1</v>
      </c>
    </row>
    <row r="49" spans="1:25" x14ac:dyDescent="0.2">
      <c r="A49" s="3" t="s">
        <v>102</v>
      </c>
      <c r="B49" s="18" t="s">
        <v>103</v>
      </c>
      <c r="C49">
        <v>312.5</v>
      </c>
      <c r="D49">
        <v>40.700000000000003</v>
      </c>
      <c r="E49">
        <v>0</v>
      </c>
      <c r="F49">
        <v>11.1</v>
      </c>
      <c r="G49">
        <v>260.7</v>
      </c>
      <c r="H49">
        <v>591.29999999999995</v>
      </c>
      <c r="I49" s="6">
        <v>0.52849653306274313</v>
      </c>
      <c r="J49">
        <v>0</v>
      </c>
      <c r="K49" s="5">
        <v>591.29999999999995</v>
      </c>
      <c r="L49" s="6">
        <v>0.52849653306274313</v>
      </c>
      <c r="N49" s="17">
        <v>903</v>
      </c>
      <c r="O49" t="s">
        <v>190</v>
      </c>
      <c r="P49">
        <v>10.600000000000001</v>
      </c>
      <c r="Q49">
        <v>1.2</v>
      </c>
      <c r="R49">
        <v>0</v>
      </c>
      <c r="S49">
        <v>0</v>
      </c>
      <c r="T49">
        <v>9.4000000000000021</v>
      </c>
      <c r="U49">
        <v>10.600000000000001</v>
      </c>
      <c r="V49" s="33">
        <v>1</v>
      </c>
      <c r="W49">
        <v>0</v>
      </c>
      <c r="X49">
        <v>10.600000000000001</v>
      </c>
      <c r="Y49" s="33">
        <v>1</v>
      </c>
    </row>
    <row r="50" spans="1:25" x14ac:dyDescent="0.2">
      <c r="A50" s="3" t="s">
        <v>104</v>
      </c>
      <c r="B50" s="18" t="s">
        <v>105</v>
      </c>
      <c r="C50">
        <v>46.599999999999994</v>
      </c>
      <c r="D50">
        <v>5.5</v>
      </c>
      <c r="E50">
        <v>0</v>
      </c>
      <c r="F50">
        <v>0</v>
      </c>
      <c r="G50">
        <v>41.099999999999994</v>
      </c>
      <c r="H50">
        <v>62.300000000000004</v>
      </c>
      <c r="I50" s="6">
        <v>0.74799357945425349</v>
      </c>
      <c r="J50">
        <v>0</v>
      </c>
      <c r="K50" s="5">
        <v>62.300000000000004</v>
      </c>
      <c r="L50" s="6">
        <v>0.74799357945425349</v>
      </c>
      <c r="N50" s="17">
        <v>904</v>
      </c>
      <c r="O50" t="s">
        <v>191</v>
      </c>
      <c r="P50">
        <v>56.7</v>
      </c>
      <c r="Q50">
        <v>6.2000000000000011</v>
      </c>
      <c r="R50">
        <v>0</v>
      </c>
      <c r="S50">
        <v>0</v>
      </c>
      <c r="T50">
        <v>50.5</v>
      </c>
      <c r="U50">
        <v>77.3</v>
      </c>
      <c r="V50" s="33">
        <v>0.73350582147477372</v>
      </c>
      <c r="W50">
        <v>19.5</v>
      </c>
      <c r="X50">
        <v>57.8</v>
      </c>
      <c r="Y50" s="33">
        <v>0.98096885813148804</v>
      </c>
    </row>
    <row r="51" spans="1:25" x14ac:dyDescent="0.2">
      <c r="A51" s="3" t="s">
        <v>106</v>
      </c>
      <c r="B51" s="18" t="s">
        <v>107</v>
      </c>
      <c r="C51">
        <v>778.69999999999993</v>
      </c>
      <c r="D51">
        <v>16.2</v>
      </c>
      <c r="E51">
        <v>0</v>
      </c>
      <c r="F51">
        <v>58.6</v>
      </c>
      <c r="G51">
        <v>703.9</v>
      </c>
      <c r="H51">
        <v>1948.7</v>
      </c>
      <c r="I51" s="6">
        <v>0.3995997331554369</v>
      </c>
      <c r="J51">
        <v>247.5</v>
      </c>
      <c r="K51" s="5">
        <v>1701.2</v>
      </c>
      <c r="L51" s="6">
        <v>0.45773571596520096</v>
      </c>
      <c r="N51" s="17">
        <v>905</v>
      </c>
      <c r="O51" t="s">
        <v>192</v>
      </c>
      <c r="P51">
        <v>55.6</v>
      </c>
      <c r="Q51">
        <v>18.100000000000001</v>
      </c>
      <c r="R51">
        <v>0</v>
      </c>
      <c r="S51">
        <v>0</v>
      </c>
      <c r="T51">
        <v>37.5</v>
      </c>
      <c r="U51">
        <v>95.500000000000014</v>
      </c>
      <c r="V51" s="33">
        <v>0.58219895287958112</v>
      </c>
      <c r="W51">
        <v>39.9</v>
      </c>
      <c r="X51">
        <v>55.600000000000016</v>
      </c>
      <c r="Y51" s="33">
        <v>0.99999999999999978</v>
      </c>
    </row>
    <row r="52" spans="1:25" x14ac:dyDescent="0.2">
      <c r="A52" s="3" t="s">
        <v>108</v>
      </c>
      <c r="B52" s="18" t="s">
        <v>109</v>
      </c>
      <c r="C52">
        <v>264.40000000000003</v>
      </c>
      <c r="D52">
        <v>29.5</v>
      </c>
      <c r="E52">
        <v>0</v>
      </c>
      <c r="F52">
        <v>5.4</v>
      </c>
      <c r="G52">
        <v>229.50000000000003</v>
      </c>
      <c r="H52">
        <v>1060.7</v>
      </c>
      <c r="I52" s="6">
        <v>0.24926935042896203</v>
      </c>
      <c r="J52">
        <v>252.70000000000002</v>
      </c>
      <c r="K52" s="5">
        <v>808</v>
      </c>
      <c r="L52" s="6">
        <v>0.3272277227722773</v>
      </c>
      <c r="N52" s="17">
        <v>1001</v>
      </c>
      <c r="O52" t="s">
        <v>193</v>
      </c>
      <c r="P52">
        <v>11.1</v>
      </c>
      <c r="Q52">
        <v>1.5</v>
      </c>
      <c r="R52">
        <v>0</v>
      </c>
      <c r="S52">
        <v>0</v>
      </c>
      <c r="T52">
        <v>9.6</v>
      </c>
      <c r="U52">
        <v>11.1</v>
      </c>
      <c r="V52" s="33">
        <v>1</v>
      </c>
      <c r="W52">
        <v>0</v>
      </c>
      <c r="X52">
        <v>11.1</v>
      </c>
      <c r="Y52" s="33">
        <v>1</v>
      </c>
    </row>
    <row r="53" spans="1:25" x14ac:dyDescent="0.2">
      <c r="A53" s="3" t="s">
        <v>110</v>
      </c>
      <c r="B53" s="18" t="s">
        <v>111</v>
      </c>
      <c r="C53">
        <v>249.19999999999996</v>
      </c>
      <c r="D53">
        <v>42.8</v>
      </c>
      <c r="E53">
        <v>0</v>
      </c>
      <c r="F53">
        <v>21.7</v>
      </c>
      <c r="G53">
        <v>184.69999999999996</v>
      </c>
      <c r="H53">
        <v>374.9</v>
      </c>
      <c r="I53" s="6">
        <v>0.66471058949053075</v>
      </c>
      <c r="J53">
        <v>5.9</v>
      </c>
      <c r="K53" s="5">
        <v>369</v>
      </c>
      <c r="L53" s="6">
        <v>0.6753387533875338</v>
      </c>
      <c r="N53" s="17">
        <v>1002</v>
      </c>
      <c r="O53" t="s">
        <v>194</v>
      </c>
      <c r="P53">
        <v>21.2</v>
      </c>
      <c r="Q53">
        <v>42.5</v>
      </c>
      <c r="R53">
        <v>21.7</v>
      </c>
      <c r="S53">
        <v>0</v>
      </c>
      <c r="T53">
        <v>-43</v>
      </c>
      <c r="U53">
        <v>277.5</v>
      </c>
      <c r="V53" s="33">
        <v>7.6396396396396393E-2</v>
      </c>
      <c r="W53">
        <v>0</v>
      </c>
      <c r="X53">
        <v>277.5</v>
      </c>
      <c r="Y53" s="33">
        <v>7.6396396396396393E-2</v>
      </c>
    </row>
    <row r="54" spans="1:25" x14ac:dyDescent="0.2">
      <c r="A54" s="3" t="s">
        <v>112</v>
      </c>
      <c r="B54" s="18" t="s">
        <v>113</v>
      </c>
      <c r="C54">
        <v>3.1</v>
      </c>
      <c r="D54">
        <v>0.6</v>
      </c>
      <c r="E54">
        <v>0</v>
      </c>
      <c r="F54">
        <v>0</v>
      </c>
      <c r="G54">
        <v>2.5</v>
      </c>
      <c r="H54">
        <v>9.8000000000000007</v>
      </c>
      <c r="I54" s="6">
        <v>0.31632653061224486</v>
      </c>
      <c r="J54">
        <v>0</v>
      </c>
      <c r="K54" s="5">
        <v>9.8000000000000007</v>
      </c>
      <c r="L54" s="6">
        <v>0.31632653061224486</v>
      </c>
      <c r="N54" s="17">
        <v>1003</v>
      </c>
      <c r="O54" t="s">
        <v>195</v>
      </c>
      <c r="P54">
        <v>2.7</v>
      </c>
      <c r="Q54">
        <v>0.3</v>
      </c>
      <c r="R54">
        <v>0</v>
      </c>
      <c r="S54">
        <v>0</v>
      </c>
      <c r="T54">
        <v>2.4000000000000004</v>
      </c>
      <c r="U54">
        <v>2.7</v>
      </c>
      <c r="V54" s="33">
        <v>1</v>
      </c>
      <c r="W54">
        <v>0</v>
      </c>
      <c r="X54">
        <v>2.7</v>
      </c>
      <c r="Y54" s="33">
        <v>1</v>
      </c>
    </row>
    <row r="55" spans="1:25" x14ac:dyDescent="0.2">
      <c r="A55" s="3" t="s">
        <v>114</v>
      </c>
      <c r="B55" s="18" t="s">
        <v>115</v>
      </c>
      <c r="C55">
        <v>2153.5</v>
      </c>
      <c r="D55">
        <v>845.2</v>
      </c>
      <c r="E55">
        <v>0</v>
      </c>
      <c r="F55">
        <v>43.199999999999996</v>
      </c>
      <c r="G55">
        <v>1265.0999999999999</v>
      </c>
      <c r="H55">
        <v>3018.3</v>
      </c>
      <c r="I55" s="6">
        <v>0.71348109863168008</v>
      </c>
      <c r="J55">
        <v>0</v>
      </c>
      <c r="K55" s="5">
        <v>3018.3</v>
      </c>
      <c r="L55" s="6">
        <v>0.71348109863168008</v>
      </c>
      <c r="N55" s="17">
        <v>1004</v>
      </c>
      <c r="O55" t="s">
        <v>196</v>
      </c>
      <c r="P55">
        <v>0.5</v>
      </c>
      <c r="Q55">
        <v>7.5</v>
      </c>
      <c r="R55">
        <v>0</v>
      </c>
      <c r="S55">
        <v>0</v>
      </c>
      <c r="T55">
        <v>-7</v>
      </c>
      <c r="U55">
        <v>681.19999999999993</v>
      </c>
      <c r="V55" s="33">
        <v>7.339988256018791E-4</v>
      </c>
      <c r="W55">
        <v>53.699999999999996</v>
      </c>
      <c r="X55">
        <v>627.49999999999989</v>
      </c>
      <c r="Y55" s="33">
        <v>7.968127490039842E-4</v>
      </c>
    </row>
    <row r="56" spans="1:25" x14ac:dyDescent="0.2">
      <c r="A56" s="3" t="s">
        <v>116</v>
      </c>
      <c r="B56" s="18" t="s">
        <v>117</v>
      </c>
      <c r="C56">
        <v>0.3</v>
      </c>
      <c r="D56">
        <v>0.30000000000000004</v>
      </c>
      <c r="E56">
        <v>0</v>
      </c>
      <c r="F56">
        <v>0.1</v>
      </c>
      <c r="G56">
        <v>-0.10000000000000003</v>
      </c>
      <c r="H56">
        <v>6.5</v>
      </c>
      <c r="I56" s="6">
        <v>4.6153846153846149E-2</v>
      </c>
      <c r="J56">
        <v>0</v>
      </c>
      <c r="K56" s="5">
        <v>6.5</v>
      </c>
      <c r="L56" s="6">
        <v>4.6153846153846149E-2</v>
      </c>
      <c r="N56" s="17">
        <v>1005</v>
      </c>
      <c r="O56" t="s">
        <v>197</v>
      </c>
      <c r="P56">
        <v>14.8</v>
      </c>
      <c r="Q56">
        <v>1.3</v>
      </c>
      <c r="R56">
        <v>0</v>
      </c>
      <c r="S56">
        <v>0</v>
      </c>
      <c r="T56">
        <v>13.5</v>
      </c>
      <c r="U56">
        <v>43.400000000000006</v>
      </c>
      <c r="V56" s="33">
        <v>0.34101382488479259</v>
      </c>
      <c r="W56">
        <v>0</v>
      </c>
      <c r="X56">
        <v>43.400000000000006</v>
      </c>
      <c r="Y56" s="33">
        <v>0.34101382488479259</v>
      </c>
    </row>
    <row r="57" spans="1:25" x14ac:dyDescent="0.2">
      <c r="A57" s="3" t="s">
        <v>118</v>
      </c>
      <c r="B57" s="18" t="s">
        <v>119</v>
      </c>
      <c r="C57">
        <v>315.49999999999994</v>
      </c>
      <c r="D57">
        <v>48.5</v>
      </c>
      <c r="E57">
        <v>40.299999999999997</v>
      </c>
      <c r="F57">
        <v>0</v>
      </c>
      <c r="G57">
        <v>226.69999999999993</v>
      </c>
      <c r="H57">
        <v>356.9</v>
      </c>
      <c r="I57" s="6">
        <v>0.88400112076211812</v>
      </c>
      <c r="J57">
        <v>0</v>
      </c>
      <c r="K57" s="5">
        <v>356.9</v>
      </c>
      <c r="L57" s="6">
        <v>0.88400112076211812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2453.6</v>
      </c>
      <c r="V57" s="33">
        <v>0</v>
      </c>
      <c r="W57">
        <v>166.3</v>
      </c>
      <c r="X57">
        <v>2287.2999999999997</v>
      </c>
      <c r="Y57" s="33">
        <v>0</v>
      </c>
    </row>
    <row r="58" spans="1:25" x14ac:dyDescent="0.2">
      <c r="A58" s="3" t="s">
        <v>120</v>
      </c>
      <c r="B58" s="18" t="s">
        <v>121</v>
      </c>
      <c r="C58">
        <v>253.9</v>
      </c>
      <c r="D58">
        <v>75.400000000000006</v>
      </c>
      <c r="E58">
        <v>0</v>
      </c>
      <c r="F58">
        <v>9.6999999999999993</v>
      </c>
      <c r="G58">
        <v>168.8</v>
      </c>
      <c r="H58">
        <v>597.1</v>
      </c>
      <c r="I58" s="6">
        <v>0.4252219058784123</v>
      </c>
      <c r="J58">
        <v>176</v>
      </c>
      <c r="K58" s="5">
        <v>421.1</v>
      </c>
      <c r="L58" s="6">
        <v>0.60294466872476848</v>
      </c>
    </row>
    <row r="59" spans="1:25" x14ac:dyDescent="0.2">
      <c r="A59" s="3" t="s">
        <v>122</v>
      </c>
      <c r="B59" s="18" t="s">
        <v>123</v>
      </c>
      <c r="C59">
        <v>71.399999999999991</v>
      </c>
      <c r="D59">
        <v>14.6</v>
      </c>
      <c r="E59">
        <v>0</v>
      </c>
      <c r="F59">
        <v>14.7</v>
      </c>
      <c r="G59">
        <v>42.099999999999994</v>
      </c>
      <c r="H59">
        <v>377.1</v>
      </c>
      <c r="I59" s="6">
        <v>0.18933969769291961</v>
      </c>
      <c r="J59">
        <v>0</v>
      </c>
      <c r="K59" s="5">
        <v>377.1</v>
      </c>
      <c r="L59" s="6">
        <v>0.18933969769291961</v>
      </c>
      <c r="O59" t="s">
        <v>213</v>
      </c>
    </row>
    <row r="60" spans="1:25" x14ac:dyDescent="0.2">
      <c r="O60" t="s">
        <v>214</v>
      </c>
      <c r="P60" s="32">
        <f>SUM(P2:P59)</f>
        <v>16083.099999999999</v>
      </c>
      <c r="Q60" s="32">
        <f t="shared" ref="Q60:X60" si="0">SUM(Q2:Q59)</f>
        <v>4132.2000000000007</v>
      </c>
      <c r="R60" s="32">
        <f t="shared" si="0"/>
        <v>102.4</v>
      </c>
      <c r="S60" s="32">
        <f t="shared" si="0"/>
        <v>691.20000000000016</v>
      </c>
      <c r="T60" s="32">
        <f t="shared" si="0"/>
        <v>11157.300000000001</v>
      </c>
      <c r="U60" s="32">
        <f t="shared" si="0"/>
        <v>33777.700000000004</v>
      </c>
      <c r="V60" s="33">
        <f>P60/U60</f>
        <v>0.47614550428241109</v>
      </c>
      <c r="W60" s="32">
        <f t="shared" si="0"/>
        <v>1931.6</v>
      </c>
      <c r="X60" s="32">
        <f t="shared" si="0"/>
        <v>31846.099999999991</v>
      </c>
      <c r="Y60" s="33">
        <f>P60/X60</f>
        <v>0.50502573313529764</v>
      </c>
    </row>
    <row r="61" spans="1:25" x14ac:dyDescent="0.2">
      <c r="C61" s="32">
        <f>SUM(C2:C60)</f>
        <v>16083.100000000004</v>
      </c>
      <c r="D61" s="32">
        <f t="shared" ref="D61:K61" si="1">SUM(D2:D60)</f>
        <v>4132.2000000000007</v>
      </c>
      <c r="E61" s="32">
        <f t="shared" si="1"/>
        <v>102.4</v>
      </c>
      <c r="F61" s="32">
        <f t="shared" si="1"/>
        <v>691.2</v>
      </c>
      <c r="G61" s="32">
        <f t="shared" si="1"/>
        <v>11157.300000000003</v>
      </c>
      <c r="H61" s="32">
        <f t="shared" si="1"/>
        <v>33777.69999999999</v>
      </c>
      <c r="I61" s="33">
        <f>C61/H61</f>
        <v>0.47614550428241142</v>
      </c>
      <c r="J61" s="32">
        <f t="shared" si="1"/>
        <v>1931.6000000000001</v>
      </c>
      <c r="K61" s="32">
        <f t="shared" si="1"/>
        <v>31846.099999999995</v>
      </c>
      <c r="L61" s="33">
        <f>C61/K61</f>
        <v>0.50502573313529775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16083.100000000004</v>
      </c>
      <c r="Q62" s="32">
        <v>4132.2000000000007</v>
      </c>
      <c r="R62" s="32">
        <v>102.4</v>
      </c>
      <c r="S62" s="32">
        <v>691.2</v>
      </c>
      <c r="T62" s="32">
        <v>11157.300000000003</v>
      </c>
      <c r="U62" s="32">
        <v>33777.69999999999</v>
      </c>
      <c r="V62" s="33">
        <v>0.47614550428241142</v>
      </c>
      <c r="W62" s="32">
        <v>1931.6000000000001</v>
      </c>
      <c r="X62" s="32">
        <v>31846.099999999995</v>
      </c>
      <c r="Y62" s="33">
        <v>0.50502573313529775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P64" s="32"/>
      <c r="Q64" s="32"/>
      <c r="R64" s="32"/>
      <c r="S64" s="32"/>
      <c r="T64" s="32"/>
      <c r="U64" s="32"/>
      <c r="V64" s="33"/>
      <c r="W64" s="32"/>
      <c r="X64" s="32"/>
      <c r="Y64" s="33"/>
    </row>
    <row r="66" spans="15:25" x14ac:dyDescent="0.2">
      <c r="O66" s="258" t="s">
        <v>324</v>
      </c>
      <c r="P66" s="255">
        <v>16082.3</v>
      </c>
      <c r="Q66" s="255">
        <v>4132.4000000000005</v>
      </c>
      <c r="R66" s="255">
        <v>102.4</v>
      </c>
      <c r="S66" s="255">
        <v>693.90000000000009</v>
      </c>
      <c r="T66" s="255">
        <v>11153.600000000002</v>
      </c>
      <c r="U66" s="255">
        <v>33779.599999999999</v>
      </c>
      <c r="V66" s="256">
        <v>0.47609503960970528</v>
      </c>
      <c r="W66" s="255">
        <v>1940.5999999999997</v>
      </c>
      <c r="X66" s="255">
        <v>31839</v>
      </c>
      <c r="Y66" s="256">
        <v>0.50511322591789942</v>
      </c>
    </row>
    <row r="67" spans="15:25" x14ac:dyDescent="0.2">
      <c r="O67" s="258" t="s">
        <v>323</v>
      </c>
      <c r="P67" s="255">
        <f>P66-P60</f>
        <v>-0.7999999999992724</v>
      </c>
      <c r="Q67" s="255">
        <f t="shared" ref="Q67:Y67" si="2">Q66-Q60</f>
        <v>0.1999999999998181</v>
      </c>
      <c r="R67" s="255">
        <f t="shared" si="2"/>
        <v>0</v>
      </c>
      <c r="S67" s="255">
        <f t="shared" si="2"/>
        <v>2.6999999999999318</v>
      </c>
      <c r="T67" s="255">
        <f t="shared" si="2"/>
        <v>-3.6999999999989086</v>
      </c>
      <c r="U67" s="255">
        <f t="shared" si="2"/>
        <v>1.8999999999941792</v>
      </c>
      <c r="V67" s="255">
        <f t="shared" si="2"/>
        <v>-5.0464672705807789E-5</v>
      </c>
      <c r="W67" s="255">
        <f t="shared" si="2"/>
        <v>8.9999999999997726</v>
      </c>
      <c r="X67" s="255">
        <f t="shared" si="2"/>
        <v>-7.0999999999912689</v>
      </c>
      <c r="Y67" s="255">
        <f t="shared" si="2"/>
        <v>8.7492782601783503E-5</v>
      </c>
    </row>
    <row r="68" spans="15:25" x14ac:dyDescent="0.2">
      <c r="P68" s="32"/>
      <c r="Q68" s="32"/>
      <c r="R68" s="32"/>
      <c r="S68" s="32"/>
      <c r="T68" s="32"/>
      <c r="U68" s="32"/>
      <c r="V68" s="32"/>
      <c r="W68" s="32"/>
      <c r="X68" s="32"/>
      <c r="Y68" s="32"/>
    </row>
    <row r="486" spans="2:3" x14ac:dyDescent="0.2">
      <c r="B486" t="s">
        <v>126</v>
      </c>
    </row>
    <row r="487" spans="2:3" x14ac:dyDescent="0.2">
      <c r="B487" t="s">
        <v>127</v>
      </c>
    </row>
    <row r="488" spans="2:3" x14ac:dyDescent="0.2">
      <c r="B488" t="s">
        <v>128</v>
      </c>
      <c r="C488" t="s">
        <v>129</v>
      </c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7"/>
  <sheetViews>
    <sheetView topLeftCell="G34" workbookViewId="0">
      <selection activeCell="P62" sqref="P62:Y62"/>
    </sheetView>
  </sheetViews>
  <sheetFormatPr defaultRowHeight="12.75" x14ac:dyDescent="0.2"/>
  <cols>
    <col min="8" max="8" width="11" customWidth="1"/>
    <col min="11" max="11" width="10.5703125" customWidth="1"/>
    <col min="12" max="12" width="10.710937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141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32</v>
      </c>
      <c r="D2">
        <v>23.200000000000003</v>
      </c>
      <c r="E2">
        <v>32.299999999999997</v>
      </c>
      <c r="F2">
        <v>0</v>
      </c>
      <c r="G2">
        <v>-23.5</v>
      </c>
      <c r="H2">
        <v>229.9</v>
      </c>
      <c r="I2" s="6">
        <v>0.13919095258808178</v>
      </c>
      <c r="J2">
        <v>6.2</v>
      </c>
      <c r="K2" s="5">
        <v>223.70000000000002</v>
      </c>
      <c r="L2" s="6">
        <v>0.1430487259722843</v>
      </c>
      <c r="N2" s="17">
        <v>101</v>
      </c>
      <c r="O2" t="s">
        <v>147</v>
      </c>
      <c r="P2">
        <v>7.3</v>
      </c>
      <c r="Q2">
        <v>2.9000000000000004</v>
      </c>
      <c r="R2">
        <v>0</v>
      </c>
      <c r="S2">
        <v>0</v>
      </c>
      <c r="T2">
        <v>4.3999999999999995</v>
      </c>
      <c r="U2">
        <v>10.8</v>
      </c>
      <c r="V2" s="2">
        <v>0.67592592592592582</v>
      </c>
      <c r="W2">
        <v>0</v>
      </c>
      <c r="X2">
        <v>10.8</v>
      </c>
      <c r="Y2" s="2">
        <v>0.67592592592592582</v>
      </c>
    </row>
    <row r="3" spans="1:25" x14ac:dyDescent="0.2">
      <c r="A3" s="3" t="s">
        <v>10</v>
      </c>
      <c r="B3" s="18" t="s">
        <v>11</v>
      </c>
      <c r="C3">
        <v>0</v>
      </c>
      <c r="D3">
        <v>0.2</v>
      </c>
      <c r="E3">
        <v>0</v>
      </c>
      <c r="F3">
        <v>0</v>
      </c>
      <c r="G3">
        <v>-0.2</v>
      </c>
      <c r="H3">
        <v>0.3</v>
      </c>
      <c r="I3" s="6">
        <v>0</v>
      </c>
      <c r="J3">
        <v>0</v>
      </c>
      <c r="K3" s="5">
        <v>0.3</v>
      </c>
      <c r="L3" s="6">
        <v>0</v>
      </c>
      <c r="N3" s="17">
        <v>102</v>
      </c>
      <c r="O3" t="s">
        <v>148</v>
      </c>
      <c r="P3">
        <v>5.3000000000000007</v>
      </c>
      <c r="Q3">
        <v>5.2000000000000011</v>
      </c>
      <c r="R3">
        <v>0</v>
      </c>
      <c r="S3">
        <v>0</v>
      </c>
      <c r="T3">
        <v>9.9999999999999645E-2</v>
      </c>
      <c r="U3">
        <v>11.4</v>
      </c>
      <c r="V3" s="2">
        <v>0.46491228070175444</v>
      </c>
      <c r="W3">
        <v>0</v>
      </c>
      <c r="X3">
        <v>11.4</v>
      </c>
      <c r="Y3" s="2">
        <v>0.46491228070175444</v>
      </c>
    </row>
    <row r="4" spans="1:25" x14ac:dyDescent="0.2">
      <c r="A4" s="3" t="s">
        <v>12</v>
      </c>
      <c r="B4" s="18" t="s">
        <v>13</v>
      </c>
      <c r="C4">
        <v>2.2999999999999998</v>
      </c>
      <c r="D4">
        <v>3.8</v>
      </c>
      <c r="E4">
        <v>0</v>
      </c>
      <c r="F4">
        <v>0.4</v>
      </c>
      <c r="G4">
        <v>-1.9000000000000004</v>
      </c>
      <c r="H4">
        <v>11.8</v>
      </c>
      <c r="I4" s="6">
        <v>0.19491525423728812</v>
      </c>
      <c r="J4">
        <v>0</v>
      </c>
      <c r="K4" s="5">
        <v>11.8</v>
      </c>
      <c r="L4" s="6">
        <v>0.19491525423728812</v>
      </c>
      <c r="N4" s="17">
        <v>103</v>
      </c>
      <c r="O4" t="s">
        <v>149</v>
      </c>
      <c r="P4">
        <v>17.100000000000005</v>
      </c>
      <c r="Q4">
        <v>9.3999999999999986</v>
      </c>
      <c r="R4">
        <v>0</v>
      </c>
      <c r="S4">
        <v>0</v>
      </c>
      <c r="T4">
        <v>7.7000000000000064</v>
      </c>
      <c r="U4">
        <v>46.699999999999996</v>
      </c>
      <c r="V4" s="2">
        <v>0.36616702355460401</v>
      </c>
      <c r="W4">
        <v>0</v>
      </c>
      <c r="X4">
        <v>46.699999999999996</v>
      </c>
      <c r="Y4" s="2">
        <v>0.36616702355460401</v>
      </c>
    </row>
    <row r="5" spans="1:25" x14ac:dyDescent="0.2">
      <c r="A5" s="3" t="s">
        <v>14</v>
      </c>
      <c r="B5" s="18" t="s">
        <v>15</v>
      </c>
      <c r="C5">
        <v>45.099999999999994</v>
      </c>
      <c r="D5">
        <v>14.899999999999997</v>
      </c>
      <c r="E5">
        <v>0</v>
      </c>
      <c r="F5">
        <v>0</v>
      </c>
      <c r="G5">
        <v>30.199999999999996</v>
      </c>
      <c r="H5">
        <v>63.600000000000009</v>
      </c>
      <c r="I5" s="6">
        <v>0.7091194968553457</v>
      </c>
      <c r="J5">
        <v>0</v>
      </c>
      <c r="K5" s="5">
        <v>63.600000000000009</v>
      </c>
      <c r="L5" s="6">
        <v>0.7091194968553457</v>
      </c>
      <c r="N5" s="17">
        <v>104</v>
      </c>
      <c r="O5" t="s">
        <v>150</v>
      </c>
      <c r="P5">
        <v>30.799999999999997</v>
      </c>
      <c r="Q5">
        <v>15.599999999999998</v>
      </c>
      <c r="R5">
        <v>0</v>
      </c>
      <c r="S5">
        <v>0.30000000000000004</v>
      </c>
      <c r="T5">
        <v>14.899999999999999</v>
      </c>
      <c r="U5">
        <v>86.5</v>
      </c>
      <c r="V5" s="2">
        <v>0.3560693641618497</v>
      </c>
      <c r="W5">
        <v>12.2</v>
      </c>
      <c r="X5">
        <v>74.3</v>
      </c>
      <c r="Y5" s="2">
        <v>0.41453566621803495</v>
      </c>
    </row>
    <row r="6" spans="1:25" x14ac:dyDescent="0.2">
      <c r="A6" s="3" t="s">
        <v>16</v>
      </c>
      <c r="B6" s="18" t="s">
        <v>17</v>
      </c>
      <c r="C6">
        <v>2.1</v>
      </c>
      <c r="D6">
        <v>3.6</v>
      </c>
      <c r="E6">
        <v>0</v>
      </c>
      <c r="F6">
        <v>1</v>
      </c>
      <c r="G6">
        <v>-2.4999999999999996</v>
      </c>
      <c r="H6">
        <v>14.9</v>
      </c>
      <c r="I6" s="6">
        <v>0.14093959731543623</v>
      </c>
      <c r="J6">
        <v>0</v>
      </c>
      <c r="K6" s="5">
        <v>14.9</v>
      </c>
      <c r="L6" s="6">
        <v>0.14093959731543623</v>
      </c>
      <c r="N6" s="17">
        <v>201</v>
      </c>
      <c r="O6" t="s">
        <v>151</v>
      </c>
      <c r="P6">
        <v>30.700000000000003</v>
      </c>
      <c r="Q6">
        <v>28.099999999999998</v>
      </c>
      <c r="R6">
        <v>0</v>
      </c>
      <c r="S6">
        <v>0.2</v>
      </c>
      <c r="T6">
        <v>2.4000000000000057</v>
      </c>
      <c r="U6">
        <v>146</v>
      </c>
      <c r="V6" s="2">
        <v>0.21027397260273975</v>
      </c>
      <c r="W6">
        <v>0</v>
      </c>
      <c r="X6">
        <v>146</v>
      </c>
      <c r="Y6" s="2">
        <v>0.21027397260273975</v>
      </c>
    </row>
    <row r="7" spans="1:25" x14ac:dyDescent="0.2">
      <c r="A7" s="3" t="s">
        <v>18</v>
      </c>
      <c r="B7" s="18" t="s">
        <v>19</v>
      </c>
      <c r="C7">
        <v>8.1</v>
      </c>
      <c r="D7">
        <v>2</v>
      </c>
      <c r="E7">
        <v>0</v>
      </c>
      <c r="F7">
        <v>0</v>
      </c>
      <c r="G7">
        <v>6.1</v>
      </c>
      <c r="H7">
        <v>8.2999999999999989</v>
      </c>
      <c r="I7" s="6">
        <v>0.97590361445783136</v>
      </c>
      <c r="J7">
        <v>0</v>
      </c>
      <c r="K7" s="5">
        <v>8.2999999999999989</v>
      </c>
      <c r="L7" s="6">
        <v>0.97590361445783136</v>
      </c>
      <c r="N7" s="17">
        <v>202</v>
      </c>
      <c r="O7" t="s">
        <v>152</v>
      </c>
      <c r="P7">
        <v>164.7</v>
      </c>
      <c r="Q7">
        <v>165.9</v>
      </c>
      <c r="R7">
        <v>111.7</v>
      </c>
      <c r="S7">
        <v>6.1</v>
      </c>
      <c r="T7">
        <v>-119.00000000000006</v>
      </c>
      <c r="U7">
        <v>1100.8</v>
      </c>
      <c r="V7" s="2">
        <v>0.14961845930232559</v>
      </c>
      <c r="W7">
        <v>6.2</v>
      </c>
      <c r="X7">
        <v>1094.5999999999999</v>
      </c>
      <c r="Y7" s="2">
        <v>0.15046592362506853</v>
      </c>
    </row>
    <row r="8" spans="1:25" x14ac:dyDescent="0.2">
      <c r="A8" s="3" t="s">
        <v>20</v>
      </c>
      <c r="B8" s="18" t="s">
        <v>21</v>
      </c>
      <c r="C8">
        <v>31.5</v>
      </c>
      <c r="D8">
        <v>56.2</v>
      </c>
      <c r="E8">
        <v>0</v>
      </c>
      <c r="F8">
        <v>4.4000000000000004</v>
      </c>
      <c r="G8">
        <v>-29.1</v>
      </c>
      <c r="H8">
        <v>310.2</v>
      </c>
      <c r="I8" s="6">
        <v>0.10154738878143134</v>
      </c>
      <c r="J8">
        <v>0</v>
      </c>
      <c r="K8" s="5">
        <v>310.2</v>
      </c>
      <c r="L8" s="6">
        <v>0.10154738878143134</v>
      </c>
      <c r="N8" s="17">
        <v>301</v>
      </c>
      <c r="O8" t="s">
        <v>153</v>
      </c>
      <c r="P8">
        <v>122.50000000000001</v>
      </c>
      <c r="Q8">
        <v>60.79999999999999</v>
      </c>
      <c r="R8">
        <v>4.1999999999999993</v>
      </c>
      <c r="S8">
        <v>1</v>
      </c>
      <c r="T8">
        <v>56.500000000000028</v>
      </c>
      <c r="U8">
        <v>150.9</v>
      </c>
      <c r="V8" s="2">
        <v>0.81179589131875418</v>
      </c>
      <c r="W8">
        <v>0.2</v>
      </c>
      <c r="X8">
        <v>150.70000000000002</v>
      </c>
      <c r="Y8" s="2">
        <v>0.81287325812873257</v>
      </c>
    </row>
    <row r="9" spans="1:25" x14ac:dyDescent="0.2">
      <c r="A9" s="3" t="s">
        <v>22</v>
      </c>
      <c r="B9" s="18" t="s">
        <v>23</v>
      </c>
      <c r="C9">
        <v>1.4</v>
      </c>
      <c r="D9">
        <v>1.8</v>
      </c>
      <c r="E9">
        <v>0</v>
      </c>
      <c r="F9">
        <v>0</v>
      </c>
      <c r="G9">
        <v>-0.40000000000000013</v>
      </c>
      <c r="H9">
        <v>4.3</v>
      </c>
      <c r="I9" s="6">
        <v>0.32558139534883718</v>
      </c>
      <c r="J9">
        <v>0</v>
      </c>
      <c r="K9" s="5">
        <v>4.3</v>
      </c>
      <c r="L9" s="6">
        <v>0.32558139534883718</v>
      </c>
      <c r="N9" s="17">
        <v>302</v>
      </c>
      <c r="O9" t="s">
        <v>154</v>
      </c>
      <c r="P9">
        <v>86</v>
      </c>
      <c r="Q9">
        <v>27.3</v>
      </c>
      <c r="R9">
        <v>0</v>
      </c>
      <c r="S9">
        <v>0</v>
      </c>
      <c r="T9">
        <v>58.7</v>
      </c>
      <c r="U9">
        <v>140.9</v>
      </c>
      <c r="V9" s="2">
        <v>0.61036195883605393</v>
      </c>
      <c r="W9">
        <v>0.1</v>
      </c>
      <c r="X9">
        <v>140.80000000000001</v>
      </c>
      <c r="Y9" s="2">
        <v>0.61079545454545447</v>
      </c>
    </row>
    <row r="10" spans="1:25" x14ac:dyDescent="0.2">
      <c r="A10" s="3" t="s">
        <v>24</v>
      </c>
      <c r="B10" s="18" t="s">
        <v>25</v>
      </c>
      <c r="C10">
        <v>9.1000000000000014</v>
      </c>
      <c r="D10">
        <v>9.3000000000000007</v>
      </c>
      <c r="E10">
        <v>0</v>
      </c>
      <c r="F10">
        <v>1.7</v>
      </c>
      <c r="G10">
        <v>-1.8999999999999986</v>
      </c>
      <c r="H10">
        <v>71.8</v>
      </c>
      <c r="I10" s="6">
        <v>0.12674094707520894</v>
      </c>
      <c r="J10">
        <v>0</v>
      </c>
      <c r="K10" s="5">
        <v>71.8</v>
      </c>
      <c r="L10" s="6">
        <v>0.12674094707520894</v>
      </c>
      <c r="N10" s="17">
        <v>401</v>
      </c>
      <c r="O10" t="s">
        <v>93</v>
      </c>
      <c r="P10">
        <v>95.2</v>
      </c>
      <c r="Q10">
        <v>39.400000000000006</v>
      </c>
      <c r="R10">
        <v>3.2</v>
      </c>
      <c r="S10">
        <v>0</v>
      </c>
      <c r="T10">
        <v>52.599999999999994</v>
      </c>
      <c r="U10">
        <v>263.5</v>
      </c>
      <c r="V10" s="2">
        <v>0.3612903225806452</v>
      </c>
      <c r="W10">
        <v>0</v>
      </c>
      <c r="X10">
        <v>263.5</v>
      </c>
      <c r="Y10" s="2">
        <v>0.3612903225806452</v>
      </c>
    </row>
    <row r="11" spans="1:25" x14ac:dyDescent="0.2">
      <c r="A11" s="3" t="s">
        <v>26</v>
      </c>
      <c r="B11" s="18" t="s">
        <v>27</v>
      </c>
      <c r="C11">
        <v>282.00000000000006</v>
      </c>
      <c r="D11">
        <v>195.3</v>
      </c>
      <c r="E11">
        <v>9</v>
      </c>
      <c r="F11">
        <v>0</v>
      </c>
      <c r="G11">
        <v>77.700000000000045</v>
      </c>
      <c r="H11">
        <v>317.60000000000008</v>
      </c>
      <c r="I11" s="6">
        <v>0.88790931989924426</v>
      </c>
      <c r="J11">
        <v>0</v>
      </c>
      <c r="K11" s="5">
        <v>317.60000000000008</v>
      </c>
      <c r="L11" s="6">
        <v>0.88790931989924426</v>
      </c>
      <c r="N11" s="17">
        <v>402</v>
      </c>
      <c r="O11" t="s">
        <v>155</v>
      </c>
      <c r="P11">
        <v>645.4</v>
      </c>
      <c r="Q11">
        <v>60.2</v>
      </c>
      <c r="R11">
        <v>60.5</v>
      </c>
      <c r="S11">
        <v>0</v>
      </c>
      <c r="T11">
        <v>524.69999999999993</v>
      </c>
      <c r="U11">
        <v>1583.5</v>
      </c>
      <c r="V11" s="2">
        <v>0.40757814966845596</v>
      </c>
      <c r="W11">
        <v>0</v>
      </c>
      <c r="X11">
        <v>1583.5</v>
      </c>
      <c r="Y11" s="2">
        <v>0.40757814966845596</v>
      </c>
    </row>
    <row r="12" spans="1:25" x14ac:dyDescent="0.2">
      <c r="A12" s="3" t="s">
        <v>28</v>
      </c>
      <c r="B12" s="18" t="s">
        <v>29</v>
      </c>
      <c r="C12">
        <v>10.299999999999999</v>
      </c>
      <c r="D12">
        <v>5.2</v>
      </c>
      <c r="E12">
        <v>0</v>
      </c>
      <c r="F12">
        <v>0</v>
      </c>
      <c r="G12">
        <v>5.0999999999999988</v>
      </c>
      <c r="H12">
        <v>10.4</v>
      </c>
      <c r="I12" s="6">
        <v>0.9903846153846152</v>
      </c>
      <c r="J12">
        <v>0</v>
      </c>
      <c r="K12" s="5">
        <v>10.4</v>
      </c>
      <c r="L12" s="6">
        <v>0.9903846153846152</v>
      </c>
      <c r="N12" s="17">
        <v>403</v>
      </c>
      <c r="O12" t="s">
        <v>156</v>
      </c>
      <c r="P12">
        <v>506.9</v>
      </c>
      <c r="Q12">
        <v>277.59999999999997</v>
      </c>
      <c r="R12">
        <v>41.5</v>
      </c>
      <c r="S12">
        <v>0</v>
      </c>
      <c r="T12">
        <v>187.8</v>
      </c>
      <c r="U12">
        <v>1225.4000000000001</v>
      </c>
      <c r="V12" s="2">
        <v>0.41366084543822418</v>
      </c>
      <c r="W12">
        <v>269.89999999999998</v>
      </c>
      <c r="X12">
        <v>955.50000000000011</v>
      </c>
      <c r="Y12" s="2">
        <v>0.5305075876504447</v>
      </c>
    </row>
    <row r="13" spans="1:25" x14ac:dyDescent="0.2">
      <c r="A13" s="3" t="s">
        <v>30</v>
      </c>
      <c r="B13" s="18" t="s">
        <v>31</v>
      </c>
      <c r="C13">
        <v>17.200000000000003</v>
      </c>
      <c r="D13">
        <v>6.3999999999999986</v>
      </c>
      <c r="E13">
        <v>0</v>
      </c>
      <c r="F13">
        <v>0</v>
      </c>
      <c r="G13">
        <v>10.800000000000004</v>
      </c>
      <c r="H13">
        <v>41.6</v>
      </c>
      <c r="I13" s="6">
        <v>0.41346153846153849</v>
      </c>
      <c r="J13">
        <v>0</v>
      </c>
      <c r="K13" s="5">
        <v>41.6</v>
      </c>
      <c r="L13" s="6">
        <v>0.41346153846153849</v>
      </c>
      <c r="N13" s="17">
        <v>404</v>
      </c>
      <c r="O13" t="s">
        <v>81</v>
      </c>
      <c r="P13">
        <v>25.700000000000003</v>
      </c>
      <c r="Q13">
        <v>11.2</v>
      </c>
      <c r="R13">
        <v>14.8</v>
      </c>
      <c r="S13">
        <v>0</v>
      </c>
      <c r="T13">
        <v>-0.29999999999999716</v>
      </c>
      <c r="U13">
        <v>680.4</v>
      </c>
      <c r="V13" s="2">
        <v>3.7771898883009997E-2</v>
      </c>
      <c r="W13">
        <v>0</v>
      </c>
      <c r="X13">
        <v>680.4</v>
      </c>
      <c r="Y13" s="2">
        <v>3.7771898883009997E-2</v>
      </c>
    </row>
    <row r="14" spans="1:25" x14ac:dyDescent="0.2">
      <c r="A14" s="3" t="s">
        <v>32</v>
      </c>
      <c r="B14" s="18" t="s">
        <v>33</v>
      </c>
      <c r="C14">
        <v>1.3000000000000003</v>
      </c>
      <c r="D14">
        <v>0.5</v>
      </c>
      <c r="E14">
        <v>0</v>
      </c>
      <c r="F14">
        <v>0</v>
      </c>
      <c r="G14">
        <v>0.80000000000000027</v>
      </c>
      <c r="H14">
        <v>90.399999999999991</v>
      </c>
      <c r="I14" s="6">
        <v>1.4380530973451332E-2</v>
      </c>
      <c r="J14">
        <v>0</v>
      </c>
      <c r="K14" s="5">
        <v>90.399999999999991</v>
      </c>
      <c r="L14" s="6">
        <v>1.4380530973451332E-2</v>
      </c>
      <c r="N14" s="17">
        <v>501</v>
      </c>
      <c r="O14" t="s">
        <v>157</v>
      </c>
      <c r="P14">
        <v>11</v>
      </c>
      <c r="Q14">
        <v>7.6</v>
      </c>
      <c r="R14">
        <v>0</v>
      </c>
      <c r="S14">
        <v>0</v>
      </c>
      <c r="T14">
        <v>3.4000000000000004</v>
      </c>
      <c r="U14">
        <v>16.5</v>
      </c>
      <c r="V14" s="2">
        <v>0.66666666666666663</v>
      </c>
      <c r="W14">
        <v>0</v>
      </c>
      <c r="X14">
        <v>16.5</v>
      </c>
      <c r="Y14" s="2">
        <v>0.66666666666666663</v>
      </c>
    </row>
    <row r="15" spans="1:25" x14ac:dyDescent="0.2">
      <c r="A15" s="3" t="s">
        <v>34</v>
      </c>
      <c r="B15" s="18" t="s">
        <v>35</v>
      </c>
      <c r="C15">
        <v>11.599999999999998</v>
      </c>
      <c r="D15">
        <v>3.4000000000000004</v>
      </c>
      <c r="E15">
        <v>0</v>
      </c>
      <c r="F15">
        <v>0</v>
      </c>
      <c r="G15">
        <v>8.1999999999999975</v>
      </c>
      <c r="H15">
        <v>11.599999999999998</v>
      </c>
      <c r="I15" s="6">
        <v>1</v>
      </c>
      <c r="J15">
        <v>0</v>
      </c>
      <c r="K15" s="5">
        <v>11.599999999999998</v>
      </c>
      <c r="L15" s="6">
        <v>1</v>
      </c>
      <c r="N15" s="17">
        <v>502</v>
      </c>
      <c r="O15" t="s">
        <v>158</v>
      </c>
      <c r="P15">
        <v>0.4</v>
      </c>
      <c r="Q15">
        <v>0.2</v>
      </c>
      <c r="R15">
        <v>0</v>
      </c>
      <c r="S15">
        <v>0</v>
      </c>
      <c r="T15">
        <v>0.2</v>
      </c>
      <c r="U15">
        <v>0.7</v>
      </c>
      <c r="V15" s="2">
        <v>0.57142857142857151</v>
      </c>
      <c r="W15">
        <v>0</v>
      </c>
      <c r="X15">
        <v>0.7</v>
      </c>
      <c r="Y15" s="2">
        <v>0.57142857142857151</v>
      </c>
    </row>
    <row r="16" spans="1:25" x14ac:dyDescent="0.2">
      <c r="A16" s="3" t="s">
        <v>36</v>
      </c>
      <c r="B16" s="18" t="s">
        <v>37</v>
      </c>
      <c r="C16">
        <v>200</v>
      </c>
      <c r="D16">
        <v>110.39999999999999</v>
      </c>
      <c r="E16">
        <v>0</v>
      </c>
      <c r="F16">
        <v>0</v>
      </c>
      <c r="G16">
        <v>89.600000000000009</v>
      </c>
      <c r="H16">
        <v>261.09999999999997</v>
      </c>
      <c r="I16" s="6">
        <v>0.76599004212945243</v>
      </c>
      <c r="J16">
        <v>8.8000000000000007</v>
      </c>
      <c r="K16" s="5">
        <v>252.29999999999995</v>
      </c>
      <c r="L16" s="6">
        <v>0.79270709472849799</v>
      </c>
      <c r="N16" s="17">
        <v>503</v>
      </c>
      <c r="O16" t="s">
        <v>159</v>
      </c>
      <c r="P16">
        <v>52.6</v>
      </c>
      <c r="Q16">
        <v>10.3</v>
      </c>
      <c r="R16">
        <v>0</v>
      </c>
      <c r="S16">
        <v>0</v>
      </c>
      <c r="T16">
        <v>42.3</v>
      </c>
      <c r="U16">
        <v>64.199999999999989</v>
      </c>
      <c r="V16" s="2">
        <v>0.81931464174454849</v>
      </c>
      <c r="W16">
        <v>3.3000000000000003</v>
      </c>
      <c r="X16">
        <v>60.899999999999991</v>
      </c>
      <c r="Y16" s="2">
        <v>0.86371100164203629</v>
      </c>
    </row>
    <row r="17" spans="1:25" x14ac:dyDescent="0.2">
      <c r="A17" s="3" t="s">
        <v>38</v>
      </c>
      <c r="B17" s="18" t="s">
        <v>39</v>
      </c>
      <c r="C17">
        <v>40.4</v>
      </c>
      <c r="D17">
        <v>20.100000000000001</v>
      </c>
      <c r="E17">
        <v>0</v>
      </c>
      <c r="F17">
        <v>0</v>
      </c>
      <c r="G17">
        <v>20.299999999999997</v>
      </c>
      <c r="H17">
        <v>42.9</v>
      </c>
      <c r="I17" s="6">
        <v>0.9417249417249417</v>
      </c>
      <c r="J17">
        <v>0</v>
      </c>
      <c r="K17" s="5">
        <v>42.9</v>
      </c>
      <c r="L17" s="6">
        <v>0.9417249417249417</v>
      </c>
      <c r="N17" s="17">
        <v>504</v>
      </c>
      <c r="O17" t="s">
        <v>160</v>
      </c>
      <c r="P17">
        <v>35.600000000000009</v>
      </c>
      <c r="Q17">
        <v>17.3</v>
      </c>
      <c r="R17">
        <v>0</v>
      </c>
      <c r="S17">
        <v>0</v>
      </c>
      <c r="T17">
        <v>18.300000000000008</v>
      </c>
      <c r="U17">
        <v>78.599999999999994</v>
      </c>
      <c r="V17" s="2">
        <v>0.45292620865139965</v>
      </c>
      <c r="W17">
        <v>3.4</v>
      </c>
      <c r="X17">
        <v>75.199999999999989</v>
      </c>
      <c r="Y17" s="2">
        <v>0.47340425531914915</v>
      </c>
    </row>
    <row r="18" spans="1:25" x14ac:dyDescent="0.2">
      <c r="A18" s="3" t="s">
        <v>40</v>
      </c>
      <c r="B18" s="18" t="s">
        <v>41</v>
      </c>
      <c r="C18">
        <v>3.8</v>
      </c>
      <c r="D18">
        <v>1</v>
      </c>
      <c r="E18">
        <v>0</v>
      </c>
      <c r="F18">
        <v>0</v>
      </c>
      <c r="G18">
        <v>2.8</v>
      </c>
      <c r="H18">
        <v>7.8</v>
      </c>
      <c r="I18" s="6">
        <v>0.48717948717948717</v>
      </c>
      <c r="J18">
        <v>0</v>
      </c>
      <c r="K18" s="5">
        <v>7.8</v>
      </c>
      <c r="L18" s="6">
        <v>0.48717948717948717</v>
      </c>
      <c r="N18" s="17">
        <v>505</v>
      </c>
      <c r="O18" t="s">
        <v>161</v>
      </c>
      <c r="P18">
        <v>4.3999999999999995</v>
      </c>
      <c r="Q18">
        <v>1.1000000000000001</v>
      </c>
      <c r="R18">
        <v>0</v>
      </c>
      <c r="S18">
        <v>0</v>
      </c>
      <c r="T18">
        <v>3.2999999999999994</v>
      </c>
      <c r="U18">
        <v>8.5</v>
      </c>
      <c r="V18" s="2">
        <v>0.51764705882352935</v>
      </c>
      <c r="W18">
        <v>0</v>
      </c>
      <c r="X18">
        <v>8.5</v>
      </c>
      <c r="Y18" s="2">
        <v>0.51764705882352935</v>
      </c>
    </row>
    <row r="19" spans="1:25" x14ac:dyDescent="0.2">
      <c r="A19" s="3" t="s">
        <v>42</v>
      </c>
      <c r="B19" s="18" t="s">
        <v>43</v>
      </c>
      <c r="C19">
        <v>18.900000000000002</v>
      </c>
      <c r="D19">
        <v>13.8</v>
      </c>
      <c r="E19">
        <v>0</v>
      </c>
      <c r="F19">
        <v>0</v>
      </c>
      <c r="G19">
        <v>5.1000000000000014</v>
      </c>
      <c r="H19">
        <v>23.8</v>
      </c>
      <c r="I19" s="6">
        <v>0.79411764705882359</v>
      </c>
      <c r="J19">
        <v>0</v>
      </c>
      <c r="K19" s="5">
        <v>23.8</v>
      </c>
      <c r="L19" s="6">
        <v>0.79411764705882359</v>
      </c>
      <c r="N19" s="17">
        <v>506</v>
      </c>
      <c r="O19" t="s">
        <v>162</v>
      </c>
      <c r="P19">
        <v>13.6</v>
      </c>
      <c r="Q19">
        <v>5</v>
      </c>
      <c r="R19">
        <v>0</v>
      </c>
      <c r="S19">
        <v>0</v>
      </c>
      <c r="T19">
        <v>8.6</v>
      </c>
      <c r="U19">
        <v>13.6</v>
      </c>
      <c r="V19" s="2">
        <v>1</v>
      </c>
      <c r="W19">
        <v>0</v>
      </c>
      <c r="X19">
        <v>13.6</v>
      </c>
      <c r="Y19" s="2">
        <v>1</v>
      </c>
    </row>
    <row r="20" spans="1:25" x14ac:dyDescent="0.2">
      <c r="A20" s="3" t="s">
        <v>44</v>
      </c>
      <c r="B20" s="18" t="s">
        <v>45</v>
      </c>
      <c r="C20">
        <v>750.40000000000009</v>
      </c>
      <c r="D20">
        <v>102.69999999999999</v>
      </c>
      <c r="E20">
        <v>60.5</v>
      </c>
      <c r="F20">
        <v>0</v>
      </c>
      <c r="G20">
        <v>587.20000000000005</v>
      </c>
      <c r="H20">
        <v>1771.6999999999998</v>
      </c>
      <c r="I20" s="6">
        <v>0.42354800474120913</v>
      </c>
      <c r="J20">
        <v>4.8999999999999995</v>
      </c>
      <c r="K20" s="5">
        <v>1766.7999999999997</v>
      </c>
      <c r="L20" s="6">
        <v>0.42472266244057066</v>
      </c>
      <c r="N20" s="17">
        <v>507</v>
      </c>
      <c r="O20" t="s">
        <v>163</v>
      </c>
      <c r="P20">
        <v>44.599999999999994</v>
      </c>
      <c r="Q20">
        <v>12.8</v>
      </c>
      <c r="R20">
        <v>0</v>
      </c>
      <c r="S20">
        <v>0</v>
      </c>
      <c r="T20">
        <v>31.799999999999994</v>
      </c>
      <c r="U20">
        <v>67.8</v>
      </c>
      <c r="V20" s="2">
        <v>0.65781710914454272</v>
      </c>
      <c r="W20">
        <v>0</v>
      </c>
      <c r="X20">
        <v>67.8</v>
      </c>
      <c r="Y20" s="2">
        <v>0.65781710914454272</v>
      </c>
    </row>
    <row r="21" spans="1:25" x14ac:dyDescent="0.2">
      <c r="A21" s="3" t="s">
        <v>46</v>
      </c>
      <c r="B21" s="18" t="s">
        <v>47</v>
      </c>
      <c r="C21">
        <v>40.099999999999994</v>
      </c>
      <c r="D21">
        <v>25.8</v>
      </c>
      <c r="E21">
        <v>0</v>
      </c>
      <c r="F21">
        <v>0</v>
      </c>
      <c r="G21">
        <v>14.299999999999994</v>
      </c>
      <c r="H21">
        <v>40.199999999999996</v>
      </c>
      <c r="I21" s="6">
        <v>0.99751243781094523</v>
      </c>
      <c r="J21">
        <v>0</v>
      </c>
      <c r="K21" s="5">
        <v>40.199999999999996</v>
      </c>
      <c r="L21" s="6">
        <v>0.99751243781094523</v>
      </c>
      <c r="N21" s="17">
        <v>508</v>
      </c>
      <c r="O21" t="s">
        <v>164</v>
      </c>
      <c r="P21">
        <v>22.8</v>
      </c>
      <c r="Q21">
        <v>20</v>
      </c>
      <c r="R21">
        <v>0</v>
      </c>
      <c r="S21">
        <v>2.1</v>
      </c>
      <c r="T21">
        <v>0.69999999999999929</v>
      </c>
      <c r="U21">
        <v>129.1</v>
      </c>
      <c r="V21" s="2">
        <v>0.17660728117738189</v>
      </c>
      <c r="W21">
        <v>0</v>
      </c>
      <c r="X21">
        <v>129.1</v>
      </c>
      <c r="Y21" s="2">
        <v>0.17660728117738189</v>
      </c>
    </row>
    <row r="22" spans="1:25" x14ac:dyDescent="0.2">
      <c r="A22" s="3" t="s">
        <v>48</v>
      </c>
      <c r="B22" s="18" t="s">
        <v>49</v>
      </c>
      <c r="C22">
        <v>1</v>
      </c>
      <c r="D22">
        <v>11.6</v>
      </c>
      <c r="E22">
        <v>0</v>
      </c>
      <c r="F22">
        <v>0</v>
      </c>
      <c r="G22">
        <v>-10.6</v>
      </c>
      <c r="H22">
        <v>36.299999999999997</v>
      </c>
      <c r="I22" s="6">
        <v>2.7548209366391185E-2</v>
      </c>
      <c r="J22">
        <v>0</v>
      </c>
      <c r="K22" s="5">
        <v>36.299999999999997</v>
      </c>
      <c r="L22" s="6">
        <v>2.7548209366391185E-2</v>
      </c>
      <c r="N22" s="17">
        <v>509</v>
      </c>
      <c r="O22" t="s">
        <v>165</v>
      </c>
      <c r="P22">
        <v>48.9</v>
      </c>
      <c r="Q22">
        <v>10.9</v>
      </c>
      <c r="R22">
        <v>0</v>
      </c>
      <c r="S22">
        <v>0.4</v>
      </c>
      <c r="T22">
        <v>37.599999999999994</v>
      </c>
      <c r="U22">
        <v>77.8</v>
      </c>
      <c r="V22" s="2">
        <v>0.62853470437018</v>
      </c>
      <c r="W22">
        <v>0</v>
      </c>
      <c r="X22">
        <v>77.8</v>
      </c>
      <c r="Y22" s="2">
        <v>0.62853470437018</v>
      </c>
    </row>
    <row r="23" spans="1:25" x14ac:dyDescent="0.2">
      <c r="A23" s="3" t="s">
        <v>50</v>
      </c>
      <c r="B23" s="18" t="s">
        <v>51</v>
      </c>
      <c r="C23">
        <v>4.5</v>
      </c>
      <c r="D23">
        <v>2.6</v>
      </c>
      <c r="E23">
        <v>0</v>
      </c>
      <c r="F23">
        <v>0</v>
      </c>
      <c r="G23">
        <v>1.9</v>
      </c>
      <c r="H23">
        <v>4.5</v>
      </c>
      <c r="I23" s="6">
        <v>1</v>
      </c>
      <c r="J23">
        <v>0</v>
      </c>
      <c r="K23" s="5">
        <v>4.5</v>
      </c>
      <c r="L23" s="6">
        <v>1</v>
      </c>
      <c r="N23" s="17">
        <v>510</v>
      </c>
      <c r="O23" t="s">
        <v>166</v>
      </c>
      <c r="P23">
        <v>6</v>
      </c>
      <c r="Q23">
        <v>3.6</v>
      </c>
      <c r="R23">
        <v>0</v>
      </c>
      <c r="S23">
        <v>0</v>
      </c>
      <c r="T23">
        <v>2.4</v>
      </c>
      <c r="U23">
        <v>34.699999999999996</v>
      </c>
      <c r="V23" s="2">
        <v>0.1729106628242075</v>
      </c>
      <c r="W23">
        <v>0</v>
      </c>
      <c r="X23">
        <v>34.699999999999996</v>
      </c>
      <c r="Y23" s="2">
        <v>0.1729106628242075</v>
      </c>
    </row>
    <row r="24" spans="1:25" x14ac:dyDescent="0.2">
      <c r="A24" s="3" t="s">
        <v>52</v>
      </c>
      <c r="B24" s="18" t="s">
        <v>53</v>
      </c>
      <c r="C24">
        <v>6.6000000000000005</v>
      </c>
      <c r="D24">
        <v>7.1</v>
      </c>
      <c r="E24">
        <v>0</v>
      </c>
      <c r="F24">
        <v>0.1</v>
      </c>
      <c r="G24">
        <v>-0.59999999999999876</v>
      </c>
      <c r="H24">
        <v>16.100000000000001</v>
      </c>
      <c r="I24" s="6">
        <v>0.40993788819875776</v>
      </c>
      <c r="J24">
        <v>0</v>
      </c>
      <c r="K24" s="5">
        <v>16.100000000000001</v>
      </c>
      <c r="L24" s="6">
        <v>0.40993788819875776</v>
      </c>
      <c r="N24" s="17">
        <v>511</v>
      </c>
      <c r="O24" t="s">
        <v>167</v>
      </c>
      <c r="P24">
        <v>171.8</v>
      </c>
      <c r="Q24">
        <v>44.100000000000009</v>
      </c>
      <c r="R24">
        <v>0</v>
      </c>
      <c r="S24">
        <v>2.8</v>
      </c>
      <c r="T24">
        <v>124.9</v>
      </c>
      <c r="U24">
        <v>422.2</v>
      </c>
      <c r="V24" s="2">
        <v>0.40691615348176224</v>
      </c>
      <c r="W24">
        <v>0.3</v>
      </c>
      <c r="X24">
        <v>421.9</v>
      </c>
      <c r="Y24" s="2">
        <v>0.40720549893339658</v>
      </c>
    </row>
    <row r="25" spans="1:25" x14ac:dyDescent="0.2">
      <c r="A25" s="3" t="s">
        <v>54</v>
      </c>
      <c r="B25" s="18" t="s">
        <v>55</v>
      </c>
      <c r="C25">
        <v>86.100000000000009</v>
      </c>
      <c r="D25">
        <v>50.9</v>
      </c>
      <c r="E25">
        <v>0</v>
      </c>
      <c r="F25">
        <v>0</v>
      </c>
      <c r="G25">
        <v>35.20000000000001</v>
      </c>
      <c r="H25">
        <v>88.500000000000014</v>
      </c>
      <c r="I25" s="6">
        <v>0.97288135593220337</v>
      </c>
      <c r="J25">
        <v>0</v>
      </c>
      <c r="K25" s="5">
        <v>88.500000000000014</v>
      </c>
      <c r="L25" s="6">
        <v>0.97288135593220337</v>
      </c>
      <c r="N25" s="17">
        <v>601</v>
      </c>
      <c r="O25" t="s">
        <v>168</v>
      </c>
      <c r="P25">
        <v>11.8</v>
      </c>
      <c r="Q25">
        <v>25.3</v>
      </c>
      <c r="R25">
        <v>0</v>
      </c>
      <c r="S25">
        <v>0.8</v>
      </c>
      <c r="T25">
        <v>-14.3</v>
      </c>
      <c r="U25">
        <v>95.7</v>
      </c>
      <c r="V25" s="2">
        <v>0.1233019853709509</v>
      </c>
      <c r="W25">
        <v>0</v>
      </c>
      <c r="X25">
        <v>95.7</v>
      </c>
      <c r="Y25" s="2">
        <v>0.1233019853709509</v>
      </c>
    </row>
    <row r="26" spans="1:25" x14ac:dyDescent="0.2">
      <c r="A26" s="3" t="s">
        <v>56</v>
      </c>
      <c r="B26" t="s">
        <v>57</v>
      </c>
      <c r="C26">
        <v>2.9000000000000004</v>
      </c>
      <c r="D26">
        <v>0.6</v>
      </c>
      <c r="E26">
        <v>0</v>
      </c>
      <c r="F26">
        <v>0</v>
      </c>
      <c r="G26">
        <v>2.3000000000000003</v>
      </c>
      <c r="H26">
        <v>3.0999999999999996</v>
      </c>
      <c r="I26" s="6">
        <v>0.9354838709677421</v>
      </c>
      <c r="J26">
        <v>0</v>
      </c>
      <c r="K26" s="5">
        <v>3.0999999999999996</v>
      </c>
      <c r="L26" s="6">
        <v>0.9354838709677421</v>
      </c>
      <c r="N26" s="17">
        <v>602</v>
      </c>
      <c r="O26" t="s">
        <v>169</v>
      </c>
      <c r="P26">
        <v>25</v>
      </c>
      <c r="Q26">
        <v>12.2</v>
      </c>
      <c r="R26">
        <v>0</v>
      </c>
      <c r="S26">
        <v>3.1</v>
      </c>
      <c r="T26">
        <v>9.7000000000000011</v>
      </c>
      <c r="U26">
        <v>121</v>
      </c>
      <c r="V26" s="2">
        <v>0.20661157024793389</v>
      </c>
      <c r="W26">
        <v>0</v>
      </c>
      <c r="X26">
        <v>121</v>
      </c>
      <c r="Y26" s="2">
        <v>0.20661157024793389</v>
      </c>
    </row>
    <row r="27" spans="1:25" x14ac:dyDescent="0.2">
      <c r="A27" s="3" t="s">
        <v>58</v>
      </c>
      <c r="B27" s="18" t="s">
        <v>59</v>
      </c>
      <c r="C27">
        <v>3.4</v>
      </c>
      <c r="D27">
        <v>1.9</v>
      </c>
      <c r="E27">
        <v>0</v>
      </c>
      <c r="F27">
        <v>0</v>
      </c>
      <c r="G27">
        <v>1.5</v>
      </c>
      <c r="H27">
        <v>4.5999999999999996</v>
      </c>
      <c r="I27" s="6">
        <v>0.73913043478260876</v>
      </c>
      <c r="J27">
        <v>0</v>
      </c>
      <c r="K27" s="5">
        <v>4.5999999999999996</v>
      </c>
      <c r="L27" s="6">
        <v>0.73913043478260876</v>
      </c>
      <c r="N27" s="17">
        <v>603</v>
      </c>
      <c r="O27" t="s">
        <v>170</v>
      </c>
      <c r="P27">
        <v>51.2</v>
      </c>
      <c r="Q27">
        <v>33.1</v>
      </c>
      <c r="R27">
        <v>0</v>
      </c>
      <c r="S27">
        <v>3.8</v>
      </c>
      <c r="T27">
        <v>14.300000000000004</v>
      </c>
      <c r="U27">
        <v>129.1</v>
      </c>
      <c r="V27" s="2">
        <v>0.39659178931061195</v>
      </c>
      <c r="W27">
        <v>0</v>
      </c>
      <c r="X27">
        <v>129.1</v>
      </c>
      <c r="Y27" s="2">
        <v>0.39659178931061195</v>
      </c>
    </row>
    <row r="28" spans="1:25" x14ac:dyDescent="0.2">
      <c r="A28" s="3" t="s">
        <v>60</v>
      </c>
      <c r="B28" s="18" t="s">
        <v>61</v>
      </c>
      <c r="C28">
        <v>67</v>
      </c>
      <c r="D28">
        <v>30.599999999999994</v>
      </c>
      <c r="E28">
        <v>0</v>
      </c>
      <c r="F28">
        <v>0</v>
      </c>
      <c r="G28">
        <v>36.400000000000006</v>
      </c>
      <c r="H28">
        <v>67</v>
      </c>
      <c r="I28" s="6">
        <v>1</v>
      </c>
      <c r="J28">
        <v>0</v>
      </c>
      <c r="K28" s="5">
        <v>67</v>
      </c>
      <c r="L28" s="6">
        <v>1</v>
      </c>
      <c r="N28" s="17">
        <v>604</v>
      </c>
      <c r="O28" t="s">
        <v>171</v>
      </c>
      <c r="P28">
        <v>2.8000000000000003</v>
      </c>
      <c r="Q28">
        <v>12.7</v>
      </c>
      <c r="R28">
        <v>0</v>
      </c>
      <c r="S28">
        <v>1.6</v>
      </c>
      <c r="T28">
        <v>-11.499999999999998</v>
      </c>
      <c r="U28">
        <v>48.1</v>
      </c>
      <c r="V28" s="2">
        <v>5.8212058212058215E-2</v>
      </c>
      <c r="W28">
        <v>0</v>
      </c>
      <c r="X28">
        <v>48.1</v>
      </c>
      <c r="Y28" s="2">
        <v>5.8212058212058215E-2</v>
      </c>
    </row>
    <row r="29" spans="1:25" x14ac:dyDescent="0.2">
      <c r="A29" s="3" t="s">
        <v>62</v>
      </c>
      <c r="B29" s="18" t="s">
        <v>63</v>
      </c>
      <c r="C29">
        <v>10</v>
      </c>
      <c r="D29">
        <v>4.7999999999999989</v>
      </c>
      <c r="E29">
        <v>0</v>
      </c>
      <c r="F29">
        <v>0</v>
      </c>
      <c r="G29">
        <v>5.2000000000000011</v>
      </c>
      <c r="H29">
        <v>27.400000000000002</v>
      </c>
      <c r="I29" s="6">
        <v>0.36496350364963503</v>
      </c>
      <c r="J29">
        <v>0</v>
      </c>
      <c r="K29" s="5">
        <v>27.400000000000002</v>
      </c>
      <c r="L29" s="6">
        <v>0.36496350364963503</v>
      </c>
      <c r="N29" s="17">
        <v>605</v>
      </c>
      <c r="O29" t="s">
        <v>172</v>
      </c>
      <c r="P29">
        <v>0.3</v>
      </c>
      <c r="Q29">
        <v>0</v>
      </c>
      <c r="R29">
        <v>0</v>
      </c>
      <c r="S29">
        <v>0</v>
      </c>
      <c r="T29">
        <v>0.3</v>
      </c>
      <c r="U29">
        <v>0.3</v>
      </c>
      <c r="V29" s="2">
        <v>1</v>
      </c>
      <c r="W29">
        <v>0</v>
      </c>
      <c r="X29">
        <v>0.3</v>
      </c>
      <c r="Y29" s="2">
        <v>1</v>
      </c>
    </row>
    <row r="30" spans="1:25" x14ac:dyDescent="0.2">
      <c r="A30" s="3" t="s">
        <v>64</v>
      </c>
      <c r="B30" s="18" t="s">
        <v>65</v>
      </c>
      <c r="C30">
        <v>8.3000000000000007</v>
      </c>
      <c r="D30">
        <v>7.3000000000000007</v>
      </c>
      <c r="E30">
        <v>0</v>
      </c>
      <c r="F30">
        <v>0.1</v>
      </c>
      <c r="G30">
        <v>0.90000000000000036</v>
      </c>
      <c r="H30">
        <v>26.5</v>
      </c>
      <c r="I30" s="6">
        <v>0.31320754716981136</v>
      </c>
      <c r="J30">
        <v>0</v>
      </c>
      <c r="K30" s="5">
        <v>26.5</v>
      </c>
      <c r="L30" s="6">
        <v>0.31320754716981136</v>
      </c>
      <c r="N30" s="17">
        <v>606</v>
      </c>
      <c r="O30" t="s">
        <v>173</v>
      </c>
      <c r="P30">
        <v>28.099999999999998</v>
      </c>
      <c r="Q30">
        <v>19.799999999999997</v>
      </c>
      <c r="R30">
        <v>0</v>
      </c>
      <c r="S30">
        <v>0</v>
      </c>
      <c r="T30">
        <v>8.3000000000000007</v>
      </c>
      <c r="U30">
        <v>31.699999999999996</v>
      </c>
      <c r="V30" s="2">
        <v>0.88643533123028395</v>
      </c>
      <c r="W30">
        <v>0</v>
      </c>
      <c r="X30">
        <v>31.699999999999996</v>
      </c>
      <c r="Y30" s="2">
        <v>0.88643533123028395</v>
      </c>
    </row>
    <row r="31" spans="1:25" x14ac:dyDescent="0.2">
      <c r="A31" s="3" t="s">
        <v>66</v>
      </c>
      <c r="B31" s="18" t="s">
        <v>67</v>
      </c>
      <c r="C31">
        <v>4.5999999999999996</v>
      </c>
      <c r="D31">
        <v>14.3</v>
      </c>
      <c r="E31">
        <v>23.8</v>
      </c>
      <c r="F31">
        <v>0</v>
      </c>
      <c r="G31">
        <v>-33.5</v>
      </c>
      <c r="H31">
        <v>564.30000000000007</v>
      </c>
      <c r="I31" s="6">
        <v>8.1516923622186772E-3</v>
      </c>
      <c r="J31">
        <v>269.89999999999998</v>
      </c>
      <c r="K31" s="5">
        <v>294.40000000000009</v>
      </c>
      <c r="L31" s="6">
        <v>1.5624999999999995E-2</v>
      </c>
      <c r="N31" s="17">
        <v>607</v>
      </c>
      <c r="O31" t="s">
        <v>174</v>
      </c>
      <c r="P31">
        <v>94.5</v>
      </c>
      <c r="Q31">
        <v>72.2</v>
      </c>
      <c r="R31">
        <v>0</v>
      </c>
      <c r="S31">
        <v>1.3</v>
      </c>
      <c r="T31">
        <v>21</v>
      </c>
      <c r="U31">
        <v>145.4</v>
      </c>
      <c r="V31" s="2">
        <v>0.64993122420907834</v>
      </c>
      <c r="W31">
        <v>0</v>
      </c>
      <c r="X31">
        <v>145.4</v>
      </c>
      <c r="Y31" s="2">
        <v>0.64993122420907834</v>
      </c>
    </row>
    <row r="32" spans="1:25" x14ac:dyDescent="0.2">
      <c r="A32" s="3" t="s">
        <v>68</v>
      </c>
      <c r="B32" s="18" t="s">
        <v>69</v>
      </c>
      <c r="C32">
        <v>19.900000000000002</v>
      </c>
      <c r="D32">
        <v>21.6</v>
      </c>
      <c r="E32">
        <v>0</v>
      </c>
      <c r="F32">
        <v>3.0999999999999996</v>
      </c>
      <c r="G32">
        <v>-4.8000000000000007</v>
      </c>
      <c r="H32">
        <v>118.6</v>
      </c>
      <c r="I32" s="6">
        <v>0.16779089376053966</v>
      </c>
      <c r="J32">
        <v>0.3</v>
      </c>
      <c r="K32" s="5">
        <v>118.3</v>
      </c>
      <c r="L32" s="6">
        <v>0.16821639898562979</v>
      </c>
      <c r="N32" s="17">
        <v>608</v>
      </c>
      <c r="O32" t="s">
        <v>175</v>
      </c>
      <c r="P32">
        <v>72.600000000000009</v>
      </c>
      <c r="Q32">
        <v>0</v>
      </c>
      <c r="R32">
        <v>0</v>
      </c>
      <c r="S32">
        <v>0</v>
      </c>
      <c r="T32">
        <v>72.600000000000009</v>
      </c>
      <c r="U32">
        <v>72.600000000000009</v>
      </c>
      <c r="V32" s="2">
        <v>1</v>
      </c>
      <c r="W32">
        <v>0</v>
      </c>
      <c r="X32">
        <v>72.600000000000009</v>
      </c>
      <c r="Y32" s="2">
        <v>1</v>
      </c>
    </row>
    <row r="33" spans="1:25" x14ac:dyDescent="0.2">
      <c r="A33" s="3" t="s">
        <v>70</v>
      </c>
      <c r="B33" s="18" t="s">
        <v>71</v>
      </c>
      <c r="C33">
        <v>8.6999999999999993</v>
      </c>
      <c r="D33">
        <v>1.5</v>
      </c>
      <c r="E33">
        <v>0</v>
      </c>
      <c r="F33">
        <v>0</v>
      </c>
      <c r="G33">
        <v>7.1999999999999993</v>
      </c>
      <c r="H33">
        <v>13.399999999999999</v>
      </c>
      <c r="I33" s="6">
        <v>0.64925373134328357</v>
      </c>
      <c r="J33">
        <v>0</v>
      </c>
      <c r="K33" s="5">
        <v>13.399999999999999</v>
      </c>
      <c r="L33" s="6">
        <v>0.64925373134328357</v>
      </c>
      <c r="N33" s="17">
        <v>609</v>
      </c>
      <c r="O33" t="s">
        <v>176</v>
      </c>
      <c r="P33">
        <v>96.8</v>
      </c>
      <c r="Q33">
        <v>62.800000000000004</v>
      </c>
      <c r="R33">
        <v>0</v>
      </c>
      <c r="S33">
        <v>0</v>
      </c>
      <c r="T33">
        <v>33.999999999999993</v>
      </c>
      <c r="U33">
        <v>97</v>
      </c>
      <c r="V33" s="2">
        <v>0.99793814432989691</v>
      </c>
      <c r="W33">
        <v>0</v>
      </c>
      <c r="X33">
        <v>97</v>
      </c>
      <c r="Y33" s="2">
        <v>0.99793814432989691</v>
      </c>
    </row>
    <row r="34" spans="1:25" x14ac:dyDescent="0.2">
      <c r="A34" s="3" t="s">
        <v>72</v>
      </c>
      <c r="B34" s="18" t="s">
        <v>73</v>
      </c>
      <c r="C34">
        <v>522.40000000000009</v>
      </c>
      <c r="D34">
        <v>246.89999999999998</v>
      </c>
      <c r="E34">
        <v>76.5</v>
      </c>
      <c r="F34">
        <v>0</v>
      </c>
      <c r="G34">
        <v>199.00000000000011</v>
      </c>
      <c r="H34">
        <v>832.90000000000032</v>
      </c>
      <c r="I34" s="6">
        <v>0.62720614719654211</v>
      </c>
      <c r="J34">
        <v>0</v>
      </c>
      <c r="K34" s="5">
        <v>832.90000000000032</v>
      </c>
      <c r="L34" s="6">
        <v>0.62720614719654211</v>
      </c>
      <c r="N34" s="17">
        <v>610</v>
      </c>
      <c r="O34" t="s">
        <v>177</v>
      </c>
      <c r="P34">
        <v>14.999999999999998</v>
      </c>
      <c r="Q34">
        <v>9.6999999999999993</v>
      </c>
      <c r="R34">
        <v>0</v>
      </c>
      <c r="S34">
        <v>0</v>
      </c>
      <c r="T34">
        <v>5.2999999999999989</v>
      </c>
      <c r="U34">
        <v>15.7</v>
      </c>
      <c r="V34" s="2">
        <v>0.9554140127388534</v>
      </c>
      <c r="W34">
        <v>0</v>
      </c>
      <c r="X34">
        <v>15.7</v>
      </c>
      <c r="Y34" s="2">
        <v>0.9554140127388534</v>
      </c>
    </row>
    <row r="35" spans="1:25" x14ac:dyDescent="0.2">
      <c r="A35" s="3" t="s">
        <v>74</v>
      </c>
      <c r="B35" s="18" t="s">
        <v>75</v>
      </c>
      <c r="C35">
        <v>177.8</v>
      </c>
      <c r="D35">
        <v>50.000000000000007</v>
      </c>
      <c r="E35">
        <v>0</v>
      </c>
      <c r="F35">
        <v>1.6</v>
      </c>
      <c r="G35">
        <v>126.2</v>
      </c>
      <c r="H35">
        <v>412.3</v>
      </c>
      <c r="I35" s="6">
        <v>0.43123938879456708</v>
      </c>
      <c r="J35">
        <v>0</v>
      </c>
      <c r="K35" s="5">
        <v>412.3</v>
      </c>
      <c r="L35" s="6">
        <v>0.43123938879456708</v>
      </c>
      <c r="N35" s="17">
        <v>701</v>
      </c>
      <c r="O35" t="s">
        <v>178</v>
      </c>
      <c r="P35">
        <v>1.9</v>
      </c>
      <c r="Q35">
        <v>1.2</v>
      </c>
      <c r="R35">
        <v>0</v>
      </c>
      <c r="S35">
        <v>0</v>
      </c>
      <c r="T35">
        <v>0.7</v>
      </c>
      <c r="U35">
        <v>1.9</v>
      </c>
      <c r="V35" s="2">
        <v>1</v>
      </c>
      <c r="W35">
        <v>0</v>
      </c>
      <c r="X35">
        <v>1.9</v>
      </c>
      <c r="Y35" s="2">
        <v>1</v>
      </c>
    </row>
    <row r="36" spans="1:25" x14ac:dyDescent="0.2">
      <c r="A36" s="3" t="s">
        <v>76</v>
      </c>
      <c r="B36" s="18" t="s">
        <v>77</v>
      </c>
      <c r="C36">
        <v>7.6999999999999993</v>
      </c>
      <c r="D36">
        <v>6.2</v>
      </c>
      <c r="E36">
        <v>0</v>
      </c>
      <c r="F36">
        <v>0</v>
      </c>
      <c r="G36">
        <v>1.4999999999999991</v>
      </c>
      <c r="H36">
        <v>9.6999999999999993</v>
      </c>
      <c r="I36" s="6">
        <v>0.79381443298969068</v>
      </c>
      <c r="J36">
        <v>0</v>
      </c>
      <c r="K36" s="5">
        <v>9.6999999999999993</v>
      </c>
      <c r="L36" s="6">
        <v>0.79381443298969068</v>
      </c>
      <c r="N36" s="17">
        <v>702</v>
      </c>
      <c r="O36" t="s">
        <v>179</v>
      </c>
      <c r="P36">
        <v>5.3999999999999995</v>
      </c>
      <c r="Q36">
        <v>6.8</v>
      </c>
      <c r="R36">
        <v>0</v>
      </c>
      <c r="S36">
        <v>0</v>
      </c>
      <c r="T36">
        <v>-1.4000000000000004</v>
      </c>
      <c r="U36">
        <v>14.9</v>
      </c>
      <c r="V36" s="2">
        <v>0.36241610738255031</v>
      </c>
      <c r="W36">
        <v>0</v>
      </c>
      <c r="X36">
        <v>14.9</v>
      </c>
      <c r="Y36" s="2">
        <v>0.36241610738255031</v>
      </c>
    </row>
    <row r="37" spans="1:25" x14ac:dyDescent="0.2">
      <c r="A37" s="3" t="s">
        <v>78</v>
      </c>
      <c r="B37" s="18" t="s">
        <v>79</v>
      </c>
      <c r="C37">
        <v>422.80000000000047</v>
      </c>
      <c r="D37">
        <v>180.59999999999997</v>
      </c>
      <c r="E37">
        <v>36.200000000000003</v>
      </c>
      <c r="F37">
        <v>0</v>
      </c>
      <c r="G37">
        <v>206.00000000000051</v>
      </c>
      <c r="H37">
        <v>580.30000000000041</v>
      </c>
      <c r="I37" s="6">
        <v>0.72858866103739472</v>
      </c>
      <c r="J37">
        <v>12</v>
      </c>
      <c r="K37" s="5">
        <v>568.30000000000041</v>
      </c>
      <c r="L37" s="6">
        <v>0.74397325356325916</v>
      </c>
      <c r="N37" s="17">
        <v>703</v>
      </c>
      <c r="O37" t="s">
        <v>180</v>
      </c>
      <c r="P37">
        <v>46.300000000000004</v>
      </c>
      <c r="Q37">
        <v>22.700000000000003</v>
      </c>
      <c r="R37">
        <v>0</v>
      </c>
      <c r="S37">
        <v>0</v>
      </c>
      <c r="T37">
        <v>23.6</v>
      </c>
      <c r="U37">
        <v>46.4</v>
      </c>
      <c r="V37" s="2">
        <v>0.99784482758620707</v>
      </c>
      <c r="W37">
        <v>0</v>
      </c>
      <c r="X37">
        <v>46.4</v>
      </c>
      <c r="Y37" s="2">
        <v>0.99784482758620707</v>
      </c>
    </row>
    <row r="38" spans="1:25" x14ac:dyDescent="0.2">
      <c r="A38" s="3" t="s">
        <v>80</v>
      </c>
      <c r="B38" s="18" t="s">
        <v>81</v>
      </c>
      <c r="C38">
        <v>24.3</v>
      </c>
      <c r="D38">
        <v>14.2</v>
      </c>
      <c r="E38">
        <v>0</v>
      </c>
      <c r="F38">
        <v>0</v>
      </c>
      <c r="G38">
        <v>10.100000000000001</v>
      </c>
      <c r="H38">
        <v>516.80000000000007</v>
      </c>
      <c r="I38" s="6">
        <v>4.7020123839009283E-2</v>
      </c>
      <c r="J38">
        <v>0</v>
      </c>
      <c r="K38" s="5">
        <v>516.80000000000007</v>
      </c>
      <c r="L38" s="6">
        <v>4.7020123839009283E-2</v>
      </c>
      <c r="N38" s="17">
        <v>704</v>
      </c>
      <c r="O38" t="s">
        <v>181</v>
      </c>
      <c r="P38">
        <v>212.5</v>
      </c>
      <c r="Q38">
        <v>146.30000000000001</v>
      </c>
      <c r="R38">
        <v>9</v>
      </c>
      <c r="S38">
        <v>0</v>
      </c>
      <c r="T38">
        <v>57.199999999999989</v>
      </c>
      <c r="U38">
        <v>238.1</v>
      </c>
      <c r="V38" s="2">
        <v>0.89248215035699285</v>
      </c>
      <c r="W38">
        <v>0</v>
      </c>
      <c r="X38">
        <v>238.1</v>
      </c>
      <c r="Y38" s="2">
        <v>0.89248215035699285</v>
      </c>
    </row>
    <row r="39" spans="1:25" x14ac:dyDescent="0.2">
      <c r="A39" s="3" t="s">
        <v>82</v>
      </c>
      <c r="B39" s="18" t="s">
        <v>83</v>
      </c>
      <c r="C39">
        <v>0</v>
      </c>
      <c r="D39">
        <v>3.9</v>
      </c>
      <c r="E39">
        <v>0</v>
      </c>
      <c r="F39">
        <v>0</v>
      </c>
      <c r="G39">
        <v>-3.9</v>
      </c>
      <c r="H39">
        <v>86.7</v>
      </c>
      <c r="I39" s="6">
        <v>0</v>
      </c>
      <c r="J39">
        <v>0</v>
      </c>
      <c r="K39" s="5">
        <v>86.7</v>
      </c>
      <c r="L39" s="6">
        <v>0</v>
      </c>
      <c r="N39" s="17">
        <v>705</v>
      </c>
      <c r="O39" t="s">
        <v>182</v>
      </c>
      <c r="P39">
        <v>61.599999999999994</v>
      </c>
      <c r="Q39">
        <v>40.099999999999994</v>
      </c>
      <c r="R39">
        <v>0</v>
      </c>
      <c r="S39">
        <v>0</v>
      </c>
      <c r="T39">
        <v>21.5</v>
      </c>
      <c r="U39">
        <v>63.699999999999996</v>
      </c>
      <c r="V39" s="2">
        <v>0.96703296703296704</v>
      </c>
      <c r="W39">
        <v>0</v>
      </c>
      <c r="X39">
        <v>63.699999999999996</v>
      </c>
      <c r="Y39" s="2">
        <v>0.96703296703296704</v>
      </c>
    </row>
    <row r="40" spans="1:25" x14ac:dyDescent="0.2">
      <c r="A40" s="3" t="s">
        <v>84</v>
      </c>
      <c r="B40" s="18" t="s">
        <v>85</v>
      </c>
      <c r="C40">
        <v>68.099999999999994</v>
      </c>
      <c r="D40">
        <v>27.1</v>
      </c>
      <c r="E40">
        <v>0</v>
      </c>
      <c r="F40">
        <v>6.3</v>
      </c>
      <c r="G40">
        <v>34.699999999999996</v>
      </c>
      <c r="H40">
        <v>195.89999999999998</v>
      </c>
      <c r="I40" s="6">
        <v>0.34762633996937214</v>
      </c>
      <c r="J40">
        <v>0</v>
      </c>
      <c r="K40" s="5">
        <v>195.89999999999998</v>
      </c>
      <c r="L40" s="6">
        <v>0.34762633996937214</v>
      </c>
      <c r="N40" s="17">
        <v>706</v>
      </c>
      <c r="O40" t="s">
        <v>183</v>
      </c>
      <c r="P40">
        <v>116</v>
      </c>
      <c r="Q40">
        <v>67.2</v>
      </c>
      <c r="R40">
        <v>0</v>
      </c>
      <c r="S40">
        <v>0</v>
      </c>
      <c r="T40">
        <v>48.8</v>
      </c>
      <c r="U40">
        <v>118.9</v>
      </c>
      <c r="V40" s="2">
        <v>0.97560975609756095</v>
      </c>
      <c r="W40">
        <v>0</v>
      </c>
      <c r="X40">
        <v>118.9</v>
      </c>
      <c r="Y40" s="2">
        <v>0.97560975609756095</v>
      </c>
    </row>
    <row r="41" spans="1:25" x14ac:dyDescent="0.2">
      <c r="A41" s="3" t="s">
        <v>86</v>
      </c>
      <c r="B41" s="18" t="s">
        <v>87</v>
      </c>
      <c r="C41">
        <v>38.900000000000006</v>
      </c>
      <c r="D41">
        <v>13.8</v>
      </c>
      <c r="E41">
        <v>0</v>
      </c>
      <c r="F41">
        <v>0</v>
      </c>
      <c r="G41">
        <v>25.100000000000005</v>
      </c>
      <c r="H41">
        <v>53.300000000000004</v>
      </c>
      <c r="I41" s="6">
        <v>0.72983114446529085</v>
      </c>
      <c r="J41">
        <v>0.1</v>
      </c>
      <c r="K41" s="5">
        <v>53.2</v>
      </c>
      <c r="L41" s="6">
        <v>0.73120300751879708</v>
      </c>
      <c r="N41" s="17">
        <v>707</v>
      </c>
      <c r="O41" t="s">
        <v>184</v>
      </c>
      <c r="P41">
        <v>13.3</v>
      </c>
      <c r="Q41">
        <v>11.5</v>
      </c>
      <c r="R41">
        <v>0</v>
      </c>
      <c r="S41">
        <v>0</v>
      </c>
      <c r="T41">
        <v>1.8000000000000007</v>
      </c>
      <c r="U41">
        <v>17.8</v>
      </c>
      <c r="V41" s="2">
        <v>0.7471910112359551</v>
      </c>
      <c r="W41">
        <v>0</v>
      </c>
      <c r="X41">
        <v>17.8</v>
      </c>
      <c r="Y41" s="2">
        <v>0.7471910112359551</v>
      </c>
    </row>
    <row r="42" spans="1:25" x14ac:dyDescent="0.2">
      <c r="A42" s="3" t="s">
        <v>88</v>
      </c>
      <c r="B42" s="18" t="s">
        <v>89</v>
      </c>
      <c r="C42">
        <v>4.3</v>
      </c>
      <c r="D42">
        <v>11.8</v>
      </c>
      <c r="E42">
        <v>0</v>
      </c>
      <c r="F42">
        <v>0</v>
      </c>
      <c r="G42">
        <v>-7.5000000000000009</v>
      </c>
      <c r="H42">
        <v>107.6</v>
      </c>
      <c r="I42" s="6">
        <v>3.9962825278810413E-2</v>
      </c>
      <c r="J42">
        <v>0</v>
      </c>
      <c r="K42" s="5">
        <v>107.6</v>
      </c>
      <c r="L42" s="6">
        <v>3.9962825278810413E-2</v>
      </c>
      <c r="N42" s="17">
        <v>708</v>
      </c>
      <c r="O42" t="s">
        <v>185</v>
      </c>
      <c r="P42">
        <v>22.5</v>
      </c>
      <c r="Q42">
        <v>22</v>
      </c>
      <c r="R42">
        <v>0</v>
      </c>
      <c r="S42">
        <v>0</v>
      </c>
      <c r="T42">
        <v>0.5</v>
      </c>
      <c r="U42">
        <v>24.700000000000003</v>
      </c>
      <c r="V42" s="2">
        <v>0.91093117408906876</v>
      </c>
      <c r="W42">
        <v>0</v>
      </c>
      <c r="X42">
        <v>24.700000000000003</v>
      </c>
      <c r="Y42" s="2">
        <v>0.91093117408906876</v>
      </c>
    </row>
    <row r="43" spans="1:25" x14ac:dyDescent="0.2">
      <c r="A43" s="3" t="s">
        <v>90</v>
      </c>
      <c r="B43" s="18" t="s">
        <v>91</v>
      </c>
      <c r="C43">
        <v>46.9</v>
      </c>
      <c r="D43">
        <v>13.500000000000002</v>
      </c>
      <c r="E43">
        <v>0</v>
      </c>
      <c r="F43">
        <v>0</v>
      </c>
      <c r="G43">
        <v>33.4</v>
      </c>
      <c r="H43">
        <v>87.4</v>
      </c>
      <c r="I43" s="6">
        <v>0.53661327231121281</v>
      </c>
      <c r="J43">
        <v>0</v>
      </c>
      <c r="K43" s="5">
        <v>87.4</v>
      </c>
      <c r="L43" s="6">
        <v>0.53661327231121281</v>
      </c>
      <c r="N43" s="17">
        <v>709</v>
      </c>
      <c r="O43" t="s">
        <v>186</v>
      </c>
      <c r="P43">
        <v>32.700000000000003</v>
      </c>
      <c r="Q43">
        <v>11.399999999999999</v>
      </c>
      <c r="R43">
        <v>0</v>
      </c>
      <c r="S43">
        <v>0</v>
      </c>
      <c r="T43">
        <v>21.300000000000004</v>
      </c>
      <c r="U43">
        <v>32.700000000000003</v>
      </c>
      <c r="V43" s="2">
        <v>1</v>
      </c>
      <c r="W43">
        <v>0</v>
      </c>
      <c r="X43">
        <v>32.700000000000003</v>
      </c>
      <c r="Y43" s="2">
        <v>1</v>
      </c>
    </row>
    <row r="44" spans="1:25" x14ac:dyDescent="0.2">
      <c r="A44" s="3" t="s">
        <v>92</v>
      </c>
      <c r="B44" s="18" t="s">
        <v>93</v>
      </c>
      <c r="C44">
        <v>137.1</v>
      </c>
      <c r="D44">
        <v>119.49999999999999</v>
      </c>
      <c r="E44">
        <v>83.6</v>
      </c>
      <c r="F44">
        <v>3.5</v>
      </c>
      <c r="G44">
        <v>-69.499999999999972</v>
      </c>
      <c r="H44">
        <v>533.79999999999995</v>
      </c>
      <c r="I44" s="6">
        <v>0.25683776695391536</v>
      </c>
      <c r="J44">
        <v>0.2</v>
      </c>
      <c r="K44" s="5">
        <v>533.59999999999991</v>
      </c>
      <c r="L44" s="6">
        <v>0.25693403298350825</v>
      </c>
      <c r="N44" s="17">
        <v>710</v>
      </c>
      <c r="O44" t="s">
        <v>187</v>
      </c>
      <c r="P44">
        <v>120.3</v>
      </c>
      <c r="Q44">
        <v>59.300000000000004</v>
      </c>
      <c r="R44">
        <v>0</v>
      </c>
      <c r="S44">
        <v>0</v>
      </c>
      <c r="T44">
        <v>60.999999999999993</v>
      </c>
      <c r="U44">
        <v>165.7</v>
      </c>
      <c r="V44" s="2">
        <v>0.72601086300543149</v>
      </c>
      <c r="W44">
        <v>0</v>
      </c>
      <c r="X44">
        <v>165.7</v>
      </c>
      <c r="Y44" s="2">
        <v>0.72601086300543149</v>
      </c>
    </row>
    <row r="45" spans="1:25" x14ac:dyDescent="0.2">
      <c r="A45" s="3" t="s">
        <v>94</v>
      </c>
      <c r="B45" s="18" t="s">
        <v>95</v>
      </c>
      <c r="C45">
        <v>28.5</v>
      </c>
      <c r="D45">
        <v>12</v>
      </c>
      <c r="E45">
        <v>0</v>
      </c>
      <c r="F45">
        <v>0</v>
      </c>
      <c r="G45">
        <v>16.5</v>
      </c>
      <c r="H45">
        <v>38.299999999999997</v>
      </c>
      <c r="I45" s="6">
        <v>0.74412532637075723</v>
      </c>
      <c r="J45">
        <v>0</v>
      </c>
      <c r="K45" s="5">
        <v>38.299999999999997</v>
      </c>
      <c r="L45" s="6">
        <v>0.74412532637075723</v>
      </c>
      <c r="N45" s="17">
        <v>801</v>
      </c>
      <c r="O45" t="s">
        <v>43</v>
      </c>
      <c r="P45">
        <v>19.100000000000001</v>
      </c>
      <c r="Q45">
        <v>12.9</v>
      </c>
      <c r="R45">
        <v>0</v>
      </c>
      <c r="S45">
        <v>0</v>
      </c>
      <c r="T45">
        <v>6.2000000000000011</v>
      </c>
      <c r="U45">
        <v>22.5</v>
      </c>
      <c r="V45" s="2">
        <v>0.84888888888888892</v>
      </c>
      <c r="W45">
        <v>0</v>
      </c>
      <c r="X45">
        <v>22.5</v>
      </c>
      <c r="Y45" s="2">
        <v>0.84888888888888892</v>
      </c>
    </row>
    <row r="46" spans="1:25" x14ac:dyDescent="0.2">
      <c r="A46" s="3" t="s">
        <v>96</v>
      </c>
      <c r="B46" s="18" t="s">
        <v>97</v>
      </c>
      <c r="C46">
        <v>44.699999999999996</v>
      </c>
      <c r="D46">
        <v>12.000000000000002</v>
      </c>
      <c r="E46">
        <v>0</v>
      </c>
      <c r="F46">
        <v>0</v>
      </c>
      <c r="G46">
        <v>32.699999999999996</v>
      </c>
      <c r="H46">
        <v>92.8</v>
      </c>
      <c r="I46" s="6">
        <v>0.48168103448275856</v>
      </c>
      <c r="J46">
        <v>6.7</v>
      </c>
      <c r="K46" s="5">
        <v>86.1</v>
      </c>
      <c r="L46" s="6">
        <v>0.51916376306620204</v>
      </c>
      <c r="N46" s="17">
        <v>802</v>
      </c>
      <c r="O46" t="s">
        <v>11</v>
      </c>
      <c r="P46">
        <v>19.7</v>
      </c>
      <c r="Q46">
        <v>8.4</v>
      </c>
      <c r="R46">
        <v>0</v>
      </c>
      <c r="S46">
        <v>0</v>
      </c>
      <c r="T46">
        <v>11.299999999999999</v>
      </c>
      <c r="U46">
        <v>22.6</v>
      </c>
      <c r="V46" s="2">
        <v>0.87168141592920345</v>
      </c>
      <c r="W46">
        <v>0</v>
      </c>
      <c r="X46">
        <v>22.6</v>
      </c>
      <c r="Y46" s="2">
        <v>0.87168141592920345</v>
      </c>
    </row>
    <row r="47" spans="1:25" x14ac:dyDescent="0.2">
      <c r="A47" s="3" t="s">
        <v>98</v>
      </c>
      <c r="B47" s="18" t="s">
        <v>99</v>
      </c>
      <c r="C47">
        <v>1.1000000000000001</v>
      </c>
      <c r="D47">
        <v>0.2</v>
      </c>
      <c r="E47">
        <v>0</v>
      </c>
      <c r="F47">
        <v>0</v>
      </c>
      <c r="G47">
        <v>0.90000000000000013</v>
      </c>
      <c r="H47">
        <v>1.1000000000000001</v>
      </c>
      <c r="I47" s="6">
        <v>1</v>
      </c>
      <c r="J47">
        <v>0</v>
      </c>
      <c r="K47" s="5">
        <v>1.1000000000000001</v>
      </c>
      <c r="L47" s="6">
        <v>1</v>
      </c>
      <c r="N47" s="17">
        <v>901</v>
      </c>
      <c r="O47" t="s">
        <v>188</v>
      </c>
      <c r="P47">
        <v>10.8</v>
      </c>
      <c r="Q47">
        <v>4.8999999999999995</v>
      </c>
      <c r="R47">
        <v>0</v>
      </c>
      <c r="S47">
        <v>0</v>
      </c>
      <c r="T47">
        <v>5.9000000000000012</v>
      </c>
      <c r="U47">
        <v>11.7</v>
      </c>
      <c r="V47" s="2">
        <v>0.92307692307692324</v>
      </c>
      <c r="W47">
        <v>0</v>
      </c>
      <c r="X47">
        <v>11.7</v>
      </c>
      <c r="Y47" s="2">
        <v>0.92307692307692324</v>
      </c>
    </row>
    <row r="48" spans="1:25" x14ac:dyDescent="0.2">
      <c r="A48" s="3" t="s">
        <v>100</v>
      </c>
      <c r="B48" s="18" t="s">
        <v>101</v>
      </c>
      <c r="C48">
        <v>11.4</v>
      </c>
      <c r="D48">
        <v>8.1</v>
      </c>
      <c r="E48">
        <v>0</v>
      </c>
      <c r="F48">
        <v>0</v>
      </c>
      <c r="G48">
        <v>3.3000000000000007</v>
      </c>
      <c r="H48">
        <v>19.899999999999999</v>
      </c>
      <c r="I48" s="6">
        <v>0.57286432160804024</v>
      </c>
      <c r="J48">
        <v>0</v>
      </c>
      <c r="K48" s="5">
        <v>19.899999999999999</v>
      </c>
      <c r="L48" s="6">
        <v>0.57286432160804024</v>
      </c>
      <c r="N48" s="17">
        <v>902</v>
      </c>
      <c r="O48" t="s">
        <v>189</v>
      </c>
      <c r="P48">
        <v>19.8</v>
      </c>
      <c r="Q48">
        <v>6.6</v>
      </c>
      <c r="R48">
        <v>0</v>
      </c>
      <c r="S48">
        <v>0</v>
      </c>
      <c r="T48">
        <v>13.200000000000001</v>
      </c>
      <c r="U48">
        <v>20</v>
      </c>
      <c r="V48" s="2">
        <v>0.99</v>
      </c>
      <c r="W48">
        <v>0</v>
      </c>
      <c r="X48">
        <v>20</v>
      </c>
      <c r="Y48" s="2">
        <v>0.99</v>
      </c>
    </row>
    <row r="49" spans="1:25" x14ac:dyDescent="0.2">
      <c r="A49" s="3" t="s">
        <v>102</v>
      </c>
      <c r="B49" s="18" t="s">
        <v>103</v>
      </c>
      <c r="C49">
        <v>20.8</v>
      </c>
      <c r="D49">
        <v>10.999999999999998</v>
      </c>
      <c r="E49">
        <v>0</v>
      </c>
      <c r="F49">
        <v>0.60000000000000009</v>
      </c>
      <c r="G49">
        <v>9.2000000000000028</v>
      </c>
      <c r="H49">
        <v>93.1</v>
      </c>
      <c r="I49" s="6">
        <v>0.22341568206229862</v>
      </c>
      <c r="J49">
        <v>0</v>
      </c>
      <c r="K49" s="5">
        <v>93.1</v>
      </c>
      <c r="L49" s="6">
        <v>0.22341568206229862</v>
      </c>
      <c r="N49" s="17">
        <v>903</v>
      </c>
      <c r="O49" t="s">
        <v>190</v>
      </c>
      <c r="P49">
        <v>4.0000000000000009</v>
      </c>
      <c r="Q49">
        <v>0.1</v>
      </c>
      <c r="R49">
        <v>0</v>
      </c>
      <c r="S49">
        <v>0</v>
      </c>
      <c r="T49">
        <v>3.9000000000000008</v>
      </c>
      <c r="U49">
        <v>4.0000000000000009</v>
      </c>
      <c r="V49" s="2">
        <v>1</v>
      </c>
      <c r="W49">
        <v>0</v>
      </c>
      <c r="X49">
        <v>4.0000000000000009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32.199999999999996</v>
      </c>
      <c r="D50">
        <v>17.099999999999998</v>
      </c>
      <c r="E50">
        <v>0</v>
      </c>
      <c r="F50">
        <v>0.2</v>
      </c>
      <c r="G50">
        <v>14.899999999999999</v>
      </c>
      <c r="H50">
        <v>93.1</v>
      </c>
      <c r="I50" s="6">
        <v>0.34586466165413532</v>
      </c>
      <c r="J50">
        <v>12.2</v>
      </c>
      <c r="K50" s="5">
        <v>80.899999999999991</v>
      </c>
      <c r="L50" s="6">
        <v>0.39802224969097649</v>
      </c>
      <c r="N50" s="17">
        <v>904</v>
      </c>
      <c r="O50" t="s">
        <v>191</v>
      </c>
      <c r="P50">
        <v>54.70000000000001</v>
      </c>
      <c r="Q50">
        <v>36.4</v>
      </c>
      <c r="R50">
        <v>0</v>
      </c>
      <c r="S50">
        <v>0</v>
      </c>
      <c r="T50">
        <v>18.300000000000011</v>
      </c>
      <c r="U50">
        <v>119.09999999999998</v>
      </c>
      <c r="V50" s="2">
        <v>0.45927791771620502</v>
      </c>
      <c r="W50">
        <v>13.700000000000001</v>
      </c>
      <c r="X50">
        <v>105.39999999999998</v>
      </c>
      <c r="Y50" s="2">
        <v>0.51897533206831137</v>
      </c>
    </row>
    <row r="51" spans="1:25" x14ac:dyDescent="0.2">
      <c r="A51" s="3" t="s">
        <v>106</v>
      </c>
      <c r="B51" s="18" t="s">
        <v>107</v>
      </c>
      <c r="C51">
        <v>154.80000000000001</v>
      </c>
      <c r="D51">
        <v>69.2</v>
      </c>
      <c r="E51">
        <v>0</v>
      </c>
      <c r="F51">
        <v>0</v>
      </c>
      <c r="G51">
        <v>85.600000000000009</v>
      </c>
      <c r="H51">
        <v>185.9</v>
      </c>
      <c r="I51" s="6">
        <v>0.83270575578267891</v>
      </c>
      <c r="J51">
        <v>0</v>
      </c>
      <c r="K51" s="5">
        <v>185.9</v>
      </c>
      <c r="L51" s="6">
        <v>0.83270575578267891</v>
      </c>
      <c r="N51" s="17">
        <v>905</v>
      </c>
      <c r="O51" t="s">
        <v>192</v>
      </c>
      <c r="P51">
        <v>90.799999999999983</v>
      </c>
      <c r="Q51">
        <v>32.300000000000011</v>
      </c>
      <c r="R51">
        <v>20.299999999999997</v>
      </c>
      <c r="S51">
        <v>0</v>
      </c>
      <c r="T51">
        <v>38.199999999999974</v>
      </c>
      <c r="U51">
        <v>121.89999999999996</v>
      </c>
      <c r="V51" s="2">
        <v>0.74487284659557018</v>
      </c>
      <c r="W51">
        <v>9</v>
      </c>
      <c r="X51">
        <v>112.89999999999996</v>
      </c>
      <c r="Y51" s="2">
        <v>0.80425155004428706</v>
      </c>
    </row>
    <row r="52" spans="1:25" x14ac:dyDescent="0.2">
      <c r="A52" s="3" t="s">
        <v>108</v>
      </c>
      <c r="B52" s="18" t="s">
        <v>109</v>
      </c>
      <c r="C52">
        <v>8.1999999999999993</v>
      </c>
      <c r="D52">
        <v>6.7999999999999989</v>
      </c>
      <c r="E52">
        <v>0</v>
      </c>
      <c r="F52">
        <v>0</v>
      </c>
      <c r="G52">
        <v>1.4000000000000004</v>
      </c>
      <c r="H52">
        <v>26.5</v>
      </c>
      <c r="I52" s="6">
        <v>0.30943396226415093</v>
      </c>
      <c r="J52">
        <v>0</v>
      </c>
      <c r="K52" s="5">
        <v>26.5</v>
      </c>
      <c r="L52" s="6">
        <v>0.30943396226415093</v>
      </c>
      <c r="N52" s="17">
        <v>1001</v>
      </c>
      <c r="O52" t="s">
        <v>193</v>
      </c>
      <c r="P52">
        <v>15.399999999999997</v>
      </c>
      <c r="Q52">
        <v>5.4</v>
      </c>
      <c r="R52">
        <v>2.1</v>
      </c>
      <c r="S52">
        <v>0</v>
      </c>
      <c r="T52">
        <v>7.8999999999999968</v>
      </c>
      <c r="U52">
        <v>17.500000000000007</v>
      </c>
      <c r="V52" s="2">
        <v>0.87999999999999945</v>
      </c>
      <c r="W52">
        <v>0</v>
      </c>
      <c r="X52">
        <v>17.500000000000007</v>
      </c>
      <c r="Y52" s="2">
        <v>0.87999999999999945</v>
      </c>
    </row>
    <row r="53" spans="1:25" x14ac:dyDescent="0.2">
      <c r="A53" s="3" t="s">
        <v>110</v>
      </c>
      <c r="B53" s="18" t="s">
        <v>111</v>
      </c>
      <c r="C53">
        <v>19.800000000000004</v>
      </c>
      <c r="D53">
        <v>6.8999999999999986</v>
      </c>
      <c r="E53">
        <v>0</v>
      </c>
      <c r="F53">
        <v>0</v>
      </c>
      <c r="G53">
        <v>12.900000000000006</v>
      </c>
      <c r="H53">
        <v>21.6</v>
      </c>
      <c r="I53" s="6">
        <v>0.91666666666666685</v>
      </c>
      <c r="J53">
        <v>0</v>
      </c>
      <c r="K53" s="5">
        <v>21.6</v>
      </c>
      <c r="L53" s="6">
        <v>0.91666666666666685</v>
      </c>
      <c r="N53" s="17">
        <v>1002</v>
      </c>
      <c r="O53" t="s">
        <v>194</v>
      </c>
      <c r="P53">
        <v>310.20000000000005</v>
      </c>
      <c r="Q53">
        <v>122.2</v>
      </c>
      <c r="R53">
        <v>57.8</v>
      </c>
      <c r="S53">
        <v>0</v>
      </c>
      <c r="T53">
        <v>130.20000000000005</v>
      </c>
      <c r="U53">
        <v>420.8</v>
      </c>
      <c r="V53" s="2">
        <v>0.73716730038022826</v>
      </c>
      <c r="W53">
        <v>0</v>
      </c>
      <c r="X53">
        <v>420.8</v>
      </c>
      <c r="Y53" s="2">
        <v>0.73716730038022826</v>
      </c>
    </row>
    <row r="54" spans="1:25" x14ac:dyDescent="0.2">
      <c r="A54" s="3" t="s">
        <v>112</v>
      </c>
      <c r="B54" s="18" t="s">
        <v>113</v>
      </c>
      <c r="C54">
        <v>1.7000000000000002</v>
      </c>
      <c r="D54">
        <v>2</v>
      </c>
      <c r="E54">
        <v>0</v>
      </c>
      <c r="F54">
        <v>0</v>
      </c>
      <c r="G54">
        <v>-0.29999999999999982</v>
      </c>
      <c r="H54">
        <v>4.3</v>
      </c>
      <c r="I54" s="6">
        <v>0.39534883720930236</v>
      </c>
      <c r="J54">
        <v>0</v>
      </c>
      <c r="K54" s="5">
        <v>4.3</v>
      </c>
      <c r="L54" s="6">
        <v>0.39534883720930236</v>
      </c>
      <c r="N54" s="17">
        <v>1003</v>
      </c>
      <c r="O54" t="s">
        <v>195</v>
      </c>
      <c r="P54">
        <v>2</v>
      </c>
      <c r="Q54">
        <v>0.79999999999999993</v>
      </c>
      <c r="R54">
        <v>0</v>
      </c>
      <c r="S54">
        <v>0</v>
      </c>
      <c r="T54">
        <v>1.2000000000000002</v>
      </c>
      <c r="U54">
        <v>2.1</v>
      </c>
      <c r="V54" s="2">
        <v>0.95238095238095233</v>
      </c>
      <c r="W54">
        <v>0</v>
      </c>
      <c r="X54">
        <v>2.1</v>
      </c>
      <c r="Y54" s="2">
        <v>0.95238095238095233</v>
      </c>
    </row>
    <row r="55" spans="1:25" x14ac:dyDescent="0.2">
      <c r="A55" s="3" t="s">
        <v>114</v>
      </c>
      <c r="B55" s="18" t="s">
        <v>115</v>
      </c>
      <c r="C55">
        <v>134.49999999999997</v>
      </c>
      <c r="D55">
        <v>77.899999999999977</v>
      </c>
      <c r="E55">
        <v>0</v>
      </c>
      <c r="F55">
        <v>0</v>
      </c>
      <c r="G55">
        <v>56.599999999999994</v>
      </c>
      <c r="H55">
        <v>137.39999999999998</v>
      </c>
      <c r="I55" s="6">
        <v>0.9788937409024745</v>
      </c>
      <c r="J55">
        <v>0</v>
      </c>
      <c r="K55" s="5">
        <v>137.39999999999998</v>
      </c>
      <c r="L55" s="6">
        <v>0.9788937409024745</v>
      </c>
      <c r="N55" s="17">
        <v>1004</v>
      </c>
      <c r="O55" t="s">
        <v>196</v>
      </c>
      <c r="P55">
        <v>11.000000000000002</v>
      </c>
      <c r="Q55">
        <v>3.6</v>
      </c>
      <c r="R55">
        <v>0</v>
      </c>
      <c r="S55">
        <v>0</v>
      </c>
      <c r="T55">
        <v>7.4000000000000021</v>
      </c>
      <c r="U55">
        <v>14</v>
      </c>
      <c r="V55" s="2">
        <v>0.78571428571428581</v>
      </c>
      <c r="W55">
        <v>3</v>
      </c>
      <c r="X55">
        <v>11</v>
      </c>
      <c r="Y55" s="2">
        <v>1.0000000000000002</v>
      </c>
    </row>
    <row r="56" spans="1:25" x14ac:dyDescent="0.2">
      <c r="A56" s="3" t="s">
        <v>116</v>
      </c>
      <c r="B56" s="18" t="s">
        <v>117</v>
      </c>
      <c r="C56">
        <v>1.4</v>
      </c>
      <c r="D56">
        <v>2.8000000000000003</v>
      </c>
      <c r="E56">
        <v>0</v>
      </c>
      <c r="F56">
        <v>0.5</v>
      </c>
      <c r="G56">
        <v>-1.9000000000000004</v>
      </c>
      <c r="H56">
        <v>12</v>
      </c>
      <c r="I56" s="6">
        <v>0.11666666666666665</v>
      </c>
      <c r="J56">
        <v>0</v>
      </c>
      <c r="K56" s="5">
        <v>12</v>
      </c>
      <c r="L56" s="6">
        <v>0.11666666666666665</v>
      </c>
      <c r="N56" s="17">
        <v>1005</v>
      </c>
      <c r="O56" t="s">
        <v>197</v>
      </c>
      <c r="P56">
        <v>8</v>
      </c>
      <c r="Q56">
        <v>3.3000000000000003</v>
      </c>
      <c r="R56">
        <v>0</v>
      </c>
      <c r="S56">
        <v>0</v>
      </c>
      <c r="T56">
        <v>4.6999999999999993</v>
      </c>
      <c r="U56">
        <v>8.6999999999999993</v>
      </c>
      <c r="V56" s="2">
        <v>0.91954022988505757</v>
      </c>
      <c r="W56">
        <v>0</v>
      </c>
      <c r="X56">
        <v>8.6999999999999993</v>
      </c>
      <c r="Y56" s="2">
        <v>0.91954022988505757</v>
      </c>
    </row>
    <row r="57" spans="1:25" x14ac:dyDescent="0.2">
      <c r="A57" s="3" t="s">
        <v>118</v>
      </c>
      <c r="B57" s="18" t="s">
        <v>119</v>
      </c>
      <c r="C57">
        <v>43.400000000000006</v>
      </c>
      <c r="D57">
        <v>30.200000000000003</v>
      </c>
      <c r="E57">
        <v>3.2</v>
      </c>
      <c r="F57">
        <v>0</v>
      </c>
      <c r="G57">
        <v>10</v>
      </c>
      <c r="H57">
        <v>184.1</v>
      </c>
      <c r="I57" s="6">
        <v>0.2357414448669202</v>
      </c>
      <c r="J57">
        <v>0</v>
      </c>
      <c r="K57" s="5">
        <v>184.1</v>
      </c>
      <c r="L57" s="6">
        <v>0.2357414448669202</v>
      </c>
      <c r="N57" s="17">
        <v>1006</v>
      </c>
      <c r="O57" t="s">
        <v>198</v>
      </c>
      <c r="P57">
        <v>0.1</v>
      </c>
      <c r="Q57">
        <v>0</v>
      </c>
      <c r="R57">
        <v>0</v>
      </c>
      <c r="S57">
        <v>0</v>
      </c>
      <c r="T57">
        <v>0.1</v>
      </c>
      <c r="U57">
        <v>88.59999999999998</v>
      </c>
      <c r="V57" s="2">
        <v>1.1286681715575624E-3</v>
      </c>
      <c r="W57">
        <v>0</v>
      </c>
      <c r="X57">
        <v>88.59999999999998</v>
      </c>
      <c r="Y57" s="2">
        <v>1.1286681715575624E-3</v>
      </c>
    </row>
    <row r="58" spans="1:25" x14ac:dyDescent="0.2">
      <c r="A58" s="3" t="s">
        <v>120</v>
      </c>
      <c r="B58" s="18" t="s">
        <v>121</v>
      </c>
      <c r="C58">
        <v>42.9</v>
      </c>
      <c r="D58">
        <v>8.1</v>
      </c>
      <c r="E58">
        <v>0</v>
      </c>
      <c r="F58">
        <v>0</v>
      </c>
      <c r="G58">
        <v>34.799999999999997</v>
      </c>
      <c r="H58">
        <v>64.5</v>
      </c>
      <c r="I58" s="6">
        <v>0.66511627906976745</v>
      </c>
      <c r="J58">
        <v>0</v>
      </c>
      <c r="K58" s="5">
        <v>64.5</v>
      </c>
      <c r="L58" s="6">
        <v>0.66511627906976745</v>
      </c>
    </row>
    <row r="59" spans="1:25" x14ac:dyDescent="0.2">
      <c r="A59" s="3" t="s">
        <v>122</v>
      </c>
      <c r="B59" s="18" t="s">
        <v>123</v>
      </c>
      <c r="C59">
        <v>19.2</v>
      </c>
      <c r="D59">
        <v>3.5</v>
      </c>
      <c r="E59">
        <v>0</v>
      </c>
      <c r="F59">
        <v>0</v>
      </c>
      <c r="G59">
        <v>15.7</v>
      </c>
      <c r="H59">
        <v>19.600000000000001</v>
      </c>
      <c r="I59" s="6">
        <v>0.97959183673469374</v>
      </c>
      <c r="J59">
        <v>0</v>
      </c>
      <c r="K59" s="5">
        <v>19.600000000000001</v>
      </c>
      <c r="L59" s="6">
        <v>0.97959183673469374</v>
      </c>
      <c r="O59" t="s">
        <v>213</v>
      </c>
    </row>
    <row r="60" spans="1:25" x14ac:dyDescent="0.2">
      <c r="O60" t="s">
        <v>214</v>
      </c>
      <c r="P60" s="32">
        <v>3746.2000000000012</v>
      </c>
      <c r="Q60" s="32">
        <v>1733.8999999999999</v>
      </c>
      <c r="R60" s="32">
        <v>325.10000000000008</v>
      </c>
      <c r="S60" s="32">
        <v>23.900000000000006</v>
      </c>
      <c r="T60" s="32">
        <v>1663.3000000000002</v>
      </c>
      <c r="U60" s="32">
        <v>8715.2000000000007</v>
      </c>
      <c r="V60" s="33">
        <v>0.4298467046080412</v>
      </c>
      <c r="W60" s="32">
        <v>321.09999999999997</v>
      </c>
      <c r="X60" s="32">
        <v>8394.1</v>
      </c>
      <c r="Y60" s="33">
        <v>0.44628965582969005</v>
      </c>
    </row>
    <row r="61" spans="1:25" x14ac:dyDescent="0.2">
      <c r="C61" s="32">
        <f>SUM(C2:C60)</f>
        <v>3745.5000000000009</v>
      </c>
      <c r="D61" s="32">
        <f t="shared" ref="D61:K61" si="0">SUM(D2:D60)</f>
        <v>1709.6999999999998</v>
      </c>
      <c r="E61" s="32">
        <f t="shared" si="0"/>
        <v>325.09999999999997</v>
      </c>
      <c r="F61" s="32">
        <f t="shared" si="0"/>
        <v>23.5</v>
      </c>
      <c r="G61" s="32">
        <f t="shared" si="0"/>
        <v>1687.2000000000007</v>
      </c>
      <c r="H61" s="32">
        <f t="shared" si="0"/>
        <v>8715.4000000000015</v>
      </c>
      <c r="I61" s="33">
        <f>C61/H61</f>
        <v>0.42975652293641142</v>
      </c>
      <c r="J61" s="32">
        <f t="shared" si="0"/>
        <v>321.29999999999995</v>
      </c>
      <c r="K61" s="32">
        <f t="shared" si="0"/>
        <v>8394.1</v>
      </c>
      <c r="L61" s="33">
        <f>C61/K61</f>
        <v>0.44620626392347013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3745.5000000000009</v>
      </c>
      <c r="Q62" s="32">
        <v>1709.6999999999998</v>
      </c>
      <c r="R62" s="32">
        <v>325.09999999999997</v>
      </c>
      <c r="S62" s="32">
        <v>23.5</v>
      </c>
      <c r="T62" s="32">
        <v>1687.2000000000007</v>
      </c>
      <c r="U62" s="32">
        <v>8715.4000000000015</v>
      </c>
      <c r="V62" s="33">
        <v>0.42975652293641142</v>
      </c>
      <c r="W62" s="32">
        <v>321.29999999999995</v>
      </c>
      <c r="X62" s="32">
        <v>8394.1</v>
      </c>
      <c r="Y62" s="33">
        <v>0.44620626392347013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7" spans="15:25" x14ac:dyDescent="0.2">
      <c r="O67" s="258" t="s">
        <v>324</v>
      </c>
      <c r="P67" s="32">
        <v>3746.1999999999975</v>
      </c>
      <c r="Q67" s="32">
        <v>1733.899999999999</v>
      </c>
      <c r="R67" s="32">
        <v>325.10000000000002</v>
      </c>
      <c r="S67" s="32">
        <v>23.900000000000002</v>
      </c>
      <c r="T67" s="32">
        <v>1663.2999999999975</v>
      </c>
      <c r="U67" s="32">
        <v>8715.200000000028</v>
      </c>
      <c r="V67" s="33">
        <v>0.42984670460803948</v>
      </c>
      <c r="W67" s="32">
        <v>321.10000000000008</v>
      </c>
      <c r="X67" s="32">
        <v>8394.1000000000258</v>
      </c>
      <c r="Y67" s="33">
        <v>0.44628965582968821</v>
      </c>
    </row>
    <row r="68" spans="15:25" x14ac:dyDescent="0.2">
      <c r="O68" s="258" t="s">
        <v>323</v>
      </c>
      <c r="P68" s="32">
        <f>P67-P62</f>
        <v>0.69999999999663487</v>
      </c>
      <c r="Q68" s="32">
        <f t="shared" ref="Q68:Y68" si="1">Q67-Q62</f>
        <v>24.199999999999136</v>
      </c>
      <c r="R68" s="32">
        <f t="shared" si="1"/>
        <v>0</v>
      </c>
      <c r="S68" s="32">
        <f t="shared" si="1"/>
        <v>0.40000000000000213</v>
      </c>
      <c r="T68" s="32">
        <f t="shared" si="1"/>
        <v>-23.900000000003274</v>
      </c>
      <c r="U68" s="32">
        <f t="shared" si="1"/>
        <v>-0.19999999997344275</v>
      </c>
      <c r="V68" s="32">
        <f t="shared" si="1"/>
        <v>9.0181671628053461E-5</v>
      </c>
      <c r="W68" s="32">
        <f t="shared" si="1"/>
        <v>-0.19999999999987494</v>
      </c>
      <c r="X68" s="32">
        <f t="shared" si="1"/>
        <v>2.5465851649641991E-11</v>
      </c>
      <c r="Y68" s="32">
        <f t="shared" si="1"/>
        <v>8.3391906218088785E-5</v>
      </c>
    </row>
    <row r="485" spans="2:3" x14ac:dyDescent="0.2">
      <c r="B485" t="s">
        <v>126</v>
      </c>
    </row>
    <row r="486" spans="2:3" x14ac:dyDescent="0.2">
      <c r="B486" t="s">
        <v>127</v>
      </c>
    </row>
    <row r="487" spans="2:3" x14ac:dyDescent="0.2">
      <c r="B487" t="s">
        <v>128</v>
      </c>
      <c r="C487" t="s">
        <v>129</v>
      </c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8"/>
  <sheetViews>
    <sheetView topLeftCell="I31" workbookViewId="0">
      <selection activeCell="O67" sqref="O67"/>
    </sheetView>
  </sheetViews>
  <sheetFormatPr defaultRowHeight="12.75" x14ac:dyDescent="0.2"/>
  <cols>
    <col min="11" max="11" width="10" customWidth="1"/>
    <col min="12" max="12" width="11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142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6">
        <v>0</v>
      </c>
      <c r="J2">
        <f>H2-K2</f>
        <v>0</v>
      </c>
      <c r="K2" s="5">
        <v>0</v>
      </c>
      <c r="L2" s="6">
        <v>0</v>
      </c>
      <c r="N2" s="17">
        <v>101</v>
      </c>
      <c r="O2" t="s">
        <v>147</v>
      </c>
      <c r="P2">
        <v>2.5</v>
      </c>
      <c r="Q2">
        <v>0.79999999999999993</v>
      </c>
      <c r="R2">
        <v>0</v>
      </c>
      <c r="S2">
        <v>0.1</v>
      </c>
      <c r="T2">
        <v>1.6</v>
      </c>
      <c r="U2">
        <v>234.7</v>
      </c>
      <c r="V2" s="2">
        <v>1.0651896037494675E-2</v>
      </c>
      <c r="W2">
        <f>U2-X2</f>
        <v>21.199999999999989</v>
      </c>
      <c r="X2">
        <v>213.5</v>
      </c>
      <c r="Y2" s="2">
        <v>1.1709601873536301E-2</v>
      </c>
    </row>
    <row r="3" spans="1:25" x14ac:dyDescent="0.2">
      <c r="A3" s="3" t="s">
        <v>10</v>
      </c>
      <c r="B3" s="18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6">
        <v>0</v>
      </c>
      <c r="J3">
        <f t="shared" ref="J3:J59" si="0">H3-K3</f>
        <v>0</v>
      </c>
      <c r="K3" s="5">
        <v>0</v>
      </c>
      <c r="L3" s="6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f t="shared" ref="W3:W57" si="1">U3-X3</f>
        <v>0</v>
      </c>
      <c r="X3">
        <v>0</v>
      </c>
      <c r="Y3" s="2">
        <v>0</v>
      </c>
    </row>
    <row r="4" spans="1:25" x14ac:dyDescent="0.2">
      <c r="A4" s="3" t="s">
        <v>12</v>
      </c>
      <c r="B4" s="18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6">
        <v>0</v>
      </c>
      <c r="J4">
        <f t="shared" si="0"/>
        <v>0</v>
      </c>
      <c r="K4" s="5">
        <v>0</v>
      </c>
      <c r="L4" s="6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f t="shared" si="1"/>
        <v>0</v>
      </c>
      <c r="X4">
        <v>0</v>
      </c>
      <c r="Y4" s="2">
        <v>0</v>
      </c>
    </row>
    <row r="5" spans="1:25" x14ac:dyDescent="0.2">
      <c r="A5" s="3" t="s">
        <v>14</v>
      </c>
      <c r="B5" s="18" t="s">
        <v>15</v>
      </c>
      <c r="C5">
        <v>9.9</v>
      </c>
      <c r="D5">
        <v>0.5</v>
      </c>
      <c r="E5">
        <v>0</v>
      </c>
      <c r="F5">
        <v>13.3</v>
      </c>
      <c r="G5">
        <v>-3.9000000000000004</v>
      </c>
      <c r="H5">
        <v>103.19999999999999</v>
      </c>
      <c r="I5" s="6">
        <v>9.5930232558139553E-2</v>
      </c>
      <c r="J5">
        <f t="shared" si="0"/>
        <v>2.2000000000000028</v>
      </c>
      <c r="K5" s="5">
        <v>100.99999999999999</v>
      </c>
      <c r="L5" s="6">
        <v>9.8019801980198037E-2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f t="shared" si="1"/>
        <v>0</v>
      </c>
      <c r="X5">
        <v>0</v>
      </c>
      <c r="Y5" s="2">
        <v>0</v>
      </c>
    </row>
    <row r="6" spans="1:25" x14ac:dyDescent="0.2">
      <c r="A6" s="3" t="s">
        <v>16</v>
      </c>
      <c r="B6" s="18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6">
        <v>0</v>
      </c>
      <c r="J6">
        <f t="shared" si="0"/>
        <v>0</v>
      </c>
      <c r="K6" s="5">
        <v>0</v>
      </c>
      <c r="L6" s="6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0.9</v>
      </c>
      <c r="V6" s="2">
        <v>0</v>
      </c>
      <c r="W6">
        <f t="shared" si="1"/>
        <v>0</v>
      </c>
      <c r="X6">
        <v>0.9</v>
      </c>
      <c r="Y6" s="2">
        <v>0</v>
      </c>
    </row>
    <row r="7" spans="1:25" x14ac:dyDescent="0.2">
      <c r="A7" s="3" t="s">
        <v>18</v>
      </c>
      <c r="B7" s="18" t="s">
        <v>19</v>
      </c>
      <c r="C7">
        <v>8.1</v>
      </c>
      <c r="D7">
        <v>0.4</v>
      </c>
      <c r="E7">
        <v>0</v>
      </c>
      <c r="F7">
        <v>1.6</v>
      </c>
      <c r="G7">
        <v>6.1</v>
      </c>
      <c r="H7">
        <v>151</v>
      </c>
      <c r="I7" s="6">
        <v>5.3642384105960263E-2</v>
      </c>
      <c r="J7">
        <f t="shared" si="0"/>
        <v>21.099999999999994</v>
      </c>
      <c r="K7" s="5">
        <v>129.9</v>
      </c>
      <c r="L7" s="6">
        <v>6.2355658198614314E-2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0</v>
      </c>
      <c r="W7">
        <f t="shared" si="1"/>
        <v>0</v>
      </c>
      <c r="X7">
        <v>0</v>
      </c>
      <c r="Y7" s="2">
        <v>0</v>
      </c>
    </row>
    <row r="8" spans="1:25" x14ac:dyDescent="0.2">
      <c r="A8" s="3" t="s">
        <v>20</v>
      </c>
      <c r="B8" s="1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6">
        <v>0</v>
      </c>
      <c r="J8">
        <f t="shared" si="0"/>
        <v>0</v>
      </c>
      <c r="K8" s="5">
        <v>0</v>
      </c>
      <c r="L8" s="6">
        <v>0</v>
      </c>
      <c r="N8" s="17">
        <v>301</v>
      </c>
      <c r="O8" t="s">
        <v>153</v>
      </c>
      <c r="P8">
        <v>0</v>
      </c>
      <c r="Q8">
        <v>0</v>
      </c>
      <c r="R8">
        <v>0</v>
      </c>
      <c r="S8">
        <v>0</v>
      </c>
      <c r="T8">
        <v>0</v>
      </c>
      <c r="U8">
        <v>0.4</v>
      </c>
      <c r="V8" s="2">
        <v>0</v>
      </c>
      <c r="W8">
        <f t="shared" si="1"/>
        <v>0</v>
      </c>
      <c r="X8">
        <v>0.4</v>
      </c>
      <c r="Y8" s="2">
        <v>0</v>
      </c>
    </row>
    <row r="9" spans="1:25" x14ac:dyDescent="0.2">
      <c r="A9" s="3" t="s">
        <v>22</v>
      </c>
      <c r="B9" s="18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6">
        <v>0</v>
      </c>
      <c r="J9">
        <f t="shared" si="0"/>
        <v>0</v>
      </c>
      <c r="K9" s="5">
        <v>0</v>
      </c>
      <c r="L9" s="6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f t="shared" si="1"/>
        <v>0</v>
      </c>
      <c r="X9">
        <v>0</v>
      </c>
      <c r="Y9" s="2">
        <v>0</v>
      </c>
    </row>
    <row r="10" spans="1:25" x14ac:dyDescent="0.2">
      <c r="A10" s="3" t="s">
        <v>24</v>
      </c>
      <c r="B10" s="18" t="s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6">
        <v>0</v>
      </c>
      <c r="J10">
        <f t="shared" si="0"/>
        <v>0</v>
      </c>
      <c r="K10" s="5">
        <v>0</v>
      </c>
      <c r="L10" s="6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f t="shared" si="1"/>
        <v>0</v>
      </c>
      <c r="X10">
        <v>0</v>
      </c>
      <c r="Y10" s="2">
        <v>0</v>
      </c>
    </row>
    <row r="11" spans="1:25" x14ac:dyDescent="0.2">
      <c r="A11" s="3" t="s">
        <v>26</v>
      </c>
      <c r="B11" s="18" t="s">
        <v>27</v>
      </c>
      <c r="C11">
        <v>0.7</v>
      </c>
      <c r="D11">
        <v>6.6000000000000005</v>
      </c>
      <c r="E11">
        <v>0</v>
      </c>
      <c r="F11">
        <v>0</v>
      </c>
      <c r="G11">
        <v>-5.9</v>
      </c>
      <c r="H11">
        <v>30.599999999999998</v>
      </c>
      <c r="I11" s="6">
        <v>2.2875816993464051E-2</v>
      </c>
      <c r="J11">
        <f t="shared" si="0"/>
        <v>0</v>
      </c>
      <c r="K11" s="5">
        <v>30.599999999999998</v>
      </c>
      <c r="L11" s="6">
        <v>2.2875816993464051E-2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26.999999999999996</v>
      </c>
      <c r="V11" s="2">
        <v>0</v>
      </c>
      <c r="W11">
        <f t="shared" si="1"/>
        <v>0</v>
      </c>
      <c r="X11">
        <v>26.999999999999996</v>
      </c>
      <c r="Y11" s="2">
        <v>0</v>
      </c>
    </row>
    <row r="12" spans="1:25" x14ac:dyDescent="0.2">
      <c r="A12" s="3" t="s">
        <v>28</v>
      </c>
      <c r="B12" s="18" t="s">
        <v>29</v>
      </c>
      <c r="C12">
        <v>2.9</v>
      </c>
      <c r="D12">
        <v>0.4</v>
      </c>
      <c r="E12">
        <v>0</v>
      </c>
      <c r="F12">
        <v>5.6</v>
      </c>
      <c r="G12">
        <v>-3.1</v>
      </c>
      <c r="H12">
        <v>74.099999999999994</v>
      </c>
      <c r="I12" s="6">
        <v>3.9136302294197033E-2</v>
      </c>
      <c r="J12">
        <f t="shared" si="0"/>
        <v>3.7999999999999972</v>
      </c>
      <c r="K12" s="5">
        <v>70.3</v>
      </c>
      <c r="L12" s="6">
        <v>4.1251778093883355E-2</v>
      </c>
      <c r="N12" s="17">
        <v>403</v>
      </c>
      <c r="O12" t="s">
        <v>156</v>
      </c>
      <c r="P12">
        <v>0</v>
      </c>
      <c r="Q12">
        <v>0</v>
      </c>
      <c r="R12">
        <v>0</v>
      </c>
      <c r="S12">
        <v>0</v>
      </c>
      <c r="T12">
        <v>0</v>
      </c>
      <c r="U12">
        <v>5.3</v>
      </c>
      <c r="V12" s="2">
        <v>0</v>
      </c>
      <c r="W12">
        <f t="shared" si="1"/>
        <v>0</v>
      </c>
      <c r="X12">
        <v>5.3</v>
      </c>
      <c r="Y12" s="2">
        <v>0</v>
      </c>
    </row>
    <row r="13" spans="1:25" x14ac:dyDescent="0.2">
      <c r="A13" s="3" t="s">
        <v>30</v>
      </c>
      <c r="B13" s="18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6">
        <v>0</v>
      </c>
      <c r="J13">
        <f t="shared" si="0"/>
        <v>0</v>
      </c>
      <c r="K13" s="5">
        <v>0</v>
      </c>
      <c r="L13" s="6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2">
        <v>0</v>
      </c>
      <c r="W13">
        <f t="shared" si="1"/>
        <v>0</v>
      </c>
      <c r="X13">
        <v>0</v>
      </c>
      <c r="Y13" s="2">
        <v>0</v>
      </c>
    </row>
    <row r="14" spans="1:25" x14ac:dyDescent="0.2">
      <c r="A14" s="3" t="s">
        <v>32</v>
      </c>
      <c r="B14" s="18" t="s">
        <v>33</v>
      </c>
      <c r="C14">
        <v>0</v>
      </c>
      <c r="D14">
        <v>0</v>
      </c>
      <c r="E14">
        <v>0</v>
      </c>
      <c r="F14">
        <v>0</v>
      </c>
      <c r="G14">
        <v>0</v>
      </c>
      <c r="H14">
        <v>30.3</v>
      </c>
      <c r="I14" s="6">
        <v>0</v>
      </c>
      <c r="J14">
        <f t="shared" si="0"/>
        <v>0</v>
      </c>
      <c r="K14" s="5">
        <v>30.3</v>
      </c>
      <c r="L14" s="6">
        <v>0</v>
      </c>
      <c r="N14" s="17">
        <v>501</v>
      </c>
      <c r="O14" t="s">
        <v>157</v>
      </c>
      <c r="P14">
        <v>0</v>
      </c>
      <c r="Q14">
        <v>1.3</v>
      </c>
      <c r="R14">
        <v>0</v>
      </c>
      <c r="S14">
        <v>0</v>
      </c>
      <c r="T14">
        <v>-1.3</v>
      </c>
      <c r="U14">
        <v>8.8000000000000007</v>
      </c>
      <c r="V14" s="2">
        <v>0</v>
      </c>
      <c r="W14">
        <f t="shared" si="1"/>
        <v>0</v>
      </c>
      <c r="X14">
        <v>8.8000000000000007</v>
      </c>
      <c r="Y14" s="2">
        <v>0</v>
      </c>
    </row>
    <row r="15" spans="1:25" x14ac:dyDescent="0.2">
      <c r="A15" s="3" t="s">
        <v>34</v>
      </c>
      <c r="B15" s="18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6">
        <v>0</v>
      </c>
      <c r="J15">
        <f t="shared" si="0"/>
        <v>0</v>
      </c>
      <c r="K15" s="5">
        <v>0</v>
      </c>
      <c r="L15" s="6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f t="shared" si="1"/>
        <v>0</v>
      </c>
      <c r="X15">
        <v>0</v>
      </c>
      <c r="Y15" s="2">
        <v>0</v>
      </c>
    </row>
    <row r="16" spans="1:25" x14ac:dyDescent="0.2">
      <c r="A16" s="3" t="s">
        <v>36</v>
      </c>
      <c r="B16" s="18" t="s">
        <v>37</v>
      </c>
      <c r="C16">
        <v>24</v>
      </c>
      <c r="D16">
        <v>13.7</v>
      </c>
      <c r="E16">
        <v>0</v>
      </c>
      <c r="F16">
        <v>0</v>
      </c>
      <c r="G16">
        <v>10.3</v>
      </c>
      <c r="H16">
        <v>43.6</v>
      </c>
      <c r="I16" s="6">
        <v>0.55045871559633031</v>
      </c>
      <c r="J16">
        <f t="shared" si="0"/>
        <v>0</v>
      </c>
      <c r="K16" s="5">
        <v>43.6</v>
      </c>
      <c r="L16" s="6">
        <v>0.55045871559633031</v>
      </c>
      <c r="N16" s="17">
        <v>503</v>
      </c>
      <c r="O16" t="s">
        <v>159</v>
      </c>
      <c r="P16">
        <v>0</v>
      </c>
      <c r="Q16">
        <v>0</v>
      </c>
      <c r="R16">
        <v>0</v>
      </c>
      <c r="S16">
        <v>0</v>
      </c>
      <c r="T16">
        <v>0</v>
      </c>
      <c r="U16">
        <v>0.2</v>
      </c>
      <c r="V16" s="2">
        <v>0</v>
      </c>
      <c r="W16">
        <f t="shared" si="1"/>
        <v>0</v>
      </c>
      <c r="X16">
        <v>0.2</v>
      </c>
      <c r="Y16" s="2">
        <v>0</v>
      </c>
    </row>
    <row r="17" spans="1:25" x14ac:dyDescent="0.2">
      <c r="A17" s="3" t="s">
        <v>38</v>
      </c>
      <c r="B17" s="18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6">
        <v>0</v>
      </c>
      <c r="J17">
        <f t="shared" si="0"/>
        <v>0</v>
      </c>
      <c r="K17" s="5">
        <v>0</v>
      </c>
      <c r="L17" s="6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1.2000000000000002</v>
      </c>
      <c r="V17" s="2">
        <v>0</v>
      </c>
      <c r="W17">
        <f t="shared" si="1"/>
        <v>0</v>
      </c>
      <c r="X17">
        <v>1.2000000000000002</v>
      </c>
      <c r="Y17" s="2">
        <v>0</v>
      </c>
    </row>
    <row r="18" spans="1:25" x14ac:dyDescent="0.2">
      <c r="A18" s="3" t="s">
        <v>40</v>
      </c>
      <c r="B18" s="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6">
        <v>0</v>
      </c>
      <c r="J18">
        <f t="shared" si="0"/>
        <v>0</v>
      </c>
      <c r="K18" s="5">
        <v>0</v>
      </c>
      <c r="L18" s="6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f t="shared" si="1"/>
        <v>0</v>
      </c>
      <c r="X18">
        <v>0</v>
      </c>
      <c r="Y18" s="2">
        <v>0</v>
      </c>
    </row>
    <row r="19" spans="1:25" x14ac:dyDescent="0.2">
      <c r="A19" s="3" t="s">
        <v>42</v>
      </c>
      <c r="B19" s="18" t="s">
        <v>43</v>
      </c>
      <c r="C19">
        <v>11.6</v>
      </c>
      <c r="D19">
        <v>1.9</v>
      </c>
      <c r="E19">
        <v>0</v>
      </c>
      <c r="F19">
        <v>0</v>
      </c>
      <c r="G19">
        <v>9.6999999999999993</v>
      </c>
      <c r="H19">
        <v>26.400000000000002</v>
      </c>
      <c r="I19" s="6">
        <v>0.43939393939393934</v>
      </c>
      <c r="J19">
        <f t="shared" si="0"/>
        <v>0.19999999999999929</v>
      </c>
      <c r="K19" s="5">
        <v>26.200000000000003</v>
      </c>
      <c r="L19" s="6">
        <v>0.4427480916030534</v>
      </c>
      <c r="N19" s="17">
        <v>506</v>
      </c>
      <c r="O19" t="s">
        <v>162</v>
      </c>
      <c r="P19">
        <v>9.6</v>
      </c>
      <c r="Q19">
        <v>0.30000000000000004</v>
      </c>
      <c r="R19">
        <v>0</v>
      </c>
      <c r="S19">
        <v>2.9</v>
      </c>
      <c r="T19">
        <v>6.4</v>
      </c>
      <c r="U19">
        <v>149.20000000000002</v>
      </c>
      <c r="V19" s="2">
        <v>6.4343163538873982E-2</v>
      </c>
      <c r="W19">
        <f t="shared" si="1"/>
        <v>11.300000000000011</v>
      </c>
      <c r="X19">
        <v>137.9</v>
      </c>
      <c r="Y19" s="2">
        <v>6.9615663524292964E-2</v>
      </c>
    </row>
    <row r="20" spans="1:25" x14ac:dyDescent="0.2">
      <c r="A20" s="3" t="s">
        <v>44</v>
      </c>
      <c r="B20" s="18" t="s">
        <v>45</v>
      </c>
      <c r="C20">
        <v>0</v>
      </c>
      <c r="D20">
        <v>0</v>
      </c>
      <c r="E20">
        <v>0</v>
      </c>
      <c r="F20">
        <v>0</v>
      </c>
      <c r="G20">
        <v>0</v>
      </c>
      <c r="H20">
        <v>26.999999999999996</v>
      </c>
      <c r="I20" s="6">
        <v>0</v>
      </c>
      <c r="J20">
        <f t="shared" si="0"/>
        <v>0</v>
      </c>
      <c r="K20" s="5">
        <v>26.999999999999996</v>
      </c>
      <c r="L20" s="6">
        <v>0</v>
      </c>
      <c r="N20" s="17">
        <v>507</v>
      </c>
      <c r="O20" t="s">
        <v>163</v>
      </c>
      <c r="P20">
        <v>11.299999999999999</v>
      </c>
      <c r="Q20">
        <v>1</v>
      </c>
      <c r="R20">
        <v>0</v>
      </c>
      <c r="S20">
        <v>17.600000000000001</v>
      </c>
      <c r="T20">
        <v>-7.3000000000000016</v>
      </c>
      <c r="U20">
        <v>290.7</v>
      </c>
      <c r="V20" s="2">
        <v>3.8871689026487785E-2</v>
      </c>
      <c r="W20">
        <f t="shared" si="1"/>
        <v>127.4</v>
      </c>
      <c r="X20">
        <v>163.29999999999998</v>
      </c>
      <c r="Y20" s="2">
        <v>6.9197795468462955E-2</v>
      </c>
    </row>
    <row r="21" spans="1:25" x14ac:dyDescent="0.2">
      <c r="A21" s="3" t="s">
        <v>46</v>
      </c>
      <c r="B21" s="18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6">
        <v>0</v>
      </c>
      <c r="J21">
        <f t="shared" si="0"/>
        <v>0</v>
      </c>
      <c r="K21" s="5">
        <v>0</v>
      </c>
      <c r="L21" s="6">
        <v>0</v>
      </c>
      <c r="N21" s="17">
        <v>508</v>
      </c>
      <c r="O21" t="s">
        <v>164</v>
      </c>
      <c r="P21">
        <v>0</v>
      </c>
      <c r="Q21">
        <v>0</v>
      </c>
      <c r="R21">
        <v>0</v>
      </c>
      <c r="S21">
        <v>0.1</v>
      </c>
      <c r="T21">
        <v>-0.1</v>
      </c>
      <c r="U21">
        <v>2.4</v>
      </c>
      <c r="V21" s="2">
        <v>0</v>
      </c>
      <c r="W21">
        <f t="shared" si="1"/>
        <v>0</v>
      </c>
      <c r="X21">
        <v>2.4</v>
      </c>
      <c r="Y21" s="2">
        <v>0</v>
      </c>
    </row>
    <row r="22" spans="1:25" x14ac:dyDescent="0.2">
      <c r="A22" s="3" t="s">
        <v>48</v>
      </c>
      <c r="B22" s="18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6">
        <v>0</v>
      </c>
      <c r="J22">
        <f t="shared" si="0"/>
        <v>0</v>
      </c>
      <c r="K22" s="5">
        <v>0</v>
      </c>
      <c r="L22" s="6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f t="shared" si="1"/>
        <v>0</v>
      </c>
      <c r="X22">
        <v>0</v>
      </c>
      <c r="Y22" s="2">
        <v>0</v>
      </c>
    </row>
    <row r="23" spans="1:25" x14ac:dyDescent="0.2">
      <c r="A23" s="3" t="s">
        <v>50</v>
      </c>
      <c r="B23" s="18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6">
        <v>0</v>
      </c>
      <c r="J23">
        <f t="shared" si="0"/>
        <v>0</v>
      </c>
      <c r="K23" s="5">
        <v>0</v>
      </c>
      <c r="L23" s="6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59.4</v>
      </c>
      <c r="V23" s="2">
        <v>0</v>
      </c>
      <c r="W23">
        <f t="shared" si="1"/>
        <v>0</v>
      </c>
      <c r="X23">
        <v>59.4</v>
      </c>
      <c r="Y23" s="2">
        <v>0</v>
      </c>
    </row>
    <row r="24" spans="1:25" x14ac:dyDescent="0.2">
      <c r="A24" s="3" t="s">
        <v>52</v>
      </c>
      <c r="B24" s="18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6">
        <v>0</v>
      </c>
      <c r="J24">
        <f t="shared" si="0"/>
        <v>0</v>
      </c>
      <c r="K24" s="5">
        <v>0</v>
      </c>
      <c r="L24" s="6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2">
        <v>0</v>
      </c>
      <c r="W24">
        <f t="shared" si="1"/>
        <v>0</v>
      </c>
      <c r="X24">
        <v>0</v>
      </c>
      <c r="Y24" s="2">
        <v>0</v>
      </c>
    </row>
    <row r="25" spans="1:25" x14ac:dyDescent="0.2">
      <c r="A25" s="3" t="s">
        <v>54</v>
      </c>
      <c r="B25" s="18" t="s">
        <v>55</v>
      </c>
      <c r="C25">
        <v>197</v>
      </c>
      <c r="D25">
        <v>7.2</v>
      </c>
      <c r="E25">
        <v>0</v>
      </c>
      <c r="F25">
        <v>0</v>
      </c>
      <c r="G25">
        <v>189.8</v>
      </c>
      <c r="H25">
        <v>500.20000000000005</v>
      </c>
      <c r="I25" s="6">
        <v>0.39384246301479403</v>
      </c>
      <c r="J25">
        <f t="shared" si="0"/>
        <v>22.100000000000023</v>
      </c>
      <c r="K25" s="5">
        <v>478.1</v>
      </c>
      <c r="L25" s="6">
        <v>0.41204768876804015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f t="shared" si="1"/>
        <v>0</v>
      </c>
      <c r="X25">
        <v>0</v>
      </c>
      <c r="Y25" s="2">
        <v>0</v>
      </c>
    </row>
    <row r="26" spans="1:25" x14ac:dyDescent="0.2">
      <c r="A26" s="3" t="s">
        <v>56</v>
      </c>
      <c r="B26" t="s">
        <v>57</v>
      </c>
      <c r="C26">
        <v>0</v>
      </c>
      <c r="D26">
        <v>0.30000000000000004</v>
      </c>
      <c r="E26">
        <v>0</v>
      </c>
      <c r="F26">
        <v>0</v>
      </c>
      <c r="G26">
        <v>-0.30000000000000004</v>
      </c>
      <c r="H26">
        <v>83.899999999999991</v>
      </c>
      <c r="I26" s="6">
        <v>0</v>
      </c>
      <c r="J26">
        <f t="shared" si="0"/>
        <v>4.5</v>
      </c>
      <c r="K26" s="5">
        <v>79.399999999999991</v>
      </c>
      <c r="L26" s="6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1.8</v>
      </c>
      <c r="V26" s="2">
        <v>0</v>
      </c>
      <c r="W26">
        <f t="shared" si="1"/>
        <v>0</v>
      </c>
      <c r="X26">
        <v>1.8</v>
      </c>
      <c r="Y26" s="2">
        <v>0</v>
      </c>
    </row>
    <row r="27" spans="1:25" x14ac:dyDescent="0.2">
      <c r="A27" s="3" t="s">
        <v>58</v>
      </c>
      <c r="B27" s="18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6">
        <v>0</v>
      </c>
      <c r="J27">
        <f t="shared" si="0"/>
        <v>0</v>
      </c>
      <c r="K27" s="5">
        <v>0</v>
      </c>
      <c r="L27" s="6">
        <v>0</v>
      </c>
      <c r="N27" s="17">
        <v>603</v>
      </c>
      <c r="O27" t="s">
        <v>170</v>
      </c>
      <c r="P27">
        <v>0</v>
      </c>
      <c r="Q27">
        <v>0</v>
      </c>
      <c r="R27">
        <v>0</v>
      </c>
      <c r="S27">
        <v>0</v>
      </c>
      <c r="T27">
        <v>0</v>
      </c>
      <c r="U27">
        <v>0.8</v>
      </c>
      <c r="V27" s="2">
        <v>0</v>
      </c>
      <c r="W27">
        <f t="shared" si="1"/>
        <v>0</v>
      </c>
      <c r="X27">
        <v>0.8</v>
      </c>
      <c r="Y27" s="2">
        <v>0</v>
      </c>
    </row>
    <row r="28" spans="1:25" x14ac:dyDescent="0.2">
      <c r="A28" s="3" t="s">
        <v>60</v>
      </c>
      <c r="B28" s="18" t="s">
        <v>61</v>
      </c>
      <c r="C28">
        <v>0</v>
      </c>
      <c r="D28">
        <v>0</v>
      </c>
      <c r="E28">
        <v>0</v>
      </c>
      <c r="F28">
        <v>0</v>
      </c>
      <c r="G28">
        <v>0</v>
      </c>
      <c r="H28">
        <v>0.4</v>
      </c>
      <c r="I28" s="6">
        <v>0</v>
      </c>
      <c r="J28">
        <f t="shared" si="0"/>
        <v>0</v>
      </c>
      <c r="K28" s="5">
        <v>0.4</v>
      </c>
      <c r="L28" s="6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f t="shared" si="1"/>
        <v>0</v>
      </c>
      <c r="X28">
        <v>0</v>
      </c>
      <c r="Y28" s="2">
        <v>0</v>
      </c>
    </row>
    <row r="29" spans="1:25" x14ac:dyDescent="0.2">
      <c r="A29" s="3" t="s">
        <v>62</v>
      </c>
      <c r="B29" s="18" t="s">
        <v>63</v>
      </c>
      <c r="C29">
        <v>0</v>
      </c>
      <c r="D29">
        <v>0</v>
      </c>
      <c r="E29">
        <v>0</v>
      </c>
      <c r="F29">
        <v>0</v>
      </c>
      <c r="G29">
        <v>0</v>
      </c>
      <c r="H29">
        <v>0.9</v>
      </c>
      <c r="I29" s="6">
        <v>0</v>
      </c>
      <c r="J29">
        <f t="shared" si="0"/>
        <v>0</v>
      </c>
      <c r="K29" s="5">
        <v>0.9</v>
      </c>
      <c r="L29" s="6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</v>
      </c>
      <c r="D30">
        <v>0</v>
      </c>
      <c r="E30">
        <v>0</v>
      </c>
      <c r="F30">
        <v>0.1</v>
      </c>
      <c r="G30">
        <v>-0.1</v>
      </c>
      <c r="H30">
        <v>0.9</v>
      </c>
      <c r="I30" s="6">
        <v>0</v>
      </c>
      <c r="J30">
        <f t="shared" si="0"/>
        <v>0</v>
      </c>
      <c r="K30" s="5">
        <v>0.9</v>
      </c>
      <c r="L30" s="6">
        <v>0</v>
      </c>
      <c r="N30" s="17">
        <v>606</v>
      </c>
      <c r="O30" t="s">
        <v>173</v>
      </c>
      <c r="P30">
        <v>185.3</v>
      </c>
      <c r="Q30">
        <v>0</v>
      </c>
      <c r="R30">
        <v>0</v>
      </c>
      <c r="S30">
        <v>0</v>
      </c>
      <c r="T30">
        <v>185.3</v>
      </c>
      <c r="U30">
        <v>454.90000000000003</v>
      </c>
      <c r="V30" s="2">
        <v>0.4073422730270389</v>
      </c>
      <c r="W30">
        <f t="shared" si="1"/>
        <v>0</v>
      </c>
      <c r="X30">
        <v>454.90000000000003</v>
      </c>
      <c r="Y30" s="2">
        <v>0.4073422730270389</v>
      </c>
    </row>
    <row r="31" spans="1:25" x14ac:dyDescent="0.2">
      <c r="A31" s="3" t="s">
        <v>66</v>
      </c>
      <c r="B31" s="18" t="s">
        <v>67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6">
        <v>0</v>
      </c>
      <c r="J31">
        <f t="shared" si="0"/>
        <v>0</v>
      </c>
      <c r="K31" s="5">
        <v>0</v>
      </c>
      <c r="L31" s="6">
        <v>0</v>
      </c>
      <c r="N31" s="17">
        <v>607</v>
      </c>
      <c r="O31" t="s">
        <v>174</v>
      </c>
      <c r="P31">
        <v>4.0999999999999996</v>
      </c>
      <c r="Q31">
        <v>0</v>
      </c>
      <c r="R31">
        <v>0</v>
      </c>
      <c r="S31">
        <v>0</v>
      </c>
      <c r="T31">
        <v>4.0999999999999996</v>
      </c>
      <c r="U31">
        <v>12.6</v>
      </c>
      <c r="V31" s="2">
        <v>0.32539682539682535</v>
      </c>
      <c r="W31">
        <f t="shared" si="1"/>
        <v>0</v>
      </c>
      <c r="X31">
        <v>12.6</v>
      </c>
      <c r="Y31" s="2">
        <v>0.32539682539682535</v>
      </c>
    </row>
    <row r="32" spans="1:25" x14ac:dyDescent="0.2">
      <c r="A32" s="3" t="s">
        <v>68</v>
      </c>
      <c r="B32" s="18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6">
        <v>0</v>
      </c>
      <c r="J32">
        <f t="shared" si="0"/>
        <v>0</v>
      </c>
      <c r="K32" s="5">
        <v>0</v>
      </c>
      <c r="L32" s="6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f t="shared" si="1"/>
        <v>0</v>
      </c>
      <c r="X32">
        <v>0</v>
      </c>
      <c r="Y32" s="2">
        <v>0</v>
      </c>
    </row>
    <row r="33" spans="1:25" x14ac:dyDescent="0.2">
      <c r="A33" s="3" t="s">
        <v>70</v>
      </c>
      <c r="B33" s="18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6">
        <v>0</v>
      </c>
      <c r="J33">
        <f t="shared" si="0"/>
        <v>0</v>
      </c>
      <c r="K33" s="5">
        <v>0</v>
      </c>
      <c r="L33" s="6">
        <v>0</v>
      </c>
      <c r="N33" s="17">
        <v>609</v>
      </c>
      <c r="O33" t="s">
        <v>176</v>
      </c>
      <c r="P33">
        <v>11.7</v>
      </c>
      <c r="Q33">
        <v>7.2</v>
      </c>
      <c r="R33">
        <v>0</v>
      </c>
      <c r="S33">
        <v>0</v>
      </c>
      <c r="T33">
        <v>4.4999999999999991</v>
      </c>
      <c r="U33">
        <v>45.3</v>
      </c>
      <c r="V33" s="2">
        <v>0.25827814569536423</v>
      </c>
      <c r="W33">
        <f t="shared" si="1"/>
        <v>22.1</v>
      </c>
      <c r="X33">
        <v>23.199999999999996</v>
      </c>
      <c r="Y33" s="2">
        <v>0.5043103448275863</v>
      </c>
    </row>
    <row r="34" spans="1:25" x14ac:dyDescent="0.2">
      <c r="A34" s="3" t="s">
        <v>72</v>
      </c>
      <c r="B34" s="18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5.3</v>
      </c>
      <c r="I34" s="6">
        <v>0</v>
      </c>
      <c r="J34">
        <f t="shared" si="0"/>
        <v>0</v>
      </c>
      <c r="K34" s="5">
        <v>5.3</v>
      </c>
      <c r="L34" s="6">
        <v>0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f t="shared" si="1"/>
        <v>0</v>
      </c>
      <c r="X34">
        <v>0</v>
      </c>
      <c r="Y34" s="2">
        <v>0</v>
      </c>
    </row>
    <row r="35" spans="1:25" x14ac:dyDescent="0.2">
      <c r="A35" s="3" t="s">
        <v>74</v>
      </c>
      <c r="B35" s="18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>
        <v>44.8</v>
      </c>
      <c r="I35" s="6">
        <v>0</v>
      </c>
      <c r="J35">
        <f t="shared" si="0"/>
        <v>0</v>
      </c>
      <c r="K35" s="5">
        <v>44.8</v>
      </c>
      <c r="L35" s="6">
        <v>0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f t="shared" si="1"/>
        <v>0</v>
      </c>
      <c r="X35">
        <v>0</v>
      </c>
      <c r="Y35" s="2">
        <v>0</v>
      </c>
    </row>
    <row r="36" spans="1:25" x14ac:dyDescent="0.2">
      <c r="A36" s="3" t="s">
        <v>76</v>
      </c>
      <c r="B36" s="18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6">
        <v>0</v>
      </c>
      <c r="J36">
        <f t="shared" si="0"/>
        <v>0</v>
      </c>
      <c r="K36" s="5">
        <v>0</v>
      </c>
      <c r="L36" s="6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f t="shared" si="1"/>
        <v>0</v>
      </c>
      <c r="X36">
        <v>0</v>
      </c>
      <c r="Y36" s="2">
        <v>0</v>
      </c>
    </row>
    <row r="37" spans="1:25" x14ac:dyDescent="0.2">
      <c r="A37" s="3" t="s">
        <v>78</v>
      </c>
      <c r="B37" s="18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6">
        <v>0</v>
      </c>
      <c r="J37">
        <f t="shared" si="0"/>
        <v>0</v>
      </c>
      <c r="K37" s="5">
        <v>0</v>
      </c>
      <c r="L37" s="6">
        <v>0</v>
      </c>
      <c r="N37" s="17">
        <v>703</v>
      </c>
      <c r="O37" t="s">
        <v>180</v>
      </c>
      <c r="P37">
        <v>0.7</v>
      </c>
      <c r="Q37">
        <v>6.6000000000000005</v>
      </c>
      <c r="R37">
        <v>0</v>
      </c>
      <c r="S37">
        <v>0</v>
      </c>
      <c r="T37">
        <v>-5.9</v>
      </c>
      <c r="U37">
        <v>30.599999999999998</v>
      </c>
      <c r="V37" s="2">
        <v>2.2875816993464051E-2</v>
      </c>
      <c r="W37">
        <f t="shared" si="1"/>
        <v>0</v>
      </c>
      <c r="X37">
        <v>30.599999999999998</v>
      </c>
      <c r="Y37" s="2">
        <v>2.2875816993464051E-2</v>
      </c>
    </row>
    <row r="38" spans="1:25" x14ac:dyDescent="0.2">
      <c r="A38" s="3" t="s">
        <v>80</v>
      </c>
      <c r="B38" s="1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6">
        <v>0</v>
      </c>
      <c r="J38">
        <f t="shared" si="0"/>
        <v>0</v>
      </c>
      <c r="K38" s="5">
        <v>0</v>
      </c>
      <c r="L38" s="6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f t="shared" si="1"/>
        <v>0</v>
      </c>
      <c r="X38">
        <v>0</v>
      </c>
      <c r="Y38" s="2">
        <v>0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f t="shared" si="0"/>
        <v>0</v>
      </c>
      <c r="K39" s="5">
        <v>0</v>
      </c>
      <c r="L39" s="6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f t="shared" si="1"/>
        <v>0</v>
      </c>
      <c r="X39">
        <v>0</v>
      </c>
      <c r="Y39" s="2">
        <v>0</v>
      </c>
    </row>
    <row r="40" spans="1:25" x14ac:dyDescent="0.2">
      <c r="A40" s="3" t="s">
        <v>84</v>
      </c>
      <c r="B40" s="18" t="s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1.8</v>
      </c>
      <c r="I40" s="6">
        <v>0</v>
      </c>
      <c r="J40">
        <f t="shared" si="0"/>
        <v>0</v>
      </c>
      <c r="K40" s="5">
        <v>1.8</v>
      </c>
      <c r="L40" s="6">
        <v>0</v>
      </c>
      <c r="N40" s="17">
        <v>706</v>
      </c>
      <c r="O40" t="s">
        <v>183</v>
      </c>
      <c r="P40">
        <v>3.3</v>
      </c>
      <c r="Q40">
        <v>1.7</v>
      </c>
      <c r="R40">
        <v>0</v>
      </c>
      <c r="S40">
        <v>0</v>
      </c>
      <c r="T40">
        <v>1.5999999999999999</v>
      </c>
      <c r="U40">
        <v>3.3</v>
      </c>
      <c r="V40" s="2">
        <v>1</v>
      </c>
      <c r="W40">
        <f t="shared" si="1"/>
        <v>0</v>
      </c>
      <c r="X40">
        <v>3.3</v>
      </c>
      <c r="Y40" s="2">
        <v>1</v>
      </c>
    </row>
    <row r="41" spans="1:25" x14ac:dyDescent="0.2">
      <c r="A41" s="3" t="s">
        <v>86</v>
      </c>
      <c r="B41" s="18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6">
        <v>0</v>
      </c>
      <c r="J41">
        <f t="shared" si="0"/>
        <v>0</v>
      </c>
      <c r="K41" s="5">
        <v>0</v>
      </c>
      <c r="L41" s="6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f t="shared" si="1"/>
        <v>0</v>
      </c>
      <c r="X41">
        <v>0</v>
      </c>
      <c r="Y41" s="2">
        <v>0</v>
      </c>
    </row>
    <row r="42" spans="1:25" x14ac:dyDescent="0.2">
      <c r="A42" s="3" t="s">
        <v>88</v>
      </c>
      <c r="B42" s="18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6">
        <v>0</v>
      </c>
      <c r="J42">
        <f t="shared" si="0"/>
        <v>0</v>
      </c>
      <c r="K42" s="5">
        <v>0</v>
      </c>
      <c r="L42" s="6">
        <v>0</v>
      </c>
      <c r="N42" s="17">
        <v>708</v>
      </c>
      <c r="O42" t="s">
        <v>185</v>
      </c>
      <c r="P42">
        <v>24</v>
      </c>
      <c r="Q42">
        <v>13.7</v>
      </c>
      <c r="R42">
        <v>0</v>
      </c>
      <c r="S42">
        <v>0</v>
      </c>
      <c r="T42">
        <v>10.3</v>
      </c>
      <c r="U42">
        <v>43.6</v>
      </c>
      <c r="V42" s="2">
        <v>0.55045871559633031</v>
      </c>
      <c r="W42">
        <f t="shared" si="1"/>
        <v>0</v>
      </c>
      <c r="X42">
        <v>43.6</v>
      </c>
      <c r="Y42" s="2">
        <v>0.55045871559633031</v>
      </c>
    </row>
    <row r="43" spans="1:25" x14ac:dyDescent="0.2">
      <c r="A43" s="3" t="s">
        <v>90</v>
      </c>
      <c r="B43" s="18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6">
        <v>0</v>
      </c>
      <c r="J43">
        <f t="shared" si="0"/>
        <v>0</v>
      </c>
      <c r="K43" s="5">
        <v>0</v>
      </c>
      <c r="L43" s="6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f t="shared" si="1"/>
        <v>0</v>
      </c>
      <c r="X43">
        <v>0</v>
      </c>
      <c r="Y43" s="2">
        <v>0</v>
      </c>
    </row>
    <row r="44" spans="1:25" x14ac:dyDescent="0.2">
      <c r="A44" s="3" t="s">
        <v>92</v>
      </c>
      <c r="B44" s="18" t="s">
        <v>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6">
        <v>0</v>
      </c>
      <c r="J44">
        <f t="shared" si="0"/>
        <v>0</v>
      </c>
      <c r="K44" s="5">
        <v>0</v>
      </c>
      <c r="L44" s="6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f t="shared" si="1"/>
        <v>0</v>
      </c>
      <c r="X44">
        <v>0</v>
      </c>
      <c r="Y44" s="2">
        <v>0</v>
      </c>
    </row>
    <row r="45" spans="1:25" x14ac:dyDescent="0.2">
      <c r="A45" s="3" t="s">
        <v>94</v>
      </c>
      <c r="B45" s="18" t="s">
        <v>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6">
        <v>0</v>
      </c>
      <c r="J45">
        <f t="shared" si="0"/>
        <v>0</v>
      </c>
      <c r="K45" s="5">
        <v>0</v>
      </c>
      <c r="L45" s="6">
        <v>0</v>
      </c>
      <c r="N45" s="17">
        <v>801</v>
      </c>
      <c r="O45" t="s">
        <v>43</v>
      </c>
      <c r="P45">
        <v>11.6</v>
      </c>
      <c r="Q45">
        <v>0.89999999999999991</v>
      </c>
      <c r="R45">
        <v>0</v>
      </c>
      <c r="S45">
        <v>0</v>
      </c>
      <c r="T45">
        <v>10.7</v>
      </c>
      <c r="U45">
        <v>23.900000000000002</v>
      </c>
      <c r="V45" s="2">
        <v>0.48535564853556479</v>
      </c>
      <c r="W45">
        <f t="shared" si="1"/>
        <v>0.19999999999999929</v>
      </c>
      <c r="X45">
        <v>23.700000000000003</v>
      </c>
      <c r="Y45" s="2">
        <v>0.48945147679324885</v>
      </c>
    </row>
    <row r="46" spans="1:25" x14ac:dyDescent="0.2">
      <c r="A46" s="3" t="s">
        <v>96</v>
      </c>
      <c r="B46" s="18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6">
        <v>0</v>
      </c>
      <c r="J46">
        <f t="shared" si="0"/>
        <v>0</v>
      </c>
      <c r="K46" s="5">
        <v>0</v>
      </c>
      <c r="L46" s="6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f t="shared" si="1"/>
        <v>0</v>
      </c>
      <c r="X46">
        <v>0</v>
      </c>
      <c r="Y46" s="2">
        <v>0</v>
      </c>
    </row>
    <row r="47" spans="1:25" x14ac:dyDescent="0.2">
      <c r="A47" s="3" t="s">
        <v>98</v>
      </c>
      <c r="B47" s="18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6">
        <v>0</v>
      </c>
      <c r="J47">
        <f t="shared" si="0"/>
        <v>0</v>
      </c>
      <c r="K47" s="5">
        <v>0</v>
      </c>
      <c r="L47" s="6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f t="shared" si="1"/>
        <v>0</v>
      </c>
      <c r="X47">
        <v>0</v>
      </c>
      <c r="Y47" s="2">
        <v>0</v>
      </c>
    </row>
    <row r="48" spans="1:25" x14ac:dyDescent="0.2">
      <c r="A48" s="3" t="s">
        <v>100</v>
      </c>
      <c r="B48" s="18" t="s">
        <v>101</v>
      </c>
      <c r="C48">
        <v>2.5</v>
      </c>
      <c r="D48">
        <v>0.79999999999999993</v>
      </c>
      <c r="E48">
        <v>0</v>
      </c>
      <c r="F48">
        <v>0.1</v>
      </c>
      <c r="G48">
        <v>1.6</v>
      </c>
      <c r="H48">
        <v>157.1</v>
      </c>
      <c r="I48" s="6">
        <v>1.5913430935709738E-2</v>
      </c>
      <c r="J48">
        <f t="shared" si="0"/>
        <v>16.699999999999989</v>
      </c>
      <c r="K48" s="5">
        <v>140.4</v>
      </c>
      <c r="L48" s="6">
        <v>1.7806267806267807E-2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f t="shared" si="1"/>
        <v>0</v>
      </c>
      <c r="X48">
        <v>0</v>
      </c>
      <c r="Y48" s="2">
        <v>0</v>
      </c>
    </row>
    <row r="49" spans="1:25" x14ac:dyDescent="0.2">
      <c r="A49" s="3" t="s">
        <v>102</v>
      </c>
      <c r="B49" s="18" t="s">
        <v>103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6">
        <v>0</v>
      </c>
      <c r="J49">
        <f t="shared" si="0"/>
        <v>0</v>
      </c>
      <c r="K49" s="5">
        <v>0</v>
      </c>
      <c r="L49" s="6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f t="shared" si="1"/>
        <v>0</v>
      </c>
      <c r="X49">
        <v>0</v>
      </c>
      <c r="Y49" s="2">
        <v>0</v>
      </c>
    </row>
    <row r="50" spans="1:25" x14ac:dyDescent="0.2">
      <c r="A50" s="3" t="s">
        <v>104</v>
      </c>
      <c r="B50" s="18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6">
        <v>0</v>
      </c>
      <c r="J50">
        <f t="shared" si="0"/>
        <v>0</v>
      </c>
      <c r="K50" s="5">
        <v>0</v>
      </c>
      <c r="L50" s="6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f t="shared" si="1"/>
        <v>0</v>
      </c>
      <c r="X50">
        <v>0</v>
      </c>
      <c r="Y50" s="2">
        <v>0</v>
      </c>
    </row>
    <row r="51" spans="1:25" x14ac:dyDescent="0.2">
      <c r="A51" s="3" t="s">
        <v>106</v>
      </c>
      <c r="B51" s="18" t="s">
        <v>107</v>
      </c>
      <c r="C51">
        <v>4.0999999999999996</v>
      </c>
      <c r="D51">
        <v>0</v>
      </c>
      <c r="E51">
        <v>0</v>
      </c>
      <c r="F51">
        <v>0</v>
      </c>
      <c r="G51">
        <v>4.0999999999999996</v>
      </c>
      <c r="H51">
        <v>12.6</v>
      </c>
      <c r="I51" s="6">
        <v>0.32539682539682535</v>
      </c>
      <c r="J51">
        <f t="shared" si="0"/>
        <v>0</v>
      </c>
      <c r="K51" s="5">
        <v>12.6</v>
      </c>
      <c r="L51" s="6">
        <v>0.32539682539682535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f t="shared" si="1"/>
        <v>0</v>
      </c>
      <c r="X51">
        <v>0</v>
      </c>
      <c r="Y51" s="2">
        <v>0</v>
      </c>
    </row>
    <row r="52" spans="1:25" x14ac:dyDescent="0.2">
      <c r="A52" s="3" t="s">
        <v>108</v>
      </c>
      <c r="B52" s="18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111.6</v>
      </c>
      <c r="I52" s="6">
        <v>0</v>
      </c>
      <c r="J52">
        <f t="shared" si="0"/>
        <v>111.6</v>
      </c>
      <c r="K52" s="5">
        <v>0</v>
      </c>
      <c r="L52" s="6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f t="shared" si="1"/>
        <v>0</v>
      </c>
      <c r="X52">
        <v>0</v>
      </c>
      <c r="Y52" s="2">
        <v>0</v>
      </c>
    </row>
    <row r="53" spans="1:25" x14ac:dyDescent="0.2">
      <c r="A53" s="3" t="s">
        <v>110</v>
      </c>
      <c r="B53" s="18" t="s">
        <v>111</v>
      </c>
      <c r="C53">
        <v>0</v>
      </c>
      <c r="D53">
        <v>0.1</v>
      </c>
      <c r="E53">
        <v>0</v>
      </c>
      <c r="F53">
        <v>0</v>
      </c>
      <c r="G53">
        <v>-0.1</v>
      </c>
      <c r="H53">
        <v>1.4000000000000001</v>
      </c>
      <c r="I53" s="6">
        <v>0</v>
      </c>
      <c r="J53">
        <f t="shared" si="0"/>
        <v>0</v>
      </c>
      <c r="K53" s="5">
        <v>1.4000000000000001</v>
      </c>
      <c r="L53" s="6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f t="shared" si="1"/>
        <v>0</v>
      </c>
      <c r="X53">
        <v>0</v>
      </c>
      <c r="Y53" s="2">
        <v>0</v>
      </c>
    </row>
    <row r="54" spans="1:25" x14ac:dyDescent="0.2">
      <c r="A54" s="3" t="s">
        <v>112</v>
      </c>
      <c r="B54" s="18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6">
        <v>0</v>
      </c>
      <c r="J54">
        <f t="shared" si="0"/>
        <v>0</v>
      </c>
      <c r="K54" s="5">
        <v>0</v>
      </c>
      <c r="L54" s="6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f t="shared" si="1"/>
        <v>0</v>
      </c>
      <c r="X54">
        <v>0</v>
      </c>
      <c r="Y54" s="2">
        <v>0</v>
      </c>
    </row>
    <row r="55" spans="1:25" x14ac:dyDescent="0.2">
      <c r="A55" s="3" t="s">
        <v>114</v>
      </c>
      <c r="B55" s="18" t="s">
        <v>115</v>
      </c>
      <c r="C55">
        <v>3.3</v>
      </c>
      <c r="D55">
        <v>1.7</v>
      </c>
      <c r="E55">
        <v>0</v>
      </c>
      <c r="F55">
        <v>0</v>
      </c>
      <c r="G55">
        <v>1.5999999999999999</v>
      </c>
      <c r="H55">
        <v>3.3</v>
      </c>
      <c r="I55" s="6">
        <v>1</v>
      </c>
      <c r="J55">
        <f t="shared" si="0"/>
        <v>0</v>
      </c>
      <c r="K55" s="5">
        <v>3.3</v>
      </c>
      <c r="L55" s="6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f t="shared" si="1"/>
        <v>0</v>
      </c>
      <c r="X55">
        <v>0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6">
        <v>0</v>
      </c>
      <c r="J56">
        <f t="shared" si="0"/>
        <v>0</v>
      </c>
      <c r="K56" s="5">
        <v>0</v>
      </c>
      <c r="L56" s="6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f t="shared" si="1"/>
        <v>0</v>
      </c>
      <c r="X56">
        <v>0</v>
      </c>
      <c r="Y56" s="2">
        <v>0</v>
      </c>
    </row>
    <row r="57" spans="1:25" x14ac:dyDescent="0.2">
      <c r="A57" s="3" t="s">
        <v>118</v>
      </c>
      <c r="B57" s="18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6">
        <v>0</v>
      </c>
      <c r="J57">
        <f t="shared" si="0"/>
        <v>0</v>
      </c>
      <c r="K57" s="5">
        <v>0</v>
      </c>
      <c r="L57" s="6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30.3</v>
      </c>
      <c r="V57" s="2">
        <v>0</v>
      </c>
      <c r="W57">
        <f t="shared" si="1"/>
        <v>0</v>
      </c>
      <c r="X57">
        <v>30.3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15.4</v>
      </c>
      <c r="I58" s="6">
        <v>0</v>
      </c>
      <c r="J58">
        <f t="shared" si="0"/>
        <v>0</v>
      </c>
      <c r="K58" s="5">
        <v>15.4</v>
      </c>
      <c r="L58" s="6">
        <v>0</v>
      </c>
    </row>
    <row r="59" spans="1:25" x14ac:dyDescent="0.2">
      <c r="A59" s="3" t="s">
        <v>122</v>
      </c>
      <c r="B59" s="18" t="s">
        <v>123</v>
      </c>
      <c r="C59">
        <v>0</v>
      </c>
      <c r="D59">
        <v>0</v>
      </c>
      <c r="E59">
        <v>0</v>
      </c>
      <c r="F59">
        <v>0</v>
      </c>
      <c r="G59">
        <v>0</v>
      </c>
      <c r="H59">
        <v>1.5</v>
      </c>
      <c r="I59" s="6">
        <v>0</v>
      </c>
      <c r="J59">
        <f t="shared" si="0"/>
        <v>0</v>
      </c>
      <c r="K59" s="5">
        <v>1.5</v>
      </c>
      <c r="L59" s="6">
        <v>0</v>
      </c>
      <c r="O59" t="s">
        <v>213</v>
      </c>
    </row>
    <row r="60" spans="1:25" x14ac:dyDescent="0.2">
      <c r="O60" t="s">
        <v>214</v>
      </c>
      <c r="P60" s="32">
        <v>264.10000000000002</v>
      </c>
      <c r="Q60" s="32">
        <v>33.6</v>
      </c>
      <c r="R60" s="32">
        <v>0</v>
      </c>
      <c r="S60" s="32">
        <v>20.700000000000003</v>
      </c>
      <c r="T60" s="32">
        <v>209.79999999999998</v>
      </c>
      <c r="U60" s="32">
        <v>1427.2999999999997</v>
      </c>
      <c r="V60" s="33">
        <v>0.18503468086597077</v>
      </c>
      <c r="W60" s="32">
        <v>182.2</v>
      </c>
      <c r="X60" s="32">
        <v>1245.0999999999997</v>
      </c>
      <c r="Y60" s="33">
        <v>0.2121114769898001</v>
      </c>
    </row>
    <row r="61" spans="1:25" x14ac:dyDescent="0.2"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264.10000000000002</v>
      </c>
      <c r="Q62" s="32">
        <v>33.6</v>
      </c>
      <c r="R62" s="32">
        <v>0</v>
      </c>
      <c r="S62" s="32">
        <v>20.700000000000003</v>
      </c>
      <c r="T62" s="32">
        <v>209.79999999999998</v>
      </c>
      <c r="U62" s="32">
        <v>1427.3000000000002</v>
      </c>
      <c r="V62" s="33">
        <v>0.18503468086597072</v>
      </c>
      <c r="W62" s="32">
        <v>182.2</v>
      </c>
      <c r="X62" s="32">
        <v>1245.1000000000001</v>
      </c>
      <c r="Y62" s="33">
        <v>0.21211147698980001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264.09999999999997</v>
      </c>
      <c r="Q64" s="32">
        <v>33.6</v>
      </c>
      <c r="R64" s="32">
        <v>0</v>
      </c>
      <c r="S64" s="32">
        <v>20.7</v>
      </c>
      <c r="T64" s="32">
        <v>209.79999999999998</v>
      </c>
      <c r="U64" s="32">
        <v>1427.2999999999997</v>
      </c>
      <c r="V64" s="33">
        <v>0.18503468086597072</v>
      </c>
      <c r="W64" s="32">
        <v>182.19999999999996</v>
      </c>
      <c r="X64" s="32">
        <v>1245.0999999999997</v>
      </c>
      <c r="Y64" s="33">
        <v>0.21211147698980004</v>
      </c>
    </row>
    <row r="66" spans="15:25" x14ac:dyDescent="0.2">
      <c r="P66">
        <v>264.10000000000002</v>
      </c>
      <c r="Q66">
        <v>33.6</v>
      </c>
      <c r="R66">
        <v>0</v>
      </c>
      <c r="S66">
        <v>20.700000000000003</v>
      </c>
      <c r="T66">
        <v>209.79999999999998</v>
      </c>
      <c r="U66">
        <v>1427.3000000000002</v>
      </c>
      <c r="V66" s="33">
        <v>0.18503468086597072</v>
      </c>
      <c r="W66">
        <v>182.2</v>
      </c>
      <c r="X66">
        <v>1245.0999999999999</v>
      </c>
      <c r="Y66" s="33">
        <v>0.21211147698980004</v>
      </c>
    </row>
    <row r="67" spans="15:25" x14ac:dyDescent="0.2">
      <c r="O67" s="259" t="s">
        <v>325</v>
      </c>
      <c r="P67" s="12"/>
      <c r="V67" s="33"/>
      <c r="Y67" s="33"/>
    </row>
    <row r="486" spans="2:3" x14ac:dyDescent="0.2">
      <c r="B486" t="s">
        <v>126</v>
      </c>
    </row>
    <row r="487" spans="2:3" x14ac:dyDescent="0.2">
      <c r="B487" t="s">
        <v>127</v>
      </c>
    </row>
    <row r="488" spans="2:3" x14ac:dyDescent="0.2">
      <c r="B488" t="s">
        <v>128</v>
      </c>
      <c r="C488" t="s">
        <v>129</v>
      </c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"/>
  <sheetViews>
    <sheetView workbookViewId="0">
      <selection activeCell="P60" sqref="P60:Y60"/>
    </sheetView>
  </sheetViews>
  <sheetFormatPr defaultRowHeight="12.75" x14ac:dyDescent="0.2"/>
  <cols>
    <col min="11" max="11" width="11" customWidth="1"/>
    <col min="12" max="12" width="10.8554687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136</v>
      </c>
      <c r="I1" s="1" t="s">
        <v>5</v>
      </c>
      <c r="J1" s="7" t="s">
        <v>144</v>
      </c>
      <c r="K1" s="7" t="s">
        <v>133</v>
      </c>
      <c r="L1" s="1" t="s">
        <v>145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8.5</v>
      </c>
      <c r="D2">
        <v>0.6</v>
      </c>
      <c r="E2">
        <v>0</v>
      </c>
      <c r="F2">
        <v>0.2</v>
      </c>
      <c r="G2">
        <v>7.7</v>
      </c>
      <c r="H2">
        <v>14.299999999999999</v>
      </c>
      <c r="I2" s="6">
        <v>0.59440559440559448</v>
      </c>
      <c r="J2">
        <v>0</v>
      </c>
      <c r="K2" s="5">
        <v>14.299999999999999</v>
      </c>
      <c r="L2" s="6">
        <v>0.59440559440559448</v>
      </c>
      <c r="N2" s="17">
        <v>101</v>
      </c>
      <c r="O2" t="s">
        <v>147</v>
      </c>
      <c r="P2">
        <v>190.8</v>
      </c>
      <c r="Q2">
        <v>51.8</v>
      </c>
      <c r="R2">
        <v>0</v>
      </c>
      <c r="S2">
        <v>16.3</v>
      </c>
      <c r="T2">
        <v>122.70000000000002</v>
      </c>
      <c r="U2">
        <v>570.70000000000005</v>
      </c>
      <c r="V2" s="2">
        <v>0.33432626598913612</v>
      </c>
      <c r="W2">
        <v>60.6</v>
      </c>
      <c r="X2">
        <v>510.1</v>
      </c>
      <c r="Y2" s="2">
        <v>0.37404430503822783</v>
      </c>
    </row>
    <row r="3" spans="1:25" x14ac:dyDescent="0.2">
      <c r="A3" s="3" t="s">
        <v>10</v>
      </c>
      <c r="B3" s="18" t="s">
        <v>11</v>
      </c>
      <c r="C3">
        <v>0</v>
      </c>
      <c r="D3">
        <v>1.3</v>
      </c>
      <c r="E3">
        <v>0</v>
      </c>
      <c r="F3">
        <v>0</v>
      </c>
      <c r="G3">
        <v>-1.3</v>
      </c>
      <c r="H3">
        <v>14.8</v>
      </c>
      <c r="I3" s="6">
        <v>0</v>
      </c>
      <c r="J3">
        <v>6.8000000000000007</v>
      </c>
      <c r="K3" s="5">
        <v>8</v>
      </c>
      <c r="L3" s="6">
        <v>0</v>
      </c>
      <c r="N3" s="17">
        <v>102</v>
      </c>
      <c r="O3" t="s">
        <v>148</v>
      </c>
      <c r="P3">
        <v>5.0999999999999996</v>
      </c>
      <c r="Q3">
        <v>1.5</v>
      </c>
      <c r="R3">
        <v>0</v>
      </c>
      <c r="S3">
        <v>0.1</v>
      </c>
      <c r="T3">
        <v>3.4999999999999996</v>
      </c>
      <c r="U3">
        <v>18.2</v>
      </c>
      <c r="V3" s="2">
        <v>0.28021978021978022</v>
      </c>
      <c r="W3">
        <v>0</v>
      </c>
      <c r="X3">
        <v>18.2</v>
      </c>
      <c r="Y3" s="2">
        <v>0.28021978021978022</v>
      </c>
    </row>
    <row r="4" spans="1:25" x14ac:dyDescent="0.2">
      <c r="A4" s="3" t="s">
        <v>12</v>
      </c>
      <c r="B4" s="18" t="s">
        <v>13</v>
      </c>
      <c r="C4">
        <v>4.8</v>
      </c>
      <c r="D4">
        <v>1.5</v>
      </c>
      <c r="E4">
        <v>0</v>
      </c>
      <c r="F4">
        <v>0.6</v>
      </c>
      <c r="G4">
        <v>2.6999999999999997</v>
      </c>
      <c r="H4">
        <v>18.7</v>
      </c>
      <c r="I4" s="6">
        <v>0.25668449197860965</v>
      </c>
      <c r="J4">
        <v>4.5</v>
      </c>
      <c r="K4" s="5">
        <v>14.2</v>
      </c>
      <c r="L4" s="6">
        <v>0.3380281690140845</v>
      </c>
      <c r="N4" s="17">
        <v>103</v>
      </c>
      <c r="O4" t="s">
        <v>149</v>
      </c>
      <c r="P4">
        <v>39.299999999999997</v>
      </c>
      <c r="Q4">
        <v>7.9</v>
      </c>
      <c r="R4">
        <v>0</v>
      </c>
      <c r="S4">
        <v>0.1</v>
      </c>
      <c r="T4">
        <v>31.299999999999997</v>
      </c>
      <c r="U4">
        <v>53.099999999999994</v>
      </c>
      <c r="V4" s="2">
        <v>0.74011299435028255</v>
      </c>
      <c r="W4">
        <v>0</v>
      </c>
      <c r="X4">
        <v>53.099999999999994</v>
      </c>
      <c r="Y4" s="2">
        <v>0.74011299435028255</v>
      </c>
    </row>
    <row r="5" spans="1:25" x14ac:dyDescent="0.2">
      <c r="A5" s="3" t="s">
        <v>14</v>
      </c>
      <c r="B5" s="18" t="s">
        <v>15</v>
      </c>
      <c r="C5">
        <v>280.39999999999998</v>
      </c>
      <c r="D5">
        <v>74.2</v>
      </c>
      <c r="E5">
        <v>0</v>
      </c>
      <c r="F5">
        <v>100.9</v>
      </c>
      <c r="G5">
        <v>105.29999999999995</v>
      </c>
      <c r="H5">
        <v>1023.9</v>
      </c>
      <c r="I5" s="6">
        <v>0.27385486863951558</v>
      </c>
      <c r="J5">
        <v>219.89999999999998</v>
      </c>
      <c r="K5" s="5">
        <v>804</v>
      </c>
      <c r="L5" s="6">
        <v>0.34875621890547259</v>
      </c>
      <c r="N5" s="17">
        <v>104</v>
      </c>
      <c r="O5" t="s">
        <v>150</v>
      </c>
      <c r="P5">
        <v>39.999999999999993</v>
      </c>
      <c r="Q5">
        <v>4.8000000000000007</v>
      </c>
      <c r="R5">
        <v>0</v>
      </c>
      <c r="S5">
        <v>2.2000000000000002</v>
      </c>
      <c r="T5">
        <v>32.999999999999993</v>
      </c>
      <c r="U5">
        <v>61</v>
      </c>
      <c r="V5" s="2">
        <v>0.65573770491803263</v>
      </c>
      <c r="W5">
        <v>0.1</v>
      </c>
      <c r="X5">
        <v>60.9</v>
      </c>
      <c r="Y5" s="2">
        <v>0.65681444991789806</v>
      </c>
    </row>
    <row r="6" spans="1:25" x14ac:dyDescent="0.2">
      <c r="A6" s="3" t="s">
        <v>16</v>
      </c>
      <c r="B6" s="18" t="s">
        <v>17</v>
      </c>
      <c r="C6">
        <v>0.6</v>
      </c>
      <c r="D6">
        <v>0.9</v>
      </c>
      <c r="E6">
        <v>0</v>
      </c>
      <c r="F6">
        <v>0.1</v>
      </c>
      <c r="G6">
        <v>-0.4</v>
      </c>
      <c r="H6">
        <v>9.1999999999999993</v>
      </c>
      <c r="I6" s="6">
        <v>6.5217391304347824E-2</v>
      </c>
      <c r="J6">
        <v>2</v>
      </c>
      <c r="K6" s="5">
        <v>7.1999999999999993</v>
      </c>
      <c r="L6" s="6">
        <v>8.3333333333333343E-2</v>
      </c>
      <c r="N6" s="17">
        <v>201</v>
      </c>
      <c r="O6" t="s">
        <v>151</v>
      </c>
      <c r="P6">
        <v>40.4</v>
      </c>
      <c r="Q6">
        <v>3.1</v>
      </c>
      <c r="R6">
        <v>0</v>
      </c>
      <c r="S6">
        <v>0.1</v>
      </c>
      <c r="T6">
        <v>37.199999999999996</v>
      </c>
      <c r="U6">
        <v>57.400000000000006</v>
      </c>
      <c r="V6" s="2">
        <v>0.7038327526132403</v>
      </c>
      <c r="W6">
        <v>0</v>
      </c>
      <c r="X6">
        <v>57.400000000000006</v>
      </c>
      <c r="Y6" s="2">
        <v>0.7038327526132403</v>
      </c>
    </row>
    <row r="7" spans="1:25" x14ac:dyDescent="0.2">
      <c r="A7" s="3" t="s">
        <v>18</v>
      </c>
      <c r="B7" s="18" t="s">
        <v>19</v>
      </c>
      <c r="C7">
        <v>226.6</v>
      </c>
      <c r="D7">
        <v>24.799999999999997</v>
      </c>
      <c r="E7">
        <v>0</v>
      </c>
      <c r="F7">
        <v>42.4</v>
      </c>
      <c r="G7">
        <v>159.4</v>
      </c>
      <c r="H7">
        <v>1200.2999999999997</v>
      </c>
      <c r="I7" s="6">
        <v>0.18878613679913359</v>
      </c>
      <c r="J7">
        <v>155.6</v>
      </c>
      <c r="K7" s="5">
        <v>1044.6999999999998</v>
      </c>
      <c r="L7" s="6">
        <v>0.21690437446156793</v>
      </c>
      <c r="N7" s="17">
        <v>202</v>
      </c>
      <c r="O7" t="s">
        <v>152</v>
      </c>
      <c r="P7">
        <v>22.6</v>
      </c>
      <c r="Q7">
        <v>1.6</v>
      </c>
      <c r="R7">
        <v>0</v>
      </c>
      <c r="S7">
        <v>0.2</v>
      </c>
      <c r="T7">
        <v>20.8</v>
      </c>
      <c r="U7">
        <v>27.3</v>
      </c>
      <c r="V7" s="2">
        <v>0.8278388278388279</v>
      </c>
      <c r="W7">
        <v>0</v>
      </c>
      <c r="X7">
        <v>27.3</v>
      </c>
      <c r="Y7" s="2">
        <v>0.8278388278388279</v>
      </c>
    </row>
    <row r="8" spans="1:25" x14ac:dyDescent="0.2">
      <c r="A8" s="3" t="s">
        <v>20</v>
      </c>
      <c r="B8" s="18" t="s">
        <v>21</v>
      </c>
      <c r="C8">
        <v>0.30000000000000004</v>
      </c>
      <c r="D8">
        <v>7.2</v>
      </c>
      <c r="E8">
        <v>0</v>
      </c>
      <c r="F8">
        <v>0.1</v>
      </c>
      <c r="G8">
        <v>-7</v>
      </c>
      <c r="H8">
        <v>98.8</v>
      </c>
      <c r="I8" s="6">
        <v>3.0364372469635632E-3</v>
      </c>
      <c r="J8">
        <v>0</v>
      </c>
      <c r="K8" s="5">
        <v>98.8</v>
      </c>
      <c r="L8" s="6">
        <v>3.0364372469635632E-3</v>
      </c>
      <c r="N8" s="17">
        <v>301</v>
      </c>
      <c r="O8" t="s">
        <v>153</v>
      </c>
      <c r="P8">
        <v>450.40000000000015</v>
      </c>
      <c r="Q8">
        <v>137.5</v>
      </c>
      <c r="R8">
        <v>20.6</v>
      </c>
      <c r="S8">
        <v>8.6</v>
      </c>
      <c r="T8">
        <v>283.70000000000016</v>
      </c>
      <c r="U8">
        <v>512.40000000000009</v>
      </c>
      <c r="V8" s="2">
        <v>0.87900078064012499</v>
      </c>
      <c r="W8">
        <v>0</v>
      </c>
      <c r="X8">
        <v>512.40000000000009</v>
      </c>
      <c r="Y8" s="2">
        <v>0.87900078064012499</v>
      </c>
    </row>
    <row r="9" spans="1:25" x14ac:dyDescent="0.2">
      <c r="A9" s="3" t="s">
        <v>22</v>
      </c>
      <c r="B9" s="18" t="s">
        <v>23</v>
      </c>
      <c r="C9">
        <v>1.9</v>
      </c>
      <c r="D9">
        <v>0.7</v>
      </c>
      <c r="E9">
        <v>0</v>
      </c>
      <c r="F9">
        <v>0</v>
      </c>
      <c r="G9">
        <v>1.2</v>
      </c>
      <c r="H9">
        <v>4.3</v>
      </c>
      <c r="I9" s="6">
        <v>0.44186046511627908</v>
      </c>
      <c r="J9">
        <v>0</v>
      </c>
      <c r="K9" s="5">
        <v>4.3</v>
      </c>
      <c r="L9" s="6">
        <v>0.44186046511627908</v>
      </c>
      <c r="N9" s="17">
        <v>302</v>
      </c>
      <c r="O9" t="s">
        <v>154</v>
      </c>
      <c r="P9">
        <v>335.3</v>
      </c>
      <c r="Q9">
        <v>59.199999999999996</v>
      </c>
      <c r="R9">
        <v>0</v>
      </c>
      <c r="S9">
        <v>0</v>
      </c>
      <c r="T9">
        <v>276.10000000000002</v>
      </c>
      <c r="U9">
        <v>364.3</v>
      </c>
      <c r="V9" s="2">
        <v>0.92039527861652481</v>
      </c>
      <c r="W9">
        <v>0</v>
      </c>
      <c r="X9">
        <v>364.3</v>
      </c>
      <c r="Y9" s="2">
        <v>0.92039527861652481</v>
      </c>
    </row>
    <row r="10" spans="1:25" x14ac:dyDescent="0.2">
      <c r="A10" s="3" t="s">
        <v>24</v>
      </c>
      <c r="B10" s="18" t="s">
        <v>25</v>
      </c>
      <c r="C10">
        <v>2.7</v>
      </c>
      <c r="D10">
        <v>1</v>
      </c>
      <c r="E10">
        <v>0</v>
      </c>
      <c r="F10">
        <v>0</v>
      </c>
      <c r="G10">
        <v>1.7000000000000002</v>
      </c>
      <c r="H10">
        <v>13.5</v>
      </c>
      <c r="I10" s="6">
        <v>0.2</v>
      </c>
      <c r="J10">
        <v>0</v>
      </c>
      <c r="K10" s="5">
        <v>13.5</v>
      </c>
      <c r="L10" s="6">
        <v>0.2</v>
      </c>
      <c r="N10" s="17">
        <v>401</v>
      </c>
      <c r="O10" t="s">
        <v>93</v>
      </c>
      <c r="P10">
        <v>240.9</v>
      </c>
      <c r="Q10">
        <v>37.299999999999997</v>
      </c>
      <c r="R10">
        <v>26.9</v>
      </c>
      <c r="S10">
        <v>0</v>
      </c>
      <c r="T10">
        <v>176.70000000000002</v>
      </c>
      <c r="U10">
        <v>267.79999999999995</v>
      </c>
      <c r="V10" s="2">
        <v>0.89955190440627353</v>
      </c>
      <c r="W10">
        <v>0</v>
      </c>
      <c r="X10">
        <v>267.79999999999995</v>
      </c>
      <c r="Y10" s="2">
        <v>0.89955190440627353</v>
      </c>
    </row>
    <row r="11" spans="1:25" x14ac:dyDescent="0.2">
      <c r="A11" s="3" t="s">
        <v>26</v>
      </c>
      <c r="B11" s="18" t="s">
        <v>27</v>
      </c>
      <c r="C11">
        <v>1418.8000000000002</v>
      </c>
      <c r="D11">
        <v>600.30000000000018</v>
      </c>
      <c r="E11">
        <v>64.8</v>
      </c>
      <c r="F11">
        <v>72.399999999999977</v>
      </c>
      <c r="G11">
        <v>681.30000000000007</v>
      </c>
      <c r="H11">
        <v>3426.1</v>
      </c>
      <c r="I11" s="6">
        <v>0.41411517468842129</v>
      </c>
      <c r="J11">
        <v>0</v>
      </c>
      <c r="K11" s="5">
        <v>3426.1</v>
      </c>
      <c r="L11" s="6">
        <v>0.41411517468842129</v>
      </c>
      <c r="N11" s="17">
        <v>402</v>
      </c>
      <c r="O11" t="s">
        <v>155</v>
      </c>
      <c r="P11">
        <v>2.7</v>
      </c>
      <c r="Q11">
        <v>0.7</v>
      </c>
      <c r="R11">
        <v>0</v>
      </c>
      <c r="S11">
        <v>0</v>
      </c>
      <c r="T11">
        <v>2</v>
      </c>
      <c r="U11">
        <v>5.1999999999999993</v>
      </c>
      <c r="V11" s="2">
        <v>0.51923076923076938</v>
      </c>
      <c r="W11">
        <v>0</v>
      </c>
      <c r="X11">
        <v>5.1999999999999993</v>
      </c>
      <c r="Y11" s="2">
        <v>0.51923076923076938</v>
      </c>
    </row>
    <row r="12" spans="1:25" x14ac:dyDescent="0.2">
      <c r="A12" s="3" t="s">
        <v>28</v>
      </c>
      <c r="B12" s="18" t="s">
        <v>29</v>
      </c>
      <c r="C12">
        <v>251.6</v>
      </c>
      <c r="D12">
        <v>53.5</v>
      </c>
      <c r="E12">
        <v>0</v>
      </c>
      <c r="F12">
        <v>75.5</v>
      </c>
      <c r="G12">
        <v>122.6</v>
      </c>
      <c r="H12">
        <v>966.8</v>
      </c>
      <c r="I12" s="6">
        <v>0.26023996690111711</v>
      </c>
      <c r="J12">
        <v>75.100000000000009</v>
      </c>
      <c r="K12" s="5">
        <v>891.69999999999993</v>
      </c>
      <c r="L12" s="6">
        <v>0.28215767634854771</v>
      </c>
      <c r="N12" s="17">
        <v>403</v>
      </c>
      <c r="O12" t="s">
        <v>156</v>
      </c>
      <c r="P12">
        <v>111.9</v>
      </c>
      <c r="Q12">
        <v>22.5</v>
      </c>
      <c r="R12">
        <v>0</v>
      </c>
      <c r="S12">
        <v>0</v>
      </c>
      <c r="T12">
        <v>89.4</v>
      </c>
      <c r="U12">
        <v>134.70000000000002</v>
      </c>
      <c r="V12" s="2">
        <v>0.83073496659242752</v>
      </c>
      <c r="W12">
        <v>10.4</v>
      </c>
      <c r="X12">
        <v>124.30000000000001</v>
      </c>
      <c r="Y12" s="2">
        <v>0.90024135156878515</v>
      </c>
    </row>
    <row r="13" spans="1:25" x14ac:dyDescent="0.2">
      <c r="A13" s="3" t="s">
        <v>30</v>
      </c>
      <c r="B13" s="18" t="s">
        <v>31</v>
      </c>
      <c r="C13">
        <v>35.200000000000003</v>
      </c>
      <c r="D13">
        <v>7.3999999999999986</v>
      </c>
      <c r="E13">
        <v>0</v>
      </c>
      <c r="F13">
        <v>0</v>
      </c>
      <c r="G13">
        <v>27.800000000000004</v>
      </c>
      <c r="H13">
        <v>38.5</v>
      </c>
      <c r="I13" s="6">
        <v>0.91428571428571437</v>
      </c>
      <c r="J13">
        <v>0</v>
      </c>
      <c r="K13" s="5">
        <v>38.5</v>
      </c>
      <c r="L13" s="6">
        <v>0.91428571428571437</v>
      </c>
      <c r="N13" s="17">
        <v>404</v>
      </c>
      <c r="O13" t="s">
        <v>81</v>
      </c>
      <c r="P13">
        <v>32.4</v>
      </c>
      <c r="Q13">
        <v>10.5</v>
      </c>
      <c r="R13">
        <v>0</v>
      </c>
      <c r="S13">
        <v>0</v>
      </c>
      <c r="T13">
        <v>21.9</v>
      </c>
      <c r="U13">
        <v>236.6</v>
      </c>
      <c r="V13" s="2">
        <v>0.13693998309382924</v>
      </c>
      <c r="W13">
        <v>0</v>
      </c>
      <c r="X13">
        <v>236.6</v>
      </c>
      <c r="Y13" s="2">
        <v>0.13693998309382924</v>
      </c>
    </row>
    <row r="14" spans="1:25" x14ac:dyDescent="0.2">
      <c r="A14" s="3" t="s">
        <v>32</v>
      </c>
      <c r="B14" s="18" t="s">
        <v>33</v>
      </c>
      <c r="C14">
        <v>0</v>
      </c>
      <c r="D14">
        <v>0.2</v>
      </c>
      <c r="E14">
        <v>0</v>
      </c>
      <c r="F14">
        <v>0</v>
      </c>
      <c r="G14">
        <v>-0.2</v>
      </c>
      <c r="H14">
        <v>2717.4</v>
      </c>
      <c r="I14" s="6">
        <v>0</v>
      </c>
      <c r="J14">
        <v>182</v>
      </c>
      <c r="K14" s="5">
        <v>2535.4</v>
      </c>
      <c r="L14" s="6">
        <v>0</v>
      </c>
      <c r="N14" s="17">
        <v>501</v>
      </c>
      <c r="O14" t="s">
        <v>157</v>
      </c>
      <c r="P14">
        <v>78.3</v>
      </c>
      <c r="Q14">
        <v>23.000000000000007</v>
      </c>
      <c r="R14">
        <v>0</v>
      </c>
      <c r="S14">
        <v>5.6999999999999993</v>
      </c>
      <c r="T14">
        <v>49.599999999999994</v>
      </c>
      <c r="U14">
        <v>311.2</v>
      </c>
      <c r="V14" s="2">
        <v>0.25160668380462725</v>
      </c>
      <c r="W14">
        <v>38.6</v>
      </c>
      <c r="X14">
        <v>272.59999999999997</v>
      </c>
      <c r="Y14" s="2">
        <v>0.28723404255319152</v>
      </c>
    </row>
    <row r="15" spans="1:25" x14ac:dyDescent="0.2">
      <c r="A15" s="3" t="s">
        <v>34</v>
      </c>
      <c r="B15" s="18" t="s">
        <v>35</v>
      </c>
      <c r="C15">
        <v>57.300000000000004</v>
      </c>
      <c r="D15">
        <v>13.200000000000001</v>
      </c>
      <c r="E15">
        <v>0</v>
      </c>
      <c r="F15">
        <v>0</v>
      </c>
      <c r="G15">
        <v>44.1</v>
      </c>
      <c r="H15">
        <v>90.899999999999991</v>
      </c>
      <c r="I15" s="6">
        <v>0.63036303630363044</v>
      </c>
      <c r="J15">
        <v>0</v>
      </c>
      <c r="K15" s="5">
        <v>90.899999999999991</v>
      </c>
      <c r="L15" s="6">
        <v>0.63036303630363044</v>
      </c>
      <c r="N15" s="17">
        <v>502</v>
      </c>
      <c r="O15" t="s">
        <v>158</v>
      </c>
      <c r="P15">
        <v>4.5</v>
      </c>
      <c r="Q15">
        <v>0.7</v>
      </c>
      <c r="R15">
        <v>0</v>
      </c>
      <c r="S15">
        <v>0.30000000000000004</v>
      </c>
      <c r="T15">
        <v>3.5</v>
      </c>
      <c r="U15">
        <v>10.4</v>
      </c>
      <c r="V15" s="2">
        <v>0.43269230769230765</v>
      </c>
      <c r="W15">
        <v>0</v>
      </c>
      <c r="X15">
        <v>10.4</v>
      </c>
      <c r="Y15" s="2">
        <v>0.43269230769230765</v>
      </c>
    </row>
    <row r="16" spans="1:25" x14ac:dyDescent="0.2">
      <c r="A16" s="3" t="s">
        <v>36</v>
      </c>
      <c r="B16" s="18" t="s">
        <v>37</v>
      </c>
      <c r="C16">
        <v>1510.9999999999998</v>
      </c>
      <c r="D16">
        <v>627.19999999999993</v>
      </c>
      <c r="E16">
        <v>297.39999999999998</v>
      </c>
      <c r="F16">
        <v>95.799999999999983</v>
      </c>
      <c r="G16">
        <v>490.59999999999991</v>
      </c>
      <c r="H16">
        <v>3441.1000000000004</v>
      </c>
      <c r="I16" s="6">
        <v>0.43910377495568265</v>
      </c>
      <c r="J16">
        <v>11.7</v>
      </c>
      <c r="K16" s="5">
        <v>3429.4000000000005</v>
      </c>
      <c r="L16" s="6">
        <v>0.4406018545518165</v>
      </c>
      <c r="N16" s="17">
        <v>503</v>
      </c>
      <c r="O16" t="s">
        <v>159</v>
      </c>
      <c r="P16">
        <v>192.6</v>
      </c>
      <c r="Q16">
        <v>39.700000000000003</v>
      </c>
      <c r="R16">
        <v>0</v>
      </c>
      <c r="S16">
        <v>56.5</v>
      </c>
      <c r="T16">
        <v>96.399999999999991</v>
      </c>
      <c r="U16">
        <v>398.59999999999997</v>
      </c>
      <c r="V16" s="2">
        <v>0.48319116909182142</v>
      </c>
      <c r="W16">
        <v>2.7</v>
      </c>
      <c r="X16">
        <v>395.9</v>
      </c>
      <c r="Y16" s="2">
        <v>0.48648648648648651</v>
      </c>
    </row>
    <row r="17" spans="1:25" x14ac:dyDescent="0.2">
      <c r="A17" s="3" t="s">
        <v>38</v>
      </c>
      <c r="B17" s="18" t="s">
        <v>39</v>
      </c>
      <c r="C17">
        <v>857.90000000000009</v>
      </c>
      <c r="D17">
        <v>243.50000000000003</v>
      </c>
      <c r="E17">
        <v>0</v>
      </c>
      <c r="F17">
        <v>28.1</v>
      </c>
      <c r="G17">
        <v>586.30000000000007</v>
      </c>
      <c r="H17">
        <v>1502</v>
      </c>
      <c r="I17" s="6">
        <v>0.57117177097203731</v>
      </c>
      <c r="J17">
        <v>0</v>
      </c>
      <c r="K17" s="5">
        <v>1502</v>
      </c>
      <c r="L17" s="6">
        <v>0.57117177097203731</v>
      </c>
      <c r="N17" s="17">
        <v>504</v>
      </c>
      <c r="O17" t="s">
        <v>160</v>
      </c>
      <c r="P17">
        <v>134.70000000000002</v>
      </c>
      <c r="Q17">
        <v>24.6</v>
      </c>
      <c r="R17">
        <v>0</v>
      </c>
      <c r="S17">
        <v>21.900000000000002</v>
      </c>
      <c r="T17">
        <v>88.200000000000017</v>
      </c>
      <c r="U17">
        <v>242.29999999999998</v>
      </c>
      <c r="V17" s="2">
        <v>0.55592241023524569</v>
      </c>
      <c r="W17">
        <v>9</v>
      </c>
      <c r="X17">
        <v>233.29999999999998</v>
      </c>
      <c r="Y17" s="2">
        <v>0.57736819545649387</v>
      </c>
    </row>
    <row r="18" spans="1:25" x14ac:dyDescent="0.2">
      <c r="A18" s="3" t="s">
        <v>40</v>
      </c>
      <c r="B18" s="18" t="s">
        <v>41</v>
      </c>
      <c r="C18">
        <v>40.299999999999997</v>
      </c>
      <c r="D18">
        <v>8.2000000000000011</v>
      </c>
      <c r="E18">
        <v>0</v>
      </c>
      <c r="F18">
        <v>0.30000000000000004</v>
      </c>
      <c r="G18">
        <v>31.799999999999997</v>
      </c>
      <c r="H18">
        <v>49.8</v>
      </c>
      <c r="I18" s="6">
        <v>0.80923694779116462</v>
      </c>
      <c r="J18">
        <v>0.9</v>
      </c>
      <c r="K18" s="5">
        <v>48.9</v>
      </c>
      <c r="L18" s="6">
        <v>0.82413087934560325</v>
      </c>
      <c r="N18" s="17">
        <v>505</v>
      </c>
      <c r="O18" t="s">
        <v>161</v>
      </c>
      <c r="P18">
        <v>47.599999999999994</v>
      </c>
      <c r="Q18">
        <v>9.1999999999999993</v>
      </c>
      <c r="R18">
        <v>0</v>
      </c>
      <c r="S18">
        <v>0.30000000000000004</v>
      </c>
      <c r="T18">
        <v>38.099999999999994</v>
      </c>
      <c r="U18">
        <v>57.3</v>
      </c>
      <c r="V18" s="2">
        <v>0.83071553228621287</v>
      </c>
      <c r="W18">
        <v>0.9</v>
      </c>
      <c r="X18">
        <v>56.4</v>
      </c>
      <c r="Y18" s="2">
        <v>0.84397163120567364</v>
      </c>
    </row>
    <row r="19" spans="1:25" x14ac:dyDescent="0.2">
      <c r="A19" s="3" t="s">
        <v>42</v>
      </c>
      <c r="B19" s="18" t="s">
        <v>43</v>
      </c>
      <c r="C19">
        <v>102.7</v>
      </c>
      <c r="D19">
        <v>24.9</v>
      </c>
      <c r="E19">
        <v>0</v>
      </c>
      <c r="F19">
        <v>5.3999999999999995</v>
      </c>
      <c r="G19">
        <v>72.400000000000006</v>
      </c>
      <c r="H19">
        <v>310.8</v>
      </c>
      <c r="I19" s="6">
        <v>0.33043758043758042</v>
      </c>
      <c r="J19">
        <v>12.100000000000001</v>
      </c>
      <c r="K19" s="5">
        <v>298.7</v>
      </c>
      <c r="L19" s="6">
        <v>0.34382323401406095</v>
      </c>
      <c r="N19" s="17">
        <v>506</v>
      </c>
      <c r="O19" t="s">
        <v>162</v>
      </c>
      <c r="P19">
        <v>472.5</v>
      </c>
      <c r="Q19">
        <v>54.5</v>
      </c>
      <c r="R19">
        <v>0</v>
      </c>
      <c r="S19">
        <v>63.900000000000006</v>
      </c>
      <c r="T19">
        <v>354.1</v>
      </c>
      <c r="U19">
        <v>1937.3000000000002</v>
      </c>
      <c r="V19" s="2">
        <v>0.24389614411810248</v>
      </c>
      <c r="W19">
        <v>160</v>
      </c>
      <c r="X19">
        <v>1777.3000000000002</v>
      </c>
      <c r="Y19" s="2">
        <v>0.265852697912564</v>
      </c>
    </row>
    <row r="20" spans="1:25" x14ac:dyDescent="0.2">
      <c r="A20" s="3" t="s">
        <v>44</v>
      </c>
      <c r="B20" s="18" t="s">
        <v>45</v>
      </c>
      <c r="C20">
        <v>52.6</v>
      </c>
      <c r="D20">
        <v>5.9</v>
      </c>
      <c r="E20">
        <v>0</v>
      </c>
      <c r="F20">
        <v>0</v>
      </c>
      <c r="G20">
        <v>46.7</v>
      </c>
      <c r="H20">
        <v>65.099999999999994</v>
      </c>
      <c r="I20" s="6">
        <v>0.80798771121351776</v>
      </c>
      <c r="J20">
        <v>8.9</v>
      </c>
      <c r="K20" s="5">
        <v>56.199999999999996</v>
      </c>
      <c r="L20" s="6">
        <v>0.93594306049822074</v>
      </c>
      <c r="N20" s="17">
        <v>507</v>
      </c>
      <c r="O20" t="s">
        <v>163</v>
      </c>
      <c r="P20">
        <v>487.9</v>
      </c>
      <c r="Q20">
        <v>87.2</v>
      </c>
      <c r="R20">
        <v>0</v>
      </c>
      <c r="S20">
        <v>120.4</v>
      </c>
      <c r="T20">
        <v>280.29999999999995</v>
      </c>
      <c r="U20">
        <v>2319.8000000000002</v>
      </c>
      <c r="V20" s="2">
        <v>0.21031985515992754</v>
      </c>
      <c r="W20">
        <v>486.2</v>
      </c>
      <c r="X20">
        <v>1833.6000000000001</v>
      </c>
      <c r="Y20" s="2">
        <v>0.26608856893542754</v>
      </c>
    </row>
    <row r="21" spans="1:25" x14ac:dyDescent="0.2">
      <c r="A21" s="3" t="s">
        <v>46</v>
      </c>
      <c r="B21" s="18" t="s">
        <v>47</v>
      </c>
      <c r="C21">
        <v>505.3</v>
      </c>
      <c r="D21">
        <v>167.9</v>
      </c>
      <c r="E21">
        <v>0</v>
      </c>
      <c r="F21">
        <v>20.700000000000003</v>
      </c>
      <c r="G21">
        <v>316.7</v>
      </c>
      <c r="H21">
        <v>919.89999999999986</v>
      </c>
      <c r="I21" s="6">
        <v>0.54929883683009029</v>
      </c>
      <c r="J21">
        <v>59.8</v>
      </c>
      <c r="K21" s="5">
        <v>860.09999999999991</v>
      </c>
      <c r="L21" s="6">
        <v>0.58748982676432981</v>
      </c>
      <c r="N21" s="17">
        <v>508</v>
      </c>
      <c r="O21" t="s">
        <v>164</v>
      </c>
      <c r="P21">
        <v>49.2</v>
      </c>
      <c r="Q21">
        <v>8.4999999999999982</v>
      </c>
      <c r="R21">
        <v>0</v>
      </c>
      <c r="S21">
        <v>19.600000000000001</v>
      </c>
      <c r="T21">
        <v>21.1</v>
      </c>
      <c r="U21">
        <v>295.8</v>
      </c>
      <c r="V21" s="2">
        <v>0.16632860040567951</v>
      </c>
      <c r="W21">
        <v>18.2</v>
      </c>
      <c r="X21">
        <v>277.60000000000002</v>
      </c>
      <c r="Y21" s="2">
        <v>0.17723342939481268</v>
      </c>
    </row>
    <row r="22" spans="1:25" x14ac:dyDescent="0.2">
      <c r="A22" s="3" t="s">
        <v>48</v>
      </c>
      <c r="B22" s="18" t="s">
        <v>49</v>
      </c>
      <c r="C22">
        <v>3.1</v>
      </c>
      <c r="D22">
        <v>0.30000000000000004</v>
      </c>
      <c r="E22">
        <v>0</v>
      </c>
      <c r="F22">
        <v>0</v>
      </c>
      <c r="G22">
        <v>2.8</v>
      </c>
      <c r="H22">
        <v>4.2</v>
      </c>
      <c r="I22" s="6">
        <v>0.73809523809523814</v>
      </c>
      <c r="J22">
        <v>0</v>
      </c>
      <c r="K22" s="5">
        <v>4.2</v>
      </c>
      <c r="L22" s="6">
        <v>0.73809523809523814</v>
      </c>
      <c r="N22" s="17">
        <v>509</v>
      </c>
      <c r="O22" t="s">
        <v>165</v>
      </c>
      <c r="P22">
        <v>411.9</v>
      </c>
      <c r="Q22">
        <v>96.7</v>
      </c>
      <c r="R22">
        <v>0</v>
      </c>
      <c r="S22">
        <v>20.100000000000001</v>
      </c>
      <c r="T22">
        <v>295.09999999999997</v>
      </c>
      <c r="U22">
        <v>736.80000000000007</v>
      </c>
      <c r="V22" s="2">
        <v>0.55903908794788271</v>
      </c>
      <c r="W22">
        <v>167.7</v>
      </c>
      <c r="X22">
        <v>569.10000000000014</v>
      </c>
      <c r="Y22" s="2">
        <v>0.72377438060094867</v>
      </c>
    </row>
    <row r="23" spans="1:25" x14ac:dyDescent="0.2">
      <c r="A23" s="3" t="s">
        <v>50</v>
      </c>
      <c r="B23" s="18" t="s">
        <v>51</v>
      </c>
      <c r="C23">
        <v>3</v>
      </c>
      <c r="D23">
        <v>0</v>
      </c>
      <c r="E23">
        <v>0</v>
      </c>
      <c r="F23">
        <v>0</v>
      </c>
      <c r="G23">
        <v>3</v>
      </c>
      <c r="H23">
        <v>3</v>
      </c>
      <c r="I23" s="6">
        <v>1</v>
      </c>
      <c r="J23">
        <v>0</v>
      </c>
      <c r="K23" s="5">
        <v>3</v>
      </c>
      <c r="L23" s="6">
        <v>1</v>
      </c>
      <c r="N23" s="17">
        <v>510</v>
      </c>
      <c r="O23" t="s">
        <v>166</v>
      </c>
      <c r="P23">
        <v>17.7</v>
      </c>
      <c r="Q23">
        <v>0</v>
      </c>
      <c r="R23">
        <v>0</v>
      </c>
      <c r="S23">
        <v>0</v>
      </c>
      <c r="T23">
        <v>17.7</v>
      </c>
      <c r="U23">
        <v>478.59999999999997</v>
      </c>
      <c r="V23" s="2">
        <v>3.6982866694525704E-2</v>
      </c>
      <c r="W23">
        <v>58</v>
      </c>
      <c r="X23">
        <v>420.59999999999997</v>
      </c>
      <c r="Y23" s="2">
        <v>4.2082738944365192E-2</v>
      </c>
    </row>
    <row r="24" spans="1:25" x14ac:dyDescent="0.2">
      <c r="A24" s="3" t="s">
        <v>52</v>
      </c>
      <c r="B24" s="18" t="s">
        <v>53</v>
      </c>
      <c r="C24">
        <v>21.3</v>
      </c>
      <c r="D24">
        <v>2.6</v>
      </c>
      <c r="E24">
        <v>0</v>
      </c>
      <c r="F24">
        <v>2.2999999999999998</v>
      </c>
      <c r="G24">
        <v>16.399999999999999</v>
      </c>
      <c r="H24">
        <v>41.699999999999996</v>
      </c>
      <c r="I24" s="6">
        <v>0.51079136690647486</v>
      </c>
      <c r="J24">
        <v>0</v>
      </c>
      <c r="K24" s="5">
        <v>41.699999999999996</v>
      </c>
      <c r="L24" s="6">
        <v>0.51079136690647486</v>
      </c>
      <c r="N24" s="17">
        <v>511</v>
      </c>
      <c r="O24" t="s">
        <v>167</v>
      </c>
      <c r="P24">
        <v>191.60000000000002</v>
      </c>
      <c r="Q24">
        <v>25.2</v>
      </c>
      <c r="R24">
        <v>0</v>
      </c>
      <c r="S24">
        <v>4.4000000000000004</v>
      </c>
      <c r="T24">
        <v>162.00000000000003</v>
      </c>
      <c r="U24">
        <v>460.4</v>
      </c>
      <c r="V24" s="2">
        <v>0.41615986099044316</v>
      </c>
      <c r="W24">
        <v>18.5</v>
      </c>
      <c r="X24">
        <v>441.9</v>
      </c>
      <c r="Y24" s="2">
        <v>0.43358225842950904</v>
      </c>
    </row>
    <row r="25" spans="1:25" x14ac:dyDescent="0.2">
      <c r="A25" s="3" t="s">
        <v>54</v>
      </c>
      <c r="B25" s="18" t="s">
        <v>55</v>
      </c>
      <c r="C25">
        <v>594.4</v>
      </c>
      <c r="D25">
        <v>84.100000000000009</v>
      </c>
      <c r="E25">
        <v>96</v>
      </c>
      <c r="F25">
        <v>62.3</v>
      </c>
      <c r="G25">
        <v>351.99999999999994</v>
      </c>
      <c r="H25">
        <v>1838.4999999999998</v>
      </c>
      <c r="I25" s="6">
        <v>0.32330704378569491</v>
      </c>
      <c r="J25">
        <v>282.5</v>
      </c>
      <c r="K25" s="5">
        <v>1555.9999999999998</v>
      </c>
      <c r="L25" s="6">
        <v>0.38200514138817487</v>
      </c>
      <c r="N25" s="17">
        <v>601</v>
      </c>
      <c r="O25" t="s">
        <v>168</v>
      </c>
      <c r="P25">
        <v>1.4</v>
      </c>
      <c r="Q25">
        <v>2</v>
      </c>
      <c r="R25">
        <v>0</v>
      </c>
      <c r="S25">
        <v>0.30000000000000004</v>
      </c>
      <c r="T25">
        <v>-0.89999999999999991</v>
      </c>
      <c r="U25">
        <v>28.7</v>
      </c>
      <c r="V25" s="2">
        <v>4.8780487804878044E-2</v>
      </c>
      <c r="W25">
        <v>0</v>
      </c>
      <c r="X25">
        <v>28.7</v>
      </c>
      <c r="Y25" s="2">
        <v>4.8780487804878044E-2</v>
      </c>
    </row>
    <row r="26" spans="1:25" x14ac:dyDescent="0.2">
      <c r="A26" s="3" t="s">
        <v>56</v>
      </c>
      <c r="B26" t="s">
        <v>57</v>
      </c>
      <c r="C26">
        <v>89.2</v>
      </c>
      <c r="D26">
        <v>27</v>
      </c>
      <c r="E26">
        <v>0</v>
      </c>
      <c r="F26">
        <v>14.3</v>
      </c>
      <c r="G26">
        <v>47.900000000000006</v>
      </c>
      <c r="H26">
        <v>353</v>
      </c>
      <c r="I26" s="6">
        <v>0.25269121813031165</v>
      </c>
      <c r="J26">
        <v>65.2</v>
      </c>
      <c r="K26" s="5">
        <v>287.8</v>
      </c>
      <c r="L26" s="6">
        <v>0.30993745656706045</v>
      </c>
      <c r="N26" s="17">
        <v>602</v>
      </c>
      <c r="O26" t="s">
        <v>169</v>
      </c>
      <c r="P26">
        <v>1</v>
      </c>
      <c r="Q26">
        <v>7.2</v>
      </c>
      <c r="R26">
        <v>0</v>
      </c>
      <c r="S26">
        <v>2.9</v>
      </c>
      <c r="T26">
        <v>-9.1</v>
      </c>
      <c r="U26">
        <v>702.4</v>
      </c>
      <c r="V26" s="2">
        <v>1.4236902050113896E-3</v>
      </c>
      <c r="W26">
        <v>181.6</v>
      </c>
      <c r="X26">
        <v>520.79999999999995</v>
      </c>
      <c r="Y26" s="2">
        <v>1.9201228878648236E-3</v>
      </c>
    </row>
    <row r="27" spans="1:25" x14ac:dyDescent="0.2">
      <c r="A27" s="3" t="s">
        <v>58</v>
      </c>
      <c r="B27" s="18" t="s">
        <v>59</v>
      </c>
      <c r="C27">
        <v>81.599999999999994</v>
      </c>
      <c r="D27">
        <v>24.200000000000003</v>
      </c>
      <c r="E27">
        <v>0</v>
      </c>
      <c r="F27">
        <v>0</v>
      </c>
      <c r="G27">
        <v>57.399999999999991</v>
      </c>
      <c r="H27">
        <v>236.8</v>
      </c>
      <c r="I27" s="6">
        <v>0.34459459459459457</v>
      </c>
      <c r="J27">
        <v>0</v>
      </c>
      <c r="K27" s="5">
        <v>236.8</v>
      </c>
      <c r="L27" s="6">
        <v>0.34459459459459457</v>
      </c>
      <c r="N27" s="17">
        <v>603</v>
      </c>
      <c r="O27" t="s">
        <v>170</v>
      </c>
      <c r="P27">
        <v>254</v>
      </c>
      <c r="Q27">
        <v>31</v>
      </c>
      <c r="R27">
        <v>0</v>
      </c>
      <c r="S27">
        <v>12.1</v>
      </c>
      <c r="T27">
        <v>210.9</v>
      </c>
      <c r="U27">
        <v>707.2</v>
      </c>
      <c r="V27" s="2">
        <v>0.35916289592760181</v>
      </c>
      <c r="W27">
        <v>13.7</v>
      </c>
      <c r="X27">
        <v>693.5</v>
      </c>
      <c r="Y27" s="2">
        <v>0.36625811103100214</v>
      </c>
    </row>
    <row r="28" spans="1:25" x14ac:dyDescent="0.2">
      <c r="A28" s="3" t="s">
        <v>60</v>
      </c>
      <c r="B28" s="18" t="s">
        <v>61</v>
      </c>
      <c r="C28">
        <v>386.00000000000006</v>
      </c>
      <c r="D28">
        <v>117.70000000000002</v>
      </c>
      <c r="E28">
        <v>0</v>
      </c>
      <c r="F28">
        <v>0</v>
      </c>
      <c r="G28">
        <v>268.30000000000007</v>
      </c>
      <c r="H28">
        <v>386.00000000000006</v>
      </c>
      <c r="I28" s="6">
        <v>1</v>
      </c>
      <c r="J28">
        <v>0</v>
      </c>
      <c r="K28" s="5">
        <v>386.00000000000006</v>
      </c>
      <c r="L28" s="6">
        <v>1</v>
      </c>
      <c r="N28" s="17">
        <v>604</v>
      </c>
      <c r="O28" t="s">
        <v>171</v>
      </c>
      <c r="P28">
        <v>2.6999999999999997</v>
      </c>
      <c r="Q28">
        <v>1.8000000000000003</v>
      </c>
      <c r="R28">
        <v>0</v>
      </c>
      <c r="S28">
        <v>0.7</v>
      </c>
      <c r="T28">
        <v>0.19999999999999973</v>
      </c>
      <c r="U28">
        <v>31.400000000000002</v>
      </c>
      <c r="V28" s="2">
        <v>8.5987261146496796E-2</v>
      </c>
      <c r="W28">
        <v>4.5</v>
      </c>
      <c r="X28">
        <v>26.900000000000002</v>
      </c>
      <c r="Y28" s="2">
        <v>0.10037174721189589</v>
      </c>
    </row>
    <row r="29" spans="1:25" x14ac:dyDescent="0.2">
      <c r="A29" s="3" t="s">
        <v>62</v>
      </c>
      <c r="B29" s="18" t="s">
        <v>63</v>
      </c>
      <c r="C29">
        <v>24.4</v>
      </c>
      <c r="D29">
        <v>0.60000000000000009</v>
      </c>
      <c r="E29">
        <v>0</v>
      </c>
      <c r="F29">
        <v>0.1</v>
      </c>
      <c r="G29">
        <v>23.7</v>
      </c>
      <c r="H29">
        <v>32.799999999999997</v>
      </c>
      <c r="I29" s="6">
        <v>0.74390243902439024</v>
      </c>
      <c r="J29">
        <v>0</v>
      </c>
      <c r="K29" s="5">
        <v>32.799999999999997</v>
      </c>
      <c r="L29" s="6">
        <v>0.74390243902439024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1</v>
      </c>
      <c r="D30">
        <v>1.4</v>
      </c>
      <c r="E30">
        <v>0</v>
      </c>
      <c r="F30">
        <v>3.3</v>
      </c>
      <c r="G30">
        <v>-3.6999999999999993</v>
      </c>
      <c r="H30">
        <v>27.199999999999996</v>
      </c>
      <c r="I30" s="6">
        <v>3.6764705882352949E-2</v>
      </c>
      <c r="J30">
        <v>0</v>
      </c>
      <c r="K30" s="5">
        <v>27.199999999999996</v>
      </c>
      <c r="L30" s="6">
        <v>3.6764705882352949E-2</v>
      </c>
      <c r="N30" s="17">
        <v>606</v>
      </c>
      <c r="O30" t="s">
        <v>173</v>
      </c>
      <c r="P30">
        <v>566.20000000000005</v>
      </c>
      <c r="Q30">
        <v>0.7</v>
      </c>
      <c r="R30">
        <v>0</v>
      </c>
      <c r="S30">
        <v>51.7</v>
      </c>
      <c r="T30">
        <v>513.80000000000007</v>
      </c>
      <c r="U30">
        <v>1612.3</v>
      </c>
      <c r="V30" s="2">
        <v>0.35117533957700181</v>
      </c>
      <c r="W30">
        <v>71.300000000000011</v>
      </c>
      <c r="X30">
        <v>1541</v>
      </c>
      <c r="Y30" s="2">
        <v>0.36742375081116163</v>
      </c>
    </row>
    <row r="31" spans="1:25" x14ac:dyDescent="0.2">
      <c r="A31" s="3" t="s">
        <v>66</v>
      </c>
      <c r="B31" s="18" t="s">
        <v>67</v>
      </c>
      <c r="C31">
        <v>1</v>
      </c>
      <c r="D31">
        <v>1.2</v>
      </c>
      <c r="E31">
        <v>0</v>
      </c>
      <c r="F31">
        <v>0</v>
      </c>
      <c r="G31">
        <v>-0.19999999999999996</v>
      </c>
      <c r="H31">
        <v>12.7</v>
      </c>
      <c r="I31" s="6">
        <v>7.874015748031496E-2</v>
      </c>
      <c r="J31">
        <v>10.4</v>
      </c>
      <c r="K31" s="5">
        <v>2.2999999999999989</v>
      </c>
      <c r="L31" s="6">
        <v>0.43478260869565238</v>
      </c>
      <c r="N31" s="17">
        <v>607</v>
      </c>
      <c r="O31" t="s">
        <v>174</v>
      </c>
      <c r="P31">
        <v>134.4</v>
      </c>
      <c r="Q31">
        <v>9.1999999999999993</v>
      </c>
      <c r="R31">
        <v>6</v>
      </c>
      <c r="S31">
        <v>28.700000000000003</v>
      </c>
      <c r="T31">
        <v>90.5</v>
      </c>
      <c r="U31">
        <v>864.30000000000007</v>
      </c>
      <c r="V31" s="2">
        <v>0.15550156195765358</v>
      </c>
      <c r="W31">
        <v>213</v>
      </c>
      <c r="X31">
        <v>651.30000000000007</v>
      </c>
      <c r="Y31" s="2">
        <v>0.20635651773376323</v>
      </c>
    </row>
    <row r="32" spans="1:25" x14ac:dyDescent="0.2">
      <c r="A32" s="3" t="s">
        <v>68</v>
      </c>
      <c r="B32" s="18" t="s">
        <v>69</v>
      </c>
      <c r="C32">
        <v>6.7</v>
      </c>
      <c r="D32">
        <v>6.7</v>
      </c>
      <c r="E32">
        <v>0</v>
      </c>
      <c r="F32">
        <v>5.2</v>
      </c>
      <c r="G32">
        <v>-5.2</v>
      </c>
      <c r="H32">
        <v>189</v>
      </c>
      <c r="I32" s="6">
        <v>3.5449735449735453E-2</v>
      </c>
      <c r="J32">
        <v>0</v>
      </c>
      <c r="K32" s="5">
        <v>189</v>
      </c>
      <c r="L32" s="6">
        <v>3.5449735449735453E-2</v>
      </c>
      <c r="N32" s="17">
        <v>608</v>
      </c>
      <c r="O32" t="s">
        <v>175</v>
      </c>
      <c r="P32">
        <v>277.2</v>
      </c>
      <c r="Q32">
        <v>0</v>
      </c>
      <c r="R32">
        <v>0</v>
      </c>
      <c r="S32">
        <v>33.300000000000004</v>
      </c>
      <c r="T32">
        <v>243.89999999999998</v>
      </c>
      <c r="U32">
        <v>943.09999999999991</v>
      </c>
      <c r="V32" s="2">
        <v>0.29392429222775951</v>
      </c>
      <c r="W32">
        <v>23</v>
      </c>
      <c r="X32">
        <v>920.09999999999991</v>
      </c>
      <c r="Y32" s="2">
        <v>0.30127160091294425</v>
      </c>
    </row>
    <row r="33" spans="1:25" x14ac:dyDescent="0.2">
      <c r="A33" s="3" t="s">
        <v>70</v>
      </c>
      <c r="B33" s="18" t="s">
        <v>71</v>
      </c>
      <c r="C33">
        <v>13.4</v>
      </c>
      <c r="D33">
        <v>4.0999999999999996</v>
      </c>
      <c r="E33">
        <v>0</v>
      </c>
      <c r="F33">
        <v>1</v>
      </c>
      <c r="G33">
        <v>8.3000000000000007</v>
      </c>
      <c r="H33">
        <v>73.2</v>
      </c>
      <c r="I33" s="6">
        <v>0.1830601092896175</v>
      </c>
      <c r="J33">
        <v>18.2</v>
      </c>
      <c r="K33" s="5">
        <v>55</v>
      </c>
      <c r="L33" s="6">
        <v>0.24363636363636365</v>
      </c>
      <c r="N33" s="17">
        <v>609</v>
      </c>
      <c r="O33" t="s">
        <v>176</v>
      </c>
      <c r="P33">
        <v>880</v>
      </c>
      <c r="Q33">
        <v>252.00000000000003</v>
      </c>
      <c r="R33">
        <v>96</v>
      </c>
      <c r="S33">
        <v>48.199999999999996</v>
      </c>
      <c r="T33">
        <v>483.8</v>
      </c>
      <c r="U33">
        <v>1842.9</v>
      </c>
      <c r="V33" s="2">
        <v>0.47750827500135651</v>
      </c>
      <c r="W33">
        <v>301.60000000000002</v>
      </c>
      <c r="X33">
        <v>1541.3000000000002</v>
      </c>
      <c r="Y33" s="2">
        <v>0.57094660351651194</v>
      </c>
    </row>
    <row r="34" spans="1:25" x14ac:dyDescent="0.2">
      <c r="A34" s="3" t="s">
        <v>72</v>
      </c>
      <c r="B34" s="18" t="s">
        <v>73</v>
      </c>
      <c r="C34">
        <v>127.9</v>
      </c>
      <c r="D34">
        <v>19.7</v>
      </c>
      <c r="E34">
        <v>37.4</v>
      </c>
      <c r="F34">
        <v>0</v>
      </c>
      <c r="G34">
        <v>70.800000000000011</v>
      </c>
      <c r="H34">
        <v>844.9</v>
      </c>
      <c r="I34" s="6">
        <v>0.15137886140371642</v>
      </c>
      <c r="J34">
        <v>7.5</v>
      </c>
      <c r="K34" s="5">
        <v>837.4</v>
      </c>
      <c r="L34" s="6">
        <v>0.15273465488416529</v>
      </c>
      <c r="N34" s="17">
        <v>610</v>
      </c>
      <c r="O34" t="s">
        <v>177</v>
      </c>
      <c r="P34">
        <v>3</v>
      </c>
      <c r="Q34">
        <v>0</v>
      </c>
      <c r="R34">
        <v>0</v>
      </c>
      <c r="S34">
        <v>0</v>
      </c>
      <c r="T34">
        <v>3</v>
      </c>
      <c r="U34">
        <v>3</v>
      </c>
      <c r="V34" s="2">
        <v>1</v>
      </c>
      <c r="W34">
        <v>0</v>
      </c>
      <c r="X34">
        <v>3</v>
      </c>
      <c r="Y34" s="2">
        <v>1</v>
      </c>
    </row>
    <row r="35" spans="1:25" x14ac:dyDescent="0.2">
      <c r="A35" s="3" t="s">
        <v>74</v>
      </c>
      <c r="B35" s="18" t="s">
        <v>75</v>
      </c>
      <c r="C35">
        <v>178</v>
      </c>
      <c r="D35">
        <v>16</v>
      </c>
      <c r="E35">
        <v>0</v>
      </c>
      <c r="F35">
        <v>1.3</v>
      </c>
      <c r="G35">
        <v>160.69999999999999</v>
      </c>
      <c r="H35">
        <v>390.2</v>
      </c>
      <c r="I35" s="6">
        <v>0.45617631983598156</v>
      </c>
      <c r="J35">
        <v>11.7</v>
      </c>
      <c r="K35" s="5">
        <v>378.5</v>
      </c>
      <c r="L35" s="6">
        <v>0.47027741083223251</v>
      </c>
      <c r="N35" s="17">
        <v>701</v>
      </c>
      <c r="O35" t="s">
        <v>178</v>
      </c>
      <c r="P35">
        <v>0.3</v>
      </c>
      <c r="Q35">
        <v>0.1</v>
      </c>
      <c r="R35">
        <v>0</v>
      </c>
      <c r="S35">
        <v>0</v>
      </c>
      <c r="T35">
        <v>0.19999999999999998</v>
      </c>
      <c r="U35">
        <v>0.3</v>
      </c>
      <c r="V35" s="2">
        <v>1</v>
      </c>
      <c r="W35">
        <v>0</v>
      </c>
      <c r="X35">
        <v>0.3</v>
      </c>
      <c r="Y35" s="2">
        <v>1</v>
      </c>
    </row>
    <row r="36" spans="1:25" x14ac:dyDescent="0.2">
      <c r="A36" s="3" t="s">
        <v>76</v>
      </c>
      <c r="B36" s="18" t="s">
        <v>77</v>
      </c>
      <c r="C36">
        <v>43.9</v>
      </c>
      <c r="D36">
        <v>15.2</v>
      </c>
      <c r="E36">
        <v>0</v>
      </c>
      <c r="F36">
        <v>0.5</v>
      </c>
      <c r="G36">
        <v>28.2</v>
      </c>
      <c r="H36">
        <v>54.199999999999996</v>
      </c>
      <c r="I36" s="6">
        <v>0.80996309963099633</v>
      </c>
      <c r="J36">
        <v>0</v>
      </c>
      <c r="K36" s="5">
        <v>54.199999999999996</v>
      </c>
      <c r="L36" s="6">
        <v>0.80996309963099633</v>
      </c>
      <c r="N36" s="17">
        <v>702</v>
      </c>
      <c r="O36" t="s">
        <v>179</v>
      </c>
      <c r="P36">
        <v>598.69999999999993</v>
      </c>
      <c r="Q36">
        <v>156.29999999999998</v>
      </c>
      <c r="R36">
        <v>0</v>
      </c>
      <c r="S36">
        <v>1.7</v>
      </c>
      <c r="T36">
        <v>440.69999999999993</v>
      </c>
      <c r="U36">
        <v>1272.6999999999998</v>
      </c>
      <c r="V36" s="2">
        <v>0.47041722322621199</v>
      </c>
      <c r="W36">
        <v>0</v>
      </c>
      <c r="X36">
        <v>1272.6999999999998</v>
      </c>
      <c r="Y36" s="2">
        <v>0.47041722322621199</v>
      </c>
    </row>
    <row r="37" spans="1:25" x14ac:dyDescent="0.2">
      <c r="A37" s="3" t="s">
        <v>78</v>
      </c>
      <c r="B37" s="18" t="s">
        <v>79</v>
      </c>
      <c r="C37">
        <v>109.8</v>
      </c>
      <c r="D37">
        <v>29.999999999999996</v>
      </c>
      <c r="E37">
        <v>0</v>
      </c>
      <c r="F37">
        <v>0</v>
      </c>
      <c r="G37">
        <v>79.8</v>
      </c>
      <c r="H37">
        <v>167</v>
      </c>
      <c r="I37" s="6">
        <v>0.6574850299401197</v>
      </c>
      <c r="J37">
        <v>36.699999999999996</v>
      </c>
      <c r="K37" s="5">
        <v>130.30000000000001</v>
      </c>
      <c r="L37" s="6">
        <v>0.84267075978511119</v>
      </c>
      <c r="N37" s="17">
        <v>703</v>
      </c>
      <c r="O37" t="s">
        <v>180</v>
      </c>
      <c r="P37">
        <v>1300.6000000000001</v>
      </c>
      <c r="Q37">
        <v>385.3</v>
      </c>
      <c r="R37">
        <v>0</v>
      </c>
      <c r="S37">
        <v>31.200000000000003</v>
      </c>
      <c r="T37">
        <v>884.10000000000014</v>
      </c>
      <c r="U37">
        <v>1925.6999999999998</v>
      </c>
      <c r="V37" s="2">
        <v>0.67539076699382061</v>
      </c>
      <c r="W37">
        <v>0</v>
      </c>
      <c r="X37">
        <v>1925.6999999999998</v>
      </c>
      <c r="Y37" s="2">
        <v>0.67539076699382061</v>
      </c>
    </row>
    <row r="38" spans="1:25" x14ac:dyDescent="0.2">
      <c r="A38" s="3" t="s">
        <v>80</v>
      </c>
      <c r="B38" s="18" t="s">
        <v>81</v>
      </c>
      <c r="C38">
        <v>15.6</v>
      </c>
      <c r="D38">
        <v>11.7</v>
      </c>
      <c r="E38">
        <v>0</v>
      </c>
      <c r="F38">
        <v>0</v>
      </c>
      <c r="G38">
        <v>3.9000000000000004</v>
      </c>
      <c r="H38">
        <v>212.1</v>
      </c>
      <c r="I38" s="6">
        <v>7.355021216407355E-2</v>
      </c>
      <c r="J38">
        <v>0</v>
      </c>
      <c r="K38" s="5">
        <v>212.1</v>
      </c>
      <c r="L38" s="6">
        <v>7.355021216407355E-2</v>
      </c>
      <c r="N38" s="17">
        <v>704</v>
      </c>
      <c r="O38" t="s">
        <v>181</v>
      </c>
      <c r="P38">
        <v>12.5</v>
      </c>
      <c r="Q38">
        <v>102.89999999999999</v>
      </c>
      <c r="R38">
        <v>64.8</v>
      </c>
      <c r="S38">
        <v>24.099999999999998</v>
      </c>
      <c r="T38">
        <v>-179.29999999999998</v>
      </c>
      <c r="U38">
        <v>494.2</v>
      </c>
      <c r="V38" s="2">
        <v>2.5293403480372321E-2</v>
      </c>
      <c r="W38">
        <v>0</v>
      </c>
      <c r="X38">
        <v>494.2</v>
      </c>
      <c r="Y38" s="2">
        <v>2.5293403480372321E-2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v>0</v>
      </c>
      <c r="K39" s="5">
        <v>0</v>
      </c>
      <c r="L39" s="6">
        <v>0</v>
      </c>
      <c r="N39" s="17">
        <v>705</v>
      </c>
      <c r="O39" t="s">
        <v>182</v>
      </c>
      <c r="P39">
        <v>302.2</v>
      </c>
      <c r="Q39">
        <v>230.1</v>
      </c>
      <c r="R39">
        <v>0</v>
      </c>
      <c r="S39">
        <v>28.7</v>
      </c>
      <c r="T39">
        <v>43.399999999999977</v>
      </c>
      <c r="U39">
        <v>875.1</v>
      </c>
      <c r="V39" s="2">
        <v>0.34533196206147865</v>
      </c>
      <c r="W39">
        <v>0</v>
      </c>
      <c r="X39">
        <v>875.1</v>
      </c>
      <c r="Y39" s="2">
        <v>0.34533196206147865</v>
      </c>
    </row>
    <row r="40" spans="1:25" x14ac:dyDescent="0.2">
      <c r="A40" s="3" t="s">
        <v>84</v>
      </c>
      <c r="B40" s="18" t="s">
        <v>85</v>
      </c>
      <c r="C40">
        <v>170</v>
      </c>
      <c r="D40">
        <v>30.7</v>
      </c>
      <c r="E40">
        <v>0</v>
      </c>
      <c r="F40">
        <v>18.299999999999997</v>
      </c>
      <c r="G40">
        <v>121</v>
      </c>
      <c r="H40">
        <v>1484</v>
      </c>
      <c r="I40" s="6">
        <v>0.11455525606469003</v>
      </c>
      <c r="J40">
        <v>181.6</v>
      </c>
      <c r="K40" s="5">
        <v>1302.4000000000001</v>
      </c>
      <c r="L40" s="6">
        <v>0.13052825552825553</v>
      </c>
      <c r="N40" s="17">
        <v>706</v>
      </c>
      <c r="O40" t="s">
        <v>183</v>
      </c>
      <c r="P40">
        <v>1238.3</v>
      </c>
      <c r="Q40">
        <v>696.2</v>
      </c>
      <c r="R40">
        <v>0</v>
      </c>
      <c r="S40">
        <v>65.2</v>
      </c>
      <c r="T40">
        <v>476.89999999999986</v>
      </c>
      <c r="U40">
        <v>2543.6000000000004</v>
      </c>
      <c r="V40" s="2">
        <v>0.48682969020286199</v>
      </c>
      <c r="W40">
        <v>0</v>
      </c>
      <c r="X40">
        <v>2543.6000000000004</v>
      </c>
      <c r="Y40" s="2">
        <v>0.48682969020286199</v>
      </c>
    </row>
    <row r="41" spans="1:25" x14ac:dyDescent="0.2">
      <c r="A41" s="3" t="s">
        <v>86</v>
      </c>
      <c r="B41" s="18" t="s">
        <v>87</v>
      </c>
      <c r="C41">
        <v>153.6</v>
      </c>
      <c r="D41">
        <v>34.1</v>
      </c>
      <c r="E41">
        <v>0</v>
      </c>
      <c r="F41">
        <v>0</v>
      </c>
      <c r="G41">
        <v>119.5</v>
      </c>
      <c r="H41">
        <v>158.1</v>
      </c>
      <c r="I41" s="6">
        <v>0.97153700189753323</v>
      </c>
      <c r="J41">
        <v>0</v>
      </c>
      <c r="K41" s="5">
        <v>158.1</v>
      </c>
      <c r="L41" s="6">
        <v>0.97153700189753323</v>
      </c>
      <c r="N41" s="17">
        <v>707</v>
      </c>
      <c r="O41" t="s">
        <v>184</v>
      </c>
      <c r="P41">
        <v>32.900000000000006</v>
      </c>
      <c r="Q41">
        <v>6.4</v>
      </c>
      <c r="R41">
        <v>0.2</v>
      </c>
      <c r="S41">
        <v>0</v>
      </c>
      <c r="T41">
        <v>26.300000000000004</v>
      </c>
      <c r="U41">
        <v>33.400000000000006</v>
      </c>
      <c r="V41" s="2">
        <v>0.98502994011976053</v>
      </c>
      <c r="W41">
        <v>0</v>
      </c>
      <c r="X41">
        <v>33.400000000000006</v>
      </c>
      <c r="Y41" s="2">
        <v>0.98502994011976053</v>
      </c>
    </row>
    <row r="42" spans="1:25" x14ac:dyDescent="0.2">
      <c r="A42" s="3" t="s">
        <v>88</v>
      </c>
      <c r="B42" s="18" t="s">
        <v>89</v>
      </c>
      <c r="C42">
        <v>1.5</v>
      </c>
      <c r="D42">
        <v>0</v>
      </c>
      <c r="E42">
        <v>0</v>
      </c>
      <c r="F42">
        <v>0</v>
      </c>
      <c r="G42">
        <v>1.5</v>
      </c>
      <c r="H42">
        <v>2</v>
      </c>
      <c r="I42" s="6">
        <v>0.75</v>
      </c>
      <c r="J42">
        <v>0</v>
      </c>
      <c r="K42" s="5">
        <v>2</v>
      </c>
      <c r="L42" s="6">
        <v>0.75</v>
      </c>
      <c r="N42" s="17">
        <v>708</v>
      </c>
      <c r="O42" t="s">
        <v>185</v>
      </c>
      <c r="P42">
        <v>648.1</v>
      </c>
      <c r="Q42">
        <v>180.60000000000002</v>
      </c>
      <c r="R42">
        <v>131.9</v>
      </c>
      <c r="S42">
        <v>29.799999999999997</v>
      </c>
      <c r="T42">
        <v>305.8</v>
      </c>
      <c r="U42">
        <v>1244.3</v>
      </c>
      <c r="V42" s="2">
        <v>0.52085509925259188</v>
      </c>
      <c r="W42">
        <v>0</v>
      </c>
      <c r="X42">
        <v>1244.3</v>
      </c>
      <c r="Y42" s="2">
        <v>0.52085509925259188</v>
      </c>
    </row>
    <row r="43" spans="1:25" x14ac:dyDescent="0.2">
      <c r="A43" s="3" t="s">
        <v>90</v>
      </c>
      <c r="B43" s="18" t="s">
        <v>91</v>
      </c>
      <c r="C43">
        <v>174.3</v>
      </c>
      <c r="D43">
        <v>24.2</v>
      </c>
      <c r="E43">
        <v>0</v>
      </c>
      <c r="F43">
        <v>0</v>
      </c>
      <c r="G43">
        <v>150.10000000000002</v>
      </c>
      <c r="H43">
        <v>198.8</v>
      </c>
      <c r="I43" s="6">
        <v>0.87676056338028174</v>
      </c>
      <c r="J43">
        <v>0</v>
      </c>
      <c r="K43" s="5">
        <v>198.8</v>
      </c>
      <c r="L43" s="6">
        <v>0.87676056338028174</v>
      </c>
      <c r="N43" s="17">
        <v>709</v>
      </c>
      <c r="O43" t="s">
        <v>186</v>
      </c>
      <c r="P43">
        <v>285</v>
      </c>
      <c r="Q43">
        <v>201.89999999999998</v>
      </c>
      <c r="R43">
        <v>10</v>
      </c>
      <c r="S43">
        <v>28</v>
      </c>
      <c r="T43">
        <v>45.100000000000023</v>
      </c>
      <c r="U43">
        <v>844.89999999999986</v>
      </c>
      <c r="V43" s="2">
        <v>0.33731802580187009</v>
      </c>
      <c r="W43">
        <v>0</v>
      </c>
      <c r="X43">
        <v>844.89999999999986</v>
      </c>
      <c r="Y43" s="2">
        <v>0.33731802580187009</v>
      </c>
    </row>
    <row r="44" spans="1:25" x14ac:dyDescent="0.2">
      <c r="A44" s="3" t="s">
        <v>92</v>
      </c>
      <c r="B44" s="18" t="s">
        <v>93</v>
      </c>
      <c r="C44">
        <v>14.200000000000001</v>
      </c>
      <c r="D44">
        <v>1</v>
      </c>
      <c r="E44">
        <v>20.6</v>
      </c>
      <c r="F44">
        <v>8.1</v>
      </c>
      <c r="G44">
        <v>-15.500000000000002</v>
      </c>
      <c r="H44">
        <v>65.899999999999991</v>
      </c>
      <c r="I44" s="6">
        <v>0.21547799696509867</v>
      </c>
      <c r="J44">
        <v>0</v>
      </c>
      <c r="K44" s="5">
        <v>65.899999999999991</v>
      </c>
      <c r="L44" s="6">
        <v>0.21547799696509867</v>
      </c>
      <c r="N44" s="17">
        <v>710</v>
      </c>
      <c r="O44" t="s">
        <v>187</v>
      </c>
      <c r="P44">
        <v>540.79999999999995</v>
      </c>
      <c r="Q44">
        <v>247.5</v>
      </c>
      <c r="R44">
        <v>155.30000000000001</v>
      </c>
      <c r="S44">
        <v>40</v>
      </c>
      <c r="T44">
        <v>97.999999999999943</v>
      </c>
      <c r="U44">
        <v>1342.1</v>
      </c>
      <c r="V44" s="2">
        <v>0.40295059980627373</v>
      </c>
      <c r="W44">
        <v>0</v>
      </c>
      <c r="X44">
        <v>1342.1</v>
      </c>
      <c r="Y44" s="2">
        <v>0.40295059980627373</v>
      </c>
    </row>
    <row r="45" spans="1:25" x14ac:dyDescent="0.2">
      <c r="A45" s="3" t="s">
        <v>94</v>
      </c>
      <c r="B45" s="18" t="s">
        <v>95</v>
      </c>
      <c r="C45">
        <v>19.600000000000001</v>
      </c>
      <c r="D45">
        <v>4.5999999999999996</v>
      </c>
      <c r="E45">
        <v>0</v>
      </c>
      <c r="F45">
        <v>0</v>
      </c>
      <c r="G45">
        <v>15.000000000000002</v>
      </c>
      <c r="H45">
        <v>19.600000000000001</v>
      </c>
      <c r="I45" s="6">
        <v>1</v>
      </c>
      <c r="J45">
        <v>0</v>
      </c>
      <c r="K45" s="5">
        <v>19.600000000000001</v>
      </c>
      <c r="L45" s="6">
        <v>1</v>
      </c>
      <c r="N45" s="17">
        <v>801</v>
      </c>
      <c r="O45" t="s">
        <v>43</v>
      </c>
      <c r="P45">
        <v>120.8</v>
      </c>
      <c r="Q45">
        <v>30</v>
      </c>
      <c r="R45">
        <v>0</v>
      </c>
      <c r="S45">
        <v>8.9999999999999982</v>
      </c>
      <c r="T45">
        <v>81.8</v>
      </c>
      <c r="U45">
        <v>306.40000000000003</v>
      </c>
      <c r="V45" s="2">
        <v>0.39425587467362921</v>
      </c>
      <c r="W45">
        <v>3.9</v>
      </c>
      <c r="X45">
        <v>302.50000000000006</v>
      </c>
      <c r="Y45" s="2">
        <v>0.39933884297520655</v>
      </c>
    </row>
    <row r="46" spans="1:25" x14ac:dyDescent="0.2">
      <c r="A46" s="3" t="s">
        <v>96</v>
      </c>
      <c r="B46" s="18" t="s">
        <v>97</v>
      </c>
      <c r="C46">
        <v>19.3</v>
      </c>
      <c r="D46">
        <v>7.7999999999999989</v>
      </c>
      <c r="E46">
        <v>0</v>
      </c>
      <c r="F46">
        <v>24</v>
      </c>
      <c r="G46">
        <v>-12.499999999999996</v>
      </c>
      <c r="H46">
        <v>200.6</v>
      </c>
      <c r="I46" s="6">
        <v>9.6211365902293122E-2</v>
      </c>
      <c r="J46">
        <v>12.9</v>
      </c>
      <c r="K46" s="5">
        <v>187.7</v>
      </c>
      <c r="L46" s="6">
        <v>0.10282365476824722</v>
      </c>
      <c r="N46" s="17">
        <v>802</v>
      </c>
      <c r="O46" t="s">
        <v>11</v>
      </c>
      <c r="P46">
        <v>0.4</v>
      </c>
      <c r="Q46">
        <v>11.700000000000001</v>
      </c>
      <c r="R46">
        <v>0</v>
      </c>
      <c r="S46">
        <v>0</v>
      </c>
      <c r="T46">
        <v>-11.3</v>
      </c>
      <c r="U46">
        <v>153.39999999999998</v>
      </c>
      <c r="V46" s="2">
        <v>2.6075619295958283E-3</v>
      </c>
      <c r="W46">
        <v>6.8000000000000007</v>
      </c>
      <c r="X46">
        <v>146.59999999999997</v>
      </c>
      <c r="Y46" s="2">
        <v>2.728512960436563E-3</v>
      </c>
    </row>
    <row r="47" spans="1:25" x14ac:dyDescent="0.2">
      <c r="A47" s="3" t="s">
        <v>98</v>
      </c>
      <c r="B47" s="18" t="s">
        <v>99</v>
      </c>
      <c r="C47">
        <v>26.9</v>
      </c>
      <c r="D47">
        <v>0.4</v>
      </c>
      <c r="E47">
        <v>0</v>
      </c>
      <c r="F47">
        <v>0.7</v>
      </c>
      <c r="G47">
        <v>25.799999999999997</v>
      </c>
      <c r="H47">
        <v>86.4</v>
      </c>
      <c r="I47" s="6">
        <v>0.31134259259259256</v>
      </c>
      <c r="J47">
        <v>0</v>
      </c>
      <c r="K47" s="5">
        <v>86.4</v>
      </c>
      <c r="L47" s="6">
        <v>0.31134259259259256</v>
      </c>
      <c r="N47" s="17">
        <v>901</v>
      </c>
      <c r="O47" t="s">
        <v>188</v>
      </c>
      <c r="P47">
        <v>134.5</v>
      </c>
      <c r="Q47">
        <v>26.400000000000002</v>
      </c>
      <c r="R47">
        <v>0</v>
      </c>
      <c r="S47">
        <v>0</v>
      </c>
      <c r="T47">
        <v>108.1</v>
      </c>
      <c r="U47">
        <v>185.10000000000002</v>
      </c>
      <c r="V47" s="2">
        <v>0.72663425175580754</v>
      </c>
      <c r="W47">
        <v>0</v>
      </c>
      <c r="X47">
        <v>185.10000000000002</v>
      </c>
      <c r="Y47" s="2">
        <v>0.72663425175580754</v>
      </c>
    </row>
    <row r="48" spans="1:25" x14ac:dyDescent="0.2">
      <c r="A48" s="3" t="s">
        <v>100</v>
      </c>
      <c r="B48" s="18" t="s">
        <v>101</v>
      </c>
      <c r="C48">
        <v>183</v>
      </c>
      <c r="D48">
        <v>47.5</v>
      </c>
      <c r="E48">
        <v>0</v>
      </c>
      <c r="F48">
        <v>9.9999999999999982</v>
      </c>
      <c r="G48">
        <v>125.5</v>
      </c>
      <c r="H48">
        <v>466.90000000000003</v>
      </c>
      <c r="I48" s="6">
        <v>0.39194688370100661</v>
      </c>
      <c r="J48">
        <v>18.5</v>
      </c>
      <c r="K48" s="5">
        <v>448.40000000000003</v>
      </c>
      <c r="L48" s="6">
        <v>0.40811775200713646</v>
      </c>
      <c r="N48" s="17">
        <v>902</v>
      </c>
      <c r="O48" t="s">
        <v>189</v>
      </c>
      <c r="P48">
        <v>10.5</v>
      </c>
      <c r="Q48">
        <v>1.4</v>
      </c>
      <c r="R48">
        <v>0</v>
      </c>
      <c r="S48">
        <v>0</v>
      </c>
      <c r="T48">
        <v>9.1</v>
      </c>
      <c r="U48">
        <v>10.5</v>
      </c>
      <c r="V48" s="2">
        <v>1</v>
      </c>
      <c r="W48">
        <v>0</v>
      </c>
      <c r="X48">
        <v>10.5</v>
      </c>
      <c r="Y48" s="2">
        <v>1</v>
      </c>
    </row>
    <row r="49" spans="1:25" x14ac:dyDescent="0.2">
      <c r="A49" s="3" t="s">
        <v>102</v>
      </c>
      <c r="B49" s="18" t="s">
        <v>103</v>
      </c>
      <c r="C49">
        <v>255.49999999999997</v>
      </c>
      <c r="D49">
        <v>33</v>
      </c>
      <c r="E49">
        <v>0</v>
      </c>
      <c r="F49">
        <v>10</v>
      </c>
      <c r="G49">
        <v>212.49999999999997</v>
      </c>
      <c r="H49">
        <v>554.79999999999995</v>
      </c>
      <c r="I49" s="6">
        <v>0.46052631578947367</v>
      </c>
      <c r="J49">
        <v>0</v>
      </c>
      <c r="K49" s="5">
        <v>554.79999999999995</v>
      </c>
      <c r="L49" s="6">
        <v>0.46052631578947367</v>
      </c>
      <c r="N49" s="17">
        <v>903</v>
      </c>
      <c r="O49" t="s">
        <v>190</v>
      </c>
      <c r="P49">
        <v>10.100000000000001</v>
      </c>
      <c r="Q49">
        <v>1.2</v>
      </c>
      <c r="R49">
        <v>0</v>
      </c>
      <c r="S49">
        <v>0</v>
      </c>
      <c r="T49">
        <v>8.9000000000000021</v>
      </c>
      <c r="U49">
        <v>10.100000000000001</v>
      </c>
      <c r="V49" s="2">
        <v>1</v>
      </c>
      <c r="W49">
        <v>0</v>
      </c>
      <c r="X49">
        <v>10.100000000000001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37.700000000000003</v>
      </c>
      <c r="D50">
        <v>4.6999999999999993</v>
      </c>
      <c r="E50">
        <v>0</v>
      </c>
      <c r="F50">
        <v>0</v>
      </c>
      <c r="G50">
        <v>33</v>
      </c>
      <c r="H50">
        <v>48.900000000000006</v>
      </c>
      <c r="I50" s="6">
        <v>0.77096114519427394</v>
      </c>
      <c r="J50">
        <v>0.1</v>
      </c>
      <c r="K50" s="5">
        <v>48.800000000000004</v>
      </c>
      <c r="L50" s="6">
        <v>0.77254098360655732</v>
      </c>
      <c r="N50" s="17">
        <v>904</v>
      </c>
      <c r="O50" t="s">
        <v>191</v>
      </c>
      <c r="P50">
        <v>52.8</v>
      </c>
      <c r="Q50">
        <v>6</v>
      </c>
      <c r="R50">
        <v>0</v>
      </c>
      <c r="S50">
        <v>0</v>
      </c>
      <c r="T50">
        <v>46.8</v>
      </c>
      <c r="U50">
        <v>74.5</v>
      </c>
      <c r="V50" s="2">
        <v>0.70872483221476501</v>
      </c>
      <c r="W50">
        <v>20.6</v>
      </c>
      <c r="X50">
        <v>53.9</v>
      </c>
      <c r="Y50" s="2">
        <v>0.97959183673469385</v>
      </c>
    </row>
    <row r="51" spans="1:25" x14ac:dyDescent="0.2">
      <c r="A51" s="3" t="s">
        <v>106</v>
      </c>
      <c r="B51" s="18" t="s">
        <v>107</v>
      </c>
      <c r="C51">
        <v>570.20000000000005</v>
      </c>
      <c r="D51">
        <v>0</v>
      </c>
      <c r="E51">
        <v>6</v>
      </c>
      <c r="F51">
        <v>57.999999999999993</v>
      </c>
      <c r="G51">
        <v>506.20000000000005</v>
      </c>
      <c r="H51">
        <v>1729.1999999999998</v>
      </c>
      <c r="I51" s="6">
        <v>0.32974786028221148</v>
      </c>
      <c r="J51">
        <v>266.60000000000002</v>
      </c>
      <c r="K51" s="5">
        <v>1462.6</v>
      </c>
      <c r="L51" s="6">
        <v>0.38985368521810482</v>
      </c>
      <c r="N51" s="17">
        <v>905</v>
      </c>
      <c r="O51" t="s">
        <v>192</v>
      </c>
      <c r="P51">
        <v>53.599999999999994</v>
      </c>
      <c r="Q51">
        <v>17.3</v>
      </c>
      <c r="R51">
        <v>0</v>
      </c>
      <c r="S51">
        <v>0</v>
      </c>
      <c r="T51">
        <v>36.299999999999997</v>
      </c>
      <c r="U51">
        <v>90.300000000000011</v>
      </c>
      <c r="V51" s="2">
        <v>0.59357696566998874</v>
      </c>
      <c r="W51">
        <v>36.699999999999996</v>
      </c>
      <c r="X51">
        <v>53.600000000000016</v>
      </c>
      <c r="Y51" s="2">
        <v>0.99999999999999956</v>
      </c>
    </row>
    <row r="52" spans="1:25" x14ac:dyDescent="0.2">
      <c r="A52" s="3" t="s">
        <v>108</v>
      </c>
      <c r="B52" s="18" t="s">
        <v>109</v>
      </c>
      <c r="C52">
        <v>305.39999999999998</v>
      </c>
      <c r="D52">
        <v>13.5</v>
      </c>
      <c r="E52">
        <v>0</v>
      </c>
      <c r="F52">
        <v>4.9000000000000004</v>
      </c>
      <c r="G52">
        <v>287</v>
      </c>
      <c r="H52">
        <v>1006.6000000000001</v>
      </c>
      <c r="I52" s="6">
        <v>0.30339757599841044</v>
      </c>
      <c r="J52">
        <v>157.69999999999999</v>
      </c>
      <c r="K52" s="5">
        <v>848.90000000000009</v>
      </c>
      <c r="L52" s="6">
        <v>0.35975968900930611</v>
      </c>
      <c r="N52" s="17">
        <v>1001</v>
      </c>
      <c r="O52" t="s">
        <v>193</v>
      </c>
      <c r="P52">
        <v>10.7</v>
      </c>
      <c r="Q52">
        <v>1.5</v>
      </c>
      <c r="R52">
        <v>0</v>
      </c>
      <c r="S52">
        <v>0</v>
      </c>
      <c r="T52">
        <v>9.1999999999999993</v>
      </c>
      <c r="U52">
        <v>10.7</v>
      </c>
      <c r="V52" s="2">
        <v>1</v>
      </c>
      <c r="W52">
        <v>0</v>
      </c>
      <c r="X52">
        <v>10.7</v>
      </c>
      <c r="Y52" s="2">
        <v>1</v>
      </c>
    </row>
    <row r="53" spans="1:25" x14ac:dyDescent="0.2">
      <c r="A53" s="3" t="s">
        <v>110</v>
      </c>
      <c r="B53" s="18" t="s">
        <v>111</v>
      </c>
      <c r="C53">
        <v>176.90000000000003</v>
      </c>
      <c r="D53">
        <v>30.3</v>
      </c>
      <c r="E53">
        <v>0</v>
      </c>
      <c r="F53">
        <v>16</v>
      </c>
      <c r="G53">
        <v>130.60000000000002</v>
      </c>
      <c r="H53">
        <v>272.79999999999995</v>
      </c>
      <c r="I53" s="6">
        <v>0.64846041055718495</v>
      </c>
      <c r="J53">
        <v>4</v>
      </c>
      <c r="K53" s="5">
        <v>268.79999999999995</v>
      </c>
      <c r="L53" s="6">
        <v>0.65811011904761929</v>
      </c>
      <c r="N53" s="17">
        <v>1002</v>
      </c>
      <c r="O53" t="s">
        <v>194</v>
      </c>
      <c r="P53">
        <v>23.6</v>
      </c>
      <c r="Q53">
        <v>2.6</v>
      </c>
      <c r="R53">
        <v>37.4</v>
      </c>
      <c r="S53">
        <v>0</v>
      </c>
      <c r="T53">
        <v>-16.399999999999999</v>
      </c>
      <c r="U53">
        <v>296.7</v>
      </c>
      <c r="V53" s="2">
        <v>7.9541624536568933E-2</v>
      </c>
      <c r="W53">
        <v>0</v>
      </c>
      <c r="X53">
        <v>296.7</v>
      </c>
      <c r="Y53" s="2">
        <v>7.9541624536568933E-2</v>
      </c>
    </row>
    <row r="54" spans="1:25" x14ac:dyDescent="0.2">
      <c r="A54" s="3" t="s">
        <v>112</v>
      </c>
      <c r="B54" s="18" t="s">
        <v>113</v>
      </c>
      <c r="C54">
        <v>2.8</v>
      </c>
      <c r="D54">
        <v>0.5</v>
      </c>
      <c r="E54">
        <v>0</v>
      </c>
      <c r="F54">
        <v>0</v>
      </c>
      <c r="G54">
        <v>2.2999999999999998</v>
      </c>
      <c r="H54">
        <v>8.3000000000000007</v>
      </c>
      <c r="I54" s="6">
        <v>0.33734939759036142</v>
      </c>
      <c r="J54">
        <v>0</v>
      </c>
      <c r="K54" s="5">
        <v>8.3000000000000007</v>
      </c>
      <c r="L54" s="6">
        <v>0.33734939759036142</v>
      </c>
      <c r="N54" s="17">
        <v>1003</v>
      </c>
      <c r="O54" t="s">
        <v>195</v>
      </c>
      <c r="P54">
        <v>2.4</v>
      </c>
      <c r="Q54">
        <v>0.3</v>
      </c>
      <c r="R54">
        <v>0</v>
      </c>
      <c r="S54">
        <v>0</v>
      </c>
      <c r="T54">
        <v>2.1</v>
      </c>
      <c r="U54">
        <v>2.4</v>
      </c>
      <c r="V54" s="2">
        <v>1</v>
      </c>
      <c r="W54">
        <v>0</v>
      </c>
      <c r="X54">
        <v>2.4</v>
      </c>
      <c r="Y54" s="2">
        <v>1</v>
      </c>
    </row>
    <row r="55" spans="1:25" x14ac:dyDescent="0.2">
      <c r="A55" s="3" t="s">
        <v>114</v>
      </c>
      <c r="B55" s="18" t="s">
        <v>115</v>
      </c>
      <c r="C55">
        <v>1344.7999999999997</v>
      </c>
      <c r="D55">
        <v>738.7</v>
      </c>
      <c r="E55">
        <v>0</v>
      </c>
      <c r="F55">
        <v>68.800000000000011</v>
      </c>
      <c r="G55">
        <v>537.29999999999973</v>
      </c>
      <c r="H55">
        <v>2720.0000000000005</v>
      </c>
      <c r="I55" s="6">
        <v>0.49441176470588216</v>
      </c>
      <c r="J55">
        <v>0</v>
      </c>
      <c r="K55" s="5">
        <v>2720.0000000000005</v>
      </c>
      <c r="L55" s="6">
        <v>0.49441176470588216</v>
      </c>
      <c r="N55" s="17">
        <v>1004</v>
      </c>
      <c r="O55" t="s">
        <v>196</v>
      </c>
      <c r="P55">
        <v>0.1</v>
      </c>
      <c r="Q55">
        <v>6.1999999999999993</v>
      </c>
      <c r="R55">
        <v>0</v>
      </c>
      <c r="S55">
        <v>0</v>
      </c>
      <c r="T55">
        <v>-6.1</v>
      </c>
      <c r="U55">
        <v>585.80000000000007</v>
      </c>
      <c r="V55" s="2">
        <v>1.7070672584499827E-4</v>
      </c>
      <c r="W55">
        <v>45.6</v>
      </c>
      <c r="X55">
        <v>540.20000000000005</v>
      </c>
      <c r="Y55" s="2">
        <v>1.8511662347278786E-4</v>
      </c>
    </row>
    <row r="56" spans="1:25" x14ac:dyDescent="0.2">
      <c r="A56" s="3" t="s">
        <v>116</v>
      </c>
      <c r="B56" s="18" t="s">
        <v>117</v>
      </c>
      <c r="C56">
        <v>0.3</v>
      </c>
      <c r="D56">
        <v>0.2</v>
      </c>
      <c r="E56">
        <v>0</v>
      </c>
      <c r="F56">
        <v>0.1</v>
      </c>
      <c r="G56">
        <v>0</v>
      </c>
      <c r="H56">
        <v>5.5</v>
      </c>
      <c r="I56" s="6">
        <v>5.4545454545454543E-2</v>
      </c>
      <c r="J56">
        <v>0</v>
      </c>
      <c r="K56" s="5">
        <v>5.5</v>
      </c>
      <c r="L56" s="6">
        <v>5.4545454545454543E-2</v>
      </c>
      <c r="N56" s="17">
        <v>1005</v>
      </c>
      <c r="O56" t="s">
        <v>197</v>
      </c>
      <c r="P56">
        <v>13.6</v>
      </c>
      <c r="Q56">
        <v>1.2</v>
      </c>
      <c r="R56">
        <v>0</v>
      </c>
      <c r="S56">
        <v>0</v>
      </c>
      <c r="T56">
        <v>12.4</v>
      </c>
      <c r="U56">
        <v>43.3</v>
      </c>
      <c r="V56" s="2">
        <v>0.31408775981524251</v>
      </c>
      <c r="W56">
        <v>0</v>
      </c>
      <c r="X56">
        <v>43.3</v>
      </c>
      <c r="Y56" s="2">
        <v>0.31408775981524251</v>
      </c>
    </row>
    <row r="57" spans="1:25" x14ac:dyDescent="0.2">
      <c r="A57" s="3" t="s">
        <v>118</v>
      </c>
      <c r="B57" s="18" t="s">
        <v>119</v>
      </c>
      <c r="C57">
        <v>246.9</v>
      </c>
      <c r="D57">
        <v>37.9</v>
      </c>
      <c r="E57">
        <v>26.9</v>
      </c>
      <c r="F57">
        <v>0</v>
      </c>
      <c r="G57">
        <v>182.10000000000002</v>
      </c>
      <c r="H57">
        <v>273.79999999999995</v>
      </c>
      <c r="I57" s="6">
        <v>0.90175310445580736</v>
      </c>
      <c r="J57">
        <v>0</v>
      </c>
      <c r="K57" s="5">
        <v>273.79999999999995</v>
      </c>
      <c r="L57" s="6">
        <v>0.90175310445580736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2547.6</v>
      </c>
      <c r="V57" s="2">
        <v>0</v>
      </c>
      <c r="W57">
        <v>143.9</v>
      </c>
      <c r="X57">
        <v>2403.6999999999998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279.89999999999998</v>
      </c>
      <c r="D58">
        <v>75.5</v>
      </c>
      <c r="E58">
        <v>0</v>
      </c>
      <c r="F58">
        <v>11.299999999999999</v>
      </c>
      <c r="G58">
        <v>193.09999999999997</v>
      </c>
      <c r="H58">
        <v>761.8</v>
      </c>
      <c r="I58" s="6">
        <v>0.36741927014964559</v>
      </c>
      <c r="J58">
        <v>284.2</v>
      </c>
      <c r="K58" s="5">
        <v>477.59999999999997</v>
      </c>
      <c r="L58" s="6">
        <v>0.58605527638190957</v>
      </c>
    </row>
    <row r="59" spans="1:25" x14ac:dyDescent="0.2">
      <c r="A59" s="3" t="s">
        <v>122</v>
      </c>
      <c r="B59" s="18" t="s">
        <v>123</v>
      </c>
      <c r="C59">
        <v>71.099999999999994</v>
      </c>
      <c r="D59">
        <v>13.2</v>
      </c>
      <c r="E59">
        <v>0</v>
      </c>
      <c r="F59">
        <v>13.299999999999999</v>
      </c>
      <c r="G59">
        <v>44.599999999999994</v>
      </c>
      <c r="H59">
        <v>328.9</v>
      </c>
      <c r="I59" s="6">
        <v>0.21617512921860749</v>
      </c>
      <c r="J59">
        <v>0</v>
      </c>
      <c r="K59" s="5">
        <v>328.9</v>
      </c>
      <c r="L59" s="6">
        <v>0.21617512921860749</v>
      </c>
      <c r="O59" t="s">
        <v>213</v>
      </c>
    </row>
    <row r="60" spans="1:25" x14ac:dyDescent="0.2">
      <c r="O60" t="s">
        <v>214</v>
      </c>
      <c r="P60" s="32">
        <f>SUM(P2:P59)</f>
        <v>11112.699999999999</v>
      </c>
      <c r="Q60" s="32">
        <f t="shared" ref="Q60:X60" si="0">SUM(Q2:Q59)</f>
        <v>3324.7</v>
      </c>
      <c r="R60" s="32">
        <f t="shared" si="0"/>
        <v>549.1</v>
      </c>
      <c r="S60" s="32">
        <f t="shared" si="0"/>
        <v>776.30000000000018</v>
      </c>
      <c r="T60" s="32">
        <f t="shared" si="0"/>
        <v>6462.6000000000013</v>
      </c>
      <c r="U60" s="32">
        <f t="shared" si="0"/>
        <v>31185.599999999999</v>
      </c>
      <c r="V60" s="33">
        <f>P60/U60</f>
        <v>0.35634074701144114</v>
      </c>
      <c r="W60" s="32">
        <f t="shared" si="0"/>
        <v>2097.1</v>
      </c>
      <c r="X60" s="32">
        <f t="shared" si="0"/>
        <v>29088.5</v>
      </c>
      <c r="Y60" s="33">
        <f>P60/X60</f>
        <v>0.38203069941729545</v>
      </c>
    </row>
    <row r="61" spans="1:25" x14ac:dyDescent="0.2">
      <c r="C61" s="32">
        <f>SUM(C2:C60)</f>
        <v>11112.699999999997</v>
      </c>
      <c r="D61" s="32">
        <f t="shared" ref="D61:K61" si="1">SUM(D2:D60)</f>
        <v>3324.6999999999985</v>
      </c>
      <c r="E61" s="32">
        <f t="shared" si="1"/>
        <v>549.09999999999991</v>
      </c>
      <c r="F61" s="32">
        <f t="shared" si="1"/>
        <v>776.29999999999984</v>
      </c>
      <c r="G61" s="32">
        <f t="shared" si="1"/>
        <v>6462.6000000000022</v>
      </c>
      <c r="H61" s="32">
        <f t="shared" si="1"/>
        <v>31185.599999999999</v>
      </c>
      <c r="I61" s="33">
        <f>C61/H61</f>
        <v>0.35634074701144108</v>
      </c>
      <c r="J61" s="32">
        <f t="shared" si="1"/>
        <v>2097.1000000000004</v>
      </c>
      <c r="K61" s="32">
        <f t="shared" si="1"/>
        <v>29088.5</v>
      </c>
      <c r="L61" s="33">
        <f>C61/K61</f>
        <v>0.38203069941729539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11112.699999999997</v>
      </c>
      <c r="Q62" s="32">
        <v>3324.6999999999985</v>
      </c>
      <c r="R62" s="32">
        <v>549.09999999999991</v>
      </c>
      <c r="S62" s="32">
        <v>776.29999999999984</v>
      </c>
      <c r="T62" s="32">
        <v>6462.6000000000022</v>
      </c>
      <c r="U62" s="32">
        <v>31185.599999999999</v>
      </c>
      <c r="V62" s="33">
        <v>0.35634074701144108</v>
      </c>
      <c r="W62" s="32">
        <v>2097.1000000000004</v>
      </c>
      <c r="X62" s="32">
        <v>29088.5</v>
      </c>
      <c r="Y62" s="33">
        <v>0.38203069941729539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P64" s="32"/>
      <c r="Q64" s="32"/>
      <c r="R64" s="32"/>
      <c r="S64" s="32"/>
      <c r="T64" s="32"/>
      <c r="U64" s="32"/>
      <c r="V64" s="33"/>
      <c r="W64" s="32"/>
      <c r="X64" s="32"/>
      <c r="Y64" s="33"/>
    </row>
    <row r="65" spans="15:25" x14ac:dyDescent="0.2">
      <c r="O65" s="258" t="s">
        <v>324</v>
      </c>
      <c r="P65" s="255">
        <v>11112.699999999999</v>
      </c>
      <c r="Q65" s="255">
        <v>3324.7</v>
      </c>
      <c r="R65" s="255">
        <v>810.59999999999991</v>
      </c>
      <c r="S65" s="255">
        <v>779.00000000000023</v>
      </c>
      <c r="T65" s="255">
        <v>6198.4</v>
      </c>
      <c r="U65" s="255">
        <v>31238.099999999995</v>
      </c>
      <c r="V65" s="256">
        <v>0.35574186650276429</v>
      </c>
      <c r="W65" s="255">
        <v>1884.1</v>
      </c>
      <c r="X65" s="255">
        <v>29353.999999999996</v>
      </c>
      <c r="Y65" s="256">
        <v>0.378575321932275</v>
      </c>
    </row>
    <row r="66" spans="15:25" x14ac:dyDescent="0.2">
      <c r="O66" s="258" t="s">
        <v>323</v>
      </c>
      <c r="P66" s="255">
        <f>P65-P62</f>
        <v>0</v>
      </c>
      <c r="Q66" s="255">
        <f t="shared" ref="Q66:Y66" si="2">Q65-Q62</f>
        <v>0</v>
      </c>
      <c r="R66" s="255">
        <f t="shared" si="2"/>
        <v>261.5</v>
      </c>
      <c r="S66" s="255">
        <f t="shared" si="2"/>
        <v>2.7000000000003865</v>
      </c>
      <c r="T66" s="255">
        <f t="shared" si="2"/>
        <v>-264.20000000000255</v>
      </c>
      <c r="U66" s="255">
        <f t="shared" si="2"/>
        <v>52.499999999996362</v>
      </c>
      <c r="V66" s="255">
        <f t="shared" si="2"/>
        <v>-5.9888050867679121E-4</v>
      </c>
      <c r="W66" s="255">
        <f t="shared" si="2"/>
        <v>-213.00000000000045</v>
      </c>
      <c r="X66" s="255">
        <f t="shared" si="2"/>
        <v>265.49999999999636</v>
      </c>
      <c r="Y66" s="255">
        <f t="shared" si="2"/>
        <v>-3.4553774850203944E-3</v>
      </c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workbookViewId="0">
      <selection activeCell="P60" sqref="P60:Y60"/>
    </sheetView>
  </sheetViews>
  <sheetFormatPr defaultRowHeight="12.75" x14ac:dyDescent="0.2"/>
  <cols>
    <col min="8" max="8" width="10.5703125" customWidth="1"/>
    <col min="11" max="11" width="10.85546875" customWidth="1"/>
    <col min="12" max="12" width="10.285156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141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30</v>
      </c>
      <c r="D2">
        <v>31.6</v>
      </c>
      <c r="E2">
        <v>16.3</v>
      </c>
      <c r="F2">
        <v>0</v>
      </c>
      <c r="G2">
        <v>-17.900000000000006</v>
      </c>
      <c r="H2">
        <v>230.2</v>
      </c>
      <c r="I2" s="6">
        <v>0.13032145960034752</v>
      </c>
      <c r="J2">
        <v>0</v>
      </c>
      <c r="K2" s="5">
        <v>230.2</v>
      </c>
      <c r="L2" s="6">
        <v>0.13032145960034752</v>
      </c>
      <c r="N2" s="17">
        <v>101</v>
      </c>
      <c r="O2" t="s">
        <v>147</v>
      </c>
      <c r="P2">
        <v>6.9</v>
      </c>
      <c r="Q2">
        <v>3.2</v>
      </c>
      <c r="R2">
        <v>0</v>
      </c>
      <c r="S2">
        <v>0</v>
      </c>
      <c r="T2">
        <v>3.7</v>
      </c>
      <c r="U2">
        <v>10.9</v>
      </c>
      <c r="V2" s="2">
        <v>0.6330275229357798</v>
      </c>
      <c r="W2">
        <v>0</v>
      </c>
      <c r="X2">
        <v>10.9</v>
      </c>
      <c r="Y2" s="2">
        <v>0.6330275229357798</v>
      </c>
    </row>
    <row r="3" spans="1:25" x14ac:dyDescent="0.2">
      <c r="A3" s="3" t="s">
        <v>10</v>
      </c>
      <c r="B3" s="18" t="s">
        <v>11</v>
      </c>
      <c r="C3">
        <v>0</v>
      </c>
      <c r="D3">
        <v>0.1</v>
      </c>
      <c r="E3">
        <v>0</v>
      </c>
      <c r="F3">
        <v>0</v>
      </c>
      <c r="G3">
        <v>-0.1</v>
      </c>
      <c r="H3">
        <v>0.3</v>
      </c>
      <c r="I3" s="6">
        <v>0</v>
      </c>
      <c r="J3">
        <v>0</v>
      </c>
      <c r="K3" s="5">
        <v>0.3</v>
      </c>
      <c r="L3" s="6">
        <v>0</v>
      </c>
      <c r="N3" s="17">
        <v>102</v>
      </c>
      <c r="O3" t="s">
        <v>148</v>
      </c>
      <c r="P3">
        <v>7.6999999999999993</v>
      </c>
      <c r="Q3">
        <v>5.1000000000000005</v>
      </c>
      <c r="R3">
        <v>0</v>
      </c>
      <c r="S3">
        <v>0</v>
      </c>
      <c r="T3">
        <v>2.5999999999999988</v>
      </c>
      <c r="U3">
        <v>11.3</v>
      </c>
      <c r="V3" s="2">
        <v>0.68141592920353977</v>
      </c>
      <c r="W3">
        <v>0</v>
      </c>
      <c r="X3">
        <v>11.3</v>
      </c>
      <c r="Y3" s="2">
        <v>0.68141592920353977</v>
      </c>
    </row>
    <row r="4" spans="1:25" x14ac:dyDescent="0.2">
      <c r="A4" s="3" t="s">
        <v>12</v>
      </c>
      <c r="B4" s="18" t="s">
        <v>13</v>
      </c>
      <c r="C4">
        <v>1.8</v>
      </c>
      <c r="D4">
        <v>3.8</v>
      </c>
      <c r="E4">
        <v>0</v>
      </c>
      <c r="F4">
        <v>0.4</v>
      </c>
      <c r="G4">
        <v>-2.4000000000000004</v>
      </c>
      <c r="H4">
        <v>11.8</v>
      </c>
      <c r="I4" s="6">
        <v>0.15254237288135591</v>
      </c>
      <c r="J4">
        <v>0</v>
      </c>
      <c r="K4" s="5">
        <v>11.8</v>
      </c>
      <c r="L4" s="6">
        <v>0.15254237288135591</v>
      </c>
      <c r="N4" s="17">
        <v>103</v>
      </c>
      <c r="O4" t="s">
        <v>149</v>
      </c>
      <c r="P4">
        <v>17.300000000000004</v>
      </c>
      <c r="Q4">
        <v>9.2999999999999989</v>
      </c>
      <c r="R4">
        <v>0</v>
      </c>
      <c r="S4">
        <v>0</v>
      </c>
      <c r="T4">
        <v>8.0000000000000053</v>
      </c>
      <c r="U4">
        <v>47.499999999999993</v>
      </c>
      <c r="V4" s="2">
        <v>0.3642105263157896</v>
      </c>
      <c r="W4">
        <v>0</v>
      </c>
      <c r="X4">
        <v>47.499999999999993</v>
      </c>
      <c r="Y4" s="2">
        <v>0.3642105263157896</v>
      </c>
    </row>
    <row r="5" spans="1:25" x14ac:dyDescent="0.2">
      <c r="A5" s="3" t="s">
        <v>14</v>
      </c>
      <c r="B5" s="18" t="s">
        <v>15</v>
      </c>
      <c r="C5">
        <v>54.8</v>
      </c>
      <c r="D5">
        <v>15.2</v>
      </c>
      <c r="E5">
        <v>0</v>
      </c>
      <c r="F5">
        <v>0</v>
      </c>
      <c r="G5">
        <v>39.599999999999994</v>
      </c>
      <c r="H5">
        <v>71.800000000000011</v>
      </c>
      <c r="I5" s="6">
        <v>0.76323119777158754</v>
      </c>
      <c r="J5">
        <v>0</v>
      </c>
      <c r="K5" s="5">
        <v>71.800000000000011</v>
      </c>
      <c r="L5" s="6">
        <v>0.76323119777158754</v>
      </c>
      <c r="N5" s="17">
        <v>104</v>
      </c>
      <c r="O5" t="s">
        <v>150</v>
      </c>
      <c r="P5">
        <v>33.699999999999996</v>
      </c>
      <c r="Q5">
        <v>14.399999999999999</v>
      </c>
      <c r="R5">
        <v>0</v>
      </c>
      <c r="S5">
        <v>0.30000000000000004</v>
      </c>
      <c r="T5">
        <v>18.999999999999996</v>
      </c>
      <c r="U5">
        <v>69.699999999999989</v>
      </c>
      <c r="V5" s="2">
        <v>0.4835007173601148</v>
      </c>
      <c r="W5">
        <v>0</v>
      </c>
      <c r="X5">
        <v>69.699999999999989</v>
      </c>
      <c r="Y5" s="2">
        <v>0.4835007173601148</v>
      </c>
    </row>
    <row r="6" spans="1:25" x14ac:dyDescent="0.2">
      <c r="A6" s="3" t="s">
        <v>16</v>
      </c>
      <c r="B6" s="18" t="s">
        <v>17</v>
      </c>
      <c r="C6">
        <v>1.7</v>
      </c>
      <c r="D6">
        <v>3.5</v>
      </c>
      <c r="E6">
        <v>0</v>
      </c>
      <c r="F6">
        <v>1</v>
      </c>
      <c r="G6">
        <v>-2.8</v>
      </c>
      <c r="H6">
        <v>14</v>
      </c>
      <c r="I6" s="6">
        <v>0.12142857142857143</v>
      </c>
      <c r="J6">
        <v>0</v>
      </c>
      <c r="K6" s="5">
        <v>14</v>
      </c>
      <c r="L6" s="6">
        <v>0.12142857142857143</v>
      </c>
      <c r="N6" s="17">
        <v>201</v>
      </c>
      <c r="O6" t="s">
        <v>151</v>
      </c>
      <c r="P6">
        <v>29.499999999999996</v>
      </c>
      <c r="Q6">
        <v>20.399999999999999</v>
      </c>
      <c r="R6">
        <v>0</v>
      </c>
      <c r="S6">
        <v>0.2</v>
      </c>
      <c r="T6">
        <v>8.8999999999999986</v>
      </c>
      <c r="U6">
        <v>142</v>
      </c>
      <c r="V6" s="2">
        <v>0.20774647887323941</v>
      </c>
      <c r="W6">
        <v>0</v>
      </c>
      <c r="X6">
        <v>142</v>
      </c>
      <c r="Y6" s="2">
        <v>0.20774647887323941</v>
      </c>
    </row>
    <row r="7" spans="1:25" x14ac:dyDescent="0.2">
      <c r="A7" s="3" t="s">
        <v>18</v>
      </c>
      <c r="B7" s="18" t="s">
        <v>19</v>
      </c>
      <c r="C7">
        <v>8</v>
      </c>
      <c r="D7">
        <v>1.9</v>
      </c>
      <c r="E7">
        <v>0</v>
      </c>
      <c r="F7">
        <v>0</v>
      </c>
      <c r="G7">
        <v>6.1</v>
      </c>
      <c r="H7">
        <v>8.1999999999999993</v>
      </c>
      <c r="I7" s="6">
        <v>0.97560975609756106</v>
      </c>
      <c r="J7">
        <v>0</v>
      </c>
      <c r="K7" s="5">
        <v>8.1999999999999993</v>
      </c>
      <c r="L7" s="6">
        <v>0.97560975609756106</v>
      </c>
      <c r="N7" s="17">
        <v>202</v>
      </c>
      <c r="O7" t="s">
        <v>152</v>
      </c>
      <c r="P7">
        <v>146.30000000000001</v>
      </c>
      <c r="Q7">
        <v>148.00000000000003</v>
      </c>
      <c r="R7">
        <v>95.7</v>
      </c>
      <c r="S7">
        <v>4.5999999999999996</v>
      </c>
      <c r="T7">
        <v>-102.00000000000003</v>
      </c>
      <c r="U7">
        <v>873.10000000000014</v>
      </c>
      <c r="V7" s="2">
        <v>0.16756385293780779</v>
      </c>
      <c r="W7">
        <v>0.1</v>
      </c>
      <c r="X7">
        <v>873.00000000000011</v>
      </c>
      <c r="Y7" s="2">
        <v>0.16758304696449025</v>
      </c>
    </row>
    <row r="8" spans="1:25" x14ac:dyDescent="0.2">
      <c r="A8" s="3" t="s">
        <v>20</v>
      </c>
      <c r="B8" s="18" t="s">
        <v>21</v>
      </c>
      <c r="C8">
        <v>40.099999999999994</v>
      </c>
      <c r="D8">
        <v>61.699999999999996</v>
      </c>
      <c r="E8">
        <v>0</v>
      </c>
      <c r="F8">
        <v>4.5</v>
      </c>
      <c r="G8">
        <v>-26.099999999999994</v>
      </c>
      <c r="H8">
        <v>277.89999999999998</v>
      </c>
      <c r="I8" s="6">
        <v>0.14429650953580422</v>
      </c>
      <c r="J8">
        <v>0</v>
      </c>
      <c r="K8" s="5">
        <v>277.89999999999998</v>
      </c>
      <c r="L8" s="6">
        <v>0.14429650953580422</v>
      </c>
      <c r="N8" s="17">
        <v>301</v>
      </c>
      <c r="O8" t="s">
        <v>153</v>
      </c>
      <c r="P8">
        <v>134.29999999999998</v>
      </c>
      <c r="Q8">
        <v>76.59999999999998</v>
      </c>
      <c r="R8">
        <v>3</v>
      </c>
      <c r="S8">
        <v>1.5</v>
      </c>
      <c r="T8">
        <v>53.2</v>
      </c>
      <c r="U8">
        <v>163.29999999999995</v>
      </c>
      <c r="V8" s="2">
        <v>0.82241273729332531</v>
      </c>
      <c r="W8">
        <v>1.4</v>
      </c>
      <c r="X8">
        <v>161.89999999999995</v>
      </c>
      <c r="Y8" s="2">
        <v>0.8295243977764053</v>
      </c>
    </row>
    <row r="9" spans="1:25" x14ac:dyDescent="0.2">
      <c r="A9" s="3" t="s">
        <v>22</v>
      </c>
      <c r="B9" s="18" t="s">
        <v>23</v>
      </c>
      <c r="C9">
        <v>3.5</v>
      </c>
      <c r="D9">
        <v>1.4</v>
      </c>
      <c r="E9">
        <v>0</v>
      </c>
      <c r="F9">
        <v>0</v>
      </c>
      <c r="G9">
        <v>2.1</v>
      </c>
      <c r="H9">
        <v>4</v>
      </c>
      <c r="I9" s="6">
        <v>0.875</v>
      </c>
      <c r="J9">
        <v>0</v>
      </c>
      <c r="K9" s="5">
        <v>4</v>
      </c>
      <c r="L9" s="6">
        <v>0.875</v>
      </c>
      <c r="N9" s="17">
        <v>302</v>
      </c>
      <c r="O9" t="s">
        <v>154</v>
      </c>
      <c r="P9">
        <v>79.400000000000006</v>
      </c>
      <c r="Q9">
        <v>27.300000000000004</v>
      </c>
      <c r="R9">
        <v>0</v>
      </c>
      <c r="S9">
        <v>0</v>
      </c>
      <c r="T9">
        <v>52.1</v>
      </c>
      <c r="U9">
        <v>138.80000000000001</v>
      </c>
      <c r="V9" s="2">
        <v>0.5720461095100865</v>
      </c>
      <c r="W9">
        <v>0</v>
      </c>
      <c r="X9">
        <v>138.80000000000001</v>
      </c>
      <c r="Y9" s="2">
        <v>0.5720461095100865</v>
      </c>
    </row>
    <row r="10" spans="1:25" x14ac:dyDescent="0.2">
      <c r="A10" s="3" t="s">
        <v>24</v>
      </c>
      <c r="B10" s="18" t="s">
        <v>25</v>
      </c>
      <c r="C10">
        <v>8.1999999999999993</v>
      </c>
      <c r="D10">
        <v>10.4</v>
      </c>
      <c r="E10">
        <v>0</v>
      </c>
      <c r="F10">
        <v>1.9000000000000001</v>
      </c>
      <c r="G10">
        <v>-4.1000000000000014</v>
      </c>
      <c r="H10">
        <v>65.3</v>
      </c>
      <c r="I10" s="6">
        <v>0.12557427258805512</v>
      </c>
      <c r="J10">
        <v>0</v>
      </c>
      <c r="K10" s="5">
        <v>65.3</v>
      </c>
      <c r="L10" s="6">
        <v>0.12557427258805512</v>
      </c>
      <c r="N10" s="17">
        <v>401</v>
      </c>
      <c r="O10" t="s">
        <v>93</v>
      </c>
      <c r="P10">
        <v>49.3</v>
      </c>
      <c r="Q10">
        <v>35.299999999999997</v>
      </c>
      <c r="R10">
        <v>0</v>
      </c>
      <c r="S10">
        <v>0</v>
      </c>
      <c r="T10">
        <v>14</v>
      </c>
      <c r="U10">
        <v>274.5</v>
      </c>
      <c r="V10" s="2">
        <v>0.17959927140255008</v>
      </c>
      <c r="W10">
        <v>95.6</v>
      </c>
      <c r="X10">
        <v>178.9</v>
      </c>
      <c r="Y10" s="2">
        <v>0.27557294577976521</v>
      </c>
    </row>
    <row r="11" spans="1:25" x14ac:dyDescent="0.2">
      <c r="A11" s="3" t="s">
        <v>26</v>
      </c>
      <c r="B11" s="18" t="s">
        <v>27</v>
      </c>
      <c r="C11">
        <v>239.39999999999998</v>
      </c>
      <c r="D11">
        <v>178.39999999999998</v>
      </c>
      <c r="E11">
        <v>0</v>
      </c>
      <c r="F11">
        <v>0</v>
      </c>
      <c r="G11">
        <v>61</v>
      </c>
      <c r="H11">
        <v>282.5</v>
      </c>
      <c r="I11" s="6">
        <v>0.84743362831858404</v>
      </c>
      <c r="J11">
        <v>0</v>
      </c>
      <c r="K11" s="5">
        <v>282.5</v>
      </c>
      <c r="L11" s="6">
        <v>0.84743362831858404</v>
      </c>
      <c r="N11" s="17">
        <v>402</v>
      </c>
      <c r="O11" t="s">
        <v>155</v>
      </c>
      <c r="P11">
        <v>574.9</v>
      </c>
      <c r="Q11">
        <v>54.400000000000006</v>
      </c>
      <c r="R11">
        <v>65.099999999999994</v>
      </c>
      <c r="S11">
        <v>0</v>
      </c>
      <c r="T11">
        <v>455.4</v>
      </c>
      <c r="U11">
        <v>1448.9</v>
      </c>
      <c r="V11" s="2">
        <v>0.39678376699565182</v>
      </c>
      <c r="W11">
        <v>0</v>
      </c>
      <c r="X11">
        <v>1448.9</v>
      </c>
      <c r="Y11" s="2">
        <v>0.39678376699565182</v>
      </c>
    </row>
    <row r="12" spans="1:25" x14ac:dyDescent="0.2">
      <c r="A12" s="3" t="s">
        <v>28</v>
      </c>
      <c r="B12" s="18" t="s">
        <v>29</v>
      </c>
      <c r="C12">
        <v>16.600000000000001</v>
      </c>
      <c r="D12">
        <v>4.7</v>
      </c>
      <c r="E12">
        <v>0</v>
      </c>
      <c r="F12">
        <v>0</v>
      </c>
      <c r="G12">
        <v>11.900000000000002</v>
      </c>
      <c r="H12">
        <v>16.700000000000003</v>
      </c>
      <c r="I12" s="6">
        <v>0.99401197604790414</v>
      </c>
      <c r="J12">
        <v>0</v>
      </c>
      <c r="K12" s="5">
        <v>16.700000000000003</v>
      </c>
      <c r="L12" s="6">
        <v>0.99401197604790414</v>
      </c>
      <c r="N12" s="17">
        <v>403</v>
      </c>
      <c r="O12" t="s">
        <v>156</v>
      </c>
      <c r="P12">
        <v>362.7</v>
      </c>
      <c r="Q12">
        <v>244.89999999999998</v>
      </c>
      <c r="R12">
        <v>28.1</v>
      </c>
      <c r="S12">
        <v>0</v>
      </c>
      <c r="T12">
        <v>89.699999999999989</v>
      </c>
      <c r="U12">
        <v>1078.2</v>
      </c>
      <c r="V12" s="2">
        <v>0.3363939899833055</v>
      </c>
      <c r="W12">
        <v>230.2</v>
      </c>
      <c r="X12">
        <v>848</v>
      </c>
      <c r="Y12" s="2">
        <v>0.42771226415094338</v>
      </c>
    </row>
    <row r="13" spans="1:25" x14ac:dyDescent="0.2">
      <c r="A13" s="3" t="s">
        <v>30</v>
      </c>
      <c r="B13" s="18" t="s">
        <v>31</v>
      </c>
      <c r="C13">
        <v>17.699999999999996</v>
      </c>
      <c r="D13">
        <v>6.6</v>
      </c>
      <c r="E13">
        <v>0</v>
      </c>
      <c r="F13">
        <v>0</v>
      </c>
      <c r="G13">
        <v>11.099999999999996</v>
      </c>
      <c r="H13">
        <v>42.5</v>
      </c>
      <c r="I13" s="6">
        <v>0.41647058823529404</v>
      </c>
      <c r="J13">
        <v>0</v>
      </c>
      <c r="K13" s="5">
        <v>42.5</v>
      </c>
      <c r="L13" s="6">
        <v>0.41647058823529404</v>
      </c>
      <c r="N13" s="17">
        <v>404</v>
      </c>
      <c r="O13" t="s">
        <v>81</v>
      </c>
      <c r="P13">
        <v>33.4</v>
      </c>
      <c r="Q13">
        <v>9.4</v>
      </c>
      <c r="R13">
        <v>2.1</v>
      </c>
      <c r="S13">
        <v>0</v>
      </c>
      <c r="T13">
        <v>21.9</v>
      </c>
      <c r="U13">
        <v>576.5</v>
      </c>
      <c r="V13" s="2">
        <v>5.7935819601040758E-2</v>
      </c>
      <c r="W13">
        <v>0</v>
      </c>
      <c r="X13">
        <v>576.5</v>
      </c>
      <c r="Y13" s="2">
        <v>5.7935819601040758E-2</v>
      </c>
    </row>
    <row r="14" spans="1:25" x14ac:dyDescent="0.2">
      <c r="A14" s="3" t="s">
        <v>32</v>
      </c>
      <c r="B14" s="18" t="s">
        <v>33</v>
      </c>
      <c r="C14">
        <v>1.3000000000000003</v>
      </c>
      <c r="D14">
        <v>0.5</v>
      </c>
      <c r="E14">
        <v>0</v>
      </c>
      <c r="F14">
        <v>0</v>
      </c>
      <c r="G14">
        <v>0.80000000000000027</v>
      </c>
      <c r="H14">
        <v>86.399999999999991</v>
      </c>
      <c r="I14" s="6">
        <v>1.5046296296296301E-2</v>
      </c>
      <c r="J14">
        <v>0</v>
      </c>
      <c r="K14" s="5">
        <v>86.399999999999991</v>
      </c>
      <c r="L14" s="6">
        <v>1.5046296296296301E-2</v>
      </c>
      <c r="N14" s="17">
        <v>501</v>
      </c>
      <c r="O14" t="s">
        <v>157</v>
      </c>
      <c r="P14">
        <v>11.2</v>
      </c>
      <c r="Q14">
        <v>7.5000000000000009</v>
      </c>
      <c r="R14">
        <v>0</v>
      </c>
      <c r="S14">
        <v>0</v>
      </c>
      <c r="T14">
        <v>3.6999999999999984</v>
      </c>
      <c r="U14">
        <v>16.199999999999996</v>
      </c>
      <c r="V14" s="2">
        <v>0.69135802469135821</v>
      </c>
      <c r="W14">
        <v>0</v>
      </c>
      <c r="X14">
        <v>16.199999999999996</v>
      </c>
      <c r="Y14" s="2">
        <v>0.69135802469135821</v>
      </c>
    </row>
    <row r="15" spans="1:25" x14ac:dyDescent="0.2">
      <c r="A15" s="3" t="s">
        <v>34</v>
      </c>
      <c r="B15" s="18" t="s">
        <v>35</v>
      </c>
      <c r="C15">
        <v>10.599999999999998</v>
      </c>
      <c r="D15">
        <v>3.1</v>
      </c>
      <c r="E15">
        <v>0</v>
      </c>
      <c r="F15">
        <v>0</v>
      </c>
      <c r="G15">
        <v>7.4999999999999982</v>
      </c>
      <c r="H15">
        <v>10.599999999999998</v>
      </c>
      <c r="I15" s="6">
        <v>1</v>
      </c>
      <c r="J15">
        <v>0</v>
      </c>
      <c r="K15" s="5">
        <v>10.599999999999998</v>
      </c>
      <c r="L15" s="6">
        <v>1</v>
      </c>
      <c r="N15" s="17">
        <v>502</v>
      </c>
      <c r="O15" t="s">
        <v>158</v>
      </c>
      <c r="P15">
        <v>0.4</v>
      </c>
      <c r="Q15">
        <v>0.2</v>
      </c>
      <c r="R15">
        <v>0</v>
      </c>
      <c r="S15">
        <v>0</v>
      </c>
      <c r="T15">
        <v>0.2</v>
      </c>
      <c r="U15">
        <v>0.7</v>
      </c>
      <c r="V15" s="2">
        <v>0.57142857142857151</v>
      </c>
      <c r="W15">
        <v>0</v>
      </c>
      <c r="X15">
        <v>0.7</v>
      </c>
      <c r="Y15" s="2">
        <v>0.57142857142857151</v>
      </c>
    </row>
    <row r="16" spans="1:25" x14ac:dyDescent="0.2">
      <c r="A16" s="3" t="s">
        <v>36</v>
      </c>
      <c r="B16" s="18" t="s">
        <v>37</v>
      </c>
      <c r="C16">
        <v>172.2</v>
      </c>
      <c r="D16">
        <v>109.39999999999998</v>
      </c>
      <c r="E16">
        <v>0.2</v>
      </c>
      <c r="F16">
        <v>0</v>
      </c>
      <c r="G16">
        <v>62.600000000000009</v>
      </c>
      <c r="H16">
        <v>249.00000000000003</v>
      </c>
      <c r="I16" s="6">
        <v>0.69156626506024088</v>
      </c>
      <c r="J16">
        <v>7</v>
      </c>
      <c r="K16" s="5">
        <v>242.00000000000003</v>
      </c>
      <c r="L16" s="6">
        <v>0.71157024793388413</v>
      </c>
      <c r="N16" s="17">
        <v>503</v>
      </c>
      <c r="O16" t="s">
        <v>159</v>
      </c>
      <c r="P16">
        <v>52.600000000000009</v>
      </c>
      <c r="Q16">
        <v>9.4</v>
      </c>
      <c r="R16">
        <v>0</v>
      </c>
      <c r="S16">
        <v>0</v>
      </c>
      <c r="T16">
        <v>43.20000000000001</v>
      </c>
      <c r="U16">
        <v>64.100000000000009</v>
      </c>
      <c r="V16" s="2">
        <v>0.8205928237129485</v>
      </c>
      <c r="W16">
        <v>2.1</v>
      </c>
      <c r="X16">
        <v>62.000000000000007</v>
      </c>
      <c r="Y16" s="2">
        <v>0.84838709677419355</v>
      </c>
    </row>
    <row r="17" spans="1:25" x14ac:dyDescent="0.2">
      <c r="A17" s="3" t="s">
        <v>38</v>
      </c>
      <c r="B17" s="18" t="s">
        <v>39</v>
      </c>
      <c r="C17">
        <v>37.700000000000003</v>
      </c>
      <c r="D17">
        <v>18.5</v>
      </c>
      <c r="E17">
        <v>0</v>
      </c>
      <c r="F17">
        <v>0</v>
      </c>
      <c r="G17">
        <v>19.200000000000003</v>
      </c>
      <c r="H17">
        <v>40</v>
      </c>
      <c r="I17" s="6">
        <v>0.94250000000000012</v>
      </c>
      <c r="J17">
        <v>0</v>
      </c>
      <c r="K17" s="5">
        <v>40</v>
      </c>
      <c r="L17" s="6">
        <v>0.94250000000000012</v>
      </c>
      <c r="N17" s="17">
        <v>504</v>
      </c>
      <c r="O17" t="s">
        <v>160</v>
      </c>
      <c r="P17">
        <v>47.9</v>
      </c>
      <c r="Q17">
        <v>16.600000000000001</v>
      </c>
      <c r="R17">
        <v>0</v>
      </c>
      <c r="S17">
        <v>0</v>
      </c>
      <c r="T17">
        <v>31.299999999999997</v>
      </c>
      <c r="U17">
        <v>85.499999999999986</v>
      </c>
      <c r="V17" s="2">
        <v>0.56023391812865508</v>
      </c>
      <c r="W17">
        <v>3.4</v>
      </c>
      <c r="X17">
        <v>82.09999999999998</v>
      </c>
      <c r="Y17" s="2">
        <v>0.58343483556638254</v>
      </c>
    </row>
    <row r="18" spans="1:25" x14ac:dyDescent="0.2">
      <c r="A18" s="3" t="s">
        <v>40</v>
      </c>
      <c r="B18" s="18" t="s">
        <v>41</v>
      </c>
      <c r="C18">
        <v>5.5</v>
      </c>
      <c r="D18">
        <v>1.4000000000000001</v>
      </c>
      <c r="E18">
        <v>0</v>
      </c>
      <c r="F18">
        <v>0</v>
      </c>
      <c r="G18">
        <v>4.0999999999999996</v>
      </c>
      <c r="H18">
        <v>10.199999999999999</v>
      </c>
      <c r="I18" s="6">
        <v>0.53921568627450989</v>
      </c>
      <c r="J18">
        <v>0</v>
      </c>
      <c r="K18" s="5">
        <v>10.199999999999999</v>
      </c>
      <c r="L18" s="6">
        <v>0.53921568627450989</v>
      </c>
      <c r="N18" s="17">
        <v>505</v>
      </c>
      <c r="O18" t="s">
        <v>161</v>
      </c>
      <c r="P18">
        <v>5.9</v>
      </c>
      <c r="Q18">
        <v>1.5000000000000002</v>
      </c>
      <c r="R18">
        <v>0</v>
      </c>
      <c r="S18">
        <v>0</v>
      </c>
      <c r="T18">
        <v>4.4000000000000004</v>
      </c>
      <c r="U18">
        <v>10.7</v>
      </c>
      <c r="V18" s="2">
        <v>0.55140186915887857</v>
      </c>
      <c r="W18">
        <v>0</v>
      </c>
      <c r="X18">
        <v>10.7</v>
      </c>
      <c r="Y18" s="2">
        <v>0.55140186915887857</v>
      </c>
    </row>
    <row r="19" spans="1:25" x14ac:dyDescent="0.2">
      <c r="A19" s="3" t="s">
        <v>42</v>
      </c>
      <c r="B19" s="18" t="s">
        <v>43</v>
      </c>
      <c r="C19">
        <v>19.700000000000003</v>
      </c>
      <c r="D19">
        <v>13.5</v>
      </c>
      <c r="E19">
        <v>0</v>
      </c>
      <c r="F19">
        <v>0</v>
      </c>
      <c r="G19">
        <v>6.2000000000000028</v>
      </c>
      <c r="H19">
        <v>23.1</v>
      </c>
      <c r="I19" s="6">
        <v>0.85281385281385291</v>
      </c>
      <c r="J19">
        <v>0</v>
      </c>
      <c r="K19" s="5">
        <v>23.1</v>
      </c>
      <c r="L19" s="6">
        <v>0.85281385281385291</v>
      </c>
      <c r="N19" s="17">
        <v>506</v>
      </c>
      <c r="O19" t="s">
        <v>162</v>
      </c>
      <c r="P19">
        <v>13.999999999999998</v>
      </c>
      <c r="Q19">
        <v>5.1000000000000005</v>
      </c>
      <c r="R19">
        <v>0</v>
      </c>
      <c r="S19">
        <v>0</v>
      </c>
      <c r="T19">
        <v>8.8999999999999986</v>
      </c>
      <c r="U19">
        <v>13.999999999999998</v>
      </c>
      <c r="V19" s="2">
        <v>1</v>
      </c>
      <c r="W19">
        <v>0</v>
      </c>
      <c r="X19">
        <v>13.999999999999998</v>
      </c>
      <c r="Y19" s="2">
        <v>1</v>
      </c>
    </row>
    <row r="20" spans="1:25" x14ac:dyDescent="0.2">
      <c r="A20" s="3" t="s">
        <v>44</v>
      </c>
      <c r="B20" s="18" t="s">
        <v>45</v>
      </c>
      <c r="C20">
        <v>621.80000000000007</v>
      </c>
      <c r="D20">
        <v>95.6</v>
      </c>
      <c r="E20">
        <v>65.099999999999994</v>
      </c>
      <c r="F20">
        <v>0</v>
      </c>
      <c r="G20">
        <v>461.10000000000008</v>
      </c>
      <c r="H20">
        <v>1671.3</v>
      </c>
      <c r="I20" s="6">
        <v>0.37204571291808775</v>
      </c>
      <c r="J20">
        <v>4.8999999999999995</v>
      </c>
      <c r="K20" s="5">
        <v>1666.3999999999999</v>
      </c>
      <c r="L20" s="6">
        <v>0.37313970235237648</v>
      </c>
      <c r="N20" s="17">
        <v>507</v>
      </c>
      <c r="O20" t="s">
        <v>163</v>
      </c>
      <c r="P20">
        <v>42.300000000000004</v>
      </c>
      <c r="Q20">
        <v>12.9</v>
      </c>
      <c r="R20">
        <v>0</v>
      </c>
      <c r="S20">
        <v>0</v>
      </c>
      <c r="T20">
        <v>29.400000000000006</v>
      </c>
      <c r="U20">
        <v>64.900000000000006</v>
      </c>
      <c r="V20" s="2">
        <v>0.65177195685670264</v>
      </c>
      <c r="W20">
        <v>0</v>
      </c>
      <c r="X20">
        <v>64.900000000000006</v>
      </c>
      <c r="Y20" s="2">
        <v>0.65177195685670264</v>
      </c>
    </row>
    <row r="21" spans="1:25" x14ac:dyDescent="0.2">
      <c r="A21" s="3" t="s">
        <v>46</v>
      </c>
      <c r="B21" s="18" t="s">
        <v>47</v>
      </c>
      <c r="C21">
        <v>37.900000000000006</v>
      </c>
      <c r="D21">
        <v>24.099999999999998</v>
      </c>
      <c r="E21">
        <v>0</v>
      </c>
      <c r="F21">
        <v>0</v>
      </c>
      <c r="G21">
        <v>13.800000000000008</v>
      </c>
      <c r="H21">
        <v>37.900000000000006</v>
      </c>
      <c r="I21" s="6">
        <v>1</v>
      </c>
      <c r="J21">
        <v>0</v>
      </c>
      <c r="K21" s="5">
        <v>37.900000000000006</v>
      </c>
      <c r="L21" s="6">
        <v>1</v>
      </c>
      <c r="N21" s="17">
        <v>508</v>
      </c>
      <c r="O21" t="s">
        <v>164</v>
      </c>
      <c r="P21">
        <v>22.6</v>
      </c>
      <c r="Q21">
        <v>18.5</v>
      </c>
      <c r="R21">
        <v>0</v>
      </c>
      <c r="S21">
        <v>5.3999999999999995</v>
      </c>
      <c r="T21">
        <v>-1.2999999999999972</v>
      </c>
      <c r="U21">
        <v>112</v>
      </c>
      <c r="V21" s="2">
        <v>0.20178571428571429</v>
      </c>
      <c r="W21">
        <v>4.2</v>
      </c>
      <c r="X21">
        <v>107.8</v>
      </c>
      <c r="Y21" s="2">
        <v>0.20964749536178109</v>
      </c>
    </row>
    <row r="22" spans="1:25" x14ac:dyDescent="0.2">
      <c r="A22" s="3" t="s">
        <v>48</v>
      </c>
      <c r="B22" s="18" t="s">
        <v>49</v>
      </c>
      <c r="C22">
        <v>1</v>
      </c>
      <c r="D22">
        <v>7.9</v>
      </c>
      <c r="E22">
        <v>0</v>
      </c>
      <c r="F22">
        <v>0</v>
      </c>
      <c r="G22">
        <v>-6.9</v>
      </c>
      <c r="H22">
        <v>32.900000000000006</v>
      </c>
      <c r="I22" s="6">
        <v>3.0395136778115495E-2</v>
      </c>
      <c r="J22">
        <v>0</v>
      </c>
      <c r="K22" s="5">
        <v>32.900000000000006</v>
      </c>
      <c r="L22" s="6">
        <v>3.0395136778115495E-2</v>
      </c>
      <c r="N22" s="17">
        <v>509</v>
      </c>
      <c r="O22" t="s">
        <v>165</v>
      </c>
      <c r="P22">
        <v>47.2</v>
      </c>
      <c r="Q22">
        <v>9.5</v>
      </c>
      <c r="R22">
        <v>0</v>
      </c>
      <c r="S22">
        <v>0.2</v>
      </c>
      <c r="T22">
        <v>37.5</v>
      </c>
      <c r="U22">
        <v>69.2</v>
      </c>
      <c r="V22" s="2">
        <v>0.68208092485549132</v>
      </c>
      <c r="W22">
        <v>0</v>
      </c>
      <c r="X22">
        <v>69.2</v>
      </c>
      <c r="Y22" s="2">
        <v>0.68208092485549132</v>
      </c>
    </row>
    <row r="23" spans="1:25" x14ac:dyDescent="0.2">
      <c r="A23" s="3" t="s">
        <v>50</v>
      </c>
      <c r="B23" s="18" t="s">
        <v>51</v>
      </c>
      <c r="C23">
        <v>4.3999999999999995</v>
      </c>
      <c r="D23">
        <v>2.8</v>
      </c>
      <c r="E23">
        <v>0</v>
      </c>
      <c r="F23">
        <v>0</v>
      </c>
      <c r="G23">
        <v>1.5999999999999996</v>
      </c>
      <c r="H23">
        <v>4.3999999999999995</v>
      </c>
      <c r="I23" s="6">
        <v>1</v>
      </c>
      <c r="J23">
        <v>0</v>
      </c>
      <c r="K23" s="5">
        <v>4.3999999999999995</v>
      </c>
      <c r="L23" s="6">
        <v>1</v>
      </c>
      <c r="N23" s="17">
        <v>510</v>
      </c>
      <c r="O23" t="s">
        <v>166</v>
      </c>
      <c r="P23">
        <v>6</v>
      </c>
      <c r="Q23">
        <v>3.7</v>
      </c>
      <c r="R23">
        <v>0</v>
      </c>
      <c r="S23">
        <v>0</v>
      </c>
      <c r="T23">
        <v>2.2999999999999998</v>
      </c>
      <c r="U23">
        <v>34.9</v>
      </c>
      <c r="V23" s="2">
        <v>0.17191977077363899</v>
      </c>
      <c r="W23">
        <v>0</v>
      </c>
      <c r="X23">
        <v>34.9</v>
      </c>
      <c r="Y23" s="2">
        <v>0.17191977077363899</v>
      </c>
    </row>
    <row r="24" spans="1:25" x14ac:dyDescent="0.2">
      <c r="A24" s="3" t="s">
        <v>52</v>
      </c>
      <c r="B24" s="18" t="s">
        <v>53</v>
      </c>
      <c r="C24">
        <v>6.8</v>
      </c>
      <c r="D24">
        <v>6.8</v>
      </c>
      <c r="E24">
        <v>0</v>
      </c>
      <c r="F24">
        <v>0.1</v>
      </c>
      <c r="G24">
        <v>-9.9999999999999645E-2</v>
      </c>
      <c r="H24">
        <v>16.099999999999998</v>
      </c>
      <c r="I24" s="6">
        <v>0.42236024844720499</v>
      </c>
      <c r="J24">
        <v>0</v>
      </c>
      <c r="K24" s="5">
        <v>16.099999999999998</v>
      </c>
      <c r="L24" s="6">
        <v>0.42236024844720499</v>
      </c>
      <c r="N24" s="17">
        <v>511</v>
      </c>
      <c r="O24" t="s">
        <v>167</v>
      </c>
      <c r="P24">
        <v>229.20000000000005</v>
      </c>
      <c r="Q24">
        <v>41.5</v>
      </c>
      <c r="R24">
        <v>0</v>
      </c>
      <c r="S24">
        <v>1</v>
      </c>
      <c r="T24">
        <v>186.70000000000005</v>
      </c>
      <c r="U24">
        <v>416.20000000000005</v>
      </c>
      <c r="V24" s="2">
        <v>0.55069678039404135</v>
      </c>
      <c r="W24">
        <v>0</v>
      </c>
      <c r="X24">
        <v>416.20000000000005</v>
      </c>
      <c r="Y24" s="2">
        <v>0.55069678039404135</v>
      </c>
    </row>
    <row r="25" spans="1:25" x14ac:dyDescent="0.2">
      <c r="A25" s="3" t="s">
        <v>54</v>
      </c>
      <c r="B25" s="18" t="s">
        <v>55</v>
      </c>
      <c r="C25">
        <v>81.8</v>
      </c>
      <c r="D25">
        <v>43.400000000000006</v>
      </c>
      <c r="E25">
        <v>0</v>
      </c>
      <c r="F25">
        <v>0</v>
      </c>
      <c r="G25">
        <v>38.399999999999991</v>
      </c>
      <c r="H25">
        <v>84</v>
      </c>
      <c r="I25" s="6">
        <v>0.97380952380952379</v>
      </c>
      <c r="J25">
        <v>0</v>
      </c>
      <c r="K25" s="5">
        <v>84</v>
      </c>
      <c r="L25" s="6">
        <v>0.97380952380952379</v>
      </c>
      <c r="N25" s="17">
        <v>601</v>
      </c>
      <c r="O25" t="s">
        <v>168</v>
      </c>
      <c r="P25">
        <v>9.6999999999999993</v>
      </c>
      <c r="Q25">
        <v>29.9</v>
      </c>
      <c r="R25">
        <v>0</v>
      </c>
      <c r="S25">
        <v>0.7</v>
      </c>
      <c r="T25">
        <v>-20.9</v>
      </c>
      <c r="U25">
        <v>81.400000000000006</v>
      </c>
      <c r="V25" s="2">
        <v>0.11916461916461915</v>
      </c>
      <c r="W25">
        <v>0</v>
      </c>
      <c r="X25">
        <v>81.400000000000006</v>
      </c>
      <c r="Y25" s="2">
        <v>0.11916461916461915</v>
      </c>
    </row>
    <row r="26" spans="1:25" x14ac:dyDescent="0.2">
      <c r="A26" s="3" t="s">
        <v>56</v>
      </c>
      <c r="B26" t="s">
        <v>57</v>
      </c>
      <c r="C26">
        <v>2.8</v>
      </c>
      <c r="D26">
        <v>0.6</v>
      </c>
      <c r="E26">
        <v>0</v>
      </c>
      <c r="F26">
        <v>0</v>
      </c>
      <c r="G26">
        <v>2.1999999999999997</v>
      </c>
      <c r="H26">
        <v>3</v>
      </c>
      <c r="I26" s="6">
        <v>0.93333333333333324</v>
      </c>
      <c r="J26">
        <v>0</v>
      </c>
      <c r="K26" s="5">
        <v>3</v>
      </c>
      <c r="L26" s="6">
        <v>0.93333333333333324</v>
      </c>
      <c r="N26" s="17">
        <v>602</v>
      </c>
      <c r="O26" t="s">
        <v>169</v>
      </c>
      <c r="P26">
        <v>44</v>
      </c>
      <c r="Q26">
        <v>15.1</v>
      </c>
      <c r="R26">
        <v>0</v>
      </c>
      <c r="S26">
        <v>3.3</v>
      </c>
      <c r="T26">
        <v>25.6</v>
      </c>
      <c r="U26">
        <v>131</v>
      </c>
      <c r="V26" s="2">
        <v>0.33587786259541985</v>
      </c>
      <c r="W26">
        <v>0</v>
      </c>
      <c r="X26">
        <v>131</v>
      </c>
      <c r="Y26" s="2">
        <v>0.33587786259541985</v>
      </c>
    </row>
    <row r="27" spans="1:25" x14ac:dyDescent="0.2">
      <c r="A27" s="3" t="s">
        <v>58</v>
      </c>
      <c r="B27" s="18" t="s">
        <v>59</v>
      </c>
      <c r="C27">
        <v>2.8000000000000003</v>
      </c>
      <c r="D27">
        <v>1.7</v>
      </c>
      <c r="E27">
        <v>0</v>
      </c>
      <c r="F27">
        <v>0</v>
      </c>
      <c r="G27">
        <v>1.1000000000000003</v>
      </c>
      <c r="H27">
        <v>4.0999999999999996</v>
      </c>
      <c r="I27" s="6">
        <v>0.68292682926829285</v>
      </c>
      <c r="J27">
        <v>0</v>
      </c>
      <c r="K27" s="5">
        <v>4.0999999999999996</v>
      </c>
      <c r="L27" s="6">
        <v>0.68292682926829285</v>
      </c>
      <c r="N27" s="17">
        <v>603</v>
      </c>
      <c r="O27" t="s">
        <v>170</v>
      </c>
      <c r="P27">
        <v>40.200000000000003</v>
      </c>
      <c r="Q27">
        <v>27.299999999999997</v>
      </c>
      <c r="R27">
        <v>0</v>
      </c>
      <c r="S27">
        <v>2.5</v>
      </c>
      <c r="T27">
        <v>10.400000000000006</v>
      </c>
      <c r="U27">
        <v>95.1</v>
      </c>
      <c r="V27" s="2">
        <v>0.42271293375394325</v>
      </c>
      <c r="W27">
        <v>2.8</v>
      </c>
      <c r="X27">
        <v>92.3</v>
      </c>
      <c r="Y27" s="2">
        <v>0.43553629469122429</v>
      </c>
    </row>
    <row r="28" spans="1:25" x14ac:dyDescent="0.2">
      <c r="A28" s="3" t="s">
        <v>60</v>
      </c>
      <c r="B28" s="18" t="s">
        <v>61</v>
      </c>
      <c r="C28">
        <v>67.099999999999994</v>
      </c>
      <c r="D28">
        <v>32.79999999999999</v>
      </c>
      <c r="E28">
        <v>0</v>
      </c>
      <c r="F28">
        <v>0</v>
      </c>
      <c r="G28">
        <v>34.300000000000004</v>
      </c>
      <c r="H28">
        <v>67.099999999999994</v>
      </c>
      <c r="I28" s="6">
        <v>1</v>
      </c>
      <c r="J28">
        <v>0</v>
      </c>
      <c r="K28" s="5">
        <v>67.099999999999994</v>
      </c>
      <c r="L28" s="6">
        <v>1</v>
      </c>
      <c r="N28" s="17">
        <v>604</v>
      </c>
      <c r="O28" t="s">
        <v>171</v>
      </c>
      <c r="P28">
        <v>2.7</v>
      </c>
      <c r="Q28">
        <v>14.5</v>
      </c>
      <c r="R28">
        <v>0</v>
      </c>
      <c r="S28">
        <v>2.4</v>
      </c>
      <c r="T28">
        <v>-14.2</v>
      </c>
      <c r="U28">
        <v>53.600000000000009</v>
      </c>
      <c r="V28" s="2">
        <v>5.0373134328358202E-2</v>
      </c>
      <c r="W28">
        <v>0</v>
      </c>
      <c r="X28">
        <v>53.600000000000009</v>
      </c>
      <c r="Y28" s="2">
        <v>5.0373134328358202E-2</v>
      </c>
    </row>
    <row r="29" spans="1:25" x14ac:dyDescent="0.2">
      <c r="A29" s="3" t="s">
        <v>62</v>
      </c>
      <c r="B29" s="18" t="s">
        <v>63</v>
      </c>
      <c r="C29">
        <v>9.1</v>
      </c>
      <c r="D29">
        <v>4.4999999999999991</v>
      </c>
      <c r="E29">
        <v>0</v>
      </c>
      <c r="F29">
        <v>0</v>
      </c>
      <c r="G29">
        <v>4.6000000000000005</v>
      </c>
      <c r="H29">
        <v>27</v>
      </c>
      <c r="I29" s="6">
        <v>0.33703703703703702</v>
      </c>
      <c r="J29">
        <v>0</v>
      </c>
      <c r="K29" s="5">
        <v>27</v>
      </c>
      <c r="L29" s="6">
        <v>0.33703703703703702</v>
      </c>
      <c r="N29" s="17">
        <v>605</v>
      </c>
      <c r="O29" t="s">
        <v>172</v>
      </c>
      <c r="P29">
        <v>0.4</v>
      </c>
      <c r="Q29">
        <v>0.2</v>
      </c>
      <c r="R29">
        <v>0</v>
      </c>
      <c r="S29">
        <v>0</v>
      </c>
      <c r="T29">
        <v>0.2</v>
      </c>
      <c r="U29">
        <v>0.4</v>
      </c>
      <c r="V29" s="2">
        <v>1</v>
      </c>
      <c r="W29">
        <v>0</v>
      </c>
      <c r="X29">
        <v>0.4</v>
      </c>
      <c r="Y29" s="2">
        <v>1</v>
      </c>
    </row>
    <row r="30" spans="1:25" x14ac:dyDescent="0.2">
      <c r="A30" s="3" t="s">
        <v>64</v>
      </c>
      <c r="B30" s="18" t="s">
        <v>65</v>
      </c>
      <c r="C30">
        <v>7.6</v>
      </c>
      <c r="D30">
        <v>7</v>
      </c>
      <c r="E30">
        <v>0</v>
      </c>
      <c r="F30">
        <v>4</v>
      </c>
      <c r="G30">
        <v>-3.4000000000000004</v>
      </c>
      <c r="H30">
        <v>27.4</v>
      </c>
      <c r="I30" s="6">
        <v>0.27737226277372262</v>
      </c>
      <c r="J30">
        <v>0</v>
      </c>
      <c r="K30" s="5">
        <v>27.4</v>
      </c>
      <c r="L30" s="6">
        <v>0.27737226277372262</v>
      </c>
      <c r="N30" s="17">
        <v>606</v>
      </c>
      <c r="O30" t="s">
        <v>173</v>
      </c>
      <c r="P30">
        <v>26.8</v>
      </c>
      <c r="Q30">
        <v>17.5</v>
      </c>
      <c r="R30">
        <v>0</v>
      </c>
      <c r="S30">
        <v>0</v>
      </c>
      <c r="T30">
        <v>9.3000000000000007</v>
      </c>
      <c r="U30">
        <v>30.200000000000003</v>
      </c>
      <c r="V30" s="2">
        <v>0.88741721854304634</v>
      </c>
      <c r="W30">
        <v>0</v>
      </c>
      <c r="X30">
        <v>30.200000000000003</v>
      </c>
      <c r="Y30" s="2">
        <v>0.88741721854304634</v>
      </c>
    </row>
    <row r="31" spans="1:25" x14ac:dyDescent="0.2">
      <c r="A31" s="3" t="s">
        <v>66</v>
      </c>
      <c r="B31" s="18" t="s">
        <v>67</v>
      </c>
      <c r="C31">
        <v>4.5999999999999996</v>
      </c>
      <c r="D31">
        <v>12.9</v>
      </c>
      <c r="E31">
        <v>21.5</v>
      </c>
      <c r="F31">
        <v>0</v>
      </c>
      <c r="G31">
        <v>-29.799999999999997</v>
      </c>
      <c r="H31">
        <v>518.5</v>
      </c>
      <c r="I31" s="6">
        <v>8.8717454194792659E-3</v>
      </c>
      <c r="J31">
        <v>230.2</v>
      </c>
      <c r="K31" s="5">
        <v>288.3</v>
      </c>
      <c r="L31" s="6">
        <v>1.5955601803676722E-2</v>
      </c>
      <c r="N31" s="17">
        <v>607</v>
      </c>
      <c r="O31" t="s">
        <v>174</v>
      </c>
      <c r="P31">
        <v>90.6</v>
      </c>
      <c r="Q31">
        <v>55.899999999999991</v>
      </c>
      <c r="R31">
        <v>0</v>
      </c>
      <c r="S31">
        <v>1.3</v>
      </c>
      <c r="T31">
        <v>33.400000000000006</v>
      </c>
      <c r="U31">
        <v>145.30000000000001</v>
      </c>
      <c r="V31" s="2">
        <v>0.62353750860289048</v>
      </c>
      <c r="W31">
        <v>0</v>
      </c>
      <c r="X31">
        <v>145.30000000000001</v>
      </c>
      <c r="Y31" s="2">
        <v>0.62353750860289048</v>
      </c>
    </row>
    <row r="32" spans="1:25" x14ac:dyDescent="0.2">
      <c r="A32" s="3" t="s">
        <v>68</v>
      </c>
      <c r="B32" s="18" t="s">
        <v>69</v>
      </c>
      <c r="C32">
        <v>36.800000000000004</v>
      </c>
      <c r="D32">
        <v>17.900000000000002</v>
      </c>
      <c r="E32">
        <v>0</v>
      </c>
      <c r="F32">
        <v>1.3</v>
      </c>
      <c r="G32">
        <v>17.600000000000001</v>
      </c>
      <c r="H32">
        <v>105.9</v>
      </c>
      <c r="I32" s="6">
        <v>0.34749763928234184</v>
      </c>
      <c r="J32">
        <v>0</v>
      </c>
      <c r="K32" s="5">
        <v>105.9</v>
      </c>
      <c r="L32" s="6">
        <v>0.34749763928234184</v>
      </c>
      <c r="N32" s="17">
        <v>608</v>
      </c>
      <c r="O32" t="s">
        <v>175</v>
      </c>
      <c r="P32">
        <v>66.3</v>
      </c>
      <c r="Q32">
        <v>1.4000000000000001</v>
      </c>
      <c r="R32">
        <v>0</v>
      </c>
      <c r="S32">
        <v>0</v>
      </c>
      <c r="T32">
        <v>64.899999999999991</v>
      </c>
      <c r="U32">
        <v>66.3</v>
      </c>
      <c r="V32" s="2">
        <v>1</v>
      </c>
      <c r="W32">
        <v>0</v>
      </c>
      <c r="X32">
        <v>66.3</v>
      </c>
      <c r="Y32" s="2">
        <v>1</v>
      </c>
    </row>
    <row r="33" spans="1:25" x14ac:dyDescent="0.2">
      <c r="A33" s="3" t="s">
        <v>70</v>
      </c>
      <c r="B33" s="18" t="s">
        <v>71</v>
      </c>
      <c r="C33">
        <v>8.1</v>
      </c>
      <c r="D33">
        <v>1.4000000000000001</v>
      </c>
      <c r="E33">
        <v>0</v>
      </c>
      <c r="F33">
        <v>0</v>
      </c>
      <c r="G33">
        <v>6.6999999999999993</v>
      </c>
      <c r="H33">
        <v>12.8</v>
      </c>
      <c r="I33" s="6">
        <v>0.63281249999999989</v>
      </c>
      <c r="J33">
        <v>4.2</v>
      </c>
      <c r="K33" s="5">
        <v>8.6000000000000014</v>
      </c>
      <c r="L33" s="6">
        <v>0.94186046511627886</v>
      </c>
      <c r="N33" s="17">
        <v>609</v>
      </c>
      <c r="O33" t="s">
        <v>176</v>
      </c>
      <c r="P33">
        <v>91.999999999999986</v>
      </c>
      <c r="Q33">
        <v>53.300000000000004</v>
      </c>
      <c r="R33">
        <v>0</v>
      </c>
      <c r="S33">
        <v>0</v>
      </c>
      <c r="T33">
        <v>38.699999999999982</v>
      </c>
      <c r="U33">
        <v>92.1</v>
      </c>
      <c r="V33" s="2">
        <v>0.99891422366992388</v>
      </c>
      <c r="W33">
        <v>0</v>
      </c>
      <c r="X33">
        <v>92.1</v>
      </c>
      <c r="Y33" s="2">
        <v>0.99891422366992388</v>
      </c>
    </row>
    <row r="34" spans="1:25" x14ac:dyDescent="0.2">
      <c r="A34" s="3" t="s">
        <v>72</v>
      </c>
      <c r="B34" s="18" t="s">
        <v>73</v>
      </c>
      <c r="C34">
        <v>448.50000000000006</v>
      </c>
      <c r="D34">
        <v>147.6</v>
      </c>
      <c r="E34">
        <v>271.39999999999998</v>
      </c>
      <c r="F34">
        <v>0</v>
      </c>
      <c r="G34">
        <v>29.500000000000057</v>
      </c>
      <c r="H34">
        <v>915.3000000000003</v>
      </c>
      <c r="I34" s="6">
        <v>0.490003277613897</v>
      </c>
      <c r="J34">
        <v>0</v>
      </c>
      <c r="K34" s="5">
        <v>915.3000000000003</v>
      </c>
      <c r="L34" s="6">
        <v>0.490003277613897</v>
      </c>
      <c r="N34" s="17">
        <v>610</v>
      </c>
      <c r="O34" t="s">
        <v>177</v>
      </c>
      <c r="P34">
        <v>15.1</v>
      </c>
      <c r="Q34">
        <v>10.099999999999998</v>
      </c>
      <c r="R34">
        <v>0</v>
      </c>
      <c r="S34">
        <v>0</v>
      </c>
      <c r="T34">
        <v>5.0000000000000018</v>
      </c>
      <c r="U34">
        <v>15.5</v>
      </c>
      <c r="V34" s="2">
        <v>0.97419354838709671</v>
      </c>
      <c r="W34">
        <v>0</v>
      </c>
      <c r="X34">
        <v>15.5</v>
      </c>
      <c r="Y34" s="2">
        <v>0.97419354838709671</v>
      </c>
    </row>
    <row r="35" spans="1:25" x14ac:dyDescent="0.2">
      <c r="A35" s="3" t="s">
        <v>74</v>
      </c>
      <c r="B35" s="18" t="s">
        <v>75</v>
      </c>
      <c r="C35">
        <v>220</v>
      </c>
      <c r="D35">
        <v>46.3</v>
      </c>
      <c r="E35">
        <v>0</v>
      </c>
      <c r="F35">
        <v>0.9</v>
      </c>
      <c r="G35">
        <v>172.8</v>
      </c>
      <c r="H35">
        <v>392.8</v>
      </c>
      <c r="I35" s="6">
        <v>0.56008146639511203</v>
      </c>
      <c r="J35">
        <v>2.8</v>
      </c>
      <c r="K35" s="5">
        <v>390</v>
      </c>
      <c r="L35" s="6">
        <v>0.5641025641025641</v>
      </c>
      <c r="N35" s="17">
        <v>701</v>
      </c>
      <c r="O35" t="s">
        <v>178</v>
      </c>
      <c r="P35">
        <v>2</v>
      </c>
      <c r="Q35">
        <v>1.3</v>
      </c>
      <c r="R35">
        <v>0</v>
      </c>
      <c r="S35">
        <v>0</v>
      </c>
      <c r="T35">
        <v>0.7</v>
      </c>
      <c r="U35">
        <v>2</v>
      </c>
      <c r="V35" s="2">
        <v>1</v>
      </c>
      <c r="W35">
        <v>0</v>
      </c>
      <c r="X35">
        <v>2</v>
      </c>
      <c r="Y35" s="2">
        <v>1</v>
      </c>
    </row>
    <row r="36" spans="1:25" x14ac:dyDescent="0.2">
      <c r="A36" s="3" t="s">
        <v>76</v>
      </c>
      <c r="B36" s="18" t="s">
        <v>77</v>
      </c>
      <c r="C36">
        <v>7.5</v>
      </c>
      <c r="D36">
        <v>6.2</v>
      </c>
      <c r="E36">
        <v>0</v>
      </c>
      <c r="F36">
        <v>0</v>
      </c>
      <c r="G36">
        <v>1.2999999999999998</v>
      </c>
      <c r="H36">
        <v>9.6999999999999993</v>
      </c>
      <c r="I36" s="6">
        <v>0.77319587628865982</v>
      </c>
      <c r="J36">
        <v>0</v>
      </c>
      <c r="K36" s="5">
        <v>9.6999999999999993</v>
      </c>
      <c r="L36" s="6">
        <v>0.77319587628865982</v>
      </c>
      <c r="N36" s="17">
        <v>702</v>
      </c>
      <c r="O36" t="s">
        <v>179</v>
      </c>
      <c r="P36">
        <v>5.6000000000000005</v>
      </c>
      <c r="Q36">
        <v>6.3999999999999995</v>
      </c>
      <c r="R36">
        <v>0</v>
      </c>
      <c r="S36">
        <v>0</v>
      </c>
      <c r="T36">
        <v>-0.79999999999999893</v>
      </c>
      <c r="U36">
        <v>14.200000000000001</v>
      </c>
      <c r="V36" s="2">
        <v>0.39436619718309862</v>
      </c>
      <c r="W36">
        <v>0</v>
      </c>
      <c r="X36">
        <v>14.200000000000001</v>
      </c>
      <c r="Y36" s="2">
        <v>0.39436619718309862</v>
      </c>
    </row>
    <row r="37" spans="1:25" x14ac:dyDescent="0.2">
      <c r="A37" s="3" t="s">
        <v>78</v>
      </c>
      <c r="B37" s="18" t="s">
        <v>79</v>
      </c>
      <c r="C37">
        <v>296.40000000000015</v>
      </c>
      <c r="D37">
        <v>160.19999999999996</v>
      </c>
      <c r="E37">
        <v>35.699999999999996</v>
      </c>
      <c r="F37">
        <v>0</v>
      </c>
      <c r="G37">
        <v>100.5000000000002</v>
      </c>
      <c r="H37">
        <v>518.10000000000025</v>
      </c>
      <c r="I37" s="6">
        <v>0.57209033005211352</v>
      </c>
      <c r="J37">
        <v>11.7</v>
      </c>
      <c r="K37" s="5">
        <v>506.40000000000026</v>
      </c>
      <c r="L37" s="6">
        <v>0.58530805687203791</v>
      </c>
      <c r="N37" s="17">
        <v>703</v>
      </c>
      <c r="O37" t="s">
        <v>180</v>
      </c>
      <c r="P37">
        <v>43.1</v>
      </c>
      <c r="Q37">
        <v>20.599999999999998</v>
      </c>
      <c r="R37">
        <v>0</v>
      </c>
      <c r="S37">
        <v>0</v>
      </c>
      <c r="T37">
        <v>22.500000000000004</v>
      </c>
      <c r="U37">
        <v>43.2</v>
      </c>
      <c r="V37" s="2">
        <v>0.99768518518518512</v>
      </c>
      <c r="W37">
        <v>0</v>
      </c>
      <c r="X37">
        <v>43.2</v>
      </c>
      <c r="Y37" s="2">
        <v>0.99768518518518512</v>
      </c>
    </row>
    <row r="38" spans="1:25" x14ac:dyDescent="0.2">
      <c r="A38" s="3" t="s">
        <v>80</v>
      </c>
      <c r="B38" s="18" t="s">
        <v>81</v>
      </c>
      <c r="C38">
        <v>24.8</v>
      </c>
      <c r="D38">
        <v>11.700000000000001</v>
      </c>
      <c r="E38">
        <v>0</v>
      </c>
      <c r="F38">
        <v>0</v>
      </c>
      <c r="G38">
        <v>13.1</v>
      </c>
      <c r="H38">
        <v>431.29999999999995</v>
      </c>
      <c r="I38" s="6">
        <v>5.7500579642939954E-2</v>
      </c>
      <c r="J38">
        <v>0</v>
      </c>
      <c r="K38" s="5">
        <v>431.29999999999995</v>
      </c>
      <c r="L38" s="6">
        <v>5.7500579642939954E-2</v>
      </c>
      <c r="N38" s="17">
        <v>704</v>
      </c>
      <c r="O38" t="s">
        <v>181</v>
      </c>
      <c r="P38">
        <v>174.6</v>
      </c>
      <c r="Q38">
        <v>133.1</v>
      </c>
      <c r="R38">
        <v>0</v>
      </c>
      <c r="S38">
        <v>0</v>
      </c>
      <c r="T38">
        <v>41.5</v>
      </c>
      <c r="U38">
        <v>208.89999999999998</v>
      </c>
      <c r="V38" s="2">
        <v>0.83580660603159418</v>
      </c>
      <c r="W38">
        <v>0</v>
      </c>
      <c r="X38">
        <v>208.89999999999998</v>
      </c>
      <c r="Y38" s="2">
        <v>0.83580660603159418</v>
      </c>
    </row>
    <row r="39" spans="1:25" x14ac:dyDescent="0.2">
      <c r="A39" s="3" t="s">
        <v>82</v>
      </c>
      <c r="B39" s="18" t="s">
        <v>83</v>
      </c>
      <c r="C39">
        <v>0.2</v>
      </c>
      <c r="D39">
        <v>3.4</v>
      </c>
      <c r="E39">
        <v>0</v>
      </c>
      <c r="F39">
        <v>0</v>
      </c>
      <c r="G39">
        <v>-3.1999999999999997</v>
      </c>
      <c r="H39">
        <v>76.2</v>
      </c>
      <c r="I39" s="6">
        <v>2.6246719160104987E-3</v>
      </c>
      <c r="J39">
        <v>0</v>
      </c>
      <c r="K39" s="5">
        <v>76.2</v>
      </c>
      <c r="L39" s="6">
        <v>2.6246719160104987E-3</v>
      </c>
      <c r="N39" s="17">
        <v>705</v>
      </c>
      <c r="O39" t="s">
        <v>182</v>
      </c>
      <c r="P39">
        <v>56</v>
      </c>
      <c r="Q39">
        <v>36.299999999999997</v>
      </c>
      <c r="R39">
        <v>0</v>
      </c>
      <c r="S39">
        <v>0</v>
      </c>
      <c r="T39">
        <v>19.700000000000003</v>
      </c>
      <c r="U39">
        <v>57.9</v>
      </c>
      <c r="V39" s="2">
        <v>0.9671848013816926</v>
      </c>
      <c r="W39">
        <v>0</v>
      </c>
      <c r="X39">
        <v>57.9</v>
      </c>
      <c r="Y39" s="2">
        <v>0.9671848013816926</v>
      </c>
    </row>
    <row r="40" spans="1:25" x14ac:dyDescent="0.2">
      <c r="A40" s="3" t="s">
        <v>84</v>
      </c>
      <c r="B40" s="18" t="s">
        <v>85</v>
      </c>
      <c r="C40">
        <v>61.6</v>
      </c>
      <c r="D40">
        <v>26.799999999999997</v>
      </c>
      <c r="E40">
        <v>0</v>
      </c>
      <c r="F40">
        <v>5.8999999999999995</v>
      </c>
      <c r="G40">
        <v>28.900000000000006</v>
      </c>
      <c r="H40">
        <v>186.89999999999998</v>
      </c>
      <c r="I40" s="6">
        <v>0.32958801498127344</v>
      </c>
      <c r="J40">
        <v>0</v>
      </c>
      <c r="K40" s="5">
        <v>186.89999999999998</v>
      </c>
      <c r="L40" s="6">
        <v>0.32958801498127344</v>
      </c>
      <c r="N40" s="17">
        <v>706</v>
      </c>
      <c r="O40" t="s">
        <v>183</v>
      </c>
      <c r="P40">
        <v>106.50000000000001</v>
      </c>
      <c r="Q40">
        <v>51.9</v>
      </c>
      <c r="R40">
        <v>0</v>
      </c>
      <c r="S40">
        <v>0</v>
      </c>
      <c r="T40">
        <v>54.600000000000016</v>
      </c>
      <c r="U40">
        <v>111.50000000000001</v>
      </c>
      <c r="V40" s="2">
        <v>0.95515695067264572</v>
      </c>
      <c r="W40">
        <v>0</v>
      </c>
      <c r="X40">
        <v>111.50000000000001</v>
      </c>
      <c r="Y40" s="2">
        <v>0.95515695067264572</v>
      </c>
    </row>
    <row r="41" spans="1:25" x14ac:dyDescent="0.2">
      <c r="A41" s="3" t="s">
        <v>86</v>
      </c>
      <c r="B41" s="18" t="s">
        <v>87</v>
      </c>
      <c r="C41">
        <v>33.700000000000003</v>
      </c>
      <c r="D41">
        <v>12.9</v>
      </c>
      <c r="E41">
        <v>0</v>
      </c>
      <c r="F41">
        <v>0</v>
      </c>
      <c r="G41">
        <v>20.800000000000004</v>
      </c>
      <c r="H41">
        <v>49</v>
      </c>
      <c r="I41" s="6">
        <v>0.68775510204081636</v>
      </c>
      <c r="J41">
        <v>0</v>
      </c>
      <c r="K41" s="5">
        <v>49</v>
      </c>
      <c r="L41" s="6">
        <v>0.68775510204081636</v>
      </c>
      <c r="N41" s="17">
        <v>707</v>
      </c>
      <c r="O41" t="s">
        <v>184</v>
      </c>
      <c r="P41">
        <v>13.5</v>
      </c>
      <c r="Q41">
        <v>11.699999999999998</v>
      </c>
      <c r="R41">
        <v>0</v>
      </c>
      <c r="S41">
        <v>0</v>
      </c>
      <c r="T41">
        <v>1.8000000000000025</v>
      </c>
      <c r="U41">
        <v>18.8</v>
      </c>
      <c r="V41" s="2">
        <v>0.71808510638297873</v>
      </c>
      <c r="W41">
        <v>0</v>
      </c>
      <c r="X41">
        <v>18.8</v>
      </c>
      <c r="Y41" s="2">
        <v>0.71808510638297873</v>
      </c>
    </row>
    <row r="42" spans="1:25" x14ac:dyDescent="0.2">
      <c r="A42" s="3" t="s">
        <v>88</v>
      </c>
      <c r="B42" s="18" t="s">
        <v>89</v>
      </c>
      <c r="C42">
        <v>4.8000000000000007</v>
      </c>
      <c r="D42">
        <v>7.8</v>
      </c>
      <c r="E42">
        <v>0</v>
      </c>
      <c r="F42">
        <v>0</v>
      </c>
      <c r="G42">
        <v>-2.9999999999999991</v>
      </c>
      <c r="H42">
        <v>94.500000000000014</v>
      </c>
      <c r="I42" s="6">
        <v>5.0793650793650794E-2</v>
      </c>
      <c r="J42">
        <v>0</v>
      </c>
      <c r="K42" s="5">
        <v>94.500000000000014</v>
      </c>
      <c r="L42" s="6">
        <v>5.0793650793650794E-2</v>
      </c>
      <c r="N42" s="17">
        <v>708</v>
      </c>
      <c r="O42" t="s">
        <v>185</v>
      </c>
      <c r="P42">
        <v>14.8</v>
      </c>
      <c r="Q42">
        <v>22.5</v>
      </c>
      <c r="R42">
        <v>0</v>
      </c>
      <c r="S42">
        <v>0</v>
      </c>
      <c r="T42">
        <v>-7.6999999999999993</v>
      </c>
      <c r="U42">
        <v>25.400000000000002</v>
      </c>
      <c r="V42" s="2">
        <v>0.58267716535433067</v>
      </c>
      <c r="W42">
        <v>0</v>
      </c>
      <c r="X42">
        <v>25.400000000000002</v>
      </c>
      <c r="Y42" s="2">
        <v>0.58267716535433067</v>
      </c>
    </row>
    <row r="43" spans="1:25" x14ac:dyDescent="0.2">
      <c r="A43" s="3" t="s">
        <v>90</v>
      </c>
      <c r="B43" s="18" t="s">
        <v>91</v>
      </c>
      <c r="C43">
        <v>45.5</v>
      </c>
      <c r="D43">
        <v>14.400000000000002</v>
      </c>
      <c r="E43">
        <v>0</v>
      </c>
      <c r="F43">
        <v>0</v>
      </c>
      <c r="G43">
        <v>31.099999999999998</v>
      </c>
      <c r="H43">
        <v>89.6</v>
      </c>
      <c r="I43" s="6">
        <v>0.5078125</v>
      </c>
      <c r="J43">
        <v>0</v>
      </c>
      <c r="K43" s="5">
        <v>89.6</v>
      </c>
      <c r="L43" s="6">
        <v>0.5078125</v>
      </c>
      <c r="N43" s="17">
        <v>709</v>
      </c>
      <c r="O43" t="s">
        <v>186</v>
      </c>
      <c r="P43">
        <v>33.800000000000004</v>
      </c>
      <c r="Q43">
        <v>15.200000000000001</v>
      </c>
      <c r="R43">
        <v>0</v>
      </c>
      <c r="S43">
        <v>0</v>
      </c>
      <c r="T43">
        <v>18.600000000000001</v>
      </c>
      <c r="U43">
        <v>33.800000000000004</v>
      </c>
      <c r="V43" s="2">
        <v>1</v>
      </c>
      <c r="W43">
        <v>0</v>
      </c>
      <c r="X43">
        <v>33.800000000000004</v>
      </c>
      <c r="Y43" s="2">
        <v>1</v>
      </c>
    </row>
    <row r="44" spans="1:25" x14ac:dyDescent="0.2">
      <c r="A44" s="3" t="s">
        <v>92</v>
      </c>
      <c r="B44" s="18" t="s">
        <v>93</v>
      </c>
      <c r="C44">
        <v>132.9</v>
      </c>
      <c r="D44">
        <v>113.39999999999999</v>
      </c>
      <c r="E44">
        <v>82.4</v>
      </c>
      <c r="F44">
        <v>2.2999999999999998</v>
      </c>
      <c r="G44">
        <v>-65.200000000000017</v>
      </c>
      <c r="H44">
        <v>366.6</v>
      </c>
      <c r="I44" s="6">
        <v>0.36252045826513912</v>
      </c>
      <c r="J44">
        <v>0.1</v>
      </c>
      <c r="K44" s="5">
        <v>366.5</v>
      </c>
      <c r="L44" s="6">
        <v>0.36261937244201914</v>
      </c>
      <c r="N44" s="17">
        <v>710</v>
      </c>
      <c r="O44" t="s">
        <v>187</v>
      </c>
      <c r="P44">
        <v>98.8</v>
      </c>
      <c r="Q44">
        <v>54.1</v>
      </c>
      <c r="R44">
        <v>0.2</v>
      </c>
      <c r="S44">
        <v>0</v>
      </c>
      <c r="T44">
        <v>44.499999999999993</v>
      </c>
      <c r="U44">
        <v>152.40000000000003</v>
      </c>
      <c r="V44" s="2">
        <v>0.64829396325459299</v>
      </c>
      <c r="W44">
        <v>0</v>
      </c>
      <c r="X44">
        <v>152.40000000000003</v>
      </c>
      <c r="Y44" s="2">
        <v>0.64829396325459299</v>
      </c>
    </row>
    <row r="45" spans="1:25" x14ac:dyDescent="0.2">
      <c r="A45" s="3" t="s">
        <v>94</v>
      </c>
      <c r="B45" s="18" t="s">
        <v>95</v>
      </c>
      <c r="C45">
        <v>28</v>
      </c>
      <c r="D45">
        <v>12</v>
      </c>
      <c r="E45">
        <v>0</v>
      </c>
      <c r="F45">
        <v>0</v>
      </c>
      <c r="G45">
        <v>16</v>
      </c>
      <c r="H45">
        <v>38</v>
      </c>
      <c r="I45" s="6">
        <v>0.73684210526315785</v>
      </c>
      <c r="J45">
        <v>1.4</v>
      </c>
      <c r="K45" s="5">
        <v>36.6</v>
      </c>
      <c r="L45" s="6">
        <v>0.76502732240437155</v>
      </c>
      <c r="N45" s="17">
        <v>801</v>
      </c>
      <c r="O45" t="s">
        <v>43</v>
      </c>
      <c r="P45">
        <v>19.900000000000002</v>
      </c>
      <c r="Q45">
        <v>12.9</v>
      </c>
      <c r="R45">
        <v>0</v>
      </c>
      <c r="S45">
        <v>0</v>
      </c>
      <c r="T45">
        <v>7.0000000000000018</v>
      </c>
      <c r="U45">
        <v>22.400000000000002</v>
      </c>
      <c r="V45" s="2">
        <v>0.88839285714285721</v>
      </c>
      <c r="W45">
        <v>0</v>
      </c>
      <c r="X45">
        <v>22.400000000000002</v>
      </c>
      <c r="Y45" s="2">
        <v>0.88839285714285721</v>
      </c>
    </row>
    <row r="46" spans="1:25" x14ac:dyDescent="0.2">
      <c r="A46" s="3" t="s">
        <v>96</v>
      </c>
      <c r="B46" s="18" t="s">
        <v>97</v>
      </c>
      <c r="C46">
        <v>40</v>
      </c>
      <c r="D46">
        <v>11</v>
      </c>
      <c r="E46">
        <v>0</v>
      </c>
      <c r="F46">
        <v>0</v>
      </c>
      <c r="G46">
        <v>29</v>
      </c>
      <c r="H46">
        <v>82.6</v>
      </c>
      <c r="I46" s="6">
        <v>0.48426150121065381</v>
      </c>
      <c r="J46">
        <v>5.5</v>
      </c>
      <c r="K46" s="5">
        <v>77.099999999999994</v>
      </c>
      <c r="L46" s="6">
        <v>0.51880674448767838</v>
      </c>
      <c r="N46" s="17">
        <v>802</v>
      </c>
      <c r="O46" t="s">
        <v>11</v>
      </c>
      <c r="P46">
        <v>17</v>
      </c>
      <c r="Q46">
        <v>8.1</v>
      </c>
      <c r="R46">
        <v>0</v>
      </c>
      <c r="S46">
        <v>0</v>
      </c>
      <c r="T46">
        <v>8.9</v>
      </c>
      <c r="U46">
        <v>20.400000000000002</v>
      </c>
      <c r="V46" s="2">
        <v>0.83333333333333326</v>
      </c>
      <c r="W46">
        <v>0</v>
      </c>
      <c r="X46">
        <v>20.400000000000002</v>
      </c>
      <c r="Y46" s="2">
        <v>0.83333333333333326</v>
      </c>
    </row>
    <row r="47" spans="1:25" x14ac:dyDescent="0.2">
      <c r="A47" s="3" t="s">
        <v>98</v>
      </c>
      <c r="B47" s="18" t="s">
        <v>99</v>
      </c>
      <c r="C47">
        <v>1.1000000000000001</v>
      </c>
      <c r="D47">
        <v>0.2</v>
      </c>
      <c r="E47">
        <v>0</v>
      </c>
      <c r="F47">
        <v>0</v>
      </c>
      <c r="G47">
        <v>0.90000000000000013</v>
      </c>
      <c r="H47">
        <v>1.1000000000000001</v>
      </c>
      <c r="I47" s="6">
        <v>1</v>
      </c>
      <c r="J47">
        <v>0</v>
      </c>
      <c r="K47" s="5">
        <v>1.1000000000000001</v>
      </c>
      <c r="L47" s="6">
        <v>1</v>
      </c>
      <c r="N47" s="17">
        <v>901</v>
      </c>
      <c r="O47" t="s">
        <v>188</v>
      </c>
      <c r="P47">
        <v>9.4</v>
      </c>
      <c r="Q47">
        <v>4.4000000000000004</v>
      </c>
      <c r="R47">
        <v>0</v>
      </c>
      <c r="S47">
        <v>0</v>
      </c>
      <c r="T47">
        <v>5</v>
      </c>
      <c r="U47">
        <v>10.4</v>
      </c>
      <c r="V47" s="2">
        <v>0.90384615384615385</v>
      </c>
      <c r="W47">
        <v>0</v>
      </c>
      <c r="X47">
        <v>10.4</v>
      </c>
      <c r="Y47" s="2">
        <v>0.90384615384615385</v>
      </c>
    </row>
    <row r="48" spans="1:25" x14ac:dyDescent="0.2">
      <c r="A48" s="3" t="s">
        <v>100</v>
      </c>
      <c r="B48" s="18" t="s">
        <v>101</v>
      </c>
      <c r="C48">
        <v>11.1</v>
      </c>
      <c r="D48">
        <v>8.5</v>
      </c>
      <c r="E48">
        <v>0</v>
      </c>
      <c r="F48">
        <v>0</v>
      </c>
      <c r="G48">
        <v>2.5999999999999996</v>
      </c>
      <c r="H48">
        <v>20</v>
      </c>
      <c r="I48" s="6">
        <v>0.55499999999999994</v>
      </c>
      <c r="J48">
        <v>0</v>
      </c>
      <c r="K48" s="5">
        <v>20</v>
      </c>
      <c r="L48" s="6">
        <v>0.55499999999999994</v>
      </c>
      <c r="N48" s="17">
        <v>902</v>
      </c>
      <c r="O48" t="s">
        <v>189</v>
      </c>
      <c r="P48">
        <v>18.600000000000001</v>
      </c>
      <c r="Q48">
        <v>6.1</v>
      </c>
      <c r="R48">
        <v>0</v>
      </c>
      <c r="S48">
        <v>0</v>
      </c>
      <c r="T48">
        <v>12.500000000000002</v>
      </c>
      <c r="U48">
        <v>18.900000000000002</v>
      </c>
      <c r="V48" s="2">
        <v>0.98412698412698407</v>
      </c>
      <c r="W48">
        <v>0</v>
      </c>
      <c r="X48">
        <v>18.900000000000002</v>
      </c>
      <c r="Y48" s="2">
        <v>0.98412698412698407</v>
      </c>
    </row>
    <row r="49" spans="1:25" x14ac:dyDescent="0.2">
      <c r="A49" s="3" t="s">
        <v>102</v>
      </c>
      <c r="B49" s="18" t="s">
        <v>103</v>
      </c>
      <c r="C49">
        <v>24.700000000000003</v>
      </c>
      <c r="D49">
        <v>8.2000000000000011</v>
      </c>
      <c r="E49">
        <v>0</v>
      </c>
      <c r="F49">
        <v>0.4</v>
      </c>
      <c r="G49">
        <v>16.100000000000001</v>
      </c>
      <c r="H49">
        <v>90.4</v>
      </c>
      <c r="I49" s="6">
        <v>0.27323008849557523</v>
      </c>
      <c r="J49">
        <v>0</v>
      </c>
      <c r="K49" s="5">
        <v>90.4</v>
      </c>
      <c r="L49" s="6">
        <v>0.27323008849557523</v>
      </c>
      <c r="N49" s="17">
        <v>903</v>
      </c>
      <c r="O49" t="s">
        <v>190</v>
      </c>
      <c r="P49">
        <v>3.9000000000000008</v>
      </c>
      <c r="Q49">
        <v>0.1</v>
      </c>
      <c r="R49">
        <v>0</v>
      </c>
      <c r="S49">
        <v>0</v>
      </c>
      <c r="T49">
        <v>3.8000000000000007</v>
      </c>
      <c r="U49">
        <v>3.9000000000000008</v>
      </c>
      <c r="V49" s="2">
        <v>1</v>
      </c>
      <c r="W49">
        <v>0</v>
      </c>
      <c r="X49">
        <v>3.9000000000000008</v>
      </c>
      <c r="Y49" s="2">
        <v>1</v>
      </c>
    </row>
    <row r="50" spans="1:25" x14ac:dyDescent="0.2">
      <c r="A50" s="3" t="s">
        <v>104</v>
      </c>
      <c r="B50" s="18" t="s">
        <v>105</v>
      </c>
      <c r="C50">
        <v>34.400000000000006</v>
      </c>
      <c r="D50">
        <v>14.7</v>
      </c>
      <c r="E50">
        <v>0</v>
      </c>
      <c r="F50">
        <v>0.2</v>
      </c>
      <c r="G50">
        <v>19.500000000000007</v>
      </c>
      <c r="H50">
        <v>76</v>
      </c>
      <c r="I50" s="6">
        <v>0.4526315789473685</v>
      </c>
      <c r="J50">
        <v>0</v>
      </c>
      <c r="K50" s="5">
        <v>76</v>
      </c>
      <c r="L50" s="6">
        <v>0.4526315789473685</v>
      </c>
      <c r="N50" s="17">
        <v>904</v>
      </c>
      <c r="O50" t="s">
        <v>191</v>
      </c>
      <c r="P50">
        <v>33.700000000000003</v>
      </c>
      <c r="Q50">
        <v>35.699999999999996</v>
      </c>
      <c r="R50">
        <v>0</v>
      </c>
      <c r="S50">
        <v>0</v>
      </c>
      <c r="T50">
        <v>-1.9999999999999929</v>
      </c>
      <c r="U50">
        <v>117.79999999999998</v>
      </c>
      <c r="V50" s="2">
        <v>0.28607809847198651</v>
      </c>
      <c r="W50">
        <v>11.9</v>
      </c>
      <c r="X50">
        <v>105.89999999999998</v>
      </c>
      <c r="Y50" s="2">
        <v>0.31822474032105769</v>
      </c>
    </row>
    <row r="51" spans="1:25" x14ac:dyDescent="0.2">
      <c r="A51" s="3" t="s">
        <v>106</v>
      </c>
      <c r="B51" s="18" t="s">
        <v>107</v>
      </c>
      <c r="C51">
        <v>147</v>
      </c>
      <c r="D51">
        <v>50.3</v>
      </c>
      <c r="E51">
        <v>0</v>
      </c>
      <c r="F51">
        <v>0</v>
      </c>
      <c r="G51">
        <v>96.7</v>
      </c>
      <c r="H51">
        <v>180.10000000000002</v>
      </c>
      <c r="I51" s="6">
        <v>0.81621321488062182</v>
      </c>
      <c r="J51">
        <v>0</v>
      </c>
      <c r="K51" s="5">
        <v>180.10000000000002</v>
      </c>
      <c r="L51" s="6">
        <v>0.81621321488062182</v>
      </c>
      <c r="N51" s="17">
        <v>905</v>
      </c>
      <c r="O51" t="s">
        <v>192</v>
      </c>
      <c r="P51">
        <v>86.3</v>
      </c>
      <c r="Q51">
        <v>30.700000000000006</v>
      </c>
      <c r="R51">
        <v>32.199999999999996</v>
      </c>
      <c r="S51">
        <v>0</v>
      </c>
      <c r="T51">
        <v>23.399999999999991</v>
      </c>
      <c r="U51">
        <v>128.89999999999998</v>
      </c>
      <c r="V51" s="2">
        <v>0.66951124903025616</v>
      </c>
      <c r="W51">
        <v>8.6999999999999993</v>
      </c>
      <c r="X51">
        <v>120.19999999999997</v>
      </c>
      <c r="Y51" s="2">
        <v>0.71797004991680546</v>
      </c>
    </row>
    <row r="52" spans="1:25" x14ac:dyDescent="0.2">
      <c r="A52" s="3" t="s">
        <v>108</v>
      </c>
      <c r="B52" s="18" t="s">
        <v>109</v>
      </c>
      <c r="C52">
        <v>8.7000000000000011</v>
      </c>
      <c r="D52">
        <v>6.8999999999999995</v>
      </c>
      <c r="E52">
        <v>0</v>
      </c>
      <c r="F52">
        <v>0</v>
      </c>
      <c r="G52">
        <v>1.8000000000000016</v>
      </c>
      <c r="H52">
        <v>26.7</v>
      </c>
      <c r="I52" s="6">
        <v>0.32584269662921356</v>
      </c>
      <c r="J52">
        <v>0</v>
      </c>
      <c r="K52" s="5">
        <v>26.7</v>
      </c>
      <c r="L52" s="6">
        <v>0.32584269662921356</v>
      </c>
      <c r="N52" s="17">
        <v>1001</v>
      </c>
      <c r="O52" t="s">
        <v>193</v>
      </c>
      <c r="P52">
        <v>14.799999999999997</v>
      </c>
      <c r="Q52">
        <v>5.3000000000000007</v>
      </c>
      <c r="R52">
        <v>3.5</v>
      </c>
      <c r="S52">
        <v>0</v>
      </c>
      <c r="T52">
        <v>5.9999999999999964</v>
      </c>
      <c r="U52">
        <v>18.300000000000008</v>
      </c>
      <c r="V52" s="2">
        <v>0.80874316939890656</v>
      </c>
      <c r="W52">
        <v>0</v>
      </c>
      <c r="X52">
        <v>18.300000000000008</v>
      </c>
      <c r="Y52" s="2">
        <v>0.80874316939890656</v>
      </c>
    </row>
    <row r="53" spans="1:25" x14ac:dyDescent="0.2">
      <c r="A53" s="3" t="s">
        <v>110</v>
      </c>
      <c r="B53" s="18" t="s">
        <v>111</v>
      </c>
      <c r="C53">
        <v>18.600000000000001</v>
      </c>
      <c r="D53">
        <v>5.9999999999999991</v>
      </c>
      <c r="E53">
        <v>0</v>
      </c>
      <c r="F53">
        <v>0</v>
      </c>
      <c r="G53">
        <v>12.600000000000001</v>
      </c>
      <c r="H53">
        <v>20.400000000000002</v>
      </c>
      <c r="I53" s="6">
        <v>0.91176470588235292</v>
      </c>
      <c r="J53">
        <v>0</v>
      </c>
      <c r="K53" s="5">
        <v>20.400000000000002</v>
      </c>
      <c r="L53" s="6">
        <v>0.91176470588235292</v>
      </c>
      <c r="N53" s="17">
        <v>1002</v>
      </c>
      <c r="O53" t="s">
        <v>194</v>
      </c>
      <c r="P53">
        <v>254.10000000000002</v>
      </c>
      <c r="Q53">
        <v>35.6</v>
      </c>
      <c r="R53">
        <v>262.7</v>
      </c>
      <c r="S53">
        <v>0</v>
      </c>
      <c r="T53">
        <v>-44.199999999999989</v>
      </c>
      <c r="U53">
        <v>555.1</v>
      </c>
      <c r="V53" s="2">
        <v>0.45775535939470369</v>
      </c>
      <c r="W53">
        <v>0</v>
      </c>
      <c r="X53">
        <v>555.1</v>
      </c>
      <c r="Y53" s="2">
        <v>0.45775535939470369</v>
      </c>
    </row>
    <row r="54" spans="1:25" x14ac:dyDescent="0.2">
      <c r="A54" s="3" t="s">
        <v>112</v>
      </c>
      <c r="B54" s="18" t="s">
        <v>113</v>
      </c>
      <c r="C54">
        <v>1.9000000000000001</v>
      </c>
      <c r="D54">
        <v>2.2000000000000002</v>
      </c>
      <c r="E54">
        <v>0</v>
      </c>
      <c r="F54">
        <v>0</v>
      </c>
      <c r="G54">
        <v>-0.30000000000000004</v>
      </c>
      <c r="H54">
        <v>4.3999999999999995</v>
      </c>
      <c r="I54" s="6">
        <v>0.43181818181818188</v>
      </c>
      <c r="J54">
        <v>0</v>
      </c>
      <c r="K54" s="5">
        <v>4.3999999999999995</v>
      </c>
      <c r="L54" s="6">
        <v>0.43181818181818188</v>
      </c>
      <c r="N54" s="17">
        <v>1003</v>
      </c>
      <c r="O54" t="s">
        <v>195</v>
      </c>
      <c r="P54">
        <v>1.9000000000000001</v>
      </c>
      <c r="Q54">
        <v>0.79999999999999993</v>
      </c>
      <c r="R54">
        <v>0</v>
      </c>
      <c r="S54">
        <v>0</v>
      </c>
      <c r="T54">
        <v>1.1000000000000001</v>
      </c>
      <c r="U54">
        <v>2</v>
      </c>
      <c r="V54" s="2">
        <v>0.95000000000000007</v>
      </c>
      <c r="W54">
        <v>0</v>
      </c>
      <c r="X54">
        <v>2</v>
      </c>
      <c r="Y54" s="2">
        <v>0.95000000000000007</v>
      </c>
    </row>
    <row r="55" spans="1:25" x14ac:dyDescent="0.2">
      <c r="A55" s="3" t="s">
        <v>114</v>
      </c>
      <c r="B55" s="18" t="s">
        <v>115</v>
      </c>
      <c r="C55">
        <v>123.7</v>
      </c>
      <c r="D55">
        <v>61.2</v>
      </c>
      <c r="E55">
        <v>0</v>
      </c>
      <c r="F55">
        <v>0</v>
      </c>
      <c r="G55">
        <v>62.5</v>
      </c>
      <c r="H55">
        <v>128.69999999999999</v>
      </c>
      <c r="I55" s="6">
        <v>0.96114996114996121</v>
      </c>
      <c r="J55">
        <v>0</v>
      </c>
      <c r="K55" s="5">
        <v>128.69999999999999</v>
      </c>
      <c r="L55" s="6">
        <v>0.96114996114996121</v>
      </c>
      <c r="N55" s="17">
        <v>1004</v>
      </c>
      <c r="O55" t="s">
        <v>196</v>
      </c>
      <c r="P55">
        <v>10.700000000000001</v>
      </c>
      <c r="Q55">
        <v>3.5000000000000004</v>
      </c>
      <c r="R55">
        <v>0</v>
      </c>
      <c r="S55">
        <v>0</v>
      </c>
      <c r="T55">
        <v>7.2000000000000011</v>
      </c>
      <c r="U55">
        <v>13.7</v>
      </c>
      <c r="V55" s="2">
        <v>0.78102189781021913</v>
      </c>
      <c r="W55">
        <v>3</v>
      </c>
      <c r="X55">
        <v>10.7</v>
      </c>
      <c r="Y55" s="2">
        <v>1.0000000000000002</v>
      </c>
    </row>
    <row r="56" spans="1:25" x14ac:dyDescent="0.2">
      <c r="A56" s="3" t="s">
        <v>116</v>
      </c>
      <c r="B56" s="18" t="s">
        <v>117</v>
      </c>
      <c r="C56">
        <v>1.3</v>
      </c>
      <c r="D56">
        <v>3.1</v>
      </c>
      <c r="E56">
        <v>0</v>
      </c>
      <c r="F56">
        <v>0.5</v>
      </c>
      <c r="G56">
        <v>-2.2999999999999998</v>
      </c>
      <c r="H56">
        <v>11.3</v>
      </c>
      <c r="I56" s="6">
        <v>0.11504424778761062</v>
      </c>
      <c r="J56">
        <v>0</v>
      </c>
      <c r="K56" s="5">
        <v>11.3</v>
      </c>
      <c r="L56" s="6">
        <v>0.11504424778761062</v>
      </c>
      <c r="N56" s="17">
        <v>1005</v>
      </c>
      <c r="O56" t="s">
        <v>197</v>
      </c>
      <c r="P56">
        <v>6.3</v>
      </c>
      <c r="Q56">
        <v>2.6</v>
      </c>
      <c r="R56">
        <v>0</v>
      </c>
      <c r="S56">
        <v>0</v>
      </c>
      <c r="T56">
        <v>3.6999999999999997</v>
      </c>
      <c r="U56">
        <v>7</v>
      </c>
      <c r="V56" s="2">
        <v>0.9</v>
      </c>
      <c r="W56">
        <v>0</v>
      </c>
      <c r="X56">
        <v>7</v>
      </c>
      <c r="Y56" s="2">
        <v>0.9</v>
      </c>
    </row>
    <row r="57" spans="1:25" x14ac:dyDescent="0.2">
      <c r="A57" s="3" t="s">
        <v>118</v>
      </c>
      <c r="B57" s="18" t="s">
        <v>119</v>
      </c>
      <c r="C57">
        <v>33.6</v>
      </c>
      <c r="D57">
        <v>27.099999999999998</v>
      </c>
      <c r="E57">
        <v>0</v>
      </c>
      <c r="F57">
        <v>0</v>
      </c>
      <c r="G57">
        <v>6.5000000000000036</v>
      </c>
      <c r="H57">
        <v>160.39999999999998</v>
      </c>
      <c r="I57" s="6">
        <v>0.20947630922693269</v>
      </c>
      <c r="J57">
        <v>95.6</v>
      </c>
      <c r="K57" s="5">
        <v>64.799999999999983</v>
      </c>
      <c r="L57" s="6">
        <v>0.51851851851851871</v>
      </c>
      <c r="N57" s="17">
        <v>1006</v>
      </c>
      <c r="O57" t="s">
        <v>198</v>
      </c>
      <c r="P57">
        <v>0.1</v>
      </c>
      <c r="Q57">
        <v>0</v>
      </c>
      <c r="R57">
        <v>0</v>
      </c>
      <c r="S57">
        <v>0</v>
      </c>
      <c r="T57">
        <v>0.1</v>
      </c>
      <c r="U57">
        <v>84.59999999999998</v>
      </c>
      <c r="V57" s="2">
        <v>1.1820330969267144E-3</v>
      </c>
      <c r="W57">
        <v>0</v>
      </c>
      <c r="X57">
        <v>84.59999999999998</v>
      </c>
      <c r="Y57" s="2">
        <v>1.1820330969267144E-3</v>
      </c>
    </row>
    <row r="58" spans="1:25" x14ac:dyDescent="0.2">
      <c r="A58" s="3" t="s">
        <v>120</v>
      </c>
      <c r="B58" s="18" t="s">
        <v>121</v>
      </c>
      <c r="C58">
        <v>38.6</v>
      </c>
      <c r="D58">
        <v>7.7999999999999989</v>
      </c>
      <c r="E58">
        <v>0</v>
      </c>
      <c r="F58">
        <v>0</v>
      </c>
      <c r="G58">
        <v>30.800000000000004</v>
      </c>
      <c r="H58">
        <v>60.2</v>
      </c>
      <c r="I58" s="6">
        <v>0.64119601328903653</v>
      </c>
      <c r="J58">
        <v>0</v>
      </c>
      <c r="K58" s="5">
        <v>60.2</v>
      </c>
      <c r="L58" s="6">
        <v>0.64119601328903653</v>
      </c>
    </row>
    <row r="59" spans="1:25" x14ac:dyDescent="0.2">
      <c r="A59" s="3" t="s">
        <v>122</v>
      </c>
      <c r="B59" s="18" t="s">
        <v>123</v>
      </c>
      <c r="C59">
        <v>17.900000000000002</v>
      </c>
      <c r="D59">
        <v>3.8000000000000003</v>
      </c>
      <c r="E59">
        <v>0</v>
      </c>
      <c r="F59">
        <v>0</v>
      </c>
      <c r="G59">
        <v>14.100000000000001</v>
      </c>
      <c r="H59">
        <v>18.3</v>
      </c>
      <c r="I59" s="6">
        <v>0.97814207650273233</v>
      </c>
      <c r="J59">
        <v>0</v>
      </c>
      <c r="K59" s="5">
        <v>18.3</v>
      </c>
      <c r="L59" s="6">
        <v>0.97814207650273233</v>
      </c>
      <c r="O59" t="s">
        <v>213</v>
      </c>
    </row>
    <row r="60" spans="1:25" x14ac:dyDescent="0.2">
      <c r="O60" t="s">
        <v>214</v>
      </c>
      <c r="P60" s="32">
        <f>SUM(P2:P59)</f>
        <v>3367.900000000001</v>
      </c>
      <c r="Q60" s="32">
        <f t="shared" ref="Q60:X60" si="0">SUM(Q2:Q59)</f>
        <v>1498.7999999999995</v>
      </c>
      <c r="R60" s="32">
        <f t="shared" si="0"/>
        <v>492.59999999999997</v>
      </c>
      <c r="S60" s="32">
        <f t="shared" si="0"/>
        <v>23.4</v>
      </c>
      <c r="T60" s="32">
        <f t="shared" si="0"/>
        <v>1353.1</v>
      </c>
      <c r="U60" s="32">
        <f t="shared" si="0"/>
        <v>8105.4999999999964</v>
      </c>
      <c r="V60" s="33">
        <f>P60/U60</f>
        <v>0.41550798840293657</v>
      </c>
      <c r="W60" s="32">
        <f t="shared" si="0"/>
        <v>363.39999999999992</v>
      </c>
      <c r="X60" s="32">
        <f t="shared" si="0"/>
        <v>7742.0999999999958</v>
      </c>
      <c r="Y60" s="33">
        <f>P60/X60</f>
        <v>0.4350111726792476</v>
      </c>
    </row>
    <row r="61" spans="1:25" x14ac:dyDescent="0.2">
      <c r="C61" s="32">
        <f>SUM(C2:C60)</f>
        <v>3367.8999999999992</v>
      </c>
      <c r="D61" s="32">
        <f t="shared" ref="D61:K61" si="1">SUM(D2:D60)</f>
        <v>1498.8000000000002</v>
      </c>
      <c r="E61" s="32">
        <f t="shared" si="1"/>
        <v>492.6</v>
      </c>
      <c r="F61" s="32">
        <f t="shared" si="1"/>
        <v>23.4</v>
      </c>
      <c r="G61" s="32">
        <f t="shared" si="1"/>
        <v>1353.1</v>
      </c>
      <c r="H61" s="32">
        <f t="shared" si="1"/>
        <v>8105.5000000000009</v>
      </c>
      <c r="I61" s="33">
        <f>C61/H61</f>
        <v>0.41550798840293612</v>
      </c>
      <c r="J61" s="32">
        <f t="shared" si="1"/>
        <v>363.4</v>
      </c>
      <c r="K61" s="32">
        <f t="shared" si="1"/>
        <v>7742.1000000000013</v>
      </c>
      <c r="L61" s="33">
        <f>C61/K61</f>
        <v>0.43501117267924705</v>
      </c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3367.8999999999992</v>
      </c>
      <c r="Q62" s="32">
        <v>1498.8000000000002</v>
      </c>
      <c r="R62" s="32">
        <v>492.6</v>
      </c>
      <c r="S62" s="32">
        <v>23.4</v>
      </c>
      <c r="T62" s="32">
        <v>1353.1</v>
      </c>
      <c r="U62" s="32">
        <v>8105.5000000000009</v>
      </c>
      <c r="V62" s="33">
        <v>0.41550798840293612</v>
      </c>
      <c r="W62" s="32">
        <v>363.4</v>
      </c>
      <c r="X62" s="32">
        <v>7742.1000000000013</v>
      </c>
      <c r="Y62" s="33">
        <v>0.43501117267924705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P64" s="32"/>
      <c r="Q64" s="32"/>
      <c r="R64" s="32"/>
      <c r="S64" s="32"/>
      <c r="T64" s="32"/>
      <c r="U64" s="32"/>
      <c r="V64" s="33"/>
      <c r="W64" s="32"/>
      <c r="X64" s="32"/>
      <c r="Y64" s="33"/>
    </row>
    <row r="66" spans="15:25" x14ac:dyDescent="0.2">
      <c r="P66" s="32"/>
      <c r="Q66" s="32"/>
      <c r="R66" s="32"/>
      <c r="S66" s="32"/>
      <c r="T66" s="32"/>
      <c r="U66" s="32"/>
      <c r="V66" s="33"/>
      <c r="W66" s="32"/>
      <c r="X66" s="32"/>
      <c r="Y66" s="33"/>
    </row>
    <row r="67" spans="15:25" x14ac:dyDescent="0.2">
      <c r="O67" s="258" t="s">
        <v>324</v>
      </c>
      <c r="P67" s="255">
        <v>3352.7000000000012</v>
      </c>
      <c r="Q67" s="255">
        <v>1494.3999999999996</v>
      </c>
      <c r="R67" s="255">
        <v>232.29999999999995</v>
      </c>
      <c r="S67" s="255">
        <v>23.299999999999997</v>
      </c>
      <c r="T67" s="255">
        <v>1602.7</v>
      </c>
      <c r="U67" s="255">
        <v>7821.9999999999955</v>
      </c>
      <c r="V67" s="256">
        <v>0.42862439273843045</v>
      </c>
      <c r="W67" s="255">
        <v>372.89999999999992</v>
      </c>
      <c r="X67" s="255">
        <v>7449.0999999999958</v>
      </c>
      <c r="Y67" s="256">
        <v>0.45008121786524585</v>
      </c>
    </row>
    <row r="68" spans="15:25" x14ac:dyDescent="0.2">
      <c r="O68" s="258" t="s">
        <v>323</v>
      </c>
      <c r="P68" s="255">
        <f>P67-P62</f>
        <v>-15.199999999997999</v>
      </c>
      <c r="Q68" s="255">
        <f t="shared" ref="Q68:Y68" si="2">Q67-Q62</f>
        <v>-4.4000000000005457</v>
      </c>
      <c r="R68" s="255">
        <f t="shared" si="2"/>
        <v>-260.30000000000007</v>
      </c>
      <c r="S68" s="255">
        <f t="shared" si="2"/>
        <v>-0.10000000000000142</v>
      </c>
      <c r="T68" s="255">
        <f t="shared" si="2"/>
        <v>249.60000000000014</v>
      </c>
      <c r="U68" s="255">
        <f t="shared" si="2"/>
        <v>-283.50000000000546</v>
      </c>
      <c r="V68" s="255">
        <f t="shared" si="2"/>
        <v>1.3116404335494325E-2</v>
      </c>
      <c r="W68" s="255">
        <f t="shared" si="2"/>
        <v>9.4999999999999432</v>
      </c>
      <c r="X68" s="255">
        <f t="shared" si="2"/>
        <v>-293.00000000000546</v>
      </c>
      <c r="Y68" s="255">
        <f t="shared" si="2"/>
        <v>1.5070045185998804E-2</v>
      </c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"/>
  <sheetViews>
    <sheetView workbookViewId="0">
      <selection activeCell="O68" sqref="O68"/>
    </sheetView>
  </sheetViews>
  <sheetFormatPr defaultRowHeight="12.75" x14ac:dyDescent="0.2"/>
  <cols>
    <col min="11" max="11" width="10.7109375" customWidth="1"/>
    <col min="12" max="12" width="10.42578125" customWidth="1"/>
    <col min="13" max="13" width="2.85546875" style="13" customWidth="1"/>
    <col min="15" max="15" width="22.28515625" customWidth="1"/>
  </cols>
  <sheetData>
    <row r="1" spans="1:25" ht="76.5" x14ac:dyDescent="0.2">
      <c r="A1" t="s">
        <v>6</v>
      </c>
      <c r="B1" t="s">
        <v>7</v>
      </c>
      <c r="C1" s="1" t="s">
        <v>0</v>
      </c>
      <c r="D1" s="1" t="s">
        <v>124</v>
      </c>
      <c r="E1" s="1" t="s">
        <v>131</v>
      </c>
      <c r="F1" s="1" t="s">
        <v>3</v>
      </c>
      <c r="G1" s="1" t="s">
        <v>132</v>
      </c>
      <c r="H1" s="1" t="s">
        <v>142</v>
      </c>
      <c r="I1" s="1" t="s">
        <v>5</v>
      </c>
      <c r="J1" s="7" t="s">
        <v>144</v>
      </c>
      <c r="K1" s="7" t="s">
        <v>133</v>
      </c>
      <c r="L1" s="1" t="s">
        <v>134</v>
      </c>
      <c r="M1" s="15"/>
      <c r="N1" s="16" t="s">
        <v>199</v>
      </c>
      <c r="O1" s="16" t="s">
        <v>200</v>
      </c>
      <c r="P1" s="14" t="s">
        <v>0</v>
      </c>
      <c r="Q1" s="14" t="s">
        <v>1</v>
      </c>
      <c r="R1" s="14" t="s">
        <v>2</v>
      </c>
      <c r="S1" s="14" t="s">
        <v>3</v>
      </c>
      <c r="T1" s="14" t="s">
        <v>4</v>
      </c>
      <c r="U1" s="14" t="s">
        <v>136</v>
      </c>
      <c r="V1" s="14" t="s">
        <v>5</v>
      </c>
      <c r="W1" s="14" t="s">
        <v>144</v>
      </c>
      <c r="X1" s="14" t="s">
        <v>133</v>
      </c>
      <c r="Y1" s="14" t="s">
        <v>134</v>
      </c>
    </row>
    <row r="2" spans="1:25" x14ac:dyDescent="0.2">
      <c r="A2" s="3" t="s">
        <v>8</v>
      </c>
      <c r="B2" s="18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6">
        <v>0</v>
      </c>
      <c r="J2">
        <f>H2-K2</f>
        <v>0</v>
      </c>
      <c r="K2" s="5">
        <v>0</v>
      </c>
      <c r="L2" s="6">
        <v>0</v>
      </c>
      <c r="N2" s="17">
        <v>101</v>
      </c>
      <c r="O2" t="s">
        <v>147</v>
      </c>
      <c r="P2">
        <v>2.5</v>
      </c>
      <c r="Q2">
        <v>0.89999999999999991</v>
      </c>
      <c r="R2">
        <v>0</v>
      </c>
      <c r="S2">
        <v>0</v>
      </c>
      <c r="T2">
        <v>1.6</v>
      </c>
      <c r="U2">
        <v>193.6</v>
      </c>
      <c r="V2" s="2">
        <v>1.2913223140495868E-2</v>
      </c>
      <c r="W2">
        <f>U2-X2</f>
        <v>37.5</v>
      </c>
      <c r="X2">
        <v>156.1</v>
      </c>
      <c r="Y2" s="2">
        <v>1.6015374759769378E-2</v>
      </c>
    </row>
    <row r="3" spans="1:25" x14ac:dyDescent="0.2">
      <c r="A3" s="3" t="s">
        <v>10</v>
      </c>
      <c r="B3" s="18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6">
        <v>0</v>
      </c>
      <c r="J3">
        <f t="shared" ref="J3:J59" si="0">H3-K3</f>
        <v>0</v>
      </c>
      <c r="K3" s="5">
        <v>0</v>
      </c>
      <c r="L3" s="6">
        <v>0</v>
      </c>
      <c r="N3" s="17">
        <v>102</v>
      </c>
      <c r="O3" t="s">
        <v>148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2">
        <v>0</v>
      </c>
      <c r="W3">
        <f t="shared" ref="W3:W57" si="1">U3-X3</f>
        <v>0</v>
      </c>
      <c r="X3">
        <v>0</v>
      </c>
      <c r="Y3" s="2">
        <v>0</v>
      </c>
    </row>
    <row r="4" spans="1:25" x14ac:dyDescent="0.2">
      <c r="A4" s="3" t="s">
        <v>12</v>
      </c>
      <c r="B4" s="18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6">
        <v>0</v>
      </c>
      <c r="J4">
        <f t="shared" si="0"/>
        <v>0</v>
      </c>
      <c r="K4" s="5">
        <v>0</v>
      </c>
      <c r="L4" s="6">
        <v>0</v>
      </c>
      <c r="N4" s="17">
        <v>103</v>
      </c>
      <c r="O4" t="s">
        <v>149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2">
        <v>0</v>
      </c>
      <c r="W4">
        <f t="shared" si="1"/>
        <v>0</v>
      </c>
      <c r="X4">
        <v>0</v>
      </c>
      <c r="Y4" s="2">
        <v>0</v>
      </c>
    </row>
    <row r="5" spans="1:25" x14ac:dyDescent="0.2">
      <c r="A5" s="3" t="s">
        <v>14</v>
      </c>
      <c r="B5" s="18" t="s">
        <v>15</v>
      </c>
      <c r="C5">
        <v>7</v>
      </c>
      <c r="D5">
        <v>0.5</v>
      </c>
      <c r="E5">
        <v>0</v>
      </c>
      <c r="F5">
        <v>14.6</v>
      </c>
      <c r="G5">
        <v>-8.1</v>
      </c>
      <c r="H5">
        <v>107.9</v>
      </c>
      <c r="I5" s="6">
        <v>6.4874884151992579E-2</v>
      </c>
      <c r="J5">
        <f t="shared" si="0"/>
        <v>3.2999999999999972</v>
      </c>
      <c r="K5" s="5">
        <v>104.60000000000001</v>
      </c>
      <c r="L5" s="6">
        <v>6.6921606118546834E-2</v>
      </c>
      <c r="N5" s="17">
        <v>104</v>
      </c>
      <c r="O5" t="s">
        <v>150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2">
        <v>0</v>
      </c>
      <c r="W5">
        <f t="shared" si="1"/>
        <v>0</v>
      </c>
      <c r="X5">
        <v>0</v>
      </c>
      <c r="Y5" s="2">
        <v>0</v>
      </c>
    </row>
    <row r="6" spans="1:25" x14ac:dyDescent="0.2">
      <c r="A6" s="3" t="s">
        <v>16</v>
      </c>
      <c r="B6" s="18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6">
        <v>0</v>
      </c>
      <c r="J6">
        <f t="shared" si="0"/>
        <v>0</v>
      </c>
      <c r="K6" s="5">
        <v>0</v>
      </c>
      <c r="L6" s="6">
        <v>0</v>
      </c>
      <c r="N6" s="17">
        <v>201</v>
      </c>
      <c r="O6" t="s">
        <v>151</v>
      </c>
      <c r="P6">
        <v>0</v>
      </c>
      <c r="Q6">
        <v>0</v>
      </c>
      <c r="R6">
        <v>0</v>
      </c>
      <c r="S6">
        <v>0</v>
      </c>
      <c r="T6">
        <v>0</v>
      </c>
      <c r="U6">
        <v>0.9</v>
      </c>
      <c r="V6" s="2">
        <v>0</v>
      </c>
      <c r="W6">
        <f t="shared" si="1"/>
        <v>0</v>
      </c>
      <c r="X6">
        <v>0.9</v>
      </c>
      <c r="Y6" s="2">
        <v>0</v>
      </c>
    </row>
    <row r="7" spans="1:25" x14ac:dyDescent="0.2">
      <c r="A7" s="3" t="s">
        <v>18</v>
      </c>
      <c r="B7" s="18" t="s">
        <v>19</v>
      </c>
      <c r="C7">
        <v>7.5</v>
      </c>
      <c r="D7">
        <v>0.4</v>
      </c>
      <c r="E7">
        <v>0</v>
      </c>
      <c r="F7">
        <v>1.6</v>
      </c>
      <c r="G7">
        <v>5.5</v>
      </c>
      <c r="H7">
        <v>149.19999999999999</v>
      </c>
      <c r="I7" s="6">
        <v>5.0268096514745314E-2</v>
      </c>
      <c r="J7">
        <f t="shared" si="0"/>
        <v>25.200000000000003</v>
      </c>
      <c r="K7" s="5">
        <v>123.99999999999999</v>
      </c>
      <c r="L7" s="6">
        <v>6.0483870967741944E-2</v>
      </c>
      <c r="N7" s="17">
        <v>202</v>
      </c>
      <c r="O7" t="s">
        <v>152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2">
        <v>0</v>
      </c>
      <c r="W7">
        <f t="shared" si="1"/>
        <v>0</v>
      </c>
      <c r="X7">
        <v>0</v>
      </c>
      <c r="Y7" s="2">
        <v>0</v>
      </c>
    </row>
    <row r="8" spans="1:25" x14ac:dyDescent="0.2">
      <c r="A8" s="3" t="s">
        <v>20</v>
      </c>
      <c r="B8" s="1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6">
        <v>0</v>
      </c>
      <c r="J8">
        <f t="shared" si="0"/>
        <v>0</v>
      </c>
      <c r="K8" s="5">
        <v>0</v>
      </c>
      <c r="L8" s="6">
        <v>0</v>
      </c>
      <c r="N8" s="17">
        <v>301</v>
      </c>
      <c r="O8" t="s">
        <v>153</v>
      </c>
      <c r="P8">
        <v>0</v>
      </c>
      <c r="Q8">
        <v>0</v>
      </c>
      <c r="R8">
        <v>0</v>
      </c>
      <c r="S8">
        <v>0</v>
      </c>
      <c r="T8">
        <v>0</v>
      </c>
      <c r="U8">
        <v>0.4</v>
      </c>
      <c r="V8" s="2">
        <v>0</v>
      </c>
      <c r="W8">
        <f t="shared" si="1"/>
        <v>0</v>
      </c>
      <c r="X8">
        <v>0.4</v>
      </c>
      <c r="Y8" s="2">
        <v>0</v>
      </c>
    </row>
    <row r="9" spans="1:25" x14ac:dyDescent="0.2">
      <c r="A9" s="3" t="s">
        <v>22</v>
      </c>
      <c r="B9" s="18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6">
        <v>0</v>
      </c>
      <c r="J9">
        <f t="shared" si="0"/>
        <v>0</v>
      </c>
      <c r="K9" s="5">
        <v>0</v>
      </c>
      <c r="L9" s="6">
        <v>0</v>
      </c>
      <c r="N9" s="17">
        <v>302</v>
      </c>
      <c r="O9" t="s">
        <v>154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0</v>
      </c>
      <c r="W9">
        <f t="shared" si="1"/>
        <v>0</v>
      </c>
      <c r="X9">
        <v>0</v>
      </c>
      <c r="Y9" s="2">
        <v>0</v>
      </c>
    </row>
    <row r="10" spans="1:25" x14ac:dyDescent="0.2">
      <c r="A10" s="3" t="s">
        <v>24</v>
      </c>
      <c r="B10" s="18" t="s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6">
        <v>0</v>
      </c>
      <c r="J10">
        <f t="shared" si="0"/>
        <v>0</v>
      </c>
      <c r="K10" s="5">
        <v>0</v>
      </c>
      <c r="L10" s="6">
        <v>0</v>
      </c>
      <c r="N10" s="17">
        <v>401</v>
      </c>
      <c r="O10" t="s">
        <v>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2">
        <v>0</v>
      </c>
      <c r="W10">
        <f t="shared" si="1"/>
        <v>0</v>
      </c>
      <c r="X10">
        <v>0</v>
      </c>
      <c r="Y10" s="2">
        <v>0</v>
      </c>
    </row>
    <row r="11" spans="1:25" x14ac:dyDescent="0.2">
      <c r="A11" s="3" t="s">
        <v>26</v>
      </c>
      <c r="B11" s="18" t="s">
        <v>27</v>
      </c>
      <c r="C11">
        <v>1.3</v>
      </c>
      <c r="D11">
        <v>8.9</v>
      </c>
      <c r="E11">
        <v>0</v>
      </c>
      <c r="F11">
        <v>0</v>
      </c>
      <c r="G11">
        <v>-7.6000000000000005</v>
      </c>
      <c r="H11">
        <v>27.900000000000002</v>
      </c>
      <c r="I11" s="6">
        <v>4.6594982078853042E-2</v>
      </c>
      <c r="J11">
        <f t="shared" si="0"/>
        <v>0</v>
      </c>
      <c r="K11" s="5">
        <v>27.900000000000002</v>
      </c>
      <c r="L11" s="6">
        <v>4.6594982078853042E-2</v>
      </c>
      <c r="N11" s="17">
        <v>402</v>
      </c>
      <c r="O11" t="s">
        <v>155</v>
      </c>
      <c r="P11">
        <v>0</v>
      </c>
      <c r="Q11">
        <v>0</v>
      </c>
      <c r="R11">
        <v>0</v>
      </c>
      <c r="S11">
        <v>0</v>
      </c>
      <c r="T11">
        <v>0</v>
      </c>
      <c r="U11">
        <v>26.999999999999996</v>
      </c>
      <c r="V11" s="2">
        <v>0</v>
      </c>
      <c r="W11">
        <f t="shared" si="1"/>
        <v>0</v>
      </c>
      <c r="X11">
        <v>26.999999999999996</v>
      </c>
      <c r="Y11" s="2">
        <v>0</v>
      </c>
    </row>
    <row r="12" spans="1:25" x14ac:dyDescent="0.2">
      <c r="A12" s="3" t="s">
        <v>28</v>
      </c>
      <c r="B12" s="18" t="s">
        <v>29</v>
      </c>
      <c r="C12">
        <v>2.7</v>
      </c>
      <c r="D12">
        <v>0.5</v>
      </c>
      <c r="E12">
        <v>0</v>
      </c>
      <c r="F12">
        <v>5.6</v>
      </c>
      <c r="G12">
        <v>-3.3999999999999995</v>
      </c>
      <c r="H12">
        <v>74.600000000000009</v>
      </c>
      <c r="I12" s="6">
        <v>3.6193029490616618E-2</v>
      </c>
      <c r="J12">
        <f t="shared" si="0"/>
        <v>5.5999999999999943</v>
      </c>
      <c r="K12" s="5">
        <v>69.000000000000014</v>
      </c>
      <c r="L12" s="6">
        <v>3.9130434782608692E-2</v>
      </c>
      <c r="N12" s="17">
        <v>403</v>
      </c>
      <c r="O12" t="s">
        <v>156</v>
      </c>
      <c r="P12">
        <v>0</v>
      </c>
      <c r="Q12">
        <v>0</v>
      </c>
      <c r="R12">
        <v>0</v>
      </c>
      <c r="S12">
        <v>0</v>
      </c>
      <c r="T12">
        <v>0</v>
      </c>
      <c r="U12">
        <v>5.3</v>
      </c>
      <c r="V12" s="2">
        <v>0</v>
      </c>
      <c r="W12">
        <f t="shared" si="1"/>
        <v>0</v>
      </c>
      <c r="X12">
        <v>5.3</v>
      </c>
      <c r="Y12" s="2">
        <v>0</v>
      </c>
    </row>
    <row r="13" spans="1:25" x14ac:dyDescent="0.2">
      <c r="A13" s="3" t="s">
        <v>30</v>
      </c>
      <c r="B13" s="18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6">
        <v>0</v>
      </c>
      <c r="J13">
        <f t="shared" si="0"/>
        <v>0</v>
      </c>
      <c r="K13" s="5">
        <v>0</v>
      </c>
      <c r="L13" s="6">
        <v>0</v>
      </c>
      <c r="N13" s="17">
        <v>404</v>
      </c>
      <c r="O13" t="s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2">
        <v>0</v>
      </c>
      <c r="W13">
        <f t="shared" si="1"/>
        <v>0</v>
      </c>
      <c r="X13">
        <v>0</v>
      </c>
      <c r="Y13" s="2">
        <v>0</v>
      </c>
    </row>
    <row r="14" spans="1:25" x14ac:dyDescent="0.2">
      <c r="A14" s="3" t="s">
        <v>32</v>
      </c>
      <c r="B14" s="18" t="s">
        <v>33</v>
      </c>
      <c r="C14">
        <v>0</v>
      </c>
      <c r="D14">
        <v>0</v>
      </c>
      <c r="E14">
        <v>0</v>
      </c>
      <c r="F14">
        <v>0</v>
      </c>
      <c r="G14">
        <v>0</v>
      </c>
      <c r="H14">
        <v>30.3</v>
      </c>
      <c r="I14" s="6">
        <v>0</v>
      </c>
      <c r="J14">
        <f t="shared" si="0"/>
        <v>0</v>
      </c>
      <c r="K14" s="5">
        <v>30.3</v>
      </c>
      <c r="L14" s="6">
        <v>0</v>
      </c>
      <c r="N14" s="17">
        <v>501</v>
      </c>
      <c r="O14" t="s">
        <v>157</v>
      </c>
      <c r="P14">
        <v>0</v>
      </c>
      <c r="Q14">
        <v>1.3</v>
      </c>
      <c r="R14">
        <v>0</v>
      </c>
      <c r="S14">
        <v>0</v>
      </c>
      <c r="T14">
        <v>-1.3</v>
      </c>
      <c r="U14">
        <v>8.4</v>
      </c>
      <c r="V14" s="2">
        <v>0</v>
      </c>
      <c r="W14">
        <f t="shared" si="1"/>
        <v>0</v>
      </c>
      <c r="X14">
        <v>8.4</v>
      </c>
      <c r="Y14" s="2">
        <v>0</v>
      </c>
    </row>
    <row r="15" spans="1:25" x14ac:dyDescent="0.2">
      <c r="A15" s="3" t="s">
        <v>34</v>
      </c>
      <c r="B15" s="18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6">
        <v>0</v>
      </c>
      <c r="J15">
        <f t="shared" si="0"/>
        <v>0</v>
      </c>
      <c r="K15" s="5">
        <v>0</v>
      </c>
      <c r="L15" s="6">
        <v>0</v>
      </c>
      <c r="N15" s="17">
        <v>502</v>
      </c>
      <c r="O15" t="s">
        <v>158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2">
        <v>0</v>
      </c>
      <c r="W15">
        <f t="shared" si="1"/>
        <v>0</v>
      </c>
      <c r="X15">
        <v>0</v>
      </c>
      <c r="Y15" s="2">
        <v>0</v>
      </c>
    </row>
    <row r="16" spans="1:25" x14ac:dyDescent="0.2">
      <c r="A16" s="3" t="s">
        <v>36</v>
      </c>
      <c r="B16" s="18" t="s">
        <v>37</v>
      </c>
      <c r="C16">
        <v>24.6</v>
      </c>
      <c r="D16">
        <v>15.3</v>
      </c>
      <c r="E16">
        <v>0</v>
      </c>
      <c r="F16">
        <v>0</v>
      </c>
      <c r="G16">
        <v>9.3000000000000007</v>
      </c>
      <c r="H16">
        <v>46.400000000000006</v>
      </c>
      <c r="I16" s="6">
        <v>0.53017241379310343</v>
      </c>
      <c r="J16">
        <f t="shared" si="0"/>
        <v>0</v>
      </c>
      <c r="K16" s="5">
        <v>46.400000000000006</v>
      </c>
      <c r="L16" s="6">
        <v>0.53017241379310343</v>
      </c>
      <c r="N16" s="17">
        <v>503</v>
      </c>
      <c r="O16" t="s">
        <v>159</v>
      </c>
      <c r="P16">
        <v>0</v>
      </c>
      <c r="Q16">
        <v>0</v>
      </c>
      <c r="R16">
        <v>0</v>
      </c>
      <c r="S16">
        <v>0</v>
      </c>
      <c r="T16">
        <v>0</v>
      </c>
      <c r="U16">
        <v>0.2</v>
      </c>
      <c r="V16" s="2">
        <v>0</v>
      </c>
      <c r="W16">
        <f t="shared" si="1"/>
        <v>0</v>
      </c>
      <c r="X16">
        <v>0.2</v>
      </c>
      <c r="Y16" s="2">
        <v>0</v>
      </c>
    </row>
    <row r="17" spans="1:25" x14ac:dyDescent="0.2">
      <c r="A17" s="3" t="s">
        <v>38</v>
      </c>
      <c r="B17" s="18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6">
        <v>0</v>
      </c>
      <c r="J17">
        <f t="shared" si="0"/>
        <v>0</v>
      </c>
      <c r="K17" s="5">
        <v>0</v>
      </c>
      <c r="L17" s="6">
        <v>0</v>
      </c>
      <c r="N17" s="17">
        <v>504</v>
      </c>
      <c r="O17" t="s">
        <v>160</v>
      </c>
      <c r="P17">
        <v>0</v>
      </c>
      <c r="Q17">
        <v>0.1</v>
      </c>
      <c r="R17">
        <v>0</v>
      </c>
      <c r="S17">
        <v>0</v>
      </c>
      <c r="T17">
        <v>-0.1</v>
      </c>
      <c r="U17">
        <v>1.2000000000000002</v>
      </c>
      <c r="V17" s="2">
        <v>0</v>
      </c>
      <c r="W17">
        <f t="shared" si="1"/>
        <v>0</v>
      </c>
      <c r="X17">
        <v>1.2000000000000002</v>
      </c>
      <c r="Y17" s="2">
        <v>0</v>
      </c>
    </row>
    <row r="18" spans="1:25" x14ac:dyDescent="0.2">
      <c r="A18" s="3" t="s">
        <v>40</v>
      </c>
      <c r="B18" s="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6">
        <v>0</v>
      </c>
      <c r="J18">
        <f t="shared" si="0"/>
        <v>0</v>
      </c>
      <c r="K18" s="5">
        <v>0</v>
      </c>
      <c r="L18" s="6">
        <v>0</v>
      </c>
      <c r="N18" s="17">
        <v>505</v>
      </c>
      <c r="O18" t="s">
        <v>161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2">
        <v>0</v>
      </c>
      <c r="W18">
        <f t="shared" si="1"/>
        <v>0</v>
      </c>
      <c r="X18">
        <v>0</v>
      </c>
      <c r="Y18" s="2">
        <v>0</v>
      </c>
    </row>
    <row r="19" spans="1:25" x14ac:dyDescent="0.2">
      <c r="A19" s="3" t="s">
        <v>42</v>
      </c>
      <c r="B19" s="18" t="s">
        <v>43</v>
      </c>
      <c r="C19">
        <v>11.6</v>
      </c>
      <c r="D19">
        <v>1.9</v>
      </c>
      <c r="E19">
        <v>0</v>
      </c>
      <c r="F19">
        <v>0</v>
      </c>
      <c r="G19">
        <v>9.6999999999999993</v>
      </c>
      <c r="H19">
        <v>25.7</v>
      </c>
      <c r="I19" s="6">
        <v>0.45136186770428016</v>
      </c>
      <c r="J19">
        <f t="shared" si="0"/>
        <v>0.30000000000000071</v>
      </c>
      <c r="K19" s="5">
        <v>25.4</v>
      </c>
      <c r="L19" s="6">
        <v>0.45669291338582679</v>
      </c>
      <c r="N19" s="17">
        <v>506</v>
      </c>
      <c r="O19" t="s">
        <v>162</v>
      </c>
      <c r="P19">
        <v>8.9</v>
      </c>
      <c r="Q19">
        <v>0.4</v>
      </c>
      <c r="R19">
        <v>0</v>
      </c>
      <c r="S19">
        <v>2.9</v>
      </c>
      <c r="T19">
        <v>5.6</v>
      </c>
      <c r="U19">
        <v>147.9</v>
      </c>
      <c r="V19" s="2">
        <v>6.0175794455713319E-2</v>
      </c>
      <c r="W19">
        <f t="shared" si="1"/>
        <v>13.199999999999989</v>
      </c>
      <c r="X19">
        <v>134.70000000000002</v>
      </c>
      <c r="Y19" s="2">
        <v>6.6072754268745357E-2</v>
      </c>
    </row>
    <row r="20" spans="1:25" x14ac:dyDescent="0.2">
      <c r="A20" s="3" t="s">
        <v>44</v>
      </c>
      <c r="B20" s="18" t="s">
        <v>45</v>
      </c>
      <c r="C20">
        <v>0</v>
      </c>
      <c r="D20">
        <v>0</v>
      </c>
      <c r="E20">
        <v>0</v>
      </c>
      <c r="F20">
        <v>0</v>
      </c>
      <c r="G20">
        <v>0</v>
      </c>
      <c r="H20">
        <v>26.999999999999996</v>
      </c>
      <c r="I20" s="6">
        <v>0</v>
      </c>
      <c r="J20">
        <f t="shared" si="0"/>
        <v>0</v>
      </c>
      <c r="K20" s="5">
        <v>26.999999999999996</v>
      </c>
      <c r="L20" s="6">
        <v>0</v>
      </c>
      <c r="N20" s="17">
        <v>507</v>
      </c>
      <c r="O20" t="s">
        <v>163</v>
      </c>
      <c r="P20">
        <v>8.3000000000000007</v>
      </c>
      <c r="Q20">
        <v>1</v>
      </c>
      <c r="R20">
        <v>0</v>
      </c>
      <c r="S20">
        <v>18.899999999999999</v>
      </c>
      <c r="T20">
        <v>-11.6</v>
      </c>
      <c r="U20">
        <v>286</v>
      </c>
      <c r="V20" s="2">
        <v>2.9020979020979023E-2</v>
      </c>
      <c r="W20">
        <f t="shared" si="1"/>
        <v>123.10000000000002</v>
      </c>
      <c r="X20">
        <v>162.89999999999998</v>
      </c>
      <c r="Y20" s="2">
        <v>5.0951503990178032E-2</v>
      </c>
    </row>
    <row r="21" spans="1:25" x14ac:dyDescent="0.2">
      <c r="A21" s="3" t="s">
        <v>46</v>
      </c>
      <c r="B21" s="18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6">
        <v>0</v>
      </c>
      <c r="J21">
        <f t="shared" si="0"/>
        <v>0</v>
      </c>
      <c r="K21" s="5">
        <v>0</v>
      </c>
      <c r="L21" s="6">
        <v>0</v>
      </c>
      <c r="N21" s="17">
        <v>508</v>
      </c>
      <c r="O21" t="s">
        <v>164</v>
      </c>
      <c r="P21">
        <v>0</v>
      </c>
      <c r="Q21">
        <v>0</v>
      </c>
      <c r="R21">
        <v>0</v>
      </c>
      <c r="S21">
        <v>0.1</v>
      </c>
      <c r="T21">
        <v>-0.1</v>
      </c>
      <c r="U21">
        <v>2.4</v>
      </c>
      <c r="V21" s="2">
        <v>0</v>
      </c>
      <c r="W21">
        <f t="shared" si="1"/>
        <v>0</v>
      </c>
      <c r="X21">
        <v>2.4</v>
      </c>
      <c r="Y21" s="2">
        <v>0</v>
      </c>
    </row>
    <row r="22" spans="1:25" x14ac:dyDescent="0.2">
      <c r="A22" s="3" t="s">
        <v>48</v>
      </c>
      <c r="B22" s="18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6">
        <v>0</v>
      </c>
      <c r="J22">
        <f t="shared" si="0"/>
        <v>0</v>
      </c>
      <c r="K22" s="5">
        <v>0</v>
      </c>
      <c r="L22" s="6">
        <v>0</v>
      </c>
      <c r="N22" s="17">
        <v>509</v>
      </c>
      <c r="O22" t="s">
        <v>165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2">
        <v>0</v>
      </c>
      <c r="W22">
        <f t="shared" si="1"/>
        <v>0</v>
      </c>
      <c r="X22">
        <v>0</v>
      </c>
      <c r="Y22" s="2">
        <v>0</v>
      </c>
    </row>
    <row r="23" spans="1:25" x14ac:dyDescent="0.2">
      <c r="A23" s="3" t="s">
        <v>50</v>
      </c>
      <c r="B23" s="18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6">
        <v>0</v>
      </c>
      <c r="J23">
        <f t="shared" si="0"/>
        <v>0</v>
      </c>
      <c r="K23" s="5">
        <v>0</v>
      </c>
      <c r="L23" s="6">
        <v>0</v>
      </c>
      <c r="N23" s="17">
        <v>510</v>
      </c>
      <c r="O23" t="s">
        <v>166</v>
      </c>
      <c r="P23">
        <v>0</v>
      </c>
      <c r="Q23">
        <v>0</v>
      </c>
      <c r="R23">
        <v>0</v>
      </c>
      <c r="S23">
        <v>0</v>
      </c>
      <c r="T23">
        <v>0</v>
      </c>
      <c r="U23">
        <v>49.899999999999991</v>
      </c>
      <c r="V23" s="2">
        <v>0</v>
      </c>
      <c r="W23">
        <f t="shared" si="1"/>
        <v>0</v>
      </c>
      <c r="X23">
        <v>49.899999999999991</v>
      </c>
      <c r="Y23" s="2">
        <v>0</v>
      </c>
    </row>
    <row r="24" spans="1:25" x14ac:dyDescent="0.2">
      <c r="A24" s="3" t="s">
        <v>52</v>
      </c>
      <c r="B24" s="18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6">
        <v>0</v>
      </c>
      <c r="J24">
        <f t="shared" si="0"/>
        <v>0</v>
      </c>
      <c r="K24" s="5">
        <v>0</v>
      </c>
      <c r="L24" s="6">
        <v>0</v>
      </c>
      <c r="N24" s="17">
        <v>511</v>
      </c>
      <c r="O24" t="s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1.8</v>
      </c>
      <c r="V24" s="2">
        <v>0</v>
      </c>
      <c r="W24">
        <f t="shared" si="1"/>
        <v>0</v>
      </c>
      <c r="X24">
        <v>1.8</v>
      </c>
      <c r="Y24" s="2">
        <v>0</v>
      </c>
    </row>
    <row r="25" spans="1:25" x14ac:dyDescent="0.2">
      <c r="A25" s="3" t="s">
        <v>54</v>
      </c>
      <c r="B25" s="18" t="s">
        <v>55</v>
      </c>
      <c r="C25">
        <v>201.5</v>
      </c>
      <c r="D25">
        <v>4</v>
      </c>
      <c r="E25">
        <v>0</v>
      </c>
      <c r="F25">
        <v>0</v>
      </c>
      <c r="G25">
        <v>197.5</v>
      </c>
      <c r="H25">
        <v>481.9</v>
      </c>
      <c r="I25" s="6">
        <v>0.41813654285121399</v>
      </c>
      <c r="J25">
        <f t="shared" si="0"/>
        <v>0</v>
      </c>
      <c r="K25" s="5">
        <v>481.9</v>
      </c>
      <c r="L25" s="6">
        <v>0.41813654285121399</v>
      </c>
      <c r="N25" s="17">
        <v>601</v>
      </c>
      <c r="O25" t="s">
        <v>168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">
        <v>0</v>
      </c>
      <c r="W25">
        <f t="shared" si="1"/>
        <v>0</v>
      </c>
      <c r="X25">
        <v>0</v>
      </c>
      <c r="Y25" s="2">
        <v>0</v>
      </c>
    </row>
    <row r="26" spans="1:25" x14ac:dyDescent="0.2">
      <c r="A26" s="3" t="s">
        <v>56</v>
      </c>
      <c r="B26" t="s">
        <v>57</v>
      </c>
      <c r="C26">
        <v>0</v>
      </c>
      <c r="D26">
        <v>0.30000000000000004</v>
      </c>
      <c r="E26">
        <v>0</v>
      </c>
      <c r="F26">
        <v>0</v>
      </c>
      <c r="G26">
        <v>-0.30000000000000004</v>
      </c>
      <c r="H26">
        <v>58.300000000000004</v>
      </c>
      <c r="I26" s="6">
        <v>0</v>
      </c>
      <c r="J26">
        <f t="shared" si="0"/>
        <v>4.7000000000000028</v>
      </c>
      <c r="K26" s="5">
        <v>53.6</v>
      </c>
      <c r="L26" s="6">
        <v>0</v>
      </c>
      <c r="N26" s="17">
        <v>602</v>
      </c>
      <c r="O26" t="s">
        <v>169</v>
      </c>
      <c r="P26">
        <v>0</v>
      </c>
      <c r="Q26">
        <v>0</v>
      </c>
      <c r="R26">
        <v>0</v>
      </c>
      <c r="S26">
        <v>0</v>
      </c>
      <c r="T26">
        <v>0</v>
      </c>
      <c r="U26">
        <v>1.8</v>
      </c>
      <c r="V26" s="2">
        <v>0</v>
      </c>
      <c r="W26">
        <f t="shared" si="1"/>
        <v>0</v>
      </c>
      <c r="X26">
        <v>1.8</v>
      </c>
      <c r="Y26" s="2">
        <v>0</v>
      </c>
    </row>
    <row r="27" spans="1:25" x14ac:dyDescent="0.2">
      <c r="A27" s="3" t="s">
        <v>58</v>
      </c>
      <c r="B27" s="18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6">
        <v>0</v>
      </c>
      <c r="J27">
        <f t="shared" si="0"/>
        <v>0</v>
      </c>
      <c r="K27" s="5">
        <v>0</v>
      </c>
      <c r="L27" s="6">
        <v>0</v>
      </c>
      <c r="N27" s="17">
        <v>603</v>
      </c>
      <c r="O27" t="s">
        <v>170</v>
      </c>
      <c r="P27">
        <v>0</v>
      </c>
      <c r="Q27">
        <v>0</v>
      </c>
      <c r="R27">
        <v>0</v>
      </c>
      <c r="S27">
        <v>0</v>
      </c>
      <c r="T27">
        <v>0</v>
      </c>
      <c r="U27">
        <v>0.8</v>
      </c>
      <c r="V27" s="2">
        <v>0</v>
      </c>
      <c r="W27">
        <f t="shared" si="1"/>
        <v>0</v>
      </c>
      <c r="X27">
        <v>0.8</v>
      </c>
      <c r="Y27" s="2">
        <v>0</v>
      </c>
    </row>
    <row r="28" spans="1:25" x14ac:dyDescent="0.2">
      <c r="A28" s="3" t="s">
        <v>60</v>
      </c>
      <c r="B28" s="18" t="s">
        <v>61</v>
      </c>
      <c r="C28">
        <v>0</v>
      </c>
      <c r="D28">
        <v>0</v>
      </c>
      <c r="E28">
        <v>0</v>
      </c>
      <c r="F28">
        <v>0</v>
      </c>
      <c r="G28">
        <v>0</v>
      </c>
      <c r="H28">
        <v>0.4</v>
      </c>
      <c r="I28" s="6">
        <v>0</v>
      </c>
      <c r="J28">
        <f t="shared" si="0"/>
        <v>0</v>
      </c>
      <c r="K28" s="5">
        <v>0.4</v>
      </c>
      <c r="L28" s="6">
        <v>0</v>
      </c>
      <c r="N28" s="17">
        <v>604</v>
      </c>
      <c r="O28" t="s">
        <v>171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f t="shared" si="1"/>
        <v>0</v>
      </c>
      <c r="X28">
        <v>0</v>
      </c>
      <c r="Y28" s="2">
        <v>0</v>
      </c>
    </row>
    <row r="29" spans="1:25" x14ac:dyDescent="0.2">
      <c r="A29" s="3" t="s">
        <v>62</v>
      </c>
      <c r="B29" s="18" t="s">
        <v>63</v>
      </c>
      <c r="C29">
        <v>0</v>
      </c>
      <c r="D29">
        <v>0</v>
      </c>
      <c r="E29">
        <v>0</v>
      </c>
      <c r="F29">
        <v>0</v>
      </c>
      <c r="G29">
        <v>0</v>
      </c>
      <c r="H29">
        <v>0.9</v>
      </c>
      <c r="I29" s="6">
        <v>0</v>
      </c>
      <c r="J29">
        <f t="shared" si="0"/>
        <v>0</v>
      </c>
      <c r="K29" s="5">
        <v>0.9</v>
      </c>
      <c r="L29" s="6">
        <v>0</v>
      </c>
      <c r="N29" s="17">
        <v>605</v>
      </c>
      <c r="O29" t="s">
        <v>172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2">
        <v>0</v>
      </c>
      <c r="W29">
        <f t="shared" si="1"/>
        <v>0</v>
      </c>
      <c r="X29">
        <v>0</v>
      </c>
      <c r="Y29" s="2">
        <v>0</v>
      </c>
    </row>
    <row r="30" spans="1:25" x14ac:dyDescent="0.2">
      <c r="A30" s="3" t="s">
        <v>64</v>
      </c>
      <c r="B30" s="18" t="s">
        <v>65</v>
      </c>
      <c r="C30">
        <v>0</v>
      </c>
      <c r="D30">
        <v>0</v>
      </c>
      <c r="E30">
        <v>0</v>
      </c>
      <c r="F30">
        <v>0.1</v>
      </c>
      <c r="G30">
        <v>-0.1</v>
      </c>
      <c r="H30">
        <v>0.9</v>
      </c>
      <c r="I30" s="6">
        <v>0</v>
      </c>
      <c r="J30">
        <f t="shared" si="0"/>
        <v>0</v>
      </c>
      <c r="K30" s="5">
        <v>0.9</v>
      </c>
      <c r="L30" s="6">
        <v>0</v>
      </c>
      <c r="N30" s="17">
        <v>606</v>
      </c>
      <c r="O30" t="s">
        <v>173</v>
      </c>
      <c r="P30">
        <v>189.7</v>
      </c>
      <c r="Q30">
        <v>0</v>
      </c>
      <c r="R30">
        <v>0</v>
      </c>
      <c r="S30">
        <v>0</v>
      </c>
      <c r="T30">
        <v>189.7</v>
      </c>
      <c r="U30">
        <v>438.2</v>
      </c>
      <c r="V30" s="2">
        <v>0.43290734824281146</v>
      </c>
      <c r="W30">
        <f t="shared" si="1"/>
        <v>0</v>
      </c>
      <c r="X30">
        <v>438.2</v>
      </c>
      <c r="Y30" s="2">
        <v>0.43290734824281146</v>
      </c>
    </row>
    <row r="31" spans="1:25" x14ac:dyDescent="0.2">
      <c r="A31" s="3" t="s">
        <v>66</v>
      </c>
      <c r="B31" s="18" t="s">
        <v>67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6">
        <v>0</v>
      </c>
      <c r="J31">
        <f t="shared" si="0"/>
        <v>0</v>
      </c>
      <c r="K31" s="5">
        <v>0</v>
      </c>
      <c r="L31" s="6">
        <v>0</v>
      </c>
      <c r="N31" s="17">
        <v>607</v>
      </c>
      <c r="O31" t="s">
        <v>174</v>
      </c>
      <c r="P31">
        <v>0</v>
      </c>
      <c r="Q31">
        <v>0</v>
      </c>
      <c r="R31">
        <v>0</v>
      </c>
      <c r="S31">
        <v>0</v>
      </c>
      <c r="T31">
        <v>0</v>
      </c>
      <c r="U31">
        <v>12.5</v>
      </c>
      <c r="V31" s="2">
        <v>0</v>
      </c>
      <c r="W31">
        <f t="shared" si="1"/>
        <v>0</v>
      </c>
      <c r="X31">
        <v>12.5</v>
      </c>
      <c r="Y31" s="2">
        <v>0</v>
      </c>
    </row>
    <row r="32" spans="1:25" x14ac:dyDescent="0.2">
      <c r="A32" s="3" t="s">
        <v>68</v>
      </c>
      <c r="B32" s="18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6">
        <v>0</v>
      </c>
      <c r="J32">
        <f t="shared" si="0"/>
        <v>0</v>
      </c>
      <c r="K32" s="5">
        <v>0</v>
      </c>
      <c r="L32" s="6">
        <v>0</v>
      </c>
      <c r="N32" s="17">
        <v>608</v>
      </c>
      <c r="O32" t="s">
        <v>175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">
        <v>0</v>
      </c>
      <c r="W32">
        <f t="shared" si="1"/>
        <v>0</v>
      </c>
      <c r="X32">
        <v>0</v>
      </c>
      <c r="Y32" s="2">
        <v>0</v>
      </c>
    </row>
    <row r="33" spans="1:25" x14ac:dyDescent="0.2">
      <c r="A33" s="3" t="s">
        <v>70</v>
      </c>
      <c r="B33" s="18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6">
        <v>0</v>
      </c>
      <c r="J33">
        <f t="shared" si="0"/>
        <v>0</v>
      </c>
      <c r="K33" s="5">
        <v>0</v>
      </c>
      <c r="L33" s="6">
        <v>0</v>
      </c>
      <c r="N33" s="17">
        <v>609</v>
      </c>
      <c r="O33" t="s">
        <v>176</v>
      </c>
      <c r="P33">
        <v>11.8</v>
      </c>
      <c r="Q33">
        <v>4</v>
      </c>
      <c r="R33">
        <v>0</v>
      </c>
      <c r="S33">
        <v>0</v>
      </c>
      <c r="T33">
        <v>7.8000000000000007</v>
      </c>
      <c r="U33">
        <v>43.7</v>
      </c>
      <c r="V33" s="2">
        <v>0.27002288329519453</v>
      </c>
      <c r="W33">
        <f t="shared" si="1"/>
        <v>0</v>
      </c>
      <c r="X33">
        <v>43.7</v>
      </c>
      <c r="Y33" s="2">
        <v>0.27002288329519453</v>
      </c>
    </row>
    <row r="34" spans="1:25" x14ac:dyDescent="0.2">
      <c r="A34" s="3" t="s">
        <v>72</v>
      </c>
      <c r="B34" s="18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5.3</v>
      </c>
      <c r="I34" s="6">
        <v>0</v>
      </c>
      <c r="J34">
        <f t="shared" si="0"/>
        <v>0</v>
      </c>
      <c r="K34" s="5">
        <v>5.3</v>
      </c>
      <c r="L34" s="6">
        <v>0</v>
      </c>
      <c r="N34" s="17">
        <v>610</v>
      </c>
      <c r="O34" t="s">
        <v>177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2">
        <v>0</v>
      </c>
      <c r="W34">
        <f t="shared" si="1"/>
        <v>0</v>
      </c>
      <c r="X34">
        <v>0</v>
      </c>
      <c r="Y34" s="2">
        <v>0</v>
      </c>
    </row>
    <row r="35" spans="1:25" x14ac:dyDescent="0.2">
      <c r="A35" s="3" t="s">
        <v>74</v>
      </c>
      <c r="B35" s="18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>
        <v>37.29999999999999</v>
      </c>
      <c r="I35" s="6">
        <v>0</v>
      </c>
      <c r="J35">
        <f t="shared" si="0"/>
        <v>0</v>
      </c>
      <c r="K35" s="5">
        <v>37.29999999999999</v>
      </c>
      <c r="L35" s="6">
        <v>0</v>
      </c>
      <c r="N35" s="17">
        <v>701</v>
      </c>
      <c r="O35" t="s">
        <v>178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2">
        <v>0</v>
      </c>
      <c r="W35">
        <f t="shared" si="1"/>
        <v>0</v>
      </c>
      <c r="X35">
        <v>0</v>
      </c>
      <c r="Y35" s="2">
        <v>0</v>
      </c>
    </row>
    <row r="36" spans="1:25" x14ac:dyDescent="0.2">
      <c r="A36" s="3" t="s">
        <v>76</v>
      </c>
      <c r="B36" s="18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6">
        <v>0</v>
      </c>
      <c r="J36">
        <f t="shared" si="0"/>
        <v>0</v>
      </c>
      <c r="K36" s="5">
        <v>0</v>
      </c>
      <c r="L36" s="6">
        <v>0</v>
      </c>
      <c r="N36" s="17">
        <v>702</v>
      </c>
      <c r="O36" t="s">
        <v>179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2">
        <v>0</v>
      </c>
      <c r="W36">
        <f t="shared" si="1"/>
        <v>0</v>
      </c>
      <c r="X36">
        <v>0</v>
      </c>
      <c r="Y36" s="2">
        <v>0</v>
      </c>
    </row>
    <row r="37" spans="1:25" x14ac:dyDescent="0.2">
      <c r="A37" s="3" t="s">
        <v>78</v>
      </c>
      <c r="B37" s="18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6">
        <v>0</v>
      </c>
      <c r="J37">
        <f t="shared" si="0"/>
        <v>0</v>
      </c>
      <c r="K37" s="5">
        <v>0</v>
      </c>
      <c r="L37" s="6">
        <v>0</v>
      </c>
      <c r="N37" s="17">
        <v>703</v>
      </c>
      <c r="O37" t="s">
        <v>180</v>
      </c>
      <c r="P37">
        <v>1.3</v>
      </c>
      <c r="Q37">
        <v>8.9</v>
      </c>
      <c r="R37">
        <v>0</v>
      </c>
      <c r="S37">
        <v>0</v>
      </c>
      <c r="T37">
        <v>-7.6000000000000005</v>
      </c>
      <c r="U37">
        <v>27.900000000000002</v>
      </c>
      <c r="V37" s="2">
        <v>4.6594982078853042E-2</v>
      </c>
      <c r="W37">
        <f t="shared" si="1"/>
        <v>0</v>
      </c>
      <c r="X37">
        <v>27.900000000000002</v>
      </c>
      <c r="Y37" s="2">
        <v>4.6594982078853042E-2</v>
      </c>
    </row>
    <row r="38" spans="1:25" x14ac:dyDescent="0.2">
      <c r="A38" s="3" t="s">
        <v>80</v>
      </c>
      <c r="B38" s="1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6">
        <v>0</v>
      </c>
      <c r="J38">
        <f t="shared" si="0"/>
        <v>0</v>
      </c>
      <c r="K38" s="5">
        <v>0</v>
      </c>
      <c r="L38" s="6">
        <v>0</v>
      </c>
      <c r="N38" s="17">
        <v>704</v>
      </c>
      <c r="O38" t="s">
        <v>181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2">
        <v>0</v>
      </c>
      <c r="W38">
        <f t="shared" si="1"/>
        <v>0</v>
      </c>
      <c r="X38">
        <v>0</v>
      </c>
      <c r="Y38" s="2">
        <v>0</v>
      </c>
    </row>
    <row r="39" spans="1:25" x14ac:dyDescent="0.2">
      <c r="A39" s="3" t="s">
        <v>82</v>
      </c>
      <c r="B39" s="18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0</v>
      </c>
      <c r="J39">
        <f t="shared" si="0"/>
        <v>0</v>
      </c>
      <c r="K39" s="5">
        <v>0</v>
      </c>
      <c r="L39" s="6">
        <v>0</v>
      </c>
      <c r="N39" s="17">
        <v>705</v>
      </c>
      <c r="O39" t="s">
        <v>182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2">
        <v>0</v>
      </c>
      <c r="W39">
        <f t="shared" si="1"/>
        <v>0</v>
      </c>
      <c r="X39">
        <v>0</v>
      </c>
      <c r="Y39" s="2">
        <v>0</v>
      </c>
    </row>
    <row r="40" spans="1:25" x14ac:dyDescent="0.2">
      <c r="A40" s="3" t="s">
        <v>84</v>
      </c>
      <c r="B40" s="18" t="s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1.8</v>
      </c>
      <c r="I40" s="6">
        <v>0</v>
      </c>
      <c r="J40">
        <f t="shared" si="0"/>
        <v>0</v>
      </c>
      <c r="K40" s="5">
        <v>1.8</v>
      </c>
      <c r="L40" s="6">
        <v>0</v>
      </c>
      <c r="N40" s="17">
        <v>706</v>
      </c>
      <c r="O40" t="s">
        <v>183</v>
      </c>
      <c r="P40">
        <v>3.2</v>
      </c>
      <c r="Q40">
        <v>2.1</v>
      </c>
      <c r="R40">
        <v>0</v>
      </c>
      <c r="S40">
        <v>0</v>
      </c>
      <c r="T40">
        <v>1.1000000000000001</v>
      </c>
      <c r="U40">
        <v>3.2</v>
      </c>
      <c r="V40" s="2">
        <v>1</v>
      </c>
      <c r="W40">
        <f t="shared" si="1"/>
        <v>0</v>
      </c>
      <c r="X40">
        <v>3.2</v>
      </c>
      <c r="Y40" s="2">
        <v>1</v>
      </c>
    </row>
    <row r="41" spans="1:25" x14ac:dyDescent="0.2">
      <c r="A41" s="3" t="s">
        <v>86</v>
      </c>
      <c r="B41" s="18" t="s">
        <v>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6">
        <v>0</v>
      </c>
      <c r="J41">
        <f t="shared" si="0"/>
        <v>0</v>
      </c>
      <c r="K41" s="5">
        <v>0</v>
      </c>
      <c r="L41" s="6">
        <v>0</v>
      </c>
      <c r="N41" s="17">
        <v>707</v>
      </c>
      <c r="O41" t="s">
        <v>184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">
        <v>0</v>
      </c>
      <c r="W41">
        <f t="shared" si="1"/>
        <v>0</v>
      </c>
      <c r="X41">
        <v>0</v>
      </c>
      <c r="Y41" s="2">
        <v>0</v>
      </c>
    </row>
    <row r="42" spans="1:25" x14ac:dyDescent="0.2">
      <c r="A42" s="3" t="s">
        <v>88</v>
      </c>
      <c r="B42" s="18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6">
        <v>0</v>
      </c>
      <c r="J42">
        <f t="shared" si="0"/>
        <v>0</v>
      </c>
      <c r="K42" s="5">
        <v>0</v>
      </c>
      <c r="L42" s="6">
        <v>0</v>
      </c>
      <c r="N42" s="17">
        <v>708</v>
      </c>
      <c r="O42" t="s">
        <v>185</v>
      </c>
      <c r="P42">
        <v>24.6</v>
      </c>
      <c r="Q42">
        <v>15.3</v>
      </c>
      <c r="R42">
        <v>0</v>
      </c>
      <c r="S42">
        <v>0</v>
      </c>
      <c r="T42">
        <v>9.3000000000000007</v>
      </c>
      <c r="U42">
        <v>46.400000000000006</v>
      </c>
      <c r="V42" s="2">
        <v>0.53017241379310343</v>
      </c>
      <c r="W42">
        <f t="shared" si="1"/>
        <v>0</v>
      </c>
      <c r="X42">
        <v>46.400000000000006</v>
      </c>
      <c r="Y42" s="2">
        <v>0.53017241379310343</v>
      </c>
    </row>
    <row r="43" spans="1:25" x14ac:dyDescent="0.2">
      <c r="A43" s="3" t="s">
        <v>90</v>
      </c>
      <c r="B43" s="18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6">
        <v>0</v>
      </c>
      <c r="J43">
        <f t="shared" si="0"/>
        <v>0</v>
      </c>
      <c r="K43" s="5">
        <v>0</v>
      </c>
      <c r="L43" s="6">
        <v>0</v>
      </c>
      <c r="N43" s="17">
        <v>709</v>
      </c>
      <c r="O43" t="s">
        <v>186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2">
        <v>0</v>
      </c>
      <c r="W43">
        <f t="shared" si="1"/>
        <v>0</v>
      </c>
      <c r="X43">
        <v>0</v>
      </c>
      <c r="Y43" s="2">
        <v>0</v>
      </c>
    </row>
    <row r="44" spans="1:25" x14ac:dyDescent="0.2">
      <c r="A44" s="3" t="s">
        <v>92</v>
      </c>
      <c r="B44" s="18" t="s">
        <v>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6">
        <v>0</v>
      </c>
      <c r="J44">
        <f t="shared" si="0"/>
        <v>0</v>
      </c>
      <c r="K44" s="5">
        <v>0</v>
      </c>
      <c r="L44" s="6">
        <v>0</v>
      </c>
      <c r="N44" s="17">
        <v>710</v>
      </c>
      <c r="O44" t="s">
        <v>187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0</v>
      </c>
      <c r="W44">
        <f t="shared" si="1"/>
        <v>0</v>
      </c>
      <c r="X44">
        <v>0</v>
      </c>
      <c r="Y44" s="2">
        <v>0</v>
      </c>
    </row>
    <row r="45" spans="1:25" x14ac:dyDescent="0.2">
      <c r="A45" s="3" t="s">
        <v>94</v>
      </c>
      <c r="B45" s="18" t="s">
        <v>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6">
        <v>0</v>
      </c>
      <c r="J45">
        <f t="shared" si="0"/>
        <v>0</v>
      </c>
      <c r="K45" s="5">
        <v>0</v>
      </c>
      <c r="L45" s="6">
        <v>0</v>
      </c>
      <c r="N45" s="17">
        <v>801</v>
      </c>
      <c r="O45" t="s">
        <v>43</v>
      </c>
      <c r="P45">
        <v>11.6</v>
      </c>
      <c r="Q45">
        <v>0.89999999999999991</v>
      </c>
      <c r="R45">
        <v>0</v>
      </c>
      <c r="S45">
        <v>0</v>
      </c>
      <c r="T45">
        <v>10.7</v>
      </c>
      <c r="U45">
        <v>23.2</v>
      </c>
      <c r="V45" s="2">
        <v>0.5</v>
      </c>
      <c r="W45">
        <f t="shared" si="1"/>
        <v>0.30000000000000071</v>
      </c>
      <c r="X45">
        <v>22.9</v>
      </c>
      <c r="Y45" s="2">
        <v>0.50655021834061142</v>
      </c>
    </row>
    <row r="46" spans="1:25" x14ac:dyDescent="0.2">
      <c r="A46" s="3" t="s">
        <v>96</v>
      </c>
      <c r="B46" s="18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6">
        <v>0</v>
      </c>
      <c r="J46">
        <f t="shared" si="0"/>
        <v>0</v>
      </c>
      <c r="K46" s="5">
        <v>0</v>
      </c>
      <c r="L46" s="6">
        <v>0</v>
      </c>
      <c r="N46" s="17">
        <v>802</v>
      </c>
      <c r="O46" t="s">
        <v>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0</v>
      </c>
      <c r="W46">
        <f t="shared" si="1"/>
        <v>0</v>
      </c>
      <c r="X46">
        <v>0</v>
      </c>
      <c r="Y46" s="2">
        <v>0</v>
      </c>
    </row>
    <row r="47" spans="1:25" x14ac:dyDescent="0.2">
      <c r="A47" s="3" t="s">
        <v>98</v>
      </c>
      <c r="B47" s="18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6">
        <v>0</v>
      </c>
      <c r="J47">
        <f t="shared" si="0"/>
        <v>0</v>
      </c>
      <c r="K47" s="5">
        <v>0</v>
      </c>
      <c r="L47" s="6">
        <v>0</v>
      </c>
      <c r="N47" s="17">
        <v>901</v>
      </c>
      <c r="O47" t="s">
        <v>188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0</v>
      </c>
      <c r="W47">
        <f t="shared" si="1"/>
        <v>0</v>
      </c>
      <c r="X47">
        <v>0</v>
      </c>
      <c r="Y47" s="2">
        <v>0</v>
      </c>
    </row>
    <row r="48" spans="1:25" x14ac:dyDescent="0.2">
      <c r="A48" s="3" t="s">
        <v>100</v>
      </c>
      <c r="B48" s="18" t="s">
        <v>101</v>
      </c>
      <c r="C48">
        <v>2.5</v>
      </c>
      <c r="D48">
        <v>0.89999999999999991</v>
      </c>
      <c r="E48">
        <v>0</v>
      </c>
      <c r="F48">
        <v>0</v>
      </c>
      <c r="G48">
        <v>1.6</v>
      </c>
      <c r="H48">
        <v>141.20000000000002</v>
      </c>
      <c r="I48" s="6">
        <v>1.770538243626062E-2</v>
      </c>
      <c r="J48">
        <f t="shared" si="0"/>
        <v>32.799999999999997</v>
      </c>
      <c r="K48" s="5">
        <v>108.40000000000002</v>
      </c>
      <c r="L48" s="6">
        <v>2.3062730627306269E-2</v>
      </c>
      <c r="N48" s="17">
        <v>902</v>
      </c>
      <c r="O48" t="s">
        <v>189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2">
        <v>0</v>
      </c>
      <c r="W48">
        <f t="shared" si="1"/>
        <v>0</v>
      </c>
      <c r="X48">
        <v>0</v>
      </c>
      <c r="Y48" s="2">
        <v>0</v>
      </c>
    </row>
    <row r="49" spans="1:25" x14ac:dyDescent="0.2">
      <c r="A49" s="3" t="s">
        <v>102</v>
      </c>
      <c r="B49" s="18" t="s">
        <v>103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6">
        <v>0</v>
      </c>
      <c r="J49">
        <f t="shared" si="0"/>
        <v>0</v>
      </c>
      <c r="K49" s="5">
        <v>0</v>
      </c>
      <c r="L49" s="6">
        <v>0</v>
      </c>
      <c r="N49" s="17">
        <v>903</v>
      </c>
      <c r="O49" t="s">
        <v>190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">
        <v>0</v>
      </c>
      <c r="W49">
        <f t="shared" si="1"/>
        <v>0</v>
      </c>
      <c r="X49">
        <v>0</v>
      </c>
      <c r="Y49" s="2">
        <v>0</v>
      </c>
    </row>
    <row r="50" spans="1:25" x14ac:dyDescent="0.2">
      <c r="A50" s="3" t="s">
        <v>104</v>
      </c>
      <c r="B50" s="18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6">
        <v>0</v>
      </c>
      <c r="J50">
        <f t="shared" si="0"/>
        <v>0</v>
      </c>
      <c r="K50" s="5">
        <v>0</v>
      </c>
      <c r="L50" s="6">
        <v>0</v>
      </c>
      <c r="N50" s="17">
        <v>904</v>
      </c>
      <c r="O50" t="s">
        <v>191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2">
        <v>0</v>
      </c>
      <c r="W50">
        <f t="shared" si="1"/>
        <v>0</v>
      </c>
      <c r="X50">
        <v>0</v>
      </c>
      <c r="Y50" s="2">
        <v>0</v>
      </c>
    </row>
    <row r="51" spans="1:25" x14ac:dyDescent="0.2">
      <c r="A51" s="3" t="s">
        <v>106</v>
      </c>
      <c r="B51" s="18" t="s">
        <v>107</v>
      </c>
      <c r="C51">
        <v>0</v>
      </c>
      <c r="D51">
        <v>0</v>
      </c>
      <c r="E51">
        <v>0</v>
      </c>
      <c r="F51">
        <v>0</v>
      </c>
      <c r="G51">
        <v>0</v>
      </c>
      <c r="H51">
        <v>12.5</v>
      </c>
      <c r="I51" s="6">
        <v>0</v>
      </c>
      <c r="J51">
        <f t="shared" si="0"/>
        <v>0</v>
      </c>
      <c r="K51" s="5">
        <v>12.5</v>
      </c>
      <c r="L51" s="6">
        <v>0</v>
      </c>
      <c r="N51" s="17">
        <v>905</v>
      </c>
      <c r="O51" t="s">
        <v>192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2">
        <v>0</v>
      </c>
      <c r="W51">
        <f t="shared" si="1"/>
        <v>0</v>
      </c>
      <c r="X51">
        <v>0</v>
      </c>
      <c r="Y51" s="2">
        <v>0</v>
      </c>
    </row>
    <row r="52" spans="1:25" x14ac:dyDescent="0.2">
      <c r="A52" s="3" t="s">
        <v>108</v>
      </c>
      <c r="B52" s="18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102.20000000000002</v>
      </c>
      <c r="I52" s="6">
        <v>0</v>
      </c>
      <c r="J52">
        <f t="shared" si="0"/>
        <v>102.20000000000002</v>
      </c>
      <c r="K52" s="5">
        <v>0</v>
      </c>
      <c r="L52" s="6">
        <v>0</v>
      </c>
      <c r="N52" s="17">
        <v>1001</v>
      </c>
      <c r="O52" t="s">
        <v>193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2">
        <v>0</v>
      </c>
      <c r="W52">
        <f t="shared" si="1"/>
        <v>0</v>
      </c>
      <c r="X52">
        <v>0</v>
      </c>
      <c r="Y52" s="2">
        <v>0</v>
      </c>
    </row>
    <row r="53" spans="1:25" x14ac:dyDescent="0.2">
      <c r="A53" s="3" t="s">
        <v>110</v>
      </c>
      <c r="B53" s="18" t="s">
        <v>111</v>
      </c>
      <c r="C53">
        <v>0</v>
      </c>
      <c r="D53">
        <v>0.1</v>
      </c>
      <c r="E53">
        <v>0</v>
      </c>
      <c r="F53">
        <v>0</v>
      </c>
      <c r="G53">
        <v>-0.1</v>
      </c>
      <c r="H53">
        <v>1.4000000000000001</v>
      </c>
      <c r="I53" s="6">
        <v>0</v>
      </c>
      <c r="J53">
        <f t="shared" si="0"/>
        <v>0</v>
      </c>
      <c r="K53" s="5">
        <v>1.4000000000000001</v>
      </c>
      <c r="L53" s="6">
        <v>0</v>
      </c>
      <c r="N53" s="17">
        <v>1002</v>
      </c>
      <c r="O53" t="s">
        <v>194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2">
        <v>0</v>
      </c>
      <c r="W53">
        <f t="shared" si="1"/>
        <v>0</v>
      </c>
      <c r="X53">
        <v>0</v>
      </c>
      <c r="Y53" s="2">
        <v>0</v>
      </c>
    </row>
    <row r="54" spans="1:25" x14ac:dyDescent="0.2">
      <c r="A54" s="3" t="s">
        <v>112</v>
      </c>
      <c r="B54" s="18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6">
        <v>0</v>
      </c>
      <c r="J54">
        <f t="shared" si="0"/>
        <v>0</v>
      </c>
      <c r="K54" s="5">
        <v>0</v>
      </c>
      <c r="L54" s="6">
        <v>0</v>
      </c>
      <c r="N54" s="17">
        <v>1003</v>
      </c>
      <c r="O54" t="s">
        <v>195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2">
        <v>0</v>
      </c>
      <c r="W54">
        <f t="shared" si="1"/>
        <v>0</v>
      </c>
      <c r="X54">
        <v>0</v>
      </c>
      <c r="Y54" s="2">
        <v>0</v>
      </c>
    </row>
    <row r="55" spans="1:25" x14ac:dyDescent="0.2">
      <c r="A55" s="3" t="s">
        <v>114</v>
      </c>
      <c r="B55" s="18" t="s">
        <v>115</v>
      </c>
      <c r="C55">
        <v>3.2</v>
      </c>
      <c r="D55">
        <v>2.1</v>
      </c>
      <c r="E55">
        <v>0</v>
      </c>
      <c r="F55">
        <v>0</v>
      </c>
      <c r="G55">
        <v>1.1000000000000001</v>
      </c>
      <c r="H55">
        <v>3.2</v>
      </c>
      <c r="I55" s="6">
        <v>1</v>
      </c>
      <c r="J55">
        <f t="shared" si="0"/>
        <v>0</v>
      </c>
      <c r="K55" s="5">
        <v>3.2</v>
      </c>
      <c r="L55" s="6">
        <v>1</v>
      </c>
      <c r="N55" s="17">
        <v>1004</v>
      </c>
      <c r="O55" t="s">
        <v>196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2">
        <v>0</v>
      </c>
      <c r="W55">
        <f t="shared" si="1"/>
        <v>0</v>
      </c>
      <c r="X55">
        <v>0</v>
      </c>
      <c r="Y55" s="2">
        <v>0</v>
      </c>
    </row>
    <row r="56" spans="1:25" x14ac:dyDescent="0.2">
      <c r="A56" s="3" t="s">
        <v>116</v>
      </c>
      <c r="B56" s="18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6">
        <v>0</v>
      </c>
      <c r="J56">
        <f t="shared" si="0"/>
        <v>0</v>
      </c>
      <c r="K56" s="5">
        <v>0</v>
      </c>
      <c r="L56" s="6">
        <v>0</v>
      </c>
      <c r="N56" s="17">
        <v>1005</v>
      </c>
      <c r="O56" t="s">
        <v>197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2">
        <v>0</v>
      </c>
      <c r="W56">
        <f t="shared" si="1"/>
        <v>0</v>
      </c>
      <c r="X56">
        <v>0</v>
      </c>
      <c r="Y56" s="2">
        <v>0</v>
      </c>
    </row>
    <row r="57" spans="1:25" x14ac:dyDescent="0.2">
      <c r="A57" s="3" t="s">
        <v>118</v>
      </c>
      <c r="B57" s="18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6">
        <v>0</v>
      </c>
      <c r="J57">
        <f t="shared" si="0"/>
        <v>0</v>
      </c>
      <c r="K57" s="5">
        <v>0</v>
      </c>
      <c r="L57" s="6">
        <v>0</v>
      </c>
      <c r="N57" s="17">
        <v>1006</v>
      </c>
      <c r="O57" t="s">
        <v>198</v>
      </c>
      <c r="P57">
        <v>0</v>
      </c>
      <c r="Q57">
        <v>0</v>
      </c>
      <c r="R57">
        <v>0</v>
      </c>
      <c r="S57">
        <v>0</v>
      </c>
      <c r="T57">
        <v>0</v>
      </c>
      <c r="U57">
        <v>30.3</v>
      </c>
      <c r="V57" s="2">
        <v>0</v>
      </c>
      <c r="W57">
        <f t="shared" si="1"/>
        <v>0</v>
      </c>
      <c r="X57">
        <v>30.3</v>
      </c>
      <c r="Y57" s="2">
        <v>0</v>
      </c>
    </row>
    <row r="58" spans="1:25" x14ac:dyDescent="0.2">
      <c r="A58" s="3" t="s">
        <v>120</v>
      </c>
      <c r="B58" s="1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15.2</v>
      </c>
      <c r="I58" s="6">
        <v>0</v>
      </c>
      <c r="J58">
        <f t="shared" si="0"/>
        <v>0</v>
      </c>
      <c r="K58" s="5">
        <v>15.2</v>
      </c>
      <c r="L58" s="6">
        <v>0</v>
      </c>
    </row>
    <row r="59" spans="1:25" x14ac:dyDescent="0.2">
      <c r="A59" s="3" t="s">
        <v>122</v>
      </c>
      <c r="B59" s="18" t="s">
        <v>123</v>
      </c>
      <c r="C59">
        <v>0</v>
      </c>
      <c r="D59">
        <v>0</v>
      </c>
      <c r="E59">
        <v>0</v>
      </c>
      <c r="F59">
        <v>0</v>
      </c>
      <c r="G59">
        <v>0</v>
      </c>
      <c r="H59">
        <v>1.5</v>
      </c>
      <c r="I59" s="6">
        <v>0</v>
      </c>
      <c r="J59">
        <f t="shared" si="0"/>
        <v>0</v>
      </c>
      <c r="K59" s="5">
        <v>1.5</v>
      </c>
      <c r="L59" s="6">
        <v>0</v>
      </c>
      <c r="O59" t="s">
        <v>213</v>
      </c>
    </row>
    <row r="60" spans="1:25" x14ac:dyDescent="0.2">
      <c r="O60" t="s">
        <v>214</v>
      </c>
      <c r="P60" s="32">
        <v>261.89999999999998</v>
      </c>
      <c r="Q60" s="32">
        <v>34.9</v>
      </c>
      <c r="R60" s="32">
        <v>0</v>
      </c>
      <c r="S60" s="32">
        <v>21.9</v>
      </c>
      <c r="T60" s="32">
        <v>205.1</v>
      </c>
      <c r="U60" s="32">
        <v>1353</v>
      </c>
      <c r="V60" s="33">
        <v>0.19356984478935696</v>
      </c>
      <c r="W60" s="32">
        <v>174.10000000000002</v>
      </c>
      <c r="X60" s="32">
        <v>1178.9000000000001</v>
      </c>
      <c r="Y60" s="33">
        <v>0.22215624734922382</v>
      </c>
    </row>
    <row r="61" spans="1:25" x14ac:dyDescent="0.2">
      <c r="P61" s="32"/>
      <c r="Q61" s="32"/>
      <c r="R61" s="32"/>
      <c r="S61" s="32"/>
      <c r="T61" s="32"/>
      <c r="U61" s="32"/>
      <c r="W61" s="32"/>
      <c r="X61" s="32"/>
    </row>
    <row r="62" spans="1:25" x14ac:dyDescent="0.2">
      <c r="O62" t="s">
        <v>215</v>
      </c>
      <c r="P62" s="32">
        <v>261.89999999999998</v>
      </c>
      <c r="Q62" s="32">
        <v>34.900000000000006</v>
      </c>
      <c r="R62" s="32">
        <v>0</v>
      </c>
      <c r="S62" s="32">
        <v>21.9</v>
      </c>
      <c r="T62" s="32">
        <v>205.1</v>
      </c>
      <c r="U62" s="32">
        <v>1353.0000000000005</v>
      </c>
      <c r="V62" s="33">
        <v>0.1935698447893569</v>
      </c>
      <c r="W62" s="32">
        <v>174.10000000000002</v>
      </c>
      <c r="X62" s="32">
        <v>1178.9000000000005</v>
      </c>
      <c r="Y62" s="33">
        <v>0.22215624734922373</v>
      </c>
    </row>
    <row r="63" spans="1:25" x14ac:dyDescent="0.2">
      <c r="P63" s="32"/>
      <c r="Q63" s="32"/>
      <c r="R63" s="32"/>
      <c r="S63" s="32"/>
      <c r="T63" s="32"/>
      <c r="U63" s="32"/>
      <c r="W63" s="32"/>
      <c r="X63" s="32"/>
    </row>
    <row r="64" spans="1:25" x14ac:dyDescent="0.2">
      <c r="O64" t="s">
        <v>216</v>
      </c>
      <c r="P64" s="32">
        <v>261.89999999999998</v>
      </c>
      <c r="Q64" s="32">
        <v>34.9</v>
      </c>
      <c r="R64" s="32">
        <v>0</v>
      </c>
      <c r="S64" s="32">
        <v>21.9</v>
      </c>
      <c r="T64" s="32">
        <v>205.1</v>
      </c>
      <c r="U64" s="32">
        <v>1353.0000000000005</v>
      </c>
      <c r="V64" s="33">
        <v>0.1935698447893569</v>
      </c>
      <c r="W64" s="32">
        <v>174.10000000000002</v>
      </c>
      <c r="X64" s="32">
        <v>1178.9000000000005</v>
      </c>
      <c r="Y64" s="33">
        <v>0.22215624734922373</v>
      </c>
    </row>
    <row r="67" spans="15:25" x14ac:dyDescent="0.2">
      <c r="P67">
        <v>261.89999999999998</v>
      </c>
      <c r="Q67">
        <v>34.900000000000006</v>
      </c>
      <c r="R67">
        <v>0</v>
      </c>
      <c r="S67">
        <v>21.9</v>
      </c>
      <c r="T67">
        <v>205.1</v>
      </c>
      <c r="U67">
        <v>1353.0000000000005</v>
      </c>
      <c r="V67" s="33">
        <v>0.1935698447893569</v>
      </c>
      <c r="W67">
        <v>174.10000000000002</v>
      </c>
      <c r="X67">
        <v>1178.9000000000001</v>
      </c>
      <c r="Y67" s="33">
        <v>0.22215624734922382</v>
      </c>
    </row>
    <row r="68" spans="15:25" x14ac:dyDescent="0.2">
      <c r="O68" s="259" t="s">
        <v>325</v>
      </c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topLeftCell="A43" workbookViewId="0">
      <selection activeCell="O65" sqref="O65:P69"/>
    </sheetView>
  </sheetViews>
  <sheetFormatPr defaultRowHeight="12.75" x14ac:dyDescent="0.2"/>
  <cols>
    <col min="1" max="1" width="9.140625" style="302"/>
    <col min="2" max="2" width="15.7109375" style="294" customWidth="1"/>
    <col min="3" max="10" width="9.140625" style="294"/>
    <col min="11" max="11" width="11" style="294" customWidth="1"/>
    <col min="12" max="12" width="10.8554687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26" width="2.28515625" style="294" customWidth="1"/>
    <col min="27" max="16384" width="9.140625" style="294"/>
  </cols>
  <sheetData>
    <row r="1" spans="1:26" s="287" customFormat="1" ht="51" x14ac:dyDescent="0.2">
      <c r="A1" s="287" t="s">
        <v>6</v>
      </c>
      <c r="B1" s="287" t="s">
        <v>7</v>
      </c>
      <c r="C1" s="290" t="s">
        <v>0</v>
      </c>
      <c r="D1" s="290" t="s">
        <v>124</v>
      </c>
      <c r="E1" s="290" t="s">
        <v>131</v>
      </c>
      <c r="F1" s="290" t="s">
        <v>3</v>
      </c>
      <c r="G1" s="290" t="s">
        <v>132</v>
      </c>
      <c r="H1" s="290" t="s">
        <v>136</v>
      </c>
      <c r="I1" s="290" t="s">
        <v>5</v>
      </c>
      <c r="J1" s="290" t="s">
        <v>144</v>
      </c>
      <c r="K1" s="290" t="s">
        <v>133</v>
      </c>
      <c r="L1" s="290" t="s">
        <v>134</v>
      </c>
      <c r="M1" s="292"/>
      <c r="N1" s="306" t="s">
        <v>340</v>
      </c>
      <c r="O1" s="288" t="s">
        <v>341</v>
      </c>
      <c r="P1" s="289" t="s">
        <v>0</v>
      </c>
      <c r="Q1" s="290" t="s">
        <v>1</v>
      </c>
      <c r="R1" s="288" t="s">
        <v>342</v>
      </c>
      <c r="S1" s="290" t="s">
        <v>3</v>
      </c>
      <c r="T1" s="290" t="s">
        <v>132</v>
      </c>
      <c r="U1" s="290" t="s">
        <v>136</v>
      </c>
      <c r="V1" s="291" t="s">
        <v>5</v>
      </c>
      <c r="W1" s="290" t="s">
        <v>320</v>
      </c>
      <c r="X1" s="290" t="s">
        <v>133</v>
      </c>
      <c r="Y1" s="291" t="s">
        <v>134</v>
      </c>
      <c r="Z1" s="292"/>
    </row>
    <row r="2" spans="1:26" x14ac:dyDescent="0.2">
      <c r="A2" s="298" t="s">
        <v>8</v>
      </c>
      <c r="B2" s="299" t="s">
        <v>9</v>
      </c>
      <c r="C2" s="294">
        <v>0.6</v>
      </c>
      <c r="D2" s="294">
        <v>0.2</v>
      </c>
      <c r="E2" s="294">
        <v>0</v>
      </c>
      <c r="F2" s="294">
        <v>0.3</v>
      </c>
      <c r="G2" s="294">
        <v>9.9999999999999978E-2</v>
      </c>
      <c r="H2" s="294">
        <v>12</v>
      </c>
      <c r="I2" s="2">
        <v>4.9999999999999996E-2</v>
      </c>
      <c r="J2" s="294">
        <v>0</v>
      </c>
      <c r="K2" s="300">
        <v>12</v>
      </c>
      <c r="L2" s="297">
        <v>4.9999999999999996E-2</v>
      </c>
      <c r="M2" s="292"/>
      <c r="N2" s="314">
        <v>101</v>
      </c>
      <c r="O2" s="294" t="s">
        <v>147</v>
      </c>
      <c r="P2" s="295">
        <v>128</v>
      </c>
      <c r="Q2" s="295">
        <v>14.399999999999999</v>
      </c>
      <c r="R2" s="295">
        <v>0</v>
      </c>
      <c r="S2" s="295">
        <v>24.900000000000002</v>
      </c>
      <c r="T2" s="295">
        <v>88.699999999999989</v>
      </c>
      <c r="U2" s="295">
        <v>481.3</v>
      </c>
      <c r="V2" s="296">
        <v>0.26594639517972157</v>
      </c>
      <c r="W2" s="295">
        <v>87.9</v>
      </c>
      <c r="X2" s="295">
        <v>393.4</v>
      </c>
      <c r="Y2" s="297">
        <v>0.32536858159633963</v>
      </c>
      <c r="Z2" s="292"/>
    </row>
    <row r="3" spans="1:26" x14ac:dyDescent="0.2">
      <c r="A3" s="298" t="s">
        <v>10</v>
      </c>
      <c r="B3" s="299" t="s">
        <v>11</v>
      </c>
      <c r="C3" s="294">
        <v>0</v>
      </c>
      <c r="D3" s="294">
        <v>0.1</v>
      </c>
      <c r="E3" s="294">
        <v>0</v>
      </c>
      <c r="F3" s="294">
        <v>0</v>
      </c>
      <c r="G3" s="294">
        <v>-0.1</v>
      </c>
      <c r="H3" s="294">
        <v>5.5</v>
      </c>
      <c r="I3" s="2">
        <v>0</v>
      </c>
      <c r="J3" s="294">
        <v>4.0999999999999996</v>
      </c>
      <c r="K3" s="300">
        <v>1.4000000000000004</v>
      </c>
      <c r="L3" s="297">
        <v>0</v>
      </c>
      <c r="M3" s="292"/>
      <c r="N3" s="314">
        <v>102</v>
      </c>
      <c r="O3" s="294" t="s">
        <v>148</v>
      </c>
      <c r="P3" s="295">
        <v>26.299999999999997</v>
      </c>
      <c r="Q3" s="295">
        <v>3.8</v>
      </c>
      <c r="R3" s="295">
        <v>0</v>
      </c>
      <c r="S3" s="295">
        <v>0.1</v>
      </c>
      <c r="T3" s="295">
        <v>22.4</v>
      </c>
      <c r="U3" s="295">
        <v>32.700000000000003</v>
      </c>
      <c r="V3" s="296">
        <v>0.80428134556574904</v>
      </c>
      <c r="W3" s="295">
        <v>0</v>
      </c>
      <c r="X3" s="295">
        <v>32.700000000000003</v>
      </c>
      <c r="Y3" s="297">
        <v>0.80428134556574904</v>
      </c>
      <c r="Z3" s="292"/>
    </row>
    <row r="4" spans="1:26" x14ac:dyDescent="0.2">
      <c r="A4" s="298" t="s">
        <v>12</v>
      </c>
      <c r="B4" s="299" t="s">
        <v>13</v>
      </c>
      <c r="C4" s="294">
        <v>4.7</v>
      </c>
      <c r="D4" s="294">
        <v>0.2</v>
      </c>
      <c r="E4" s="294">
        <v>0</v>
      </c>
      <c r="F4" s="294">
        <v>0.89999999999999991</v>
      </c>
      <c r="G4" s="294">
        <v>3.6000000000000005</v>
      </c>
      <c r="H4" s="294">
        <v>17.5</v>
      </c>
      <c r="I4" s="2">
        <v>0.26857142857142857</v>
      </c>
      <c r="J4" s="294">
        <v>2</v>
      </c>
      <c r="K4" s="300">
        <v>15.5</v>
      </c>
      <c r="L4" s="297">
        <v>0.3032258064516129</v>
      </c>
      <c r="M4" s="292"/>
      <c r="N4" s="314">
        <v>103</v>
      </c>
      <c r="O4" s="294" t="s">
        <v>149</v>
      </c>
      <c r="P4" s="295">
        <v>73.7</v>
      </c>
      <c r="Q4" s="295">
        <v>8.7999999999999989</v>
      </c>
      <c r="R4" s="295">
        <v>0</v>
      </c>
      <c r="S4" s="295">
        <v>0.1</v>
      </c>
      <c r="T4" s="295">
        <v>64.8</v>
      </c>
      <c r="U4" s="295">
        <v>84.499999999999986</v>
      </c>
      <c r="V4" s="296">
        <v>0.87218934911242618</v>
      </c>
      <c r="W4" s="295">
        <v>0</v>
      </c>
      <c r="X4" s="295">
        <v>84.499999999999986</v>
      </c>
      <c r="Y4" s="297">
        <v>0.87218934911242618</v>
      </c>
      <c r="Z4" s="292"/>
    </row>
    <row r="5" spans="1:26" x14ac:dyDescent="0.2">
      <c r="A5" s="298" t="s">
        <v>14</v>
      </c>
      <c r="B5" s="299" t="s">
        <v>15</v>
      </c>
      <c r="C5" s="294">
        <v>324.40000000000003</v>
      </c>
      <c r="D5" s="294">
        <v>57.099999999999994</v>
      </c>
      <c r="E5" s="294">
        <v>0</v>
      </c>
      <c r="F5" s="294">
        <v>106.2</v>
      </c>
      <c r="G5" s="294">
        <v>161.10000000000002</v>
      </c>
      <c r="H5" s="294">
        <v>1052.4000000000001</v>
      </c>
      <c r="I5" s="2">
        <v>0.30824781451919425</v>
      </c>
      <c r="J5" s="294">
        <v>22.499999999999996</v>
      </c>
      <c r="K5" s="300">
        <v>1029.9000000000001</v>
      </c>
      <c r="L5" s="297">
        <v>0.31498203709097972</v>
      </c>
      <c r="M5" s="292"/>
      <c r="N5" s="314">
        <v>104</v>
      </c>
      <c r="O5" s="294" t="s">
        <v>150</v>
      </c>
      <c r="P5" s="295">
        <v>65.7</v>
      </c>
      <c r="Q5" s="295">
        <v>4.0999999999999996</v>
      </c>
      <c r="R5" s="295">
        <v>0</v>
      </c>
      <c r="S5" s="295">
        <v>2.2999999999999998</v>
      </c>
      <c r="T5" s="295">
        <v>59.3</v>
      </c>
      <c r="U5" s="295">
        <v>108.30000000000001</v>
      </c>
      <c r="V5" s="296">
        <v>0.60664819944598336</v>
      </c>
      <c r="W5" s="295">
        <v>6.0999999999999988</v>
      </c>
      <c r="X5" s="295">
        <v>102.20000000000002</v>
      </c>
      <c r="Y5" s="297">
        <v>0.64285714285714279</v>
      </c>
      <c r="Z5" s="292"/>
    </row>
    <row r="6" spans="1:26" x14ac:dyDescent="0.2">
      <c r="A6" s="298" t="s">
        <v>16</v>
      </c>
      <c r="B6" s="299" t="s">
        <v>17</v>
      </c>
      <c r="C6" s="294">
        <v>0</v>
      </c>
      <c r="D6" s="294">
        <v>0.5</v>
      </c>
      <c r="E6" s="294">
        <v>0</v>
      </c>
      <c r="F6" s="294">
        <v>0.1</v>
      </c>
      <c r="G6" s="294">
        <v>-0.6</v>
      </c>
      <c r="H6" s="294">
        <v>10.199999999999999</v>
      </c>
      <c r="I6" s="2">
        <v>0</v>
      </c>
      <c r="J6" s="294">
        <v>1</v>
      </c>
      <c r="K6" s="300">
        <v>9.1999999999999993</v>
      </c>
      <c r="L6" s="297">
        <v>0</v>
      </c>
      <c r="M6" s="292"/>
      <c r="N6" s="314">
        <v>201</v>
      </c>
      <c r="O6" s="294" t="s">
        <v>151</v>
      </c>
      <c r="P6" s="295">
        <v>69.899999999999991</v>
      </c>
      <c r="Q6" s="295">
        <v>2.3000000000000003</v>
      </c>
      <c r="R6" s="295">
        <v>0</v>
      </c>
      <c r="S6" s="295">
        <v>3</v>
      </c>
      <c r="T6" s="295">
        <v>64.599999999999994</v>
      </c>
      <c r="U6" s="295">
        <v>87.199999999999989</v>
      </c>
      <c r="V6" s="296">
        <v>0.80160550458715596</v>
      </c>
      <c r="W6" s="295">
        <v>2</v>
      </c>
      <c r="X6" s="295">
        <v>85.199999999999989</v>
      </c>
      <c r="Y6" s="297">
        <v>0.82042253521126762</v>
      </c>
      <c r="Z6" s="292"/>
    </row>
    <row r="7" spans="1:26" x14ac:dyDescent="0.2">
      <c r="A7" s="298" t="s">
        <v>18</v>
      </c>
      <c r="B7" s="299" t="s">
        <v>19</v>
      </c>
      <c r="C7" s="294">
        <v>198.1</v>
      </c>
      <c r="D7" s="294">
        <v>8.6</v>
      </c>
      <c r="E7" s="294">
        <v>0</v>
      </c>
      <c r="F7" s="294">
        <v>42</v>
      </c>
      <c r="G7" s="294">
        <v>147.5</v>
      </c>
      <c r="H7" s="294">
        <v>1161.0999999999999</v>
      </c>
      <c r="I7" s="2">
        <v>0.17061407286194127</v>
      </c>
      <c r="J7" s="294">
        <v>132.19999999999999</v>
      </c>
      <c r="K7" s="300">
        <v>1028.8999999999999</v>
      </c>
      <c r="L7" s="297">
        <v>0.19253571775682771</v>
      </c>
      <c r="M7" s="292"/>
      <c r="N7" s="314">
        <v>202</v>
      </c>
      <c r="O7" s="294" t="s">
        <v>152</v>
      </c>
      <c r="P7" s="295">
        <v>5</v>
      </c>
      <c r="Q7" s="295">
        <v>0.30000000000000004</v>
      </c>
      <c r="R7" s="295">
        <v>0</v>
      </c>
      <c r="S7" s="295">
        <v>0.3</v>
      </c>
      <c r="T7" s="295">
        <v>4.3999999999999995</v>
      </c>
      <c r="U7" s="295">
        <v>15</v>
      </c>
      <c r="V7" s="296">
        <v>0.33333333333333331</v>
      </c>
      <c r="W7" s="295">
        <v>0</v>
      </c>
      <c r="X7" s="295">
        <v>15</v>
      </c>
      <c r="Y7" s="297">
        <v>0.33333333333333331</v>
      </c>
      <c r="Z7" s="292"/>
    </row>
    <row r="8" spans="1:26" x14ac:dyDescent="0.2">
      <c r="A8" s="298" t="s">
        <v>20</v>
      </c>
      <c r="B8" s="299" t="s">
        <v>21</v>
      </c>
      <c r="C8" s="294">
        <v>0</v>
      </c>
      <c r="D8" s="294">
        <v>0.7</v>
      </c>
      <c r="E8" s="294">
        <v>0</v>
      </c>
      <c r="F8" s="294">
        <v>0.1</v>
      </c>
      <c r="G8" s="294">
        <v>-0.79999999999999993</v>
      </c>
      <c r="H8" s="294">
        <v>68.600000000000009</v>
      </c>
      <c r="I8" s="2">
        <v>0</v>
      </c>
      <c r="J8" s="294">
        <v>0</v>
      </c>
      <c r="K8" s="300">
        <v>68.600000000000009</v>
      </c>
      <c r="L8" s="297">
        <v>0</v>
      </c>
      <c r="M8" s="292"/>
      <c r="N8" s="314">
        <v>301</v>
      </c>
      <c r="O8" s="294" t="s">
        <v>153</v>
      </c>
      <c r="P8" s="295">
        <v>487.6</v>
      </c>
      <c r="Q8" s="295">
        <v>58.3</v>
      </c>
      <c r="R8" s="295">
        <v>5.4</v>
      </c>
      <c r="S8" s="295">
        <v>4.8999999999999995</v>
      </c>
      <c r="T8" s="295">
        <v>419.00000000000006</v>
      </c>
      <c r="U8" s="295">
        <v>534.30000000000007</v>
      </c>
      <c r="V8" s="296">
        <v>0.91259591989518984</v>
      </c>
      <c r="W8" s="295">
        <v>0</v>
      </c>
      <c r="X8" s="295">
        <v>534.30000000000007</v>
      </c>
      <c r="Y8" s="297">
        <v>0.91259591989518984</v>
      </c>
      <c r="Z8" s="292"/>
    </row>
    <row r="9" spans="1:26" x14ac:dyDescent="0.2">
      <c r="A9" s="298" t="s">
        <v>22</v>
      </c>
      <c r="B9" s="299" t="s">
        <v>23</v>
      </c>
      <c r="C9" s="294">
        <v>21.8</v>
      </c>
      <c r="D9" s="294">
        <v>3.1</v>
      </c>
      <c r="E9" s="294">
        <v>0</v>
      </c>
      <c r="F9" s="294">
        <v>0</v>
      </c>
      <c r="G9" s="294">
        <v>18.7</v>
      </c>
      <c r="H9" s="294">
        <v>22</v>
      </c>
      <c r="I9" s="2">
        <v>0.99090909090909096</v>
      </c>
      <c r="J9" s="294">
        <v>0</v>
      </c>
      <c r="K9" s="300">
        <v>22</v>
      </c>
      <c r="L9" s="297">
        <v>0.99090909090909096</v>
      </c>
      <c r="M9" s="292"/>
      <c r="N9" s="314">
        <v>302</v>
      </c>
      <c r="O9" s="294" t="s">
        <v>154</v>
      </c>
      <c r="P9" s="295">
        <v>352.69999999999993</v>
      </c>
      <c r="Q9" s="295">
        <v>31.100000000000005</v>
      </c>
      <c r="R9" s="295">
        <v>0</v>
      </c>
      <c r="S9" s="295">
        <v>0</v>
      </c>
      <c r="T9" s="295">
        <v>321.60000000000002</v>
      </c>
      <c r="U9" s="295">
        <v>379.39999999999992</v>
      </c>
      <c r="V9" s="296">
        <v>0.92962572482867689</v>
      </c>
      <c r="W9" s="295">
        <v>0</v>
      </c>
      <c r="X9" s="295">
        <v>379.39999999999992</v>
      </c>
      <c r="Y9" s="297">
        <v>0.92962572482867689</v>
      </c>
      <c r="Z9" s="292"/>
    </row>
    <row r="10" spans="1:26" x14ac:dyDescent="0.2">
      <c r="A10" s="298" t="s">
        <v>24</v>
      </c>
      <c r="B10" s="299" t="s">
        <v>25</v>
      </c>
      <c r="C10" s="294">
        <v>1.1000000000000001</v>
      </c>
      <c r="D10" s="294">
        <v>0.4</v>
      </c>
      <c r="E10" s="294">
        <v>0</v>
      </c>
      <c r="F10" s="294">
        <v>0.1</v>
      </c>
      <c r="G10" s="294">
        <v>0.60000000000000009</v>
      </c>
      <c r="H10" s="294">
        <v>11.1</v>
      </c>
      <c r="I10" s="2">
        <v>9.9099099099099114E-2</v>
      </c>
      <c r="J10" s="294">
        <v>0</v>
      </c>
      <c r="K10" s="300">
        <v>11.1</v>
      </c>
      <c r="L10" s="297">
        <v>9.9099099099099114E-2</v>
      </c>
      <c r="M10" s="292"/>
      <c r="N10" s="314">
        <v>401</v>
      </c>
      <c r="O10" s="294" t="s">
        <v>93</v>
      </c>
      <c r="P10" s="295">
        <v>264</v>
      </c>
      <c r="Q10" s="295">
        <v>19.600000000000001</v>
      </c>
      <c r="R10" s="295">
        <v>0</v>
      </c>
      <c r="S10" s="295">
        <v>0</v>
      </c>
      <c r="T10" s="295">
        <v>244.39999999999998</v>
      </c>
      <c r="U10" s="295">
        <v>312.5</v>
      </c>
      <c r="V10" s="296">
        <v>0.8448</v>
      </c>
      <c r="W10" s="295">
        <v>0</v>
      </c>
      <c r="X10" s="295">
        <v>312.5</v>
      </c>
      <c r="Y10" s="297">
        <v>0.8448</v>
      </c>
      <c r="Z10" s="292"/>
    </row>
    <row r="11" spans="1:26" x14ac:dyDescent="0.2">
      <c r="A11" s="298" t="s">
        <v>26</v>
      </c>
      <c r="B11" s="299" t="s">
        <v>27</v>
      </c>
      <c r="C11" s="294">
        <v>1339.9000000000003</v>
      </c>
      <c r="D11" s="294">
        <v>411.60000000000008</v>
      </c>
      <c r="E11" s="294">
        <v>161.69999999999999</v>
      </c>
      <c r="F11" s="294">
        <v>100.8</v>
      </c>
      <c r="G11" s="294">
        <v>665.8000000000003</v>
      </c>
      <c r="H11" s="294">
        <v>4242.0000000000009</v>
      </c>
      <c r="I11" s="2">
        <v>0.31586515794436587</v>
      </c>
      <c r="J11" s="294">
        <v>0</v>
      </c>
      <c r="K11" s="300">
        <v>4242.0000000000009</v>
      </c>
      <c r="L11" s="297">
        <v>0.31586515794436587</v>
      </c>
      <c r="M11" s="292"/>
      <c r="N11" s="314">
        <v>402</v>
      </c>
      <c r="O11" s="294" t="s">
        <v>155</v>
      </c>
      <c r="P11" s="295">
        <v>4.5999999999999996</v>
      </c>
      <c r="Q11" s="295">
        <v>1.1000000000000001</v>
      </c>
      <c r="R11" s="295">
        <v>0</v>
      </c>
      <c r="S11" s="295">
        <v>0</v>
      </c>
      <c r="T11" s="295">
        <v>3.5</v>
      </c>
      <c r="U11" s="295">
        <v>9.1999999999999993</v>
      </c>
      <c r="V11" s="296">
        <v>0.5</v>
      </c>
      <c r="W11" s="295">
        <v>0</v>
      </c>
      <c r="X11" s="295">
        <v>9.1999999999999993</v>
      </c>
      <c r="Y11" s="297">
        <v>0.5</v>
      </c>
      <c r="Z11" s="292"/>
    </row>
    <row r="12" spans="1:26" x14ac:dyDescent="0.2">
      <c r="A12" s="298" t="s">
        <v>28</v>
      </c>
      <c r="B12" s="299" t="s">
        <v>29</v>
      </c>
      <c r="C12" s="294">
        <v>275.10000000000002</v>
      </c>
      <c r="D12" s="294">
        <v>20.8</v>
      </c>
      <c r="E12" s="294">
        <v>0</v>
      </c>
      <c r="F12" s="294">
        <v>42</v>
      </c>
      <c r="G12" s="294">
        <v>212.3</v>
      </c>
      <c r="H12" s="294">
        <v>940.30000000000007</v>
      </c>
      <c r="I12" s="2">
        <v>0.29256620227586938</v>
      </c>
      <c r="J12" s="294">
        <v>53.199999999999996</v>
      </c>
      <c r="K12" s="300">
        <v>887.1</v>
      </c>
      <c r="L12" s="297">
        <v>0.31011159959418333</v>
      </c>
      <c r="M12" s="292"/>
      <c r="N12" s="314">
        <v>403</v>
      </c>
      <c r="O12" s="294" t="s">
        <v>156</v>
      </c>
      <c r="P12" s="295">
        <v>131.89999999999998</v>
      </c>
      <c r="Q12" s="295">
        <v>14.9</v>
      </c>
      <c r="R12" s="295">
        <v>0</v>
      </c>
      <c r="S12" s="295">
        <v>0</v>
      </c>
      <c r="T12" s="295">
        <v>117</v>
      </c>
      <c r="U12" s="295">
        <v>147.1</v>
      </c>
      <c r="V12" s="296">
        <v>0.89666893269884418</v>
      </c>
      <c r="W12" s="295">
        <v>5.7</v>
      </c>
      <c r="X12" s="295">
        <v>141.4</v>
      </c>
      <c r="Y12" s="297">
        <v>0.93281471004243266</v>
      </c>
      <c r="Z12" s="292"/>
    </row>
    <row r="13" spans="1:26" x14ac:dyDescent="0.2">
      <c r="A13" s="298" t="s">
        <v>30</v>
      </c>
      <c r="B13" s="299" t="s">
        <v>31</v>
      </c>
      <c r="C13" s="294">
        <v>66.900000000000006</v>
      </c>
      <c r="D13" s="294">
        <v>8.1</v>
      </c>
      <c r="E13" s="294">
        <v>0</v>
      </c>
      <c r="F13" s="294">
        <v>0</v>
      </c>
      <c r="G13" s="294">
        <v>58.800000000000004</v>
      </c>
      <c r="H13" s="294">
        <v>70.399999999999991</v>
      </c>
      <c r="I13" s="2">
        <v>0.95028409090909105</v>
      </c>
      <c r="J13" s="294">
        <v>0</v>
      </c>
      <c r="K13" s="300">
        <v>70.399999999999991</v>
      </c>
      <c r="L13" s="297">
        <v>0.95028409090909105</v>
      </c>
      <c r="M13" s="292"/>
      <c r="N13" s="314">
        <v>404</v>
      </c>
      <c r="O13" s="294" t="s">
        <v>81</v>
      </c>
      <c r="P13" s="295">
        <v>38</v>
      </c>
      <c r="Q13" s="295">
        <v>3.6</v>
      </c>
      <c r="R13" s="295">
        <v>0</v>
      </c>
      <c r="S13" s="295">
        <v>0</v>
      </c>
      <c r="T13" s="295">
        <v>34.4</v>
      </c>
      <c r="U13" s="295">
        <v>186.4</v>
      </c>
      <c r="V13" s="296">
        <v>0.20386266094420599</v>
      </c>
      <c r="W13" s="295">
        <v>0</v>
      </c>
      <c r="X13" s="295">
        <v>186.4</v>
      </c>
      <c r="Y13" s="297">
        <v>0.20386266094420599</v>
      </c>
      <c r="Z13" s="292"/>
    </row>
    <row r="14" spans="1:26" x14ac:dyDescent="0.2">
      <c r="A14" s="298" t="s">
        <v>32</v>
      </c>
      <c r="B14" s="299" t="s">
        <v>33</v>
      </c>
      <c r="C14" s="294">
        <v>0</v>
      </c>
      <c r="D14" s="294">
        <v>0.2</v>
      </c>
      <c r="E14" s="294">
        <v>0</v>
      </c>
      <c r="F14" s="294">
        <v>0</v>
      </c>
      <c r="G14" s="294">
        <v>-0.2</v>
      </c>
      <c r="H14" s="294">
        <v>2576.5</v>
      </c>
      <c r="I14" s="2">
        <v>0</v>
      </c>
      <c r="J14" s="294">
        <v>98</v>
      </c>
      <c r="K14" s="300">
        <v>2478.5</v>
      </c>
      <c r="L14" s="297">
        <v>0</v>
      </c>
      <c r="M14" s="292"/>
      <c r="N14" s="314">
        <v>501</v>
      </c>
      <c r="O14" s="294" t="s">
        <v>157</v>
      </c>
      <c r="P14" s="295">
        <v>56.400000000000006</v>
      </c>
      <c r="Q14" s="295">
        <v>6.8999999999999986</v>
      </c>
      <c r="R14" s="295">
        <v>0</v>
      </c>
      <c r="S14" s="295">
        <v>3.3</v>
      </c>
      <c r="T14" s="295">
        <v>46.199999999999996</v>
      </c>
      <c r="U14" s="295">
        <v>217.6</v>
      </c>
      <c r="V14" s="296">
        <v>0.25919117647058826</v>
      </c>
      <c r="W14" s="295">
        <v>4.5</v>
      </c>
      <c r="X14" s="295">
        <v>213.1</v>
      </c>
      <c r="Y14" s="297">
        <v>0.26466447677146882</v>
      </c>
      <c r="Z14" s="292"/>
    </row>
    <row r="15" spans="1:26" x14ac:dyDescent="0.2">
      <c r="A15" s="298" t="s">
        <v>34</v>
      </c>
      <c r="B15" s="299" t="s">
        <v>35</v>
      </c>
      <c r="C15" s="294">
        <v>59.099999999999994</v>
      </c>
      <c r="D15" s="294">
        <v>9.4999999999999982</v>
      </c>
      <c r="E15" s="294">
        <v>0</v>
      </c>
      <c r="F15" s="294">
        <v>0</v>
      </c>
      <c r="G15" s="294">
        <v>49.599999999999994</v>
      </c>
      <c r="H15" s="294">
        <v>87.299999999999983</v>
      </c>
      <c r="I15" s="2">
        <v>0.67697594501718217</v>
      </c>
      <c r="J15" s="294">
        <v>0</v>
      </c>
      <c r="K15" s="300">
        <v>87.299999999999983</v>
      </c>
      <c r="L15" s="297">
        <v>0.67697594501718217</v>
      </c>
      <c r="M15" s="292"/>
      <c r="N15" s="314">
        <v>502</v>
      </c>
      <c r="O15" s="294" t="s">
        <v>158</v>
      </c>
      <c r="P15" s="295">
        <v>0.7</v>
      </c>
      <c r="Q15" s="295">
        <v>0.30000000000000004</v>
      </c>
      <c r="R15" s="295">
        <v>0</v>
      </c>
      <c r="S15" s="295">
        <v>0.30000000000000004</v>
      </c>
      <c r="T15" s="295">
        <v>9.9999999999999978E-2</v>
      </c>
      <c r="U15" s="295">
        <v>6.3999999999999995</v>
      </c>
      <c r="V15" s="296">
        <v>0.109375</v>
      </c>
      <c r="W15" s="295">
        <v>0</v>
      </c>
      <c r="X15" s="295">
        <v>6.3999999999999995</v>
      </c>
      <c r="Y15" s="297">
        <v>0.109375</v>
      </c>
      <c r="Z15" s="292"/>
    </row>
    <row r="16" spans="1:26" x14ac:dyDescent="0.2">
      <c r="A16" s="298" t="s">
        <v>36</v>
      </c>
      <c r="B16" s="299" t="s">
        <v>37</v>
      </c>
      <c r="C16" s="294">
        <v>749.80000000000007</v>
      </c>
      <c r="D16" s="294">
        <v>312.00000000000006</v>
      </c>
      <c r="E16" s="294">
        <v>677.1</v>
      </c>
      <c r="F16" s="294">
        <v>151.30000000000001</v>
      </c>
      <c r="G16" s="294">
        <v>-390.6</v>
      </c>
      <c r="H16" s="294">
        <v>3809.8999999999996</v>
      </c>
      <c r="I16" s="2">
        <v>0.19680306569726244</v>
      </c>
      <c r="J16" s="294">
        <v>4.5</v>
      </c>
      <c r="K16" s="300">
        <v>3805.3999999999996</v>
      </c>
      <c r="L16" s="297">
        <v>0.19703579124402168</v>
      </c>
      <c r="M16" s="292"/>
      <c r="N16" s="314">
        <v>503</v>
      </c>
      <c r="O16" s="294" t="s">
        <v>159</v>
      </c>
      <c r="P16" s="295">
        <v>228.1</v>
      </c>
      <c r="Q16" s="295">
        <v>21.4</v>
      </c>
      <c r="R16" s="295">
        <v>0</v>
      </c>
      <c r="S16" s="295">
        <v>22.099999999999998</v>
      </c>
      <c r="T16" s="295">
        <v>184.6</v>
      </c>
      <c r="U16" s="295">
        <v>407.59999999999997</v>
      </c>
      <c r="V16" s="296">
        <v>0.55961727183513255</v>
      </c>
      <c r="W16" s="295">
        <v>4.7</v>
      </c>
      <c r="X16" s="295">
        <v>402.9</v>
      </c>
      <c r="Y16" s="297">
        <v>0.56614544551998014</v>
      </c>
      <c r="Z16" s="292"/>
    </row>
    <row r="17" spans="1:26" x14ac:dyDescent="0.2">
      <c r="A17" s="298" t="s">
        <v>38</v>
      </c>
      <c r="B17" s="299" t="s">
        <v>39</v>
      </c>
      <c r="C17" s="294">
        <v>604.9</v>
      </c>
      <c r="D17" s="294">
        <v>132.09999999999997</v>
      </c>
      <c r="E17" s="294">
        <v>0</v>
      </c>
      <c r="F17" s="294">
        <v>39.1</v>
      </c>
      <c r="G17" s="294">
        <v>433.70000000000005</v>
      </c>
      <c r="H17" s="294">
        <v>1534.6</v>
      </c>
      <c r="I17" s="2">
        <v>0.3941743776879969</v>
      </c>
      <c r="J17" s="294">
        <v>0</v>
      </c>
      <c r="K17" s="300">
        <v>1534.6</v>
      </c>
      <c r="L17" s="297">
        <v>0.3941743776879969</v>
      </c>
      <c r="M17" s="292"/>
      <c r="N17" s="314">
        <v>504</v>
      </c>
      <c r="O17" s="294" t="s">
        <v>160</v>
      </c>
      <c r="P17" s="295">
        <v>180.4</v>
      </c>
      <c r="Q17" s="295">
        <v>7.6</v>
      </c>
      <c r="R17" s="295">
        <v>0</v>
      </c>
      <c r="S17" s="295">
        <v>18.100000000000001</v>
      </c>
      <c r="T17" s="295">
        <v>154.69999999999999</v>
      </c>
      <c r="U17" s="295">
        <v>263.69999999999993</v>
      </c>
      <c r="V17" s="296">
        <v>0.68411073189230209</v>
      </c>
      <c r="W17" s="295">
        <v>0</v>
      </c>
      <c r="X17" s="295">
        <v>263.69999999999993</v>
      </c>
      <c r="Y17" s="297">
        <v>0.68411073189230209</v>
      </c>
      <c r="Z17" s="292"/>
    </row>
    <row r="18" spans="1:26" x14ac:dyDescent="0.2">
      <c r="A18" s="298" t="s">
        <v>40</v>
      </c>
      <c r="B18" s="299" t="s">
        <v>41</v>
      </c>
      <c r="C18" s="294">
        <v>34</v>
      </c>
      <c r="D18" s="294">
        <v>2.8</v>
      </c>
      <c r="E18" s="294">
        <v>0</v>
      </c>
      <c r="F18" s="294">
        <v>0.2</v>
      </c>
      <c r="G18" s="294">
        <v>31</v>
      </c>
      <c r="H18" s="294">
        <v>42.5</v>
      </c>
      <c r="I18" s="2">
        <v>0.8</v>
      </c>
      <c r="J18" s="294">
        <v>0</v>
      </c>
      <c r="K18" s="300">
        <v>42.5</v>
      </c>
      <c r="L18" s="297">
        <v>0.8</v>
      </c>
      <c r="M18" s="292"/>
      <c r="N18" s="314">
        <v>505</v>
      </c>
      <c r="O18" s="294" t="s">
        <v>161</v>
      </c>
      <c r="P18" s="295">
        <v>44.300000000000004</v>
      </c>
      <c r="Q18" s="295">
        <v>3.5999999999999996</v>
      </c>
      <c r="R18" s="295">
        <v>0</v>
      </c>
      <c r="S18" s="295">
        <v>0.2</v>
      </c>
      <c r="T18" s="295">
        <v>40.499999999999993</v>
      </c>
      <c r="U18" s="295">
        <v>53.300000000000004</v>
      </c>
      <c r="V18" s="296">
        <v>0.83114446529080677</v>
      </c>
      <c r="W18" s="295">
        <v>0</v>
      </c>
      <c r="X18" s="295">
        <v>53.300000000000004</v>
      </c>
      <c r="Y18" s="297">
        <v>0.83114446529080677</v>
      </c>
      <c r="Z18" s="292"/>
    </row>
    <row r="19" spans="1:26" x14ac:dyDescent="0.2">
      <c r="A19" s="298" t="s">
        <v>42</v>
      </c>
      <c r="B19" s="299" t="s">
        <v>43</v>
      </c>
      <c r="C19" s="294">
        <v>46.5</v>
      </c>
      <c r="D19" s="294">
        <v>5.6</v>
      </c>
      <c r="E19" s="294">
        <v>0</v>
      </c>
      <c r="F19" s="294">
        <v>2.8000000000000003</v>
      </c>
      <c r="G19" s="294">
        <v>38.1</v>
      </c>
      <c r="H19" s="294">
        <v>161.79999999999998</v>
      </c>
      <c r="I19" s="2">
        <v>0.28739184177997529</v>
      </c>
      <c r="J19" s="294">
        <v>2.8</v>
      </c>
      <c r="K19" s="300">
        <v>158.99999999999997</v>
      </c>
      <c r="L19" s="297">
        <v>0.29245283018867929</v>
      </c>
      <c r="M19" s="292"/>
      <c r="N19" s="314">
        <v>506</v>
      </c>
      <c r="O19" s="294" t="s">
        <v>162</v>
      </c>
      <c r="P19" s="295">
        <v>453.90000000000009</v>
      </c>
      <c r="Q19" s="295">
        <v>18.500000000000004</v>
      </c>
      <c r="R19" s="295">
        <v>0</v>
      </c>
      <c r="S19" s="295">
        <v>49.400000000000006</v>
      </c>
      <c r="T19" s="295">
        <v>386</v>
      </c>
      <c r="U19" s="295">
        <v>1839.3000000000002</v>
      </c>
      <c r="V19" s="296">
        <v>0.24677866579677055</v>
      </c>
      <c r="W19" s="295">
        <v>116.1</v>
      </c>
      <c r="X19" s="295">
        <v>1723.2000000000003</v>
      </c>
      <c r="Y19" s="297">
        <v>0.26340529247910865</v>
      </c>
      <c r="Z19" s="292"/>
    </row>
    <row r="20" spans="1:26" x14ac:dyDescent="0.2">
      <c r="A20" s="298" t="s">
        <v>44</v>
      </c>
      <c r="B20" s="299" t="s">
        <v>45</v>
      </c>
      <c r="C20" s="294">
        <v>29.4</v>
      </c>
      <c r="D20" s="294">
        <v>3.3000000000000003</v>
      </c>
      <c r="E20" s="294">
        <v>0</v>
      </c>
      <c r="F20" s="294">
        <v>0</v>
      </c>
      <c r="G20" s="294">
        <v>26.099999999999998</v>
      </c>
      <c r="H20" s="294">
        <v>50.5</v>
      </c>
      <c r="I20" s="2">
        <v>0.58217821782178214</v>
      </c>
      <c r="J20" s="294">
        <v>3.3</v>
      </c>
      <c r="K20" s="300">
        <v>47.2</v>
      </c>
      <c r="L20" s="297">
        <v>0.62288135593220328</v>
      </c>
      <c r="M20" s="292"/>
      <c r="N20" s="314">
        <v>507</v>
      </c>
      <c r="O20" s="294" t="s">
        <v>163</v>
      </c>
      <c r="P20" s="295">
        <v>448.79999999999995</v>
      </c>
      <c r="Q20" s="295">
        <v>72</v>
      </c>
      <c r="R20" s="295">
        <v>0</v>
      </c>
      <c r="S20" s="295">
        <v>140.6</v>
      </c>
      <c r="T20" s="295">
        <v>236.2</v>
      </c>
      <c r="U20" s="295">
        <v>2017.4999999999998</v>
      </c>
      <c r="V20" s="296">
        <v>0.22245353159851303</v>
      </c>
      <c r="W20" s="295">
        <v>179.70000000000002</v>
      </c>
      <c r="X20" s="295">
        <v>1837.7999999999997</v>
      </c>
      <c r="Y20" s="297">
        <v>0.24420502775057135</v>
      </c>
      <c r="Z20" s="292"/>
    </row>
    <row r="21" spans="1:26" x14ac:dyDescent="0.2">
      <c r="A21" s="298" t="s">
        <v>46</v>
      </c>
      <c r="B21" s="299" t="s">
        <v>47</v>
      </c>
      <c r="C21" s="294">
        <v>532.4</v>
      </c>
      <c r="D21" s="294">
        <v>76.400000000000006</v>
      </c>
      <c r="E21" s="294">
        <v>0</v>
      </c>
      <c r="F21" s="294">
        <v>23.2</v>
      </c>
      <c r="G21" s="294">
        <v>432.79999999999995</v>
      </c>
      <c r="H21" s="294">
        <v>998.59999999999991</v>
      </c>
      <c r="I21" s="2">
        <v>0.53314640496695376</v>
      </c>
      <c r="J21" s="294">
        <v>0</v>
      </c>
      <c r="K21" s="300">
        <v>998.59999999999991</v>
      </c>
      <c r="L21" s="297">
        <v>0.53314640496695376</v>
      </c>
      <c r="M21" s="292"/>
      <c r="N21" s="314">
        <v>508</v>
      </c>
      <c r="O21" s="294" t="s">
        <v>164</v>
      </c>
      <c r="P21" s="295">
        <v>17.399999999999999</v>
      </c>
      <c r="Q21" s="295">
        <v>3.6</v>
      </c>
      <c r="R21" s="295">
        <v>0</v>
      </c>
      <c r="S21" s="295">
        <v>10.199999999999999</v>
      </c>
      <c r="T21" s="295">
        <v>3.6000000000000005</v>
      </c>
      <c r="U21" s="295">
        <v>221.39999999999998</v>
      </c>
      <c r="V21" s="296">
        <v>7.8590785907859076E-2</v>
      </c>
      <c r="W21" s="295">
        <v>0.30000000000000004</v>
      </c>
      <c r="X21" s="295">
        <v>221.09999999999997</v>
      </c>
      <c r="Y21" s="297">
        <v>7.8697421981004073E-2</v>
      </c>
      <c r="Z21" s="292"/>
    </row>
    <row r="22" spans="1:26" x14ac:dyDescent="0.2">
      <c r="A22" s="298" t="s">
        <v>48</v>
      </c>
      <c r="B22" s="299" t="s">
        <v>49</v>
      </c>
      <c r="C22" s="294">
        <v>5.0999999999999996</v>
      </c>
      <c r="D22" s="294">
        <v>0.60000000000000009</v>
      </c>
      <c r="E22" s="294">
        <v>0</v>
      </c>
      <c r="F22" s="294">
        <v>0</v>
      </c>
      <c r="G22" s="294">
        <v>4.5</v>
      </c>
      <c r="H22" s="294">
        <v>8.6</v>
      </c>
      <c r="I22" s="2">
        <v>0.59302325581395343</v>
      </c>
      <c r="J22" s="294">
        <v>0</v>
      </c>
      <c r="K22" s="300">
        <v>8.6</v>
      </c>
      <c r="L22" s="297">
        <v>0.59302325581395343</v>
      </c>
      <c r="M22" s="292"/>
      <c r="N22" s="314">
        <v>509</v>
      </c>
      <c r="O22" s="294" t="s">
        <v>165</v>
      </c>
      <c r="P22" s="295">
        <v>181.8</v>
      </c>
      <c r="Q22" s="295">
        <v>20.400000000000002</v>
      </c>
      <c r="R22" s="295">
        <v>0</v>
      </c>
      <c r="S22" s="295">
        <v>22.2</v>
      </c>
      <c r="T22" s="295">
        <v>139.19999999999999</v>
      </c>
      <c r="U22" s="295">
        <v>567.1</v>
      </c>
      <c r="V22" s="296">
        <v>0.32057838123787691</v>
      </c>
      <c r="W22" s="295">
        <v>0</v>
      </c>
      <c r="X22" s="295">
        <v>567.1</v>
      </c>
      <c r="Y22" s="297">
        <v>0.32057838123787691</v>
      </c>
      <c r="Z22" s="292"/>
    </row>
    <row r="23" spans="1:26" x14ac:dyDescent="0.2">
      <c r="A23" s="298" t="s">
        <v>50</v>
      </c>
      <c r="B23" s="299" t="s">
        <v>51</v>
      </c>
      <c r="C23" s="294">
        <v>3.9</v>
      </c>
      <c r="D23" s="294">
        <v>0</v>
      </c>
      <c r="E23" s="294">
        <v>0</v>
      </c>
      <c r="F23" s="294">
        <v>0</v>
      </c>
      <c r="G23" s="294">
        <v>3.9</v>
      </c>
      <c r="H23" s="294">
        <v>3.9</v>
      </c>
      <c r="I23" s="2">
        <v>1</v>
      </c>
      <c r="J23" s="294">
        <v>0</v>
      </c>
      <c r="K23" s="300">
        <v>3.9</v>
      </c>
      <c r="L23" s="297">
        <v>1</v>
      </c>
      <c r="M23" s="292"/>
      <c r="N23" s="314">
        <v>510</v>
      </c>
      <c r="O23" s="294" t="s">
        <v>166</v>
      </c>
      <c r="P23" s="295">
        <v>25.8</v>
      </c>
      <c r="Q23" s="295">
        <v>0</v>
      </c>
      <c r="R23" s="295">
        <v>0</v>
      </c>
      <c r="S23" s="295">
        <v>3.3</v>
      </c>
      <c r="T23" s="295">
        <v>22.5</v>
      </c>
      <c r="U23" s="295">
        <v>368.8</v>
      </c>
      <c r="V23" s="296">
        <v>6.9956616052060744E-2</v>
      </c>
      <c r="W23" s="295">
        <v>16</v>
      </c>
      <c r="X23" s="295">
        <v>352.8</v>
      </c>
      <c r="Y23" s="297">
        <v>7.312925170068027E-2</v>
      </c>
      <c r="Z23" s="292"/>
    </row>
    <row r="24" spans="1:26" x14ac:dyDescent="0.2">
      <c r="A24" s="298" t="s">
        <v>52</v>
      </c>
      <c r="B24" s="299" t="s">
        <v>53</v>
      </c>
      <c r="C24" s="294">
        <v>22.999999999999996</v>
      </c>
      <c r="D24" s="294">
        <v>1.7</v>
      </c>
      <c r="E24" s="294">
        <v>0</v>
      </c>
      <c r="F24" s="294">
        <v>0.5</v>
      </c>
      <c r="G24" s="294">
        <v>20.799999999999997</v>
      </c>
      <c r="H24" s="294">
        <v>44.79999999999999</v>
      </c>
      <c r="I24" s="2">
        <v>0.51339285714285721</v>
      </c>
      <c r="J24" s="294">
        <v>0.4</v>
      </c>
      <c r="K24" s="300">
        <v>44.399999999999991</v>
      </c>
      <c r="L24" s="297">
        <v>0.51801801801801806</v>
      </c>
      <c r="M24" s="292"/>
      <c r="N24" s="314">
        <v>511</v>
      </c>
      <c r="O24" s="294" t="s">
        <v>167</v>
      </c>
      <c r="P24" s="295">
        <v>155.1</v>
      </c>
      <c r="Q24" s="295">
        <v>14.8</v>
      </c>
      <c r="R24" s="295">
        <v>0</v>
      </c>
      <c r="S24" s="295">
        <v>1.8</v>
      </c>
      <c r="T24" s="295">
        <v>138.5</v>
      </c>
      <c r="U24" s="295">
        <v>303.2</v>
      </c>
      <c r="V24" s="296">
        <v>0.51154353562005273</v>
      </c>
      <c r="W24" s="295">
        <v>30.1</v>
      </c>
      <c r="X24" s="295">
        <v>273.09999999999997</v>
      </c>
      <c r="Y24" s="297">
        <v>0.56792383742218977</v>
      </c>
      <c r="Z24" s="292"/>
    </row>
    <row r="25" spans="1:26" x14ac:dyDescent="0.2">
      <c r="A25" s="298" t="s">
        <v>54</v>
      </c>
      <c r="B25" s="299" t="s">
        <v>55</v>
      </c>
      <c r="C25" s="294">
        <v>452.70000000000005</v>
      </c>
      <c r="D25" s="294">
        <v>48.900000000000006</v>
      </c>
      <c r="E25" s="294">
        <v>396.70000000000005</v>
      </c>
      <c r="F25" s="294">
        <v>78.5</v>
      </c>
      <c r="G25" s="294">
        <v>-71.399999999999977</v>
      </c>
      <c r="H25" s="294">
        <v>2023.8999999999999</v>
      </c>
      <c r="I25" s="2">
        <v>0.22367705914323835</v>
      </c>
      <c r="J25" s="294">
        <v>69.3</v>
      </c>
      <c r="K25" s="300">
        <v>1954.6</v>
      </c>
      <c r="L25" s="297">
        <v>0.23160749002353426</v>
      </c>
      <c r="M25" s="292"/>
      <c r="N25" s="314">
        <v>601</v>
      </c>
      <c r="O25" s="294" t="s">
        <v>168</v>
      </c>
      <c r="P25" s="295">
        <v>0</v>
      </c>
      <c r="Q25" s="295">
        <v>0.7</v>
      </c>
      <c r="R25" s="295">
        <v>0</v>
      </c>
      <c r="S25" s="295">
        <v>0.1</v>
      </c>
      <c r="T25" s="295">
        <v>-0.8</v>
      </c>
      <c r="U25" s="295">
        <v>15.100000000000001</v>
      </c>
      <c r="V25" s="296">
        <v>0</v>
      </c>
      <c r="W25" s="295">
        <v>0</v>
      </c>
      <c r="X25" s="295">
        <v>15.100000000000001</v>
      </c>
      <c r="Y25" s="297">
        <v>0</v>
      </c>
      <c r="Z25" s="292"/>
    </row>
    <row r="26" spans="1:26" x14ac:dyDescent="0.2">
      <c r="A26" s="298" t="s">
        <v>56</v>
      </c>
      <c r="B26" s="294" t="s">
        <v>57</v>
      </c>
      <c r="C26" s="294">
        <v>59.2</v>
      </c>
      <c r="D26" s="294">
        <v>12.6</v>
      </c>
      <c r="E26" s="294">
        <v>0</v>
      </c>
      <c r="F26" s="294">
        <v>19.5</v>
      </c>
      <c r="G26" s="294">
        <v>27.1</v>
      </c>
      <c r="H26" s="294">
        <v>303.89999999999998</v>
      </c>
      <c r="I26" s="2">
        <v>0.19480092135570914</v>
      </c>
      <c r="J26" s="294">
        <v>35.200000000000003</v>
      </c>
      <c r="K26" s="300">
        <v>268.7</v>
      </c>
      <c r="L26" s="297">
        <v>0.22032005954596207</v>
      </c>
      <c r="M26" s="292"/>
      <c r="N26" s="314">
        <v>602</v>
      </c>
      <c r="O26" s="294" t="s">
        <v>169</v>
      </c>
      <c r="P26" s="295">
        <v>0</v>
      </c>
      <c r="Q26" s="295">
        <v>0.7</v>
      </c>
      <c r="R26" s="295">
        <v>0</v>
      </c>
      <c r="S26" s="295">
        <v>2.5</v>
      </c>
      <c r="T26" s="295">
        <v>-3.2</v>
      </c>
      <c r="U26" s="295">
        <v>591</v>
      </c>
      <c r="V26" s="296">
        <v>0</v>
      </c>
      <c r="W26" s="295">
        <v>0</v>
      </c>
      <c r="X26" s="295">
        <v>591</v>
      </c>
      <c r="Y26" s="297">
        <v>0</v>
      </c>
      <c r="Z26" s="292"/>
    </row>
    <row r="27" spans="1:26" x14ac:dyDescent="0.2">
      <c r="A27" s="298" t="s">
        <v>58</v>
      </c>
      <c r="B27" s="299" t="s">
        <v>59</v>
      </c>
      <c r="C27" s="294">
        <v>68.699999999999989</v>
      </c>
      <c r="D27" s="294">
        <v>10.1</v>
      </c>
      <c r="E27" s="294">
        <v>0</v>
      </c>
      <c r="F27" s="294">
        <v>0</v>
      </c>
      <c r="G27" s="294">
        <v>58.599999999999987</v>
      </c>
      <c r="H27" s="294">
        <v>167.4</v>
      </c>
      <c r="I27" s="2">
        <v>0.41039426523297484</v>
      </c>
      <c r="J27" s="294">
        <v>0</v>
      </c>
      <c r="K27" s="300">
        <v>167.4</v>
      </c>
      <c r="L27" s="297">
        <v>0.41039426523297484</v>
      </c>
      <c r="M27" s="292"/>
      <c r="N27" s="314">
        <v>603</v>
      </c>
      <c r="O27" s="294" t="s">
        <v>170</v>
      </c>
      <c r="P27" s="295">
        <v>379</v>
      </c>
      <c r="Q27" s="295">
        <v>11.600000000000001</v>
      </c>
      <c r="R27" s="295">
        <v>0</v>
      </c>
      <c r="S27" s="295">
        <v>8.8000000000000007</v>
      </c>
      <c r="T27" s="295">
        <v>358.6</v>
      </c>
      <c r="U27" s="295">
        <v>609.4</v>
      </c>
      <c r="V27" s="296">
        <v>0.62192320315063998</v>
      </c>
      <c r="W27" s="295">
        <v>7.3</v>
      </c>
      <c r="X27" s="295">
        <v>602.1</v>
      </c>
      <c r="Y27" s="297">
        <v>0.62946354426175055</v>
      </c>
      <c r="Z27" s="292"/>
    </row>
    <row r="28" spans="1:26" x14ac:dyDescent="0.2">
      <c r="A28" s="298" t="s">
        <v>60</v>
      </c>
      <c r="B28" s="299" t="s">
        <v>61</v>
      </c>
      <c r="C28" s="294">
        <v>408.1</v>
      </c>
      <c r="D28" s="294">
        <v>42.8</v>
      </c>
      <c r="E28" s="294">
        <v>0</v>
      </c>
      <c r="F28" s="294">
        <v>0</v>
      </c>
      <c r="G28" s="294">
        <v>365.3</v>
      </c>
      <c r="H28" s="294">
        <v>418.1</v>
      </c>
      <c r="I28" s="2">
        <v>0.97608227696723271</v>
      </c>
      <c r="J28" s="294">
        <v>0</v>
      </c>
      <c r="K28" s="300">
        <v>418.1</v>
      </c>
      <c r="L28" s="297">
        <v>0.97608227696723271</v>
      </c>
      <c r="M28" s="292"/>
      <c r="N28" s="314">
        <v>604</v>
      </c>
      <c r="O28" s="294" t="s">
        <v>171</v>
      </c>
      <c r="P28" s="295">
        <v>4.9000000000000004</v>
      </c>
      <c r="Q28" s="295">
        <v>0.60000000000000009</v>
      </c>
      <c r="R28" s="295">
        <v>0</v>
      </c>
      <c r="S28" s="295">
        <v>2.6</v>
      </c>
      <c r="T28" s="295">
        <v>1.6999999999999997</v>
      </c>
      <c r="U28" s="295">
        <v>27.300000000000004</v>
      </c>
      <c r="V28" s="296">
        <v>0.17948717948717946</v>
      </c>
      <c r="W28" s="295">
        <v>3.8</v>
      </c>
      <c r="X28" s="295">
        <v>23.500000000000004</v>
      </c>
      <c r="Y28" s="297">
        <v>0.20851063829787234</v>
      </c>
      <c r="Z28" s="292"/>
    </row>
    <row r="29" spans="1:26" x14ac:dyDescent="0.2">
      <c r="A29" s="298" t="s">
        <v>62</v>
      </c>
      <c r="B29" s="299" t="s">
        <v>63</v>
      </c>
      <c r="C29" s="294">
        <v>44</v>
      </c>
      <c r="D29" s="294">
        <v>0.9</v>
      </c>
      <c r="E29" s="294">
        <v>0</v>
      </c>
      <c r="F29" s="294">
        <v>2.1</v>
      </c>
      <c r="G29" s="294">
        <v>41</v>
      </c>
      <c r="H29" s="294">
        <v>54.800000000000004</v>
      </c>
      <c r="I29" s="2">
        <v>0.80291970802919699</v>
      </c>
      <c r="J29" s="294">
        <v>0</v>
      </c>
      <c r="K29" s="300">
        <v>54.800000000000004</v>
      </c>
      <c r="L29" s="297">
        <v>0.80291970802919699</v>
      </c>
      <c r="M29" s="292"/>
      <c r="N29" s="314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  <c r="Z29" s="292"/>
    </row>
    <row r="30" spans="1:26" x14ac:dyDescent="0.2">
      <c r="A30" s="298" t="s">
        <v>64</v>
      </c>
      <c r="B30" s="299" t="s">
        <v>65</v>
      </c>
      <c r="C30" s="294">
        <v>1.1000000000000001</v>
      </c>
      <c r="D30" s="294">
        <v>1.9000000000000001</v>
      </c>
      <c r="E30" s="294">
        <v>0</v>
      </c>
      <c r="F30" s="294">
        <v>2.2000000000000002</v>
      </c>
      <c r="G30" s="294">
        <v>-3.0000000000000004</v>
      </c>
      <c r="H30" s="294">
        <v>34.199999999999996</v>
      </c>
      <c r="I30" s="2">
        <v>3.2163742690058485E-2</v>
      </c>
      <c r="J30" s="294">
        <v>0.1</v>
      </c>
      <c r="K30" s="300">
        <v>34.099999999999994</v>
      </c>
      <c r="L30" s="297">
        <v>3.2258064516129038E-2</v>
      </c>
      <c r="M30" s="292"/>
      <c r="N30" s="314">
        <v>606</v>
      </c>
      <c r="O30" s="294" t="s">
        <v>173</v>
      </c>
      <c r="P30" s="295">
        <v>404.4</v>
      </c>
      <c r="Q30" s="295">
        <v>16.299999999999997</v>
      </c>
      <c r="R30" s="295">
        <v>0</v>
      </c>
      <c r="S30" s="295">
        <v>53.8</v>
      </c>
      <c r="T30" s="295">
        <v>334.3</v>
      </c>
      <c r="U30" s="295">
        <v>1487.7</v>
      </c>
      <c r="V30" s="296">
        <v>0.2718289977818108</v>
      </c>
      <c r="W30" s="295">
        <v>0</v>
      </c>
      <c r="X30" s="295">
        <v>1487.7</v>
      </c>
      <c r="Y30" s="297">
        <v>0.2718289977818108</v>
      </c>
      <c r="Z30" s="292"/>
    </row>
    <row r="31" spans="1:26" x14ac:dyDescent="0.2">
      <c r="A31" s="298" t="s">
        <v>66</v>
      </c>
      <c r="B31" s="299" t="s">
        <v>67</v>
      </c>
      <c r="C31" s="294">
        <v>5.2</v>
      </c>
      <c r="D31" s="294">
        <v>1</v>
      </c>
      <c r="E31" s="294">
        <v>0</v>
      </c>
      <c r="F31" s="294">
        <v>0</v>
      </c>
      <c r="G31" s="294">
        <v>4.2</v>
      </c>
      <c r="H31" s="294">
        <v>12.2</v>
      </c>
      <c r="I31" s="2">
        <v>0.42622950819672134</v>
      </c>
      <c r="J31" s="294">
        <v>5.7</v>
      </c>
      <c r="K31" s="300">
        <v>6.4999999999999991</v>
      </c>
      <c r="L31" s="297">
        <v>0.80000000000000016</v>
      </c>
      <c r="M31" s="292"/>
      <c r="N31" s="314">
        <v>607</v>
      </c>
      <c r="O31" s="294" t="s">
        <v>174</v>
      </c>
      <c r="P31" s="295">
        <v>118.69999999999999</v>
      </c>
      <c r="Q31" s="295">
        <v>5.6</v>
      </c>
      <c r="R31" s="295">
        <v>87.3</v>
      </c>
      <c r="S31" s="295">
        <v>28.8</v>
      </c>
      <c r="T31" s="295">
        <v>-3</v>
      </c>
      <c r="U31" s="295">
        <v>803.6</v>
      </c>
      <c r="V31" s="296">
        <v>0.14771030363364857</v>
      </c>
      <c r="W31" s="295">
        <v>299.79999999999995</v>
      </c>
      <c r="X31" s="295">
        <v>503.80000000000007</v>
      </c>
      <c r="Y31" s="297">
        <v>0.23560936879714167</v>
      </c>
      <c r="Z31" s="292"/>
    </row>
    <row r="32" spans="1:26" x14ac:dyDescent="0.2">
      <c r="A32" s="298" t="s">
        <v>68</v>
      </c>
      <c r="B32" s="299" t="s">
        <v>69</v>
      </c>
      <c r="C32" s="294">
        <v>7</v>
      </c>
      <c r="D32" s="294">
        <v>3</v>
      </c>
      <c r="E32" s="294">
        <v>0</v>
      </c>
      <c r="F32" s="294">
        <v>2.9000000000000004</v>
      </c>
      <c r="G32" s="294">
        <v>1.0999999999999996</v>
      </c>
      <c r="H32" s="294">
        <v>98.399999999999991</v>
      </c>
      <c r="I32" s="2">
        <v>7.1138211382113833E-2</v>
      </c>
      <c r="J32" s="294">
        <v>11.2</v>
      </c>
      <c r="K32" s="300">
        <v>87.199999999999989</v>
      </c>
      <c r="L32" s="297">
        <v>8.027522935779817E-2</v>
      </c>
      <c r="M32" s="292"/>
      <c r="N32" s="314">
        <v>608</v>
      </c>
      <c r="O32" s="294" t="s">
        <v>175</v>
      </c>
      <c r="P32" s="295">
        <v>203.3</v>
      </c>
      <c r="Q32" s="295">
        <v>0</v>
      </c>
      <c r="R32" s="295">
        <v>88.6</v>
      </c>
      <c r="S32" s="295">
        <v>37.900000000000006</v>
      </c>
      <c r="T32" s="295">
        <v>76.8</v>
      </c>
      <c r="U32" s="295">
        <v>960.40000000000009</v>
      </c>
      <c r="V32" s="296">
        <v>0.21168263223656808</v>
      </c>
      <c r="W32" s="295">
        <v>475.1</v>
      </c>
      <c r="X32" s="295">
        <v>485.30000000000007</v>
      </c>
      <c r="Y32" s="297">
        <v>0.41891613434988662</v>
      </c>
      <c r="Z32" s="292"/>
    </row>
    <row r="33" spans="1:26" x14ac:dyDescent="0.2">
      <c r="A33" s="298" t="s">
        <v>70</v>
      </c>
      <c r="B33" s="299" t="s">
        <v>71</v>
      </c>
      <c r="C33" s="294">
        <v>6.2</v>
      </c>
      <c r="D33" s="294">
        <v>0.1</v>
      </c>
      <c r="E33" s="294">
        <v>0</v>
      </c>
      <c r="F33" s="294">
        <v>0.1</v>
      </c>
      <c r="G33" s="294">
        <v>6</v>
      </c>
      <c r="H33" s="294">
        <v>62.300000000000004</v>
      </c>
      <c r="I33" s="2">
        <v>9.9518459069020862E-2</v>
      </c>
      <c r="J33" s="294">
        <v>0.2</v>
      </c>
      <c r="K33" s="300">
        <v>62.1</v>
      </c>
      <c r="L33" s="297">
        <v>9.9838969404186795E-2</v>
      </c>
      <c r="M33" s="292"/>
      <c r="N33" s="314">
        <v>609</v>
      </c>
      <c r="O33" s="294" t="s">
        <v>176</v>
      </c>
      <c r="P33" s="295">
        <v>879.80000000000007</v>
      </c>
      <c r="Q33" s="295">
        <v>125.30000000000001</v>
      </c>
      <c r="R33" s="295">
        <v>360.6</v>
      </c>
      <c r="S33" s="295">
        <v>65.800000000000011</v>
      </c>
      <c r="T33" s="295">
        <v>328.09999999999991</v>
      </c>
      <c r="U33" s="295">
        <v>2199.8000000000002</v>
      </c>
      <c r="V33" s="296">
        <v>0.39994544958632605</v>
      </c>
      <c r="W33" s="295">
        <v>1</v>
      </c>
      <c r="X33" s="295">
        <v>2198.8000000000002</v>
      </c>
      <c r="Y33" s="297">
        <v>0.40012734218664725</v>
      </c>
      <c r="Z33" s="292"/>
    </row>
    <row r="34" spans="1:26" x14ac:dyDescent="0.2">
      <c r="A34" s="298" t="s">
        <v>72</v>
      </c>
      <c r="B34" s="299" t="s">
        <v>73</v>
      </c>
      <c r="C34" s="294">
        <v>140.79999999999998</v>
      </c>
      <c r="D34" s="294">
        <v>28.8</v>
      </c>
      <c r="E34" s="294">
        <v>32.4</v>
      </c>
      <c r="F34" s="294">
        <v>0</v>
      </c>
      <c r="G34" s="294">
        <v>79.59999999999998</v>
      </c>
      <c r="H34" s="294">
        <v>814.3</v>
      </c>
      <c r="I34" s="2">
        <v>0.17290924720618936</v>
      </c>
      <c r="J34" s="294">
        <v>1.5</v>
      </c>
      <c r="K34" s="300">
        <v>812.8</v>
      </c>
      <c r="L34" s="297">
        <v>0.17322834645669291</v>
      </c>
      <c r="M34" s="292"/>
      <c r="N34" s="314">
        <v>610</v>
      </c>
      <c r="O34" s="294" t="s">
        <v>177</v>
      </c>
      <c r="P34" s="295">
        <v>3.9</v>
      </c>
      <c r="Q34" s="295">
        <v>0</v>
      </c>
      <c r="R34" s="295">
        <v>0</v>
      </c>
      <c r="S34" s="295">
        <v>0</v>
      </c>
      <c r="T34" s="295">
        <v>3.9</v>
      </c>
      <c r="U34" s="295">
        <v>3.9</v>
      </c>
      <c r="V34" s="296">
        <v>1</v>
      </c>
      <c r="W34" s="295">
        <v>0</v>
      </c>
      <c r="X34" s="295">
        <v>3.9</v>
      </c>
      <c r="Y34" s="297">
        <v>1</v>
      </c>
      <c r="Z34" s="292"/>
    </row>
    <row r="35" spans="1:26" x14ac:dyDescent="0.2">
      <c r="A35" s="298" t="s">
        <v>74</v>
      </c>
      <c r="B35" s="299" t="s">
        <v>75</v>
      </c>
      <c r="C35" s="294">
        <v>183</v>
      </c>
      <c r="D35" s="294">
        <v>9.6999999999999993</v>
      </c>
      <c r="E35" s="294">
        <v>0</v>
      </c>
      <c r="F35" s="294">
        <v>3.7</v>
      </c>
      <c r="G35" s="294">
        <v>169.6</v>
      </c>
      <c r="H35" s="294">
        <v>386.90000000000003</v>
      </c>
      <c r="I35" s="2">
        <v>0.472990436805376</v>
      </c>
      <c r="J35" s="294">
        <v>10.7</v>
      </c>
      <c r="K35" s="300">
        <v>376.20000000000005</v>
      </c>
      <c r="L35" s="297">
        <v>0.48644338118022323</v>
      </c>
      <c r="M35" s="292"/>
      <c r="N35" s="314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  <c r="Z35" s="292"/>
    </row>
    <row r="36" spans="1:26" x14ac:dyDescent="0.2">
      <c r="A36" s="298" t="s">
        <v>76</v>
      </c>
      <c r="B36" s="299" t="s">
        <v>77</v>
      </c>
      <c r="C36" s="294">
        <v>35.4</v>
      </c>
      <c r="D36" s="294">
        <v>5.1000000000000014</v>
      </c>
      <c r="E36" s="294">
        <v>0</v>
      </c>
      <c r="F36" s="294">
        <v>0.7</v>
      </c>
      <c r="G36" s="294">
        <v>29.599999999999998</v>
      </c>
      <c r="H36" s="294">
        <v>49.2</v>
      </c>
      <c r="I36" s="2">
        <v>0.71951219512195119</v>
      </c>
      <c r="J36" s="294">
        <v>0</v>
      </c>
      <c r="K36" s="300">
        <v>49.2</v>
      </c>
      <c r="L36" s="297">
        <v>0.71951219512195119</v>
      </c>
      <c r="M36" s="292"/>
      <c r="N36" s="314">
        <v>702</v>
      </c>
      <c r="O36" s="294" t="s">
        <v>179</v>
      </c>
      <c r="P36" s="295">
        <v>490.9</v>
      </c>
      <c r="Q36" s="295">
        <v>48.199999999999996</v>
      </c>
      <c r="R36" s="295">
        <v>0</v>
      </c>
      <c r="S36" s="295">
        <v>1.3</v>
      </c>
      <c r="T36" s="295">
        <v>441.4</v>
      </c>
      <c r="U36" s="295">
        <v>1546.1</v>
      </c>
      <c r="V36" s="296">
        <v>0.31750856995019727</v>
      </c>
      <c r="W36" s="295">
        <v>0</v>
      </c>
      <c r="X36" s="295">
        <v>1546.1</v>
      </c>
      <c r="Y36" s="297">
        <v>0.31750856995019727</v>
      </c>
      <c r="Z36" s="292"/>
    </row>
    <row r="37" spans="1:26" x14ac:dyDescent="0.2">
      <c r="A37" s="298" t="s">
        <v>78</v>
      </c>
      <c r="B37" s="299" t="s">
        <v>79</v>
      </c>
      <c r="C37" s="294">
        <v>141.49999999999997</v>
      </c>
      <c r="D37" s="294">
        <v>20.000000000000004</v>
      </c>
      <c r="E37" s="294">
        <v>0</v>
      </c>
      <c r="F37" s="294">
        <v>0</v>
      </c>
      <c r="G37" s="294">
        <v>121.49999999999997</v>
      </c>
      <c r="H37" s="294">
        <v>169.99999999999997</v>
      </c>
      <c r="I37" s="2">
        <v>0.83235294117647052</v>
      </c>
      <c r="J37" s="294">
        <v>8.1999999999999993</v>
      </c>
      <c r="K37" s="300">
        <v>161.79999999999998</v>
      </c>
      <c r="L37" s="297">
        <v>0.87453646477132252</v>
      </c>
      <c r="M37" s="292"/>
      <c r="N37" s="314">
        <v>703</v>
      </c>
      <c r="O37" s="294" t="s">
        <v>180</v>
      </c>
      <c r="P37" s="295">
        <v>1165.7</v>
      </c>
      <c r="Q37" s="295">
        <v>242.89999999999998</v>
      </c>
      <c r="R37" s="295">
        <v>0</v>
      </c>
      <c r="S37" s="295">
        <v>47.800000000000004</v>
      </c>
      <c r="T37" s="295">
        <v>875.00000000000011</v>
      </c>
      <c r="U37" s="295">
        <v>2123.8000000000002</v>
      </c>
      <c r="V37" s="296">
        <v>0.54887465863075613</v>
      </c>
      <c r="W37" s="295">
        <v>0</v>
      </c>
      <c r="X37" s="295">
        <v>2123.8000000000002</v>
      </c>
      <c r="Y37" s="297">
        <v>0.54887465863075613</v>
      </c>
      <c r="Z37" s="292"/>
    </row>
    <row r="38" spans="1:26" x14ac:dyDescent="0.2">
      <c r="A38" s="298" t="s">
        <v>80</v>
      </c>
      <c r="B38" s="299" t="s">
        <v>81</v>
      </c>
      <c r="C38" s="294">
        <v>20.7</v>
      </c>
      <c r="D38" s="294">
        <v>4.2</v>
      </c>
      <c r="E38" s="294">
        <v>0</v>
      </c>
      <c r="F38" s="294">
        <v>0</v>
      </c>
      <c r="G38" s="294">
        <v>16.5</v>
      </c>
      <c r="H38" s="294">
        <v>161</v>
      </c>
      <c r="I38" s="2">
        <v>0.12857142857142856</v>
      </c>
      <c r="J38" s="294">
        <v>0</v>
      </c>
      <c r="K38" s="300">
        <v>161</v>
      </c>
      <c r="L38" s="297">
        <v>0.12857142857142856</v>
      </c>
      <c r="M38" s="292"/>
      <c r="N38" s="314">
        <v>704</v>
      </c>
      <c r="O38" s="294" t="s">
        <v>181</v>
      </c>
      <c r="P38" s="295">
        <v>11.4</v>
      </c>
      <c r="Q38" s="295">
        <v>97.200000000000031</v>
      </c>
      <c r="R38" s="295">
        <v>161.69999999999999</v>
      </c>
      <c r="S38" s="295">
        <v>35.699999999999996</v>
      </c>
      <c r="T38" s="295">
        <v>-283.20000000000005</v>
      </c>
      <c r="U38" s="295">
        <v>726.4</v>
      </c>
      <c r="V38" s="296">
        <v>1.5693832599118943E-2</v>
      </c>
      <c r="W38" s="295">
        <v>0</v>
      </c>
      <c r="X38" s="295">
        <v>726.4</v>
      </c>
      <c r="Y38" s="297">
        <v>1.5693832599118943E-2</v>
      </c>
      <c r="Z38" s="292"/>
    </row>
    <row r="39" spans="1:26" x14ac:dyDescent="0.2">
      <c r="A39" s="298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314">
        <v>705</v>
      </c>
      <c r="O39" s="294" t="s">
        <v>182</v>
      </c>
      <c r="P39" s="295">
        <v>211.2</v>
      </c>
      <c r="Q39" s="295">
        <v>162.39999999999998</v>
      </c>
      <c r="R39" s="295">
        <v>0</v>
      </c>
      <c r="S39" s="295">
        <v>40.6</v>
      </c>
      <c r="T39" s="295">
        <v>8.2000000000000171</v>
      </c>
      <c r="U39" s="295">
        <v>1026</v>
      </c>
      <c r="V39" s="296">
        <v>0.20584795321637425</v>
      </c>
      <c r="W39" s="295">
        <v>0</v>
      </c>
      <c r="X39" s="295">
        <v>1026</v>
      </c>
      <c r="Y39" s="297">
        <v>0.20584795321637425</v>
      </c>
      <c r="Z39" s="292"/>
    </row>
    <row r="40" spans="1:26" x14ac:dyDescent="0.2">
      <c r="A40" s="298" t="s">
        <v>84</v>
      </c>
      <c r="B40" s="299" t="s">
        <v>85</v>
      </c>
      <c r="C40" s="294">
        <v>246.99999999999997</v>
      </c>
      <c r="D40" s="294">
        <v>10.899999999999999</v>
      </c>
      <c r="E40" s="294">
        <v>0</v>
      </c>
      <c r="F40" s="294">
        <v>12.3</v>
      </c>
      <c r="G40" s="294">
        <v>223.79999999999998</v>
      </c>
      <c r="H40" s="294">
        <v>1164.5</v>
      </c>
      <c r="I40" s="2">
        <v>0.21210820094461139</v>
      </c>
      <c r="J40" s="294">
        <v>0.4</v>
      </c>
      <c r="K40" s="300">
        <v>1164.0999999999999</v>
      </c>
      <c r="L40" s="297">
        <v>0.21218108409930417</v>
      </c>
      <c r="M40" s="292"/>
      <c r="N40" s="314">
        <v>706</v>
      </c>
      <c r="O40" s="294" t="s">
        <v>183</v>
      </c>
      <c r="P40" s="295">
        <v>701.09999999999991</v>
      </c>
      <c r="Q40" s="295">
        <v>369.8</v>
      </c>
      <c r="R40" s="295">
        <v>0</v>
      </c>
      <c r="S40" s="295">
        <v>79.399999999999991</v>
      </c>
      <c r="T40" s="295">
        <v>251.89999999999998</v>
      </c>
      <c r="U40" s="295">
        <v>2289.1999999999998</v>
      </c>
      <c r="V40" s="296">
        <v>0.30626419709942337</v>
      </c>
      <c r="W40" s="295">
        <v>0</v>
      </c>
      <c r="X40" s="295">
        <v>2289.1999999999998</v>
      </c>
      <c r="Y40" s="297">
        <v>0.30626419709942337</v>
      </c>
      <c r="Z40" s="292"/>
    </row>
    <row r="41" spans="1:26" x14ac:dyDescent="0.2">
      <c r="A41" s="298" t="s">
        <v>86</v>
      </c>
      <c r="B41" s="299" t="s">
        <v>87</v>
      </c>
      <c r="C41" s="294">
        <v>179.39999999999998</v>
      </c>
      <c r="D41" s="294">
        <v>18.700000000000003</v>
      </c>
      <c r="E41" s="294">
        <v>0</v>
      </c>
      <c r="F41" s="294">
        <v>0</v>
      </c>
      <c r="G41" s="294">
        <v>160.69999999999999</v>
      </c>
      <c r="H41" s="294">
        <v>179.39999999999998</v>
      </c>
      <c r="I41" s="2">
        <v>1</v>
      </c>
      <c r="J41" s="294">
        <v>0</v>
      </c>
      <c r="K41" s="300">
        <v>179.39999999999998</v>
      </c>
      <c r="L41" s="297">
        <v>1</v>
      </c>
      <c r="M41" s="292"/>
      <c r="N41" s="314">
        <v>707</v>
      </c>
      <c r="O41" s="294" t="s">
        <v>184</v>
      </c>
      <c r="P41" s="295">
        <v>15.1</v>
      </c>
      <c r="Q41" s="295">
        <v>2.5</v>
      </c>
      <c r="R41" s="295">
        <v>0</v>
      </c>
      <c r="S41" s="295">
        <v>0.1</v>
      </c>
      <c r="T41" s="295">
        <v>12.5</v>
      </c>
      <c r="U41" s="295">
        <v>17</v>
      </c>
      <c r="V41" s="296">
        <v>0.88823529411764701</v>
      </c>
      <c r="W41" s="295">
        <v>0</v>
      </c>
      <c r="X41" s="295">
        <v>17</v>
      </c>
      <c r="Y41" s="297">
        <v>0.88823529411764701</v>
      </c>
      <c r="Z41" s="292"/>
    </row>
    <row r="42" spans="1:26" x14ac:dyDescent="0.2">
      <c r="A42" s="298" t="s">
        <v>88</v>
      </c>
      <c r="B42" s="299" t="s">
        <v>89</v>
      </c>
      <c r="C42" s="294">
        <v>3.8</v>
      </c>
      <c r="D42" s="294">
        <v>0</v>
      </c>
      <c r="E42" s="294">
        <v>0</v>
      </c>
      <c r="F42" s="294">
        <v>0.1</v>
      </c>
      <c r="G42" s="294">
        <v>3.6999999999999997</v>
      </c>
      <c r="H42" s="294">
        <v>4.8</v>
      </c>
      <c r="I42" s="2">
        <v>0.79166666666666663</v>
      </c>
      <c r="J42" s="294">
        <v>0</v>
      </c>
      <c r="K42" s="300">
        <v>4.8</v>
      </c>
      <c r="L42" s="297">
        <v>0.79166666666666663</v>
      </c>
      <c r="M42" s="292"/>
      <c r="N42" s="314">
        <v>708</v>
      </c>
      <c r="O42" s="294" t="s">
        <v>185</v>
      </c>
      <c r="P42" s="295">
        <v>458.5</v>
      </c>
      <c r="Q42" s="295">
        <v>63.2</v>
      </c>
      <c r="R42" s="295">
        <v>255.89999999999998</v>
      </c>
      <c r="S42" s="295">
        <v>42.6</v>
      </c>
      <c r="T42" s="295">
        <v>96.800000000000011</v>
      </c>
      <c r="U42" s="295">
        <v>1310.3</v>
      </c>
      <c r="V42" s="296">
        <v>0.34991986567961536</v>
      </c>
      <c r="W42" s="295">
        <v>0</v>
      </c>
      <c r="X42" s="295">
        <v>1310.3</v>
      </c>
      <c r="Y42" s="297">
        <v>0.34991986567961536</v>
      </c>
      <c r="Z42" s="292"/>
    </row>
    <row r="43" spans="1:26" x14ac:dyDescent="0.2">
      <c r="A43" s="298" t="s">
        <v>90</v>
      </c>
      <c r="B43" s="299" t="s">
        <v>91</v>
      </c>
      <c r="C43" s="294">
        <v>166.70000000000002</v>
      </c>
      <c r="D43" s="294">
        <v>11.9</v>
      </c>
      <c r="E43" s="294">
        <v>0</v>
      </c>
      <c r="F43" s="294">
        <v>0</v>
      </c>
      <c r="G43" s="294">
        <v>154.80000000000001</v>
      </c>
      <c r="H43" s="294">
        <v>193.4</v>
      </c>
      <c r="I43" s="2">
        <v>0.86194415718717687</v>
      </c>
      <c r="J43" s="294">
        <v>0</v>
      </c>
      <c r="K43" s="300">
        <v>193.4</v>
      </c>
      <c r="L43" s="297">
        <v>0.86194415718717687</v>
      </c>
      <c r="M43" s="292"/>
      <c r="N43" s="314">
        <v>709</v>
      </c>
      <c r="O43" s="294" t="s">
        <v>186</v>
      </c>
      <c r="P43" s="295">
        <v>18.7</v>
      </c>
      <c r="Q43" s="295">
        <v>101.19999999999999</v>
      </c>
      <c r="R43" s="295">
        <v>18.2</v>
      </c>
      <c r="S43" s="295">
        <v>38.9</v>
      </c>
      <c r="T43" s="295">
        <v>-139.6</v>
      </c>
      <c r="U43" s="295">
        <v>827.80000000000007</v>
      </c>
      <c r="V43" s="296">
        <v>2.2589997583957473E-2</v>
      </c>
      <c r="W43" s="295">
        <v>0</v>
      </c>
      <c r="X43" s="295">
        <v>827.80000000000007</v>
      </c>
      <c r="Y43" s="297">
        <v>2.2589997583957473E-2</v>
      </c>
      <c r="Z43" s="292"/>
    </row>
    <row r="44" spans="1:26" x14ac:dyDescent="0.2">
      <c r="A44" s="298" t="s">
        <v>92</v>
      </c>
      <c r="B44" s="299" t="s">
        <v>93</v>
      </c>
      <c r="C44" s="294">
        <v>31.099999999999998</v>
      </c>
      <c r="D44" s="294">
        <v>8.6999999999999993</v>
      </c>
      <c r="E44" s="294">
        <v>5.4</v>
      </c>
      <c r="F44" s="294">
        <v>4.0999999999999996</v>
      </c>
      <c r="G44" s="294">
        <v>12.899999999999999</v>
      </c>
      <c r="H44" s="294">
        <v>56.999999999999993</v>
      </c>
      <c r="I44" s="2">
        <v>0.54561403508771933</v>
      </c>
      <c r="J44" s="294">
        <v>0</v>
      </c>
      <c r="K44" s="300">
        <v>56.999999999999993</v>
      </c>
      <c r="L44" s="297">
        <v>0.54561403508771933</v>
      </c>
      <c r="M44" s="292"/>
      <c r="N44" s="314">
        <v>710</v>
      </c>
      <c r="O44" s="294" t="s">
        <v>187</v>
      </c>
      <c r="P44" s="295">
        <v>260.79999999999995</v>
      </c>
      <c r="Q44" s="295">
        <v>147.40000000000003</v>
      </c>
      <c r="R44" s="295">
        <v>403</v>
      </c>
      <c r="S44" s="295">
        <v>70.7</v>
      </c>
      <c r="T44" s="295">
        <v>-360.30000000000007</v>
      </c>
      <c r="U44" s="295">
        <v>1673.8999999999999</v>
      </c>
      <c r="V44" s="296">
        <v>0.1558038114582711</v>
      </c>
      <c r="W44" s="295">
        <v>0</v>
      </c>
      <c r="X44" s="295">
        <v>1673.8999999999999</v>
      </c>
      <c r="Y44" s="297">
        <v>0.1558038114582711</v>
      </c>
      <c r="Z44" s="292"/>
    </row>
    <row r="45" spans="1:26" x14ac:dyDescent="0.2">
      <c r="A45" s="298" t="s">
        <v>94</v>
      </c>
      <c r="B45" s="299" t="s">
        <v>95</v>
      </c>
      <c r="C45" s="294">
        <v>13.6</v>
      </c>
      <c r="D45" s="294">
        <v>1.9000000000000001</v>
      </c>
      <c r="E45" s="294">
        <v>0</v>
      </c>
      <c r="F45" s="294">
        <v>0</v>
      </c>
      <c r="G45" s="294">
        <v>11.7</v>
      </c>
      <c r="H45" s="294">
        <v>13.6</v>
      </c>
      <c r="I45" s="2">
        <v>1</v>
      </c>
      <c r="J45" s="294">
        <v>0</v>
      </c>
      <c r="K45" s="300">
        <v>13.6</v>
      </c>
      <c r="L45" s="297">
        <v>1</v>
      </c>
      <c r="M45" s="292"/>
      <c r="N45" s="314">
        <v>801</v>
      </c>
      <c r="O45" s="294" t="s">
        <v>43</v>
      </c>
      <c r="P45" s="295">
        <v>52.6</v>
      </c>
      <c r="Q45" s="295">
        <v>8.9</v>
      </c>
      <c r="R45" s="295">
        <v>0</v>
      </c>
      <c r="S45" s="295">
        <v>6.8999999999999986</v>
      </c>
      <c r="T45" s="295">
        <v>36.800000000000004</v>
      </c>
      <c r="U45" s="295">
        <v>174.29999999999998</v>
      </c>
      <c r="V45" s="296">
        <v>0.30177854274239818</v>
      </c>
      <c r="W45" s="295">
        <v>0.1</v>
      </c>
      <c r="X45" s="295">
        <v>174.2</v>
      </c>
      <c r="Y45" s="297">
        <v>0.30195177956371988</v>
      </c>
      <c r="Z45" s="292"/>
    </row>
    <row r="46" spans="1:26" x14ac:dyDescent="0.2">
      <c r="A46" s="298" t="s">
        <v>96</v>
      </c>
      <c r="B46" s="299" t="s">
        <v>97</v>
      </c>
      <c r="C46" s="294">
        <v>32.299999999999997</v>
      </c>
      <c r="D46" s="294">
        <v>5.5</v>
      </c>
      <c r="E46" s="294">
        <v>0</v>
      </c>
      <c r="F46" s="294">
        <v>22.599999999999998</v>
      </c>
      <c r="G46" s="294">
        <v>4.1999999999999993</v>
      </c>
      <c r="H46" s="294">
        <v>181.9</v>
      </c>
      <c r="I46" s="2">
        <v>0.17757009345794392</v>
      </c>
      <c r="J46" s="294">
        <v>1.5</v>
      </c>
      <c r="K46" s="300">
        <v>180.4</v>
      </c>
      <c r="L46" s="297">
        <v>0.17904656319290463</v>
      </c>
      <c r="M46" s="292"/>
      <c r="N46" s="314">
        <v>802</v>
      </c>
      <c r="O46" s="294" t="s">
        <v>11</v>
      </c>
      <c r="P46" s="295">
        <v>1.8</v>
      </c>
      <c r="Q46" s="295">
        <v>2.7</v>
      </c>
      <c r="R46" s="295">
        <v>0</v>
      </c>
      <c r="S46" s="295">
        <v>0</v>
      </c>
      <c r="T46" s="295">
        <v>-0.9</v>
      </c>
      <c r="U46" s="295">
        <v>94.1</v>
      </c>
      <c r="V46" s="296">
        <v>1.9128586609989374E-2</v>
      </c>
      <c r="W46" s="295">
        <v>4.0999999999999996</v>
      </c>
      <c r="X46" s="295">
        <v>90</v>
      </c>
      <c r="Y46" s="297">
        <v>0.02</v>
      </c>
      <c r="Z46" s="292"/>
    </row>
    <row r="47" spans="1:26" x14ac:dyDescent="0.2">
      <c r="A47" s="298" t="s">
        <v>98</v>
      </c>
      <c r="B47" s="299" t="s">
        <v>99</v>
      </c>
      <c r="C47" s="294">
        <v>3.4000000000000004</v>
      </c>
      <c r="D47" s="294">
        <v>0</v>
      </c>
      <c r="E47" s="294">
        <v>0</v>
      </c>
      <c r="F47" s="294">
        <v>2.5</v>
      </c>
      <c r="G47" s="294">
        <v>0.90000000000000036</v>
      </c>
      <c r="H47" s="294">
        <v>41.70000000000001</v>
      </c>
      <c r="I47" s="2">
        <v>8.1534772182254189E-2</v>
      </c>
      <c r="J47" s="294">
        <v>0</v>
      </c>
      <c r="K47" s="300">
        <v>41.70000000000001</v>
      </c>
      <c r="L47" s="297">
        <v>8.1534772182254189E-2</v>
      </c>
      <c r="M47" s="292"/>
      <c r="N47" s="314">
        <v>901</v>
      </c>
      <c r="O47" s="294" t="s">
        <v>188</v>
      </c>
      <c r="P47" s="295">
        <v>121.29999999999998</v>
      </c>
      <c r="Q47" s="295">
        <v>16.399999999999999</v>
      </c>
      <c r="R47" s="295">
        <v>0</v>
      </c>
      <c r="S47" s="295">
        <v>0</v>
      </c>
      <c r="T47" s="295">
        <v>104.89999999999999</v>
      </c>
      <c r="U47" s="295">
        <v>161.30000000000001</v>
      </c>
      <c r="V47" s="296">
        <v>0.7520148791072534</v>
      </c>
      <c r="W47" s="295">
        <v>0</v>
      </c>
      <c r="X47" s="295">
        <v>161.30000000000001</v>
      </c>
      <c r="Y47" s="297">
        <v>0.7520148791072534</v>
      </c>
      <c r="Z47" s="292"/>
    </row>
    <row r="48" spans="1:26" x14ac:dyDescent="0.2">
      <c r="A48" s="298" t="s">
        <v>100</v>
      </c>
      <c r="B48" s="299" t="s">
        <v>101</v>
      </c>
      <c r="C48" s="294">
        <v>115.80000000000001</v>
      </c>
      <c r="D48" s="294">
        <v>10.399999999999999</v>
      </c>
      <c r="E48" s="294">
        <v>0</v>
      </c>
      <c r="F48" s="294">
        <v>12.7</v>
      </c>
      <c r="G48" s="294">
        <v>92.700000000000017</v>
      </c>
      <c r="H48" s="294">
        <v>373</v>
      </c>
      <c r="I48" s="2">
        <v>0.31045576407506703</v>
      </c>
      <c r="J48" s="294">
        <v>53</v>
      </c>
      <c r="K48" s="300">
        <v>320</v>
      </c>
      <c r="L48" s="297">
        <v>0.36187500000000006</v>
      </c>
      <c r="M48" s="292"/>
      <c r="N48" s="314">
        <v>902</v>
      </c>
      <c r="O48" s="294" t="s">
        <v>189</v>
      </c>
      <c r="P48" s="295">
        <v>9</v>
      </c>
      <c r="Q48" s="295">
        <v>0.7</v>
      </c>
      <c r="R48" s="295">
        <v>0</v>
      </c>
      <c r="S48" s="295">
        <v>0</v>
      </c>
      <c r="T48" s="295">
        <v>8.3000000000000007</v>
      </c>
      <c r="U48" s="295">
        <v>9</v>
      </c>
      <c r="V48" s="296">
        <v>1</v>
      </c>
      <c r="W48" s="295">
        <v>0</v>
      </c>
      <c r="X48" s="295">
        <v>9</v>
      </c>
      <c r="Y48" s="297">
        <v>1</v>
      </c>
      <c r="Z48" s="292"/>
    </row>
    <row r="49" spans="1:26" x14ac:dyDescent="0.2">
      <c r="A49" s="298" t="s">
        <v>102</v>
      </c>
      <c r="B49" s="299" t="s">
        <v>103</v>
      </c>
      <c r="C49" s="294">
        <v>177.3</v>
      </c>
      <c r="D49" s="294">
        <v>4.3</v>
      </c>
      <c r="E49" s="294">
        <v>0</v>
      </c>
      <c r="F49" s="294">
        <v>12.1</v>
      </c>
      <c r="G49" s="294">
        <v>160.9</v>
      </c>
      <c r="H49" s="294">
        <v>359.40000000000003</v>
      </c>
      <c r="I49" s="2">
        <v>0.49332220367278795</v>
      </c>
      <c r="J49" s="294">
        <v>0</v>
      </c>
      <c r="K49" s="300">
        <v>359.40000000000003</v>
      </c>
      <c r="L49" s="297">
        <v>0.49332220367278795</v>
      </c>
      <c r="M49" s="292"/>
      <c r="N49" s="314">
        <v>903</v>
      </c>
      <c r="O49" s="294" t="s">
        <v>190</v>
      </c>
      <c r="P49" s="295">
        <v>12.3</v>
      </c>
      <c r="Q49" s="295">
        <v>1.2000000000000002</v>
      </c>
      <c r="R49" s="295">
        <v>0</v>
      </c>
      <c r="S49" s="295">
        <v>0</v>
      </c>
      <c r="T49" s="295">
        <v>11.1</v>
      </c>
      <c r="U49" s="295">
        <v>12.3</v>
      </c>
      <c r="V49" s="296">
        <v>1</v>
      </c>
      <c r="W49" s="295">
        <v>0</v>
      </c>
      <c r="X49" s="295">
        <v>12.3</v>
      </c>
      <c r="Y49" s="297">
        <v>1</v>
      </c>
      <c r="Z49" s="292"/>
    </row>
    <row r="50" spans="1:26" x14ac:dyDescent="0.2">
      <c r="A50" s="298" t="s">
        <v>104</v>
      </c>
      <c r="B50" s="299" t="s">
        <v>105</v>
      </c>
      <c r="C50" s="294">
        <v>69.099999999999994</v>
      </c>
      <c r="D50" s="294">
        <v>4.0999999999999996</v>
      </c>
      <c r="E50" s="294">
        <v>0</v>
      </c>
      <c r="F50" s="294">
        <v>2.8</v>
      </c>
      <c r="G50" s="294">
        <v>62.199999999999996</v>
      </c>
      <c r="H50" s="294">
        <v>99.1</v>
      </c>
      <c r="I50" s="2">
        <v>0.69727547931382439</v>
      </c>
      <c r="J50" s="294">
        <v>7.6999999999999993</v>
      </c>
      <c r="K50" s="300">
        <v>91.399999999999991</v>
      </c>
      <c r="L50" s="297">
        <v>0.75601750547045954</v>
      </c>
      <c r="M50" s="292"/>
      <c r="N50" s="314">
        <v>904</v>
      </c>
      <c r="O50" s="294" t="s">
        <v>191</v>
      </c>
      <c r="P50" s="295">
        <v>30.6</v>
      </c>
      <c r="Q50" s="295">
        <v>2.5</v>
      </c>
      <c r="R50" s="295">
        <v>0</v>
      </c>
      <c r="S50" s="295">
        <v>0</v>
      </c>
      <c r="T50" s="295">
        <v>28.1</v>
      </c>
      <c r="U50" s="295">
        <v>51.6</v>
      </c>
      <c r="V50" s="296">
        <v>0.59302325581395354</v>
      </c>
      <c r="W50" s="295">
        <v>7.8</v>
      </c>
      <c r="X50" s="295">
        <v>43.800000000000004</v>
      </c>
      <c r="Y50" s="297">
        <v>0.69863013698630139</v>
      </c>
      <c r="Z50" s="292"/>
    </row>
    <row r="51" spans="1:26" x14ac:dyDescent="0.2">
      <c r="A51" s="298" t="s">
        <v>106</v>
      </c>
      <c r="B51" s="299" t="s">
        <v>107</v>
      </c>
      <c r="C51" s="294">
        <v>456.70000000000005</v>
      </c>
      <c r="D51" s="294">
        <v>0</v>
      </c>
      <c r="E51" s="294">
        <v>139.80000000000001</v>
      </c>
      <c r="F51" s="294">
        <v>63.6</v>
      </c>
      <c r="G51" s="294">
        <v>253.30000000000004</v>
      </c>
      <c r="H51" s="294">
        <v>1729.7</v>
      </c>
      <c r="I51" s="2">
        <v>0.26403422558825229</v>
      </c>
      <c r="J51" s="294">
        <v>706.59999999999991</v>
      </c>
      <c r="K51" s="300">
        <v>1023.1000000000001</v>
      </c>
      <c r="L51" s="297">
        <v>0.44638842732870687</v>
      </c>
      <c r="M51" s="292"/>
      <c r="N51" s="314">
        <v>905</v>
      </c>
      <c r="O51" s="294" t="s">
        <v>192</v>
      </c>
      <c r="P51" s="295">
        <v>77.199999999999989</v>
      </c>
      <c r="Q51" s="295">
        <v>9.4</v>
      </c>
      <c r="R51" s="295">
        <v>0</v>
      </c>
      <c r="S51" s="295">
        <v>0</v>
      </c>
      <c r="T51" s="295">
        <v>67.800000000000011</v>
      </c>
      <c r="U51" s="295">
        <v>85.4</v>
      </c>
      <c r="V51" s="296">
        <v>0.90398126463700212</v>
      </c>
      <c r="W51" s="295">
        <v>8.1999999999999993</v>
      </c>
      <c r="X51" s="295">
        <v>77.2</v>
      </c>
      <c r="Y51" s="297">
        <v>0.99999999999999978</v>
      </c>
      <c r="Z51" s="292"/>
    </row>
    <row r="52" spans="1:26" x14ac:dyDescent="0.2">
      <c r="A52" s="298" t="s">
        <v>108</v>
      </c>
      <c r="B52" s="299" t="s">
        <v>109</v>
      </c>
      <c r="C52" s="294">
        <v>206.6</v>
      </c>
      <c r="D52" s="294">
        <v>9.1999999999999993</v>
      </c>
      <c r="E52" s="294">
        <v>0</v>
      </c>
      <c r="F52" s="294">
        <v>2.8</v>
      </c>
      <c r="G52" s="294">
        <v>194.6</v>
      </c>
      <c r="H52" s="294">
        <v>728.49999999999989</v>
      </c>
      <c r="I52" s="2">
        <v>0.28359643102264931</v>
      </c>
      <c r="J52" s="294">
        <v>70</v>
      </c>
      <c r="K52" s="300">
        <v>658.49999999999989</v>
      </c>
      <c r="L52" s="297">
        <v>0.31374335611237664</v>
      </c>
      <c r="M52" s="292"/>
      <c r="N52" s="314">
        <v>1001</v>
      </c>
      <c r="O52" s="294" t="s">
        <v>193</v>
      </c>
      <c r="P52" s="295">
        <v>12.3</v>
      </c>
      <c r="Q52" s="295">
        <v>0.89999999999999991</v>
      </c>
      <c r="R52" s="295">
        <v>0</v>
      </c>
      <c r="S52" s="295">
        <v>0</v>
      </c>
      <c r="T52" s="295">
        <v>11.4</v>
      </c>
      <c r="U52" s="295">
        <v>12.3</v>
      </c>
      <c r="V52" s="296">
        <v>1</v>
      </c>
      <c r="W52" s="295">
        <v>0</v>
      </c>
      <c r="X52" s="295">
        <v>12.3</v>
      </c>
      <c r="Y52" s="297">
        <v>1</v>
      </c>
      <c r="Z52" s="292"/>
    </row>
    <row r="53" spans="1:26" x14ac:dyDescent="0.2">
      <c r="A53" s="298" t="s">
        <v>110</v>
      </c>
      <c r="B53" s="299" t="s">
        <v>111</v>
      </c>
      <c r="C53" s="294">
        <v>220.1</v>
      </c>
      <c r="D53" s="294">
        <v>14.5</v>
      </c>
      <c r="E53" s="294">
        <v>0</v>
      </c>
      <c r="F53" s="294">
        <v>11.299999999999999</v>
      </c>
      <c r="G53" s="294">
        <v>194.3</v>
      </c>
      <c r="H53" s="294">
        <v>301.2</v>
      </c>
      <c r="I53" s="2">
        <v>0.7307436918990704</v>
      </c>
      <c r="J53" s="294">
        <v>0</v>
      </c>
      <c r="K53" s="300">
        <v>301.2</v>
      </c>
      <c r="L53" s="297">
        <v>0.7307436918990704</v>
      </c>
      <c r="M53" s="292"/>
      <c r="N53" s="314">
        <v>1002</v>
      </c>
      <c r="O53" s="294" t="s">
        <v>194</v>
      </c>
      <c r="P53" s="295">
        <v>20</v>
      </c>
      <c r="Q53" s="295">
        <v>20</v>
      </c>
      <c r="R53" s="295">
        <v>32.4</v>
      </c>
      <c r="S53" s="295">
        <v>0</v>
      </c>
      <c r="T53" s="295">
        <v>-32.4</v>
      </c>
      <c r="U53" s="295">
        <v>340.9</v>
      </c>
      <c r="V53" s="296">
        <v>5.8668231152830749E-2</v>
      </c>
      <c r="W53" s="295">
        <v>0</v>
      </c>
      <c r="X53" s="295">
        <v>340.9</v>
      </c>
      <c r="Y53" s="297">
        <v>5.8668231152830749E-2</v>
      </c>
      <c r="Z53" s="292"/>
    </row>
    <row r="54" spans="1:26" x14ac:dyDescent="0.2">
      <c r="A54" s="298" t="s">
        <v>112</v>
      </c>
      <c r="B54" s="299" t="s">
        <v>113</v>
      </c>
      <c r="C54" s="294">
        <v>5.6</v>
      </c>
      <c r="D54" s="294">
        <v>0.8</v>
      </c>
      <c r="E54" s="294">
        <v>0</v>
      </c>
      <c r="F54" s="294">
        <v>0</v>
      </c>
      <c r="G54" s="294">
        <v>4.8</v>
      </c>
      <c r="H54" s="294">
        <v>7.8999999999999995</v>
      </c>
      <c r="I54" s="2">
        <v>0.70886075949367089</v>
      </c>
      <c r="J54" s="294">
        <v>0</v>
      </c>
      <c r="K54" s="300">
        <v>7.8999999999999995</v>
      </c>
      <c r="L54" s="297">
        <v>0.70886075949367089</v>
      </c>
      <c r="M54" s="292"/>
      <c r="N54" s="314">
        <v>1003</v>
      </c>
      <c r="O54" s="294" t="s">
        <v>195</v>
      </c>
      <c r="P54" s="295">
        <v>3.6</v>
      </c>
      <c r="Q54" s="295">
        <v>0.3</v>
      </c>
      <c r="R54" s="295">
        <v>0</v>
      </c>
      <c r="S54" s="295">
        <v>0</v>
      </c>
      <c r="T54" s="295">
        <v>3.3000000000000003</v>
      </c>
      <c r="U54" s="295">
        <v>3.6</v>
      </c>
      <c r="V54" s="296">
        <v>1</v>
      </c>
      <c r="W54" s="295">
        <v>0</v>
      </c>
      <c r="X54" s="295">
        <v>3.6</v>
      </c>
      <c r="Y54" s="297">
        <v>1</v>
      </c>
      <c r="Z54" s="292"/>
    </row>
    <row r="55" spans="1:26" x14ac:dyDescent="0.2">
      <c r="A55" s="298" t="s">
        <v>114</v>
      </c>
      <c r="B55" s="299" t="s">
        <v>115</v>
      </c>
      <c r="C55" s="294">
        <v>812.8</v>
      </c>
      <c r="D55" s="294">
        <v>396.3</v>
      </c>
      <c r="E55" s="294">
        <v>0</v>
      </c>
      <c r="F55" s="294">
        <v>83.8</v>
      </c>
      <c r="G55" s="294">
        <v>332.69999999999993</v>
      </c>
      <c r="H55" s="294">
        <v>2490.8999999999996</v>
      </c>
      <c r="I55" s="2">
        <v>0.32630776024730018</v>
      </c>
      <c r="J55" s="294">
        <v>0</v>
      </c>
      <c r="K55" s="300">
        <v>2490.8999999999996</v>
      </c>
      <c r="L55" s="297">
        <v>0.32630776024730018</v>
      </c>
      <c r="M55" s="292"/>
      <c r="N55" s="314">
        <v>1004</v>
      </c>
      <c r="O55" s="294" t="s">
        <v>196</v>
      </c>
      <c r="P55" s="295">
        <v>2.1</v>
      </c>
      <c r="Q55" s="295">
        <v>3.9</v>
      </c>
      <c r="R55" s="295">
        <v>0</v>
      </c>
      <c r="S55" s="295">
        <v>0</v>
      </c>
      <c r="T55" s="295">
        <v>-1.8</v>
      </c>
      <c r="U55" s="295">
        <v>555</v>
      </c>
      <c r="V55" s="296">
        <v>3.7837837837837837E-3</v>
      </c>
      <c r="W55" s="295">
        <v>22.6</v>
      </c>
      <c r="X55" s="295">
        <v>532.4</v>
      </c>
      <c r="Y55" s="297">
        <v>3.9444027047332835E-3</v>
      </c>
      <c r="Z55" s="292"/>
    </row>
    <row r="56" spans="1:26" x14ac:dyDescent="0.2">
      <c r="A56" s="298" t="s">
        <v>116</v>
      </c>
      <c r="B56" s="299" t="s">
        <v>117</v>
      </c>
      <c r="C56" s="294">
        <v>0.2</v>
      </c>
      <c r="D56" s="294">
        <v>0.2</v>
      </c>
      <c r="E56" s="294">
        <v>0</v>
      </c>
      <c r="F56" s="294">
        <v>0.1</v>
      </c>
      <c r="G56" s="294">
        <v>-0.10000000000000003</v>
      </c>
      <c r="H56" s="294">
        <v>4.8999999999999995</v>
      </c>
      <c r="I56" s="2">
        <v>4.0816326530612249E-2</v>
      </c>
      <c r="J56" s="294">
        <v>0</v>
      </c>
      <c r="K56" s="300">
        <v>4.8999999999999995</v>
      </c>
      <c r="L56" s="297">
        <v>4.0816326530612249E-2</v>
      </c>
      <c r="M56" s="292"/>
      <c r="N56" s="314">
        <v>1005</v>
      </c>
      <c r="O56" s="294" t="s">
        <v>197</v>
      </c>
      <c r="P56" s="295">
        <v>15.7</v>
      </c>
      <c r="Q56" s="295">
        <v>0.6</v>
      </c>
      <c r="R56" s="295">
        <v>0</v>
      </c>
      <c r="S56" s="295">
        <v>0</v>
      </c>
      <c r="T56" s="295">
        <v>15.1</v>
      </c>
      <c r="U56" s="295">
        <v>51.3</v>
      </c>
      <c r="V56" s="296">
        <v>0.30604288499025339</v>
      </c>
      <c r="W56" s="295">
        <v>0</v>
      </c>
      <c r="X56" s="295">
        <v>51.3</v>
      </c>
      <c r="Y56" s="297">
        <v>0.30604288499025339</v>
      </c>
      <c r="Z56" s="292"/>
    </row>
    <row r="57" spans="1:26" x14ac:dyDescent="0.2">
      <c r="A57" s="298" t="s">
        <v>118</v>
      </c>
      <c r="B57" s="299" t="s">
        <v>119</v>
      </c>
      <c r="C57" s="294">
        <v>268.8</v>
      </c>
      <c r="D57" s="294">
        <v>19.8</v>
      </c>
      <c r="E57" s="294">
        <v>0</v>
      </c>
      <c r="F57" s="294">
        <v>0</v>
      </c>
      <c r="G57" s="294">
        <v>249</v>
      </c>
      <c r="H57" s="294">
        <v>317.3</v>
      </c>
      <c r="I57" s="2">
        <v>0.84714780964387015</v>
      </c>
      <c r="J57" s="294">
        <v>0</v>
      </c>
      <c r="K57" s="300">
        <v>317.3</v>
      </c>
      <c r="L57" s="297">
        <v>0.84714780964387015</v>
      </c>
      <c r="M57" s="292"/>
      <c r="N57" s="314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2344.6</v>
      </c>
      <c r="V57" s="296">
        <v>0</v>
      </c>
      <c r="W57" s="295">
        <v>76.900000000000006</v>
      </c>
      <c r="X57" s="295">
        <v>2267.6999999999998</v>
      </c>
      <c r="Y57" s="297">
        <v>0</v>
      </c>
      <c r="Z57" s="292"/>
    </row>
    <row r="58" spans="1:26" x14ac:dyDescent="0.2">
      <c r="A58" s="298" t="s">
        <v>120</v>
      </c>
      <c r="B58" s="299" t="s">
        <v>121</v>
      </c>
      <c r="C58" s="294">
        <v>149.30000000000001</v>
      </c>
      <c r="D58" s="294">
        <v>22.3</v>
      </c>
      <c r="E58" s="294">
        <v>0</v>
      </c>
      <c r="F58" s="294">
        <v>13.899999999999999</v>
      </c>
      <c r="G58" s="294">
        <v>113.10000000000001</v>
      </c>
      <c r="H58" s="294">
        <v>609</v>
      </c>
      <c r="I58" s="2">
        <v>0.24515599343185551</v>
      </c>
      <c r="J58" s="294">
        <v>49.6</v>
      </c>
      <c r="K58" s="300">
        <v>559.4</v>
      </c>
      <c r="L58" s="297">
        <v>0.26689309974973191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  <c r="Z58" s="292"/>
    </row>
    <row r="59" spans="1:26" x14ac:dyDescent="0.2">
      <c r="A59" s="298" t="s">
        <v>122</v>
      </c>
      <c r="B59" s="299" t="s">
        <v>123</v>
      </c>
      <c r="C59" s="294">
        <v>72.099999999999994</v>
      </c>
      <c r="D59" s="294">
        <v>10.3</v>
      </c>
      <c r="E59" s="294">
        <v>0</v>
      </c>
      <c r="F59" s="294">
        <v>7.4</v>
      </c>
      <c r="G59" s="294">
        <v>54.399999999999991</v>
      </c>
      <c r="H59" s="294">
        <v>232.29999999999998</v>
      </c>
      <c r="I59" s="2">
        <v>0.31037451571244079</v>
      </c>
      <c r="J59" s="294">
        <v>4.9000000000000004</v>
      </c>
      <c r="K59" s="300">
        <v>227.39999999999998</v>
      </c>
      <c r="L59" s="297">
        <v>0.31706244503078279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  <c r="Z59" s="292"/>
    </row>
    <row r="60" spans="1:26" x14ac:dyDescent="0.2">
      <c r="M60" s="292"/>
      <c r="N60" s="315"/>
      <c r="O60" s="301" t="s">
        <v>214</v>
      </c>
      <c r="P60" s="295">
        <v>9126</v>
      </c>
      <c r="Q60" s="295">
        <v>1794.5000000000007</v>
      </c>
      <c r="R60" s="295">
        <v>1413.1000000000004</v>
      </c>
      <c r="S60" s="295">
        <v>871.4000000000002</v>
      </c>
      <c r="T60" s="295">
        <v>5047.0000000000009</v>
      </c>
      <c r="U60" s="295">
        <v>30778.199999999997</v>
      </c>
      <c r="V60" s="296">
        <v>0.29650856775250017</v>
      </c>
      <c r="W60" s="295">
        <v>1359.7999999999997</v>
      </c>
      <c r="X60" s="295">
        <v>29418.400000000001</v>
      </c>
      <c r="Y60" s="297">
        <v>0.31021401571805401</v>
      </c>
      <c r="Z60" s="292"/>
    </row>
    <row r="61" spans="1:26" x14ac:dyDescent="0.2">
      <c r="B61" s="303" t="s">
        <v>343</v>
      </c>
      <c r="C61" s="304">
        <f>SUM(C2:C60)</f>
        <v>9126.0000000000018</v>
      </c>
      <c r="D61" s="304">
        <f t="shared" ref="D61:H61" si="0">SUM(D2:D60)</f>
        <v>1794.5</v>
      </c>
      <c r="E61" s="304">
        <f t="shared" si="0"/>
        <v>1413.1000000000001</v>
      </c>
      <c r="F61" s="304">
        <f t="shared" si="0"/>
        <v>871.40000000000009</v>
      </c>
      <c r="G61" s="304">
        <f t="shared" si="0"/>
        <v>5046.9999999999991</v>
      </c>
      <c r="H61" s="304">
        <f t="shared" si="0"/>
        <v>30778.200000000012</v>
      </c>
      <c r="I61" s="2">
        <f t="shared" ref="I61" si="1">IF(H61=0,0,C61/H61)</f>
        <v>0.29650856775250012</v>
      </c>
      <c r="J61" s="304">
        <f t="shared" ref="J61:K61" si="2">SUM(J2:J60)</f>
        <v>1359.8</v>
      </c>
      <c r="K61" s="304">
        <f t="shared" si="2"/>
        <v>29418.400000000005</v>
      </c>
      <c r="L61" s="297">
        <f t="shared" ref="L61" si="3">IF(K61=0,0,C61/K61)</f>
        <v>0.31021401571805401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  <c r="Z61" s="292"/>
    </row>
    <row r="62" spans="1:26" x14ac:dyDescent="0.2">
      <c r="M62" s="292"/>
      <c r="N62" s="315"/>
      <c r="O62" s="301" t="s">
        <v>344</v>
      </c>
      <c r="P62" s="295">
        <v>9126.0000000000018</v>
      </c>
      <c r="Q62" s="295">
        <v>1794.5</v>
      </c>
      <c r="R62" s="295">
        <v>1413.1000000000001</v>
      </c>
      <c r="S62" s="295">
        <v>871.40000000000009</v>
      </c>
      <c r="T62" s="295">
        <v>5046.9999999999991</v>
      </c>
      <c r="U62" s="295">
        <v>30778.200000000012</v>
      </c>
      <c r="V62" s="297">
        <v>0.29650856775250012</v>
      </c>
      <c r="W62" s="295">
        <v>1359.8</v>
      </c>
      <c r="X62" s="295">
        <v>29418.400000000005</v>
      </c>
      <c r="Y62" s="297">
        <v>0.31021401571805401</v>
      </c>
      <c r="Z62" s="292"/>
    </row>
    <row r="63" spans="1:26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  <c r="Z63" s="292"/>
    </row>
    <row r="64" spans="1:26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  <c r="Z64" s="292"/>
    </row>
    <row r="65" spans="13:26" x14ac:dyDescent="0.2">
      <c r="M65" s="292"/>
      <c r="N65" s="315"/>
      <c r="O65" s="28"/>
      <c r="P65" s="295"/>
      <c r="Q65" s="297"/>
      <c r="R65" s="297"/>
      <c r="S65" s="297"/>
      <c r="T65" s="297"/>
      <c r="U65" s="297"/>
      <c r="V65" s="297"/>
      <c r="W65" s="297"/>
      <c r="X65" s="297"/>
      <c r="Y65" s="297"/>
      <c r="Z65" s="292"/>
    </row>
    <row r="66" spans="13:26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  <c r="Z66" s="292"/>
    </row>
    <row r="67" spans="13:26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  <c r="Z67" s="292"/>
    </row>
    <row r="68" spans="13:26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  <c r="Z68" s="292"/>
    </row>
    <row r="69" spans="13:26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  <c r="Z69" s="292"/>
    </row>
    <row r="70" spans="13:26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  <c r="Z70" s="292"/>
    </row>
    <row r="71" spans="13:26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  <c r="Z71" s="292"/>
    </row>
    <row r="72" spans="13:26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  <c r="Z72" s="292"/>
    </row>
    <row r="73" spans="13:26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  <c r="Z73" s="292"/>
    </row>
    <row r="74" spans="13:26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  <c r="Z74" s="292"/>
    </row>
    <row r="75" spans="13:26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  <c r="Z75" s="292"/>
    </row>
    <row r="76" spans="13:26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  <c r="Z76" s="292"/>
    </row>
    <row r="77" spans="13:26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  <c r="Z77" s="292"/>
    </row>
    <row r="78" spans="13:26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  <c r="Z78" s="292"/>
    </row>
    <row r="79" spans="13:26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  <c r="Z79" s="292"/>
    </row>
    <row r="80" spans="13:26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  <c r="Z80" s="292"/>
    </row>
    <row r="81" spans="13:26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  <c r="Z81" s="292"/>
    </row>
    <row r="82" spans="13:26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  <c r="Z82" s="292"/>
    </row>
    <row r="83" spans="13:26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  <c r="Z83" s="292"/>
    </row>
    <row r="84" spans="13:26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  <c r="Z84" s="292"/>
    </row>
    <row r="85" spans="13:26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  <c r="Z85" s="292"/>
    </row>
    <row r="86" spans="13:26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  <c r="Z86" s="292"/>
    </row>
    <row r="87" spans="13:26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  <c r="Z87" s="292"/>
    </row>
    <row r="88" spans="13:26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  <c r="Z88" s="292"/>
    </row>
    <row r="89" spans="13:26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  <c r="Z89" s="292"/>
    </row>
    <row r="90" spans="13:26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  <c r="Z90" s="292"/>
    </row>
    <row r="91" spans="13:26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  <c r="Z91" s="292"/>
    </row>
    <row r="92" spans="13:26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  <c r="Z92" s="292"/>
    </row>
    <row r="93" spans="13:26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  <c r="Z93" s="292"/>
    </row>
    <row r="94" spans="13:26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  <c r="Z94" s="292"/>
    </row>
    <row r="95" spans="13:26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  <c r="Z95" s="292"/>
    </row>
    <row r="96" spans="13:26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  <c r="Z96" s="292"/>
    </row>
    <row r="97" spans="13:26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  <c r="Z97" s="292"/>
    </row>
    <row r="98" spans="13:26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  <c r="Z98" s="292"/>
    </row>
    <row r="99" spans="13:26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  <c r="Z99" s="292"/>
    </row>
    <row r="100" spans="13:26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  <c r="Z100" s="292"/>
    </row>
    <row r="101" spans="13:26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  <c r="Z101" s="292"/>
    </row>
    <row r="102" spans="13:26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  <c r="Z102" s="292"/>
    </row>
    <row r="103" spans="13:26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  <c r="Z103" s="292"/>
    </row>
    <row r="104" spans="13:26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  <c r="Z104" s="292"/>
    </row>
    <row r="105" spans="13:26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  <c r="Z105" s="292"/>
    </row>
    <row r="106" spans="13:26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  <c r="Z106" s="292"/>
    </row>
    <row r="107" spans="13:26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  <c r="Z107" s="292"/>
    </row>
    <row r="108" spans="13:26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  <c r="Z108" s="292"/>
    </row>
    <row r="109" spans="13:26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  <c r="Z109" s="292"/>
    </row>
    <row r="110" spans="13:26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  <c r="Z110" s="292"/>
    </row>
    <row r="111" spans="13:26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  <c r="Z111" s="292"/>
    </row>
    <row r="112" spans="13:26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  <c r="Z112" s="292"/>
    </row>
    <row r="113" spans="13:26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  <c r="Z113" s="292"/>
    </row>
    <row r="114" spans="13:26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  <c r="Z114" s="292"/>
    </row>
    <row r="115" spans="13:26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  <c r="Z115" s="292"/>
    </row>
    <row r="116" spans="13:26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  <c r="Z116" s="292"/>
    </row>
    <row r="117" spans="13:26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  <c r="Z117" s="292"/>
    </row>
    <row r="118" spans="13:26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  <c r="Z118" s="292"/>
    </row>
    <row r="119" spans="13:26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  <c r="Z119" s="292"/>
    </row>
    <row r="120" spans="13:26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  <c r="Z120" s="292"/>
    </row>
    <row r="121" spans="13:26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  <c r="Z121" s="292"/>
    </row>
    <row r="122" spans="13:26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  <c r="Z122" s="292"/>
    </row>
    <row r="123" spans="13:26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  <c r="Z123" s="292"/>
    </row>
    <row r="124" spans="13:26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  <c r="Z124" s="292"/>
    </row>
    <row r="125" spans="13:26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  <c r="Z125" s="292"/>
    </row>
    <row r="126" spans="13:26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  <c r="Z126" s="292"/>
    </row>
    <row r="127" spans="13:26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  <c r="Z127" s="292"/>
    </row>
    <row r="128" spans="13:26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  <c r="Z128" s="292"/>
    </row>
    <row r="129" spans="13:26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  <c r="Z129" s="292"/>
    </row>
    <row r="130" spans="13:26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  <c r="Z130" s="292"/>
    </row>
    <row r="131" spans="13:26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  <c r="Z131" s="292"/>
    </row>
    <row r="132" spans="13:26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  <c r="Z132" s="292"/>
    </row>
    <row r="133" spans="13:26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  <c r="Z133" s="292"/>
    </row>
    <row r="134" spans="13:26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  <c r="Z134" s="292"/>
    </row>
    <row r="135" spans="13:26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  <c r="Z135" s="292"/>
    </row>
    <row r="136" spans="13:26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  <c r="Z136" s="292"/>
    </row>
    <row r="137" spans="13:26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  <c r="Z137" s="292"/>
    </row>
    <row r="138" spans="13:26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  <c r="Z138" s="292"/>
    </row>
    <row r="139" spans="13:26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  <c r="Z139" s="292"/>
    </row>
    <row r="140" spans="13:26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  <c r="Z140" s="292"/>
    </row>
    <row r="141" spans="13:26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  <c r="Z141" s="292"/>
    </row>
    <row r="142" spans="13:26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  <c r="Z142" s="292"/>
    </row>
    <row r="143" spans="13:26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  <c r="Z143" s="292"/>
    </row>
    <row r="144" spans="13:26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  <c r="Z144" s="292"/>
    </row>
    <row r="145" spans="13:26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  <c r="Z145" s="292"/>
    </row>
    <row r="146" spans="13:26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  <c r="Z146" s="292"/>
    </row>
    <row r="147" spans="13:26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  <c r="Z147" s="292"/>
    </row>
    <row r="148" spans="13:26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  <c r="Z148" s="292"/>
    </row>
    <row r="149" spans="13:26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  <c r="Z149" s="292"/>
    </row>
    <row r="150" spans="13:26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  <c r="Z150" s="292"/>
    </row>
    <row r="151" spans="13:26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  <c r="Z151" s="292"/>
    </row>
    <row r="152" spans="13:26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  <c r="Z152" s="292"/>
    </row>
    <row r="153" spans="13:26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  <c r="Z153" s="292"/>
    </row>
    <row r="154" spans="13:26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  <c r="Z154" s="292"/>
    </row>
    <row r="155" spans="13:26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  <c r="Z155" s="292"/>
    </row>
    <row r="156" spans="13:26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  <c r="Z156" s="292"/>
    </row>
    <row r="157" spans="13:26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  <c r="Z157" s="292"/>
    </row>
    <row r="158" spans="13:26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  <c r="Z158" s="292"/>
    </row>
    <row r="159" spans="13:26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  <c r="Z159" s="292"/>
    </row>
    <row r="160" spans="13:26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  <c r="Z160" s="292"/>
    </row>
    <row r="161" spans="13:26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  <c r="Z161" s="292"/>
    </row>
    <row r="162" spans="13:26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  <c r="Z162" s="292"/>
    </row>
    <row r="163" spans="13:26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  <c r="Z163" s="292"/>
    </row>
    <row r="164" spans="13:26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  <c r="Z164" s="292"/>
    </row>
    <row r="165" spans="13:26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  <c r="Z165" s="292"/>
    </row>
    <row r="166" spans="13:26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  <c r="Z166" s="292"/>
    </row>
    <row r="167" spans="13:26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  <c r="Z167" s="292"/>
    </row>
    <row r="168" spans="13:26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  <c r="Z168" s="292"/>
    </row>
    <row r="169" spans="13:26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  <c r="Z169" s="292"/>
    </row>
    <row r="170" spans="13:26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  <c r="Z170" s="292"/>
    </row>
    <row r="171" spans="13:26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  <c r="Z171" s="292"/>
    </row>
    <row r="172" spans="13:26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  <c r="Z172" s="292"/>
    </row>
    <row r="173" spans="13:26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  <c r="Z173" s="292"/>
    </row>
    <row r="174" spans="13:26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  <c r="Z174" s="292"/>
    </row>
    <row r="175" spans="13:26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  <c r="Z175" s="292"/>
    </row>
    <row r="176" spans="13:26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  <c r="Z176" s="292"/>
    </row>
    <row r="177" spans="13:26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  <c r="Z177" s="292"/>
    </row>
    <row r="178" spans="13:26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  <c r="Z178" s="292"/>
    </row>
    <row r="179" spans="13:26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  <c r="Z179" s="292"/>
    </row>
    <row r="180" spans="13:26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  <c r="Z180" s="292"/>
    </row>
    <row r="181" spans="13:26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  <c r="Z181" s="292"/>
    </row>
    <row r="182" spans="13:26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  <c r="Z182" s="292"/>
    </row>
    <row r="183" spans="13:26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  <c r="Z183" s="292"/>
    </row>
    <row r="184" spans="13:26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  <c r="Z184" s="292"/>
    </row>
    <row r="185" spans="13:26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  <c r="Z185" s="292"/>
    </row>
    <row r="186" spans="13:26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  <c r="Z186" s="292"/>
    </row>
    <row r="187" spans="13:26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  <c r="Z187" s="292"/>
    </row>
    <row r="188" spans="13:26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  <c r="Z188" s="292"/>
    </row>
    <row r="189" spans="13:26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  <c r="Z189" s="292"/>
    </row>
    <row r="190" spans="13:26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  <c r="Z190" s="292"/>
    </row>
    <row r="191" spans="13:26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  <c r="Z191" s="292"/>
    </row>
    <row r="192" spans="13:26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  <c r="Z192" s="292"/>
    </row>
    <row r="193" spans="13:26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  <c r="Z193" s="292"/>
    </row>
    <row r="194" spans="13:26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  <c r="Z194" s="292"/>
    </row>
    <row r="195" spans="13:26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  <c r="Z195" s="292"/>
    </row>
    <row r="196" spans="13:26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  <c r="Z196" s="292"/>
    </row>
    <row r="197" spans="13:26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  <c r="Z197" s="292"/>
    </row>
    <row r="198" spans="13:26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  <c r="Z198" s="292"/>
    </row>
    <row r="199" spans="13:26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  <c r="Z199" s="292"/>
    </row>
    <row r="200" spans="13:26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  <c r="Z200" s="292"/>
    </row>
    <row r="201" spans="13:26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  <c r="Z201" s="292"/>
    </row>
    <row r="202" spans="13:26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  <c r="Z202" s="292"/>
    </row>
    <row r="203" spans="13:26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  <c r="Z203" s="292"/>
    </row>
    <row r="204" spans="13:26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  <c r="Z204" s="292"/>
    </row>
    <row r="205" spans="13:26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  <c r="Z205" s="292"/>
    </row>
    <row r="206" spans="13:26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  <c r="Z206" s="292"/>
    </row>
    <row r="207" spans="13:26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  <c r="Z207" s="292"/>
    </row>
    <row r="208" spans="13:26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  <c r="Z208" s="292"/>
    </row>
    <row r="209" spans="13:26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  <c r="Z209" s="292"/>
    </row>
    <row r="210" spans="13:26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  <c r="Z210" s="292"/>
    </row>
    <row r="211" spans="13:26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  <c r="Z211" s="292"/>
    </row>
    <row r="212" spans="13:26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  <c r="Z212" s="292"/>
    </row>
    <row r="213" spans="13:26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  <c r="Z213" s="292"/>
    </row>
    <row r="214" spans="13:26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  <c r="Z214" s="292"/>
    </row>
    <row r="215" spans="13:26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  <c r="Z215" s="292"/>
    </row>
    <row r="216" spans="13:26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  <c r="Z216" s="292"/>
    </row>
    <row r="217" spans="13:26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  <c r="Z217" s="292"/>
    </row>
    <row r="218" spans="13:26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  <c r="Z218" s="292"/>
    </row>
    <row r="219" spans="13:26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  <c r="Z219" s="292"/>
    </row>
    <row r="220" spans="13:26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  <c r="Z220" s="292"/>
    </row>
    <row r="221" spans="13:26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  <c r="Z221" s="292"/>
    </row>
    <row r="222" spans="13:26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  <c r="Z222" s="292"/>
    </row>
    <row r="223" spans="13:26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  <c r="Z223" s="292"/>
    </row>
    <row r="224" spans="13:26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  <c r="Z224" s="292"/>
    </row>
    <row r="225" spans="13:26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  <c r="Z225" s="292"/>
    </row>
    <row r="226" spans="13:26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  <c r="Z226" s="292"/>
    </row>
    <row r="227" spans="13:26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  <c r="Z227" s="292"/>
    </row>
    <row r="228" spans="13:26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  <c r="Z228" s="292"/>
    </row>
    <row r="229" spans="13:26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  <c r="Z229" s="292"/>
    </row>
    <row r="230" spans="13:26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  <c r="Z230" s="292"/>
    </row>
    <row r="231" spans="13:26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  <c r="Z231" s="292"/>
    </row>
    <row r="232" spans="13:26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  <c r="Z232" s="292"/>
    </row>
    <row r="233" spans="13:26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  <c r="Z233" s="292"/>
    </row>
    <row r="234" spans="13:26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  <c r="Z234" s="292"/>
    </row>
    <row r="235" spans="13:26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  <c r="Z235" s="292"/>
    </row>
    <row r="236" spans="13:26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  <c r="Z236" s="292"/>
    </row>
    <row r="237" spans="13:26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  <c r="Z237" s="292"/>
    </row>
    <row r="238" spans="13:26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  <c r="Z238" s="292"/>
    </row>
    <row r="239" spans="13:26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  <c r="Z239" s="292"/>
    </row>
    <row r="240" spans="13:26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  <c r="Z240" s="292"/>
    </row>
    <row r="241" spans="13:26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  <c r="Z241" s="292"/>
    </row>
    <row r="242" spans="13:26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  <c r="Z242" s="292"/>
    </row>
    <row r="243" spans="13:26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  <c r="Z243" s="292"/>
    </row>
    <row r="244" spans="13:26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  <c r="Z244" s="292"/>
    </row>
    <row r="245" spans="13:26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  <c r="Z245" s="292"/>
    </row>
    <row r="246" spans="13:26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  <c r="Z246" s="292"/>
    </row>
    <row r="247" spans="13:26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  <c r="Z247" s="292"/>
    </row>
    <row r="248" spans="13:26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  <c r="Z248" s="292"/>
    </row>
    <row r="249" spans="13:26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  <c r="Z249" s="292"/>
    </row>
    <row r="250" spans="13:26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  <c r="Z250" s="292"/>
    </row>
    <row r="251" spans="13:26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  <c r="Z251" s="292"/>
    </row>
    <row r="252" spans="13:26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  <c r="Z252" s="292"/>
    </row>
    <row r="253" spans="13:26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  <c r="Z253" s="292"/>
    </row>
    <row r="254" spans="13:26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  <c r="Z254" s="292"/>
    </row>
    <row r="255" spans="13:26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  <c r="Z255" s="292"/>
    </row>
    <row r="256" spans="13:26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  <c r="Z256" s="292"/>
    </row>
    <row r="257" spans="13:26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  <c r="Z257" s="292"/>
    </row>
    <row r="258" spans="13:26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  <c r="Z258" s="292"/>
    </row>
    <row r="259" spans="13:26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  <c r="Z259" s="292"/>
    </row>
    <row r="260" spans="13:26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  <c r="Z260" s="292"/>
    </row>
    <row r="261" spans="13:26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  <c r="Z261" s="292"/>
    </row>
    <row r="262" spans="13:26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  <c r="Z262" s="292"/>
    </row>
    <row r="263" spans="13:26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  <c r="Z263" s="292"/>
    </row>
    <row r="264" spans="13:26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  <c r="Z264" s="292"/>
    </row>
    <row r="265" spans="13:26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  <c r="Z265" s="292"/>
    </row>
    <row r="266" spans="13:26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  <c r="Z266" s="292"/>
    </row>
    <row r="267" spans="13:26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  <c r="Z267" s="292"/>
    </row>
    <row r="268" spans="13:26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  <c r="Z268" s="292"/>
    </row>
    <row r="269" spans="13:26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  <c r="Z269" s="292"/>
    </row>
    <row r="270" spans="13:26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  <c r="Z270" s="292"/>
    </row>
    <row r="271" spans="13:26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  <c r="Z271" s="292"/>
    </row>
    <row r="272" spans="13:26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  <c r="Z272" s="292"/>
    </row>
    <row r="273" spans="13:26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  <c r="Z273" s="292"/>
    </row>
    <row r="274" spans="13:26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  <c r="Z274" s="292"/>
    </row>
    <row r="275" spans="13:26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  <c r="Z275" s="292"/>
    </row>
    <row r="276" spans="13:26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  <c r="Z276" s="292"/>
    </row>
    <row r="277" spans="13:26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  <c r="Z277" s="292"/>
    </row>
    <row r="278" spans="13:26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  <c r="Z278" s="292"/>
    </row>
    <row r="279" spans="13:26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  <c r="Z279" s="292"/>
    </row>
    <row r="280" spans="13:26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  <c r="Z280" s="292"/>
    </row>
    <row r="281" spans="13:26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  <c r="Z281" s="292"/>
    </row>
    <row r="282" spans="13:26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  <c r="Z282" s="292"/>
    </row>
    <row r="283" spans="13:26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  <c r="Z283" s="292"/>
    </row>
    <row r="284" spans="13:26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  <c r="Z284" s="292"/>
    </row>
    <row r="285" spans="13:26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  <c r="Z285" s="292"/>
    </row>
    <row r="286" spans="13:26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  <c r="Z286" s="292"/>
    </row>
    <row r="287" spans="13:26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  <c r="Z287" s="292"/>
    </row>
    <row r="288" spans="13:26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  <c r="Z288" s="292"/>
    </row>
    <row r="289" spans="13:26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  <c r="Z289" s="292"/>
    </row>
    <row r="290" spans="13:26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  <c r="Z290" s="292"/>
    </row>
    <row r="291" spans="13:26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  <c r="Z291" s="292"/>
    </row>
    <row r="292" spans="13:26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  <c r="Z292" s="292"/>
    </row>
    <row r="293" spans="13:26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  <c r="Z293" s="292"/>
    </row>
    <row r="294" spans="13:26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  <c r="Z294" s="292"/>
    </row>
    <row r="295" spans="13:26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  <c r="Z295" s="292"/>
    </row>
    <row r="296" spans="13:26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  <c r="Z296" s="292"/>
    </row>
    <row r="297" spans="13:26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  <c r="Z297" s="292"/>
    </row>
    <row r="298" spans="13:26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  <c r="Z298" s="292"/>
    </row>
    <row r="299" spans="13:26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  <c r="Z299" s="292"/>
    </row>
    <row r="300" spans="13:26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  <c r="Z300" s="292"/>
    </row>
    <row r="301" spans="13:26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  <c r="Z301" s="292"/>
    </row>
    <row r="302" spans="13:26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  <c r="Z302" s="292"/>
    </row>
    <row r="303" spans="13:26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  <c r="Z303" s="292"/>
    </row>
    <row r="304" spans="13:26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  <c r="Z304" s="292"/>
    </row>
    <row r="305" spans="13:26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  <c r="Z305" s="292"/>
    </row>
    <row r="306" spans="13:26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  <c r="Z306" s="292"/>
    </row>
    <row r="307" spans="13:26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  <c r="Z307" s="292"/>
    </row>
    <row r="308" spans="13:26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  <c r="Z308" s="292"/>
    </row>
    <row r="309" spans="13:26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  <c r="Z309" s="292"/>
    </row>
    <row r="310" spans="13:26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  <c r="Z310" s="292"/>
    </row>
    <row r="311" spans="13:26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  <c r="Z311" s="292"/>
    </row>
    <row r="312" spans="13:26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  <c r="Z312" s="292"/>
    </row>
    <row r="313" spans="13:26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  <c r="Z313" s="292"/>
    </row>
    <row r="314" spans="13:26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  <c r="Z314" s="292"/>
    </row>
    <row r="315" spans="13:26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  <c r="Z315" s="292"/>
    </row>
    <row r="316" spans="13:26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  <c r="Z316" s="292"/>
    </row>
    <row r="317" spans="13:26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  <c r="Z317" s="292"/>
    </row>
    <row r="318" spans="13:26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  <c r="Z318" s="292"/>
    </row>
    <row r="319" spans="13:26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  <c r="Z319" s="292"/>
    </row>
    <row r="320" spans="13:26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  <c r="Z320" s="292"/>
    </row>
    <row r="321" spans="13:26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  <c r="Z321" s="292"/>
    </row>
    <row r="322" spans="13:26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  <c r="Z322" s="292"/>
    </row>
    <row r="323" spans="13:26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  <c r="Z323" s="292"/>
    </row>
    <row r="324" spans="13:26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  <c r="Z324" s="292"/>
    </row>
    <row r="325" spans="13:26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  <c r="Z325" s="292"/>
    </row>
    <row r="326" spans="13:26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  <c r="Z326" s="292"/>
    </row>
    <row r="327" spans="13:26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  <c r="Z327" s="292"/>
    </row>
    <row r="328" spans="13:26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  <c r="Z328" s="292"/>
    </row>
    <row r="329" spans="13:26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  <c r="Z329" s="292"/>
    </row>
    <row r="330" spans="13:26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  <c r="Z330" s="292"/>
    </row>
    <row r="331" spans="13:26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  <c r="Z331" s="292"/>
    </row>
    <row r="332" spans="13:26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  <c r="Z332" s="292"/>
    </row>
    <row r="333" spans="13:26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  <c r="Z333" s="292"/>
    </row>
    <row r="334" spans="13:26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  <c r="Z334" s="292"/>
    </row>
    <row r="335" spans="13:26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  <c r="Z335" s="292"/>
    </row>
    <row r="336" spans="13:26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  <c r="Z336" s="292"/>
    </row>
    <row r="337" spans="13:26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  <c r="Z337" s="292"/>
    </row>
    <row r="338" spans="13:26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  <c r="Z338" s="292"/>
    </row>
    <row r="339" spans="13:26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  <c r="Z339" s="292"/>
    </row>
    <row r="340" spans="13:26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  <c r="Z340" s="292"/>
    </row>
    <row r="341" spans="13:26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  <c r="Z341" s="292"/>
    </row>
    <row r="342" spans="13:26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  <c r="Z342" s="292"/>
    </row>
    <row r="343" spans="13:26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  <c r="Z343" s="292"/>
    </row>
    <row r="344" spans="13:26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  <c r="Z344" s="292"/>
    </row>
    <row r="345" spans="13:26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  <c r="Z345" s="292"/>
    </row>
    <row r="346" spans="13:26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  <c r="Z346" s="292"/>
    </row>
    <row r="347" spans="13:26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  <c r="Z347" s="292"/>
    </row>
    <row r="348" spans="13:26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  <c r="Z348" s="292"/>
    </row>
    <row r="349" spans="13:26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  <c r="Z349" s="292"/>
    </row>
    <row r="350" spans="13:26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  <c r="Z350" s="292"/>
    </row>
    <row r="351" spans="13:26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  <c r="Z351" s="292"/>
    </row>
    <row r="352" spans="13:26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  <c r="Z352" s="292"/>
    </row>
    <row r="353" spans="13:26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  <c r="Z353" s="292"/>
    </row>
    <row r="354" spans="13:26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  <c r="Z354" s="292"/>
    </row>
    <row r="355" spans="13:26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  <c r="Z355" s="292"/>
    </row>
    <row r="356" spans="13:26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  <c r="Z356" s="292"/>
    </row>
    <row r="357" spans="13:26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  <c r="Z357" s="292"/>
    </row>
    <row r="358" spans="13:26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  <c r="Z358" s="292"/>
    </row>
    <row r="359" spans="13:26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  <c r="Z359" s="292"/>
    </row>
    <row r="360" spans="13:26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  <c r="Z360" s="292"/>
    </row>
    <row r="361" spans="13:26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  <c r="Z361" s="292"/>
    </row>
    <row r="362" spans="13:26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  <c r="Z362" s="292"/>
    </row>
    <row r="363" spans="13:26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  <c r="Z363" s="292"/>
    </row>
    <row r="364" spans="13:26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  <c r="Z364" s="292"/>
    </row>
    <row r="365" spans="13:26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  <c r="Z365" s="292"/>
    </row>
    <row r="366" spans="13:26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  <c r="Z366" s="292"/>
    </row>
    <row r="367" spans="13:26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  <c r="Z367" s="292"/>
    </row>
    <row r="368" spans="13:26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  <c r="Z368" s="292"/>
    </row>
    <row r="369" spans="13:26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  <c r="Z369" s="292"/>
    </row>
    <row r="370" spans="13:26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  <c r="Z370" s="292"/>
    </row>
    <row r="371" spans="13:26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  <c r="Z371" s="292"/>
    </row>
    <row r="372" spans="13:26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  <c r="Z372" s="292"/>
    </row>
    <row r="373" spans="13:26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  <c r="Z373" s="292"/>
    </row>
    <row r="374" spans="13:26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  <c r="Z374" s="292"/>
    </row>
    <row r="375" spans="13:26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  <c r="Z375" s="292"/>
    </row>
    <row r="376" spans="13:26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  <c r="Z376" s="292"/>
    </row>
    <row r="377" spans="13:26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  <c r="Z377" s="292"/>
    </row>
    <row r="378" spans="13:26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  <c r="Z378" s="292"/>
    </row>
    <row r="379" spans="13:26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  <c r="Z379" s="292"/>
    </row>
    <row r="380" spans="13:26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  <c r="Z380" s="292"/>
    </row>
    <row r="381" spans="13:26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  <c r="Z381" s="292"/>
    </row>
    <row r="382" spans="13:26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  <c r="Z382" s="292"/>
    </row>
    <row r="383" spans="13:26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  <c r="Z383" s="292"/>
    </row>
    <row r="384" spans="13:26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  <c r="Z384" s="292"/>
    </row>
    <row r="385" spans="13:26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  <c r="Z385" s="292"/>
    </row>
    <row r="386" spans="13:26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  <c r="Z386" s="292"/>
    </row>
    <row r="387" spans="13:26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  <c r="Z387" s="292"/>
    </row>
    <row r="388" spans="13:26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  <c r="Z388" s="292"/>
    </row>
    <row r="389" spans="13:26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  <c r="Z389" s="292"/>
    </row>
    <row r="390" spans="13:26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  <c r="Z390" s="292"/>
    </row>
    <row r="391" spans="13:26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  <c r="Z391" s="292"/>
    </row>
    <row r="392" spans="13:26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  <c r="Z392" s="292"/>
    </row>
    <row r="393" spans="13:26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  <c r="Z393" s="292"/>
    </row>
    <row r="394" spans="13:26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  <c r="Z394" s="292"/>
    </row>
    <row r="395" spans="13:26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  <c r="Z395" s="292"/>
    </row>
    <row r="396" spans="13:26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  <c r="Z396" s="292"/>
    </row>
    <row r="397" spans="13:26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  <c r="Z397" s="292"/>
    </row>
    <row r="398" spans="13:26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  <c r="Z398" s="292"/>
    </row>
    <row r="399" spans="13:26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  <c r="Z399" s="292"/>
    </row>
    <row r="400" spans="13:26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  <c r="Z400" s="292"/>
    </row>
    <row r="401" spans="13:26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  <c r="Z401" s="292"/>
    </row>
    <row r="402" spans="13:26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  <c r="Z402" s="292"/>
    </row>
    <row r="403" spans="13:26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  <c r="Z403" s="292"/>
    </row>
    <row r="404" spans="13:26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  <c r="Z404" s="292"/>
    </row>
    <row r="405" spans="13:26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  <c r="Z405" s="292"/>
    </row>
    <row r="406" spans="13:26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  <c r="Z406" s="292"/>
    </row>
    <row r="407" spans="13:26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  <c r="Z407" s="292"/>
    </row>
    <row r="408" spans="13:26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  <c r="Z408" s="292"/>
    </row>
    <row r="409" spans="13:26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  <c r="Z409" s="292"/>
    </row>
    <row r="410" spans="13:26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  <c r="Z410" s="292"/>
    </row>
    <row r="411" spans="13:26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  <c r="Z411" s="292"/>
    </row>
    <row r="412" spans="13:26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  <c r="Z412" s="292"/>
    </row>
    <row r="413" spans="13:26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  <c r="Z413" s="292"/>
    </row>
    <row r="414" spans="13:26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  <c r="Z414" s="292"/>
    </row>
    <row r="415" spans="13:26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  <c r="Z415" s="292"/>
    </row>
    <row r="416" spans="13:26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  <c r="Z416" s="292"/>
    </row>
    <row r="417" spans="13:26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  <c r="Z417" s="292"/>
    </row>
    <row r="418" spans="13:26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  <c r="Z418" s="292"/>
    </row>
    <row r="419" spans="13:26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  <c r="Z419" s="292"/>
    </row>
    <row r="420" spans="13:26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  <c r="Z420" s="292"/>
    </row>
    <row r="421" spans="13:26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  <c r="Z421" s="292"/>
    </row>
    <row r="422" spans="13:26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  <c r="Z422" s="292"/>
    </row>
    <row r="423" spans="13:26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  <c r="Z423" s="292"/>
    </row>
    <row r="424" spans="13:26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  <c r="Z424" s="292"/>
    </row>
    <row r="425" spans="13:26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  <c r="Z425" s="292"/>
    </row>
    <row r="426" spans="13:26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  <c r="Z426" s="292"/>
    </row>
    <row r="427" spans="13:26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  <c r="Z427" s="292"/>
    </row>
    <row r="428" spans="13:26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  <c r="Z428" s="292"/>
    </row>
    <row r="429" spans="13:26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  <c r="Z429" s="292"/>
    </row>
    <row r="430" spans="13:26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  <c r="Z430" s="292"/>
    </row>
    <row r="431" spans="13:26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  <c r="Z431" s="292"/>
    </row>
    <row r="432" spans="13:26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  <c r="Z432" s="292"/>
    </row>
    <row r="433" spans="13:26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  <c r="Z433" s="292"/>
    </row>
    <row r="434" spans="13:26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  <c r="Z434" s="292"/>
    </row>
    <row r="435" spans="13:26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  <c r="Z435" s="292"/>
    </row>
    <row r="436" spans="13:26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  <c r="Z436" s="292"/>
    </row>
    <row r="437" spans="13:26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  <c r="Z437" s="292"/>
    </row>
    <row r="438" spans="13:26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  <c r="Z438" s="292"/>
    </row>
    <row r="439" spans="13:26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  <c r="Z439" s="292"/>
    </row>
    <row r="440" spans="13:26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  <c r="Z440" s="292"/>
    </row>
    <row r="441" spans="13:26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  <c r="Z441" s="292"/>
    </row>
    <row r="442" spans="13:26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  <c r="Z442" s="292"/>
    </row>
    <row r="443" spans="13:26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  <c r="Z443" s="292"/>
    </row>
    <row r="444" spans="13:26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  <c r="Z444" s="292"/>
    </row>
    <row r="445" spans="13:26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  <c r="Z445" s="292"/>
    </row>
    <row r="446" spans="13:26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  <c r="Z446" s="292"/>
    </row>
    <row r="447" spans="13:26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  <c r="Z447" s="292"/>
    </row>
    <row r="448" spans="13:26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  <c r="Z448" s="292"/>
    </row>
    <row r="449" spans="13:26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  <c r="Z449" s="292"/>
    </row>
    <row r="450" spans="13:26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  <c r="Z450" s="292"/>
    </row>
    <row r="451" spans="13:26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  <c r="Z451" s="292"/>
    </row>
    <row r="452" spans="13:26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  <c r="Z452" s="292"/>
    </row>
    <row r="453" spans="13:26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  <c r="Z453" s="292"/>
    </row>
    <row r="454" spans="13:26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  <c r="Z454" s="292"/>
    </row>
    <row r="455" spans="13:26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  <c r="Z455" s="292"/>
    </row>
    <row r="456" spans="13:26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  <c r="Z456" s="292"/>
    </row>
    <row r="457" spans="13:26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  <c r="Z457" s="292"/>
    </row>
    <row r="458" spans="13:26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  <c r="Z458" s="292"/>
    </row>
    <row r="459" spans="13:26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  <c r="Z459" s="292"/>
    </row>
    <row r="460" spans="13:26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  <c r="Z460" s="292"/>
    </row>
    <row r="461" spans="13:26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  <c r="Z461" s="292"/>
    </row>
    <row r="462" spans="13:26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  <c r="Z462" s="292"/>
    </row>
    <row r="463" spans="13:26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  <c r="Z463" s="292"/>
    </row>
    <row r="464" spans="13:26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  <c r="Z464" s="292"/>
    </row>
    <row r="465" spans="13:26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  <c r="Z465" s="292"/>
    </row>
    <row r="466" spans="13:26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  <c r="Z466" s="292"/>
    </row>
    <row r="467" spans="13:26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  <c r="Z467" s="292"/>
    </row>
    <row r="468" spans="13:26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  <c r="Z468" s="292"/>
    </row>
    <row r="469" spans="13:26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  <c r="Z469" s="292"/>
    </row>
    <row r="470" spans="13:26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  <c r="Z470" s="292"/>
    </row>
    <row r="471" spans="13:26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  <c r="Z471" s="292"/>
    </row>
    <row r="472" spans="13:26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  <c r="Z472" s="292"/>
    </row>
    <row r="473" spans="13:26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  <c r="Z473" s="292"/>
    </row>
    <row r="474" spans="13:26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  <c r="Z474" s="292"/>
    </row>
    <row r="475" spans="13:26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  <c r="Z475" s="292"/>
    </row>
    <row r="476" spans="13:26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  <c r="Z476" s="292"/>
    </row>
    <row r="477" spans="13:26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  <c r="Z477" s="292"/>
    </row>
    <row r="478" spans="13:26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  <c r="Z478" s="292"/>
    </row>
    <row r="479" spans="13:26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  <c r="Z479" s="292"/>
    </row>
    <row r="480" spans="13:26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  <c r="Z480" s="292"/>
    </row>
    <row r="481" spans="13:26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  <c r="Z481" s="292"/>
    </row>
    <row r="482" spans="13:26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  <c r="Z482" s="292"/>
    </row>
    <row r="483" spans="13:26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  <c r="Z483" s="292"/>
    </row>
    <row r="484" spans="13:26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  <c r="Z484" s="292"/>
    </row>
    <row r="485" spans="13:26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  <c r="Z485" s="292"/>
    </row>
    <row r="486" spans="13:26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  <c r="Z486" s="292"/>
    </row>
    <row r="487" spans="13:26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  <c r="Z487" s="292"/>
    </row>
    <row r="488" spans="13:26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  <c r="Z488" s="297"/>
    </row>
    <row r="489" spans="13:26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  <c r="Z489" s="297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topLeftCell="A46" workbookViewId="0">
      <selection activeCell="P60" sqref="P60"/>
    </sheetView>
  </sheetViews>
  <sheetFormatPr defaultRowHeight="12.75" x14ac:dyDescent="0.2"/>
  <cols>
    <col min="1" max="1" width="9.140625" style="302"/>
    <col min="2" max="2" width="16" style="294" customWidth="1"/>
    <col min="3" max="7" width="9.140625" style="294"/>
    <col min="8" max="8" width="10.5703125" style="294" customWidth="1"/>
    <col min="9" max="10" width="9.140625" style="294"/>
    <col min="11" max="11" width="10.85546875" style="294" customWidth="1"/>
    <col min="12" max="12" width="10.28515625" style="294" customWidth="1"/>
    <col min="13" max="13" width="2.28515625" style="294" customWidth="1"/>
    <col min="14" max="14" width="10.42578125" style="294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7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141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51.099999999999994</v>
      </c>
      <c r="D2" s="294">
        <v>16.899999999999999</v>
      </c>
      <c r="E2" s="294">
        <v>1.2</v>
      </c>
      <c r="F2" s="294">
        <v>27.4</v>
      </c>
      <c r="G2" s="294">
        <v>5.5999999999999943</v>
      </c>
      <c r="H2" s="294">
        <v>267.60000000000002</v>
      </c>
      <c r="I2" s="2">
        <v>0.19095665171898352</v>
      </c>
      <c r="J2" s="294">
        <v>35.099999999999994</v>
      </c>
      <c r="K2" s="300">
        <v>232.50000000000003</v>
      </c>
      <c r="L2" s="297">
        <v>0.21978494623655909</v>
      </c>
      <c r="M2" s="292"/>
      <c r="N2" s="293">
        <v>101</v>
      </c>
      <c r="O2" s="294" t="s">
        <v>147</v>
      </c>
      <c r="P2" s="295">
        <v>5.2</v>
      </c>
      <c r="Q2" s="295">
        <v>2.9</v>
      </c>
      <c r="R2" s="295">
        <v>0</v>
      </c>
      <c r="S2" s="295">
        <v>0</v>
      </c>
      <c r="T2" s="295">
        <v>2.3000000000000003</v>
      </c>
      <c r="U2" s="295">
        <v>9</v>
      </c>
      <c r="V2" s="296">
        <v>0.57777777777777783</v>
      </c>
      <c r="W2" s="295">
        <v>0</v>
      </c>
      <c r="X2" s="295">
        <v>9</v>
      </c>
      <c r="Y2" s="297">
        <v>0.57777777777777783</v>
      </c>
    </row>
    <row r="3" spans="1:25" x14ac:dyDescent="0.2">
      <c r="A3" s="298" t="s">
        <v>10</v>
      </c>
      <c r="B3" s="299" t="s">
        <v>11</v>
      </c>
      <c r="C3" s="294">
        <v>0.1</v>
      </c>
      <c r="D3" s="294">
        <v>0.2</v>
      </c>
      <c r="E3" s="294">
        <v>0</v>
      </c>
      <c r="F3" s="294">
        <v>0</v>
      </c>
      <c r="G3" s="294">
        <v>-0.1</v>
      </c>
      <c r="H3" s="294">
        <v>0.60000000000000009</v>
      </c>
      <c r="I3" s="2">
        <v>0.16666666666666666</v>
      </c>
      <c r="J3" s="294">
        <v>0</v>
      </c>
      <c r="K3" s="300">
        <v>0.60000000000000009</v>
      </c>
      <c r="L3" s="297">
        <v>0.16666666666666666</v>
      </c>
      <c r="M3" s="292"/>
      <c r="N3" s="293">
        <v>102</v>
      </c>
      <c r="O3" s="294" t="s">
        <v>148</v>
      </c>
      <c r="P3" s="295">
        <v>7.6999999999999993</v>
      </c>
      <c r="Q3" s="295">
        <v>4.1000000000000005</v>
      </c>
      <c r="R3" s="295">
        <v>0</v>
      </c>
      <c r="S3" s="295">
        <v>0</v>
      </c>
      <c r="T3" s="295">
        <v>3.5999999999999996</v>
      </c>
      <c r="U3" s="295">
        <v>11.2</v>
      </c>
      <c r="V3" s="296">
        <v>0.6875</v>
      </c>
      <c r="W3" s="295">
        <v>0</v>
      </c>
      <c r="X3" s="295">
        <v>11.2</v>
      </c>
      <c r="Y3" s="297">
        <v>0.6875</v>
      </c>
    </row>
    <row r="4" spans="1:25" x14ac:dyDescent="0.2">
      <c r="A4" s="298" t="s">
        <v>12</v>
      </c>
      <c r="B4" s="299" t="s">
        <v>13</v>
      </c>
      <c r="C4" s="294">
        <v>1.6</v>
      </c>
      <c r="D4" s="294">
        <v>2.6</v>
      </c>
      <c r="E4" s="294">
        <v>0</v>
      </c>
      <c r="F4" s="294">
        <v>0.8</v>
      </c>
      <c r="G4" s="294">
        <v>-1.8000000000000003</v>
      </c>
      <c r="H4" s="294">
        <v>8.8000000000000007</v>
      </c>
      <c r="I4" s="2">
        <v>0.18181818181818182</v>
      </c>
      <c r="J4" s="294">
        <v>0</v>
      </c>
      <c r="K4" s="300">
        <v>8.8000000000000007</v>
      </c>
      <c r="L4" s="297">
        <v>0.18181818181818182</v>
      </c>
      <c r="M4" s="292"/>
      <c r="N4" s="293">
        <v>103</v>
      </c>
      <c r="O4" s="294" t="s">
        <v>149</v>
      </c>
      <c r="P4" s="295">
        <v>19.599999999999998</v>
      </c>
      <c r="Q4" s="295">
        <v>13.4</v>
      </c>
      <c r="R4" s="295">
        <v>0</v>
      </c>
      <c r="S4" s="295">
        <v>0.2</v>
      </c>
      <c r="T4" s="295">
        <v>6</v>
      </c>
      <c r="U4" s="295">
        <v>26.9</v>
      </c>
      <c r="V4" s="296">
        <v>0.72862453531598514</v>
      </c>
      <c r="W4" s="295">
        <v>0.1</v>
      </c>
      <c r="X4" s="295">
        <v>26.799999999999997</v>
      </c>
      <c r="Y4" s="297">
        <v>0.73134328358208955</v>
      </c>
    </row>
    <row r="5" spans="1:25" x14ac:dyDescent="0.2">
      <c r="A5" s="298" t="s">
        <v>14</v>
      </c>
      <c r="B5" s="299" t="s">
        <v>15</v>
      </c>
      <c r="C5" s="294">
        <v>56.5</v>
      </c>
      <c r="D5" s="294">
        <v>15.8</v>
      </c>
      <c r="E5" s="294">
        <v>0</v>
      </c>
      <c r="F5" s="294">
        <v>0</v>
      </c>
      <c r="G5" s="294">
        <v>40.700000000000003</v>
      </c>
      <c r="H5" s="294">
        <v>71.7</v>
      </c>
      <c r="I5" s="2">
        <v>0.78800557880055788</v>
      </c>
      <c r="J5" s="294">
        <v>0</v>
      </c>
      <c r="K5" s="300">
        <v>71.7</v>
      </c>
      <c r="L5" s="297">
        <v>0.78800557880055788</v>
      </c>
      <c r="M5" s="292"/>
      <c r="N5" s="293">
        <v>104</v>
      </c>
      <c r="O5" s="294" t="s">
        <v>150</v>
      </c>
      <c r="P5" s="295">
        <v>31.600000000000005</v>
      </c>
      <c r="Q5" s="295">
        <v>14</v>
      </c>
      <c r="R5" s="295">
        <v>0</v>
      </c>
      <c r="S5" s="295">
        <v>2.8000000000000003</v>
      </c>
      <c r="T5" s="295">
        <v>14.800000000000004</v>
      </c>
      <c r="U5" s="295">
        <v>91.100000000000009</v>
      </c>
      <c r="V5" s="296">
        <v>0.34687156970362243</v>
      </c>
      <c r="W5" s="295">
        <v>29</v>
      </c>
      <c r="X5" s="295">
        <v>62.100000000000009</v>
      </c>
      <c r="Y5" s="297">
        <v>0.50885668276972629</v>
      </c>
    </row>
    <row r="6" spans="1:25" x14ac:dyDescent="0.2">
      <c r="A6" s="298" t="s">
        <v>16</v>
      </c>
      <c r="B6" s="299" t="s">
        <v>17</v>
      </c>
      <c r="C6" s="294">
        <v>1.1000000000000001</v>
      </c>
      <c r="D6" s="294">
        <v>4.4000000000000004</v>
      </c>
      <c r="E6" s="294">
        <v>0</v>
      </c>
      <c r="F6" s="294">
        <v>1.8</v>
      </c>
      <c r="G6" s="294">
        <v>-5.0999999999999996</v>
      </c>
      <c r="H6" s="294">
        <v>12.8</v>
      </c>
      <c r="I6" s="2">
        <v>8.59375E-2</v>
      </c>
      <c r="J6" s="294">
        <v>0</v>
      </c>
      <c r="K6" s="300">
        <v>12.8</v>
      </c>
      <c r="L6" s="297">
        <v>8.59375E-2</v>
      </c>
      <c r="M6" s="292"/>
      <c r="N6" s="293">
        <v>201</v>
      </c>
      <c r="O6" s="294" t="s">
        <v>151</v>
      </c>
      <c r="P6" s="295">
        <v>19</v>
      </c>
      <c r="Q6" s="295">
        <v>24.700000000000003</v>
      </c>
      <c r="R6" s="295">
        <v>0</v>
      </c>
      <c r="S6" s="295">
        <v>8.7999999999999989</v>
      </c>
      <c r="T6" s="295">
        <v>-14.5</v>
      </c>
      <c r="U6" s="295">
        <v>123.3</v>
      </c>
      <c r="V6" s="296">
        <v>0.15409570154095703</v>
      </c>
      <c r="W6" s="295">
        <v>11</v>
      </c>
      <c r="X6" s="295">
        <v>112.3</v>
      </c>
      <c r="Y6" s="297">
        <v>0.16918967052537845</v>
      </c>
    </row>
    <row r="7" spans="1:25" x14ac:dyDescent="0.2">
      <c r="A7" s="298" t="s">
        <v>18</v>
      </c>
      <c r="B7" s="299" t="s">
        <v>19</v>
      </c>
      <c r="C7" s="294">
        <v>5.8000000000000007</v>
      </c>
      <c r="D7" s="294">
        <v>1.1000000000000001</v>
      </c>
      <c r="E7" s="294">
        <v>0</v>
      </c>
      <c r="F7" s="294">
        <v>0</v>
      </c>
      <c r="G7" s="294">
        <v>4.7000000000000011</v>
      </c>
      <c r="H7" s="294">
        <v>6</v>
      </c>
      <c r="I7" s="2">
        <v>0.96666666666666679</v>
      </c>
      <c r="J7" s="294">
        <v>0</v>
      </c>
      <c r="K7" s="300">
        <v>6</v>
      </c>
      <c r="L7" s="297">
        <v>0.96666666666666679</v>
      </c>
      <c r="M7" s="292"/>
      <c r="N7" s="293">
        <v>202</v>
      </c>
      <c r="O7" s="294" t="s">
        <v>152</v>
      </c>
      <c r="P7" s="295">
        <v>144.1</v>
      </c>
      <c r="Q7" s="295">
        <v>146.89999999999998</v>
      </c>
      <c r="R7" s="295">
        <v>66.400000000000006</v>
      </c>
      <c r="S7" s="295">
        <v>69.099999999999994</v>
      </c>
      <c r="T7" s="295">
        <v>-138.29999999999998</v>
      </c>
      <c r="U7" s="295">
        <v>975.70000000000016</v>
      </c>
      <c r="V7" s="296">
        <v>0.1476888387824126</v>
      </c>
      <c r="W7" s="295">
        <v>35.099999999999994</v>
      </c>
      <c r="X7" s="295">
        <v>940.60000000000014</v>
      </c>
      <c r="Y7" s="297">
        <v>0.15320008505209437</v>
      </c>
    </row>
    <row r="8" spans="1:25" x14ac:dyDescent="0.2">
      <c r="A8" s="298" t="s">
        <v>20</v>
      </c>
      <c r="B8" s="299" t="s">
        <v>21</v>
      </c>
      <c r="C8" s="294">
        <v>14.7</v>
      </c>
      <c r="D8" s="294">
        <v>67.399999999999991</v>
      </c>
      <c r="E8" s="294">
        <v>0</v>
      </c>
      <c r="F8" s="294">
        <v>24.1</v>
      </c>
      <c r="G8" s="294">
        <v>-76.8</v>
      </c>
      <c r="H8" s="294">
        <v>235.70000000000002</v>
      </c>
      <c r="I8" s="2">
        <v>6.2367416207042843E-2</v>
      </c>
      <c r="J8" s="294">
        <v>0</v>
      </c>
      <c r="K8" s="300">
        <v>235.70000000000002</v>
      </c>
      <c r="L8" s="297">
        <v>6.2367416207042843E-2</v>
      </c>
      <c r="M8" s="292"/>
      <c r="N8" s="293">
        <v>301</v>
      </c>
      <c r="O8" s="294" t="s">
        <v>153</v>
      </c>
      <c r="P8" s="295">
        <v>100.49999999999999</v>
      </c>
      <c r="Q8" s="295">
        <v>72.599999999999994</v>
      </c>
      <c r="R8" s="295">
        <v>0.9</v>
      </c>
      <c r="S8" s="295">
        <v>3</v>
      </c>
      <c r="T8" s="295">
        <v>24.000000000000004</v>
      </c>
      <c r="U8" s="295">
        <v>124</v>
      </c>
      <c r="V8" s="296">
        <v>0.81048387096774177</v>
      </c>
      <c r="W8" s="295">
        <v>0</v>
      </c>
      <c r="X8" s="295">
        <v>124</v>
      </c>
      <c r="Y8" s="297">
        <v>0.81048387096774177</v>
      </c>
    </row>
    <row r="9" spans="1:25" x14ac:dyDescent="0.2">
      <c r="A9" s="298" t="s">
        <v>22</v>
      </c>
      <c r="B9" s="299" t="s">
        <v>23</v>
      </c>
      <c r="C9" s="294">
        <v>3.5999999999999996</v>
      </c>
      <c r="D9" s="294">
        <v>1.4</v>
      </c>
      <c r="E9" s="294">
        <v>0</v>
      </c>
      <c r="F9" s="294">
        <v>0</v>
      </c>
      <c r="G9" s="294">
        <v>2.1999999999999997</v>
      </c>
      <c r="H9" s="294">
        <v>4.0999999999999996</v>
      </c>
      <c r="I9" s="2">
        <v>0.87804878048780488</v>
      </c>
      <c r="J9" s="294">
        <v>0</v>
      </c>
      <c r="K9" s="300">
        <v>4.0999999999999996</v>
      </c>
      <c r="L9" s="297">
        <v>0.87804878048780488</v>
      </c>
      <c r="M9" s="292"/>
      <c r="N9" s="293">
        <v>302</v>
      </c>
      <c r="O9" s="294" t="s">
        <v>154</v>
      </c>
      <c r="P9" s="295">
        <v>61.900000000000006</v>
      </c>
      <c r="Q9" s="295">
        <v>22.900000000000006</v>
      </c>
      <c r="R9" s="295">
        <v>0</v>
      </c>
      <c r="S9" s="295">
        <v>0</v>
      </c>
      <c r="T9" s="295">
        <v>39.000000000000007</v>
      </c>
      <c r="U9" s="295">
        <v>120.3</v>
      </c>
      <c r="V9" s="296">
        <v>0.5145469659185371</v>
      </c>
      <c r="W9" s="295">
        <v>0</v>
      </c>
      <c r="X9" s="295">
        <v>120.3</v>
      </c>
      <c r="Y9" s="297">
        <v>0.5145469659185371</v>
      </c>
    </row>
    <row r="10" spans="1:25" x14ac:dyDescent="0.2">
      <c r="A10" s="298" t="s">
        <v>24</v>
      </c>
      <c r="B10" s="299" t="s">
        <v>25</v>
      </c>
      <c r="C10" s="294">
        <v>12</v>
      </c>
      <c r="D10" s="294">
        <v>10.4</v>
      </c>
      <c r="E10" s="294">
        <v>0</v>
      </c>
      <c r="F10" s="294">
        <v>7.7999999999999989</v>
      </c>
      <c r="G10" s="294">
        <v>-6.1999999999999993</v>
      </c>
      <c r="H10" s="294">
        <v>50.7</v>
      </c>
      <c r="I10" s="2">
        <v>0.23668639053254437</v>
      </c>
      <c r="J10" s="294">
        <v>0</v>
      </c>
      <c r="K10" s="300">
        <v>50.7</v>
      </c>
      <c r="L10" s="297">
        <v>0.23668639053254437</v>
      </c>
      <c r="M10" s="292"/>
      <c r="N10" s="293">
        <v>401</v>
      </c>
      <c r="O10" s="294" t="s">
        <v>93</v>
      </c>
      <c r="P10" s="295">
        <v>41.599999999999994</v>
      </c>
      <c r="Q10" s="295">
        <v>35.200000000000003</v>
      </c>
      <c r="R10" s="295">
        <v>0.8</v>
      </c>
      <c r="S10" s="295">
        <v>0</v>
      </c>
      <c r="T10" s="295">
        <v>5.5999999999999979</v>
      </c>
      <c r="U10" s="295">
        <v>229.2</v>
      </c>
      <c r="V10" s="296">
        <v>0.18150087260034903</v>
      </c>
      <c r="W10" s="295">
        <v>0</v>
      </c>
      <c r="X10" s="295">
        <v>229.2</v>
      </c>
      <c r="Y10" s="297">
        <v>0.18150087260034903</v>
      </c>
    </row>
    <row r="11" spans="1:25" x14ac:dyDescent="0.2">
      <c r="A11" s="298" t="s">
        <v>26</v>
      </c>
      <c r="B11" s="299" t="s">
        <v>27</v>
      </c>
      <c r="C11" s="294">
        <v>161.80000000000001</v>
      </c>
      <c r="D11" s="294">
        <v>144.9</v>
      </c>
      <c r="E11" s="294">
        <v>1.3</v>
      </c>
      <c r="F11" s="294">
        <v>0</v>
      </c>
      <c r="G11" s="294">
        <v>15.599999999999994</v>
      </c>
      <c r="H11" s="294">
        <v>238.70000000000002</v>
      </c>
      <c r="I11" s="2">
        <v>0.67783829074151658</v>
      </c>
      <c r="J11" s="294">
        <v>0</v>
      </c>
      <c r="K11" s="300">
        <v>238.70000000000002</v>
      </c>
      <c r="L11" s="297">
        <v>0.67783829074151658</v>
      </c>
      <c r="M11" s="292"/>
      <c r="N11" s="293">
        <v>402</v>
      </c>
      <c r="O11" s="294" t="s">
        <v>155</v>
      </c>
      <c r="P11" s="295">
        <v>408.6</v>
      </c>
      <c r="Q11" s="295">
        <v>54.5</v>
      </c>
      <c r="R11" s="295">
        <v>74.400000000000006</v>
      </c>
      <c r="S11" s="295">
        <v>0</v>
      </c>
      <c r="T11" s="295">
        <v>279.70000000000005</v>
      </c>
      <c r="U11" s="295">
        <v>1470.8999999999999</v>
      </c>
      <c r="V11" s="296">
        <v>0.27778910870895374</v>
      </c>
      <c r="W11" s="295">
        <v>0</v>
      </c>
      <c r="X11" s="295">
        <v>1470.8999999999999</v>
      </c>
      <c r="Y11" s="297">
        <v>0.27778910870895374</v>
      </c>
    </row>
    <row r="12" spans="1:25" x14ac:dyDescent="0.2">
      <c r="A12" s="298" t="s">
        <v>28</v>
      </c>
      <c r="B12" s="299" t="s">
        <v>29</v>
      </c>
      <c r="C12" s="294">
        <v>7.2</v>
      </c>
      <c r="D12" s="294">
        <v>3.6</v>
      </c>
      <c r="E12" s="294">
        <v>0</v>
      </c>
      <c r="F12" s="294">
        <v>0</v>
      </c>
      <c r="G12" s="294">
        <v>3.6</v>
      </c>
      <c r="H12" s="294">
        <v>7.3</v>
      </c>
      <c r="I12" s="2">
        <v>0.98630136986301375</v>
      </c>
      <c r="J12" s="294">
        <v>0</v>
      </c>
      <c r="K12" s="300">
        <v>7.3</v>
      </c>
      <c r="L12" s="297">
        <v>0.98630136986301375</v>
      </c>
      <c r="M12" s="292"/>
      <c r="N12" s="293">
        <v>403</v>
      </c>
      <c r="O12" s="294" t="s">
        <v>156</v>
      </c>
      <c r="P12" s="295">
        <v>415</v>
      </c>
      <c r="Q12" s="295">
        <v>247</v>
      </c>
      <c r="R12" s="295">
        <v>64.099999999999994</v>
      </c>
      <c r="S12" s="295">
        <v>0</v>
      </c>
      <c r="T12" s="295">
        <v>103.90000000000002</v>
      </c>
      <c r="U12" s="295">
        <v>1137.5</v>
      </c>
      <c r="V12" s="296">
        <v>0.36483516483516482</v>
      </c>
      <c r="W12" s="295">
        <v>226.2</v>
      </c>
      <c r="X12" s="295">
        <v>911.3</v>
      </c>
      <c r="Y12" s="297">
        <v>0.45539339405245255</v>
      </c>
    </row>
    <row r="13" spans="1:25" x14ac:dyDescent="0.2">
      <c r="A13" s="298" t="s">
        <v>30</v>
      </c>
      <c r="B13" s="299" t="s">
        <v>31</v>
      </c>
      <c r="C13" s="294">
        <v>19.2</v>
      </c>
      <c r="D13" s="294">
        <v>12.1</v>
      </c>
      <c r="E13" s="294">
        <v>0</v>
      </c>
      <c r="F13" s="294">
        <v>0</v>
      </c>
      <c r="G13" s="294">
        <v>7.1</v>
      </c>
      <c r="H13" s="294">
        <v>23.6</v>
      </c>
      <c r="I13" s="2">
        <v>0.81355932203389825</v>
      </c>
      <c r="J13" s="294">
        <v>0</v>
      </c>
      <c r="K13" s="300">
        <v>23.6</v>
      </c>
      <c r="L13" s="297">
        <v>0.81355932203389825</v>
      </c>
      <c r="M13" s="292"/>
      <c r="N13" s="293">
        <v>404</v>
      </c>
      <c r="O13" s="294" t="s">
        <v>81</v>
      </c>
      <c r="P13" s="295">
        <v>47.099999999999994</v>
      </c>
      <c r="Q13" s="295">
        <v>7.4</v>
      </c>
      <c r="R13" s="295">
        <v>5.2</v>
      </c>
      <c r="S13" s="295">
        <v>0</v>
      </c>
      <c r="T13" s="295">
        <v>34.5</v>
      </c>
      <c r="U13" s="295">
        <v>486.1</v>
      </c>
      <c r="V13" s="296">
        <v>9.689364328327503E-2</v>
      </c>
      <c r="W13" s="295">
        <v>0</v>
      </c>
      <c r="X13" s="295">
        <v>486.1</v>
      </c>
      <c r="Y13" s="297">
        <v>9.689364328327503E-2</v>
      </c>
    </row>
    <row r="14" spans="1:25" x14ac:dyDescent="0.2">
      <c r="A14" s="298" t="s">
        <v>32</v>
      </c>
      <c r="B14" s="299" t="s">
        <v>33</v>
      </c>
      <c r="C14" s="294">
        <v>0.9</v>
      </c>
      <c r="D14" s="294">
        <v>0.4</v>
      </c>
      <c r="E14" s="294">
        <v>0</v>
      </c>
      <c r="F14" s="294">
        <v>0</v>
      </c>
      <c r="G14" s="294">
        <v>0.5</v>
      </c>
      <c r="H14" s="294">
        <v>63.5</v>
      </c>
      <c r="I14" s="2">
        <v>1.4173228346456693E-2</v>
      </c>
      <c r="J14" s="294">
        <v>1.6000000000000003</v>
      </c>
      <c r="K14" s="300">
        <v>61.9</v>
      </c>
      <c r="L14" s="297">
        <v>1.4539579967689823E-2</v>
      </c>
      <c r="M14" s="292"/>
      <c r="N14" s="293">
        <v>501</v>
      </c>
      <c r="O14" s="294" t="s">
        <v>157</v>
      </c>
      <c r="P14" s="295">
        <v>10.6</v>
      </c>
      <c r="Q14" s="295">
        <v>4.0999999999999996</v>
      </c>
      <c r="R14" s="295">
        <v>0</v>
      </c>
      <c r="S14" s="295">
        <v>0</v>
      </c>
      <c r="T14" s="295">
        <v>6.5</v>
      </c>
      <c r="U14" s="295">
        <v>12.7</v>
      </c>
      <c r="V14" s="296">
        <v>0.83464566929133865</v>
      </c>
      <c r="W14" s="295">
        <v>0</v>
      </c>
      <c r="X14" s="295">
        <v>12.7</v>
      </c>
      <c r="Y14" s="297">
        <v>0.83464566929133865</v>
      </c>
    </row>
    <row r="15" spans="1:25" x14ac:dyDescent="0.2">
      <c r="A15" s="298" t="s">
        <v>34</v>
      </c>
      <c r="B15" s="299" t="s">
        <v>35</v>
      </c>
      <c r="C15" s="294">
        <v>11.999999999999998</v>
      </c>
      <c r="D15" s="294">
        <v>3.6</v>
      </c>
      <c r="E15" s="294">
        <v>0</v>
      </c>
      <c r="F15" s="294">
        <v>0</v>
      </c>
      <c r="G15" s="294">
        <v>8.3999999999999986</v>
      </c>
      <c r="H15" s="294">
        <v>11.999999999999998</v>
      </c>
      <c r="I15" s="2">
        <v>1</v>
      </c>
      <c r="J15" s="294">
        <v>0</v>
      </c>
      <c r="K15" s="300">
        <v>11.999999999999998</v>
      </c>
      <c r="L15" s="297">
        <v>1</v>
      </c>
      <c r="M15" s="292"/>
      <c r="N15" s="293">
        <v>502</v>
      </c>
      <c r="O15" s="294" t="s">
        <v>158</v>
      </c>
      <c r="P15" s="295">
        <v>0.4</v>
      </c>
      <c r="Q15" s="295">
        <v>0.2</v>
      </c>
      <c r="R15" s="295">
        <v>0</v>
      </c>
      <c r="S15" s="295">
        <v>0</v>
      </c>
      <c r="T15" s="295">
        <v>0.2</v>
      </c>
      <c r="U15" s="295">
        <v>0.7</v>
      </c>
      <c r="V15" s="296">
        <v>0.57142857142857151</v>
      </c>
      <c r="W15" s="295">
        <v>0</v>
      </c>
      <c r="X15" s="295">
        <v>0.7</v>
      </c>
      <c r="Y15" s="297">
        <v>0.57142857142857151</v>
      </c>
    </row>
    <row r="16" spans="1:25" x14ac:dyDescent="0.2">
      <c r="A16" s="298" t="s">
        <v>36</v>
      </c>
      <c r="B16" s="299" t="s">
        <v>37</v>
      </c>
      <c r="C16" s="294">
        <v>139.6</v>
      </c>
      <c r="D16" s="294">
        <v>102.89999999999999</v>
      </c>
      <c r="E16" s="294">
        <v>0</v>
      </c>
      <c r="F16" s="294">
        <v>0</v>
      </c>
      <c r="G16" s="294">
        <v>36.700000000000003</v>
      </c>
      <c r="H16" s="294">
        <v>224.79999999999998</v>
      </c>
      <c r="I16" s="2">
        <v>0.62099644128113884</v>
      </c>
      <c r="J16" s="294">
        <v>6.6000000000000005</v>
      </c>
      <c r="K16" s="300">
        <v>218.2</v>
      </c>
      <c r="L16" s="297">
        <v>0.63978001833180564</v>
      </c>
      <c r="M16" s="292"/>
      <c r="N16" s="293">
        <v>503</v>
      </c>
      <c r="O16" s="294" t="s">
        <v>159</v>
      </c>
      <c r="P16" s="295">
        <v>23.6</v>
      </c>
      <c r="Q16" s="295">
        <v>7.3</v>
      </c>
      <c r="R16" s="295">
        <v>0</v>
      </c>
      <c r="S16" s="295">
        <v>0</v>
      </c>
      <c r="T16" s="295">
        <v>16.3</v>
      </c>
      <c r="U16" s="295">
        <v>33.9</v>
      </c>
      <c r="V16" s="296">
        <v>0.69616519174041303</v>
      </c>
      <c r="W16" s="295">
        <v>0</v>
      </c>
      <c r="X16" s="295">
        <v>33.9</v>
      </c>
      <c r="Y16" s="297">
        <v>0.69616519174041303</v>
      </c>
    </row>
    <row r="17" spans="1:25" x14ac:dyDescent="0.2">
      <c r="A17" s="298" t="s">
        <v>38</v>
      </c>
      <c r="B17" s="299" t="s">
        <v>39</v>
      </c>
      <c r="C17" s="294">
        <v>27.900000000000002</v>
      </c>
      <c r="D17" s="294">
        <v>12.7</v>
      </c>
      <c r="E17" s="294">
        <v>0</v>
      </c>
      <c r="F17" s="294">
        <v>0</v>
      </c>
      <c r="G17" s="294">
        <v>15.200000000000003</v>
      </c>
      <c r="H17" s="294">
        <v>30.2</v>
      </c>
      <c r="I17" s="2">
        <v>0.92384105960264906</v>
      </c>
      <c r="J17" s="294">
        <v>0</v>
      </c>
      <c r="K17" s="300">
        <v>30.2</v>
      </c>
      <c r="L17" s="297">
        <v>0.92384105960264906</v>
      </c>
      <c r="M17" s="292"/>
      <c r="N17" s="293">
        <v>504</v>
      </c>
      <c r="O17" s="294" t="s">
        <v>160</v>
      </c>
      <c r="P17" s="295">
        <v>46.3</v>
      </c>
      <c r="Q17" s="295">
        <v>15.7</v>
      </c>
      <c r="R17" s="295">
        <v>0</v>
      </c>
      <c r="S17" s="295">
        <v>0</v>
      </c>
      <c r="T17" s="295">
        <v>30.6</v>
      </c>
      <c r="U17" s="295">
        <v>78.299999999999983</v>
      </c>
      <c r="V17" s="296">
        <v>0.59131545338441904</v>
      </c>
      <c r="W17" s="295">
        <v>0</v>
      </c>
      <c r="X17" s="295">
        <v>78.299999999999983</v>
      </c>
      <c r="Y17" s="297">
        <v>0.59131545338441904</v>
      </c>
    </row>
    <row r="18" spans="1:25" x14ac:dyDescent="0.2">
      <c r="A18" s="298" t="s">
        <v>40</v>
      </c>
      <c r="B18" s="299" t="s">
        <v>41</v>
      </c>
      <c r="C18" s="294">
        <v>4.9000000000000004</v>
      </c>
      <c r="D18" s="294">
        <v>1.4000000000000001</v>
      </c>
      <c r="E18" s="294">
        <v>0</v>
      </c>
      <c r="F18" s="294">
        <v>0</v>
      </c>
      <c r="G18" s="294">
        <v>3.5</v>
      </c>
      <c r="H18" s="294">
        <v>10.199999999999999</v>
      </c>
      <c r="I18" s="2">
        <v>0.48039215686274517</v>
      </c>
      <c r="J18" s="294">
        <v>0</v>
      </c>
      <c r="K18" s="300">
        <v>10.199999999999999</v>
      </c>
      <c r="L18" s="297">
        <v>0.48039215686274517</v>
      </c>
      <c r="M18" s="292"/>
      <c r="N18" s="293">
        <v>505</v>
      </c>
      <c r="O18" s="294" t="s">
        <v>161</v>
      </c>
      <c r="P18" s="295">
        <v>5.2</v>
      </c>
      <c r="Q18" s="295">
        <v>1.4000000000000001</v>
      </c>
      <c r="R18" s="295">
        <v>0</v>
      </c>
      <c r="S18" s="295">
        <v>0</v>
      </c>
      <c r="T18" s="295">
        <v>3.8</v>
      </c>
      <c r="U18" s="295">
        <v>10.5</v>
      </c>
      <c r="V18" s="296">
        <v>0.49523809523809526</v>
      </c>
      <c r="W18" s="295">
        <v>0</v>
      </c>
      <c r="X18" s="295">
        <v>10.5</v>
      </c>
      <c r="Y18" s="297">
        <v>0.49523809523809526</v>
      </c>
    </row>
    <row r="19" spans="1:25" x14ac:dyDescent="0.2">
      <c r="A19" s="298" t="s">
        <v>42</v>
      </c>
      <c r="B19" s="299" t="s">
        <v>43</v>
      </c>
      <c r="C19" s="294">
        <v>6.7999999999999989</v>
      </c>
      <c r="D19" s="294">
        <v>2.2000000000000002</v>
      </c>
      <c r="E19" s="294">
        <v>0</v>
      </c>
      <c r="F19" s="294">
        <v>0</v>
      </c>
      <c r="G19" s="294">
        <v>4.5999999999999988</v>
      </c>
      <c r="H19" s="294">
        <v>10.1</v>
      </c>
      <c r="I19" s="2">
        <v>0.6732673267326732</v>
      </c>
      <c r="J19" s="294">
        <v>0</v>
      </c>
      <c r="K19" s="300">
        <v>10.1</v>
      </c>
      <c r="L19" s="297">
        <v>0.6732673267326732</v>
      </c>
      <c r="M19" s="292"/>
      <c r="N19" s="293">
        <v>506</v>
      </c>
      <c r="O19" s="294" t="s">
        <v>162</v>
      </c>
      <c r="P19" s="295">
        <v>9.7000000000000011</v>
      </c>
      <c r="Q19" s="295">
        <v>3.3</v>
      </c>
      <c r="R19" s="295">
        <v>0</v>
      </c>
      <c r="S19" s="295">
        <v>0.1</v>
      </c>
      <c r="T19" s="295">
        <v>6.3000000000000007</v>
      </c>
      <c r="U19" s="295">
        <v>10</v>
      </c>
      <c r="V19" s="296">
        <v>0.97000000000000008</v>
      </c>
      <c r="W19" s="295">
        <v>0</v>
      </c>
      <c r="X19" s="295">
        <v>10</v>
      </c>
      <c r="Y19" s="297">
        <v>0.97000000000000008</v>
      </c>
    </row>
    <row r="20" spans="1:25" x14ac:dyDescent="0.2">
      <c r="A20" s="298" t="s">
        <v>44</v>
      </c>
      <c r="B20" s="299" t="s">
        <v>45</v>
      </c>
      <c r="C20" s="294">
        <v>457.09999999999997</v>
      </c>
      <c r="D20" s="294">
        <v>90.3</v>
      </c>
      <c r="E20" s="294">
        <v>74.400000000000006</v>
      </c>
      <c r="F20" s="294">
        <v>0</v>
      </c>
      <c r="G20" s="294">
        <v>292.39999999999998</v>
      </c>
      <c r="H20" s="294">
        <v>1630.6000000000001</v>
      </c>
      <c r="I20" s="2">
        <v>0.28032626027229235</v>
      </c>
      <c r="J20" s="294">
        <v>4.6999999999999993</v>
      </c>
      <c r="K20" s="300">
        <v>1625.9</v>
      </c>
      <c r="L20" s="297">
        <v>0.28113660126699053</v>
      </c>
      <c r="M20" s="292"/>
      <c r="N20" s="293">
        <v>507</v>
      </c>
      <c r="O20" s="294" t="s">
        <v>163</v>
      </c>
      <c r="P20" s="295">
        <v>40.400000000000006</v>
      </c>
      <c r="Q20" s="295">
        <v>12.6</v>
      </c>
      <c r="R20" s="295">
        <v>0</v>
      </c>
      <c r="S20" s="295">
        <v>2.2999999999999998</v>
      </c>
      <c r="T20" s="295">
        <v>25.5</v>
      </c>
      <c r="U20" s="295">
        <v>59.8</v>
      </c>
      <c r="V20" s="296">
        <v>0.67558528428093656</v>
      </c>
      <c r="W20" s="295">
        <v>0</v>
      </c>
      <c r="X20" s="295">
        <v>59.8</v>
      </c>
      <c r="Y20" s="297">
        <v>0.67558528428093656</v>
      </c>
    </row>
    <row r="21" spans="1:25" x14ac:dyDescent="0.2">
      <c r="A21" s="298" t="s">
        <v>46</v>
      </c>
      <c r="B21" s="299" t="s">
        <v>47</v>
      </c>
      <c r="C21" s="294">
        <v>30.5</v>
      </c>
      <c r="D21" s="294">
        <v>19.8</v>
      </c>
      <c r="E21" s="294">
        <v>0</v>
      </c>
      <c r="F21" s="294">
        <v>0</v>
      </c>
      <c r="G21" s="294">
        <v>10.7</v>
      </c>
      <c r="H21" s="294">
        <v>30.5</v>
      </c>
      <c r="I21" s="2">
        <v>1</v>
      </c>
      <c r="J21" s="294">
        <v>0</v>
      </c>
      <c r="K21" s="300">
        <v>30.5</v>
      </c>
      <c r="L21" s="297">
        <v>1</v>
      </c>
      <c r="M21" s="292"/>
      <c r="N21" s="293">
        <v>508</v>
      </c>
      <c r="O21" s="294" t="s">
        <v>164</v>
      </c>
      <c r="P21" s="295">
        <v>15.899999999999999</v>
      </c>
      <c r="Q21" s="295">
        <v>24.699999999999996</v>
      </c>
      <c r="R21" s="295">
        <v>0</v>
      </c>
      <c r="S21" s="295">
        <v>8.3000000000000007</v>
      </c>
      <c r="T21" s="295">
        <v>-17.100000000000001</v>
      </c>
      <c r="U21" s="295">
        <v>98.000000000000014</v>
      </c>
      <c r="V21" s="296">
        <v>0.16224489795918365</v>
      </c>
      <c r="W21" s="295">
        <v>0</v>
      </c>
      <c r="X21" s="295">
        <v>98.000000000000014</v>
      </c>
      <c r="Y21" s="297">
        <v>0.16224489795918365</v>
      </c>
    </row>
    <row r="22" spans="1:25" x14ac:dyDescent="0.2">
      <c r="A22" s="298" t="s">
        <v>48</v>
      </c>
      <c r="B22" s="299" t="s">
        <v>49</v>
      </c>
      <c r="C22" s="294">
        <v>0.60000000000000009</v>
      </c>
      <c r="D22" s="294">
        <v>9</v>
      </c>
      <c r="E22" s="294">
        <v>0</v>
      </c>
      <c r="F22" s="294">
        <v>2</v>
      </c>
      <c r="G22" s="294">
        <v>-10.4</v>
      </c>
      <c r="H22" s="294">
        <v>33.4</v>
      </c>
      <c r="I22" s="2">
        <v>1.7964071856287428E-2</v>
      </c>
      <c r="J22" s="294">
        <v>0</v>
      </c>
      <c r="K22" s="300">
        <v>33.4</v>
      </c>
      <c r="L22" s="297">
        <v>1.7964071856287428E-2</v>
      </c>
      <c r="M22" s="292"/>
      <c r="N22" s="293">
        <v>509</v>
      </c>
      <c r="O22" s="294" t="s">
        <v>165</v>
      </c>
      <c r="P22" s="295">
        <v>42.400000000000006</v>
      </c>
      <c r="Q22" s="295">
        <v>12.8</v>
      </c>
      <c r="R22" s="295">
        <v>0</v>
      </c>
      <c r="S22" s="295">
        <v>3.0999999999999996</v>
      </c>
      <c r="T22" s="295">
        <v>26.5</v>
      </c>
      <c r="U22" s="295">
        <v>59</v>
      </c>
      <c r="V22" s="296">
        <v>0.71864406779661028</v>
      </c>
      <c r="W22" s="295">
        <v>0</v>
      </c>
      <c r="X22" s="295">
        <v>59</v>
      </c>
      <c r="Y22" s="297">
        <v>0.71864406779661028</v>
      </c>
    </row>
    <row r="23" spans="1:25" x14ac:dyDescent="0.2">
      <c r="A23" s="298" t="s">
        <v>50</v>
      </c>
      <c r="B23" s="299" t="s">
        <v>51</v>
      </c>
      <c r="C23" s="294">
        <v>3.4000000000000004</v>
      </c>
      <c r="D23" s="294">
        <v>2.2000000000000002</v>
      </c>
      <c r="E23" s="294">
        <v>0</v>
      </c>
      <c r="F23" s="294">
        <v>0</v>
      </c>
      <c r="G23" s="294">
        <v>1.2000000000000002</v>
      </c>
      <c r="H23" s="294">
        <v>3.4000000000000004</v>
      </c>
      <c r="I23" s="2">
        <v>1</v>
      </c>
      <c r="J23" s="294">
        <v>0</v>
      </c>
      <c r="K23" s="300">
        <v>3.4000000000000004</v>
      </c>
      <c r="L23" s="297">
        <v>1</v>
      </c>
      <c r="M23" s="292"/>
      <c r="N23" s="293">
        <v>510</v>
      </c>
      <c r="O23" s="294" t="s">
        <v>166</v>
      </c>
      <c r="P23" s="295">
        <v>3.4999999999999996</v>
      </c>
      <c r="Q23" s="295">
        <v>2.8</v>
      </c>
      <c r="R23" s="295">
        <v>0</v>
      </c>
      <c r="S23" s="295">
        <v>1.4</v>
      </c>
      <c r="T23" s="295">
        <v>-0.7000000000000004</v>
      </c>
      <c r="U23" s="295">
        <v>24.1</v>
      </c>
      <c r="V23" s="296">
        <v>0.14522821576763484</v>
      </c>
      <c r="W23" s="295">
        <v>0</v>
      </c>
      <c r="X23" s="295">
        <v>24.1</v>
      </c>
      <c r="Y23" s="297">
        <v>0.14522821576763484</v>
      </c>
    </row>
    <row r="24" spans="1:25" x14ac:dyDescent="0.2">
      <c r="A24" s="298" t="s">
        <v>52</v>
      </c>
      <c r="B24" s="299" t="s">
        <v>53</v>
      </c>
      <c r="C24" s="294">
        <v>6.4</v>
      </c>
      <c r="D24" s="294">
        <v>5.2</v>
      </c>
      <c r="E24" s="294">
        <v>0</v>
      </c>
      <c r="F24" s="294">
        <v>0.60000000000000009</v>
      </c>
      <c r="G24" s="294">
        <v>0.59999999999999964</v>
      </c>
      <c r="H24" s="294">
        <v>11.6</v>
      </c>
      <c r="I24" s="2">
        <v>0.55172413793103448</v>
      </c>
      <c r="J24" s="294">
        <v>0</v>
      </c>
      <c r="K24" s="300">
        <v>11.6</v>
      </c>
      <c r="L24" s="297">
        <v>0.55172413793103448</v>
      </c>
      <c r="M24" s="292"/>
      <c r="N24" s="293">
        <v>511</v>
      </c>
      <c r="O24" s="294" t="s">
        <v>167</v>
      </c>
      <c r="P24" s="295">
        <v>143.19999999999999</v>
      </c>
      <c r="Q24" s="295">
        <v>43.6</v>
      </c>
      <c r="R24" s="295">
        <v>0</v>
      </c>
      <c r="S24" s="295">
        <v>39.6</v>
      </c>
      <c r="T24" s="295">
        <v>60.000000000000007</v>
      </c>
      <c r="U24" s="295">
        <v>391.79999999999995</v>
      </c>
      <c r="V24" s="296">
        <v>0.36549259826442065</v>
      </c>
      <c r="W24" s="295">
        <v>0</v>
      </c>
      <c r="X24" s="295">
        <v>391.79999999999995</v>
      </c>
      <c r="Y24" s="297">
        <v>0.36549259826442065</v>
      </c>
    </row>
    <row r="25" spans="1:25" x14ac:dyDescent="0.2">
      <c r="A25" s="298" t="s">
        <v>54</v>
      </c>
      <c r="B25" s="299" t="s">
        <v>55</v>
      </c>
      <c r="C25" s="294">
        <v>63.3</v>
      </c>
      <c r="D25" s="294">
        <v>34.200000000000003</v>
      </c>
      <c r="E25" s="294">
        <v>0</v>
      </c>
      <c r="F25" s="294">
        <v>0</v>
      </c>
      <c r="G25" s="294">
        <v>29.099999999999994</v>
      </c>
      <c r="H25" s="294">
        <v>65.5</v>
      </c>
      <c r="I25" s="2">
        <v>0.96641221374045794</v>
      </c>
      <c r="J25" s="294">
        <v>0</v>
      </c>
      <c r="K25" s="300">
        <v>65.5</v>
      </c>
      <c r="L25" s="297">
        <v>0.96641221374045794</v>
      </c>
      <c r="M25" s="292"/>
      <c r="N25" s="293">
        <v>601</v>
      </c>
      <c r="O25" s="294" t="s">
        <v>168</v>
      </c>
      <c r="P25" s="295">
        <v>2</v>
      </c>
      <c r="Q25" s="295">
        <v>32.299999999999997</v>
      </c>
      <c r="R25" s="295">
        <v>0</v>
      </c>
      <c r="S25" s="295">
        <v>1.3</v>
      </c>
      <c r="T25" s="295">
        <v>-31.6</v>
      </c>
      <c r="U25" s="295">
        <v>46.900000000000006</v>
      </c>
      <c r="V25" s="296">
        <v>4.2643923240938159E-2</v>
      </c>
      <c r="W25" s="295">
        <v>0</v>
      </c>
      <c r="X25" s="295">
        <v>46.900000000000006</v>
      </c>
      <c r="Y25" s="297">
        <v>4.2643923240938159E-2</v>
      </c>
    </row>
    <row r="26" spans="1:25" x14ac:dyDescent="0.2">
      <c r="A26" s="298" t="s">
        <v>56</v>
      </c>
      <c r="B26" s="294" t="s">
        <v>57</v>
      </c>
      <c r="C26" s="294">
        <v>3.3</v>
      </c>
      <c r="D26" s="294">
        <v>0.89999999999999991</v>
      </c>
      <c r="E26" s="294">
        <v>0</v>
      </c>
      <c r="F26" s="294">
        <v>0</v>
      </c>
      <c r="G26" s="294">
        <v>2.4</v>
      </c>
      <c r="H26" s="294">
        <v>3.5</v>
      </c>
      <c r="I26" s="2">
        <v>0.94285714285714284</v>
      </c>
      <c r="J26" s="294">
        <v>0</v>
      </c>
      <c r="K26" s="300">
        <v>3.5</v>
      </c>
      <c r="L26" s="297">
        <v>0.94285714285714284</v>
      </c>
      <c r="M26" s="292"/>
      <c r="N26" s="293">
        <v>602</v>
      </c>
      <c r="O26" s="294" t="s">
        <v>169</v>
      </c>
      <c r="P26" s="295">
        <v>34.200000000000003</v>
      </c>
      <c r="Q26" s="295">
        <v>14.2</v>
      </c>
      <c r="R26" s="295">
        <v>0</v>
      </c>
      <c r="S26" s="295">
        <v>3.2</v>
      </c>
      <c r="T26" s="295">
        <v>16.800000000000004</v>
      </c>
      <c r="U26" s="295">
        <v>105.7</v>
      </c>
      <c r="V26" s="296">
        <v>0.32355723746452225</v>
      </c>
      <c r="W26" s="295">
        <v>0</v>
      </c>
      <c r="X26" s="295">
        <v>105.7</v>
      </c>
      <c r="Y26" s="297">
        <v>0.32355723746452225</v>
      </c>
    </row>
    <row r="27" spans="1:25" x14ac:dyDescent="0.2">
      <c r="A27" s="298" t="s">
        <v>58</v>
      </c>
      <c r="B27" s="299" t="s">
        <v>59</v>
      </c>
      <c r="C27" s="294">
        <v>3.4000000000000004</v>
      </c>
      <c r="D27" s="294">
        <v>1.9000000000000001</v>
      </c>
      <c r="E27" s="294">
        <v>0</v>
      </c>
      <c r="F27" s="294">
        <v>0</v>
      </c>
      <c r="G27" s="294">
        <v>1.5000000000000002</v>
      </c>
      <c r="H27" s="294">
        <v>4.4000000000000004</v>
      </c>
      <c r="I27" s="2">
        <v>0.77272727272727271</v>
      </c>
      <c r="J27" s="294">
        <v>0</v>
      </c>
      <c r="K27" s="300">
        <v>4.4000000000000004</v>
      </c>
      <c r="L27" s="297">
        <v>0.77272727272727271</v>
      </c>
      <c r="M27" s="292"/>
      <c r="N27" s="293">
        <v>603</v>
      </c>
      <c r="O27" s="294" t="s">
        <v>170</v>
      </c>
      <c r="P27" s="295">
        <v>44.1</v>
      </c>
      <c r="Q27" s="295">
        <v>40.700000000000003</v>
      </c>
      <c r="R27" s="295">
        <v>0</v>
      </c>
      <c r="S27" s="295">
        <v>4.5999999999999996</v>
      </c>
      <c r="T27" s="295">
        <v>-1.1999999999999993</v>
      </c>
      <c r="U27" s="295">
        <v>96.4</v>
      </c>
      <c r="V27" s="296">
        <v>0.45746887966804978</v>
      </c>
      <c r="W27" s="295">
        <v>0</v>
      </c>
      <c r="X27" s="295">
        <v>96.4</v>
      </c>
      <c r="Y27" s="297">
        <v>0.45746887966804978</v>
      </c>
    </row>
    <row r="28" spans="1:25" x14ac:dyDescent="0.2">
      <c r="A28" s="298" t="s">
        <v>60</v>
      </c>
      <c r="B28" s="299" t="s">
        <v>61</v>
      </c>
      <c r="C28" s="294">
        <v>55.3</v>
      </c>
      <c r="D28" s="294">
        <v>35.299999999999997</v>
      </c>
      <c r="E28" s="294">
        <v>0</v>
      </c>
      <c r="F28" s="294">
        <v>0</v>
      </c>
      <c r="G28" s="294">
        <v>20</v>
      </c>
      <c r="H28" s="294">
        <v>55.3</v>
      </c>
      <c r="I28" s="2">
        <v>1</v>
      </c>
      <c r="J28" s="294">
        <v>0</v>
      </c>
      <c r="K28" s="300">
        <v>55.3</v>
      </c>
      <c r="L28" s="297">
        <v>1</v>
      </c>
      <c r="M28" s="292"/>
      <c r="N28" s="293">
        <v>604</v>
      </c>
      <c r="O28" s="294" t="s">
        <v>171</v>
      </c>
      <c r="P28" s="295">
        <v>9</v>
      </c>
      <c r="Q28" s="295">
        <v>14.7</v>
      </c>
      <c r="R28" s="295">
        <v>0</v>
      </c>
      <c r="S28" s="295">
        <v>6</v>
      </c>
      <c r="T28" s="295">
        <v>-11.7</v>
      </c>
      <c r="U28" s="295">
        <v>47.300000000000004</v>
      </c>
      <c r="V28" s="296">
        <v>0.19027484143763213</v>
      </c>
      <c r="W28" s="295">
        <v>0.1</v>
      </c>
      <c r="X28" s="295">
        <v>47.2</v>
      </c>
      <c r="Y28" s="297">
        <v>0.19067796610169491</v>
      </c>
    </row>
    <row r="29" spans="1:25" x14ac:dyDescent="0.2">
      <c r="A29" s="298" t="s">
        <v>62</v>
      </c>
      <c r="B29" s="299" t="s">
        <v>63</v>
      </c>
      <c r="C29" s="294">
        <v>6.6999999999999993</v>
      </c>
      <c r="D29" s="294">
        <v>3.5</v>
      </c>
      <c r="E29" s="294">
        <v>0</v>
      </c>
      <c r="F29" s="294">
        <v>1.3</v>
      </c>
      <c r="G29" s="294">
        <v>1.8999999999999995</v>
      </c>
      <c r="H29" s="294">
        <v>20.6</v>
      </c>
      <c r="I29" s="2">
        <v>0.32524271844660191</v>
      </c>
      <c r="J29" s="294">
        <v>0</v>
      </c>
      <c r="K29" s="300">
        <v>20.6</v>
      </c>
      <c r="L29" s="297">
        <v>0.32524271844660191</v>
      </c>
      <c r="M29" s="292"/>
      <c r="N29" s="293">
        <v>605</v>
      </c>
      <c r="O29" s="294" t="s">
        <v>172</v>
      </c>
      <c r="P29" s="295">
        <v>0.2</v>
      </c>
      <c r="Q29" s="295">
        <v>0.1</v>
      </c>
      <c r="R29" s="295">
        <v>0</v>
      </c>
      <c r="S29" s="295">
        <v>0</v>
      </c>
      <c r="T29" s="295">
        <v>0.1</v>
      </c>
      <c r="U29" s="295">
        <v>0.2</v>
      </c>
      <c r="V29" s="296">
        <v>1</v>
      </c>
      <c r="W29" s="295">
        <v>0</v>
      </c>
      <c r="X29" s="295">
        <v>0.2</v>
      </c>
      <c r="Y29" s="297">
        <v>1</v>
      </c>
    </row>
    <row r="30" spans="1:25" x14ac:dyDescent="0.2">
      <c r="A30" s="298" t="s">
        <v>64</v>
      </c>
      <c r="B30" s="299" t="s">
        <v>65</v>
      </c>
      <c r="C30" s="294">
        <v>6.6000000000000005</v>
      </c>
      <c r="D30" s="294">
        <v>6.5</v>
      </c>
      <c r="E30" s="294">
        <v>0</v>
      </c>
      <c r="F30" s="294">
        <v>5.5</v>
      </c>
      <c r="G30" s="294">
        <v>-5.3999999999999995</v>
      </c>
      <c r="H30" s="294">
        <v>24.900000000000006</v>
      </c>
      <c r="I30" s="2">
        <v>0.26506024096385539</v>
      </c>
      <c r="J30" s="294">
        <v>2.2000000000000002</v>
      </c>
      <c r="K30" s="300">
        <v>22.700000000000006</v>
      </c>
      <c r="L30" s="297">
        <v>0.29074889867841403</v>
      </c>
      <c r="M30" s="292"/>
      <c r="N30" s="293">
        <v>606</v>
      </c>
      <c r="O30" s="294" t="s">
        <v>173</v>
      </c>
      <c r="P30" s="295">
        <v>19.200000000000003</v>
      </c>
      <c r="Q30" s="295">
        <v>12</v>
      </c>
      <c r="R30" s="295">
        <v>0</v>
      </c>
      <c r="S30" s="295">
        <v>0</v>
      </c>
      <c r="T30" s="295">
        <v>7.2</v>
      </c>
      <c r="U30" s="295">
        <v>21.5</v>
      </c>
      <c r="V30" s="296">
        <v>0.89302325581395359</v>
      </c>
      <c r="W30" s="295">
        <v>0</v>
      </c>
      <c r="X30" s="295">
        <v>21.5</v>
      </c>
      <c r="Y30" s="297">
        <v>0.89302325581395359</v>
      </c>
    </row>
    <row r="31" spans="1:25" x14ac:dyDescent="0.2">
      <c r="A31" s="298" t="s">
        <v>66</v>
      </c>
      <c r="B31" s="299" t="s">
        <v>67</v>
      </c>
      <c r="C31" s="294">
        <v>31.799999999999997</v>
      </c>
      <c r="D31" s="294">
        <v>13.5</v>
      </c>
      <c r="E31" s="294">
        <v>28.6</v>
      </c>
      <c r="F31" s="294">
        <v>0</v>
      </c>
      <c r="G31" s="294">
        <v>-10.300000000000004</v>
      </c>
      <c r="H31" s="294">
        <v>536.59999999999991</v>
      </c>
      <c r="I31" s="2">
        <v>5.9262020126723824E-2</v>
      </c>
      <c r="J31" s="294">
        <v>226.2</v>
      </c>
      <c r="K31" s="300">
        <v>310.39999999999992</v>
      </c>
      <c r="L31" s="297">
        <v>0.10244845360824743</v>
      </c>
      <c r="M31" s="292"/>
      <c r="N31" s="293">
        <v>607</v>
      </c>
      <c r="O31" s="294" t="s">
        <v>174</v>
      </c>
      <c r="P31" s="295">
        <v>88.800000000000011</v>
      </c>
      <c r="Q31" s="295">
        <v>44</v>
      </c>
      <c r="R31" s="295">
        <v>0</v>
      </c>
      <c r="S31" s="295">
        <v>2.1</v>
      </c>
      <c r="T31" s="295">
        <v>42.699999999999996</v>
      </c>
      <c r="U31" s="295">
        <v>130</v>
      </c>
      <c r="V31" s="296">
        <v>0.68307692307692314</v>
      </c>
      <c r="W31" s="295">
        <v>0</v>
      </c>
      <c r="X31" s="295">
        <v>130</v>
      </c>
      <c r="Y31" s="297">
        <v>0.68307692307692314</v>
      </c>
    </row>
    <row r="32" spans="1:25" x14ac:dyDescent="0.2">
      <c r="A32" s="298" t="s">
        <v>68</v>
      </c>
      <c r="B32" s="299" t="s">
        <v>69</v>
      </c>
      <c r="C32" s="294">
        <v>20</v>
      </c>
      <c r="D32" s="294">
        <v>18.599999999999998</v>
      </c>
      <c r="E32" s="294">
        <v>0</v>
      </c>
      <c r="F32" s="294">
        <v>7.4</v>
      </c>
      <c r="G32" s="294">
        <v>-6</v>
      </c>
      <c r="H32" s="294">
        <v>102.9</v>
      </c>
      <c r="I32" s="2">
        <v>0.1943634596695821</v>
      </c>
      <c r="J32" s="294">
        <v>0</v>
      </c>
      <c r="K32" s="300">
        <v>102.9</v>
      </c>
      <c r="L32" s="297">
        <v>0.1943634596695821</v>
      </c>
      <c r="M32" s="292"/>
      <c r="N32" s="293">
        <v>608</v>
      </c>
      <c r="O32" s="294" t="s">
        <v>175</v>
      </c>
      <c r="P32" s="295">
        <v>48.4</v>
      </c>
      <c r="Q32" s="295">
        <v>12.6</v>
      </c>
      <c r="R32" s="295">
        <v>0</v>
      </c>
      <c r="S32" s="295">
        <v>0</v>
      </c>
      <c r="T32" s="295">
        <v>35.800000000000004</v>
      </c>
      <c r="U32" s="295">
        <v>48.4</v>
      </c>
      <c r="V32" s="296">
        <v>1</v>
      </c>
      <c r="W32" s="295">
        <v>0</v>
      </c>
      <c r="X32" s="295">
        <v>48.4</v>
      </c>
      <c r="Y32" s="297">
        <v>1</v>
      </c>
    </row>
    <row r="33" spans="1:25" x14ac:dyDescent="0.2">
      <c r="A33" s="298" t="s">
        <v>70</v>
      </c>
      <c r="B33" s="299" t="s">
        <v>71</v>
      </c>
      <c r="C33" s="294">
        <v>5</v>
      </c>
      <c r="D33" s="294">
        <v>1.4</v>
      </c>
      <c r="E33" s="294">
        <v>0</v>
      </c>
      <c r="F33" s="294">
        <v>0</v>
      </c>
      <c r="G33" s="294">
        <v>3.6</v>
      </c>
      <c r="H33" s="294">
        <v>6.9</v>
      </c>
      <c r="I33" s="2">
        <v>0.72463768115942029</v>
      </c>
      <c r="J33" s="294">
        <v>0</v>
      </c>
      <c r="K33" s="300">
        <v>6.9</v>
      </c>
      <c r="L33" s="297">
        <v>0.72463768115942029</v>
      </c>
      <c r="M33" s="292"/>
      <c r="N33" s="293">
        <v>609</v>
      </c>
      <c r="O33" s="294" t="s">
        <v>176</v>
      </c>
      <c r="P33" s="295">
        <v>73.600000000000009</v>
      </c>
      <c r="Q33" s="295">
        <v>43</v>
      </c>
      <c r="R33" s="295">
        <v>0</v>
      </c>
      <c r="S33" s="295">
        <v>0</v>
      </c>
      <c r="T33" s="295">
        <v>30.6</v>
      </c>
      <c r="U33" s="295">
        <v>73.800000000000011</v>
      </c>
      <c r="V33" s="296">
        <v>0.99728997289972898</v>
      </c>
      <c r="W33" s="295">
        <v>0</v>
      </c>
      <c r="X33" s="295">
        <v>73.800000000000011</v>
      </c>
      <c r="Y33" s="297">
        <v>0.99728997289972898</v>
      </c>
    </row>
    <row r="34" spans="1:25" x14ac:dyDescent="0.2">
      <c r="A34" s="298" t="s">
        <v>72</v>
      </c>
      <c r="B34" s="299" t="s">
        <v>73</v>
      </c>
      <c r="C34" s="294">
        <v>449.60000000000008</v>
      </c>
      <c r="D34" s="294">
        <v>151.4</v>
      </c>
      <c r="E34" s="294">
        <v>268</v>
      </c>
      <c r="F34" s="294">
        <v>0</v>
      </c>
      <c r="G34" s="294">
        <v>30.200000000000102</v>
      </c>
      <c r="H34" s="294">
        <v>742.60000000000025</v>
      </c>
      <c r="I34" s="2">
        <v>0.60544034473471575</v>
      </c>
      <c r="J34" s="294">
        <v>1.1000000000000001</v>
      </c>
      <c r="K34" s="300">
        <v>741.50000000000023</v>
      </c>
      <c r="L34" s="297">
        <v>0.60633850303438963</v>
      </c>
      <c r="M34" s="292"/>
      <c r="N34" s="293">
        <v>610</v>
      </c>
      <c r="O34" s="294" t="s">
        <v>177</v>
      </c>
      <c r="P34" s="295">
        <v>10.6</v>
      </c>
      <c r="Q34" s="295">
        <v>7</v>
      </c>
      <c r="R34" s="295">
        <v>0</v>
      </c>
      <c r="S34" s="295">
        <v>0</v>
      </c>
      <c r="T34" s="295">
        <v>3.6000000000000005</v>
      </c>
      <c r="U34" s="295">
        <v>10.999999999999998</v>
      </c>
      <c r="V34" s="296">
        <v>0.96363636363636374</v>
      </c>
      <c r="W34" s="295">
        <v>0</v>
      </c>
      <c r="X34" s="295">
        <v>10.999999999999998</v>
      </c>
      <c r="Y34" s="297">
        <v>0.96363636363636374</v>
      </c>
    </row>
    <row r="35" spans="1:25" x14ac:dyDescent="0.2">
      <c r="A35" s="298" t="s">
        <v>74</v>
      </c>
      <c r="B35" s="299" t="s">
        <v>75</v>
      </c>
      <c r="C35" s="294">
        <v>140.80000000000001</v>
      </c>
      <c r="D35" s="294">
        <v>48.599999999999994</v>
      </c>
      <c r="E35" s="294">
        <v>0</v>
      </c>
      <c r="F35" s="294">
        <v>36.5</v>
      </c>
      <c r="G35" s="294">
        <v>55.700000000000017</v>
      </c>
      <c r="H35" s="294">
        <v>362.59999999999997</v>
      </c>
      <c r="I35" s="2">
        <v>0.38830667402095981</v>
      </c>
      <c r="J35" s="294">
        <v>0.1</v>
      </c>
      <c r="K35" s="300">
        <v>362.49999999999994</v>
      </c>
      <c r="L35" s="297">
        <v>0.38841379310344837</v>
      </c>
      <c r="M35" s="292"/>
      <c r="N35" s="293">
        <v>701</v>
      </c>
      <c r="O35" s="294" t="s">
        <v>178</v>
      </c>
      <c r="P35" s="295">
        <v>1.6</v>
      </c>
      <c r="Q35" s="295">
        <v>1</v>
      </c>
      <c r="R35" s="295">
        <v>0</v>
      </c>
      <c r="S35" s="295">
        <v>0</v>
      </c>
      <c r="T35" s="295">
        <v>0.60000000000000009</v>
      </c>
      <c r="U35" s="295">
        <v>1.6</v>
      </c>
      <c r="V35" s="296">
        <v>1</v>
      </c>
      <c r="W35" s="295">
        <v>0</v>
      </c>
      <c r="X35" s="295">
        <v>1.6</v>
      </c>
      <c r="Y35" s="297">
        <v>1</v>
      </c>
    </row>
    <row r="36" spans="1:25" x14ac:dyDescent="0.2">
      <c r="A36" s="298" t="s">
        <v>76</v>
      </c>
      <c r="B36" s="299" t="s">
        <v>77</v>
      </c>
      <c r="C36" s="294">
        <v>5.7</v>
      </c>
      <c r="D36" s="294">
        <v>5.3</v>
      </c>
      <c r="E36" s="294">
        <v>0</v>
      </c>
      <c r="F36" s="294">
        <v>0</v>
      </c>
      <c r="G36" s="294">
        <v>0.40000000000000036</v>
      </c>
      <c r="H36" s="294">
        <v>8.1</v>
      </c>
      <c r="I36" s="2">
        <v>0.70370370370370372</v>
      </c>
      <c r="J36" s="294">
        <v>0</v>
      </c>
      <c r="K36" s="300">
        <v>8.1</v>
      </c>
      <c r="L36" s="297">
        <v>0.70370370370370372</v>
      </c>
      <c r="M36" s="292"/>
      <c r="N36" s="293">
        <v>702</v>
      </c>
      <c r="O36" s="294" t="s">
        <v>179</v>
      </c>
      <c r="P36" s="295">
        <v>3.8</v>
      </c>
      <c r="Q36" s="295">
        <v>7.3999999999999995</v>
      </c>
      <c r="R36" s="295">
        <v>1.3</v>
      </c>
      <c r="S36" s="295">
        <v>0</v>
      </c>
      <c r="T36" s="295">
        <v>-4.8999999999999995</v>
      </c>
      <c r="U36" s="295">
        <v>12.600000000000001</v>
      </c>
      <c r="V36" s="296">
        <v>0.30158730158730152</v>
      </c>
      <c r="W36" s="295">
        <v>0</v>
      </c>
      <c r="X36" s="295">
        <v>12.600000000000001</v>
      </c>
      <c r="Y36" s="297">
        <v>0.30158730158730152</v>
      </c>
    </row>
    <row r="37" spans="1:25" x14ac:dyDescent="0.2">
      <c r="A37" s="298" t="s">
        <v>78</v>
      </c>
      <c r="B37" s="299" t="s">
        <v>79</v>
      </c>
      <c r="C37" s="294">
        <v>301.50000000000011</v>
      </c>
      <c r="D37" s="294">
        <v>160.49999999999997</v>
      </c>
      <c r="E37" s="294">
        <v>37.300000000000004</v>
      </c>
      <c r="F37" s="294">
        <v>0</v>
      </c>
      <c r="G37" s="294">
        <v>103.70000000000013</v>
      </c>
      <c r="H37" s="294">
        <v>507.10000000000042</v>
      </c>
      <c r="I37" s="2">
        <v>0.59455728653125595</v>
      </c>
      <c r="J37" s="294">
        <v>6.7</v>
      </c>
      <c r="K37" s="300">
        <v>500.40000000000043</v>
      </c>
      <c r="L37" s="297">
        <v>0.60251798561151049</v>
      </c>
      <c r="M37" s="292"/>
      <c r="N37" s="293">
        <v>703</v>
      </c>
      <c r="O37" s="294" t="s">
        <v>180</v>
      </c>
      <c r="P37" s="295">
        <v>31.900000000000002</v>
      </c>
      <c r="Q37" s="295">
        <v>14</v>
      </c>
      <c r="R37" s="295">
        <v>0</v>
      </c>
      <c r="S37" s="295">
        <v>0</v>
      </c>
      <c r="T37" s="295">
        <v>17.900000000000002</v>
      </c>
      <c r="U37" s="295">
        <v>32</v>
      </c>
      <c r="V37" s="296">
        <v>0.99687500000000007</v>
      </c>
      <c r="W37" s="295">
        <v>0</v>
      </c>
      <c r="X37" s="295">
        <v>32</v>
      </c>
      <c r="Y37" s="297">
        <v>0.99687500000000007</v>
      </c>
    </row>
    <row r="38" spans="1:25" x14ac:dyDescent="0.2">
      <c r="A38" s="298" t="s">
        <v>80</v>
      </c>
      <c r="B38" s="299" t="s">
        <v>81</v>
      </c>
      <c r="C38" s="294">
        <v>22.6</v>
      </c>
      <c r="D38" s="294">
        <v>9.6000000000000014</v>
      </c>
      <c r="E38" s="294">
        <v>0</v>
      </c>
      <c r="F38" s="294">
        <v>0</v>
      </c>
      <c r="G38" s="294">
        <v>13</v>
      </c>
      <c r="H38" s="294">
        <v>326.5</v>
      </c>
      <c r="I38" s="2">
        <v>6.921898928024503E-2</v>
      </c>
      <c r="J38" s="294">
        <v>0</v>
      </c>
      <c r="K38" s="300">
        <v>326.5</v>
      </c>
      <c r="L38" s="297">
        <v>6.921898928024503E-2</v>
      </c>
      <c r="M38" s="292"/>
      <c r="N38" s="293">
        <v>704</v>
      </c>
      <c r="O38" s="294" t="s">
        <v>181</v>
      </c>
      <c r="P38" s="295">
        <v>116</v>
      </c>
      <c r="Q38" s="295">
        <v>110.3</v>
      </c>
      <c r="R38" s="295">
        <v>0</v>
      </c>
      <c r="S38" s="295">
        <v>0</v>
      </c>
      <c r="T38" s="295">
        <v>5.7000000000000028</v>
      </c>
      <c r="U38" s="295">
        <v>183.8</v>
      </c>
      <c r="V38" s="296">
        <v>0.63112078346028289</v>
      </c>
      <c r="W38" s="295">
        <v>0</v>
      </c>
      <c r="X38" s="295">
        <v>183.8</v>
      </c>
      <c r="Y38" s="297">
        <v>0.63112078346028289</v>
      </c>
    </row>
    <row r="39" spans="1:25" x14ac:dyDescent="0.2">
      <c r="A39" s="298" t="s">
        <v>82</v>
      </c>
      <c r="B39" s="299" t="s">
        <v>83</v>
      </c>
      <c r="C39" s="294">
        <v>0</v>
      </c>
      <c r="D39" s="294">
        <v>4</v>
      </c>
      <c r="E39" s="294">
        <v>0</v>
      </c>
      <c r="F39" s="294">
        <v>1.9</v>
      </c>
      <c r="G39" s="294">
        <v>-5.9</v>
      </c>
      <c r="H39" s="294">
        <v>80.7</v>
      </c>
      <c r="I39" s="2">
        <v>0</v>
      </c>
      <c r="J39" s="294">
        <v>0</v>
      </c>
      <c r="K39" s="300">
        <v>80.7</v>
      </c>
      <c r="L39" s="297">
        <v>0</v>
      </c>
      <c r="M39" s="292"/>
      <c r="N39" s="293">
        <v>705</v>
      </c>
      <c r="O39" s="294" t="s">
        <v>182</v>
      </c>
      <c r="P39" s="295">
        <v>42.6</v>
      </c>
      <c r="Q39" s="295">
        <v>27.6</v>
      </c>
      <c r="R39" s="295">
        <v>0</v>
      </c>
      <c r="S39" s="295">
        <v>0</v>
      </c>
      <c r="T39" s="295">
        <v>15</v>
      </c>
      <c r="U39" s="295">
        <v>44.400000000000006</v>
      </c>
      <c r="V39" s="296">
        <v>0.95945945945945932</v>
      </c>
      <c r="W39" s="295">
        <v>0</v>
      </c>
      <c r="X39" s="295">
        <v>44.400000000000006</v>
      </c>
      <c r="Y39" s="297">
        <v>0.95945945945945932</v>
      </c>
    </row>
    <row r="40" spans="1:25" x14ac:dyDescent="0.2">
      <c r="A40" s="298" t="s">
        <v>84</v>
      </c>
      <c r="B40" s="299" t="s">
        <v>85</v>
      </c>
      <c r="C40" s="294">
        <v>83.2</v>
      </c>
      <c r="D40" s="294">
        <v>46.300000000000004</v>
      </c>
      <c r="E40" s="294">
        <v>0</v>
      </c>
      <c r="F40" s="294">
        <v>7.3000000000000007</v>
      </c>
      <c r="G40" s="294">
        <v>29.599999999999994</v>
      </c>
      <c r="H40" s="294">
        <v>191.3</v>
      </c>
      <c r="I40" s="2">
        <v>0.43491897543125979</v>
      </c>
      <c r="J40" s="294">
        <v>0</v>
      </c>
      <c r="K40" s="300">
        <v>191.3</v>
      </c>
      <c r="L40" s="297">
        <v>0.43491897543125979</v>
      </c>
      <c r="M40" s="292"/>
      <c r="N40" s="293">
        <v>706</v>
      </c>
      <c r="O40" s="294" t="s">
        <v>183</v>
      </c>
      <c r="P40" s="295">
        <v>87.5</v>
      </c>
      <c r="Q40" s="295">
        <v>40.5</v>
      </c>
      <c r="R40" s="295">
        <v>0</v>
      </c>
      <c r="S40" s="295">
        <v>0</v>
      </c>
      <c r="T40" s="295">
        <v>47.000000000000007</v>
      </c>
      <c r="U40" s="295">
        <v>89.1</v>
      </c>
      <c r="V40" s="296">
        <v>0.98204264870931546</v>
      </c>
      <c r="W40" s="295">
        <v>0</v>
      </c>
      <c r="X40" s="295">
        <v>89.1</v>
      </c>
      <c r="Y40" s="297">
        <v>0.98204264870931546</v>
      </c>
    </row>
    <row r="41" spans="1:25" x14ac:dyDescent="0.2">
      <c r="A41" s="298" t="s">
        <v>86</v>
      </c>
      <c r="B41" s="299" t="s">
        <v>87</v>
      </c>
      <c r="C41" s="294">
        <v>28.600000000000005</v>
      </c>
      <c r="D41" s="294">
        <v>11.200000000000003</v>
      </c>
      <c r="E41" s="294">
        <v>0</v>
      </c>
      <c r="F41" s="294">
        <v>0</v>
      </c>
      <c r="G41" s="294">
        <v>17.400000000000002</v>
      </c>
      <c r="H41" s="294">
        <v>44.500000000000007</v>
      </c>
      <c r="I41" s="2">
        <v>0.64269662921348314</v>
      </c>
      <c r="J41" s="294">
        <v>0</v>
      </c>
      <c r="K41" s="300">
        <v>44.500000000000007</v>
      </c>
      <c r="L41" s="297">
        <v>0.64269662921348314</v>
      </c>
      <c r="M41" s="292"/>
      <c r="N41" s="293">
        <v>707</v>
      </c>
      <c r="O41" s="294" t="s">
        <v>184</v>
      </c>
      <c r="P41" s="295">
        <v>9.6999999999999993</v>
      </c>
      <c r="Q41" s="295">
        <v>8.6</v>
      </c>
      <c r="R41" s="295">
        <v>0</v>
      </c>
      <c r="S41" s="295">
        <v>0</v>
      </c>
      <c r="T41" s="295">
        <v>1.1000000000000003</v>
      </c>
      <c r="U41" s="295">
        <v>14</v>
      </c>
      <c r="V41" s="296">
        <v>0.69285714285714284</v>
      </c>
      <c r="W41" s="295">
        <v>0</v>
      </c>
      <c r="X41" s="295">
        <v>14</v>
      </c>
      <c r="Y41" s="297">
        <v>0.69285714285714284</v>
      </c>
    </row>
    <row r="42" spans="1:25" x14ac:dyDescent="0.2">
      <c r="A42" s="298" t="s">
        <v>88</v>
      </c>
      <c r="B42" s="299" t="s">
        <v>89</v>
      </c>
      <c r="C42" s="294">
        <v>5.4</v>
      </c>
      <c r="D42" s="294">
        <v>6.8999999999999995</v>
      </c>
      <c r="E42" s="294">
        <v>0</v>
      </c>
      <c r="F42" s="294">
        <v>4.1000000000000005</v>
      </c>
      <c r="G42" s="294">
        <v>-5.6</v>
      </c>
      <c r="H42" s="294">
        <v>89.9</v>
      </c>
      <c r="I42" s="2">
        <v>6.0066740823136816E-2</v>
      </c>
      <c r="J42" s="294">
        <v>0</v>
      </c>
      <c r="K42" s="300">
        <v>89.9</v>
      </c>
      <c r="L42" s="297">
        <v>6.0066740823136816E-2</v>
      </c>
      <c r="M42" s="292"/>
      <c r="N42" s="293">
        <v>708</v>
      </c>
      <c r="O42" s="294" t="s">
        <v>185</v>
      </c>
      <c r="P42" s="295">
        <v>22</v>
      </c>
      <c r="Q42" s="295">
        <v>20.7</v>
      </c>
      <c r="R42" s="295">
        <v>0</v>
      </c>
      <c r="S42" s="295">
        <v>0</v>
      </c>
      <c r="T42" s="295">
        <v>1.2999999999999994</v>
      </c>
      <c r="U42" s="295">
        <v>24.400000000000002</v>
      </c>
      <c r="V42" s="296">
        <v>0.90163934426229497</v>
      </c>
      <c r="W42" s="295">
        <v>0</v>
      </c>
      <c r="X42" s="295">
        <v>24.400000000000002</v>
      </c>
      <c r="Y42" s="297">
        <v>0.90163934426229497</v>
      </c>
    </row>
    <row r="43" spans="1:25" x14ac:dyDescent="0.2">
      <c r="A43" s="298" t="s">
        <v>90</v>
      </c>
      <c r="B43" s="299" t="s">
        <v>91</v>
      </c>
      <c r="C43" s="294">
        <v>33.1</v>
      </c>
      <c r="D43" s="294">
        <v>11.6</v>
      </c>
      <c r="E43" s="294">
        <v>0</v>
      </c>
      <c r="F43" s="294">
        <v>0</v>
      </c>
      <c r="G43" s="294">
        <v>21.5</v>
      </c>
      <c r="H43" s="294">
        <v>75.600000000000009</v>
      </c>
      <c r="I43" s="2">
        <v>0.43783068783068779</v>
      </c>
      <c r="J43" s="294">
        <v>0</v>
      </c>
      <c r="K43" s="300">
        <v>75.600000000000009</v>
      </c>
      <c r="L43" s="297">
        <v>0.43783068783068779</v>
      </c>
      <c r="M43" s="292"/>
      <c r="N43" s="293">
        <v>709</v>
      </c>
      <c r="O43" s="294" t="s">
        <v>186</v>
      </c>
      <c r="P43" s="295">
        <v>28.9</v>
      </c>
      <c r="Q43" s="295">
        <v>11.700000000000001</v>
      </c>
      <c r="R43" s="295">
        <v>0</v>
      </c>
      <c r="S43" s="295">
        <v>0</v>
      </c>
      <c r="T43" s="295">
        <v>17.2</v>
      </c>
      <c r="U43" s="295">
        <v>28.9</v>
      </c>
      <c r="V43" s="296">
        <v>1</v>
      </c>
      <c r="W43" s="295">
        <v>0</v>
      </c>
      <c r="X43" s="295">
        <v>28.9</v>
      </c>
      <c r="Y43" s="297">
        <v>1</v>
      </c>
    </row>
    <row r="44" spans="1:25" x14ac:dyDescent="0.2">
      <c r="A44" s="298" t="s">
        <v>92</v>
      </c>
      <c r="B44" s="299" t="s">
        <v>93</v>
      </c>
      <c r="C44" s="294">
        <v>105.19999999999999</v>
      </c>
      <c r="D44" s="294">
        <v>109.39999999999999</v>
      </c>
      <c r="E44" s="294">
        <v>66.100000000000009</v>
      </c>
      <c r="F44" s="294">
        <v>17.100000000000001</v>
      </c>
      <c r="G44" s="294">
        <v>-87.4</v>
      </c>
      <c r="H44" s="294">
        <v>402.00000000000011</v>
      </c>
      <c r="I44" s="2">
        <v>0.26169154228855712</v>
      </c>
      <c r="J44" s="294">
        <v>0</v>
      </c>
      <c r="K44" s="300">
        <v>402.00000000000011</v>
      </c>
      <c r="L44" s="297">
        <v>0.26169154228855712</v>
      </c>
      <c r="M44" s="292"/>
      <c r="N44" s="293">
        <v>710</v>
      </c>
      <c r="O44" s="294" t="s">
        <v>187</v>
      </c>
      <c r="P44" s="295">
        <v>67.3</v>
      </c>
      <c r="Q44" s="295">
        <v>54.7</v>
      </c>
      <c r="R44" s="295">
        <v>0</v>
      </c>
      <c r="S44" s="295">
        <v>0</v>
      </c>
      <c r="T44" s="295">
        <v>12.599999999999998</v>
      </c>
      <c r="U44" s="295">
        <v>138.69999999999999</v>
      </c>
      <c r="V44" s="296">
        <v>0.48521989906272533</v>
      </c>
      <c r="W44" s="295">
        <v>0</v>
      </c>
      <c r="X44" s="295">
        <v>138.69999999999999</v>
      </c>
      <c r="Y44" s="297">
        <v>0.48521989906272533</v>
      </c>
    </row>
    <row r="45" spans="1:25" x14ac:dyDescent="0.2">
      <c r="A45" s="298" t="s">
        <v>94</v>
      </c>
      <c r="B45" s="299" t="s">
        <v>95</v>
      </c>
      <c r="C45" s="294">
        <v>19.8</v>
      </c>
      <c r="D45" s="294">
        <v>16.600000000000001</v>
      </c>
      <c r="E45" s="294">
        <v>0</v>
      </c>
      <c r="F45" s="294">
        <v>0</v>
      </c>
      <c r="G45" s="294">
        <v>3.1999999999999993</v>
      </c>
      <c r="H45" s="294">
        <v>29.2</v>
      </c>
      <c r="I45" s="2">
        <v>0.67808219178082196</v>
      </c>
      <c r="J45" s="294">
        <v>0</v>
      </c>
      <c r="K45" s="300">
        <v>29.2</v>
      </c>
      <c r="L45" s="297">
        <v>0.67808219178082196</v>
      </c>
      <c r="M45" s="292"/>
      <c r="N45" s="293">
        <v>801</v>
      </c>
      <c r="O45" s="294" t="s">
        <v>43</v>
      </c>
      <c r="P45" s="295">
        <v>6.7999999999999989</v>
      </c>
      <c r="Q45" s="295">
        <v>1.7000000000000002</v>
      </c>
      <c r="R45" s="295">
        <v>0</v>
      </c>
      <c r="S45" s="295">
        <v>0</v>
      </c>
      <c r="T45" s="295">
        <v>5.0999999999999996</v>
      </c>
      <c r="U45" s="295">
        <v>9.4</v>
      </c>
      <c r="V45" s="296">
        <v>0.72340425531914876</v>
      </c>
      <c r="W45" s="295">
        <v>0</v>
      </c>
      <c r="X45" s="295">
        <v>9.4</v>
      </c>
      <c r="Y45" s="297">
        <v>0.72340425531914876</v>
      </c>
    </row>
    <row r="46" spans="1:25" x14ac:dyDescent="0.2">
      <c r="A46" s="298" t="s">
        <v>96</v>
      </c>
      <c r="B46" s="299" t="s">
        <v>97</v>
      </c>
      <c r="C46" s="294">
        <v>17.900000000000002</v>
      </c>
      <c r="D46" s="294">
        <v>8.1</v>
      </c>
      <c r="E46" s="294">
        <v>0</v>
      </c>
      <c r="F46" s="294">
        <v>0</v>
      </c>
      <c r="G46" s="294">
        <v>9.8000000000000025</v>
      </c>
      <c r="H46" s="294">
        <v>54.599999999999994</v>
      </c>
      <c r="I46" s="2">
        <v>0.3278388278388279</v>
      </c>
      <c r="J46" s="294">
        <v>0</v>
      </c>
      <c r="K46" s="300">
        <v>54.599999999999994</v>
      </c>
      <c r="L46" s="297">
        <v>0.3278388278388279</v>
      </c>
      <c r="M46" s="292"/>
      <c r="N46" s="293">
        <v>802</v>
      </c>
      <c r="O46" s="294" t="s">
        <v>11</v>
      </c>
      <c r="P46" s="295">
        <v>16</v>
      </c>
      <c r="Q46" s="295">
        <v>4.7000000000000011</v>
      </c>
      <c r="R46" s="295">
        <v>0</v>
      </c>
      <c r="S46" s="295">
        <v>4.5</v>
      </c>
      <c r="T46" s="295">
        <v>6.8</v>
      </c>
      <c r="U46" s="295">
        <v>20.400000000000002</v>
      </c>
      <c r="V46" s="296">
        <v>0.78431372549019596</v>
      </c>
      <c r="W46" s="295">
        <v>2.2000000000000002</v>
      </c>
      <c r="X46" s="295">
        <v>18.200000000000003</v>
      </c>
      <c r="Y46" s="297">
        <v>0.879120879120879</v>
      </c>
    </row>
    <row r="47" spans="1:25" x14ac:dyDescent="0.2">
      <c r="A47" s="298" t="s">
        <v>98</v>
      </c>
      <c r="B47" s="299" t="s">
        <v>99</v>
      </c>
      <c r="C47" s="294">
        <v>0.7</v>
      </c>
      <c r="D47" s="294">
        <v>0.6</v>
      </c>
      <c r="E47" s="294">
        <v>0</v>
      </c>
      <c r="F47" s="294">
        <v>0</v>
      </c>
      <c r="G47" s="294">
        <v>9.9999999999999978E-2</v>
      </c>
      <c r="H47" s="294">
        <v>0.8</v>
      </c>
      <c r="I47" s="2">
        <v>0.87499999999999989</v>
      </c>
      <c r="J47" s="294">
        <v>0</v>
      </c>
      <c r="K47" s="300">
        <v>0.8</v>
      </c>
      <c r="L47" s="297">
        <v>0.87499999999999989</v>
      </c>
      <c r="M47" s="292"/>
      <c r="N47" s="293">
        <v>901</v>
      </c>
      <c r="O47" s="294" t="s">
        <v>188</v>
      </c>
      <c r="P47" s="295">
        <v>10.799999999999999</v>
      </c>
      <c r="Q47" s="295">
        <v>5.1000000000000005</v>
      </c>
      <c r="R47" s="295">
        <v>0</v>
      </c>
      <c r="S47" s="295">
        <v>0</v>
      </c>
      <c r="T47" s="295">
        <v>5.6999999999999993</v>
      </c>
      <c r="U47" s="295">
        <v>11.799999999999999</v>
      </c>
      <c r="V47" s="296">
        <v>0.9152542372881356</v>
      </c>
      <c r="W47" s="295">
        <v>0</v>
      </c>
      <c r="X47" s="295">
        <v>11.799999999999999</v>
      </c>
      <c r="Y47" s="297">
        <v>0.9152542372881356</v>
      </c>
    </row>
    <row r="48" spans="1:25" x14ac:dyDescent="0.2">
      <c r="A48" s="298" t="s">
        <v>100</v>
      </c>
      <c r="B48" s="299" t="s">
        <v>101</v>
      </c>
      <c r="C48" s="294">
        <v>9.3000000000000007</v>
      </c>
      <c r="D48" s="294">
        <v>4.3</v>
      </c>
      <c r="E48" s="294">
        <v>0</v>
      </c>
      <c r="F48" s="294">
        <v>0</v>
      </c>
      <c r="G48" s="294">
        <v>5.0000000000000009</v>
      </c>
      <c r="H48" s="294">
        <v>15.6</v>
      </c>
      <c r="I48" s="2">
        <v>0.59615384615384626</v>
      </c>
      <c r="J48" s="294">
        <v>0</v>
      </c>
      <c r="K48" s="300">
        <v>15.6</v>
      </c>
      <c r="L48" s="297">
        <v>0.59615384615384626</v>
      </c>
      <c r="M48" s="292"/>
      <c r="N48" s="293">
        <v>902</v>
      </c>
      <c r="O48" s="294" t="s">
        <v>189</v>
      </c>
      <c r="P48" s="295">
        <v>16.2</v>
      </c>
      <c r="Q48" s="295">
        <v>5.6</v>
      </c>
      <c r="R48" s="295">
        <v>0</v>
      </c>
      <c r="S48" s="295">
        <v>0</v>
      </c>
      <c r="T48" s="295">
        <v>10.6</v>
      </c>
      <c r="U48" s="295">
        <v>16.7</v>
      </c>
      <c r="V48" s="296">
        <v>0.97005988023952094</v>
      </c>
      <c r="W48" s="295">
        <v>0</v>
      </c>
      <c r="X48" s="295">
        <v>16.7</v>
      </c>
      <c r="Y48" s="297">
        <v>0.97005988023952094</v>
      </c>
    </row>
    <row r="49" spans="1:25" x14ac:dyDescent="0.2">
      <c r="A49" s="298" t="s">
        <v>102</v>
      </c>
      <c r="B49" s="299" t="s">
        <v>103</v>
      </c>
      <c r="C49" s="294">
        <v>17.2</v>
      </c>
      <c r="D49" s="294">
        <v>13.5</v>
      </c>
      <c r="E49" s="294">
        <v>0</v>
      </c>
      <c r="F49" s="294">
        <v>5.3999999999999995</v>
      </c>
      <c r="G49" s="294">
        <v>-1.6999999999999993</v>
      </c>
      <c r="H49" s="294">
        <v>78.100000000000009</v>
      </c>
      <c r="I49" s="2">
        <v>0.22023047375160049</v>
      </c>
      <c r="J49" s="294">
        <v>0</v>
      </c>
      <c r="K49" s="300">
        <v>78.100000000000009</v>
      </c>
      <c r="L49" s="297">
        <v>0.22023047375160049</v>
      </c>
      <c r="M49" s="292"/>
      <c r="N49" s="293">
        <v>903</v>
      </c>
      <c r="O49" s="294" t="s">
        <v>190</v>
      </c>
      <c r="P49" s="295">
        <v>4.0000000000000009</v>
      </c>
      <c r="Q49" s="295">
        <v>0</v>
      </c>
      <c r="R49" s="295">
        <v>0</v>
      </c>
      <c r="S49" s="295">
        <v>0</v>
      </c>
      <c r="T49" s="295">
        <v>4.0000000000000009</v>
      </c>
      <c r="U49" s="295">
        <v>4.0000000000000009</v>
      </c>
      <c r="V49" s="296">
        <v>1</v>
      </c>
      <c r="W49" s="295">
        <v>0</v>
      </c>
      <c r="X49" s="295">
        <v>4.0000000000000009</v>
      </c>
      <c r="Y49" s="297">
        <v>1</v>
      </c>
    </row>
    <row r="50" spans="1:25" x14ac:dyDescent="0.2">
      <c r="A50" s="298" t="s">
        <v>104</v>
      </c>
      <c r="B50" s="299" t="s">
        <v>105</v>
      </c>
      <c r="C50" s="294">
        <v>31</v>
      </c>
      <c r="D50" s="294">
        <v>14.899999999999999</v>
      </c>
      <c r="E50" s="294">
        <v>0</v>
      </c>
      <c r="F50" s="294">
        <v>3.7</v>
      </c>
      <c r="G50" s="294">
        <v>12.400000000000002</v>
      </c>
      <c r="H50" s="294">
        <v>99.2</v>
      </c>
      <c r="I50" s="2">
        <v>0.3125</v>
      </c>
      <c r="J50" s="294">
        <v>40.1</v>
      </c>
      <c r="K50" s="300">
        <v>59.1</v>
      </c>
      <c r="L50" s="297">
        <v>0.52453468697123518</v>
      </c>
      <c r="M50" s="292"/>
      <c r="N50" s="293">
        <v>904</v>
      </c>
      <c r="O50" s="294" t="s">
        <v>191</v>
      </c>
      <c r="P50" s="295">
        <v>15.9</v>
      </c>
      <c r="Q50" s="295">
        <v>30.1</v>
      </c>
      <c r="R50" s="295">
        <v>0</v>
      </c>
      <c r="S50" s="295">
        <v>0</v>
      </c>
      <c r="T50" s="295">
        <v>-14.199999999999996</v>
      </c>
      <c r="U50" s="295">
        <v>98</v>
      </c>
      <c r="V50" s="296">
        <v>0.16224489795918368</v>
      </c>
      <c r="W50" s="295">
        <v>11.299999999999999</v>
      </c>
      <c r="X50" s="295">
        <v>86.7</v>
      </c>
      <c r="Y50" s="297">
        <v>0.18339100346020762</v>
      </c>
    </row>
    <row r="51" spans="1:25" x14ac:dyDescent="0.2">
      <c r="A51" s="298" t="s">
        <v>106</v>
      </c>
      <c r="B51" s="299" t="s">
        <v>107</v>
      </c>
      <c r="C51" s="294">
        <v>117.30000000000001</v>
      </c>
      <c r="D51" s="294">
        <v>46.1</v>
      </c>
      <c r="E51" s="294">
        <v>0</v>
      </c>
      <c r="F51" s="294">
        <v>0</v>
      </c>
      <c r="G51" s="294">
        <v>71.200000000000017</v>
      </c>
      <c r="H51" s="294">
        <v>144.89999999999998</v>
      </c>
      <c r="I51" s="2">
        <v>0.80952380952380976</v>
      </c>
      <c r="J51" s="294">
        <v>0</v>
      </c>
      <c r="K51" s="300">
        <v>144.89999999999998</v>
      </c>
      <c r="L51" s="297">
        <v>0.80952380952380976</v>
      </c>
      <c r="M51" s="292"/>
      <c r="N51" s="293">
        <v>905</v>
      </c>
      <c r="O51" s="294" t="s">
        <v>192</v>
      </c>
      <c r="P51" s="295">
        <v>76.3</v>
      </c>
      <c r="Q51" s="295">
        <v>29.200000000000003</v>
      </c>
      <c r="R51" s="295">
        <v>2.4000000000000004</v>
      </c>
      <c r="S51" s="295">
        <v>0</v>
      </c>
      <c r="T51" s="295">
        <v>44.7</v>
      </c>
      <c r="U51" s="295">
        <v>85.899999999999991</v>
      </c>
      <c r="V51" s="296">
        <v>0.88824214202561125</v>
      </c>
      <c r="W51" s="295">
        <v>6.7</v>
      </c>
      <c r="X51" s="295">
        <v>79.199999999999989</v>
      </c>
      <c r="Y51" s="297">
        <v>0.96338383838383845</v>
      </c>
    </row>
    <row r="52" spans="1:25" x14ac:dyDescent="0.2">
      <c r="A52" s="298" t="s">
        <v>108</v>
      </c>
      <c r="B52" s="299" t="s">
        <v>109</v>
      </c>
      <c r="C52" s="294">
        <v>8.1</v>
      </c>
      <c r="D52" s="294">
        <v>6.2</v>
      </c>
      <c r="E52" s="294">
        <v>0</v>
      </c>
      <c r="F52" s="294">
        <v>1.6</v>
      </c>
      <c r="G52" s="294">
        <v>0.29999999999999893</v>
      </c>
      <c r="H52" s="294">
        <v>23.599999999999998</v>
      </c>
      <c r="I52" s="2">
        <v>0.34322033898305088</v>
      </c>
      <c r="J52" s="294">
        <v>0</v>
      </c>
      <c r="K52" s="300">
        <v>23.599999999999998</v>
      </c>
      <c r="L52" s="297">
        <v>0.34322033898305088</v>
      </c>
      <c r="M52" s="292"/>
      <c r="N52" s="293">
        <v>1001</v>
      </c>
      <c r="O52" s="294" t="s">
        <v>193</v>
      </c>
      <c r="P52" s="295">
        <v>15.599999999999998</v>
      </c>
      <c r="Q52" s="295">
        <v>5.6</v>
      </c>
      <c r="R52" s="295">
        <v>2.9</v>
      </c>
      <c r="S52" s="295">
        <v>0</v>
      </c>
      <c r="T52" s="295">
        <v>7.0999999999999979</v>
      </c>
      <c r="U52" s="295">
        <v>18.500000000000007</v>
      </c>
      <c r="V52" s="296">
        <v>0.84324324324324285</v>
      </c>
      <c r="W52" s="295">
        <v>0</v>
      </c>
      <c r="X52" s="295">
        <v>18.500000000000007</v>
      </c>
      <c r="Y52" s="297">
        <v>0.84324324324324285</v>
      </c>
    </row>
    <row r="53" spans="1:25" x14ac:dyDescent="0.2">
      <c r="A53" s="298" t="s">
        <v>110</v>
      </c>
      <c r="B53" s="299" t="s">
        <v>111</v>
      </c>
      <c r="C53" s="294">
        <v>15.5</v>
      </c>
      <c r="D53" s="294">
        <v>5.6</v>
      </c>
      <c r="E53" s="294">
        <v>0</v>
      </c>
      <c r="F53" s="294">
        <v>0</v>
      </c>
      <c r="G53" s="294">
        <v>9.9</v>
      </c>
      <c r="H53" s="294">
        <v>17</v>
      </c>
      <c r="I53" s="2">
        <v>0.91176470588235292</v>
      </c>
      <c r="J53" s="294">
        <v>0</v>
      </c>
      <c r="K53" s="300">
        <v>17</v>
      </c>
      <c r="L53" s="297">
        <v>0.91176470588235292</v>
      </c>
      <c r="M53" s="292"/>
      <c r="N53" s="293">
        <v>1002</v>
      </c>
      <c r="O53" s="294" t="s">
        <v>194</v>
      </c>
      <c r="P53" s="295">
        <v>227.5</v>
      </c>
      <c r="Q53" s="295">
        <v>38.799999999999997</v>
      </c>
      <c r="R53" s="295">
        <v>259.3</v>
      </c>
      <c r="S53" s="295">
        <v>0</v>
      </c>
      <c r="T53" s="295">
        <v>-70.600000000000023</v>
      </c>
      <c r="U53" s="295">
        <v>359.5</v>
      </c>
      <c r="V53" s="296">
        <v>0.63282336578581366</v>
      </c>
      <c r="W53" s="295">
        <v>0</v>
      </c>
      <c r="X53" s="295">
        <v>359.5</v>
      </c>
      <c r="Y53" s="297">
        <v>0.63282336578581366</v>
      </c>
    </row>
    <row r="54" spans="1:25" x14ac:dyDescent="0.2">
      <c r="A54" s="298" t="s">
        <v>112</v>
      </c>
      <c r="B54" s="299" t="s">
        <v>113</v>
      </c>
      <c r="C54" s="294">
        <v>1.9000000000000001</v>
      </c>
      <c r="D54" s="294">
        <v>1.4000000000000001</v>
      </c>
      <c r="E54" s="294">
        <v>0</v>
      </c>
      <c r="F54" s="294">
        <v>0</v>
      </c>
      <c r="G54" s="294">
        <v>0.5</v>
      </c>
      <c r="H54" s="294">
        <v>4.2999999999999989</v>
      </c>
      <c r="I54" s="2">
        <v>0.44186046511627919</v>
      </c>
      <c r="J54" s="294">
        <v>0</v>
      </c>
      <c r="K54" s="300">
        <v>4.2999999999999989</v>
      </c>
      <c r="L54" s="297">
        <v>0.44186046511627919</v>
      </c>
      <c r="M54" s="292"/>
      <c r="N54" s="293">
        <v>1003</v>
      </c>
      <c r="O54" s="294" t="s">
        <v>195</v>
      </c>
      <c r="P54" s="295">
        <v>2.2000000000000002</v>
      </c>
      <c r="Q54" s="295">
        <v>0.8</v>
      </c>
      <c r="R54" s="295">
        <v>0</v>
      </c>
      <c r="S54" s="295">
        <v>0</v>
      </c>
      <c r="T54" s="295">
        <v>1.4000000000000001</v>
      </c>
      <c r="U54" s="295">
        <v>2.3000000000000003</v>
      </c>
      <c r="V54" s="296">
        <v>0.9565217391304347</v>
      </c>
      <c r="W54" s="295">
        <v>0</v>
      </c>
      <c r="X54" s="295">
        <v>2.3000000000000003</v>
      </c>
      <c r="Y54" s="297">
        <v>0.9565217391304347</v>
      </c>
    </row>
    <row r="55" spans="1:25" x14ac:dyDescent="0.2">
      <c r="A55" s="298" t="s">
        <v>114</v>
      </c>
      <c r="B55" s="299" t="s">
        <v>115</v>
      </c>
      <c r="C55" s="294">
        <v>98.999999999999986</v>
      </c>
      <c r="D55" s="294">
        <v>46.7</v>
      </c>
      <c r="E55" s="294">
        <v>0</v>
      </c>
      <c r="F55" s="294">
        <v>0</v>
      </c>
      <c r="G55" s="294">
        <v>52.299999999999983</v>
      </c>
      <c r="H55" s="294">
        <v>100.59999999999998</v>
      </c>
      <c r="I55" s="2">
        <v>0.98409542743538769</v>
      </c>
      <c r="J55" s="294">
        <v>0</v>
      </c>
      <c r="K55" s="300">
        <v>100.59999999999998</v>
      </c>
      <c r="L55" s="297">
        <v>0.98409542743538769</v>
      </c>
      <c r="M55" s="292"/>
      <c r="N55" s="293">
        <v>1004</v>
      </c>
      <c r="O55" s="294" t="s">
        <v>196</v>
      </c>
      <c r="P55" s="295">
        <v>11.5</v>
      </c>
      <c r="Q55" s="295">
        <v>3.5</v>
      </c>
      <c r="R55" s="295">
        <v>0</v>
      </c>
      <c r="S55" s="295">
        <v>0</v>
      </c>
      <c r="T55" s="295">
        <v>7.9999999999999991</v>
      </c>
      <c r="U55" s="295">
        <v>12.699999999999998</v>
      </c>
      <c r="V55" s="296">
        <v>0.90551181102362222</v>
      </c>
      <c r="W55" s="295">
        <v>1.2000000000000002</v>
      </c>
      <c r="X55" s="295">
        <v>11.499999999999996</v>
      </c>
      <c r="Y55" s="297">
        <v>1.0000000000000002</v>
      </c>
    </row>
    <row r="56" spans="1:25" x14ac:dyDescent="0.2">
      <c r="A56" s="298" t="s">
        <v>116</v>
      </c>
      <c r="B56" s="299" t="s">
        <v>117</v>
      </c>
      <c r="C56" s="294">
        <v>2.5</v>
      </c>
      <c r="D56" s="294">
        <v>4.3</v>
      </c>
      <c r="E56" s="294">
        <v>0</v>
      </c>
      <c r="F56" s="294">
        <v>1.2000000000000002</v>
      </c>
      <c r="G56" s="294">
        <v>-3</v>
      </c>
      <c r="H56" s="294">
        <v>12.399999999999999</v>
      </c>
      <c r="I56" s="2">
        <v>0.20161290322580647</v>
      </c>
      <c r="J56" s="294">
        <v>0</v>
      </c>
      <c r="K56" s="300">
        <v>12.399999999999999</v>
      </c>
      <c r="L56" s="297">
        <v>0.20161290322580647</v>
      </c>
      <c r="M56" s="292"/>
      <c r="N56" s="293">
        <v>1005</v>
      </c>
      <c r="O56" s="294" t="s">
        <v>197</v>
      </c>
      <c r="P56" s="295">
        <v>6.6000000000000005</v>
      </c>
      <c r="Q56" s="295">
        <v>3</v>
      </c>
      <c r="R56" s="295">
        <v>0</v>
      </c>
      <c r="S56" s="295">
        <v>0</v>
      </c>
      <c r="T56" s="295">
        <v>3.6000000000000005</v>
      </c>
      <c r="U56" s="295">
        <v>7.2</v>
      </c>
      <c r="V56" s="296">
        <v>0.91666666666666674</v>
      </c>
      <c r="W56" s="295">
        <v>0</v>
      </c>
      <c r="X56" s="295">
        <v>7.2</v>
      </c>
      <c r="Y56" s="297">
        <v>0.91666666666666674</v>
      </c>
    </row>
    <row r="57" spans="1:25" x14ac:dyDescent="0.2">
      <c r="A57" s="298" t="s">
        <v>118</v>
      </c>
      <c r="B57" s="299" t="s">
        <v>119</v>
      </c>
      <c r="C57" s="294">
        <v>7.5000000000000009</v>
      </c>
      <c r="D57" s="294">
        <v>26.900000000000002</v>
      </c>
      <c r="E57" s="294">
        <v>0.8</v>
      </c>
      <c r="F57" s="294">
        <v>0</v>
      </c>
      <c r="G57" s="294">
        <v>-20.200000000000003</v>
      </c>
      <c r="H57" s="294">
        <v>159.39999999999998</v>
      </c>
      <c r="I57" s="2">
        <v>4.7051442910915946E-2</v>
      </c>
      <c r="J57" s="294">
        <v>0</v>
      </c>
      <c r="K57" s="300">
        <v>159.39999999999998</v>
      </c>
      <c r="L57" s="297">
        <v>4.7051442910915946E-2</v>
      </c>
      <c r="M57" s="292"/>
      <c r="N57" s="293">
        <v>1006</v>
      </c>
      <c r="O57" s="294" t="s">
        <v>198</v>
      </c>
      <c r="P57" s="295">
        <v>0.1</v>
      </c>
      <c r="Q57" s="295">
        <v>0</v>
      </c>
      <c r="R57" s="295">
        <v>0</v>
      </c>
      <c r="S57" s="295">
        <v>0</v>
      </c>
      <c r="T57" s="295">
        <v>0.1</v>
      </c>
      <c r="U57" s="295">
        <v>62.1</v>
      </c>
      <c r="V57" s="296">
        <v>1.6103059581320451E-3</v>
      </c>
      <c r="W57" s="295">
        <v>1.5000000000000002</v>
      </c>
      <c r="X57" s="295">
        <v>60.6</v>
      </c>
      <c r="Y57" s="297">
        <v>1.6501650165016502E-3</v>
      </c>
    </row>
    <row r="58" spans="1:25" x14ac:dyDescent="0.2">
      <c r="A58" s="298" t="s">
        <v>120</v>
      </c>
      <c r="B58" s="299" t="s">
        <v>121</v>
      </c>
      <c r="C58" s="294">
        <v>35</v>
      </c>
      <c r="D58" s="294">
        <v>9.6</v>
      </c>
      <c r="E58" s="294">
        <v>0</v>
      </c>
      <c r="F58" s="294">
        <v>2.2000000000000002</v>
      </c>
      <c r="G58" s="294">
        <v>23.2</v>
      </c>
      <c r="H58" s="294">
        <v>48.2</v>
      </c>
      <c r="I58" s="2">
        <v>0.72614107883817425</v>
      </c>
      <c r="J58" s="294">
        <v>0</v>
      </c>
      <c r="K58" s="300">
        <v>48.2</v>
      </c>
      <c r="L58" s="297">
        <v>0.72614107883817425</v>
      </c>
      <c r="M58" s="292"/>
      <c r="N58" s="297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15.399999999999999</v>
      </c>
      <c r="D59" s="294">
        <v>3.4000000000000004</v>
      </c>
      <c r="E59" s="294">
        <v>0</v>
      </c>
      <c r="F59" s="294">
        <v>0.7</v>
      </c>
      <c r="G59" s="294">
        <v>11.299999999999997</v>
      </c>
      <c r="H59" s="294">
        <v>15.9</v>
      </c>
      <c r="I59" s="2">
        <v>0.96855345911949675</v>
      </c>
      <c r="J59" s="294">
        <v>0</v>
      </c>
      <c r="K59" s="300">
        <v>15.9</v>
      </c>
      <c r="L59" s="297">
        <v>0.96855345911949675</v>
      </c>
      <c r="M59" s="292"/>
      <c r="N59" s="297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297"/>
      <c r="O60" s="301" t="s">
        <v>214</v>
      </c>
      <c r="P60" s="295">
        <v>2794</v>
      </c>
      <c r="Q60" s="295">
        <v>1419.2999999999997</v>
      </c>
      <c r="R60" s="295">
        <v>477.70000000000005</v>
      </c>
      <c r="S60" s="295">
        <v>160.39999999999998</v>
      </c>
      <c r="T60" s="295">
        <v>736.60000000000036</v>
      </c>
      <c r="U60" s="295">
        <v>7443.1999999999989</v>
      </c>
      <c r="V60" s="296">
        <v>0.37537618228718839</v>
      </c>
      <c r="W60" s="295">
        <v>324.39999999999998</v>
      </c>
      <c r="X60" s="295">
        <v>7118.7999999999984</v>
      </c>
      <c r="Y60" s="297">
        <v>0.39248187896836556</v>
      </c>
    </row>
    <row r="61" spans="1:25" x14ac:dyDescent="0.2">
      <c r="B61" s="303" t="s">
        <v>343</v>
      </c>
      <c r="C61" s="304">
        <v>2794</v>
      </c>
      <c r="D61" s="304">
        <v>1419.3</v>
      </c>
      <c r="E61" s="304">
        <v>477.70000000000005</v>
      </c>
      <c r="F61" s="304">
        <v>160.39999999999995</v>
      </c>
      <c r="G61" s="304">
        <v>736.60000000000014</v>
      </c>
      <c r="H61" s="304">
        <v>7443.2000000000016</v>
      </c>
      <c r="I61" s="2">
        <v>0.37537618228718822</v>
      </c>
      <c r="J61" s="304">
        <v>324.40000000000003</v>
      </c>
      <c r="K61" s="304">
        <v>7118.800000000002</v>
      </c>
      <c r="L61" s="297">
        <v>0.39248187896836534</v>
      </c>
      <c r="M61" s="292"/>
      <c r="N61" s="297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297"/>
      <c r="O62" s="301" t="s">
        <v>344</v>
      </c>
      <c r="P62" s="295">
        <v>2794</v>
      </c>
      <c r="Q62" s="295">
        <v>1419.3</v>
      </c>
      <c r="R62" s="295">
        <v>477.70000000000005</v>
      </c>
      <c r="S62" s="295">
        <v>160.39999999999995</v>
      </c>
      <c r="T62" s="295">
        <v>736.60000000000014</v>
      </c>
      <c r="U62" s="295">
        <v>7443.2000000000016</v>
      </c>
      <c r="V62" s="297">
        <v>0.37537618228718822</v>
      </c>
      <c r="W62" s="295">
        <v>324.40000000000003</v>
      </c>
      <c r="X62" s="295">
        <v>7118.800000000002</v>
      </c>
      <c r="Y62" s="297">
        <v>0.39248187896836534</v>
      </c>
    </row>
    <row r="63" spans="1:25" x14ac:dyDescent="0.2">
      <c r="M63" s="292"/>
      <c r="N63" s="297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297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297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297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297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297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297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297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297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297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297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297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297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297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297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297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297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297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297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297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297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297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297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297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297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297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297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297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297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297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297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297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297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297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297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297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297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297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297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297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297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297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297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297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297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297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297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297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297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297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297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297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297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297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297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297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297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297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297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297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297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297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297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297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297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297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297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297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297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297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297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297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297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297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297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297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297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297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297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297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297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297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297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297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297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297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297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297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297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297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297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297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297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297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297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297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297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297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297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297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297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297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297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297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297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297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297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297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297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297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297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297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297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297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297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297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297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297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297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297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297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297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297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297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297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297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297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297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297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297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297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297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297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297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297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297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297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297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297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297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297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297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297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297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297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297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297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297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297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297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297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297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297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297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297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297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297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297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297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297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297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297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297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297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297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297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297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297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297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297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297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297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297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297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297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297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297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297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297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297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297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297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297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297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297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297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297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297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297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297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297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297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297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297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297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297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297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297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297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297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297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297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297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297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297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297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297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297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297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297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297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297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297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297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297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297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297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297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297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297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297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297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297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297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297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297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297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297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297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297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297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297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297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297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297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297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297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297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297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297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297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297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297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297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297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297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297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297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297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297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297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297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297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297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297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297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297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297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297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297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297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297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297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297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297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297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297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297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297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297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297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297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297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297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297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297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297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297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297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297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297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297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297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297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297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297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297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297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297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297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297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297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297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297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297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297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297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297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297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297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297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297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297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297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297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297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297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297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297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297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297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297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297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297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297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297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297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297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297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297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297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297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297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297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297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297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297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297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297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297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297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297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297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297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297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297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297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297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297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297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297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297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297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297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297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297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297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297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297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297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297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297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297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297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297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297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297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297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297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297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297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297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297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297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297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297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297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297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297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297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297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297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297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297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297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297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297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297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297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297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297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297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297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297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297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297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297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297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297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297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297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297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297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297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297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297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297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297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297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297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297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297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297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297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297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297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297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297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297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297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297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297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297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297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297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297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297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297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297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297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297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297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297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297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297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297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297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topLeftCell="A49" workbookViewId="0">
      <selection activeCell="P60" sqref="P60"/>
    </sheetView>
  </sheetViews>
  <sheetFormatPr defaultRowHeight="12.75" x14ac:dyDescent="0.2"/>
  <cols>
    <col min="1" max="1" width="9.140625" style="302"/>
    <col min="2" max="2" width="14.5703125" style="294" customWidth="1"/>
    <col min="3" max="10" width="9.140625" style="294"/>
    <col min="11" max="11" width="10.7109375" style="294" customWidth="1"/>
    <col min="12" max="12" width="10.42578125" style="294" customWidth="1"/>
    <col min="13" max="13" width="2.28515625" style="294" customWidth="1"/>
    <col min="14" max="14" width="10.42578125" style="294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26" width="2.28515625" style="294" customWidth="1"/>
    <col min="27" max="16384" width="9.140625" style="294"/>
  </cols>
  <sheetData>
    <row r="1" spans="1:26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142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  <c r="Z1" s="292"/>
    </row>
    <row r="2" spans="1:26" x14ac:dyDescent="0.2">
      <c r="A2" s="298" t="s">
        <v>8</v>
      </c>
      <c r="B2" s="299" t="s">
        <v>9</v>
      </c>
      <c r="C2" s="294">
        <v>0</v>
      </c>
      <c r="D2" s="294">
        <v>0</v>
      </c>
      <c r="E2" s="294">
        <v>0</v>
      </c>
      <c r="F2" s="294">
        <v>0</v>
      </c>
      <c r="G2" s="294">
        <v>0</v>
      </c>
      <c r="H2" s="294">
        <v>0.3</v>
      </c>
      <c r="I2" s="2">
        <v>0</v>
      </c>
      <c r="J2" s="294">
        <v>0</v>
      </c>
      <c r="K2" s="300">
        <v>0.3</v>
      </c>
      <c r="L2" s="297">
        <v>0</v>
      </c>
      <c r="M2" s="292"/>
      <c r="N2" s="293">
        <v>101</v>
      </c>
      <c r="O2" s="294" t="s">
        <v>147</v>
      </c>
      <c r="P2" s="295">
        <v>2.2999999999999998</v>
      </c>
      <c r="Q2" s="295">
        <v>0.5</v>
      </c>
      <c r="R2" s="295">
        <v>0</v>
      </c>
      <c r="S2" s="295">
        <v>0.5</v>
      </c>
      <c r="T2" s="295">
        <v>1.2999999999999998</v>
      </c>
      <c r="U2" s="295">
        <v>176.10000000000002</v>
      </c>
      <c r="V2" s="296">
        <v>1.3060760931289038E-2</v>
      </c>
      <c r="W2" s="295">
        <v>8.6</v>
      </c>
      <c r="X2" s="295">
        <v>167.50000000000003</v>
      </c>
      <c r="Y2" s="297">
        <v>1.3731343283582087E-2</v>
      </c>
      <c r="Z2" s="292"/>
    </row>
    <row r="3" spans="1:26" x14ac:dyDescent="0.2">
      <c r="A3" s="298" t="s">
        <v>10</v>
      </c>
      <c r="B3" s="299" t="s">
        <v>11</v>
      </c>
      <c r="C3" s="294">
        <v>0</v>
      </c>
      <c r="D3" s="294">
        <v>0</v>
      </c>
      <c r="E3" s="294">
        <v>0</v>
      </c>
      <c r="F3" s="294">
        <v>0</v>
      </c>
      <c r="G3" s="294">
        <v>0</v>
      </c>
      <c r="H3" s="294">
        <v>0</v>
      </c>
      <c r="I3" s="2">
        <v>0</v>
      </c>
      <c r="J3" s="294">
        <v>0</v>
      </c>
      <c r="K3" s="300">
        <v>0</v>
      </c>
      <c r="L3" s="297">
        <v>0</v>
      </c>
      <c r="M3" s="292"/>
      <c r="N3" s="293">
        <v>102</v>
      </c>
      <c r="O3" s="294" t="s">
        <v>148</v>
      </c>
      <c r="P3" s="295">
        <v>0</v>
      </c>
      <c r="Q3" s="295">
        <v>0</v>
      </c>
      <c r="R3" s="295">
        <v>0</v>
      </c>
      <c r="S3" s="295">
        <v>0</v>
      </c>
      <c r="T3" s="295">
        <v>0</v>
      </c>
      <c r="U3" s="295">
        <v>0</v>
      </c>
      <c r="V3" s="296">
        <v>0</v>
      </c>
      <c r="W3" s="295">
        <v>0</v>
      </c>
      <c r="X3" s="295">
        <v>0</v>
      </c>
      <c r="Y3" s="297">
        <v>0</v>
      </c>
      <c r="Z3" s="292"/>
    </row>
    <row r="4" spans="1:26" x14ac:dyDescent="0.2">
      <c r="A4" s="298" t="s">
        <v>12</v>
      </c>
      <c r="B4" s="299" t="s">
        <v>13</v>
      </c>
      <c r="C4" s="294">
        <v>0</v>
      </c>
      <c r="D4" s="294">
        <v>0</v>
      </c>
      <c r="E4" s="294">
        <v>0</v>
      </c>
      <c r="F4" s="294">
        <v>0</v>
      </c>
      <c r="G4" s="294">
        <v>0</v>
      </c>
      <c r="H4" s="294">
        <v>0</v>
      </c>
      <c r="I4" s="2">
        <v>0</v>
      </c>
      <c r="J4" s="294">
        <v>0</v>
      </c>
      <c r="K4" s="300">
        <v>0</v>
      </c>
      <c r="L4" s="297">
        <v>0</v>
      </c>
      <c r="M4" s="292"/>
      <c r="N4" s="293">
        <v>103</v>
      </c>
      <c r="O4" s="294" t="s">
        <v>149</v>
      </c>
      <c r="P4" s="295">
        <v>0</v>
      </c>
      <c r="Q4" s="295">
        <v>0</v>
      </c>
      <c r="R4" s="295">
        <v>0</v>
      </c>
      <c r="S4" s="295">
        <v>0</v>
      </c>
      <c r="T4" s="295">
        <v>0</v>
      </c>
      <c r="U4" s="295">
        <v>0</v>
      </c>
      <c r="V4" s="296">
        <v>0</v>
      </c>
      <c r="W4" s="295">
        <v>0</v>
      </c>
      <c r="X4" s="295">
        <v>0</v>
      </c>
      <c r="Y4" s="297">
        <v>0</v>
      </c>
      <c r="Z4" s="292"/>
    </row>
    <row r="5" spans="1:26" x14ac:dyDescent="0.2">
      <c r="A5" s="298" t="s">
        <v>14</v>
      </c>
      <c r="B5" s="299" t="s">
        <v>15</v>
      </c>
      <c r="C5" s="294">
        <v>6.9</v>
      </c>
      <c r="D5" s="294">
        <v>1.0999999999999999</v>
      </c>
      <c r="E5" s="294">
        <v>0</v>
      </c>
      <c r="F5" s="294">
        <v>13.2</v>
      </c>
      <c r="G5" s="294">
        <v>-7.3999999999999986</v>
      </c>
      <c r="H5" s="294">
        <v>97.6</v>
      </c>
      <c r="I5" s="2">
        <v>7.0696721311475419E-2</v>
      </c>
      <c r="J5" s="294">
        <v>2.6</v>
      </c>
      <c r="K5" s="300">
        <v>95</v>
      </c>
      <c r="L5" s="297">
        <v>7.2631578947368422E-2</v>
      </c>
      <c r="M5" s="292"/>
      <c r="N5" s="293">
        <v>104</v>
      </c>
      <c r="O5" s="294" t="s">
        <v>150</v>
      </c>
      <c r="P5" s="295">
        <v>0</v>
      </c>
      <c r="Q5" s="295">
        <v>0</v>
      </c>
      <c r="R5" s="295">
        <v>0</v>
      </c>
      <c r="S5" s="295">
        <v>0</v>
      </c>
      <c r="T5" s="295">
        <v>0</v>
      </c>
      <c r="U5" s="295">
        <v>0</v>
      </c>
      <c r="V5" s="296">
        <v>0</v>
      </c>
      <c r="W5" s="295">
        <v>0</v>
      </c>
      <c r="X5" s="295">
        <v>0</v>
      </c>
      <c r="Y5" s="297">
        <v>0</v>
      </c>
      <c r="Z5" s="292"/>
    </row>
    <row r="6" spans="1:26" x14ac:dyDescent="0.2">
      <c r="A6" s="298" t="s">
        <v>16</v>
      </c>
      <c r="B6" s="299" t="s">
        <v>17</v>
      </c>
      <c r="C6" s="294">
        <v>0</v>
      </c>
      <c r="D6" s="294">
        <v>0</v>
      </c>
      <c r="E6" s="294">
        <v>0</v>
      </c>
      <c r="F6" s="294">
        <v>0</v>
      </c>
      <c r="G6" s="294">
        <v>0</v>
      </c>
      <c r="H6" s="294">
        <v>0</v>
      </c>
      <c r="I6" s="2">
        <v>0</v>
      </c>
      <c r="J6" s="294">
        <v>0</v>
      </c>
      <c r="K6" s="300">
        <v>0</v>
      </c>
      <c r="L6" s="297">
        <v>0</v>
      </c>
      <c r="M6" s="292"/>
      <c r="N6" s="293">
        <v>201</v>
      </c>
      <c r="O6" s="294" t="s">
        <v>151</v>
      </c>
      <c r="P6" s="295">
        <v>0</v>
      </c>
      <c r="Q6" s="295">
        <v>0</v>
      </c>
      <c r="R6" s="295">
        <v>0</v>
      </c>
      <c r="S6" s="295">
        <v>0</v>
      </c>
      <c r="T6" s="295">
        <v>0</v>
      </c>
      <c r="U6" s="295">
        <v>49.6</v>
      </c>
      <c r="V6" s="296">
        <v>0</v>
      </c>
      <c r="W6" s="295">
        <v>0</v>
      </c>
      <c r="X6" s="295">
        <v>49.6</v>
      </c>
      <c r="Y6" s="297">
        <v>0</v>
      </c>
      <c r="Z6" s="292"/>
    </row>
    <row r="7" spans="1:26" x14ac:dyDescent="0.2">
      <c r="A7" s="298" t="s">
        <v>18</v>
      </c>
      <c r="B7" s="299" t="s">
        <v>19</v>
      </c>
      <c r="C7" s="294">
        <v>6.5</v>
      </c>
      <c r="D7" s="294">
        <v>0.4</v>
      </c>
      <c r="E7" s="294">
        <v>0</v>
      </c>
      <c r="F7" s="294">
        <v>1.6</v>
      </c>
      <c r="G7" s="294">
        <v>4.5</v>
      </c>
      <c r="H7" s="294">
        <v>146.40000000000003</v>
      </c>
      <c r="I7" s="2">
        <v>4.4398907103825123E-2</v>
      </c>
      <c r="J7" s="294">
        <v>28.4</v>
      </c>
      <c r="K7" s="300">
        <v>118.00000000000003</v>
      </c>
      <c r="L7" s="297">
        <v>5.5084745762711849E-2</v>
      </c>
      <c r="M7" s="292"/>
      <c r="N7" s="293">
        <v>202</v>
      </c>
      <c r="O7" s="294" t="s">
        <v>152</v>
      </c>
      <c r="P7" s="295">
        <v>0</v>
      </c>
      <c r="Q7" s="295">
        <v>0</v>
      </c>
      <c r="R7" s="295">
        <v>0</v>
      </c>
      <c r="S7" s="295">
        <v>0</v>
      </c>
      <c r="T7" s="295">
        <v>0</v>
      </c>
      <c r="U7" s="295">
        <v>0.3</v>
      </c>
      <c r="V7" s="296">
        <v>0</v>
      </c>
      <c r="W7" s="295">
        <v>0</v>
      </c>
      <c r="X7" s="295">
        <v>0.3</v>
      </c>
      <c r="Y7" s="297">
        <v>0</v>
      </c>
      <c r="Z7" s="292"/>
    </row>
    <row r="8" spans="1:26" x14ac:dyDescent="0.2">
      <c r="A8" s="298" t="s">
        <v>20</v>
      </c>
      <c r="B8" s="299" t="s">
        <v>21</v>
      </c>
      <c r="C8" s="294">
        <v>0</v>
      </c>
      <c r="D8" s="294">
        <v>0</v>
      </c>
      <c r="E8" s="294">
        <v>0</v>
      </c>
      <c r="F8" s="294">
        <v>0</v>
      </c>
      <c r="G8" s="294">
        <v>0</v>
      </c>
      <c r="H8" s="294">
        <v>0</v>
      </c>
      <c r="I8" s="2">
        <v>0</v>
      </c>
      <c r="J8" s="294">
        <v>0</v>
      </c>
      <c r="K8" s="300">
        <v>0</v>
      </c>
      <c r="L8" s="297">
        <v>0</v>
      </c>
      <c r="M8" s="292"/>
      <c r="N8" s="293">
        <v>301</v>
      </c>
      <c r="O8" s="294" t="s">
        <v>153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0.4</v>
      </c>
      <c r="V8" s="296">
        <v>0</v>
      </c>
      <c r="W8" s="295">
        <v>0</v>
      </c>
      <c r="X8" s="295">
        <v>0.4</v>
      </c>
      <c r="Y8" s="297">
        <v>0</v>
      </c>
      <c r="Z8" s="292"/>
    </row>
    <row r="9" spans="1:26" x14ac:dyDescent="0.2">
      <c r="A9" s="298" t="s">
        <v>22</v>
      </c>
      <c r="B9" s="299" t="s">
        <v>23</v>
      </c>
      <c r="C9" s="294">
        <v>0</v>
      </c>
      <c r="D9" s="294">
        <v>0</v>
      </c>
      <c r="E9" s="294">
        <v>0</v>
      </c>
      <c r="F9" s="294">
        <v>0</v>
      </c>
      <c r="G9" s="294">
        <v>0</v>
      </c>
      <c r="H9" s="294">
        <v>0</v>
      </c>
      <c r="I9" s="2">
        <v>0</v>
      </c>
      <c r="J9" s="294">
        <v>0</v>
      </c>
      <c r="K9" s="300">
        <v>0</v>
      </c>
      <c r="L9" s="297">
        <v>0</v>
      </c>
      <c r="M9" s="292"/>
      <c r="N9" s="293">
        <v>302</v>
      </c>
      <c r="O9" s="294" t="s">
        <v>154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296">
        <v>0</v>
      </c>
      <c r="W9" s="295">
        <v>0</v>
      </c>
      <c r="X9" s="295">
        <v>0</v>
      </c>
      <c r="Y9" s="297">
        <v>0</v>
      </c>
      <c r="Z9" s="292"/>
    </row>
    <row r="10" spans="1:26" x14ac:dyDescent="0.2">
      <c r="A10" s="298" t="s">
        <v>24</v>
      </c>
      <c r="B10" s="299" t="s">
        <v>25</v>
      </c>
      <c r="C10" s="294">
        <v>0</v>
      </c>
      <c r="D10" s="294">
        <v>0</v>
      </c>
      <c r="E10" s="294">
        <v>0</v>
      </c>
      <c r="F10" s="294">
        <v>0</v>
      </c>
      <c r="G10" s="294">
        <v>0</v>
      </c>
      <c r="H10" s="294">
        <v>0</v>
      </c>
      <c r="I10" s="2">
        <v>0</v>
      </c>
      <c r="J10" s="294">
        <v>0</v>
      </c>
      <c r="K10" s="300">
        <v>0</v>
      </c>
      <c r="L10" s="297">
        <v>0</v>
      </c>
      <c r="M10" s="292"/>
      <c r="N10" s="293">
        <v>401</v>
      </c>
      <c r="O10" s="294" t="s">
        <v>93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296">
        <v>0</v>
      </c>
      <c r="W10" s="295">
        <v>0</v>
      </c>
      <c r="X10" s="295">
        <v>0</v>
      </c>
      <c r="Y10" s="297">
        <v>0</v>
      </c>
      <c r="Z10" s="292"/>
    </row>
    <row r="11" spans="1:26" x14ac:dyDescent="0.2">
      <c r="A11" s="298" t="s">
        <v>26</v>
      </c>
      <c r="B11" s="299" t="s">
        <v>27</v>
      </c>
      <c r="C11" s="294">
        <v>0</v>
      </c>
      <c r="D11" s="294">
        <v>11.3</v>
      </c>
      <c r="E11" s="294">
        <v>0</v>
      </c>
      <c r="F11" s="294">
        <v>0</v>
      </c>
      <c r="G11" s="294">
        <v>-11.3</v>
      </c>
      <c r="H11" s="294">
        <v>30.4</v>
      </c>
      <c r="I11" s="2">
        <v>0</v>
      </c>
      <c r="J11" s="294">
        <v>0</v>
      </c>
      <c r="K11" s="300">
        <v>30.4</v>
      </c>
      <c r="L11" s="297">
        <v>0</v>
      </c>
      <c r="M11" s="292"/>
      <c r="N11" s="293">
        <v>402</v>
      </c>
      <c r="O11" s="294" t="s">
        <v>155</v>
      </c>
      <c r="P11" s="295">
        <v>0</v>
      </c>
      <c r="Q11" s="295">
        <v>0</v>
      </c>
      <c r="R11" s="295">
        <v>0</v>
      </c>
      <c r="S11" s="295">
        <v>0</v>
      </c>
      <c r="T11" s="295">
        <v>0</v>
      </c>
      <c r="U11" s="295">
        <v>26.9</v>
      </c>
      <c r="V11" s="296">
        <v>0</v>
      </c>
      <c r="W11" s="295">
        <v>0</v>
      </c>
      <c r="X11" s="295">
        <v>26.9</v>
      </c>
      <c r="Y11" s="297">
        <v>0</v>
      </c>
      <c r="Z11" s="292"/>
    </row>
    <row r="12" spans="1:26" x14ac:dyDescent="0.2">
      <c r="A12" s="298" t="s">
        <v>28</v>
      </c>
      <c r="B12" s="299" t="s">
        <v>29</v>
      </c>
      <c r="C12" s="294">
        <v>2.5</v>
      </c>
      <c r="D12" s="294">
        <v>0.4</v>
      </c>
      <c r="E12" s="294">
        <v>0</v>
      </c>
      <c r="F12" s="294">
        <v>6.1000000000000005</v>
      </c>
      <c r="G12" s="294">
        <v>-4.0000000000000009</v>
      </c>
      <c r="H12" s="294">
        <v>77.600000000000009</v>
      </c>
      <c r="I12" s="2">
        <v>3.2216494845360821E-2</v>
      </c>
      <c r="J12" s="294">
        <v>5.4</v>
      </c>
      <c r="K12" s="300">
        <v>72.2</v>
      </c>
      <c r="L12" s="297">
        <v>3.462603878116343E-2</v>
      </c>
      <c r="M12" s="292"/>
      <c r="N12" s="293">
        <v>403</v>
      </c>
      <c r="O12" s="294" t="s">
        <v>156</v>
      </c>
      <c r="P12" s="295">
        <v>0.2</v>
      </c>
      <c r="Q12" s="295">
        <v>0</v>
      </c>
      <c r="R12" s="295">
        <v>0</v>
      </c>
      <c r="S12" s="295">
        <v>0</v>
      </c>
      <c r="T12" s="295">
        <v>0.2</v>
      </c>
      <c r="U12" s="295">
        <v>6.1</v>
      </c>
      <c r="V12" s="296">
        <v>3.2786885245901641E-2</v>
      </c>
      <c r="W12" s="295">
        <v>0</v>
      </c>
      <c r="X12" s="295">
        <v>6.1</v>
      </c>
      <c r="Y12" s="297">
        <v>3.2786885245901641E-2</v>
      </c>
      <c r="Z12" s="292"/>
    </row>
    <row r="13" spans="1:26" x14ac:dyDescent="0.2">
      <c r="A13" s="298" t="s">
        <v>30</v>
      </c>
      <c r="B13" s="299" t="s">
        <v>31</v>
      </c>
      <c r="C13" s="294">
        <v>0</v>
      </c>
      <c r="D13" s="294">
        <v>0</v>
      </c>
      <c r="E13" s="294">
        <v>0</v>
      </c>
      <c r="F13" s="294">
        <v>0</v>
      </c>
      <c r="G13" s="294">
        <v>0</v>
      </c>
      <c r="H13" s="294">
        <v>0</v>
      </c>
      <c r="I13" s="2">
        <v>0</v>
      </c>
      <c r="J13" s="294">
        <v>0</v>
      </c>
      <c r="K13" s="300">
        <v>0</v>
      </c>
      <c r="L13" s="297">
        <v>0</v>
      </c>
      <c r="M13" s="292"/>
      <c r="N13" s="293">
        <v>404</v>
      </c>
      <c r="O13" s="294" t="s">
        <v>81</v>
      </c>
      <c r="P13" s="295">
        <v>0</v>
      </c>
      <c r="Q13" s="295">
        <v>0</v>
      </c>
      <c r="R13" s="295">
        <v>0</v>
      </c>
      <c r="S13" s="295">
        <v>0</v>
      </c>
      <c r="T13" s="295">
        <v>0</v>
      </c>
      <c r="U13" s="295">
        <v>0</v>
      </c>
      <c r="V13" s="296">
        <v>0</v>
      </c>
      <c r="W13" s="295">
        <v>0</v>
      </c>
      <c r="X13" s="295">
        <v>0</v>
      </c>
      <c r="Y13" s="297">
        <v>0</v>
      </c>
      <c r="Z13" s="292"/>
    </row>
    <row r="14" spans="1:26" x14ac:dyDescent="0.2">
      <c r="A14" s="298" t="s">
        <v>32</v>
      </c>
      <c r="B14" s="299" t="s">
        <v>33</v>
      </c>
      <c r="C14" s="294">
        <v>0</v>
      </c>
      <c r="D14" s="294">
        <v>0</v>
      </c>
      <c r="E14" s="294">
        <v>0</v>
      </c>
      <c r="F14" s="294">
        <v>0</v>
      </c>
      <c r="G14" s="294">
        <v>0</v>
      </c>
      <c r="H14" s="294">
        <v>44.4</v>
      </c>
      <c r="I14" s="2">
        <v>0</v>
      </c>
      <c r="J14" s="294">
        <v>0</v>
      </c>
      <c r="K14" s="300">
        <v>44.4</v>
      </c>
      <c r="L14" s="297">
        <v>0</v>
      </c>
      <c r="M14" s="292"/>
      <c r="N14" s="293">
        <v>501</v>
      </c>
      <c r="O14" s="294" t="s">
        <v>157</v>
      </c>
      <c r="P14" s="295">
        <v>0.7</v>
      </c>
      <c r="Q14" s="295">
        <v>1.9000000000000001</v>
      </c>
      <c r="R14" s="295">
        <v>0</v>
      </c>
      <c r="S14" s="295">
        <v>0</v>
      </c>
      <c r="T14" s="295">
        <v>-1.2</v>
      </c>
      <c r="U14" s="295">
        <v>11.399999999999999</v>
      </c>
      <c r="V14" s="296">
        <v>6.1403508771929828E-2</v>
      </c>
      <c r="W14" s="295">
        <v>0.8</v>
      </c>
      <c r="X14" s="295">
        <v>10.599999999999998</v>
      </c>
      <c r="Y14" s="297">
        <v>6.6037735849056617E-2</v>
      </c>
      <c r="Z14" s="292"/>
    </row>
    <row r="15" spans="1:26" x14ac:dyDescent="0.2">
      <c r="A15" s="298" t="s">
        <v>34</v>
      </c>
      <c r="B15" s="299" t="s">
        <v>35</v>
      </c>
      <c r="C15" s="294">
        <v>0</v>
      </c>
      <c r="D15" s="294">
        <v>0</v>
      </c>
      <c r="E15" s="294">
        <v>0</v>
      </c>
      <c r="F15" s="294">
        <v>0</v>
      </c>
      <c r="G15" s="294">
        <v>0</v>
      </c>
      <c r="H15" s="294">
        <v>0</v>
      </c>
      <c r="I15" s="2">
        <v>0</v>
      </c>
      <c r="J15" s="294">
        <v>0</v>
      </c>
      <c r="K15" s="300">
        <v>0</v>
      </c>
      <c r="L15" s="297">
        <v>0</v>
      </c>
      <c r="M15" s="292"/>
      <c r="N15" s="293">
        <v>502</v>
      </c>
      <c r="O15" s="294" t="s">
        <v>158</v>
      </c>
      <c r="P15" s="295">
        <v>0</v>
      </c>
      <c r="Q15" s="295">
        <v>0</v>
      </c>
      <c r="R15" s="295">
        <v>0</v>
      </c>
      <c r="S15" s="295">
        <v>0</v>
      </c>
      <c r="T15" s="295">
        <v>0</v>
      </c>
      <c r="U15" s="295">
        <v>0</v>
      </c>
      <c r="V15" s="296">
        <v>0</v>
      </c>
      <c r="W15" s="295">
        <v>0</v>
      </c>
      <c r="X15" s="295">
        <v>0</v>
      </c>
      <c r="Y15" s="297">
        <v>0</v>
      </c>
      <c r="Z15" s="292"/>
    </row>
    <row r="16" spans="1:26" x14ac:dyDescent="0.2">
      <c r="A16" s="298" t="s">
        <v>36</v>
      </c>
      <c r="B16" s="299" t="s">
        <v>37</v>
      </c>
      <c r="C16" s="294">
        <v>22.4</v>
      </c>
      <c r="D16" s="294">
        <v>23.2</v>
      </c>
      <c r="E16" s="294">
        <v>0</v>
      </c>
      <c r="F16" s="294">
        <v>0</v>
      </c>
      <c r="G16" s="294">
        <v>-0.80000000000000071</v>
      </c>
      <c r="H16" s="294">
        <v>51.099999999999994</v>
      </c>
      <c r="I16" s="2">
        <v>0.43835616438356168</v>
      </c>
      <c r="J16" s="294">
        <v>0</v>
      </c>
      <c r="K16" s="300">
        <v>51.099999999999994</v>
      </c>
      <c r="L16" s="297">
        <v>0.43835616438356168</v>
      </c>
      <c r="M16" s="292"/>
      <c r="N16" s="293">
        <v>503</v>
      </c>
      <c r="O16" s="294" t="s">
        <v>159</v>
      </c>
      <c r="P16" s="295">
        <v>0</v>
      </c>
      <c r="Q16" s="295">
        <v>0</v>
      </c>
      <c r="R16" s="295">
        <v>0</v>
      </c>
      <c r="S16" s="295">
        <v>0</v>
      </c>
      <c r="T16" s="295">
        <v>0</v>
      </c>
      <c r="U16" s="295">
        <v>0.6</v>
      </c>
      <c r="V16" s="296">
        <v>0</v>
      </c>
      <c r="W16" s="295">
        <v>0</v>
      </c>
      <c r="X16" s="295">
        <v>0.6</v>
      </c>
      <c r="Y16" s="297">
        <v>0</v>
      </c>
      <c r="Z16" s="292"/>
    </row>
    <row r="17" spans="1:26" x14ac:dyDescent="0.2">
      <c r="A17" s="298" t="s">
        <v>38</v>
      </c>
      <c r="B17" s="299" t="s">
        <v>39</v>
      </c>
      <c r="C17" s="294">
        <v>0</v>
      </c>
      <c r="D17" s="294">
        <v>0</v>
      </c>
      <c r="E17" s="294">
        <v>0</v>
      </c>
      <c r="F17" s="294">
        <v>0</v>
      </c>
      <c r="G17" s="294">
        <v>0</v>
      </c>
      <c r="H17" s="294">
        <v>0</v>
      </c>
      <c r="I17" s="2">
        <v>0</v>
      </c>
      <c r="J17" s="294">
        <v>0</v>
      </c>
      <c r="K17" s="300">
        <v>0</v>
      </c>
      <c r="L17" s="297">
        <v>0</v>
      </c>
      <c r="M17" s="292"/>
      <c r="N17" s="293">
        <v>504</v>
      </c>
      <c r="O17" s="294" t="s">
        <v>160</v>
      </c>
      <c r="P17" s="295">
        <v>0</v>
      </c>
      <c r="Q17" s="295">
        <v>0.1</v>
      </c>
      <c r="R17" s="295">
        <v>0</v>
      </c>
      <c r="S17" s="295">
        <v>0</v>
      </c>
      <c r="T17" s="295">
        <v>-0.1</v>
      </c>
      <c r="U17" s="295">
        <v>0.9</v>
      </c>
      <c r="V17" s="296">
        <v>0</v>
      </c>
      <c r="W17" s="295">
        <v>0</v>
      </c>
      <c r="X17" s="295">
        <v>0.9</v>
      </c>
      <c r="Y17" s="297">
        <v>0</v>
      </c>
      <c r="Z17" s="292"/>
    </row>
    <row r="18" spans="1:26" x14ac:dyDescent="0.2">
      <c r="A18" s="298" t="s">
        <v>40</v>
      </c>
      <c r="B18" s="299" t="s">
        <v>41</v>
      </c>
      <c r="C18" s="294">
        <v>0</v>
      </c>
      <c r="D18" s="294">
        <v>0</v>
      </c>
      <c r="E18" s="294">
        <v>0</v>
      </c>
      <c r="F18" s="294">
        <v>0</v>
      </c>
      <c r="G18" s="294">
        <v>0</v>
      </c>
      <c r="H18" s="294">
        <v>0</v>
      </c>
      <c r="I18" s="2">
        <v>0</v>
      </c>
      <c r="J18" s="294">
        <v>0</v>
      </c>
      <c r="K18" s="300">
        <v>0</v>
      </c>
      <c r="L18" s="297">
        <v>0</v>
      </c>
      <c r="M18" s="292"/>
      <c r="N18" s="293">
        <v>505</v>
      </c>
      <c r="O18" s="294" t="s">
        <v>161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296">
        <v>0</v>
      </c>
      <c r="W18" s="295">
        <v>0</v>
      </c>
      <c r="X18" s="295">
        <v>0</v>
      </c>
      <c r="Y18" s="297">
        <v>0</v>
      </c>
      <c r="Z18" s="292"/>
    </row>
    <row r="19" spans="1:26" x14ac:dyDescent="0.2">
      <c r="A19" s="298" t="s">
        <v>42</v>
      </c>
      <c r="B19" s="299" t="s">
        <v>43</v>
      </c>
      <c r="C19" s="294">
        <v>6.5</v>
      </c>
      <c r="D19" s="294">
        <v>1.8</v>
      </c>
      <c r="E19" s="294">
        <v>0</v>
      </c>
      <c r="F19" s="294">
        <v>0</v>
      </c>
      <c r="G19" s="294">
        <v>4.7</v>
      </c>
      <c r="H19" s="294">
        <v>16.700000000000003</v>
      </c>
      <c r="I19" s="2">
        <v>0.3892215568862275</v>
      </c>
      <c r="J19" s="294">
        <v>0.7</v>
      </c>
      <c r="K19" s="300">
        <v>16.000000000000004</v>
      </c>
      <c r="L19" s="297">
        <v>0.40624999999999989</v>
      </c>
      <c r="M19" s="292"/>
      <c r="N19" s="293">
        <v>506</v>
      </c>
      <c r="O19" s="294" t="s">
        <v>162</v>
      </c>
      <c r="P19" s="295">
        <v>7.8000000000000007</v>
      </c>
      <c r="Q19" s="295">
        <v>0.30000000000000004</v>
      </c>
      <c r="R19" s="295">
        <v>0</v>
      </c>
      <c r="S19" s="295">
        <v>3.2</v>
      </c>
      <c r="T19" s="295">
        <v>4.3</v>
      </c>
      <c r="U19" s="295">
        <v>152.40000000000003</v>
      </c>
      <c r="V19" s="296">
        <v>5.1181102362204717E-2</v>
      </c>
      <c r="W19" s="295">
        <v>17.600000000000001</v>
      </c>
      <c r="X19" s="295">
        <v>134.80000000000004</v>
      </c>
      <c r="Y19" s="297">
        <v>5.7863501483679511E-2</v>
      </c>
      <c r="Z19" s="292"/>
    </row>
    <row r="20" spans="1:26" x14ac:dyDescent="0.2">
      <c r="A20" s="298" t="s">
        <v>44</v>
      </c>
      <c r="B20" s="299" t="s">
        <v>45</v>
      </c>
      <c r="C20" s="294">
        <v>0</v>
      </c>
      <c r="D20" s="294">
        <v>0</v>
      </c>
      <c r="E20" s="294">
        <v>0</v>
      </c>
      <c r="F20" s="294">
        <v>0</v>
      </c>
      <c r="G20" s="294">
        <v>0</v>
      </c>
      <c r="H20" s="294">
        <v>26.9</v>
      </c>
      <c r="I20" s="2">
        <v>0</v>
      </c>
      <c r="J20" s="294">
        <v>0</v>
      </c>
      <c r="K20" s="300">
        <v>26.9</v>
      </c>
      <c r="L20" s="297">
        <v>0</v>
      </c>
      <c r="M20" s="292"/>
      <c r="N20" s="293">
        <v>507</v>
      </c>
      <c r="O20" s="294" t="s">
        <v>163</v>
      </c>
      <c r="P20" s="295">
        <v>8.1</v>
      </c>
      <c r="Q20" s="295">
        <v>1.5999999999999999</v>
      </c>
      <c r="R20" s="295">
        <v>0</v>
      </c>
      <c r="S20" s="295">
        <v>17.7</v>
      </c>
      <c r="T20" s="295">
        <v>-11.2</v>
      </c>
      <c r="U20" s="295">
        <v>274.7</v>
      </c>
      <c r="V20" s="296">
        <v>2.9486712777575537E-2</v>
      </c>
      <c r="W20" s="295">
        <v>124.30000000000001</v>
      </c>
      <c r="X20" s="295">
        <v>150.39999999999998</v>
      </c>
      <c r="Y20" s="297">
        <v>5.3856382978723409E-2</v>
      </c>
      <c r="Z20" s="292"/>
    </row>
    <row r="21" spans="1:26" x14ac:dyDescent="0.2">
      <c r="A21" s="298" t="s">
        <v>46</v>
      </c>
      <c r="B21" s="299" t="s">
        <v>47</v>
      </c>
      <c r="C21" s="294">
        <v>0</v>
      </c>
      <c r="D21" s="294">
        <v>0</v>
      </c>
      <c r="E21" s="294">
        <v>0</v>
      </c>
      <c r="F21" s="294">
        <v>0</v>
      </c>
      <c r="G21" s="294">
        <v>0</v>
      </c>
      <c r="H21" s="294">
        <v>0</v>
      </c>
      <c r="I21" s="2">
        <v>0</v>
      </c>
      <c r="J21" s="294">
        <v>0</v>
      </c>
      <c r="K21" s="300">
        <v>0</v>
      </c>
      <c r="L21" s="297">
        <v>0</v>
      </c>
      <c r="M21" s="292"/>
      <c r="N21" s="293">
        <v>508</v>
      </c>
      <c r="O21" s="294" t="s">
        <v>164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0.4</v>
      </c>
      <c r="V21" s="296">
        <v>0</v>
      </c>
      <c r="W21" s="295">
        <v>0</v>
      </c>
      <c r="X21" s="295">
        <v>0.4</v>
      </c>
      <c r="Y21" s="297">
        <v>0</v>
      </c>
      <c r="Z21" s="292"/>
    </row>
    <row r="22" spans="1:26" x14ac:dyDescent="0.2">
      <c r="A22" s="298" t="s">
        <v>48</v>
      </c>
      <c r="B22" s="299" t="s">
        <v>49</v>
      </c>
      <c r="C22" s="294">
        <v>0</v>
      </c>
      <c r="D22" s="294">
        <v>0</v>
      </c>
      <c r="E22" s="294">
        <v>0</v>
      </c>
      <c r="F22" s="294">
        <v>0</v>
      </c>
      <c r="G22" s="294">
        <v>0</v>
      </c>
      <c r="H22" s="294">
        <v>0</v>
      </c>
      <c r="I22" s="2">
        <v>0</v>
      </c>
      <c r="J22" s="294">
        <v>0</v>
      </c>
      <c r="K22" s="300">
        <v>0</v>
      </c>
      <c r="L22" s="297">
        <v>0</v>
      </c>
      <c r="M22" s="292"/>
      <c r="N22" s="293">
        <v>509</v>
      </c>
      <c r="O22" s="294" t="s">
        <v>165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296">
        <v>0</v>
      </c>
      <c r="W22" s="295">
        <v>0</v>
      </c>
      <c r="X22" s="295">
        <v>0</v>
      </c>
      <c r="Y22" s="297">
        <v>0</v>
      </c>
      <c r="Z22" s="292"/>
    </row>
    <row r="23" spans="1:26" x14ac:dyDescent="0.2">
      <c r="A23" s="298" t="s">
        <v>50</v>
      </c>
      <c r="B23" s="299" t="s">
        <v>51</v>
      </c>
      <c r="C23" s="294">
        <v>0</v>
      </c>
      <c r="D23" s="294">
        <v>0</v>
      </c>
      <c r="E23" s="294">
        <v>0</v>
      </c>
      <c r="F23" s="294">
        <v>0</v>
      </c>
      <c r="G23" s="294">
        <v>0</v>
      </c>
      <c r="H23" s="294">
        <v>0</v>
      </c>
      <c r="I23" s="2">
        <v>0</v>
      </c>
      <c r="J23" s="294">
        <v>0</v>
      </c>
      <c r="K23" s="300">
        <v>0</v>
      </c>
      <c r="L23" s="297">
        <v>0</v>
      </c>
      <c r="M23" s="292"/>
      <c r="N23" s="293">
        <v>510</v>
      </c>
      <c r="O23" s="294" t="s">
        <v>166</v>
      </c>
      <c r="P23" s="295">
        <v>0</v>
      </c>
      <c r="Q23" s="295">
        <v>0</v>
      </c>
      <c r="R23" s="295">
        <v>0</v>
      </c>
      <c r="S23" s="295">
        <v>0</v>
      </c>
      <c r="T23" s="295">
        <v>0</v>
      </c>
      <c r="U23" s="295">
        <v>45.9</v>
      </c>
      <c r="V23" s="296">
        <v>0</v>
      </c>
      <c r="W23" s="295">
        <v>0</v>
      </c>
      <c r="X23" s="295">
        <v>45.9</v>
      </c>
      <c r="Y23" s="297">
        <v>0</v>
      </c>
      <c r="Z23" s="292"/>
    </row>
    <row r="24" spans="1:26" x14ac:dyDescent="0.2">
      <c r="A24" s="298" t="s">
        <v>52</v>
      </c>
      <c r="B24" s="299" t="s">
        <v>53</v>
      </c>
      <c r="C24" s="294">
        <v>0</v>
      </c>
      <c r="D24" s="294">
        <v>0</v>
      </c>
      <c r="E24" s="294">
        <v>0</v>
      </c>
      <c r="F24" s="294">
        <v>0</v>
      </c>
      <c r="G24" s="294">
        <v>0</v>
      </c>
      <c r="H24" s="294">
        <v>0</v>
      </c>
      <c r="I24" s="2">
        <v>0</v>
      </c>
      <c r="J24" s="294">
        <v>0</v>
      </c>
      <c r="K24" s="300">
        <v>0</v>
      </c>
      <c r="L24" s="297">
        <v>0</v>
      </c>
      <c r="M24" s="292"/>
      <c r="N24" s="293">
        <v>511</v>
      </c>
      <c r="O24" s="294" t="s">
        <v>167</v>
      </c>
      <c r="P24" s="295">
        <v>0.5</v>
      </c>
      <c r="Q24" s="295">
        <v>0</v>
      </c>
      <c r="R24" s="295">
        <v>0</v>
      </c>
      <c r="S24" s="295">
        <v>0</v>
      </c>
      <c r="T24" s="295">
        <v>0.5</v>
      </c>
      <c r="U24" s="295">
        <v>2</v>
      </c>
      <c r="V24" s="296">
        <v>0.25</v>
      </c>
      <c r="W24" s="295">
        <v>0</v>
      </c>
      <c r="X24" s="295">
        <v>2</v>
      </c>
      <c r="Y24" s="297">
        <v>0.25</v>
      </c>
      <c r="Z24" s="292"/>
    </row>
    <row r="25" spans="1:26" x14ac:dyDescent="0.2">
      <c r="A25" s="298" t="s">
        <v>54</v>
      </c>
      <c r="B25" s="299" t="s">
        <v>55</v>
      </c>
      <c r="C25" s="294">
        <v>151.6</v>
      </c>
      <c r="D25" s="294">
        <v>0</v>
      </c>
      <c r="E25" s="294">
        <v>0</v>
      </c>
      <c r="F25" s="294">
        <v>0</v>
      </c>
      <c r="G25" s="294">
        <v>151.6</v>
      </c>
      <c r="H25" s="294">
        <v>467</v>
      </c>
      <c r="I25" s="2">
        <v>0.3246252676659529</v>
      </c>
      <c r="J25" s="294">
        <v>0</v>
      </c>
      <c r="K25" s="300">
        <v>467</v>
      </c>
      <c r="L25" s="297">
        <v>0.3246252676659529</v>
      </c>
      <c r="M25" s="292"/>
      <c r="N25" s="293">
        <v>601</v>
      </c>
      <c r="O25" s="294" t="s">
        <v>168</v>
      </c>
      <c r="P25" s="295">
        <v>0</v>
      </c>
      <c r="Q25" s="295">
        <v>0</v>
      </c>
      <c r="R25" s="295">
        <v>0</v>
      </c>
      <c r="S25" s="295">
        <v>0</v>
      </c>
      <c r="T25" s="295">
        <v>0</v>
      </c>
      <c r="U25" s="295">
        <v>0</v>
      </c>
      <c r="V25" s="296">
        <v>0</v>
      </c>
      <c r="W25" s="295">
        <v>0</v>
      </c>
      <c r="X25" s="295">
        <v>0</v>
      </c>
      <c r="Y25" s="297">
        <v>0</v>
      </c>
      <c r="Z25" s="292"/>
    </row>
    <row r="26" spans="1:26" x14ac:dyDescent="0.2">
      <c r="A26" s="298" t="s">
        <v>56</v>
      </c>
      <c r="B26" s="294" t="s">
        <v>57</v>
      </c>
      <c r="C26" s="294">
        <v>0.2</v>
      </c>
      <c r="D26" s="294">
        <v>1.1000000000000001</v>
      </c>
      <c r="E26" s="294">
        <v>0</v>
      </c>
      <c r="F26" s="294">
        <v>0</v>
      </c>
      <c r="G26" s="294">
        <v>-0.90000000000000013</v>
      </c>
      <c r="H26" s="294">
        <v>85.600000000000009</v>
      </c>
      <c r="I26" s="2">
        <v>2.3364485981308409E-3</v>
      </c>
      <c r="J26" s="294">
        <v>4.7</v>
      </c>
      <c r="K26" s="300">
        <v>80.900000000000006</v>
      </c>
      <c r="L26" s="297">
        <v>2.472187886279357E-3</v>
      </c>
      <c r="M26" s="292"/>
      <c r="N26" s="293">
        <v>602</v>
      </c>
      <c r="O26" s="294" t="s">
        <v>169</v>
      </c>
      <c r="P26" s="295">
        <v>0</v>
      </c>
      <c r="Q26" s="295">
        <v>0</v>
      </c>
      <c r="R26" s="295">
        <v>0</v>
      </c>
      <c r="S26" s="295">
        <v>0</v>
      </c>
      <c r="T26" s="295">
        <v>0</v>
      </c>
      <c r="U26" s="295">
        <v>2.4</v>
      </c>
      <c r="V26" s="296">
        <v>0</v>
      </c>
      <c r="W26" s="295">
        <v>0</v>
      </c>
      <c r="X26" s="295">
        <v>2.4</v>
      </c>
      <c r="Y26" s="297">
        <v>0</v>
      </c>
      <c r="Z26" s="292"/>
    </row>
    <row r="27" spans="1:26" x14ac:dyDescent="0.2">
      <c r="A27" s="298" t="s">
        <v>58</v>
      </c>
      <c r="B27" s="299" t="s">
        <v>59</v>
      </c>
      <c r="C27" s="294">
        <v>0</v>
      </c>
      <c r="D27" s="294">
        <v>0</v>
      </c>
      <c r="E27" s="294">
        <v>0</v>
      </c>
      <c r="F27" s="294">
        <v>0</v>
      </c>
      <c r="G27" s="294">
        <v>0</v>
      </c>
      <c r="H27" s="294">
        <v>0</v>
      </c>
      <c r="I27" s="2">
        <v>0</v>
      </c>
      <c r="J27" s="294">
        <v>0</v>
      </c>
      <c r="K27" s="300">
        <v>0</v>
      </c>
      <c r="L27" s="297">
        <v>0</v>
      </c>
      <c r="M27" s="292"/>
      <c r="N27" s="293">
        <v>603</v>
      </c>
      <c r="O27" s="294" t="s">
        <v>170</v>
      </c>
      <c r="P27" s="295">
        <v>0</v>
      </c>
      <c r="Q27" s="295">
        <v>0</v>
      </c>
      <c r="R27" s="295">
        <v>0</v>
      </c>
      <c r="S27" s="295">
        <v>0</v>
      </c>
      <c r="T27" s="295">
        <v>0</v>
      </c>
      <c r="U27" s="295">
        <v>18.8</v>
      </c>
      <c r="V27" s="296">
        <v>0</v>
      </c>
      <c r="W27" s="295">
        <v>0</v>
      </c>
      <c r="X27" s="295">
        <v>18.8</v>
      </c>
      <c r="Y27" s="297">
        <v>0</v>
      </c>
      <c r="Z27" s="292"/>
    </row>
    <row r="28" spans="1:26" x14ac:dyDescent="0.2">
      <c r="A28" s="298" t="s">
        <v>60</v>
      </c>
      <c r="B28" s="299" t="s">
        <v>61</v>
      </c>
      <c r="C28" s="294">
        <v>0</v>
      </c>
      <c r="D28" s="294">
        <v>0</v>
      </c>
      <c r="E28" s="294">
        <v>0</v>
      </c>
      <c r="F28" s="294">
        <v>0</v>
      </c>
      <c r="G28" s="294">
        <v>0</v>
      </c>
      <c r="H28" s="294">
        <v>0.4</v>
      </c>
      <c r="I28" s="2">
        <v>0</v>
      </c>
      <c r="J28" s="294">
        <v>0</v>
      </c>
      <c r="K28" s="300">
        <v>0.4</v>
      </c>
      <c r="L28" s="297">
        <v>0</v>
      </c>
      <c r="M28" s="292"/>
      <c r="N28" s="293">
        <v>604</v>
      </c>
      <c r="O28" s="294" t="s">
        <v>171</v>
      </c>
      <c r="P28" s="295">
        <v>0</v>
      </c>
      <c r="Q28" s="295">
        <v>0</v>
      </c>
      <c r="R28" s="295">
        <v>0</v>
      </c>
      <c r="S28" s="295">
        <v>0</v>
      </c>
      <c r="T28" s="295">
        <v>0</v>
      </c>
      <c r="U28" s="295">
        <v>0</v>
      </c>
      <c r="V28" s="296">
        <v>0</v>
      </c>
      <c r="W28" s="295">
        <v>0</v>
      </c>
      <c r="X28" s="295">
        <v>0</v>
      </c>
      <c r="Y28" s="297">
        <v>0</v>
      </c>
      <c r="Z28" s="292"/>
    </row>
    <row r="29" spans="1:26" x14ac:dyDescent="0.2">
      <c r="A29" s="298" t="s">
        <v>62</v>
      </c>
      <c r="B29" s="299" t="s">
        <v>63</v>
      </c>
      <c r="C29" s="294">
        <v>0</v>
      </c>
      <c r="D29" s="294">
        <v>0</v>
      </c>
      <c r="E29" s="294">
        <v>0</v>
      </c>
      <c r="F29" s="294">
        <v>0</v>
      </c>
      <c r="G29" s="294">
        <v>0</v>
      </c>
      <c r="H29" s="294">
        <v>2.2000000000000002</v>
      </c>
      <c r="I29" s="2">
        <v>0</v>
      </c>
      <c r="J29" s="294">
        <v>0</v>
      </c>
      <c r="K29" s="300">
        <v>2.2000000000000002</v>
      </c>
      <c r="L29" s="297">
        <v>0</v>
      </c>
      <c r="M29" s="292"/>
      <c r="N29" s="293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  <c r="Z29" s="292"/>
    </row>
    <row r="30" spans="1:26" x14ac:dyDescent="0.2">
      <c r="A30" s="298" t="s">
        <v>64</v>
      </c>
      <c r="B30" s="299" t="s">
        <v>65</v>
      </c>
      <c r="C30" s="294">
        <v>0</v>
      </c>
      <c r="D30" s="294">
        <v>0</v>
      </c>
      <c r="E30" s="294">
        <v>0</v>
      </c>
      <c r="F30" s="294">
        <v>0</v>
      </c>
      <c r="G30" s="294">
        <v>0</v>
      </c>
      <c r="H30" s="294">
        <v>0.1</v>
      </c>
      <c r="I30" s="2">
        <v>0</v>
      </c>
      <c r="J30" s="294">
        <v>0</v>
      </c>
      <c r="K30" s="300">
        <v>0.1</v>
      </c>
      <c r="L30" s="297">
        <v>0</v>
      </c>
      <c r="M30" s="292"/>
      <c r="N30" s="293">
        <v>606</v>
      </c>
      <c r="O30" s="294" t="s">
        <v>173</v>
      </c>
      <c r="P30" s="295">
        <v>142.5</v>
      </c>
      <c r="Q30" s="295">
        <v>0</v>
      </c>
      <c r="R30" s="295">
        <v>0</v>
      </c>
      <c r="S30" s="295">
        <v>0</v>
      </c>
      <c r="T30" s="295">
        <v>142.5</v>
      </c>
      <c r="U30" s="295">
        <v>424.6</v>
      </c>
      <c r="V30" s="296">
        <v>0.33560998586905322</v>
      </c>
      <c r="W30" s="295">
        <v>0</v>
      </c>
      <c r="X30" s="295">
        <v>424.6</v>
      </c>
      <c r="Y30" s="297">
        <v>0.33560998586905322</v>
      </c>
      <c r="Z30" s="292"/>
    </row>
    <row r="31" spans="1:26" x14ac:dyDescent="0.2">
      <c r="A31" s="298" t="s">
        <v>66</v>
      </c>
      <c r="B31" s="299" t="s">
        <v>67</v>
      </c>
      <c r="C31" s="294">
        <v>0</v>
      </c>
      <c r="D31" s="294">
        <v>0</v>
      </c>
      <c r="E31" s="294">
        <v>0</v>
      </c>
      <c r="F31" s="294">
        <v>0</v>
      </c>
      <c r="G31" s="294">
        <v>0</v>
      </c>
      <c r="H31" s="294">
        <v>0</v>
      </c>
      <c r="I31" s="2">
        <v>0</v>
      </c>
      <c r="J31" s="294">
        <v>0</v>
      </c>
      <c r="K31" s="300">
        <v>0</v>
      </c>
      <c r="L31" s="297">
        <v>0</v>
      </c>
      <c r="M31" s="292"/>
      <c r="N31" s="293">
        <v>607</v>
      </c>
      <c r="O31" s="294" t="s">
        <v>174</v>
      </c>
      <c r="P31" s="295">
        <v>4.0999999999999996</v>
      </c>
      <c r="Q31" s="295">
        <v>0</v>
      </c>
      <c r="R31" s="295">
        <v>0</v>
      </c>
      <c r="S31" s="295">
        <v>0</v>
      </c>
      <c r="T31" s="295">
        <v>4.0999999999999996</v>
      </c>
      <c r="U31" s="295">
        <v>12</v>
      </c>
      <c r="V31" s="296">
        <v>0.34166666666666662</v>
      </c>
      <c r="W31" s="295">
        <v>0</v>
      </c>
      <c r="X31" s="295">
        <v>12</v>
      </c>
      <c r="Y31" s="297">
        <v>0.34166666666666662</v>
      </c>
      <c r="Z31" s="292"/>
    </row>
    <row r="32" spans="1:26" x14ac:dyDescent="0.2">
      <c r="A32" s="298" t="s">
        <v>68</v>
      </c>
      <c r="B32" s="299" t="s">
        <v>69</v>
      </c>
      <c r="C32" s="294">
        <v>0</v>
      </c>
      <c r="D32" s="294">
        <v>0</v>
      </c>
      <c r="E32" s="294">
        <v>0</v>
      </c>
      <c r="F32" s="294">
        <v>0</v>
      </c>
      <c r="G32" s="294">
        <v>0</v>
      </c>
      <c r="H32" s="294">
        <v>0</v>
      </c>
      <c r="I32" s="2">
        <v>0</v>
      </c>
      <c r="J32" s="294">
        <v>0</v>
      </c>
      <c r="K32" s="300">
        <v>0</v>
      </c>
      <c r="L32" s="297">
        <v>0</v>
      </c>
      <c r="M32" s="292"/>
      <c r="N32" s="293">
        <v>608</v>
      </c>
      <c r="O32" s="294" t="s">
        <v>175</v>
      </c>
      <c r="P32" s="295">
        <v>0</v>
      </c>
      <c r="Q32" s="295">
        <v>0</v>
      </c>
      <c r="R32" s="295">
        <v>0</v>
      </c>
      <c r="S32" s="295">
        <v>0</v>
      </c>
      <c r="T32" s="295">
        <v>0</v>
      </c>
      <c r="U32" s="295">
        <v>0</v>
      </c>
      <c r="V32" s="296">
        <v>0</v>
      </c>
      <c r="W32" s="295">
        <v>0</v>
      </c>
      <c r="X32" s="295">
        <v>0</v>
      </c>
      <c r="Y32" s="297">
        <v>0</v>
      </c>
      <c r="Z32" s="292"/>
    </row>
    <row r="33" spans="1:26" x14ac:dyDescent="0.2">
      <c r="A33" s="298" t="s">
        <v>70</v>
      </c>
      <c r="B33" s="299" t="s">
        <v>71</v>
      </c>
      <c r="C33" s="294">
        <v>0</v>
      </c>
      <c r="D33" s="294">
        <v>0</v>
      </c>
      <c r="E33" s="294">
        <v>0</v>
      </c>
      <c r="F33" s="294">
        <v>0</v>
      </c>
      <c r="G33" s="294">
        <v>0</v>
      </c>
      <c r="H33" s="294">
        <v>0</v>
      </c>
      <c r="I33" s="2">
        <v>0</v>
      </c>
      <c r="J33" s="294">
        <v>0</v>
      </c>
      <c r="K33" s="300">
        <v>0</v>
      </c>
      <c r="L33" s="297">
        <v>0</v>
      </c>
      <c r="M33" s="292"/>
      <c r="N33" s="293">
        <v>609</v>
      </c>
      <c r="O33" s="294" t="s">
        <v>176</v>
      </c>
      <c r="P33" s="295">
        <v>9.1</v>
      </c>
      <c r="Q33" s="295">
        <v>0</v>
      </c>
      <c r="R33" s="295">
        <v>0</v>
      </c>
      <c r="S33" s="295">
        <v>0</v>
      </c>
      <c r="T33" s="295">
        <v>9.1</v>
      </c>
      <c r="U33" s="295">
        <v>42.4</v>
      </c>
      <c r="V33" s="296">
        <v>0.21462264150943397</v>
      </c>
      <c r="W33" s="295">
        <v>0</v>
      </c>
      <c r="X33" s="295">
        <v>42.4</v>
      </c>
      <c r="Y33" s="297">
        <v>0.21462264150943397</v>
      </c>
      <c r="Z33" s="292"/>
    </row>
    <row r="34" spans="1:26" x14ac:dyDescent="0.2">
      <c r="A34" s="298" t="s">
        <v>72</v>
      </c>
      <c r="B34" s="299" t="s">
        <v>73</v>
      </c>
      <c r="C34" s="294">
        <v>0.2</v>
      </c>
      <c r="D34" s="294">
        <v>0</v>
      </c>
      <c r="E34" s="294">
        <v>0</v>
      </c>
      <c r="F34" s="294">
        <v>0</v>
      </c>
      <c r="G34" s="294">
        <v>0.2</v>
      </c>
      <c r="H34" s="294">
        <v>6.1</v>
      </c>
      <c r="I34" s="2">
        <v>3.2786885245901641E-2</v>
      </c>
      <c r="J34" s="294">
        <v>0</v>
      </c>
      <c r="K34" s="300">
        <v>6.1</v>
      </c>
      <c r="L34" s="297">
        <v>3.2786885245901641E-2</v>
      </c>
      <c r="M34" s="292"/>
      <c r="N34" s="293">
        <v>610</v>
      </c>
      <c r="O34" s="294" t="s">
        <v>177</v>
      </c>
      <c r="P34" s="295">
        <v>0</v>
      </c>
      <c r="Q34" s="295">
        <v>0</v>
      </c>
      <c r="R34" s="295">
        <v>0</v>
      </c>
      <c r="S34" s="295">
        <v>0</v>
      </c>
      <c r="T34" s="295">
        <v>0</v>
      </c>
      <c r="U34" s="295">
        <v>0</v>
      </c>
      <c r="V34" s="296">
        <v>0</v>
      </c>
      <c r="W34" s="295">
        <v>0</v>
      </c>
      <c r="X34" s="295">
        <v>0</v>
      </c>
      <c r="Y34" s="297">
        <v>0</v>
      </c>
      <c r="Z34" s="292"/>
    </row>
    <row r="35" spans="1:26" x14ac:dyDescent="0.2">
      <c r="A35" s="298" t="s">
        <v>74</v>
      </c>
      <c r="B35" s="299" t="s">
        <v>75</v>
      </c>
      <c r="C35" s="294">
        <v>0.5</v>
      </c>
      <c r="D35" s="294">
        <v>0</v>
      </c>
      <c r="E35" s="294">
        <v>0</v>
      </c>
      <c r="F35" s="294">
        <v>0</v>
      </c>
      <c r="G35" s="294">
        <v>0.5</v>
      </c>
      <c r="H35" s="294">
        <v>50.8</v>
      </c>
      <c r="I35" s="2">
        <v>9.8425196850393699E-3</v>
      </c>
      <c r="J35" s="294">
        <v>0</v>
      </c>
      <c r="K35" s="300">
        <v>50.8</v>
      </c>
      <c r="L35" s="297">
        <v>9.8425196850393699E-3</v>
      </c>
      <c r="M35" s="292"/>
      <c r="N35" s="293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  <c r="Z35" s="292"/>
    </row>
    <row r="36" spans="1:26" x14ac:dyDescent="0.2">
      <c r="A36" s="298" t="s">
        <v>76</v>
      </c>
      <c r="B36" s="299" t="s">
        <v>77</v>
      </c>
      <c r="C36" s="294">
        <v>0</v>
      </c>
      <c r="D36" s="294">
        <v>0</v>
      </c>
      <c r="E36" s="294">
        <v>0</v>
      </c>
      <c r="F36" s="294">
        <v>0</v>
      </c>
      <c r="G36" s="294">
        <v>0</v>
      </c>
      <c r="H36" s="294">
        <v>0</v>
      </c>
      <c r="I36" s="2">
        <v>0</v>
      </c>
      <c r="J36" s="294">
        <v>0</v>
      </c>
      <c r="K36" s="300">
        <v>0</v>
      </c>
      <c r="L36" s="297">
        <v>0</v>
      </c>
      <c r="M36" s="292"/>
      <c r="N36" s="293">
        <v>702</v>
      </c>
      <c r="O36" s="294" t="s">
        <v>179</v>
      </c>
      <c r="P36" s="295">
        <v>0</v>
      </c>
      <c r="Q36" s="295">
        <v>0</v>
      </c>
      <c r="R36" s="295">
        <v>0</v>
      </c>
      <c r="S36" s="295">
        <v>0</v>
      </c>
      <c r="T36" s="295">
        <v>0</v>
      </c>
      <c r="U36" s="295">
        <v>0</v>
      </c>
      <c r="V36" s="296">
        <v>0</v>
      </c>
      <c r="W36" s="295">
        <v>0</v>
      </c>
      <c r="X36" s="295">
        <v>0</v>
      </c>
      <c r="Y36" s="297">
        <v>0</v>
      </c>
      <c r="Z36" s="292"/>
    </row>
    <row r="37" spans="1:26" x14ac:dyDescent="0.2">
      <c r="A37" s="298" t="s">
        <v>78</v>
      </c>
      <c r="B37" s="299" t="s">
        <v>79</v>
      </c>
      <c r="C37" s="294">
        <v>0</v>
      </c>
      <c r="D37" s="294">
        <v>0</v>
      </c>
      <c r="E37" s="294">
        <v>0</v>
      </c>
      <c r="F37" s="294">
        <v>0</v>
      </c>
      <c r="G37" s="294">
        <v>0</v>
      </c>
      <c r="H37" s="294">
        <v>0</v>
      </c>
      <c r="I37" s="2">
        <v>0</v>
      </c>
      <c r="J37" s="294">
        <v>0</v>
      </c>
      <c r="K37" s="300">
        <v>0</v>
      </c>
      <c r="L37" s="297">
        <v>0</v>
      </c>
      <c r="M37" s="292"/>
      <c r="N37" s="293">
        <v>703</v>
      </c>
      <c r="O37" s="294" t="s">
        <v>180</v>
      </c>
      <c r="P37" s="295">
        <v>0</v>
      </c>
      <c r="Q37" s="295">
        <v>11.3</v>
      </c>
      <c r="R37" s="295">
        <v>0</v>
      </c>
      <c r="S37" s="295">
        <v>0</v>
      </c>
      <c r="T37" s="295">
        <v>-11.3</v>
      </c>
      <c r="U37" s="295">
        <v>30.4</v>
      </c>
      <c r="V37" s="296">
        <v>0</v>
      </c>
      <c r="W37" s="295">
        <v>0</v>
      </c>
      <c r="X37" s="295">
        <v>30.4</v>
      </c>
      <c r="Y37" s="297">
        <v>0</v>
      </c>
      <c r="Z37" s="292"/>
    </row>
    <row r="38" spans="1:26" x14ac:dyDescent="0.2">
      <c r="A38" s="298" t="s">
        <v>80</v>
      </c>
      <c r="B38" s="299" t="s">
        <v>81</v>
      </c>
      <c r="C38" s="294">
        <v>0</v>
      </c>
      <c r="D38" s="294">
        <v>0</v>
      </c>
      <c r="E38" s="294">
        <v>0</v>
      </c>
      <c r="F38" s="294">
        <v>0</v>
      </c>
      <c r="G38" s="294">
        <v>0</v>
      </c>
      <c r="H38" s="294">
        <v>0</v>
      </c>
      <c r="I38" s="2">
        <v>0</v>
      </c>
      <c r="J38" s="294">
        <v>0</v>
      </c>
      <c r="K38" s="300">
        <v>0</v>
      </c>
      <c r="L38" s="297">
        <v>0</v>
      </c>
      <c r="M38" s="292"/>
      <c r="N38" s="293">
        <v>704</v>
      </c>
      <c r="O38" s="294" t="s">
        <v>181</v>
      </c>
      <c r="P38" s="295">
        <v>0</v>
      </c>
      <c r="Q38" s="295">
        <v>0</v>
      </c>
      <c r="R38" s="295">
        <v>0</v>
      </c>
      <c r="S38" s="295">
        <v>0</v>
      </c>
      <c r="T38" s="295">
        <v>0</v>
      </c>
      <c r="U38" s="295">
        <v>0</v>
      </c>
      <c r="V38" s="296">
        <v>0</v>
      </c>
      <c r="W38" s="295">
        <v>0</v>
      </c>
      <c r="X38" s="295">
        <v>0</v>
      </c>
      <c r="Y38" s="297">
        <v>0</v>
      </c>
      <c r="Z38" s="292"/>
    </row>
    <row r="39" spans="1:26" x14ac:dyDescent="0.2">
      <c r="A39" s="298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293">
        <v>705</v>
      </c>
      <c r="O39" s="294" t="s">
        <v>182</v>
      </c>
      <c r="P39" s="295">
        <v>0</v>
      </c>
      <c r="Q39" s="295">
        <v>0</v>
      </c>
      <c r="R39" s="295">
        <v>0</v>
      </c>
      <c r="S39" s="295">
        <v>0</v>
      </c>
      <c r="T39" s="295">
        <v>0</v>
      </c>
      <c r="U39" s="295">
        <v>0</v>
      </c>
      <c r="V39" s="296">
        <v>0</v>
      </c>
      <c r="W39" s="295">
        <v>0</v>
      </c>
      <c r="X39" s="295">
        <v>0</v>
      </c>
      <c r="Y39" s="297">
        <v>0</v>
      </c>
      <c r="Z39" s="292"/>
    </row>
    <row r="40" spans="1:26" x14ac:dyDescent="0.2">
      <c r="A40" s="298" t="s">
        <v>84</v>
      </c>
      <c r="B40" s="299" t="s">
        <v>85</v>
      </c>
      <c r="C40" s="294">
        <v>0</v>
      </c>
      <c r="D40" s="294">
        <v>0</v>
      </c>
      <c r="E40" s="294">
        <v>0</v>
      </c>
      <c r="F40" s="294">
        <v>0</v>
      </c>
      <c r="G40" s="294">
        <v>0</v>
      </c>
      <c r="H40" s="294">
        <v>2.4</v>
      </c>
      <c r="I40" s="2">
        <v>0</v>
      </c>
      <c r="J40" s="294">
        <v>0</v>
      </c>
      <c r="K40" s="300">
        <v>2.4</v>
      </c>
      <c r="L40" s="297">
        <v>0</v>
      </c>
      <c r="M40" s="292"/>
      <c r="N40" s="293">
        <v>706</v>
      </c>
      <c r="O40" s="294" t="s">
        <v>183</v>
      </c>
      <c r="P40" s="295">
        <v>3.3</v>
      </c>
      <c r="Q40" s="295">
        <v>1.7</v>
      </c>
      <c r="R40" s="295">
        <v>0</v>
      </c>
      <c r="S40" s="295">
        <v>0</v>
      </c>
      <c r="T40" s="295">
        <v>1.5999999999999999</v>
      </c>
      <c r="U40" s="295">
        <v>3.3</v>
      </c>
      <c r="V40" s="296">
        <v>1</v>
      </c>
      <c r="W40" s="295">
        <v>0</v>
      </c>
      <c r="X40" s="295">
        <v>3.3</v>
      </c>
      <c r="Y40" s="297">
        <v>1</v>
      </c>
      <c r="Z40" s="292"/>
    </row>
    <row r="41" spans="1:26" x14ac:dyDescent="0.2">
      <c r="A41" s="298" t="s">
        <v>86</v>
      </c>
      <c r="B41" s="299" t="s">
        <v>87</v>
      </c>
      <c r="C41" s="294">
        <v>0</v>
      </c>
      <c r="D41" s="294">
        <v>0</v>
      </c>
      <c r="E41" s="294">
        <v>0</v>
      </c>
      <c r="F41" s="294">
        <v>0</v>
      </c>
      <c r="G41" s="294">
        <v>0</v>
      </c>
      <c r="H41" s="294">
        <v>0</v>
      </c>
      <c r="I41" s="2">
        <v>0</v>
      </c>
      <c r="J41" s="294">
        <v>0</v>
      </c>
      <c r="K41" s="300">
        <v>0</v>
      </c>
      <c r="L41" s="297">
        <v>0</v>
      </c>
      <c r="M41" s="292"/>
      <c r="N41" s="293">
        <v>707</v>
      </c>
      <c r="O41" s="294" t="s">
        <v>184</v>
      </c>
      <c r="P41" s="295">
        <v>0</v>
      </c>
      <c r="Q41" s="295">
        <v>0</v>
      </c>
      <c r="R41" s="295">
        <v>0</v>
      </c>
      <c r="S41" s="295">
        <v>0</v>
      </c>
      <c r="T41" s="295">
        <v>0</v>
      </c>
      <c r="U41" s="295">
        <v>0</v>
      </c>
      <c r="V41" s="296">
        <v>0</v>
      </c>
      <c r="W41" s="295">
        <v>0</v>
      </c>
      <c r="X41" s="295">
        <v>0</v>
      </c>
      <c r="Y41" s="297">
        <v>0</v>
      </c>
      <c r="Z41" s="292"/>
    </row>
    <row r="42" spans="1:26" x14ac:dyDescent="0.2">
      <c r="A42" s="298" t="s">
        <v>88</v>
      </c>
      <c r="B42" s="299" t="s">
        <v>89</v>
      </c>
      <c r="C42" s="294">
        <v>0</v>
      </c>
      <c r="D42" s="294">
        <v>0</v>
      </c>
      <c r="E42" s="294">
        <v>0</v>
      </c>
      <c r="F42" s="294">
        <v>0</v>
      </c>
      <c r="G42" s="294">
        <v>0</v>
      </c>
      <c r="H42" s="294">
        <v>0</v>
      </c>
      <c r="I42" s="2">
        <v>0</v>
      </c>
      <c r="J42" s="294">
        <v>0</v>
      </c>
      <c r="K42" s="300">
        <v>0</v>
      </c>
      <c r="L42" s="297">
        <v>0</v>
      </c>
      <c r="M42" s="292"/>
      <c r="N42" s="293">
        <v>708</v>
      </c>
      <c r="O42" s="294" t="s">
        <v>185</v>
      </c>
      <c r="P42" s="295">
        <v>22.4</v>
      </c>
      <c r="Q42" s="295">
        <v>23.2</v>
      </c>
      <c r="R42" s="295">
        <v>0</v>
      </c>
      <c r="S42" s="295">
        <v>0</v>
      </c>
      <c r="T42" s="295">
        <v>-0.80000000000000071</v>
      </c>
      <c r="U42" s="295">
        <v>51.099999999999994</v>
      </c>
      <c r="V42" s="296">
        <v>0.43835616438356168</v>
      </c>
      <c r="W42" s="295">
        <v>0</v>
      </c>
      <c r="X42" s="295">
        <v>51.099999999999994</v>
      </c>
      <c r="Y42" s="297">
        <v>0.43835616438356168</v>
      </c>
      <c r="Z42" s="292"/>
    </row>
    <row r="43" spans="1:26" x14ac:dyDescent="0.2">
      <c r="A43" s="298" t="s">
        <v>90</v>
      </c>
      <c r="B43" s="299" t="s">
        <v>91</v>
      </c>
      <c r="C43" s="294">
        <v>0</v>
      </c>
      <c r="D43" s="294">
        <v>0</v>
      </c>
      <c r="E43" s="294">
        <v>0</v>
      </c>
      <c r="F43" s="294">
        <v>0</v>
      </c>
      <c r="G43" s="294">
        <v>0</v>
      </c>
      <c r="H43" s="294">
        <v>0</v>
      </c>
      <c r="I43" s="2">
        <v>0</v>
      </c>
      <c r="J43" s="294">
        <v>0</v>
      </c>
      <c r="K43" s="300">
        <v>0</v>
      </c>
      <c r="L43" s="297">
        <v>0</v>
      </c>
      <c r="M43" s="292"/>
      <c r="N43" s="293">
        <v>709</v>
      </c>
      <c r="O43" s="294" t="s">
        <v>186</v>
      </c>
      <c r="P43" s="295">
        <v>0</v>
      </c>
      <c r="Q43" s="295">
        <v>0</v>
      </c>
      <c r="R43" s="295">
        <v>0</v>
      </c>
      <c r="S43" s="295">
        <v>0</v>
      </c>
      <c r="T43" s="295">
        <v>0</v>
      </c>
      <c r="U43" s="295">
        <v>0</v>
      </c>
      <c r="V43" s="296">
        <v>0</v>
      </c>
      <c r="W43" s="295">
        <v>0</v>
      </c>
      <c r="X43" s="295">
        <v>0</v>
      </c>
      <c r="Y43" s="297">
        <v>0</v>
      </c>
      <c r="Z43" s="292"/>
    </row>
    <row r="44" spans="1:26" x14ac:dyDescent="0.2">
      <c r="A44" s="298" t="s">
        <v>92</v>
      </c>
      <c r="B44" s="299" t="s">
        <v>93</v>
      </c>
      <c r="C44" s="294">
        <v>0</v>
      </c>
      <c r="D44" s="294">
        <v>0</v>
      </c>
      <c r="E44" s="294">
        <v>0</v>
      </c>
      <c r="F44" s="294">
        <v>0</v>
      </c>
      <c r="G44" s="294">
        <v>0</v>
      </c>
      <c r="H44" s="294">
        <v>0</v>
      </c>
      <c r="I44" s="2">
        <v>0</v>
      </c>
      <c r="J44" s="294">
        <v>0</v>
      </c>
      <c r="K44" s="300">
        <v>0</v>
      </c>
      <c r="L44" s="297">
        <v>0</v>
      </c>
      <c r="M44" s="292"/>
      <c r="N44" s="293">
        <v>710</v>
      </c>
      <c r="O44" s="294" t="s">
        <v>187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96">
        <v>0</v>
      </c>
      <c r="W44" s="295">
        <v>0</v>
      </c>
      <c r="X44" s="295">
        <v>0</v>
      </c>
      <c r="Y44" s="297">
        <v>0</v>
      </c>
      <c r="Z44" s="292"/>
    </row>
    <row r="45" spans="1:26" x14ac:dyDescent="0.2">
      <c r="A45" s="298" t="s">
        <v>94</v>
      </c>
      <c r="B45" s="299" t="s">
        <v>95</v>
      </c>
      <c r="C45" s="294">
        <v>0</v>
      </c>
      <c r="D45" s="294">
        <v>0</v>
      </c>
      <c r="E45" s="294">
        <v>0</v>
      </c>
      <c r="F45" s="294">
        <v>0</v>
      </c>
      <c r="G45" s="294">
        <v>0</v>
      </c>
      <c r="H45" s="294">
        <v>0</v>
      </c>
      <c r="I45" s="2">
        <v>0</v>
      </c>
      <c r="J45" s="294">
        <v>0</v>
      </c>
      <c r="K45" s="300">
        <v>0</v>
      </c>
      <c r="L45" s="297">
        <v>0</v>
      </c>
      <c r="M45" s="292"/>
      <c r="N45" s="293">
        <v>801</v>
      </c>
      <c r="O45" s="294" t="s">
        <v>43</v>
      </c>
      <c r="P45" s="295">
        <v>6</v>
      </c>
      <c r="Q45" s="295">
        <v>1</v>
      </c>
      <c r="R45" s="295">
        <v>0</v>
      </c>
      <c r="S45" s="295">
        <v>0</v>
      </c>
      <c r="T45" s="295">
        <v>5</v>
      </c>
      <c r="U45" s="295">
        <v>14.200000000000001</v>
      </c>
      <c r="V45" s="296">
        <v>0.42253521126760563</v>
      </c>
      <c r="W45" s="295">
        <v>0.7</v>
      </c>
      <c r="X45" s="295">
        <v>13.500000000000002</v>
      </c>
      <c r="Y45" s="297">
        <v>0.44444444444444436</v>
      </c>
      <c r="Z45" s="292"/>
    </row>
    <row r="46" spans="1:26" x14ac:dyDescent="0.2">
      <c r="A46" s="298" t="s">
        <v>96</v>
      </c>
      <c r="B46" s="299" t="s">
        <v>97</v>
      </c>
      <c r="C46" s="294">
        <v>0</v>
      </c>
      <c r="D46" s="294">
        <v>0</v>
      </c>
      <c r="E46" s="294">
        <v>0</v>
      </c>
      <c r="F46" s="294">
        <v>0</v>
      </c>
      <c r="G46" s="294">
        <v>0</v>
      </c>
      <c r="H46" s="294">
        <v>0.3</v>
      </c>
      <c r="I46" s="2">
        <v>0</v>
      </c>
      <c r="J46" s="294">
        <v>0</v>
      </c>
      <c r="K46" s="300">
        <v>0.3</v>
      </c>
      <c r="L46" s="297">
        <v>0</v>
      </c>
      <c r="M46" s="292"/>
      <c r="N46" s="293">
        <v>802</v>
      </c>
      <c r="O46" s="294" t="s">
        <v>11</v>
      </c>
      <c r="P46" s="295">
        <v>0</v>
      </c>
      <c r="Q46" s="295">
        <v>0</v>
      </c>
      <c r="R46" s="295">
        <v>0</v>
      </c>
      <c r="S46" s="295">
        <v>0</v>
      </c>
      <c r="T46" s="295">
        <v>0</v>
      </c>
      <c r="U46" s="295">
        <v>0</v>
      </c>
      <c r="V46" s="296">
        <v>0</v>
      </c>
      <c r="W46" s="295">
        <v>0</v>
      </c>
      <c r="X46" s="295">
        <v>0</v>
      </c>
      <c r="Y46" s="297">
        <v>0</v>
      </c>
      <c r="Z46" s="292"/>
    </row>
    <row r="47" spans="1:26" x14ac:dyDescent="0.2">
      <c r="A47" s="298" t="s">
        <v>98</v>
      </c>
      <c r="B47" s="299" t="s">
        <v>99</v>
      </c>
      <c r="C47" s="294">
        <v>0</v>
      </c>
      <c r="D47" s="294">
        <v>0</v>
      </c>
      <c r="E47" s="294">
        <v>0</v>
      </c>
      <c r="F47" s="294">
        <v>0</v>
      </c>
      <c r="G47" s="294">
        <v>0</v>
      </c>
      <c r="H47" s="294">
        <v>0</v>
      </c>
      <c r="I47" s="2">
        <v>0</v>
      </c>
      <c r="J47" s="294">
        <v>0</v>
      </c>
      <c r="K47" s="300">
        <v>0</v>
      </c>
      <c r="L47" s="297">
        <v>0</v>
      </c>
      <c r="M47" s="292"/>
      <c r="N47" s="293">
        <v>901</v>
      </c>
      <c r="O47" s="294" t="s">
        <v>188</v>
      </c>
      <c r="P47" s="295">
        <v>0</v>
      </c>
      <c r="Q47" s="295">
        <v>0</v>
      </c>
      <c r="R47" s="295">
        <v>0</v>
      </c>
      <c r="S47" s="295">
        <v>0</v>
      </c>
      <c r="T47" s="295">
        <v>0</v>
      </c>
      <c r="U47" s="295">
        <v>0</v>
      </c>
      <c r="V47" s="296">
        <v>0</v>
      </c>
      <c r="W47" s="295">
        <v>0</v>
      </c>
      <c r="X47" s="295">
        <v>0</v>
      </c>
      <c r="Y47" s="297">
        <v>0</v>
      </c>
      <c r="Z47" s="292"/>
    </row>
    <row r="48" spans="1:26" x14ac:dyDescent="0.2">
      <c r="A48" s="298" t="s">
        <v>100</v>
      </c>
      <c r="B48" s="299" t="s">
        <v>101</v>
      </c>
      <c r="C48" s="294">
        <v>2.2999999999999998</v>
      </c>
      <c r="D48" s="294">
        <v>0.5</v>
      </c>
      <c r="E48" s="294">
        <v>0</v>
      </c>
      <c r="F48" s="294">
        <v>0.5</v>
      </c>
      <c r="G48" s="294">
        <v>1.2999999999999998</v>
      </c>
      <c r="H48" s="294">
        <v>99.399999999999991</v>
      </c>
      <c r="I48" s="2">
        <v>2.3138832997987926E-2</v>
      </c>
      <c r="J48" s="294">
        <v>4.7</v>
      </c>
      <c r="K48" s="300">
        <v>94.699999999999989</v>
      </c>
      <c r="L48" s="297">
        <v>2.4287222808870117E-2</v>
      </c>
      <c r="M48" s="292"/>
      <c r="N48" s="293">
        <v>902</v>
      </c>
      <c r="O48" s="294" t="s">
        <v>189</v>
      </c>
      <c r="P48" s="295">
        <v>0</v>
      </c>
      <c r="Q48" s="295">
        <v>0</v>
      </c>
      <c r="R48" s="295">
        <v>0</v>
      </c>
      <c r="S48" s="295">
        <v>0</v>
      </c>
      <c r="T48" s="295">
        <v>0</v>
      </c>
      <c r="U48" s="295">
        <v>0</v>
      </c>
      <c r="V48" s="296">
        <v>0</v>
      </c>
      <c r="W48" s="295">
        <v>0</v>
      </c>
      <c r="X48" s="295">
        <v>0</v>
      </c>
      <c r="Y48" s="297">
        <v>0</v>
      </c>
      <c r="Z48" s="292"/>
    </row>
    <row r="49" spans="1:26" x14ac:dyDescent="0.2">
      <c r="A49" s="298" t="s">
        <v>102</v>
      </c>
      <c r="B49" s="299" t="s">
        <v>103</v>
      </c>
      <c r="C49" s="294">
        <v>0</v>
      </c>
      <c r="D49" s="294">
        <v>0</v>
      </c>
      <c r="E49" s="294">
        <v>0</v>
      </c>
      <c r="F49" s="294">
        <v>0</v>
      </c>
      <c r="G49" s="294">
        <v>0</v>
      </c>
      <c r="H49" s="294">
        <v>47.4</v>
      </c>
      <c r="I49" s="2">
        <v>0</v>
      </c>
      <c r="J49" s="294">
        <v>0</v>
      </c>
      <c r="K49" s="300">
        <v>47.4</v>
      </c>
      <c r="L49" s="297">
        <v>0</v>
      </c>
      <c r="M49" s="292"/>
      <c r="N49" s="293">
        <v>903</v>
      </c>
      <c r="O49" s="294" t="s">
        <v>190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6">
        <v>0</v>
      </c>
      <c r="W49" s="295">
        <v>0</v>
      </c>
      <c r="X49" s="295">
        <v>0</v>
      </c>
      <c r="Y49" s="297">
        <v>0</v>
      </c>
      <c r="Z49" s="292"/>
    </row>
    <row r="50" spans="1:26" x14ac:dyDescent="0.2">
      <c r="A50" s="298" t="s">
        <v>104</v>
      </c>
      <c r="B50" s="299" t="s">
        <v>105</v>
      </c>
      <c r="C50" s="294">
        <v>0</v>
      </c>
      <c r="D50" s="294">
        <v>0</v>
      </c>
      <c r="E50" s="294">
        <v>0</v>
      </c>
      <c r="F50" s="294">
        <v>0</v>
      </c>
      <c r="G50" s="294">
        <v>0</v>
      </c>
      <c r="H50" s="294">
        <v>0</v>
      </c>
      <c r="I50" s="2">
        <v>0</v>
      </c>
      <c r="J50" s="294">
        <v>0</v>
      </c>
      <c r="K50" s="300">
        <v>0</v>
      </c>
      <c r="L50" s="297">
        <v>0</v>
      </c>
      <c r="M50" s="292"/>
      <c r="N50" s="293">
        <v>904</v>
      </c>
      <c r="O50" s="294" t="s">
        <v>191</v>
      </c>
      <c r="P50" s="295">
        <v>0</v>
      </c>
      <c r="Q50" s="295">
        <v>0</v>
      </c>
      <c r="R50" s="295">
        <v>0</v>
      </c>
      <c r="S50" s="295">
        <v>0</v>
      </c>
      <c r="T50" s="295">
        <v>0</v>
      </c>
      <c r="U50" s="295">
        <v>0</v>
      </c>
      <c r="V50" s="296">
        <v>0</v>
      </c>
      <c r="W50" s="295">
        <v>0</v>
      </c>
      <c r="X50" s="295">
        <v>0</v>
      </c>
      <c r="Y50" s="297">
        <v>0</v>
      </c>
      <c r="Z50" s="292"/>
    </row>
    <row r="51" spans="1:26" x14ac:dyDescent="0.2">
      <c r="A51" s="298" t="s">
        <v>106</v>
      </c>
      <c r="B51" s="299" t="s">
        <v>107</v>
      </c>
      <c r="C51" s="294">
        <v>4.0999999999999996</v>
      </c>
      <c r="D51" s="294">
        <v>0</v>
      </c>
      <c r="E51" s="294">
        <v>0</v>
      </c>
      <c r="F51" s="294">
        <v>0</v>
      </c>
      <c r="G51" s="294">
        <v>4.0999999999999996</v>
      </c>
      <c r="H51" s="294">
        <v>12</v>
      </c>
      <c r="I51" s="2">
        <v>0.34166666666666662</v>
      </c>
      <c r="J51" s="294">
        <v>0</v>
      </c>
      <c r="K51" s="300">
        <v>12</v>
      </c>
      <c r="L51" s="297">
        <v>0.34166666666666662</v>
      </c>
      <c r="M51" s="292"/>
      <c r="N51" s="293">
        <v>905</v>
      </c>
      <c r="O51" s="294" t="s">
        <v>192</v>
      </c>
      <c r="P51" s="295">
        <v>0</v>
      </c>
      <c r="Q51" s="295">
        <v>0</v>
      </c>
      <c r="R51" s="295">
        <v>0</v>
      </c>
      <c r="S51" s="295">
        <v>0</v>
      </c>
      <c r="T51" s="295">
        <v>0</v>
      </c>
      <c r="U51" s="295">
        <v>0</v>
      </c>
      <c r="V51" s="296">
        <v>0</v>
      </c>
      <c r="W51" s="295">
        <v>0</v>
      </c>
      <c r="X51" s="295">
        <v>0</v>
      </c>
      <c r="Y51" s="297">
        <v>0</v>
      </c>
      <c r="Z51" s="292"/>
    </row>
    <row r="52" spans="1:26" x14ac:dyDescent="0.2">
      <c r="A52" s="298" t="s">
        <v>108</v>
      </c>
      <c r="B52" s="299" t="s">
        <v>109</v>
      </c>
      <c r="C52" s="294">
        <v>0</v>
      </c>
      <c r="D52" s="294">
        <v>0</v>
      </c>
      <c r="E52" s="294">
        <v>0</v>
      </c>
      <c r="F52" s="294">
        <v>0</v>
      </c>
      <c r="G52" s="294">
        <v>0</v>
      </c>
      <c r="H52" s="294">
        <v>105.50000000000001</v>
      </c>
      <c r="I52" s="2">
        <v>0</v>
      </c>
      <c r="J52" s="294">
        <v>105.50000000000001</v>
      </c>
      <c r="K52" s="300">
        <v>0</v>
      </c>
      <c r="L52" s="297">
        <v>0</v>
      </c>
      <c r="M52" s="292"/>
      <c r="N52" s="293">
        <v>1001</v>
      </c>
      <c r="O52" s="294" t="s">
        <v>193</v>
      </c>
      <c r="P52" s="295">
        <v>0</v>
      </c>
      <c r="Q52" s="295">
        <v>0</v>
      </c>
      <c r="R52" s="295">
        <v>0</v>
      </c>
      <c r="S52" s="295">
        <v>0</v>
      </c>
      <c r="T52" s="295">
        <v>0</v>
      </c>
      <c r="U52" s="295">
        <v>0</v>
      </c>
      <c r="V52" s="296">
        <v>0</v>
      </c>
      <c r="W52" s="295">
        <v>0</v>
      </c>
      <c r="X52" s="295">
        <v>0</v>
      </c>
      <c r="Y52" s="297">
        <v>0</v>
      </c>
      <c r="Z52" s="292"/>
    </row>
    <row r="53" spans="1:26" x14ac:dyDescent="0.2">
      <c r="A53" s="298" t="s">
        <v>110</v>
      </c>
      <c r="B53" s="299" t="s">
        <v>111</v>
      </c>
      <c r="C53" s="294">
        <v>0</v>
      </c>
      <c r="D53" s="294">
        <v>0.1</v>
      </c>
      <c r="E53" s="294">
        <v>0</v>
      </c>
      <c r="F53" s="294">
        <v>0</v>
      </c>
      <c r="G53" s="294">
        <v>-0.1</v>
      </c>
      <c r="H53" s="294">
        <v>1.2000000000000002</v>
      </c>
      <c r="I53" s="2">
        <v>0</v>
      </c>
      <c r="J53" s="294">
        <v>0</v>
      </c>
      <c r="K53" s="300">
        <v>1.2000000000000002</v>
      </c>
      <c r="L53" s="297">
        <v>0</v>
      </c>
      <c r="M53" s="292"/>
      <c r="N53" s="293">
        <v>1002</v>
      </c>
      <c r="O53" s="294" t="s">
        <v>194</v>
      </c>
      <c r="P53" s="295">
        <v>0</v>
      </c>
      <c r="Q53" s="295">
        <v>0</v>
      </c>
      <c r="R53" s="295">
        <v>0</v>
      </c>
      <c r="S53" s="295">
        <v>0</v>
      </c>
      <c r="T53" s="295">
        <v>0</v>
      </c>
      <c r="U53" s="295">
        <v>0</v>
      </c>
      <c r="V53" s="296">
        <v>0</v>
      </c>
      <c r="W53" s="295">
        <v>0</v>
      </c>
      <c r="X53" s="295">
        <v>0</v>
      </c>
      <c r="Y53" s="297">
        <v>0</v>
      </c>
      <c r="Z53" s="292"/>
    </row>
    <row r="54" spans="1:26" x14ac:dyDescent="0.2">
      <c r="A54" s="298" t="s">
        <v>112</v>
      </c>
      <c r="B54" s="299" t="s">
        <v>113</v>
      </c>
      <c r="C54" s="294">
        <v>0</v>
      </c>
      <c r="D54" s="294">
        <v>0</v>
      </c>
      <c r="E54" s="294">
        <v>0</v>
      </c>
      <c r="F54" s="294">
        <v>0</v>
      </c>
      <c r="G54" s="294">
        <v>0</v>
      </c>
      <c r="H54" s="294">
        <v>0</v>
      </c>
      <c r="I54" s="2">
        <v>0</v>
      </c>
      <c r="J54" s="294">
        <v>0</v>
      </c>
      <c r="K54" s="300">
        <v>0</v>
      </c>
      <c r="L54" s="297">
        <v>0</v>
      </c>
      <c r="M54" s="292"/>
      <c r="N54" s="293">
        <v>1003</v>
      </c>
      <c r="O54" s="294" t="s">
        <v>195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96">
        <v>0</v>
      </c>
      <c r="W54" s="295">
        <v>0</v>
      </c>
      <c r="X54" s="295">
        <v>0</v>
      </c>
      <c r="Y54" s="297">
        <v>0</v>
      </c>
      <c r="Z54" s="292"/>
    </row>
    <row r="55" spans="1:26" x14ac:dyDescent="0.2">
      <c r="A55" s="298" t="s">
        <v>114</v>
      </c>
      <c r="B55" s="299" t="s">
        <v>115</v>
      </c>
      <c r="C55" s="294">
        <v>3.3</v>
      </c>
      <c r="D55" s="294">
        <v>1.7</v>
      </c>
      <c r="E55" s="294">
        <v>0</v>
      </c>
      <c r="F55" s="294">
        <v>0</v>
      </c>
      <c r="G55" s="294">
        <v>1.5999999999999999</v>
      </c>
      <c r="H55" s="294">
        <v>3.3</v>
      </c>
      <c r="I55" s="2">
        <v>1</v>
      </c>
      <c r="J55" s="294">
        <v>0</v>
      </c>
      <c r="K55" s="300">
        <v>3.3</v>
      </c>
      <c r="L55" s="297">
        <v>1</v>
      </c>
      <c r="M55" s="292"/>
      <c r="N55" s="293">
        <v>1004</v>
      </c>
      <c r="O55" s="294" t="s">
        <v>196</v>
      </c>
      <c r="P55" s="295">
        <v>0</v>
      </c>
      <c r="Q55" s="295">
        <v>0</v>
      </c>
      <c r="R55" s="295">
        <v>0</v>
      </c>
      <c r="S55" s="295">
        <v>0</v>
      </c>
      <c r="T55" s="295">
        <v>0</v>
      </c>
      <c r="U55" s="295">
        <v>0</v>
      </c>
      <c r="V55" s="296">
        <v>0</v>
      </c>
      <c r="W55" s="295">
        <v>0</v>
      </c>
      <c r="X55" s="295">
        <v>0</v>
      </c>
      <c r="Y55" s="297">
        <v>0</v>
      </c>
      <c r="Z55" s="292"/>
    </row>
    <row r="56" spans="1:26" x14ac:dyDescent="0.2">
      <c r="A56" s="298" t="s">
        <v>116</v>
      </c>
      <c r="B56" s="299" t="s">
        <v>117</v>
      </c>
      <c r="C56" s="294">
        <v>0</v>
      </c>
      <c r="D56" s="294">
        <v>0</v>
      </c>
      <c r="E56" s="294">
        <v>0</v>
      </c>
      <c r="F56" s="294">
        <v>0</v>
      </c>
      <c r="G56" s="294">
        <v>0</v>
      </c>
      <c r="H56" s="294">
        <v>0</v>
      </c>
      <c r="I56" s="2">
        <v>0</v>
      </c>
      <c r="J56" s="294">
        <v>0</v>
      </c>
      <c r="K56" s="300">
        <v>0</v>
      </c>
      <c r="L56" s="297">
        <v>0</v>
      </c>
      <c r="M56" s="292"/>
      <c r="N56" s="293">
        <v>1005</v>
      </c>
      <c r="O56" s="294" t="s">
        <v>197</v>
      </c>
      <c r="P56" s="295">
        <v>0</v>
      </c>
      <c r="Q56" s="295">
        <v>0</v>
      </c>
      <c r="R56" s="295">
        <v>0</v>
      </c>
      <c r="S56" s="295">
        <v>0</v>
      </c>
      <c r="T56" s="295">
        <v>0</v>
      </c>
      <c r="U56" s="295">
        <v>0</v>
      </c>
      <c r="V56" s="296">
        <v>0</v>
      </c>
      <c r="W56" s="295">
        <v>0</v>
      </c>
      <c r="X56" s="295">
        <v>0</v>
      </c>
      <c r="Y56" s="297">
        <v>0</v>
      </c>
      <c r="Z56" s="292"/>
    </row>
    <row r="57" spans="1:26" x14ac:dyDescent="0.2">
      <c r="A57" s="298" t="s">
        <v>118</v>
      </c>
      <c r="B57" s="299" t="s">
        <v>119</v>
      </c>
      <c r="C57" s="294">
        <v>0</v>
      </c>
      <c r="D57" s="294">
        <v>0</v>
      </c>
      <c r="E57" s="294">
        <v>0</v>
      </c>
      <c r="F57" s="294">
        <v>0</v>
      </c>
      <c r="G57" s="294">
        <v>0</v>
      </c>
      <c r="H57" s="294">
        <v>0</v>
      </c>
      <c r="I57" s="2">
        <v>0</v>
      </c>
      <c r="J57" s="294">
        <v>0</v>
      </c>
      <c r="K57" s="300">
        <v>0</v>
      </c>
      <c r="L57" s="297">
        <v>0</v>
      </c>
      <c r="M57" s="292"/>
      <c r="N57" s="293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44.4</v>
      </c>
      <c r="V57" s="296">
        <v>0</v>
      </c>
      <c r="W57" s="295">
        <v>0</v>
      </c>
      <c r="X57" s="295">
        <v>44.4</v>
      </c>
      <c r="Y57" s="297">
        <v>0</v>
      </c>
      <c r="Z57" s="292"/>
    </row>
    <row r="58" spans="1:26" x14ac:dyDescent="0.2">
      <c r="A58" s="298" t="s">
        <v>120</v>
      </c>
      <c r="B58" s="299" t="s">
        <v>121</v>
      </c>
      <c r="C58" s="294">
        <v>0</v>
      </c>
      <c r="D58" s="294">
        <v>0</v>
      </c>
      <c r="E58" s="294">
        <v>0</v>
      </c>
      <c r="F58" s="294">
        <v>0</v>
      </c>
      <c r="G58" s="294">
        <v>0</v>
      </c>
      <c r="H58" s="294">
        <v>15.9</v>
      </c>
      <c r="I58" s="2">
        <v>0</v>
      </c>
      <c r="J58" s="294">
        <v>0</v>
      </c>
      <c r="K58" s="300">
        <v>15.9</v>
      </c>
      <c r="L58" s="297">
        <v>0</v>
      </c>
      <c r="M58" s="292"/>
      <c r="N58" s="297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  <c r="Z58" s="292"/>
    </row>
    <row r="59" spans="1:26" x14ac:dyDescent="0.2">
      <c r="A59" s="298" t="s">
        <v>122</v>
      </c>
      <c r="B59" s="299" t="s">
        <v>123</v>
      </c>
      <c r="C59" s="294">
        <v>0</v>
      </c>
      <c r="D59" s="294">
        <v>0</v>
      </c>
      <c r="E59" s="294">
        <v>0</v>
      </c>
      <c r="F59" s="294">
        <v>0</v>
      </c>
      <c r="G59" s="294">
        <v>0</v>
      </c>
      <c r="H59" s="294">
        <v>0.3</v>
      </c>
      <c r="I59" s="2">
        <v>0</v>
      </c>
      <c r="J59" s="294">
        <v>0</v>
      </c>
      <c r="K59" s="300">
        <v>0.3</v>
      </c>
      <c r="L59" s="297">
        <v>0</v>
      </c>
      <c r="M59" s="292"/>
      <c r="N59" s="297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  <c r="Z59" s="292"/>
    </row>
    <row r="60" spans="1:26" x14ac:dyDescent="0.2">
      <c r="M60" s="292"/>
      <c r="N60" s="297"/>
      <c r="O60" s="301" t="s">
        <v>214</v>
      </c>
      <c r="P60" s="295">
        <v>207</v>
      </c>
      <c r="Q60" s="295">
        <v>41.6</v>
      </c>
      <c r="R60" s="295">
        <v>0</v>
      </c>
      <c r="S60" s="295">
        <v>21.4</v>
      </c>
      <c r="T60" s="295">
        <v>143.99999999999997</v>
      </c>
      <c r="U60" s="295">
        <v>1391.3000000000002</v>
      </c>
      <c r="V60" s="296">
        <v>0.14878171494285919</v>
      </c>
      <c r="W60" s="295">
        <v>152</v>
      </c>
      <c r="X60" s="295">
        <v>1239.3</v>
      </c>
      <c r="Y60" s="297">
        <v>0.16702977487291212</v>
      </c>
      <c r="Z60" s="292"/>
    </row>
    <row r="61" spans="1:26" x14ac:dyDescent="0.2">
      <c r="B61" s="303" t="s">
        <v>343</v>
      </c>
      <c r="C61" s="304">
        <v>206.99999999999997</v>
      </c>
      <c r="D61" s="304">
        <v>41.6</v>
      </c>
      <c r="E61" s="304">
        <v>0</v>
      </c>
      <c r="F61" s="304">
        <v>21.4</v>
      </c>
      <c r="G61" s="304">
        <v>143.99999999999997</v>
      </c>
      <c r="H61" s="304">
        <v>1391.3</v>
      </c>
      <c r="I61" s="2">
        <v>0.14878171494285919</v>
      </c>
      <c r="J61" s="304">
        <v>152.00000000000003</v>
      </c>
      <c r="K61" s="304">
        <v>1239.3000000000002</v>
      </c>
      <c r="L61" s="297">
        <v>0.16702977487291207</v>
      </c>
      <c r="M61" s="292"/>
      <c r="N61" s="297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  <c r="Z61" s="292"/>
    </row>
    <row r="62" spans="1:26" x14ac:dyDescent="0.2">
      <c r="M62" s="292"/>
      <c r="N62" s="297"/>
      <c r="O62" s="301" t="s">
        <v>344</v>
      </c>
      <c r="P62" s="295">
        <v>206.99999999999997</v>
      </c>
      <c r="Q62" s="295">
        <v>41.6</v>
      </c>
      <c r="R62" s="295">
        <v>0</v>
      </c>
      <c r="S62" s="295">
        <v>21.4</v>
      </c>
      <c r="T62" s="295">
        <v>143.99999999999997</v>
      </c>
      <c r="U62" s="295">
        <v>1391.3</v>
      </c>
      <c r="V62" s="297">
        <v>0.14878171494285919</v>
      </c>
      <c r="W62" s="295">
        <v>152.00000000000003</v>
      </c>
      <c r="X62" s="295">
        <v>1239.3000000000002</v>
      </c>
      <c r="Y62" s="297">
        <v>0.16702977487291207</v>
      </c>
      <c r="Z62" s="292"/>
    </row>
    <row r="63" spans="1:26" x14ac:dyDescent="0.2">
      <c r="M63" s="292"/>
      <c r="N63" s="297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  <c r="Z63" s="292"/>
    </row>
    <row r="64" spans="1:26" x14ac:dyDescent="0.2">
      <c r="M64" s="292"/>
      <c r="N64" s="297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  <c r="Z64" s="292"/>
    </row>
    <row r="65" spans="13:26" x14ac:dyDescent="0.2">
      <c r="M65" s="292"/>
      <c r="N65" s="297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  <c r="Z65" s="292"/>
    </row>
    <row r="66" spans="13:26" x14ac:dyDescent="0.2">
      <c r="M66" s="292"/>
      <c r="N66" s="297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  <c r="Z66" s="292"/>
    </row>
    <row r="67" spans="13:26" x14ac:dyDescent="0.2">
      <c r="M67" s="292"/>
      <c r="N67" s="297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  <c r="Z67" s="292"/>
    </row>
    <row r="68" spans="13:26" x14ac:dyDescent="0.2">
      <c r="M68" s="292"/>
      <c r="N68" s="297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  <c r="Z68" s="292"/>
    </row>
    <row r="69" spans="13:26" x14ac:dyDescent="0.2">
      <c r="M69" s="292"/>
      <c r="N69" s="297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  <c r="Z69" s="292"/>
    </row>
    <row r="70" spans="13:26" x14ac:dyDescent="0.2">
      <c r="M70" s="292"/>
      <c r="N70" s="297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  <c r="Z70" s="292"/>
    </row>
    <row r="71" spans="13:26" x14ac:dyDescent="0.2">
      <c r="M71" s="292"/>
      <c r="N71" s="297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  <c r="Z71" s="292"/>
    </row>
    <row r="72" spans="13:26" x14ac:dyDescent="0.2">
      <c r="M72" s="292"/>
      <c r="N72" s="297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  <c r="Z72" s="292"/>
    </row>
    <row r="73" spans="13:26" x14ac:dyDescent="0.2">
      <c r="M73" s="292"/>
      <c r="N73" s="297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  <c r="Z73" s="292"/>
    </row>
    <row r="74" spans="13:26" x14ac:dyDescent="0.2">
      <c r="M74" s="292"/>
      <c r="N74" s="297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  <c r="Z74" s="292"/>
    </row>
    <row r="75" spans="13:26" x14ac:dyDescent="0.2">
      <c r="M75" s="292"/>
      <c r="N75" s="297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  <c r="Z75" s="292"/>
    </row>
    <row r="76" spans="13:26" x14ac:dyDescent="0.2">
      <c r="M76" s="292"/>
      <c r="N76" s="297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  <c r="Z76" s="292"/>
    </row>
    <row r="77" spans="13:26" x14ac:dyDescent="0.2">
      <c r="M77" s="292"/>
      <c r="N77" s="297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  <c r="Z77" s="292"/>
    </row>
    <row r="78" spans="13:26" x14ac:dyDescent="0.2">
      <c r="M78" s="292"/>
      <c r="N78" s="297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  <c r="Z78" s="292"/>
    </row>
    <row r="79" spans="13:26" x14ac:dyDescent="0.2">
      <c r="M79" s="292"/>
      <c r="N79" s="297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  <c r="Z79" s="292"/>
    </row>
    <row r="80" spans="13:26" x14ac:dyDescent="0.2">
      <c r="M80" s="292"/>
      <c r="N80" s="297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  <c r="Z80" s="292"/>
    </row>
    <row r="81" spans="13:26" x14ac:dyDescent="0.2">
      <c r="M81" s="292"/>
      <c r="N81" s="297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  <c r="Z81" s="292"/>
    </row>
    <row r="82" spans="13:26" x14ac:dyDescent="0.2">
      <c r="M82" s="292"/>
      <c r="N82" s="297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  <c r="Z82" s="292"/>
    </row>
    <row r="83" spans="13:26" x14ac:dyDescent="0.2">
      <c r="M83" s="292"/>
      <c r="N83" s="297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  <c r="Z83" s="292"/>
    </row>
    <row r="84" spans="13:26" x14ac:dyDescent="0.2">
      <c r="M84" s="292"/>
      <c r="N84" s="297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  <c r="Z84" s="292"/>
    </row>
    <row r="85" spans="13:26" x14ac:dyDescent="0.2">
      <c r="M85" s="292"/>
      <c r="N85" s="297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  <c r="Z85" s="292"/>
    </row>
    <row r="86" spans="13:26" x14ac:dyDescent="0.2">
      <c r="M86" s="292"/>
      <c r="N86" s="297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  <c r="Z86" s="292"/>
    </row>
    <row r="87" spans="13:26" x14ac:dyDescent="0.2">
      <c r="M87" s="292"/>
      <c r="N87" s="297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  <c r="Z87" s="292"/>
    </row>
    <row r="88" spans="13:26" x14ac:dyDescent="0.2">
      <c r="M88" s="292"/>
      <c r="N88" s="297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  <c r="Z88" s="292"/>
    </row>
    <row r="89" spans="13:26" x14ac:dyDescent="0.2">
      <c r="M89" s="292"/>
      <c r="N89" s="297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  <c r="Z89" s="292"/>
    </row>
    <row r="90" spans="13:26" x14ac:dyDescent="0.2">
      <c r="M90" s="292"/>
      <c r="N90" s="297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  <c r="Z90" s="292"/>
    </row>
    <row r="91" spans="13:26" x14ac:dyDescent="0.2">
      <c r="M91" s="292"/>
      <c r="N91" s="297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  <c r="Z91" s="292"/>
    </row>
    <row r="92" spans="13:26" x14ac:dyDescent="0.2">
      <c r="M92" s="292"/>
      <c r="N92" s="297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  <c r="Z92" s="292"/>
    </row>
    <row r="93" spans="13:26" x14ac:dyDescent="0.2">
      <c r="M93" s="292"/>
      <c r="N93" s="297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  <c r="Z93" s="292"/>
    </row>
    <row r="94" spans="13:26" x14ac:dyDescent="0.2">
      <c r="M94" s="292"/>
      <c r="N94" s="297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  <c r="Z94" s="292"/>
    </row>
    <row r="95" spans="13:26" x14ac:dyDescent="0.2">
      <c r="M95" s="292"/>
      <c r="N95" s="297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  <c r="Z95" s="292"/>
    </row>
    <row r="96" spans="13:26" x14ac:dyDescent="0.2">
      <c r="M96" s="292"/>
      <c r="N96" s="297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  <c r="Z96" s="292"/>
    </row>
    <row r="97" spans="13:26" x14ac:dyDescent="0.2">
      <c r="M97" s="292"/>
      <c r="N97" s="297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  <c r="Z97" s="292"/>
    </row>
    <row r="98" spans="13:26" x14ac:dyDescent="0.2">
      <c r="M98" s="292"/>
      <c r="N98" s="297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  <c r="Z98" s="292"/>
    </row>
    <row r="99" spans="13:26" x14ac:dyDescent="0.2">
      <c r="M99" s="292"/>
      <c r="N99" s="297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  <c r="Z99" s="292"/>
    </row>
    <row r="100" spans="13:26" x14ac:dyDescent="0.2">
      <c r="M100" s="292"/>
      <c r="N100" s="297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  <c r="Z100" s="292"/>
    </row>
    <row r="101" spans="13:26" x14ac:dyDescent="0.2">
      <c r="M101" s="292"/>
      <c r="N101" s="297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  <c r="Z101" s="292"/>
    </row>
    <row r="102" spans="13:26" x14ac:dyDescent="0.2">
      <c r="M102" s="292"/>
      <c r="N102" s="297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  <c r="Z102" s="292"/>
    </row>
    <row r="103" spans="13:26" x14ac:dyDescent="0.2">
      <c r="M103" s="292"/>
      <c r="N103" s="297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  <c r="Z103" s="292"/>
    </row>
    <row r="104" spans="13:26" x14ac:dyDescent="0.2">
      <c r="M104" s="292"/>
      <c r="N104" s="297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  <c r="Z104" s="292"/>
    </row>
    <row r="105" spans="13:26" x14ac:dyDescent="0.2">
      <c r="M105" s="292"/>
      <c r="N105" s="297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  <c r="Z105" s="292"/>
    </row>
    <row r="106" spans="13:26" x14ac:dyDescent="0.2">
      <c r="M106" s="292"/>
      <c r="N106" s="297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  <c r="Z106" s="292"/>
    </row>
    <row r="107" spans="13:26" x14ac:dyDescent="0.2">
      <c r="M107" s="292"/>
      <c r="N107" s="297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  <c r="Z107" s="292"/>
    </row>
    <row r="108" spans="13:26" x14ac:dyDescent="0.2">
      <c r="M108" s="292"/>
      <c r="N108" s="297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  <c r="Z108" s="292"/>
    </row>
    <row r="109" spans="13:26" x14ac:dyDescent="0.2">
      <c r="M109" s="292"/>
      <c r="N109" s="297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  <c r="Z109" s="292"/>
    </row>
    <row r="110" spans="13:26" x14ac:dyDescent="0.2">
      <c r="M110" s="292"/>
      <c r="N110" s="297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  <c r="Z110" s="292"/>
    </row>
    <row r="111" spans="13:26" x14ac:dyDescent="0.2">
      <c r="M111" s="292"/>
      <c r="N111" s="297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  <c r="Z111" s="292"/>
    </row>
    <row r="112" spans="13:26" x14ac:dyDescent="0.2">
      <c r="M112" s="292"/>
      <c r="N112" s="297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  <c r="Z112" s="292"/>
    </row>
    <row r="113" spans="13:26" x14ac:dyDescent="0.2">
      <c r="M113" s="292"/>
      <c r="N113" s="297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  <c r="Z113" s="292"/>
    </row>
    <row r="114" spans="13:26" x14ac:dyDescent="0.2">
      <c r="M114" s="292"/>
      <c r="N114" s="297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  <c r="Z114" s="292"/>
    </row>
    <row r="115" spans="13:26" x14ac:dyDescent="0.2">
      <c r="M115" s="292"/>
      <c r="N115" s="297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  <c r="Z115" s="292"/>
    </row>
    <row r="116" spans="13:26" x14ac:dyDescent="0.2">
      <c r="M116" s="292"/>
      <c r="N116" s="297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  <c r="Z116" s="292"/>
    </row>
    <row r="117" spans="13:26" x14ac:dyDescent="0.2">
      <c r="M117" s="292"/>
      <c r="N117" s="297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  <c r="Z117" s="292"/>
    </row>
    <row r="118" spans="13:26" x14ac:dyDescent="0.2">
      <c r="M118" s="292"/>
      <c r="N118" s="297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  <c r="Z118" s="292"/>
    </row>
    <row r="119" spans="13:26" x14ac:dyDescent="0.2">
      <c r="M119" s="292"/>
      <c r="N119" s="297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  <c r="Z119" s="292"/>
    </row>
    <row r="120" spans="13:26" x14ac:dyDescent="0.2">
      <c r="M120" s="292"/>
      <c r="N120" s="297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  <c r="Z120" s="292"/>
    </row>
    <row r="121" spans="13:26" x14ac:dyDescent="0.2">
      <c r="M121" s="292"/>
      <c r="N121" s="297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  <c r="Z121" s="292"/>
    </row>
    <row r="122" spans="13:26" x14ac:dyDescent="0.2">
      <c r="M122" s="292"/>
      <c r="N122" s="297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  <c r="Z122" s="292"/>
    </row>
    <row r="123" spans="13:26" x14ac:dyDescent="0.2">
      <c r="M123" s="292"/>
      <c r="N123" s="297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  <c r="Z123" s="292"/>
    </row>
    <row r="124" spans="13:26" x14ac:dyDescent="0.2">
      <c r="M124" s="292"/>
      <c r="N124" s="297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  <c r="Z124" s="292"/>
    </row>
    <row r="125" spans="13:26" x14ac:dyDescent="0.2">
      <c r="M125" s="292"/>
      <c r="N125" s="297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  <c r="Z125" s="292"/>
    </row>
    <row r="126" spans="13:26" x14ac:dyDescent="0.2">
      <c r="M126" s="292"/>
      <c r="N126" s="297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  <c r="Z126" s="292"/>
    </row>
    <row r="127" spans="13:26" x14ac:dyDescent="0.2">
      <c r="M127" s="292"/>
      <c r="N127" s="297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  <c r="Z127" s="292"/>
    </row>
    <row r="128" spans="13:26" x14ac:dyDescent="0.2">
      <c r="M128" s="292"/>
      <c r="N128" s="297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  <c r="Z128" s="292"/>
    </row>
    <row r="129" spans="13:26" x14ac:dyDescent="0.2">
      <c r="M129" s="292"/>
      <c r="N129" s="297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  <c r="Z129" s="292"/>
    </row>
    <row r="130" spans="13:26" x14ac:dyDescent="0.2">
      <c r="M130" s="292"/>
      <c r="N130" s="297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  <c r="Z130" s="292"/>
    </row>
    <row r="131" spans="13:26" x14ac:dyDescent="0.2">
      <c r="M131" s="292"/>
      <c r="N131" s="297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  <c r="Z131" s="292"/>
    </row>
    <row r="132" spans="13:26" x14ac:dyDescent="0.2">
      <c r="M132" s="292"/>
      <c r="N132" s="297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  <c r="Z132" s="292"/>
    </row>
    <row r="133" spans="13:26" x14ac:dyDescent="0.2">
      <c r="M133" s="292"/>
      <c r="N133" s="297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  <c r="Z133" s="292"/>
    </row>
    <row r="134" spans="13:26" x14ac:dyDescent="0.2">
      <c r="M134" s="292"/>
      <c r="N134" s="297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  <c r="Z134" s="292"/>
    </row>
    <row r="135" spans="13:26" x14ac:dyDescent="0.2">
      <c r="M135" s="292"/>
      <c r="N135" s="297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  <c r="Z135" s="292"/>
    </row>
    <row r="136" spans="13:26" x14ac:dyDescent="0.2">
      <c r="M136" s="292"/>
      <c r="N136" s="297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  <c r="Z136" s="292"/>
    </row>
    <row r="137" spans="13:26" x14ac:dyDescent="0.2">
      <c r="M137" s="292"/>
      <c r="N137" s="297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  <c r="Z137" s="292"/>
    </row>
    <row r="138" spans="13:26" x14ac:dyDescent="0.2">
      <c r="M138" s="292"/>
      <c r="N138" s="297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  <c r="Z138" s="292"/>
    </row>
    <row r="139" spans="13:26" x14ac:dyDescent="0.2">
      <c r="M139" s="292"/>
      <c r="N139" s="297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  <c r="Z139" s="292"/>
    </row>
    <row r="140" spans="13:26" x14ac:dyDescent="0.2">
      <c r="M140" s="292"/>
      <c r="N140" s="297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  <c r="Z140" s="292"/>
    </row>
    <row r="141" spans="13:26" x14ac:dyDescent="0.2">
      <c r="M141" s="292"/>
      <c r="N141" s="297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  <c r="Z141" s="292"/>
    </row>
    <row r="142" spans="13:26" x14ac:dyDescent="0.2">
      <c r="M142" s="292"/>
      <c r="N142" s="297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  <c r="Z142" s="292"/>
    </row>
    <row r="143" spans="13:26" x14ac:dyDescent="0.2">
      <c r="M143" s="292"/>
      <c r="N143" s="297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  <c r="Z143" s="292"/>
    </row>
    <row r="144" spans="13:26" x14ac:dyDescent="0.2">
      <c r="M144" s="292"/>
      <c r="N144" s="297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  <c r="Z144" s="292"/>
    </row>
    <row r="145" spans="13:26" x14ac:dyDescent="0.2">
      <c r="M145" s="292"/>
      <c r="N145" s="297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  <c r="Z145" s="292"/>
    </row>
    <row r="146" spans="13:26" x14ac:dyDescent="0.2">
      <c r="M146" s="292"/>
      <c r="N146" s="297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  <c r="Z146" s="292"/>
    </row>
    <row r="147" spans="13:26" x14ac:dyDescent="0.2">
      <c r="M147" s="292"/>
      <c r="N147" s="297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  <c r="Z147" s="292"/>
    </row>
    <row r="148" spans="13:26" x14ac:dyDescent="0.2">
      <c r="M148" s="292"/>
      <c r="N148" s="297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  <c r="Z148" s="292"/>
    </row>
    <row r="149" spans="13:26" x14ac:dyDescent="0.2">
      <c r="M149" s="292"/>
      <c r="N149" s="297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  <c r="Z149" s="292"/>
    </row>
    <row r="150" spans="13:26" x14ac:dyDescent="0.2">
      <c r="M150" s="292"/>
      <c r="N150" s="297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  <c r="Z150" s="292"/>
    </row>
    <row r="151" spans="13:26" x14ac:dyDescent="0.2">
      <c r="M151" s="292"/>
      <c r="N151" s="297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  <c r="Z151" s="292"/>
    </row>
    <row r="152" spans="13:26" x14ac:dyDescent="0.2">
      <c r="M152" s="292"/>
      <c r="N152" s="297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  <c r="Z152" s="292"/>
    </row>
    <row r="153" spans="13:26" x14ac:dyDescent="0.2">
      <c r="M153" s="292"/>
      <c r="N153" s="297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  <c r="Z153" s="292"/>
    </row>
    <row r="154" spans="13:26" x14ac:dyDescent="0.2">
      <c r="M154" s="292"/>
      <c r="N154" s="297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  <c r="Z154" s="292"/>
    </row>
    <row r="155" spans="13:26" x14ac:dyDescent="0.2">
      <c r="M155" s="292"/>
      <c r="N155" s="297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  <c r="Z155" s="292"/>
    </row>
    <row r="156" spans="13:26" x14ac:dyDescent="0.2">
      <c r="M156" s="292"/>
      <c r="N156" s="297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  <c r="Z156" s="292"/>
    </row>
    <row r="157" spans="13:26" x14ac:dyDescent="0.2">
      <c r="M157" s="292"/>
      <c r="N157" s="297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  <c r="Z157" s="292"/>
    </row>
    <row r="158" spans="13:26" x14ac:dyDescent="0.2">
      <c r="M158" s="292"/>
      <c r="N158" s="297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  <c r="Z158" s="292"/>
    </row>
    <row r="159" spans="13:26" x14ac:dyDescent="0.2">
      <c r="M159" s="292"/>
      <c r="N159" s="297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  <c r="Z159" s="292"/>
    </row>
    <row r="160" spans="13:26" x14ac:dyDescent="0.2">
      <c r="M160" s="292"/>
      <c r="N160" s="297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  <c r="Z160" s="292"/>
    </row>
    <row r="161" spans="13:26" x14ac:dyDescent="0.2">
      <c r="M161" s="292"/>
      <c r="N161" s="297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  <c r="Z161" s="292"/>
    </row>
    <row r="162" spans="13:26" x14ac:dyDescent="0.2">
      <c r="M162" s="292"/>
      <c r="N162" s="297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  <c r="Z162" s="292"/>
    </row>
    <row r="163" spans="13:26" x14ac:dyDescent="0.2">
      <c r="M163" s="292"/>
      <c r="N163" s="297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  <c r="Z163" s="292"/>
    </row>
    <row r="164" spans="13:26" x14ac:dyDescent="0.2">
      <c r="M164" s="292"/>
      <c r="N164" s="297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  <c r="Z164" s="292"/>
    </row>
    <row r="165" spans="13:26" x14ac:dyDescent="0.2">
      <c r="M165" s="292"/>
      <c r="N165" s="297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  <c r="Z165" s="292"/>
    </row>
    <row r="166" spans="13:26" x14ac:dyDescent="0.2">
      <c r="M166" s="292"/>
      <c r="N166" s="297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  <c r="Z166" s="292"/>
    </row>
    <row r="167" spans="13:26" x14ac:dyDescent="0.2">
      <c r="M167" s="292"/>
      <c r="N167" s="297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  <c r="Z167" s="292"/>
    </row>
    <row r="168" spans="13:26" x14ac:dyDescent="0.2">
      <c r="M168" s="292"/>
      <c r="N168" s="297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  <c r="Z168" s="292"/>
    </row>
    <row r="169" spans="13:26" x14ac:dyDescent="0.2">
      <c r="M169" s="292"/>
      <c r="N169" s="297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  <c r="Z169" s="292"/>
    </row>
    <row r="170" spans="13:26" x14ac:dyDescent="0.2">
      <c r="M170" s="292"/>
      <c r="N170" s="297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  <c r="Z170" s="292"/>
    </row>
    <row r="171" spans="13:26" x14ac:dyDescent="0.2">
      <c r="M171" s="292"/>
      <c r="N171" s="297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  <c r="Z171" s="292"/>
    </row>
    <row r="172" spans="13:26" x14ac:dyDescent="0.2">
      <c r="M172" s="292"/>
      <c r="N172" s="297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  <c r="Z172" s="292"/>
    </row>
    <row r="173" spans="13:26" x14ac:dyDescent="0.2">
      <c r="M173" s="292"/>
      <c r="N173" s="297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  <c r="Z173" s="292"/>
    </row>
    <row r="174" spans="13:26" x14ac:dyDescent="0.2">
      <c r="M174" s="292"/>
      <c r="N174" s="297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  <c r="Z174" s="292"/>
    </row>
    <row r="175" spans="13:26" x14ac:dyDescent="0.2">
      <c r="M175" s="292"/>
      <c r="N175" s="297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  <c r="Z175" s="292"/>
    </row>
    <row r="176" spans="13:26" x14ac:dyDescent="0.2">
      <c r="M176" s="292"/>
      <c r="N176" s="297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  <c r="Z176" s="292"/>
    </row>
    <row r="177" spans="13:26" x14ac:dyDescent="0.2">
      <c r="M177" s="292"/>
      <c r="N177" s="297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  <c r="Z177" s="292"/>
    </row>
    <row r="178" spans="13:26" x14ac:dyDescent="0.2">
      <c r="M178" s="292"/>
      <c r="N178" s="297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  <c r="Z178" s="292"/>
    </row>
    <row r="179" spans="13:26" x14ac:dyDescent="0.2">
      <c r="M179" s="292"/>
      <c r="N179" s="297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  <c r="Z179" s="292"/>
    </row>
    <row r="180" spans="13:26" x14ac:dyDescent="0.2">
      <c r="M180" s="292"/>
      <c r="N180" s="297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  <c r="Z180" s="292"/>
    </row>
    <row r="181" spans="13:26" x14ac:dyDescent="0.2">
      <c r="M181" s="292"/>
      <c r="N181" s="297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  <c r="Z181" s="292"/>
    </row>
    <row r="182" spans="13:26" x14ac:dyDescent="0.2">
      <c r="M182" s="292"/>
      <c r="N182" s="297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  <c r="Z182" s="292"/>
    </row>
    <row r="183" spans="13:26" x14ac:dyDescent="0.2">
      <c r="M183" s="292"/>
      <c r="N183" s="297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  <c r="Z183" s="292"/>
    </row>
    <row r="184" spans="13:26" x14ac:dyDescent="0.2">
      <c r="M184" s="292"/>
      <c r="N184" s="297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  <c r="Z184" s="292"/>
    </row>
    <row r="185" spans="13:26" x14ac:dyDescent="0.2">
      <c r="M185" s="292"/>
      <c r="N185" s="297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  <c r="Z185" s="292"/>
    </row>
    <row r="186" spans="13:26" x14ac:dyDescent="0.2">
      <c r="M186" s="292"/>
      <c r="N186" s="297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  <c r="Z186" s="292"/>
    </row>
    <row r="187" spans="13:26" x14ac:dyDescent="0.2">
      <c r="M187" s="292"/>
      <c r="N187" s="297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  <c r="Z187" s="292"/>
    </row>
    <row r="188" spans="13:26" x14ac:dyDescent="0.2">
      <c r="M188" s="292"/>
      <c r="N188" s="297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  <c r="Z188" s="292"/>
    </row>
    <row r="189" spans="13:26" x14ac:dyDescent="0.2">
      <c r="M189" s="292"/>
      <c r="N189" s="297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  <c r="Z189" s="292"/>
    </row>
    <row r="190" spans="13:26" x14ac:dyDescent="0.2">
      <c r="M190" s="292"/>
      <c r="N190" s="297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  <c r="Z190" s="292"/>
    </row>
    <row r="191" spans="13:26" x14ac:dyDescent="0.2">
      <c r="M191" s="292"/>
      <c r="N191" s="297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  <c r="Z191" s="292"/>
    </row>
    <row r="192" spans="13:26" x14ac:dyDescent="0.2">
      <c r="M192" s="292"/>
      <c r="N192" s="297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  <c r="Z192" s="292"/>
    </row>
    <row r="193" spans="13:26" x14ac:dyDescent="0.2">
      <c r="M193" s="292"/>
      <c r="N193" s="297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  <c r="Z193" s="292"/>
    </row>
    <row r="194" spans="13:26" x14ac:dyDescent="0.2">
      <c r="M194" s="292"/>
      <c r="N194" s="297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  <c r="Z194" s="292"/>
    </row>
    <row r="195" spans="13:26" x14ac:dyDescent="0.2">
      <c r="M195" s="292"/>
      <c r="N195" s="297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  <c r="Z195" s="292"/>
    </row>
    <row r="196" spans="13:26" x14ac:dyDescent="0.2">
      <c r="M196" s="292"/>
      <c r="N196" s="297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  <c r="Z196" s="292"/>
    </row>
    <row r="197" spans="13:26" x14ac:dyDescent="0.2">
      <c r="M197" s="292"/>
      <c r="N197" s="297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  <c r="Z197" s="292"/>
    </row>
    <row r="198" spans="13:26" x14ac:dyDescent="0.2">
      <c r="M198" s="292"/>
      <c r="N198" s="297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  <c r="Z198" s="292"/>
    </row>
    <row r="199" spans="13:26" x14ac:dyDescent="0.2">
      <c r="M199" s="292"/>
      <c r="N199" s="297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  <c r="Z199" s="292"/>
    </row>
    <row r="200" spans="13:26" x14ac:dyDescent="0.2">
      <c r="M200" s="292"/>
      <c r="N200" s="297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  <c r="Z200" s="292"/>
    </row>
    <row r="201" spans="13:26" x14ac:dyDescent="0.2">
      <c r="M201" s="292"/>
      <c r="N201" s="297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  <c r="Z201" s="292"/>
    </row>
    <row r="202" spans="13:26" x14ac:dyDescent="0.2">
      <c r="M202" s="292"/>
      <c r="N202" s="297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  <c r="Z202" s="292"/>
    </row>
    <row r="203" spans="13:26" x14ac:dyDescent="0.2">
      <c r="M203" s="292"/>
      <c r="N203" s="297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  <c r="Z203" s="292"/>
    </row>
    <row r="204" spans="13:26" x14ac:dyDescent="0.2">
      <c r="M204" s="292"/>
      <c r="N204" s="297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  <c r="Z204" s="292"/>
    </row>
    <row r="205" spans="13:26" x14ac:dyDescent="0.2">
      <c r="M205" s="292"/>
      <c r="N205" s="297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  <c r="Z205" s="292"/>
    </row>
    <row r="206" spans="13:26" x14ac:dyDescent="0.2">
      <c r="M206" s="292"/>
      <c r="N206" s="297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  <c r="Z206" s="292"/>
    </row>
    <row r="207" spans="13:26" x14ac:dyDescent="0.2">
      <c r="M207" s="292"/>
      <c r="N207" s="297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  <c r="Z207" s="292"/>
    </row>
    <row r="208" spans="13:26" x14ac:dyDescent="0.2">
      <c r="M208" s="292"/>
      <c r="N208" s="297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  <c r="Z208" s="292"/>
    </row>
    <row r="209" spans="13:26" x14ac:dyDescent="0.2">
      <c r="M209" s="292"/>
      <c r="N209" s="297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  <c r="Z209" s="292"/>
    </row>
    <row r="210" spans="13:26" x14ac:dyDescent="0.2">
      <c r="M210" s="292"/>
      <c r="N210" s="297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  <c r="Z210" s="292"/>
    </row>
    <row r="211" spans="13:26" x14ac:dyDescent="0.2">
      <c r="M211" s="292"/>
      <c r="N211" s="297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  <c r="Z211" s="292"/>
    </row>
    <row r="212" spans="13:26" x14ac:dyDescent="0.2">
      <c r="M212" s="292"/>
      <c r="N212" s="297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  <c r="Z212" s="292"/>
    </row>
    <row r="213" spans="13:26" x14ac:dyDescent="0.2">
      <c r="M213" s="292"/>
      <c r="N213" s="297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  <c r="Z213" s="292"/>
    </row>
    <row r="214" spans="13:26" x14ac:dyDescent="0.2">
      <c r="M214" s="292"/>
      <c r="N214" s="297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  <c r="Z214" s="292"/>
    </row>
    <row r="215" spans="13:26" x14ac:dyDescent="0.2">
      <c r="M215" s="292"/>
      <c r="N215" s="297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  <c r="Z215" s="292"/>
    </row>
    <row r="216" spans="13:26" x14ac:dyDescent="0.2">
      <c r="M216" s="292"/>
      <c r="N216" s="297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  <c r="Z216" s="292"/>
    </row>
    <row r="217" spans="13:26" x14ac:dyDescent="0.2">
      <c r="M217" s="292"/>
      <c r="N217" s="297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  <c r="Z217" s="292"/>
    </row>
    <row r="218" spans="13:26" x14ac:dyDescent="0.2">
      <c r="M218" s="292"/>
      <c r="N218" s="297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  <c r="Z218" s="292"/>
    </row>
    <row r="219" spans="13:26" x14ac:dyDescent="0.2">
      <c r="M219" s="292"/>
      <c r="N219" s="297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  <c r="Z219" s="292"/>
    </row>
    <row r="220" spans="13:26" x14ac:dyDescent="0.2">
      <c r="M220" s="292"/>
      <c r="N220" s="297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  <c r="Z220" s="292"/>
    </row>
    <row r="221" spans="13:26" x14ac:dyDescent="0.2">
      <c r="M221" s="292"/>
      <c r="N221" s="297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  <c r="Z221" s="292"/>
    </row>
    <row r="222" spans="13:26" x14ac:dyDescent="0.2">
      <c r="M222" s="292"/>
      <c r="N222" s="297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  <c r="Z222" s="292"/>
    </row>
    <row r="223" spans="13:26" x14ac:dyDescent="0.2">
      <c r="M223" s="292"/>
      <c r="N223" s="297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  <c r="Z223" s="292"/>
    </row>
    <row r="224" spans="13:26" x14ac:dyDescent="0.2">
      <c r="M224" s="292"/>
      <c r="N224" s="297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  <c r="Z224" s="292"/>
    </row>
    <row r="225" spans="13:26" x14ac:dyDescent="0.2">
      <c r="M225" s="292"/>
      <c r="N225" s="297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  <c r="Z225" s="292"/>
    </row>
    <row r="226" spans="13:26" x14ac:dyDescent="0.2">
      <c r="M226" s="292"/>
      <c r="N226" s="297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  <c r="Z226" s="292"/>
    </row>
    <row r="227" spans="13:26" x14ac:dyDescent="0.2">
      <c r="M227" s="292"/>
      <c r="N227" s="297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  <c r="Z227" s="292"/>
    </row>
    <row r="228" spans="13:26" x14ac:dyDescent="0.2">
      <c r="M228" s="292"/>
      <c r="N228" s="297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  <c r="Z228" s="292"/>
    </row>
    <row r="229" spans="13:26" x14ac:dyDescent="0.2">
      <c r="M229" s="292"/>
      <c r="N229" s="297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  <c r="Z229" s="292"/>
    </row>
    <row r="230" spans="13:26" x14ac:dyDescent="0.2">
      <c r="M230" s="292"/>
      <c r="N230" s="297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  <c r="Z230" s="292"/>
    </row>
    <row r="231" spans="13:26" x14ac:dyDescent="0.2">
      <c r="M231" s="292"/>
      <c r="N231" s="297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  <c r="Z231" s="292"/>
    </row>
    <row r="232" spans="13:26" x14ac:dyDescent="0.2">
      <c r="M232" s="292"/>
      <c r="N232" s="297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  <c r="Z232" s="292"/>
    </row>
    <row r="233" spans="13:26" x14ac:dyDescent="0.2">
      <c r="M233" s="292"/>
      <c r="N233" s="297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  <c r="Z233" s="292"/>
    </row>
    <row r="234" spans="13:26" x14ac:dyDescent="0.2">
      <c r="M234" s="292"/>
      <c r="N234" s="297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  <c r="Z234" s="292"/>
    </row>
    <row r="235" spans="13:26" x14ac:dyDescent="0.2">
      <c r="M235" s="292"/>
      <c r="N235" s="297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  <c r="Z235" s="292"/>
    </row>
    <row r="236" spans="13:26" x14ac:dyDescent="0.2">
      <c r="M236" s="292"/>
      <c r="N236" s="297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  <c r="Z236" s="292"/>
    </row>
    <row r="237" spans="13:26" x14ac:dyDescent="0.2">
      <c r="M237" s="292"/>
      <c r="N237" s="297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  <c r="Z237" s="292"/>
    </row>
    <row r="238" spans="13:26" x14ac:dyDescent="0.2">
      <c r="M238" s="292"/>
      <c r="N238" s="297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  <c r="Z238" s="292"/>
    </row>
    <row r="239" spans="13:26" x14ac:dyDescent="0.2">
      <c r="M239" s="292"/>
      <c r="N239" s="297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  <c r="Z239" s="292"/>
    </row>
    <row r="240" spans="13:26" x14ac:dyDescent="0.2">
      <c r="M240" s="292"/>
      <c r="N240" s="297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  <c r="Z240" s="292"/>
    </row>
    <row r="241" spans="13:26" x14ac:dyDescent="0.2">
      <c r="M241" s="292"/>
      <c r="N241" s="297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  <c r="Z241" s="292"/>
    </row>
    <row r="242" spans="13:26" x14ac:dyDescent="0.2">
      <c r="M242" s="292"/>
      <c r="N242" s="297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  <c r="Z242" s="292"/>
    </row>
    <row r="243" spans="13:26" x14ac:dyDescent="0.2">
      <c r="M243" s="292"/>
      <c r="N243" s="297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  <c r="Z243" s="292"/>
    </row>
    <row r="244" spans="13:26" x14ac:dyDescent="0.2">
      <c r="M244" s="292"/>
      <c r="N244" s="297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  <c r="Z244" s="292"/>
    </row>
    <row r="245" spans="13:26" x14ac:dyDescent="0.2">
      <c r="M245" s="292"/>
      <c r="N245" s="297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  <c r="Z245" s="292"/>
    </row>
    <row r="246" spans="13:26" x14ac:dyDescent="0.2">
      <c r="M246" s="292"/>
      <c r="N246" s="297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  <c r="Z246" s="292"/>
    </row>
    <row r="247" spans="13:26" x14ac:dyDescent="0.2">
      <c r="M247" s="292"/>
      <c r="N247" s="297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  <c r="Z247" s="292"/>
    </row>
    <row r="248" spans="13:26" x14ac:dyDescent="0.2">
      <c r="M248" s="292"/>
      <c r="N248" s="297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  <c r="Z248" s="292"/>
    </row>
    <row r="249" spans="13:26" x14ac:dyDescent="0.2">
      <c r="M249" s="292"/>
      <c r="N249" s="297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  <c r="Z249" s="292"/>
    </row>
    <row r="250" spans="13:26" x14ac:dyDescent="0.2">
      <c r="M250" s="292"/>
      <c r="N250" s="297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  <c r="Z250" s="292"/>
    </row>
    <row r="251" spans="13:26" x14ac:dyDescent="0.2">
      <c r="M251" s="292"/>
      <c r="N251" s="297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  <c r="Z251" s="292"/>
    </row>
    <row r="252" spans="13:26" x14ac:dyDescent="0.2">
      <c r="M252" s="292"/>
      <c r="N252" s="297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  <c r="Z252" s="292"/>
    </row>
    <row r="253" spans="13:26" x14ac:dyDescent="0.2">
      <c r="M253" s="292"/>
      <c r="N253" s="297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  <c r="Z253" s="292"/>
    </row>
    <row r="254" spans="13:26" x14ac:dyDescent="0.2">
      <c r="M254" s="292"/>
      <c r="N254" s="297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  <c r="Z254" s="292"/>
    </row>
    <row r="255" spans="13:26" x14ac:dyDescent="0.2">
      <c r="M255" s="292"/>
      <c r="N255" s="297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  <c r="Z255" s="292"/>
    </row>
    <row r="256" spans="13:26" x14ac:dyDescent="0.2">
      <c r="M256" s="292"/>
      <c r="N256" s="297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  <c r="Z256" s="292"/>
    </row>
    <row r="257" spans="13:26" x14ac:dyDescent="0.2">
      <c r="M257" s="292"/>
      <c r="N257" s="297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  <c r="Z257" s="292"/>
    </row>
    <row r="258" spans="13:26" x14ac:dyDescent="0.2">
      <c r="M258" s="292"/>
      <c r="N258" s="297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  <c r="Z258" s="292"/>
    </row>
    <row r="259" spans="13:26" x14ac:dyDescent="0.2">
      <c r="M259" s="292"/>
      <c r="N259" s="297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  <c r="Z259" s="292"/>
    </row>
    <row r="260" spans="13:26" x14ac:dyDescent="0.2">
      <c r="M260" s="292"/>
      <c r="N260" s="297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  <c r="Z260" s="292"/>
    </row>
    <row r="261" spans="13:26" x14ac:dyDescent="0.2">
      <c r="M261" s="292"/>
      <c r="N261" s="297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  <c r="Z261" s="292"/>
    </row>
    <row r="262" spans="13:26" x14ac:dyDescent="0.2">
      <c r="M262" s="292"/>
      <c r="N262" s="297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  <c r="Z262" s="292"/>
    </row>
    <row r="263" spans="13:26" x14ac:dyDescent="0.2">
      <c r="M263" s="292"/>
      <c r="N263" s="297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  <c r="Z263" s="292"/>
    </row>
    <row r="264" spans="13:26" x14ac:dyDescent="0.2">
      <c r="M264" s="292"/>
      <c r="N264" s="297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  <c r="Z264" s="292"/>
    </row>
    <row r="265" spans="13:26" x14ac:dyDescent="0.2">
      <c r="M265" s="292"/>
      <c r="N265" s="297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  <c r="Z265" s="292"/>
    </row>
    <row r="266" spans="13:26" x14ac:dyDescent="0.2">
      <c r="M266" s="292"/>
      <c r="N266" s="297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  <c r="Z266" s="292"/>
    </row>
    <row r="267" spans="13:26" x14ac:dyDescent="0.2">
      <c r="M267" s="292"/>
      <c r="N267" s="297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  <c r="Z267" s="292"/>
    </row>
    <row r="268" spans="13:26" x14ac:dyDescent="0.2">
      <c r="M268" s="292"/>
      <c r="N268" s="297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  <c r="Z268" s="292"/>
    </row>
    <row r="269" spans="13:26" x14ac:dyDescent="0.2">
      <c r="M269" s="292"/>
      <c r="N269" s="297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  <c r="Z269" s="292"/>
    </row>
    <row r="270" spans="13:26" x14ac:dyDescent="0.2">
      <c r="M270" s="292"/>
      <c r="N270" s="297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  <c r="Z270" s="292"/>
    </row>
    <row r="271" spans="13:26" x14ac:dyDescent="0.2">
      <c r="M271" s="292"/>
      <c r="N271" s="297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  <c r="Z271" s="292"/>
    </row>
    <row r="272" spans="13:26" x14ac:dyDescent="0.2">
      <c r="M272" s="292"/>
      <c r="N272" s="297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  <c r="Z272" s="292"/>
    </row>
    <row r="273" spans="13:26" x14ac:dyDescent="0.2">
      <c r="M273" s="292"/>
      <c r="N273" s="297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  <c r="Z273" s="292"/>
    </row>
    <row r="274" spans="13:26" x14ac:dyDescent="0.2">
      <c r="M274" s="292"/>
      <c r="N274" s="297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  <c r="Z274" s="292"/>
    </row>
    <row r="275" spans="13:26" x14ac:dyDescent="0.2">
      <c r="M275" s="292"/>
      <c r="N275" s="297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  <c r="Z275" s="292"/>
    </row>
    <row r="276" spans="13:26" x14ac:dyDescent="0.2">
      <c r="M276" s="292"/>
      <c r="N276" s="297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  <c r="Z276" s="292"/>
    </row>
    <row r="277" spans="13:26" x14ac:dyDescent="0.2">
      <c r="M277" s="292"/>
      <c r="N277" s="297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  <c r="Z277" s="292"/>
    </row>
    <row r="278" spans="13:26" x14ac:dyDescent="0.2">
      <c r="M278" s="292"/>
      <c r="N278" s="297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  <c r="Z278" s="292"/>
    </row>
    <row r="279" spans="13:26" x14ac:dyDescent="0.2">
      <c r="M279" s="292"/>
      <c r="N279" s="297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  <c r="Z279" s="292"/>
    </row>
    <row r="280" spans="13:26" x14ac:dyDescent="0.2">
      <c r="M280" s="292"/>
      <c r="N280" s="297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  <c r="Z280" s="292"/>
    </row>
    <row r="281" spans="13:26" x14ac:dyDescent="0.2">
      <c r="M281" s="292"/>
      <c r="N281" s="297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  <c r="Z281" s="292"/>
    </row>
    <row r="282" spans="13:26" x14ac:dyDescent="0.2">
      <c r="M282" s="292"/>
      <c r="N282" s="297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  <c r="Z282" s="292"/>
    </row>
    <row r="283" spans="13:26" x14ac:dyDescent="0.2">
      <c r="M283" s="292"/>
      <c r="N283" s="297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  <c r="Z283" s="292"/>
    </row>
    <row r="284" spans="13:26" x14ac:dyDescent="0.2">
      <c r="M284" s="292"/>
      <c r="N284" s="297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  <c r="Z284" s="292"/>
    </row>
    <row r="285" spans="13:26" x14ac:dyDescent="0.2">
      <c r="M285" s="292"/>
      <c r="N285" s="297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  <c r="Z285" s="292"/>
    </row>
    <row r="286" spans="13:26" x14ac:dyDescent="0.2">
      <c r="M286" s="292"/>
      <c r="N286" s="297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  <c r="Z286" s="292"/>
    </row>
    <row r="287" spans="13:26" x14ac:dyDescent="0.2">
      <c r="M287" s="292"/>
      <c r="N287" s="297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  <c r="Z287" s="292"/>
    </row>
    <row r="288" spans="13:26" x14ac:dyDescent="0.2">
      <c r="M288" s="292"/>
      <c r="N288" s="297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  <c r="Z288" s="292"/>
    </row>
    <row r="289" spans="13:26" x14ac:dyDescent="0.2">
      <c r="M289" s="292"/>
      <c r="N289" s="297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  <c r="Z289" s="292"/>
    </row>
    <row r="290" spans="13:26" x14ac:dyDescent="0.2">
      <c r="M290" s="292"/>
      <c r="N290" s="297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  <c r="Z290" s="292"/>
    </row>
    <row r="291" spans="13:26" x14ac:dyDescent="0.2">
      <c r="M291" s="292"/>
      <c r="N291" s="297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  <c r="Z291" s="292"/>
    </row>
    <row r="292" spans="13:26" x14ac:dyDescent="0.2">
      <c r="M292" s="292"/>
      <c r="N292" s="297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  <c r="Z292" s="292"/>
    </row>
    <row r="293" spans="13:26" x14ac:dyDescent="0.2">
      <c r="M293" s="292"/>
      <c r="N293" s="297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  <c r="Z293" s="292"/>
    </row>
    <row r="294" spans="13:26" x14ac:dyDescent="0.2">
      <c r="M294" s="292"/>
      <c r="N294" s="297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  <c r="Z294" s="292"/>
    </row>
    <row r="295" spans="13:26" x14ac:dyDescent="0.2">
      <c r="M295" s="292"/>
      <c r="N295" s="297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  <c r="Z295" s="292"/>
    </row>
    <row r="296" spans="13:26" x14ac:dyDescent="0.2">
      <c r="M296" s="292"/>
      <c r="N296" s="297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  <c r="Z296" s="292"/>
    </row>
    <row r="297" spans="13:26" x14ac:dyDescent="0.2">
      <c r="M297" s="292"/>
      <c r="N297" s="297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  <c r="Z297" s="292"/>
    </row>
    <row r="298" spans="13:26" x14ac:dyDescent="0.2">
      <c r="M298" s="292"/>
      <c r="N298" s="297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  <c r="Z298" s="292"/>
    </row>
    <row r="299" spans="13:26" x14ac:dyDescent="0.2">
      <c r="M299" s="292"/>
      <c r="N299" s="297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  <c r="Z299" s="292"/>
    </row>
    <row r="300" spans="13:26" x14ac:dyDescent="0.2">
      <c r="M300" s="292"/>
      <c r="N300" s="297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  <c r="Z300" s="292"/>
    </row>
    <row r="301" spans="13:26" x14ac:dyDescent="0.2">
      <c r="M301" s="292"/>
      <c r="N301" s="297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  <c r="Z301" s="292"/>
    </row>
    <row r="302" spans="13:26" x14ac:dyDescent="0.2">
      <c r="M302" s="292"/>
      <c r="N302" s="297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  <c r="Z302" s="292"/>
    </row>
    <row r="303" spans="13:26" x14ac:dyDescent="0.2">
      <c r="M303" s="292"/>
      <c r="N303" s="297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  <c r="Z303" s="292"/>
    </row>
    <row r="304" spans="13:26" x14ac:dyDescent="0.2">
      <c r="M304" s="292"/>
      <c r="N304" s="297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  <c r="Z304" s="292"/>
    </row>
    <row r="305" spans="13:26" x14ac:dyDescent="0.2">
      <c r="M305" s="292"/>
      <c r="N305" s="297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  <c r="Z305" s="292"/>
    </row>
    <row r="306" spans="13:26" x14ac:dyDescent="0.2">
      <c r="M306" s="292"/>
      <c r="N306" s="297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  <c r="Z306" s="292"/>
    </row>
    <row r="307" spans="13:26" x14ac:dyDescent="0.2">
      <c r="M307" s="292"/>
      <c r="N307" s="297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  <c r="Z307" s="292"/>
    </row>
    <row r="308" spans="13:26" x14ac:dyDescent="0.2">
      <c r="M308" s="292"/>
      <c r="N308" s="297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  <c r="Z308" s="292"/>
    </row>
    <row r="309" spans="13:26" x14ac:dyDescent="0.2">
      <c r="M309" s="292"/>
      <c r="N309" s="297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  <c r="Z309" s="292"/>
    </row>
    <row r="310" spans="13:26" x14ac:dyDescent="0.2">
      <c r="M310" s="292"/>
      <c r="N310" s="297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  <c r="Z310" s="292"/>
    </row>
    <row r="311" spans="13:26" x14ac:dyDescent="0.2">
      <c r="M311" s="292"/>
      <c r="N311" s="297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  <c r="Z311" s="292"/>
    </row>
    <row r="312" spans="13:26" x14ac:dyDescent="0.2">
      <c r="M312" s="292"/>
      <c r="N312" s="297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  <c r="Z312" s="292"/>
    </row>
    <row r="313" spans="13:26" x14ac:dyDescent="0.2">
      <c r="M313" s="292"/>
      <c r="N313" s="297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  <c r="Z313" s="292"/>
    </row>
    <row r="314" spans="13:26" x14ac:dyDescent="0.2">
      <c r="M314" s="292"/>
      <c r="N314" s="297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  <c r="Z314" s="292"/>
    </row>
    <row r="315" spans="13:26" x14ac:dyDescent="0.2">
      <c r="M315" s="292"/>
      <c r="N315" s="297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  <c r="Z315" s="292"/>
    </row>
    <row r="316" spans="13:26" x14ac:dyDescent="0.2">
      <c r="M316" s="292"/>
      <c r="N316" s="297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  <c r="Z316" s="292"/>
    </row>
    <row r="317" spans="13:26" x14ac:dyDescent="0.2">
      <c r="M317" s="292"/>
      <c r="N317" s="297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  <c r="Z317" s="292"/>
    </row>
    <row r="318" spans="13:26" x14ac:dyDescent="0.2">
      <c r="M318" s="292"/>
      <c r="N318" s="297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  <c r="Z318" s="292"/>
    </row>
    <row r="319" spans="13:26" x14ac:dyDescent="0.2">
      <c r="M319" s="292"/>
      <c r="N319" s="297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  <c r="Z319" s="292"/>
    </row>
    <row r="320" spans="13:26" x14ac:dyDescent="0.2">
      <c r="M320" s="292"/>
      <c r="N320" s="297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  <c r="Z320" s="292"/>
    </row>
    <row r="321" spans="13:26" x14ac:dyDescent="0.2">
      <c r="M321" s="292"/>
      <c r="N321" s="297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  <c r="Z321" s="292"/>
    </row>
    <row r="322" spans="13:26" x14ac:dyDescent="0.2">
      <c r="M322" s="292"/>
      <c r="N322" s="297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  <c r="Z322" s="292"/>
    </row>
    <row r="323" spans="13:26" x14ac:dyDescent="0.2">
      <c r="M323" s="292"/>
      <c r="N323" s="297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  <c r="Z323" s="292"/>
    </row>
    <row r="324" spans="13:26" x14ac:dyDescent="0.2">
      <c r="M324" s="292"/>
      <c r="N324" s="297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  <c r="Z324" s="292"/>
    </row>
    <row r="325" spans="13:26" x14ac:dyDescent="0.2">
      <c r="M325" s="292"/>
      <c r="N325" s="297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  <c r="Z325" s="292"/>
    </row>
    <row r="326" spans="13:26" x14ac:dyDescent="0.2">
      <c r="M326" s="292"/>
      <c r="N326" s="297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  <c r="Z326" s="292"/>
    </row>
    <row r="327" spans="13:26" x14ac:dyDescent="0.2">
      <c r="M327" s="292"/>
      <c r="N327" s="297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  <c r="Z327" s="292"/>
    </row>
    <row r="328" spans="13:26" x14ac:dyDescent="0.2">
      <c r="M328" s="292"/>
      <c r="N328" s="297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  <c r="Z328" s="292"/>
    </row>
    <row r="329" spans="13:26" x14ac:dyDescent="0.2">
      <c r="M329" s="292"/>
      <c r="N329" s="297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  <c r="Z329" s="292"/>
    </row>
    <row r="330" spans="13:26" x14ac:dyDescent="0.2">
      <c r="M330" s="292"/>
      <c r="N330" s="297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  <c r="Z330" s="292"/>
    </row>
    <row r="331" spans="13:26" x14ac:dyDescent="0.2">
      <c r="M331" s="292"/>
      <c r="N331" s="297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  <c r="Z331" s="292"/>
    </row>
    <row r="332" spans="13:26" x14ac:dyDescent="0.2">
      <c r="M332" s="292"/>
      <c r="N332" s="297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  <c r="Z332" s="292"/>
    </row>
    <row r="333" spans="13:26" x14ac:dyDescent="0.2">
      <c r="M333" s="292"/>
      <c r="N333" s="297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  <c r="Z333" s="292"/>
    </row>
    <row r="334" spans="13:26" x14ac:dyDescent="0.2">
      <c r="M334" s="292"/>
      <c r="N334" s="297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  <c r="Z334" s="292"/>
    </row>
    <row r="335" spans="13:26" x14ac:dyDescent="0.2">
      <c r="M335" s="292"/>
      <c r="N335" s="297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  <c r="Z335" s="292"/>
    </row>
    <row r="336" spans="13:26" x14ac:dyDescent="0.2">
      <c r="M336" s="292"/>
      <c r="N336" s="297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  <c r="Z336" s="292"/>
    </row>
    <row r="337" spans="13:26" x14ac:dyDescent="0.2">
      <c r="M337" s="292"/>
      <c r="N337" s="297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  <c r="Z337" s="292"/>
    </row>
    <row r="338" spans="13:26" x14ac:dyDescent="0.2">
      <c r="M338" s="292"/>
      <c r="N338" s="297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  <c r="Z338" s="292"/>
    </row>
    <row r="339" spans="13:26" x14ac:dyDescent="0.2">
      <c r="M339" s="292"/>
      <c r="N339" s="297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  <c r="Z339" s="292"/>
    </row>
    <row r="340" spans="13:26" x14ac:dyDescent="0.2">
      <c r="M340" s="292"/>
      <c r="N340" s="297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  <c r="Z340" s="292"/>
    </row>
    <row r="341" spans="13:26" x14ac:dyDescent="0.2">
      <c r="M341" s="292"/>
      <c r="N341" s="297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  <c r="Z341" s="292"/>
    </row>
    <row r="342" spans="13:26" x14ac:dyDescent="0.2">
      <c r="M342" s="292"/>
      <c r="N342" s="297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  <c r="Z342" s="292"/>
    </row>
    <row r="343" spans="13:26" x14ac:dyDescent="0.2">
      <c r="M343" s="292"/>
      <c r="N343" s="297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  <c r="Z343" s="292"/>
    </row>
    <row r="344" spans="13:26" x14ac:dyDescent="0.2">
      <c r="M344" s="292"/>
      <c r="N344" s="297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  <c r="Z344" s="292"/>
    </row>
    <row r="345" spans="13:26" x14ac:dyDescent="0.2">
      <c r="M345" s="292"/>
      <c r="N345" s="297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  <c r="Z345" s="292"/>
    </row>
    <row r="346" spans="13:26" x14ac:dyDescent="0.2">
      <c r="M346" s="292"/>
      <c r="N346" s="297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  <c r="Z346" s="292"/>
    </row>
    <row r="347" spans="13:26" x14ac:dyDescent="0.2">
      <c r="M347" s="292"/>
      <c r="N347" s="297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  <c r="Z347" s="292"/>
    </row>
    <row r="348" spans="13:26" x14ac:dyDescent="0.2">
      <c r="M348" s="292"/>
      <c r="N348" s="297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  <c r="Z348" s="292"/>
    </row>
    <row r="349" spans="13:26" x14ac:dyDescent="0.2">
      <c r="M349" s="292"/>
      <c r="N349" s="297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  <c r="Z349" s="292"/>
    </row>
    <row r="350" spans="13:26" x14ac:dyDescent="0.2">
      <c r="M350" s="292"/>
      <c r="N350" s="297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  <c r="Z350" s="292"/>
    </row>
    <row r="351" spans="13:26" x14ac:dyDescent="0.2">
      <c r="M351" s="292"/>
      <c r="N351" s="297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  <c r="Z351" s="292"/>
    </row>
    <row r="352" spans="13:26" x14ac:dyDescent="0.2">
      <c r="M352" s="292"/>
      <c r="N352" s="297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  <c r="Z352" s="292"/>
    </row>
    <row r="353" spans="13:26" x14ac:dyDescent="0.2">
      <c r="M353" s="292"/>
      <c r="N353" s="297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  <c r="Z353" s="292"/>
    </row>
    <row r="354" spans="13:26" x14ac:dyDescent="0.2">
      <c r="M354" s="292"/>
      <c r="N354" s="297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  <c r="Z354" s="292"/>
    </row>
    <row r="355" spans="13:26" x14ac:dyDescent="0.2">
      <c r="M355" s="292"/>
      <c r="N355" s="297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  <c r="Z355" s="292"/>
    </row>
    <row r="356" spans="13:26" x14ac:dyDescent="0.2">
      <c r="M356" s="292"/>
      <c r="N356" s="297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  <c r="Z356" s="292"/>
    </row>
    <row r="357" spans="13:26" x14ac:dyDescent="0.2">
      <c r="M357" s="292"/>
      <c r="N357" s="297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  <c r="Z357" s="292"/>
    </row>
    <row r="358" spans="13:26" x14ac:dyDescent="0.2">
      <c r="M358" s="292"/>
      <c r="N358" s="297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  <c r="Z358" s="292"/>
    </row>
    <row r="359" spans="13:26" x14ac:dyDescent="0.2">
      <c r="M359" s="292"/>
      <c r="N359" s="297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  <c r="Z359" s="292"/>
    </row>
    <row r="360" spans="13:26" x14ac:dyDescent="0.2">
      <c r="M360" s="292"/>
      <c r="N360" s="297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  <c r="Z360" s="292"/>
    </row>
    <row r="361" spans="13:26" x14ac:dyDescent="0.2">
      <c r="M361" s="292"/>
      <c r="N361" s="297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  <c r="Z361" s="292"/>
    </row>
    <row r="362" spans="13:26" x14ac:dyDescent="0.2">
      <c r="M362" s="292"/>
      <c r="N362" s="297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  <c r="Z362" s="292"/>
    </row>
    <row r="363" spans="13:26" x14ac:dyDescent="0.2">
      <c r="M363" s="292"/>
      <c r="N363" s="297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  <c r="Z363" s="292"/>
    </row>
    <row r="364" spans="13:26" x14ac:dyDescent="0.2">
      <c r="M364" s="292"/>
      <c r="N364" s="297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  <c r="Z364" s="292"/>
    </row>
    <row r="365" spans="13:26" x14ac:dyDescent="0.2">
      <c r="M365" s="292"/>
      <c r="N365" s="297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  <c r="Z365" s="292"/>
    </row>
    <row r="366" spans="13:26" x14ac:dyDescent="0.2">
      <c r="M366" s="292"/>
      <c r="N366" s="297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  <c r="Z366" s="292"/>
    </row>
    <row r="367" spans="13:26" x14ac:dyDescent="0.2">
      <c r="M367" s="292"/>
      <c r="N367" s="297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  <c r="Z367" s="292"/>
    </row>
    <row r="368" spans="13:26" x14ac:dyDescent="0.2">
      <c r="M368" s="292"/>
      <c r="N368" s="297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  <c r="Z368" s="292"/>
    </row>
    <row r="369" spans="13:26" x14ac:dyDescent="0.2">
      <c r="M369" s="292"/>
      <c r="N369" s="297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  <c r="Z369" s="292"/>
    </row>
    <row r="370" spans="13:26" x14ac:dyDescent="0.2">
      <c r="M370" s="292"/>
      <c r="N370" s="297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  <c r="Z370" s="292"/>
    </row>
    <row r="371" spans="13:26" x14ac:dyDescent="0.2">
      <c r="M371" s="292"/>
      <c r="N371" s="297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  <c r="Z371" s="292"/>
    </row>
    <row r="372" spans="13:26" x14ac:dyDescent="0.2">
      <c r="M372" s="292"/>
      <c r="N372" s="297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  <c r="Z372" s="292"/>
    </row>
    <row r="373" spans="13:26" x14ac:dyDescent="0.2">
      <c r="M373" s="292"/>
      <c r="N373" s="297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  <c r="Z373" s="292"/>
    </row>
    <row r="374" spans="13:26" x14ac:dyDescent="0.2">
      <c r="M374" s="292"/>
      <c r="N374" s="297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  <c r="Z374" s="292"/>
    </row>
    <row r="375" spans="13:26" x14ac:dyDescent="0.2">
      <c r="M375" s="292"/>
      <c r="N375" s="297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  <c r="Z375" s="292"/>
    </row>
    <row r="376" spans="13:26" x14ac:dyDescent="0.2">
      <c r="M376" s="292"/>
      <c r="N376" s="297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  <c r="Z376" s="292"/>
    </row>
    <row r="377" spans="13:26" x14ac:dyDescent="0.2">
      <c r="M377" s="292"/>
      <c r="N377" s="297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  <c r="Z377" s="292"/>
    </row>
    <row r="378" spans="13:26" x14ac:dyDescent="0.2">
      <c r="M378" s="292"/>
      <c r="N378" s="297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  <c r="Z378" s="292"/>
    </row>
    <row r="379" spans="13:26" x14ac:dyDescent="0.2">
      <c r="M379" s="292"/>
      <c r="N379" s="297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  <c r="Z379" s="292"/>
    </row>
    <row r="380" spans="13:26" x14ac:dyDescent="0.2">
      <c r="M380" s="292"/>
      <c r="N380" s="297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  <c r="Z380" s="292"/>
    </row>
    <row r="381" spans="13:26" x14ac:dyDescent="0.2">
      <c r="M381" s="292"/>
      <c r="N381" s="297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  <c r="Z381" s="292"/>
    </row>
    <row r="382" spans="13:26" x14ac:dyDescent="0.2">
      <c r="M382" s="292"/>
      <c r="N382" s="297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  <c r="Z382" s="292"/>
    </row>
    <row r="383" spans="13:26" x14ac:dyDescent="0.2">
      <c r="M383" s="292"/>
      <c r="N383" s="297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  <c r="Z383" s="292"/>
    </row>
    <row r="384" spans="13:26" x14ac:dyDescent="0.2">
      <c r="M384" s="292"/>
      <c r="N384" s="297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  <c r="Z384" s="292"/>
    </row>
    <row r="385" spans="13:26" x14ac:dyDescent="0.2">
      <c r="M385" s="292"/>
      <c r="N385" s="297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  <c r="Z385" s="292"/>
    </row>
    <row r="386" spans="13:26" x14ac:dyDescent="0.2">
      <c r="M386" s="292"/>
      <c r="N386" s="297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  <c r="Z386" s="292"/>
    </row>
    <row r="387" spans="13:26" x14ac:dyDescent="0.2">
      <c r="M387" s="292"/>
      <c r="N387" s="297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  <c r="Z387" s="292"/>
    </row>
    <row r="388" spans="13:26" x14ac:dyDescent="0.2">
      <c r="M388" s="292"/>
      <c r="N388" s="297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  <c r="Z388" s="292"/>
    </row>
    <row r="389" spans="13:26" x14ac:dyDescent="0.2">
      <c r="M389" s="292"/>
      <c r="N389" s="297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  <c r="Z389" s="292"/>
    </row>
    <row r="390" spans="13:26" x14ac:dyDescent="0.2">
      <c r="M390" s="292"/>
      <c r="N390" s="297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  <c r="Z390" s="292"/>
    </row>
    <row r="391" spans="13:26" x14ac:dyDescent="0.2">
      <c r="M391" s="292"/>
      <c r="N391" s="297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  <c r="Z391" s="292"/>
    </row>
    <row r="392" spans="13:26" x14ac:dyDescent="0.2">
      <c r="M392" s="292"/>
      <c r="N392" s="297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  <c r="Z392" s="292"/>
    </row>
    <row r="393" spans="13:26" x14ac:dyDescent="0.2">
      <c r="M393" s="292"/>
      <c r="N393" s="297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  <c r="Z393" s="292"/>
    </row>
    <row r="394" spans="13:26" x14ac:dyDescent="0.2">
      <c r="M394" s="292"/>
      <c r="N394" s="297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  <c r="Z394" s="292"/>
    </row>
    <row r="395" spans="13:26" x14ac:dyDescent="0.2">
      <c r="M395" s="292"/>
      <c r="N395" s="297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  <c r="Z395" s="292"/>
    </row>
    <row r="396" spans="13:26" x14ac:dyDescent="0.2">
      <c r="M396" s="292"/>
      <c r="N396" s="297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  <c r="Z396" s="292"/>
    </row>
    <row r="397" spans="13:26" x14ac:dyDescent="0.2">
      <c r="M397" s="292"/>
      <c r="N397" s="297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  <c r="Z397" s="292"/>
    </row>
    <row r="398" spans="13:26" x14ac:dyDescent="0.2">
      <c r="M398" s="292"/>
      <c r="N398" s="297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  <c r="Z398" s="292"/>
    </row>
    <row r="399" spans="13:26" x14ac:dyDescent="0.2">
      <c r="M399" s="292"/>
      <c r="N399" s="297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  <c r="Z399" s="292"/>
    </row>
    <row r="400" spans="13:26" x14ac:dyDescent="0.2">
      <c r="M400" s="292"/>
      <c r="N400" s="297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  <c r="Z400" s="292"/>
    </row>
    <row r="401" spans="13:26" x14ac:dyDescent="0.2">
      <c r="M401" s="292"/>
      <c r="N401" s="297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  <c r="Z401" s="292"/>
    </row>
    <row r="402" spans="13:26" x14ac:dyDescent="0.2">
      <c r="M402" s="292"/>
      <c r="N402" s="297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  <c r="Z402" s="292"/>
    </row>
    <row r="403" spans="13:26" x14ac:dyDescent="0.2">
      <c r="M403" s="292"/>
      <c r="N403" s="297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  <c r="Z403" s="292"/>
    </row>
    <row r="404" spans="13:26" x14ac:dyDescent="0.2">
      <c r="M404" s="292"/>
      <c r="N404" s="297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  <c r="Z404" s="292"/>
    </row>
    <row r="405" spans="13:26" x14ac:dyDescent="0.2">
      <c r="M405" s="292"/>
      <c r="N405" s="297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  <c r="Z405" s="292"/>
    </row>
    <row r="406" spans="13:26" x14ac:dyDescent="0.2">
      <c r="M406" s="292"/>
      <c r="N406" s="297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  <c r="Z406" s="292"/>
    </row>
    <row r="407" spans="13:26" x14ac:dyDescent="0.2">
      <c r="M407" s="292"/>
      <c r="N407" s="297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  <c r="Z407" s="292"/>
    </row>
    <row r="408" spans="13:26" x14ac:dyDescent="0.2">
      <c r="M408" s="292"/>
      <c r="N408" s="297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  <c r="Z408" s="292"/>
    </row>
    <row r="409" spans="13:26" x14ac:dyDescent="0.2">
      <c r="M409" s="292"/>
      <c r="N409" s="297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  <c r="Z409" s="292"/>
    </row>
    <row r="410" spans="13:26" x14ac:dyDescent="0.2">
      <c r="M410" s="292"/>
      <c r="N410" s="297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  <c r="Z410" s="292"/>
    </row>
    <row r="411" spans="13:26" x14ac:dyDescent="0.2">
      <c r="M411" s="292"/>
      <c r="N411" s="297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  <c r="Z411" s="292"/>
    </row>
    <row r="412" spans="13:26" x14ac:dyDescent="0.2">
      <c r="M412" s="292"/>
      <c r="N412" s="297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  <c r="Z412" s="292"/>
    </row>
    <row r="413" spans="13:26" x14ac:dyDescent="0.2">
      <c r="M413" s="292"/>
      <c r="N413" s="297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  <c r="Z413" s="292"/>
    </row>
    <row r="414" spans="13:26" x14ac:dyDescent="0.2">
      <c r="M414" s="292"/>
      <c r="N414" s="297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  <c r="Z414" s="292"/>
    </row>
    <row r="415" spans="13:26" x14ac:dyDescent="0.2">
      <c r="M415" s="292"/>
      <c r="N415" s="297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  <c r="Z415" s="292"/>
    </row>
    <row r="416" spans="13:26" x14ac:dyDescent="0.2">
      <c r="M416" s="292"/>
      <c r="N416" s="297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  <c r="Z416" s="292"/>
    </row>
    <row r="417" spans="13:26" x14ac:dyDescent="0.2">
      <c r="M417" s="292"/>
      <c r="N417" s="297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  <c r="Z417" s="292"/>
    </row>
    <row r="418" spans="13:26" x14ac:dyDescent="0.2">
      <c r="M418" s="292"/>
      <c r="N418" s="297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  <c r="Z418" s="292"/>
    </row>
    <row r="419" spans="13:26" x14ac:dyDescent="0.2">
      <c r="M419" s="292"/>
      <c r="N419" s="297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  <c r="Z419" s="292"/>
    </row>
    <row r="420" spans="13:26" x14ac:dyDescent="0.2">
      <c r="M420" s="292"/>
      <c r="N420" s="297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  <c r="Z420" s="292"/>
    </row>
    <row r="421" spans="13:26" x14ac:dyDescent="0.2">
      <c r="M421" s="292"/>
      <c r="N421" s="297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  <c r="Z421" s="292"/>
    </row>
    <row r="422" spans="13:26" x14ac:dyDescent="0.2">
      <c r="M422" s="292"/>
      <c r="N422" s="297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  <c r="Z422" s="292"/>
    </row>
    <row r="423" spans="13:26" x14ac:dyDescent="0.2">
      <c r="M423" s="292"/>
      <c r="N423" s="297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  <c r="Z423" s="292"/>
    </row>
    <row r="424" spans="13:26" x14ac:dyDescent="0.2">
      <c r="M424" s="292"/>
      <c r="N424" s="297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  <c r="Z424" s="292"/>
    </row>
    <row r="425" spans="13:26" x14ac:dyDescent="0.2">
      <c r="M425" s="292"/>
      <c r="N425" s="297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  <c r="Z425" s="292"/>
    </row>
    <row r="426" spans="13:26" x14ac:dyDescent="0.2">
      <c r="M426" s="292"/>
      <c r="N426" s="297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  <c r="Z426" s="292"/>
    </row>
    <row r="427" spans="13:26" x14ac:dyDescent="0.2">
      <c r="M427" s="292"/>
      <c r="N427" s="297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  <c r="Z427" s="292"/>
    </row>
    <row r="428" spans="13:26" x14ac:dyDescent="0.2">
      <c r="M428" s="292"/>
      <c r="N428" s="297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  <c r="Z428" s="292"/>
    </row>
    <row r="429" spans="13:26" x14ac:dyDescent="0.2">
      <c r="M429" s="292"/>
      <c r="N429" s="297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  <c r="Z429" s="292"/>
    </row>
    <row r="430" spans="13:26" x14ac:dyDescent="0.2">
      <c r="M430" s="292"/>
      <c r="N430" s="297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  <c r="Z430" s="292"/>
    </row>
    <row r="431" spans="13:26" x14ac:dyDescent="0.2">
      <c r="M431" s="292"/>
      <c r="N431" s="297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  <c r="Z431" s="292"/>
    </row>
    <row r="432" spans="13:26" x14ac:dyDescent="0.2">
      <c r="M432" s="292"/>
      <c r="N432" s="297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  <c r="Z432" s="292"/>
    </row>
    <row r="433" spans="13:26" x14ac:dyDescent="0.2">
      <c r="M433" s="292"/>
      <c r="N433" s="297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  <c r="Z433" s="292"/>
    </row>
    <row r="434" spans="13:26" x14ac:dyDescent="0.2">
      <c r="M434" s="292"/>
      <c r="N434" s="297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  <c r="Z434" s="292"/>
    </row>
    <row r="435" spans="13:26" x14ac:dyDescent="0.2">
      <c r="M435" s="292"/>
      <c r="N435" s="297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  <c r="Z435" s="292"/>
    </row>
    <row r="436" spans="13:26" x14ac:dyDescent="0.2">
      <c r="M436" s="292"/>
      <c r="N436" s="297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  <c r="Z436" s="292"/>
    </row>
    <row r="437" spans="13:26" x14ac:dyDescent="0.2">
      <c r="M437" s="292"/>
      <c r="N437" s="297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  <c r="Z437" s="292"/>
    </row>
    <row r="438" spans="13:26" x14ac:dyDescent="0.2">
      <c r="M438" s="292"/>
      <c r="N438" s="297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  <c r="Z438" s="292"/>
    </row>
    <row r="439" spans="13:26" x14ac:dyDescent="0.2">
      <c r="M439" s="292"/>
      <c r="N439" s="297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  <c r="Z439" s="292"/>
    </row>
    <row r="440" spans="13:26" x14ac:dyDescent="0.2">
      <c r="M440" s="292"/>
      <c r="N440" s="297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  <c r="Z440" s="292"/>
    </row>
    <row r="441" spans="13:26" x14ac:dyDescent="0.2">
      <c r="M441" s="292"/>
      <c r="N441" s="297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  <c r="Z441" s="292"/>
    </row>
    <row r="442" spans="13:26" x14ac:dyDescent="0.2">
      <c r="M442" s="292"/>
      <c r="N442" s="297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  <c r="Z442" s="292"/>
    </row>
    <row r="443" spans="13:26" x14ac:dyDescent="0.2">
      <c r="M443" s="292"/>
      <c r="N443" s="297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  <c r="Z443" s="292"/>
    </row>
    <row r="444" spans="13:26" x14ac:dyDescent="0.2">
      <c r="M444" s="292"/>
      <c r="N444" s="297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  <c r="Z444" s="292"/>
    </row>
    <row r="445" spans="13:26" x14ac:dyDescent="0.2">
      <c r="M445" s="292"/>
      <c r="N445" s="297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  <c r="Z445" s="292"/>
    </row>
    <row r="446" spans="13:26" x14ac:dyDescent="0.2">
      <c r="M446" s="292"/>
      <c r="N446" s="297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  <c r="Z446" s="292"/>
    </row>
    <row r="447" spans="13:26" x14ac:dyDescent="0.2">
      <c r="M447" s="292"/>
      <c r="N447" s="297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  <c r="Z447" s="292"/>
    </row>
    <row r="448" spans="13:26" x14ac:dyDescent="0.2">
      <c r="M448" s="292"/>
      <c r="N448" s="297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  <c r="Z448" s="292"/>
    </row>
    <row r="449" spans="13:26" x14ac:dyDescent="0.2">
      <c r="M449" s="292"/>
      <c r="N449" s="297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  <c r="Z449" s="292"/>
    </row>
    <row r="450" spans="13:26" x14ac:dyDescent="0.2">
      <c r="M450" s="292"/>
      <c r="N450" s="297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  <c r="Z450" s="292"/>
    </row>
    <row r="451" spans="13:26" x14ac:dyDescent="0.2">
      <c r="M451" s="292"/>
      <c r="N451" s="297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  <c r="Z451" s="292"/>
    </row>
    <row r="452" spans="13:26" x14ac:dyDescent="0.2">
      <c r="M452" s="292"/>
      <c r="N452" s="297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  <c r="Z452" s="292"/>
    </row>
    <row r="453" spans="13:26" x14ac:dyDescent="0.2">
      <c r="M453" s="292"/>
      <c r="N453" s="297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  <c r="Z453" s="292"/>
    </row>
    <row r="454" spans="13:26" x14ac:dyDescent="0.2">
      <c r="M454" s="292"/>
      <c r="N454" s="297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  <c r="Z454" s="292"/>
    </row>
    <row r="455" spans="13:26" x14ac:dyDescent="0.2">
      <c r="M455" s="292"/>
      <c r="N455" s="297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  <c r="Z455" s="292"/>
    </row>
    <row r="456" spans="13:26" x14ac:dyDescent="0.2">
      <c r="M456" s="292"/>
      <c r="N456" s="297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  <c r="Z456" s="292"/>
    </row>
    <row r="457" spans="13:26" x14ac:dyDescent="0.2">
      <c r="M457" s="292"/>
      <c r="N457" s="297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  <c r="Z457" s="292"/>
    </row>
    <row r="458" spans="13:26" x14ac:dyDescent="0.2">
      <c r="M458" s="292"/>
      <c r="N458" s="297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  <c r="Z458" s="292"/>
    </row>
    <row r="459" spans="13:26" x14ac:dyDescent="0.2">
      <c r="M459" s="292"/>
      <c r="N459" s="297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  <c r="Z459" s="292"/>
    </row>
    <row r="460" spans="13:26" x14ac:dyDescent="0.2">
      <c r="M460" s="292"/>
      <c r="N460" s="297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  <c r="Z460" s="292"/>
    </row>
    <row r="461" spans="13:26" x14ac:dyDescent="0.2">
      <c r="M461" s="292"/>
      <c r="N461" s="297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  <c r="Z461" s="292"/>
    </row>
    <row r="462" spans="13:26" x14ac:dyDescent="0.2">
      <c r="M462" s="292"/>
      <c r="N462" s="297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  <c r="Z462" s="292"/>
    </row>
    <row r="463" spans="13:26" x14ac:dyDescent="0.2">
      <c r="M463" s="292"/>
      <c r="N463" s="297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  <c r="Z463" s="292"/>
    </row>
    <row r="464" spans="13:26" x14ac:dyDescent="0.2">
      <c r="M464" s="292"/>
      <c r="N464" s="297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  <c r="Z464" s="292"/>
    </row>
    <row r="465" spans="13:26" x14ac:dyDescent="0.2">
      <c r="M465" s="292"/>
      <c r="N465" s="297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  <c r="Z465" s="292"/>
    </row>
    <row r="466" spans="13:26" x14ac:dyDescent="0.2">
      <c r="M466" s="292"/>
      <c r="N466" s="297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  <c r="Z466" s="292"/>
    </row>
    <row r="467" spans="13:26" x14ac:dyDescent="0.2">
      <c r="M467" s="292"/>
      <c r="N467" s="297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  <c r="Z467" s="292"/>
    </row>
    <row r="468" spans="13:26" x14ac:dyDescent="0.2">
      <c r="M468" s="292"/>
      <c r="N468" s="297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  <c r="Z468" s="292"/>
    </row>
    <row r="469" spans="13:26" x14ac:dyDescent="0.2">
      <c r="M469" s="292"/>
      <c r="N469" s="297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  <c r="Z469" s="292"/>
    </row>
    <row r="470" spans="13:26" x14ac:dyDescent="0.2">
      <c r="M470" s="292"/>
      <c r="N470" s="297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  <c r="Z470" s="292"/>
    </row>
    <row r="471" spans="13:26" x14ac:dyDescent="0.2">
      <c r="M471" s="292"/>
      <c r="N471" s="297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  <c r="Z471" s="292"/>
    </row>
    <row r="472" spans="13:26" x14ac:dyDescent="0.2">
      <c r="M472" s="292"/>
      <c r="N472" s="297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  <c r="Z472" s="292"/>
    </row>
    <row r="473" spans="13:26" x14ac:dyDescent="0.2">
      <c r="M473" s="292"/>
      <c r="N473" s="297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  <c r="Z473" s="292"/>
    </row>
    <row r="474" spans="13:26" x14ac:dyDescent="0.2">
      <c r="M474" s="292"/>
      <c r="N474" s="297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  <c r="Z474" s="292"/>
    </row>
    <row r="475" spans="13:26" x14ac:dyDescent="0.2">
      <c r="M475" s="292"/>
      <c r="N475" s="297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  <c r="Z475" s="292"/>
    </row>
    <row r="476" spans="13:26" x14ac:dyDescent="0.2">
      <c r="M476" s="292"/>
      <c r="N476" s="297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  <c r="Z476" s="292"/>
    </row>
    <row r="477" spans="13:26" x14ac:dyDescent="0.2">
      <c r="M477" s="292"/>
      <c r="N477" s="297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  <c r="Z477" s="292"/>
    </row>
    <row r="478" spans="13:26" x14ac:dyDescent="0.2">
      <c r="M478" s="292"/>
      <c r="N478" s="297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  <c r="Z478" s="292"/>
    </row>
    <row r="479" spans="13:26" x14ac:dyDescent="0.2">
      <c r="M479" s="292"/>
      <c r="N479" s="297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  <c r="Z479" s="292"/>
    </row>
    <row r="480" spans="13:26" x14ac:dyDescent="0.2">
      <c r="M480" s="292"/>
      <c r="N480" s="297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  <c r="Z480" s="292"/>
    </row>
    <row r="481" spans="13:26" x14ac:dyDescent="0.2">
      <c r="M481" s="292"/>
      <c r="N481" s="297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  <c r="Z481" s="292"/>
    </row>
    <row r="482" spans="13:26" x14ac:dyDescent="0.2">
      <c r="M482" s="292"/>
      <c r="N482" s="297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  <c r="Z482" s="292"/>
    </row>
    <row r="483" spans="13:26" x14ac:dyDescent="0.2">
      <c r="M483" s="292"/>
      <c r="N483" s="297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  <c r="Z483" s="292"/>
    </row>
    <row r="484" spans="13:26" x14ac:dyDescent="0.2">
      <c r="M484" s="292"/>
      <c r="N484" s="297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  <c r="Z484" s="292"/>
    </row>
    <row r="485" spans="13:26" x14ac:dyDescent="0.2">
      <c r="M485" s="292"/>
      <c r="N485" s="297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  <c r="Z485" s="292"/>
    </row>
    <row r="486" spans="13:26" x14ac:dyDescent="0.2">
      <c r="M486" s="292"/>
      <c r="N486" s="297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  <c r="Z486" s="292"/>
    </row>
    <row r="487" spans="13:26" x14ac:dyDescent="0.2">
      <c r="M487" s="292"/>
      <c r="N487" s="297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  <c r="Z487" s="292"/>
    </row>
    <row r="488" spans="13:26" x14ac:dyDescent="0.2">
      <c r="M488" s="297"/>
      <c r="N488" s="297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  <c r="Z488" s="297"/>
    </row>
    <row r="489" spans="13:26" x14ac:dyDescent="0.2">
      <c r="M489" s="297"/>
      <c r="N489" s="297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  <c r="Z489" s="297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AN30" sqref="AN30"/>
    </sheetView>
  </sheetViews>
  <sheetFormatPr defaultRowHeight="12.75" x14ac:dyDescent="0.2"/>
  <cols>
    <col min="1" max="1" width="9.140625" style="302"/>
    <col min="2" max="7" width="9.140625" style="294"/>
    <col min="8" max="8" width="10.140625" style="294" customWidth="1"/>
    <col min="9" max="10" width="9.140625" style="294"/>
    <col min="11" max="11" width="11" style="294" customWidth="1"/>
    <col min="12" max="12" width="10.85546875" style="294" customWidth="1"/>
    <col min="13" max="13" width="2.28515625" style="294" customWidth="1"/>
    <col min="14" max="14" width="10.42578125" style="294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136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6.8</v>
      </c>
      <c r="D2" s="294">
        <v>0.2</v>
      </c>
      <c r="E2" s="294">
        <v>0</v>
      </c>
      <c r="F2" s="294">
        <v>0.7</v>
      </c>
      <c r="G2" s="294">
        <v>5.9</v>
      </c>
      <c r="H2" s="294">
        <v>20</v>
      </c>
      <c r="I2" s="2">
        <v>0.33999999999999997</v>
      </c>
      <c r="J2" s="294">
        <v>0</v>
      </c>
      <c r="K2" s="300">
        <v>20</v>
      </c>
      <c r="L2" s="297">
        <v>0.33999999999999997</v>
      </c>
      <c r="M2" s="292"/>
      <c r="N2" s="293">
        <v>101</v>
      </c>
      <c r="O2" s="294" t="s">
        <v>147</v>
      </c>
      <c r="P2" s="295">
        <v>165.5</v>
      </c>
      <c r="Q2" s="295">
        <v>15.599999999999998</v>
      </c>
      <c r="R2" s="295">
        <v>0</v>
      </c>
      <c r="S2" s="295">
        <v>22.1</v>
      </c>
      <c r="T2" s="295">
        <v>127.8</v>
      </c>
      <c r="U2" s="295">
        <v>514.1</v>
      </c>
      <c r="V2" s="296">
        <v>0.32192180509628476</v>
      </c>
      <c r="W2" s="295">
        <v>59.400000000000006</v>
      </c>
      <c r="X2" s="295">
        <v>454.70000000000005</v>
      </c>
      <c r="Y2" s="297">
        <v>0.36397624807565426</v>
      </c>
    </row>
    <row r="3" spans="1:25" x14ac:dyDescent="0.2">
      <c r="A3" s="298" t="s">
        <v>10</v>
      </c>
      <c r="B3" s="299" t="s">
        <v>11</v>
      </c>
      <c r="C3" s="294">
        <v>0</v>
      </c>
      <c r="D3" s="294">
        <v>0.1</v>
      </c>
      <c r="E3" s="294">
        <v>0</v>
      </c>
      <c r="F3" s="294">
        <v>0</v>
      </c>
      <c r="G3" s="294">
        <v>-0.1</v>
      </c>
      <c r="H3" s="294">
        <v>7.3</v>
      </c>
      <c r="I3" s="2">
        <v>0</v>
      </c>
      <c r="J3" s="294">
        <v>4.8</v>
      </c>
      <c r="K3" s="300">
        <v>2.5</v>
      </c>
      <c r="L3" s="297">
        <v>0</v>
      </c>
      <c r="M3" s="292"/>
      <c r="N3" s="293">
        <v>102</v>
      </c>
      <c r="O3" s="294" t="s">
        <v>148</v>
      </c>
      <c r="P3" s="295">
        <v>26.599999999999998</v>
      </c>
      <c r="Q3" s="295">
        <v>3.9</v>
      </c>
      <c r="R3" s="295">
        <v>0</v>
      </c>
      <c r="S3" s="295">
        <v>0.1</v>
      </c>
      <c r="T3" s="295">
        <v>22.599999999999998</v>
      </c>
      <c r="U3" s="295">
        <v>33.9</v>
      </c>
      <c r="V3" s="296">
        <v>0.78466076696165188</v>
      </c>
      <c r="W3" s="295">
        <v>0</v>
      </c>
      <c r="X3" s="295">
        <v>33.9</v>
      </c>
      <c r="Y3" s="297">
        <v>0.78466076696165188</v>
      </c>
    </row>
    <row r="4" spans="1:25" x14ac:dyDescent="0.2">
      <c r="A4" s="298" t="s">
        <v>12</v>
      </c>
      <c r="B4" s="299" t="s">
        <v>13</v>
      </c>
      <c r="C4" s="294">
        <v>5.9</v>
      </c>
      <c r="D4" s="294">
        <v>0.30000000000000004</v>
      </c>
      <c r="E4" s="294">
        <v>0</v>
      </c>
      <c r="F4" s="294">
        <v>1.1000000000000001</v>
      </c>
      <c r="G4" s="294">
        <v>4.5</v>
      </c>
      <c r="H4" s="294">
        <v>22.8</v>
      </c>
      <c r="I4" s="2">
        <v>0.25877192982456143</v>
      </c>
      <c r="J4" s="294">
        <v>2.2000000000000002</v>
      </c>
      <c r="K4" s="300">
        <v>20.6</v>
      </c>
      <c r="L4" s="297">
        <v>0.28640776699029125</v>
      </c>
      <c r="M4" s="292"/>
      <c r="N4" s="293">
        <v>103</v>
      </c>
      <c r="O4" s="294" t="s">
        <v>149</v>
      </c>
      <c r="P4" s="295">
        <v>77.099999999999994</v>
      </c>
      <c r="Q4" s="295">
        <v>9.6999999999999993</v>
      </c>
      <c r="R4" s="295">
        <v>0</v>
      </c>
      <c r="S4" s="295">
        <v>0.1</v>
      </c>
      <c r="T4" s="295">
        <v>67.300000000000011</v>
      </c>
      <c r="U4" s="295">
        <v>89.199999999999989</v>
      </c>
      <c r="V4" s="296">
        <v>0.86434977578475336</v>
      </c>
      <c r="W4" s="295">
        <v>0</v>
      </c>
      <c r="X4" s="295">
        <v>89.199999999999989</v>
      </c>
      <c r="Y4" s="297">
        <v>0.86434977578475336</v>
      </c>
    </row>
    <row r="5" spans="1:25" x14ac:dyDescent="0.2">
      <c r="A5" s="298" t="s">
        <v>14</v>
      </c>
      <c r="B5" s="299" t="s">
        <v>15</v>
      </c>
      <c r="C5" s="294">
        <v>360.4</v>
      </c>
      <c r="D5" s="294">
        <v>65.599999999999994</v>
      </c>
      <c r="E5" s="294">
        <v>0</v>
      </c>
      <c r="F5" s="294">
        <v>108.1</v>
      </c>
      <c r="G5" s="294">
        <v>186.7</v>
      </c>
      <c r="H5" s="294">
        <v>1099.0999999999999</v>
      </c>
      <c r="I5" s="2">
        <v>0.32790464925848423</v>
      </c>
      <c r="J5" s="294">
        <v>17.3</v>
      </c>
      <c r="K5" s="300">
        <v>1081.8</v>
      </c>
      <c r="L5" s="297">
        <v>0.33314845627657608</v>
      </c>
      <c r="M5" s="292"/>
      <c r="N5" s="293">
        <v>104</v>
      </c>
      <c r="O5" s="294" t="s">
        <v>150</v>
      </c>
      <c r="P5" s="295">
        <v>74.400000000000006</v>
      </c>
      <c r="Q5" s="295">
        <v>5.0000000000000009</v>
      </c>
      <c r="R5" s="295">
        <v>0</v>
      </c>
      <c r="S5" s="295">
        <v>3.2</v>
      </c>
      <c r="T5" s="295">
        <v>66.200000000000017</v>
      </c>
      <c r="U5" s="295">
        <v>123.69999999999999</v>
      </c>
      <c r="V5" s="296">
        <v>0.60145513338722723</v>
      </c>
      <c r="W5" s="295">
        <v>2.1</v>
      </c>
      <c r="X5" s="295">
        <v>121.6</v>
      </c>
      <c r="Y5" s="297">
        <v>0.61184210526315796</v>
      </c>
    </row>
    <row r="6" spans="1:25" x14ac:dyDescent="0.2">
      <c r="A6" s="298" t="s">
        <v>16</v>
      </c>
      <c r="B6" s="299" t="s">
        <v>17</v>
      </c>
      <c r="C6" s="294">
        <v>0</v>
      </c>
      <c r="D6" s="294">
        <v>0.60000000000000009</v>
      </c>
      <c r="E6" s="294">
        <v>0</v>
      </c>
      <c r="F6" s="294">
        <v>0.2</v>
      </c>
      <c r="G6" s="294">
        <v>-0.8</v>
      </c>
      <c r="H6" s="294">
        <v>12.200000000000001</v>
      </c>
      <c r="I6" s="2">
        <v>0</v>
      </c>
      <c r="J6" s="294">
        <v>1.3</v>
      </c>
      <c r="K6" s="300">
        <v>10.9</v>
      </c>
      <c r="L6" s="297">
        <v>0</v>
      </c>
      <c r="M6" s="292"/>
      <c r="N6" s="293">
        <v>201</v>
      </c>
      <c r="O6" s="294" t="s">
        <v>151</v>
      </c>
      <c r="P6" s="295">
        <v>63.800000000000004</v>
      </c>
      <c r="Q6" s="295">
        <v>3.3999999999999995</v>
      </c>
      <c r="R6" s="295">
        <v>0</v>
      </c>
      <c r="S6" s="295">
        <v>3.9</v>
      </c>
      <c r="T6" s="295">
        <v>56.499999999999993</v>
      </c>
      <c r="U6" s="295">
        <v>110.2</v>
      </c>
      <c r="V6" s="296">
        <v>0.57894736842105265</v>
      </c>
      <c r="W6" s="295">
        <v>0</v>
      </c>
      <c r="X6" s="295">
        <v>110.2</v>
      </c>
      <c r="Y6" s="297">
        <v>0.57894736842105265</v>
      </c>
    </row>
    <row r="7" spans="1:25" x14ac:dyDescent="0.2">
      <c r="A7" s="298" t="s">
        <v>18</v>
      </c>
      <c r="B7" s="299" t="s">
        <v>19</v>
      </c>
      <c r="C7" s="294">
        <v>240.20000000000002</v>
      </c>
      <c r="D7" s="294">
        <v>10.3</v>
      </c>
      <c r="E7" s="294">
        <v>0</v>
      </c>
      <c r="F7" s="294">
        <v>44.8</v>
      </c>
      <c r="G7" s="294">
        <v>185.10000000000002</v>
      </c>
      <c r="H7" s="294">
        <v>1240.8999999999999</v>
      </c>
      <c r="I7" s="2">
        <v>0.19356918365702316</v>
      </c>
      <c r="J7" s="294">
        <v>118.69999999999999</v>
      </c>
      <c r="K7" s="300">
        <v>1122.1999999999998</v>
      </c>
      <c r="L7" s="297">
        <v>0.21404384245232583</v>
      </c>
      <c r="M7" s="292"/>
      <c r="N7" s="293">
        <v>202</v>
      </c>
      <c r="O7" s="294" t="s">
        <v>152</v>
      </c>
      <c r="P7" s="295">
        <v>16.2</v>
      </c>
      <c r="Q7" s="295">
        <v>0.5</v>
      </c>
      <c r="R7" s="295">
        <v>0</v>
      </c>
      <c r="S7" s="295">
        <v>0.7</v>
      </c>
      <c r="T7" s="295">
        <v>14.999999999999998</v>
      </c>
      <c r="U7" s="295">
        <v>29.399999999999995</v>
      </c>
      <c r="V7" s="296">
        <v>0.55102040816326536</v>
      </c>
      <c r="W7" s="295">
        <v>0</v>
      </c>
      <c r="X7" s="295">
        <v>29.399999999999995</v>
      </c>
      <c r="Y7" s="297">
        <v>0.55102040816326536</v>
      </c>
    </row>
    <row r="8" spans="1:25" x14ac:dyDescent="0.2">
      <c r="A8" s="298" t="s">
        <v>20</v>
      </c>
      <c r="B8" s="299" t="s">
        <v>21</v>
      </c>
      <c r="C8" s="294">
        <v>0</v>
      </c>
      <c r="D8" s="294">
        <v>0.8</v>
      </c>
      <c r="E8" s="294">
        <v>0</v>
      </c>
      <c r="F8" s="294">
        <v>0.1</v>
      </c>
      <c r="G8" s="294">
        <v>-0.9</v>
      </c>
      <c r="H8" s="294">
        <v>86.100000000000009</v>
      </c>
      <c r="I8" s="2">
        <v>0</v>
      </c>
      <c r="J8" s="294">
        <v>0</v>
      </c>
      <c r="K8" s="300">
        <v>86.100000000000009</v>
      </c>
      <c r="L8" s="297">
        <v>0</v>
      </c>
      <c r="M8" s="292"/>
      <c r="N8" s="293">
        <v>301</v>
      </c>
      <c r="O8" s="294" t="s">
        <v>153</v>
      </c>
      <c r="P8" s="295">
        <v>536.4</v>
      </c>
      <c r="Q8" s="295">
        <v>64.999999999999986</v>
      </c>
      <c r="R8" s="295">
        <v>4</v>
      </c>
      <c r="S8" s="295">
        <v>2.2000000000000002</v>
      </c>
      <c r="T8" s="295">
        <v>465.2000000000001</v>
      </c>
      <c r="U8" s="295">
        <v>584.5</v>
      </c>
      <c r="V8" s="296">
        <v>0.91770744225834044</v>
      </c>
      <c r="W8" s="295">
        <v>0</v>
      </c>
      <c r="X8" s="295">
        <v>584.5</v>
      </c>
      <c r="Y8" s="297">
        <v>0.91770744225834044</v>
      </c>
    </row>
    <row r="9" spans="1:25" x14ac:dyDescent="0.2">
      <c r="A9" s="298" t="s">
        <v>22</v>
      </c>
      <c r="B9" s="299" t="s">
        <v>23</v>
      </c>
      <c r="C9" s="294">
        <v>21.4</v>
      </c>
      <c r="D9" s="294">
        <v>3.1</v>
      </c>
      <c r="E9" s="294">
        <v>0</v>
      </c>
      <c r="F9" s="294">
        <v>0</v>
      </c>
      <c r="G9" s="294">
        <v>18.299999999999997</v>
      </c>
      <c r="H9" s="294">
        <v>21.599999999999998</v>
      </c>
      <c r="I9" s="2">
        <v>0.99074074074074081</v>
      </c>
      <c r="J9" s="294">
        <v>0</v>
      </c>
      <c r="K9" s="300">
        <v>21.599999999999998</v>
      </c>
      <c r="L9" s="297">
        <v>0.99074074074074081</v>
      </c>
      <c r="M9" s="292"/>
      <c r="N9" s="293">
        <v>302</v>
      </c>
      <c r="O9" s="294" t="s">
        <v>154</v>
      </c>
      <c r="P9" s="295">
        <v>390.19999999999993</v>
      </c>
      <c r="Q9" s="295">
        <v>34.700000000000003</v>
      </c>
      <c r="R9" s="295">
        <v>0</v>
      </c>
      <c r="S9" s="295">
        <v>0</v>
      </c>
      <c r="T9" s="295">
        <v>355.49999999999994</v>
      </c>
      <c r="U9" s="295">
        <v>413.9</v>
      </c>
      <c r="V9" s="296">
        <v>0.94273979222034299</v>
      </c>
      <c r="W9" s="295">
        <v>0</v>
      </c>
      <c r="X9" s="295">
        <v>413.9</v>
      </c>
      <c r="Y9" s="297">
        <v>0.94273979222034299</v>
      </c>
    </row>
    <row r="10" spans="1:25" x14ac:dyDescent="0.2">
      <c r="A10" s="298" t="s">
        <v>24</v>
      </c>
      <c r="B10" s="299" t="s">
        <v>25</v>
      </c>
      <c r="C10" s="294">
        <v>0.8</v>
      </c>
      <c r="D10" s="294">
        <v>0.4</v>
      </c>
      <c r="E10" s="294">
        <v>0</v>
      </c>
      <c r="F10" s="294">
        <v>0.1</v>
      </c>
      <c r="G10" s="294">
        <v>0.30000000000000004</v>
      </c>
      <c r="H10" s="294">
        <v>13.3</v>
      </c>
      <c r="I10" s="2">
        <v>6.0150375939849621E-2</v>
      </c>
      <c r="J10" s="294">
        <v>0</v>
      </c>
      <c r="K10" s="300">
        <v>13.3</v>
      </c>
      <c r="L10" s="297">
        <v>6.0150375939849621E-2</v>
      </c>
      <c r="M10" s="292"/>
      <c r="N10" s="293">
        <v>401</v>
      </c>
      <c r="O10" s="294" t="s">
        <v>93</v>
      </c>
      <c r="P10" s="295">
        <v>242.79999999999998</v>
      </c>
      <c r="Q10" s="295">
        <v>18.099999999999998</v>
      </c>
      <c r="R10" s="295">
        <v>0</v>
      </c>
      <c r="S10" s="295">
        <v>0</v>
      </c>
      <c r="T10" s="295">
        <v>224.70000000000002</v>
      </c>
      <c r="U10" s="295">
        <v>288.99999999999994</v>
      </c>
      <c r="V10" s="296">
        <v>0.84013840830449837</v>
      </c>
      <c r="W10" s="295">
        <v>0</v>
      </c>
      <c r="X10" s="295">
        <v>288.99999999999994</v>
      </c>
      <c r="Y10" s="297">
        <v>0.84013840830449837</v>
      </c>
    </row>
    <row r="11" spans="1:25" x14ac:dyDescent="0.2">
      <c r="A11" s="298" t="s">
        <v>26</v>
      </c>
      <c r="B11" s="299" t="s">
        <v>27</v>
      </c>
      <c r="C11" s="294">
        <v>2623.3999999999996</v>
      </c>
      <c r="D11" s="294">
        <v>504.50000000000006</v>
      </c>
      <c r="E11" s="294">
        <v>0</v>
      </c>
      <c r="F11" s="294">
        <v>60.800000000000004</v>
      </c>
      <c r="G11" s="294">
        <v>2058.0999999999995</v>
      </c>
      <c r="H11" s="294">
        <v>4567.5999999999995</v>
      </c>
      <c r="I11" s="2">
        <v>0.57434976793064185</v>
      </c>
      <c r="J11" s="294">
        <v>0</v>
      </c>
      <c r="K11" s="300">
        <v>4567.5999999999995</v>
      </c>
      <c r="L11" s="297">
        <v>0.57434976793064185</v>
      </c>
      <c r="M11" s="292"/>
      <c r="N11" s="293">
        <v>402</v>
      </c>
      <c r="O11" s="294" t="s">
        <v>155</v>
      </c>
      <c r="P11" s="295">
        <v>2.8</v>
      </c>
      <c r="Q11" s="295">
        <v>0.60000000000000009</v>
      </c>
      <c r="R11" s="295">
        <v>0</v>
      </c>
      <c r="S11" s="295">
        <v>0</v>
      </c>
      <c r="T11" s="295">
        <v>2.1999999999999997</v>
      </c>
      <c r="U11" s="295">
        <v>5.0999999999999996</v>
      </c>
      <c r="V11" s="296">
        <v>0.5490196078431373</v>
      </c>
      <c r="W11" s="295">
        <v>0</v>
      </c>
      <c r="X11" s="295">
        <v>5.0999999999999996</v>
      </c>
      <c r="Y11" s="297">
        <v>0.5490196078431373</v>
      </c>
    </row>
    <row r="12" spans="1:25" x14ac:dyDescent="0.2">
      <c r="A12" s="298" t="s">
        <v>28</v>
      </c>
      <c r="B12" s="299" t="s">
        <v>29</v>
      </c>
      <c r="C12" s="294">
        <v>334.09999999999997</v>
      </c>
      <c r="D12" s="294">
        <v>25.9</v>
      </c>
      <c r="E12" s="294">
        <v>0</v>
      </c>
      <c r="F12" s="294">
        <v>48.300000000000004</v>
      </c>
      <c r="G12" s="294">
        <v>259.89999999999998</v>
      </c>
      <c r="H12" s="294">
        <v>1099.3</v>
      </c>
      <c r="I12" s="2">
        <v>0.30392067679432366</v>
      </c>
      <c r="J12" s="294">
        <v>71.3</v>
      </c>
      <c r="K12" s="300">
        <v>1028</v>
      </c>
      <c r="L12" s="297">
        <v>0.32499999999999996</v>
      </c>
      <c r="M12" s="292"/>
      <c r="N12" s="293">
        <v>403</v>
      </c>
      <c r="O12" s="294" t="s">
        <v>156</v>
      </c>
      <c r="P12" s="295">
        <v>150.6</v>
      </c>
      <c r="Q12" s="295">
        <v>17.3</v>
      </c>
      <c r="R12" s="295">
        <v>0</v>
      </c>
      <c r="S12" s="295">
        <v>0</v>
      </c>
      <c r="T12" s="295">
        <v>133.30000000000001</v>
      </c>
      <c r="U12" s="295">
        <v>165.1</v>
      </c>
      <c r="V12" s="296">
        <v>0.91217443973349488</v>
      </c>
      <c r="W12" s="295">
        <v>4.8000000000000007</v>
      </c>
      <c r="X12" s="295">
        <v>160.29999999999998</v>
      </c>
      <c r="Y12" s="297">
        <v>0.93948845913911427</v>
      </c>
    </row>
    <row r="13" spans="1:25" x14ac:dyDescent="0.2">
      <c r="A13" s="298" t="s">
        <v>30</v>
      </c>
      <c r="B13" s="299" t="s">
        <v>31</v>
      </c>
      <c r="C13" s="294">
        <v>69.400000000000006</v>
      </c>
      <c r="D13" s="294">
        <v>8.6</v>
      </c>
      <c r="E13" s="294">
        <v>0</v>
      </c>
      <c r="F13" s="294">
        <v>0</v>
      </c>
      <c r="G13" s="294">
        <v>60.800000000000004</v>
      </c>
      <c r="H13" s="294">
        <v>72.8</v>
      </c>
      <c r="I13" s="2">
        <v>0.95329670329670346</v>
      </c>
      <c r="J13" s="294">
        <v>0</v>
      </c>
      <c r="K13" s="300">
        <v>72.8</v>
      </c>
      <c r="L13" s="297">
        <v>0.95329670329670346</v>
      </c>
      <c r="M13" s="292"/>
      <c r="N13" s="293">
        <v>404</v>
      </c>
      <c r="O13" s="294" t="s">
        <v>81</v>
      </c>
      <c r="P13" s="295">
        <v>36.9</v>
      </c>
      <c r="Q13" s="295">
        <v>4.1999999999999993</v>
      </c>
      <c r="R13" s="295">
        <v>0</v>
      </c>
      <c r="S13" s="295">
        <v>0</v>
      </c>
      <c r="T13" s="295">
        <v>32.700000000000003</v>
      </c>
      <c r="U13" s="295">
        <v>220.2</v>
      </c>
      <c r="V13" s="296">
        <v>0.167574931880109</v>
      </c>
      <c r="W13" s="295">
        <v>0</v>
      </c>
      <c r="X13" s="295">
        <v>220.2</v>
      </c>
      <c r="Y13" s="297">
        <v>0.167574931880109</v>
      </c>
    </row>
    <row r="14" spans="1:25" x14ac:dyDescent="0.2">
      <c r="A14" s="298" t="s">
        <v>32</v>
      </c>
      <c r="B14" s="299" t="s">
        <v>33</v>
      </c>
      <c r="C14" s="294">
        <v>0</v>
      </c>
      <c r="D14" s="294">
        <v>0.2</v>
      </c>
      <c r="E14" s="294">
        <v>0</v>
      </c>
      <c r="F14" s="294">
        <v>0</v>
      </c>
      <c r="G14" s="294">
        <v>-0.2</v>
      </c>
      <c r="H14" s="294">
        <v>2953.9</v>
      </c>
      <c r="I14" s="2">
        <v>0</v>
      </c>
      <c r="J14" s="294">
        <v>95.5</v>
      </c>
      <c r="K14" s="300">
        <v>2858.4</v>
      </c>
      <c r="L14" s="297">
        <v>0</v>
      </c>
      <c r="M14" s="292"/>
      <c r="N14" s="293">
        <v>501</v>
      </c>
      <c r="O14" s="294" t="s">
        <v>157</v>
      </c>
      <c r="P14" s="295">
        <v>71.8</v>
      </c>
      <c r="Q14" s="295">
        <v>7.9999999999999982</v>
      </c>
      <c r="R14" s="295">
        <v>0</v>
      </c>
      <c r="S14" s="295">
        <v>3.6000000000000005</v>
      </c>
      <c r="T14" s="295">
        <v>60.199999999999996</v>
      </c>
      <c r="U14" s="295">
        <v>271.90000000000003</v>
      </c>
      <c r="V14" s="296">
        <v>0.26406767193821251</v>
      </c>
      <c r="W14" s="295">
        <v>6.1</v>
      </c>
      <c r="X14" s="295">
        <v>265.8</v>
      </c>
      <c r="Y14" s="297">
        <v>0.27012791572610984</v>
      </c>
    </row>
    <row r="15" spans="1:25" x14ac:dyDescent="0.2">
      <c r="A15" s="298" t="s">
        <v>34</v>
      </c>
      <c r="B15" s="299" t="s">
        <v>35</v>
      </c>
      <c r="C15" s="294">
        <v>63.8</v>
      </c>
      <c r="D15" s="294">
        <v>9.7999999999999989</v>
      </c>
      <c r="E15" s="294">
        <v>0</v>
      </c>
      <c r="F15" s="294">
        <v>0</v>
      </c>
      <c r="G15" s="294">
        <v>54</v>
      </c>
      <c r="H15" s="294">
        <v>91.699999999999989</v>
      </c>
      <c r="I15" s="2">
        <v>0.69574700109051257</v>
      </c>
      <c r="J15" s="294">
        <v>0</v>
      </c>
      <c r="K15" s="300">
        <v>91.699999999999989</v>
      </c>
      <c r="L15" s="297">
        <v>0.69574700109051257</v>
      </c>
      <c r="M15" s="292"/>
      <c r="N15" s="293">
        <v>502</v>
      </c>
      <c r="O15" s="294" t="s">
        <v>158</v>
      </c>
      <c r="P15" s="295">
        <v>1</v>
      </c>
      <c r="Q15" s="295">
        <v>0.30000000000000004</v>
      </c>
      <c r="R15" s="295">
        <v>0</v>
      </c>
      <c r="S15" s="295">
        <v>0.4</v>
      </c>
      <c r="T15" s="295">
        <v>0.29999999999999993</v>
      </c>
      <c r="U15" s="295">
        <v>10.3</v>
      </c>
      <c r="V15" s="296">
        <v>9.7087378640776698E-2</v>
      </c>
      <c r="W15" s="295">
        <v>0</v>
      </c>
      <c r="X15" s="295">
        <v>10.3</v>
      </c>
      <c r="Y15" s="297">
        <v>9.7087378640776698E-2</v>
      </c>
    </row>
    <row r="16" spans="1:25" x14ac:dyDescent="0.2">
      <c r="A16" s="298" t="s">
        <v>36</v>
      </c>
      <c r="B16" s="299" t="s">
        <v>37</v>
      </c>
      <c r="C16" s="294">
        <v>1799.6999999999998</v>
      </c>
      <c r="D16" s="294">
        <v>376.00000000000006</v>
      </c>
      <c r="E16" s="294">
        <v>74.899999999999991</v>
      </c>
      <c r="F16" s="294">
        <v>86.300000000000011</v>
      </c>
      <c r="G16" s="294">
        <v>1262.4999999999998</v>
      </c>
      <c r="H16" s="294">
        <v>3532.2999999999997</v>
      </c>
      <c r="I16" s="2">
        <v>0.50949806075361659</v>
      </c>
      <c r="J16" s="294">
        <v>5.3</v>
      </c>
      <c r="K16" s="300">
        <v>3526.9999999999995</v>
      </c>
      <c r="L16" s="297">
        <v>0.51026368018145729</v>
      </c>
      <c r="M16" s="292"/>
      <c r="N16" s="293">
        <v>503</v>
      </c>
      <c r="O16" s="294" t="s">
        <v>159</v>
      </c>
      <c r="P16" s="295">
        <v>298.60000000000002</v>
      </c>
      <c r="Q16" s="295">
        <v>26</v>
      </c>
      <c r="R16" s="295">
        <v>0</v>
      </c>
      <c r="S16" s="295">
        <v>26.000000000000004</v>
      </c>
      <c r="T16" s="295">
        <v>246.60000000000002</v>
      </c>
      <c r="U16" s="295">
        <v>524.79999999999995</v>
      </c>
      <c r="V16" s="296">
        <v>0.56897865853658547</v>
      </c>
      <c r="W16" s="295">
        <v>7.3</v>
      </c>
      <c r="X16" s="295">
        <v>517.5</v>
      </c>
      <c r="Y16" s="297">
        <v>0.57700483091787447</v>
      </c>
    </row>
    <row r="17" spans="1:25" x14ac:dyDescent="0.2">
      <c r="A17" s="298" t="s">
        <v>38</v>
      </c>
      <c r="B17" s="299" t="s">
        <v>39</v>
      </c>
      <c r="C17" s="294">
        <v>1093.8</v>
      </c>
      <c r="D17" s="294">
        <v>151.20000000000002</v>
      </c>
      <c r="E17" s="294">
        <v>0</v>
      </c>
      <c r="F17" s="294">
        <v>24.1</v>
      </c>
      <c r="G17" s="294">
        <v>918.5</v>
      </c>
      <c r="H17" s="294">
        <v>1677.8</v>
      </c>
      <c r="I17" s="2">
        <v>0.65192514006436997</v>
      </c>
      <c r="J17" s="294">
        <v>0</v>
      </c>
      <c r="K17" s="300">
        <v>1677.8</v>
      </c>
      <c r="L17" s="297">
        <v>0.65192514006436997</v>
      </c>
      <c r="M17" s="292"/>
      <c r="N17" s="293">
        <v>504</v>
      </c>
      <c r="O17" s="294" t="s">
        <v>160</v>
      </c>
      <c r="P17" s="295">
        <v>202.89999999999998</v>
      </c>
      <c r="Q17" s="295">
        <v>9.5</v>
      </c>
      <c r="R17" s="295">
        <v>0</v>
      </c>
      <c r="S17" s="295">
        <v>21.2</v>
      </c>
      <c r="T17" s="295">
        <v>172.19999999999996</v>
      </c>
      <c r="U17" s="295">
        <v>303.70000000000005</v>
      </c>
      <c r="V17" s="296">
        <v>0.66809351333552836</v>
      </c>
      <c r="W17" s="295">
        <v>0</v>
      </c>
      <c r="X17" s="295">
        <v>303.70000000000005</v>
      </c>
      <c r="Y17" s="297">
        <v>0.66809351333552836</v>
      </c>
    </row>
    <row r="18" spans="1:25" x14ac:dyDescent="0.2">
      <c r="A18" s="298" t="s">
        <v>40</v>
      </c>
      <c r="B18" s="299" t="s">
        <v>41</v>
      </c>
      <c r="C18" s="294">
        <v>44.800000000000004</v>
      </c>
      <c r="D18" s="294">
        <v>3.5000000000000004</v>
      </c>
      <c r="E18" s="294">
        <v>0</v>
      </c>
      <c r="F18" s="294">
        <v>0.30000000000000004</v>
      </c>
      <c r="G18" s="294">
        <v>41</v>
      </c>
      <c r="H18" s="294">
        <v>59.100000000000009</v>
      </c>
      <c r="I18" s="2">
        <v>0.7580372250423012</v>
      </c>
      <c r="J18" s="294">
        <v>0</v>
      </c>
      <c r="K18" s="300">
        <v>59.100000000000009</v>
      </c>
      <c r="L18" s="297">
        <v>0.7580372250423012</v>
      </c>
      <c r="M18" s="292"/>
      <c r="N18" s="293">
        <v>505</v>
      </c>
      <c r="O18" s="294" t="s">
        <v>161</v>
      </c>
      <c r="P18" s="295">
        <v>58.100000000000009</v>
      </c>
      <c r="Q18" s="295">
        <v>4.5</v>
      </c>
      <c r="R18" s="295">
        <v>0</v>
      </c>
      <c r="S18" s="295">
        <v>0.30000000000000004</v>
      </c>
      <c r="T18" s="295">
        <v>53.300000000000004</v>
      </c>
      <c r="U18" s="295">
        <v>71.800000000000011</v>
      </c>
      <c r="V18" s="296">
        <v>0.80919220055710306</v>
      </c>
      <c r="W18" s="295">
        <v>0</v>
      </c>
      <c r="X18" s="295">
        <v>71.800000000000011</v>
      </c>
      <c r="Y18" s="297">
        <v>0.80919220055710306</v>
      </c>
    </row>
    <row r="19" spans="1:25" x14ac:dyDescent="0.2">
      <c r="A19" s="298" t="s">
        <v>42</v>
      </c>
      <c r="B19" s="299" t="s">
        <v>43</v>
      </c>
      <c r="C19" s="294">
        <v>60.2</v>
      </c>
      <c r="D19" s="294">
        <v>6.9</v>
      </c>
      <c r="E19" s="294">
        <v>0</v>
      </c>
      <c r="F19" s="294">
        <v>3.3000000000000003</v>
      </c>
      <c r="G19" s="294">
        <v>50</v>
      </c>
      <c r="H19" s="294">
        <v>209.70000000000002</v>
      </c>
      <c r="I19" s="2">
        <v>0.28707677634716261</v>
      </c>
      <c r="J19" s="294">
        <v>4.0999999999999996</v>
      </c>
      <c r="K19" s="300">
        <v>205.60000000000002</v>
      </c>
      <c r="L19" s="297">
        <v>0.29280155642023342</v>
      </c>
      <c r="M19" s="292"/>
      <c r="N19" s="293">
        <v>506</v>
      </c>
      <c r="O19" s="294" t="s">
        <v>162</v>
      </c>
      <c r="P19" s="295">
        <v>521.29999999999995</v>
      </c>
      <c r="Q19" s="295">
        <v>20.9</v>
      </c>
      <c r="R19" s="295">
        <v>0</v>
      </c>
      <c r="S19" s="295">
        <v>52.900000000000006</v>
      </c>
      <c r="T19" s="295">
        <v>447.5</v>
      </c>
      <c r="U19" s="295">
        <v>2003.3999999999999</v>
      </c>
      <c r="V19" s="296">
        <v>0.26020764700009985</v>
      </c>
      <c r="W19" s="295">
        <v>126.4</v>
      </c>
      <c r="X19" s="295">
        <v>1876.9999999999998</v>
      </c>
      <c r="Y19" s="297">
        <v>0.27773042088438998</v>
      </c>
    </row>
    <row r="20" spans="1:25" x14ac:dyDescent="0.2">
      <c r="A20" s="298" t="s">
        <v>44</v>
      </c>
      <c r="B20" s="299" t="s">
        <v>45</v>
      </c>
      <c r="C20" s="294">
        <v>31.2</v>
      </c>
      <c r="D20" s="294">
        <v>3.2</v>
      </c>
      <c r="E20" s="294">
        <v>0</v>
      </c>
      <c r="F20" s="294">
        <v>0</v>
      </c>
      <c r="G20" s="294">
        <v>28</v>
      </c>
      <c r="H20" s="294">
        <v>55</v>
      </c>
      <c r="I20" s="2">
        <v>0.56727272727272726</v>
      </c>
      <c r="J20" s="294">
        <v>3.9</v>
      </c>
      <c r="K20" s="300">
        <v>51.1</v>
      </c>
      <c r="L20" s="297">
        <v>0.61056751467710368</v>
      </c>
      <c r="M20" s="292"/>
      <c r="N20" s="293">
        <v>507</v>
      </c>
      <c r="O20" s="294" t="s">
        <v>163</v>
      </c>
      <c r="P20" s="295">
        <v>522.29999999999995</v>
      </c>
      <c r="Q20" s="295">
        <v>82.300000000000011</v>
      </c>
      <c r="R20" s="295">
        <v>0</v>
      </c>
      <c r="S20" s="295">
        <v>144.19999999999999</v>
      </c>
      <c r="T20" s="295">
        <v>295.8</v>
      </c>
      <c r="U20" s="295">
        <v>2116.5</v>
      </c>
      <c r="V20" s="296">
        <v>0.24677533664068035</v>
      </c>
      <c r="W20" s="295">
        <v>122.39999999999999</v>
      </c>
      <c r="X20" s="295">
        <v>1994.1</v>
      </c>
      <c r="Y20" s="297">
        <v>0.26192267188205204</v>
      </c>
    </row>
    <row r="21" spans="1:25" x14ac:dyDescent="0.2">
      <c r="A21" s="298" t="s">
        <v>46</v>
      </c>
      <c r="B21" s="299" t="s">
        <v>47</v>
      </c>
      <c r="C21" s="294">
        <v>825.1</v>
      </c>
      <c r="D21" s="294">
        <v>88</v>
      </c>
      <c r="E21" s="294">
        <v>0</v>
      </c>
      <c r="F21" s="294">
        <v>15.1</v>
      </c>
      <c r="G21" s="294">
        <v>722</v>
      </c>
      <c r="H21" s="294">
        <v>1129.3</v>
      </c>
      <c r="I21" s="2">
        <v>0.73062959355352874</v>
      </c>
      <c r="J21" s="294">
        <v>0</v>
      </c>
      <c r="K21" s="300">
        <v>1129.3</v>
      </c>
      <c r="L21" s="297">
        <v>0.73062959355352874</v>
      </c>
      <c r="M21" s="292"/>
      <c r="N21" s="293">
        <v>508</v>
      </c>
      <c r="O21" s="294" t="s">
        <v>164</v>
      </c>
      <c r="P21" s="295">
        <v>22.099999999999998</v>
      </c>
      <c r="Q21" s="295">
        <v>4.3000000000000007</v>
      </c>
      <c r="R21" s="295">
        <v>0</v>
      </c>
      <c r="S21" s="295">
        <v>11.9</v>
      </c>
      <c r="T21" s="295">
        <v>5.8999999999999995</v>
      </c>
      <c r="U21" s="295">
        <v>271.59999999999997</v>
      </c>
      <c r="V21" s="296">
        <v>8.1369661266568485E-2</v>
      </c>
      <c r="W21" s="295">
        <v>1.3</v>
      </c>
      <c r="X21" s="295">
        <v>270.29999999999995</v>
      </c>
      <c r="Y21" s="297">
        <v>8.1761006289308186E-2</v>
      </c>
    </row>
    <row r="22" spans="1:25" x14ac:dyDescent="0.2">
      <c r="A22" s="298" t="s">
        <v>48</v>
      </c>
      <c r="B22" s="299" t="s">
        <v>49</v>
      </c>
      <c r="C22" s="294">
        <v>6</v>
      </c>
      <c r="D22" s="294">
        <v>0.8</v>
      </c>
      <c r="E22" s="294">
        <v>0</v>
      </c>
      <c r="F22" s="294">
        <v>0</v>
      </c>
      <c r="G22" s="294">
        <v>5.2</v>
      </c>
      <c r="H22" s="294">
        <v>11.3</v>
      </c>
      <c r="I22" s="2">
        <v>0.53097345132743357</v>
      </c>
      <c r="J22" s="294">
        <v>0</v>
      </c>
      <c r="K22" s="300">
        <v>11.3</v>
      </c>
      <c r="L22" s="297">
        <v>0.53097345132743357</v>
      </c>
      <c r="M22" s="292"/>
      <c r="N22" s="293">
        <v>509</v>
      </c>
      <c r="O22" s="294" t="s">
        <v>165</v>
      </c>
      <c r="P22" s="295">
        <v>210.7</v>
      </c>
      <c r="Q22" s="295">
        <v>24.599999999999998</v>
      </c>
      <c r="R22" s="295">
        <v>0</v>
      </c>
      <c r="S22" s="295">
        <v>26.6</v>
      </c>
      <c r="T22" s="295">
        <v>159.50000000000003</v>
      </c>
      <c r="U22" s="295">
        <v>669.6</v>
      </c>
      <c r="V22" s="296">
        <v>0.31466547192353639</v>
      </c>
      <c r="W22" s="295">
        <v>0</v>
      </c>
      <c r="X22" s="295">
        <v>669.6</v>
      </c>
      <c r="Y22" s="297">
        <v>0.31466547192353639</v>
      </c>
    </row>
    <row r="23" spans="1:25" x14ac:dyDescent="0.2">
      <c r="A23" s="298" t="s">
        <v>50</v>
      </c>
      <c r="B23" s="299" t="s">
        <v>51</v>
      </c>
      <c r="C23" s="294">
        <v>4.0999999999999996</v>
      </c>
      <c r="D23" s="294">
        <v>0</v>
      </c>
      <c r="E23" s="294">
        <v>0</v>
      </c>
      <c r="F23" s="294">
        <v>0</v>
      </c>
      <c r="G23" s="294">
        <v>4.0999999999999996</v>
      </c>
      <c r="H23" s="294">
        <v>4.0999999999999996</v>
      </c>
      <c r="I23" s="2">
        <v>1</v>
      </c>
      <c r="J23" s="294">
        <v>0</v>
      </c>
      <c r="K23" s="300">
        <v>4.0999999999999996</v>
      </c>
      <c r="L23" s="297">
        <v>1</v>
      </c>
      <c r="M23" s="292"/>
      <c r="N23" s="293">
        <v>510</v>
      </c>
      <c r="O23" s="294" t="s">
        <v>166</v>
      </c>
      <c r="P23" s="295">
        <v>67.7</v>
      </c>
      <c r="Q23" s="295">
        <v>0</v>
      </c>
      <c r="R23" s="295">
        <v>0</v>
      </c>
      <c r="S23" s="295">
        <v>5.0999999999999996</v>
      </c>
      <c r="T23" s="295">
        <v>62.6</v>
      </c>
      <c r="U23" s="295">
        <v>445</v>
      </c>
      <c r="V23" s="296">
        <v>0.15213483146067416</v>
      </c>
      <c r="W23" s="295">
        <v>17.100000000000001</v>
      </c>
      <c r="X23" s="295">
        <v>427.9</v>
      </c>
      <c r="Y23" s="297">
        <v>0.15821453610656697</v>
      </c>
    </row>
    <row r="24" spans="1:25" x14ac:dyDescent="0.2">
      <c r="A24" s="298" t="s">
        <v>52</v>
      </c>
      <c r="B24" s="299" t="s">
        <v>53</v>
      </c>
      <c r="C24" s="294">
        <v>27.4</v>
      </c>
      <c r="D24" s="294">
        <v>2.4000000000000004</v>
      </c>
      <c r="E24" s="294">
        <v>0</v>
      </c>
      <c r="F24" s="294">
        <v>1.1000000000000001</v>
      </c>
      <c r="G24" s="294">
        <v>23.9</v>
      </c>
      <c r="H24" s="294">
        <v>50.79999999999999</v>
      </c>
      <c r="I24" s="2">
        <v>0.53937007874015752</v>
      </c>
      <c r="J24" s="294">
        <v>0.4</v>
      </c>
      <c r="K24" s="300">
        <v>50.399999999999991</v>
      </c>
      <c r="L24" s="297">
        <v>0.54365079365079372</v>
      </c>
      <c r="M24" s="292"/>
      <c r="N24" s="293">
        <v>511</v>
      </c>
      <c r="O24" s="294" t="s">
        <v>167</v>
      </c>
      <c r="P24" s="295">
        <v>187.5</v>
      </c>
      <c r="Q24" s="295">
        <v>17.5</v>
      </c>
      <c r="R24" s="295">
        <v>0</v>
      </c>
      <c r="S24" s="295">
        <v>1.5000000000000002</v>
      </c>
      <c r="T24" s="295">
        <v>168.49999999999997</v>
      </c>
      <c r="U24" s="295">
        <v>373.40000000000003</v>
      </c>
      <c r="V24" s="296">
        <v>0.50214247455811456</v>
      </c>
      <c r="W24" s="295">
        <v>32.400000000000006</v>
      </c>
      <c r="X24" s="295">
        <v>341</v>
      </c>
      <c r="Y24" s="297">
        <v>0.54985337243401755</v>
      </c>
    </row>
    <row r="25" spans="1:25" x14ac:dyDescent="0.2">
      <c r="A25" s="298" t="s">
        <v>54</v>
      </c>
      <c r="B25" s="299" t="s">
        <v>55</v>
      </c>
      <c r="C25" s="294">
        <v>673.5</v>
      </c>
      <c r="D25" s="294">
        <v>56.7</v>
      </c>
      <c r="E25" s="294">
        <v>127.89999999999999</v>
      </c>
      <c r="F25" s="294">
        <v>67.100000000000009</v>
      </c>
      <c r="G25" s="294">
        <v>421.8</v>
      </c>
      <c r="H25" s="294">
        <v>2015</v>
      </c>
      <c r="I25" s="2">
        <v>0.33424317617866006</v>
      </c>
      <c r="J25" s="294">
        <v>78.199999999999989</v>
      </c>
      <c r="K25" s="300">
        <v>1936.8</v>
      </c>
      <c r="L25" s="297">
        <v>0.34773853779429986</v>
      </c>
      <c r="M25" s="292"/>
      <c r="N25" s="293">
        <v>601</v>
      </c>
      <c r="O25" s="294" t="s">
        <v>168</v>
      </c>
      <c r="P25" s="295">
        <v>0</v>
      </c>
      <c r="Q25" s="295">
        <v>0.8</v>
      </c>
      <c r="R25" s="295">
        <v>0</v>
      </c>
      <c r="S25" s="295">
        <v>0.2</v>
      </c>
      <c r="T25" s="295">
        <v>-1</v>
      </c>
      <c r="U25" s="295">
        <v>20.400000000000002</v>
      </c>
      <c r="V25" s="296">
        <v>0</v>
      </c>
      <c r="W25" s="295">
        <v>0</v>
      </c>
      <c r="X25" s="295">
        <v>20.400000000000002</v>
      </c>
      <c r="Y25" s="297">
        <v>0</v>
      </c>
    </row>
    <row r="26" spans="1:25" x14ac:dyDescent="0.2">
      <c r="A26" s="298" t="s">
        <v>56</v>
      </c>
      <c r="B26" s="294" t="s">
        <v>57</v>
      </c>
      <c r="C26" s="294">
        <v>69.2</v>
      </c>
      <c r="D26" s="294">
        <v>10.100000000000001</v>
      </c>
      <c r="E26" s="294">
        <v>0</v>
      </c>
      <c r="F26" s="294">
        <v>19.899999999999999</v>
      </c>
      <c r="G26" s="294">
        <v>39.200000000000003</v>
      </c>
      <c r="H26" s="294">
        <v>328.2</v>
      </c>
      <c r="I26" s="2">
        <v>0.21084704448507011</v>
      </c>
      <c r="J26" s="294">
        <v>36.6</v>
      </c>
      <c r="K26" s="300">
        <v>291.59999999999997</v>
      </c>
      <c r="L26" s="297">
        <v>0.23731138545953365</v>
      </c>
      <c r="M26" s="292"/>
      <c r="N26" s="293">
        <v>602</v>
      </c>
      <c r="O26" s="294" t="s">
        <v>169</v>
      </c>
      <c r="P26" s="295">
        <v>0</v>
      </c>
      <c r="Q26" s="295">
        <v>0.8</v>
      </c>
      <c r="R26" s="295">
        <v>0</v>
      </c>
      <c r="S26" s="295">
        <v>3.4</v>
      </c>
      <c r="T26" s="295">
        <v>-4.2</v>
      </c>
      <c r="U26" s="295">
        <v>757.9</v>
      </c>
      <c r="V26" s="296">
        <v>0</v>
      </c>
      <c r="W26" s="295">
        <v>348.20000000000005</v>
      </c>
      <c r="X26" s="295">
        <v>409.69999999999993</v>
      </c>
      <c r="Y26" s="297">
        <v>0</v>
      </c>
    </row>
    <row r="27" spans="1:25" x14ac:dyDescent="0.2">
      <c r="A27" s="298" t="s">
        <v>58</v>
      </c>
      <c r="B27" s="299" t="s">
        <v>59</v>
      </c>
      <c r="C27" s="294">
        <v>72.5</v>
      </c>
      <c r="D27" s="294">
        <v>10.899999999999999</v>
      </c>
      <c r="E27" s="294">
        <v>0</v>
      </c>
      <c r="F27" s="294">
        <v>0</v>
      </c>
      <c r="G27" s="294">
        <v>61.6</v>
      </c>
      <c r="H27" s="294">
        <v>187.3</v>
      </c>
      <c r="I27" s="2">
        <v>0.38707955152162304</v>
      </c>
      <c r="J27" s="294">
        <v>0</v>
      </c>
      <c r="K27" s="300">
        <v>187.3</v>
      </c>
      <c r="L27" s="297">
        <v>0.38707955152162304</v>
      </c>
      <c r="M27" s="292"/>
      <c r="N27" s="293">
        <v>603</v>
      </c>
      <c r="O27" s="294" t="s">
        <v>170</v>
      </c>
      <c r="P27" s="295">
        <v>733.80000000000007</v>
      </c>
      <c r="Q27" s="295">
        <v>12.9</v>
      </c>
      <c r="R27" s="295">
        <v>0</v>
      </c>
      <c r="S27" s="295">
        <v>12.3</v>
      </c>
      <c r="T27" s="295">
        <v>708.6</v>
      </c>
      <c r="U27" s="295">
        <v>949.69999999999993</v>
      </c>
      <c r="V27" s="296">
        <v>0.77266505212172276</v>
      </c>
      <c r="W27" s="295">
        <v>8.6000000000000014</v>
      </c>
      <c r="X27" s="295">
        <v>941.09999999999991</v>
      </c>
      <c r="Y27" s="297">
        <v>0.77972585272553407</v>
      </c>
    </row>
    <row r="28" spans="1:25" x14ac:dyDescent="0.2">
      <c r="A28" s="298" t="s">
        <v>60</v>
      </c>
      <c r="B28" s="299" t="s">
        <v>61</v>
      </c>
      <c r="C28" s="294">
        <v>451.9</v>
      </c>
      <c r="D28" s="294">
        <v>47.4</v>
      </c>
      <c r="E28" s="294">
        <v>0</v>
      </c>
      <c r="F28" s="294">
        <v>0</v>
      </c>
      <c r="G28" s="294">
        <v>404.5</v>
      </c>
      <c r="H28" s="294">
        <v>461.5</v>
      </c>
      <c r="I28" s="2">
        <v>0.97919826652221009</v>
      </c>
      <c r="J28" s="294">
        <v>0</v>
      </c>
      <c r="K28" s="300">
        <v>461.5</v>
      </c>
      <c r="L28" s="297">
        <v>0.97919826652221009</v>
      </c>
      <c r="M28" s="292"/>
      <c r="N28" s="293">
        <v>604</v>
      </c>
      <c r="O28" s="294" t="s">
        <v>171</v>
      </c>
      <c r="P28" s="295">
        <v>6.2</v>
      </c>
      <c r="Q28" s="295">
        <v>0.90000000000000013</v>
      </c>
      <c r="R28" s="295">
        <v>0</v>
      </c>
      <c r="S28" s="295">
        <v>3</v>
      </c>
      <c r="T28" s="295">
        <v>2.3000000000000007</v>
      </c>
      <c r="U28" s="295">
        <v>34.5</v>
      </c>
      <c r="V28" s="296">
        <v>0.17971014492753623</v>
      </c>
      <c r="W28" s="295">
        <v>4.0999999999999996</v>
      </c>
      <c r="X28" s="295">
        <v>30.4</v>
      </c>
      <c r="Y28" s="297">
        <v>0.20394736842105265</v>
      </c>
    </row>
    <row r="29" spans="1:25" x14ac:dyDescent="0.2">
      <c r="A29" s="298" t="s">
        <v>62</v>
      </c>
      <c r="B29" s="299" t="s">
        <v>63</v>
      </c>
      <c r="C29" s="294">
        <v>34.1</v>
      </c>
      <c r="D29" s="294">
        <v>1.2000000000000002</v>
      </c>
      <c r="E29" s="294">
        <v>0</v>
      </c>
      <c r="F29" s="294">
        <v>2.8</v>
      </c>
      <c r="G29" s="294">
        <v>30.1</v>
      </c>
      <c r="H29" s="294">
        <v>70.7</v>
      </c>
      <c r="I29" s="2">
        <v>0.48231966053748232</v>
      </c>
      <c r="J29" s="294">
        <v>0</v>
      </c>
      <c r="K29" s="300">
        <v>70.7</v>
      </c>
      <c r="L29" s="297">
        <v>0.48231966053748232</v>
      </c>
      <c r="M29" s="292"/>
      <c r="N29" s="293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2.4</v>
      </c>
      <c r="D30" s="294">
        <v>2.3000000000000003</v>
      </c>
      <c r="E30" s="294">
        <v>0</v>
      </c>
      <c r="F30" s="294">
        <v>2.4</v>
      </c>
      <c r="G30" s="294">
        <v>-2.3000000000000003</v>
      </c>
      <c r="H30" s="294">
        <v>41.5</v>
      </c>
      <c r="I30" s="2">
        <v>5.7831325301204814E-2</v>
      </c>
      <c r="J30" s="294">
        <v>0</v>
      </c>
      <c r="K30" s="300">
        <v>41.5</v>
      </c>
      <c r="L30" s="297">
        <v>5.7831325301204814E-2</v>
      </c>
      <c r="M30" s="292"/>
      <c r="N30" s="293">
        <v>606</v>
      </c>
      <c r="O30" s="294" t="s">
        <v>173</v>
      </c>
      <c r="P30" s="295">
        <v>524.6</v>
      </c>
      <c r="Q30" s="295">
        <v>0.5</v>
      </c>
      <c r="R30" s="295">
        <v>0</v>
      </c>
      <c r="S30" s="295">
        <v>58</v>
      </c>
      <c r="T30" s="295">
        <v>466.1</v>
      </c>
      <c r="U30" s="295">
        <v>1695.2000000000003</v>
      </c>
      <c r="V30" s="296">
        <v>0.30946201038225574</v>
      </c>
      <c r="W30" s="295">
        <v>0</v>
      </c>
      <c r="X30" s="295">
        <v>1695.2000000000003</v>
      </c>
      <c r="Y30" s="297">
        <v>0.30946201038225574</v>
      </c>
    </row>
    <row r="31" spans="1:25" x14ac:dyDescent="0.2">
      <c r="A31" s="298" t="s">
        <v>66</v>
      </c>
      <c r="B31" s="299" t="s">
        <v>67</v>
      </c>
      <c r="C31" s="294">
        <v>7.7</v>
      </c>
      <c r="D31" s="294">
        <v>1.2</v>
      </c>
      <c r="E31" s="294">
        <v>0</v>
      </c>
      <c r="F31" s="294">
        <v>0</v>
      </c>
      <c r="G31" s="294">
        <v>6.5</v>
      </c>
      <c r="H31" s="294">
        <v>14</v>
      </c>
      <c r="I31" s="2">
        <v>0.55000000000000004</v>
      </c>
      <c r="J31" s="294">
        <v>4.8000000000000007</v>
      </c>
      <c r="K31" s="300">
        <v>9.1999999999999993</v>
      </c>
      <c r="L31" s="297">
        <v>0.83695652173913049</v>
      </c>
      <c r="M31" s="292"/>
      <c r="N31" s="293">
        <v>607</v>
      </c>
      <c r="O31" s="294" t="s">
        <v>174</v>
      </c>
      <c r="P31" s="295">
        <v>158.80000000000001</v>
      </c>
      <c r="Q31" s="295">
        <v>7</v>
      </c>
      <c r="R31" s="295">
        <v>71</v>
      </c>
      <c r="S31" s="295">
        <v>31.700000000000003</v>
      </c>
      <c r="T31" s="295">
        <v>49.100000000000023</v>
      </c>
      <c r="U31" s="295">
        <v>906.3</v>
      </c>
      <c r="V31" s="296">
        <v>0.17521791901136491</v>
      </c>
      <c r="W31" s="295">
        <v>246.4</v>
      </c>
      <c r="X31" s="295">
        <v>659.9</v>
      </c>
      <c r="Y31" s="297">
        <v>0.24064252159418095</v>
      </c>
    </row>
    <row r="32" spans="1:25" x14ac:dyDescent="0.2">
      <c r="A32" s="298" t="s">
        <v>68</v>
      </c>
      <c r="B32" s="299" t="s">
        <v>69</v>
      </c>
      <c r="C32" s="294">
        <v>8.6</v>
      </c>
      <c r="D32" s="294">
        <v>3.8000000000000003</v>
      </c>
      <c r="E32" s="294">
        <v>0</v>
      </c>
      <c r="F32" s="294">
        <v>3.5</v>
      </c>
      <c r="G32" s="294">
        <v>1.2999999999999989</v>
      </c>
      <c r="H32" s="294">
        <v>126.30000000000001</v>
      </c>
      <c r="I32" s="2">
        <v>6.8091844813935071E-2</v>
      </c>
      <c r="J32" s="294">
        <v>12.4</v>
      </c>
      <c r="K32" s="300">
        <v>113.9</v>
      </c>
      <c r="L32" s="297">
        <v>7.5504828797190518E-2</v>
      </c>
      <c r="M32" s="292"/>
      <c r="N32" s="293">
        <v>608</v>
      </c>
      <c r="O32" s="294" t="s">
        <v>175</v>
      </c>
      <c r="P32" s="295">
        <v>296.3</v>
      </c>
      <c r="Q32" s="295">
        <v>0</v>
      </c>
      <c r="R32" s="295">
        <v>13.3</v>
      </c>
      <c r="S32" s="295">
        <v>35.1</v>
      </c>
      <c r="T32" s="295">
        <v>247.89999999999998</v>
      </c>
      <c r="U32" s="295">
        <v>998.69999999999993</v>
      </c>
      <c r="V32" s="296">
        <v>0.29668569139881851</v>
      </c>
      <c r="W32" s="295">
        <v>418.1</v>
      </c>
      <c r="X32" s="295">
        <v>580.59999999999991</v>
      </c>
      <c r="Y32" s="297">
        <v>0.51033413709955233</v>
      </c>
    </row>
    <row r="33" spans="1:25" x14ac:dyDescent="0.2">
      <c r="A33" s="298" t="s">
        <v>70</v>
      </c>
      <c r="B33" s="299" t="s">
        <v>71</v>
      </c>
      <c r="C33" s="294">
        <v>7.7</v>
      </c>
      <c r="D33" s="294">
        <v>0.2</v>
      </c>
      <c r="E33" s="294">
        <v>0</v>
      </c>
      <c r="F33" s="294">
        <v>0.1</v>
      </c>
      <c r="G33" s="294">
        <v>7.4</v>
      </c>
      <c r="H33" s="294">
        <v>78.5</v>
      </c>
      <c r="I33" s="2">
        <v>9.8089171974522299E-2</v>
      </c>
      <c r="J33" s="294">
        <v>1.2</v>
      </c>
      <c r="K33" s="300">
        <v>77.3</v>
      </c>
      <c r="L33" s="297">
        <v>9.9611901681759388E-2</v>
      </c>
      <c r="M33" s="292"/>
      <c r="N33" s="293">
        <v>609</v>
      </c>
      <c r="O33" s="294" t="s">
        <v>176</v>
      </c>
      <c r="P33" s="295">
        <v>1308.9000000000001</v>
      </c>
      <c r="Q33" s="295">
        <v>144.69999999999999</v>
      </c>
      <c r="R33" s="295">
        <v>114.6</v>
      </c>
      <c r="S33" s="295">
        <v>45.1</v>
      </c>
      <c r="T33" s="295">
        <v>1004.5</v>
      </c>
      <c r="U33" s="295">
        <v>2213.6</v>
      </c>
      <c r="V33" s="296">
        <v>0.59129924105529463</v>
      </c>
      <c r="W33" s="295">
        <v>1.1000000000000001</v>
      </c>
      <c r="X33" s="295">
        <v>2212.5</v>
      </c>
      <c r="Y33" s="297">
        <v>0.59159322033898309</v>
      </c>
    </row>
    <row r="34" spans="1:25" x14ac:dyDescent="0.2">
      <c r="A34" s="298" t="s">
        <v>72</v>
      </c>
      <c r="B34" s="299" t="s">
        <v>73</v>
      </c>
      <c r="C34" s="294">
        <v>146.99999999999997</v>
      </c>
      <c r="D34" s="294">
        <v>31.099999999999998</v>
      </c>
      <c r="E34" s="294">
        <v>33.200000000000003</v>
      </c>
      <c r="F34" s="294">
        <v>0</v>
      </c>
      <c r="G34" s="294">
        <v>82.699999999999974</v>
      </c>
      <c r="H34" s="294">
        <v>965.5</v>
      </c>
      <c r="I34" s="2">
        <v>0.15225271879854996</v>
      </c>
      <c r="J34" s="294">
        <v>1.5</v>
      </c>
      <c r="K34" s="300">
        <v>964</v>
      </c>
      <c r="L34" s="297">
        <v>0.15248962655601656</v>
      </c>
      <c r="M34" s="292"/>
      <c r="N34" s="293">
        <v>610</v>
      </c>
      <c r="O34" s="294" t="s">
        <v>177</v>
      </c>
      <c r="P34" s="295">
        <v>4.0999999999999996</v>
      </c>
      <c r="Q34" s="295">
        <v>0</v>
      </c>
      <c r="R34" s="295">
        <v>0</v>
      </c>
      <c r="S34" s="295">
        <v>0</v>
      </c>
      <c r="T34" s="295">
        <v>4.0999999999999996</v>
      </c>
      <c r="U34" s="295">
        <v>4.0999999999999996</v>
      </c>
      <c r="V34" s="296">
        <v>1</v>
      </c>
      <c r="W34" s="295">
        <v>0</v>
      </c>
      <c r="X34" s="295">
        <v>4.0999999999999996</v>
      </c>
      <c r="Y34" s="297">
        <v>1</v>
      </c>
    </row>
    <row r="35" spans="1:25" x14ac:dyDescent="0.2">
      <c r="A35" s="298" t="s">
        <v>74</v>
      </c>
      <c r="B35" s="299" t="s">
        <v>75</v>
      </c>
      <c r="C35" s="294">
        <v>217.2</v>
      </c>
      <c r="D35" s="294">
        <v>8.3000000000000007</v>
      </c>
      <c r="E35" s="294">
        <v>0</v>
      </c>
      <c r="F35" s="294">
        <v>4.0999999999999996</v>
      </c>
      <c r="G35" s="294">
        <v>204.79999999999998</v>
      </c>
      <c r="H35" s="294">
        <v>448.3</v>
      </c>
      <c r="I35" s="2">
        <v>0.48449698862368945</v>
      </c>
      <c r="J35" s="294">
        <v>12.3</v>
      </c>
      <c r="K35" s="300">
        <v>436</v>
      </c>
      <c r="L35" s="297">
        <v>0.4981651376146789</v>
      </c>
      <c r="M35" s="292"/>
      <c r="N35" s="293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</row>
    <row r="36" spans="1:25" x14ac:dyDescent="0.2">
      <c r="A36" s="298" t="s">
        <v>76</v>
      </c>
      <c r="B36" s="299" t="s">
        <v>77</v>
      </c>
      <c r="C36" s="294">
        <v>36.1</v>
      </c>
      <c r="D36" s="294">
        <v>7.0999999999999988</v>
      </c>
      <c r="E36" s="294">
        <v>0</v>
      </c>
      <c r="F36" s="294">
        <v>0.6</v>
      </c>
      <c r="G36" s="294">
        <v>28.400000000000002</v>
      </c>
      <c r="H36" s="294">
        <v>55.099999999999994</v>
      </c>
      <c r="I36" s="2">
        <v>0.65517241379310354</v>
      </c>
      <c r="J36" s="294">
        <v>0</v>
      </c>
      <c r="K36" s="300">
        <v>55.099999999999994</v>
      </c>
      <c r="L36" s="297">
        <v>0.65517241379310354</v>
      </c>
      <c r="M36" s="292"/>
      <c r="N36" s="293">
        <v>702</v>
      </c>
      <c r="O36" s="294" t="s">
        <v>179</v>
      </c>
      <c r="P36" s="295">
        <v>765.40000000000009</v>
      </c>
      <c r="Q36" s="295">
        <v>51.9</v>
      </c>
      <c r="R36" s="295">
        <v>0</v>
      </c>
      <c r="S36" s="295">
        <v>1.1000000000000001</v>
      </c>
      <c r="T36" s="295">
        <v>712.40000000000009</v>
      </c>
      <c r="U36" s="295">
        <v>1616.4</v>
      </c>
      <c r="V36" s="296">
        <v>0.47352140559267514</v>
      </c>
      <c r="W36" s="295">
        <v>0</v>
      </c>
      <c r="X36" s="295">
        <v>1616.4</v>
      </c>
      <c r="Y36" s="297">
        <v>0.47352140559267514</v>
      </c>
    </row>
    <row r="37" spans="1:25" x14ac:dyDescent="0.2">
      <c r="A37" s="298" t="s">
        <v>78</v>
      </c>
      <c r="B37" s="299" t="s">
        <v>79</v>
      </c>
      <c r="C37" s="294">
        <v>150.59999999999997</v>
      </c>
      <c r="D37" s="294">
        <v>20.399999999999999</v>
      </c>
      <c r="E37" s="294">
        <v>0</v>
      </c>
      <c r="F37" s="294">
        <v>0</v>
      </c>
      <c r="G37" s="294">
        <v>130.19999999999996</v>
      </c>
      <c r="H37" s="294">
        <v>178.89999999999998</v>
      </c>
      <c r="I37" s="2">
        <v>0.84181106763555047</v>
      </c>
      <c r="J37" s="294">
        <v>7.9</v>
      </c>
      <c r="K37" s="300">
        <v>170.99999999999997</v>
      </c>
      <c r="L37" s="297">
        <v>0.88070175438596487</v>
      </c>
      <c r="M37" s="292"/>
      <c r="N37" s="293">
        <v>703</v>
      </c>
      <c r="O37" s="294" t="s">
        <v>180</v>
      </c>
      <c r="P37" s="295">
        <v>1883.8999999999999</v>
      </c>
      <c r="Q37" s="295">
        <v>290.5</v>
      </c>
      <c r="R37" s="295">
        <v>0</v>
      </c>
      <c r="S37" s="295">
        <v>27.299999999999997</v>
      </c>
      <c r="T37" s="295">
        <v>1566.1</v>
      </c>
      <c r="U37" s="295">
        <v>2430.2000000000003</v>
      </c>
      <c r="V37" s="296">
        <v>0.77520368693934638</v>
      </c>
      <c r="W37" s="295">
        <v>0</v>
      </c>
      <c r="X37" s="295">
        <v>2430.2000000000003</v>
      </c>
      <c r="Y37" s="297">
        <v>0.77520368693934638</v>
      </c>
    </row>
    <row r="38" spans="1:25" x14ac:dyDescent="0.2">
      <c r="A38" s="298" t="s">
        <v>80</v>
      </c>
      <c r="B38" s="299" t="s">
        <v>81</v>
      </c>
      <c r="C38" s="294">
        <v>21.9</v>
      </c>
      <c r="D38" s="294">
        <v>4.6999999999999993</v>
      </c>
      <c r="E38" s="294">
        <v>0</v>
      </c>
      <c r="F38" s="294">
        <v>0</v>
      </c>
      <c r="G38" s="294">
        <v>17.2</v>
      </c>
      <c r="H38" s="294">
        <v>190.3</v>
      </c>
      <c r="I38" s="2">
        <v>0.11508145034156593</v>
      </c>
      <c r="J38" s="294">
        <v>0</v>
      </c>
      <c r="K38" s="300">
        <v>190.3</v>
      </c>
      <c r="L38" s="297">
        <v>0.11508145034156593</v>
      </c>
      <c r="M38" s="292"/>
      <c r="N38" s="293">
        <v>704</v>
      </c>
      <c r="O38" s="294" t="s">
        <v>181</v>
      </c>
      <c r="P38" s="295">
        <v>225.29999999999998</v>
      </c>
      <c r="Q38" s="295">
        <v>142.60000000000002</v>
      </c>
      <c r="R38" s="295">
        <v>0</v>
      </c>
      <c r="S38" s="295">
        <v>19.900000000000002</v>
      </c>
      <c r="T38" s="295">
        <v>62.799999999999969</v>
      </c>
      <c r="U38" s="295">
        <v>623.29999999999995</v>
      </c>
      <c r="V38" s="296">
        <v>0.3614631798491898</v>
      </c>
      <c r="W38" s="295">
        <v>0</v>
      </c>
      <c r="X38" s="295">
        <v>623.29999999999995</v>
      </c>
      <c r="Y38" s="297">
        <v>0.3614631798491898</v>
      </c>
    </row>
    <row r="39" spans="1:25" x14ac:dyDescent="0.2">
      <c r="A39" s="298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293">
        <v>705</v>
      </c>
      <c r="O39" s="294" t="s">
        <v>182</v>
      </c>
      <c r="P39" s="295">
        <v>759.19999999999993</v>
      </c>
      <c r="Q39" s="295">
        <v>194.70000000000002</v>
      </c>
      <c r="R39" s="295">
        <v>0</v>
      </c>
      <c r="S39" s="295">
        <v>20.7</v>
      </c>
      <c r="T39" s="295">
        <v>543.79999999999995</v>
      </c>
      <c r="U39" s="295">
        <v>1176</v>
      </c>
      <c r="V39" s="296">
        <v>0.6455782312925169</v>
      </c>
      <c r="W39" s="295">
        <v>0</v>
      </c>
      <c r="X39" s="295">
        <v>1176</v>
      </c>
      <c r="Y39" s="297">
        <v>0.6455782312925169</v>
      </c>
    </row>
    <row r="40" spans="1:25" x14ac:dyDescent="0.2">
      <c r="A40" s="298" t="s">
        <v>84</v>
      </c>
      <c r="B40" s="299" t="s">
        <v>85</v>
      </c>
      <c r="C40" s="294">
        <v>599</v>
      </c>
      <c r="D40" s="294">
        <v>15.700000000000001</v>
      </c>
      <c r="E40" s="294">
        <v>0</v>
      </c>
      <c r="F40" s="294">
        <v>17.2</v>
      </c>
      <c r="G40" s="294">
        <v>566.1</v>
      </c>
      <c r="H40" s="294">
        <v>1679.7</v>
      </c>
      <c r="I40" s="2">
        <v>0.35661129963683991</v>
      </c>
      <c r="J40" s="294">
        <v>349.20000000000005</v>
      </c>
      <c r="K40" s="300">
        <v>1330.5</v>
      </c>
      <c r="L40" s="297">
        <v>0.45020668921458096</v>
      </c>
      <c r="M40" s="292"/>
      <c r="N40" s="293">
        <v>706</v>
      </c>
      <c r="O40" s="294" t="s">
        <v>183</v>
      </c>
      <c r="P40" s="295">
        <v>1852.1</v>
      </c>
      <c r="Q40" s="295">
        <v>453.1</v>
      </c>
      <c r="R40" s="295">
        <v>0</v>
      </c>
      <c r="S40" s="295">
        <v>39.4</v>
      </c>
      <c r="T40" s="295">
        <v>1359.6000000000001</v>
      </c>
      <c r="U40" s="295">
        <v>2640.8</v>
      </c>
      <c r="V40" s="296">
        <v>0.70134050287791572</v>
      </c>
      <c r="W40" s="295">
        <v>0</v>
      </c>
      <c r="X40" s="295">
        <v>2640.8</v>
      </c>
      <c r="Y40" s="297">
        <v>0.70134050287791572</v>
      </c>
    </row>
    <row r="41" spans="1:25" x14ac:dyDescent="0.2">
      <c r="A41" s="298" t="s">
        <v>86</v>
      </c>
      <c r="B41" s="299" t="s">
        <v>87</v>
      </c>
      <c r="C41" s="294">
        <v>202.99999999999997</v>
      </c>
      <c r="D41" s="294">
        <v>21.400000000000002</v>
      </c>
      <c r="E41" s="294">
        <v>0</v>
      </c>
      <c r="F41" s="294">
        <v>0</v>
      </c>
      <c r="G41" s="294">
        <v>181.59999999999997</v>
      </c>
      <c r="H41" s="294">
        <v>202.99999999999997</v>
      </c>
      <c r="I41" s="2">
        <v>1</v>
      </c>
      <c r="J41" s="294">
        <v>0</v>
      </c>
      <c r="K41" s="300">
        <v>202.99999999999997</v>
      </c>
      <c r="L41" s="297">
        <v>1</v>
      </c>
      <c r="M41" s="292"/>
      <c r="N41" s="293">
        <v>707</v>
      </c>
      <c r="O41" s="294" t="s">
        <v>184</v>
      </c>
      <c r="P41" s="295">
        <v>32.800000000000004</v>
      </c>
      <c r="Q41" s="295">
        <v>4.4999999999999991</v>
      </c>
      <c r="R41" s="295">
        <v>0.1</v>
      </c>
      <c r="S41" s="295">
        <v>0.1</v>
      </c>
      <c r="T41" s="295">
        <v>28.1</v>
      </c>
      <c r="U41" s="295">
        <v>35.1</v>
      </c>
      <c r="V41" s="296">
        <v>0.93447293447293456</v>
      </c>
      <c r="W41" s="295">
        <v>0</v>
      </c>
      <c r="X41" s="295">
        <v>35.1</v>
      </c>
      <c r="Y41" s="297">
        <v>0.93447293447293456</v>
      </c>
    </row>
    <row r="42" spans="1:25" x14ac:dyDescent="0.2">
      <c r="A42" s="298" t="s">
        <v>88</v>
      </c>
      <c r="B42" s="299" t="s">
        <v>89</v>
      </c>
      <c r="C42" s="294">
        <v>4.4000000000000004</v>
      </c>
      <c r="D42" s="294">
        <v>0</v>
      </c>
      <c r="E42" s="294">
        <v>0</v>
      </c>
      <c r="F42" s="294">
        <v>0.1</v>
      </c>
      <c r="G42" s="294">
        <v>4.3000000000000007</v>
      </c>
      <c r="H42" s="294">
        <v>5.6</v>
      </c>
      <c r="I42" s="2">
        <v>0.78571428571428581</v>
      </c>
      <c r="J42" s="294">
        <v>0</v>
      </c>
      <c r="K42" s="300">
        <v>5.6</v>
      </c>
      <c r="L42" s="297">
        <v>0.78571428571428581</v>
      </c>
      <c r="M42" s="292"/>
      <c r="N42" s="293">
        <v>708</v>
      </c>
      <c r="O42" s="294" t="s">
        <v>185</v>
      </c>
      <c r="P42" s="295">
        <v>664.6</v>
      </c>
      <c r="Q42" s="295">
        <v>80.8</v>
      </c>
      <c r="R42" s="295">
        <v>74.8</v>
      </c>
      <c r="S42" s="295">
        <v>27.799999999999997</v>
      </c>
      <c r="T42" s="295">
        <v>481.20000000000005</v>
      </c>
      <c r="U42" s="295">
        <v>1220.4000000000001</v>
      </c>
      <c r="V42" s="296">
        <v>0.54457554900032779</v>
      </c>
      <c r="W42" s="295">
        <v>0</v>
      </c>
      <c r="X42" s="295">
        <v>1220.4000000000001</v>
      </c>
      <c r="Y42" s="297">
        <v>0.54457554900032779</v>
      </c>
    </row>
    <row r="43" spans="1:25" x14ac:dyDescent="0.2">
      <c r="A43" s="298" t="s">
        <v>90</v>
      </c>
      <c r="B43" s="299" t="s">
        <v>91</v>
      </c>
      <c r="C43" s="294">
        <v>179.8</v>
      </c>
      <c r="D43" s="294">
        <v>12.6</v>
      </c>
      <c r="E43" s="294">
        <v>0</v>
      </c>
      <c r="F43" s="294">
        <v>0</v>
      </c>
      <c r="G43" s="294">
        <v>167.20000000000002</v>
      </c>
      <c r="H43" s="294">
        <v>203.5</v>
      </c>
      <c r="I43" s="2">
        <v>0.88353808353808361</v>
      </c>
      <c r="J43" s="294">
        <v>0</v>
      </c>
      <c r="K43" s="300">
        <v>203.5</v>
      </c>
      <c r="L43" s="297">
        <v>0.88353808353808361</v>
      </c>
      <c r="M43" s="292"/>
      <c r="N43" s="293">
        <v>709</v>
      </c>
      <c r="O43" s="294" t="s">
        <v>186</v>
      </c>
      <c r="P43" s="295">
        <v>427.7</v>
      </c>
      <c r="Q43" s="295">
        <v>118.9</v>
      </c>
      <c r="R43" s="295">
        <v>0</v>
      </c>
      <c r="S43" s="295">
        <v>24.7</v>
      </c>
      <c r="T43" s="295">
        <v>284.10000000000002</v>
      </c>
      <c r="U43" s="295">
        <v>920.89999999999986</v>
      </c>
      <c r="V43" s="296">
        <v>0.46443696383972205</v>
      </c>
      <c r="W43" s="295">
        <v>0</v>
      </c>
      <c r="X43" s="295">
        <v>920.89999999999986</v>
      </c>
      <c r="Y43" s="297">
        <v>0.46443696383972205</v>
      </c>
    </row>
    <row r="44" spans="1:25" x14ac:dyDescent="0.2">
      <c r="A44" s="298" t="s">
        <v>92</v>
      </c>
      <c r="B44" s="299" t="s">
        <v>93</v>
      </c>
      <c r="C44" s="294">
        <v>36.4</v>
      </c>
      <c r="D44" s="294">
        <v>8.6000000000000014</v>
      </c>
      <c r="E44" s="294">
        <v>4</v>
      </c>
      <c r="F44" s="294">
        <v>1.5</v>
      </c>
      <c r="G44" s="294">
        <v>22.299999999999997</v>
      </c>
      <c r="H44" s="294">
        <v>59.7</v>
      </c>
      <c r="I44" s="2">
        <v>0.60971524288107193</v>
      </c>
      <c r="J44" s="294">
        <v>0</v>
      </c>
      <c r="K44" s="300">
        <v>59.7</v>
      </c>
      <c r="L44" s="297">
        <v>0.60971524288107193</v>
      </c>
      <c r="M44" s="292"/>
      <c r="N44" s="293">
        <v>710</v>
      </c>
      <c r="O44" s="294" t="s">
        <v>187</v>
      </c>
      <c r="P44" s="295">
        <v>688.8</v>
      </c>
      <c r="Q44" s="295">
        <v>175.39999999999998</v>
      </c>
      <c r="R44" s="295">
        <v>0</v>
      </c>
      <c r="S44" s="295">
        <v>34.9</v>
      </c>
      <c r="T44" s="295">
        <v>478.5</v>
      </c>
      <c r="U44" s="295">
        <v>1387.8999999999999</v>
      </c>
      <c r="V44" s="296">
        <v>0.49628935802291235</v>
      </c>
      <c r="W44" s="295">
        <v>0</v>
      </c>
      <c r="X44" s="295">
        <v>1387.8999999999999</v>
      </c>
      <c r="Y44" s="297">
        <v>0.49628935802291235</v>
      </c>
    </row>
    <row r="45" spans="1:25" x14ac:dyDescent="0.2">
      <c r="A45" s="298" t="s">
        <v>94</v>
      </c>
      <c r="B45" s="299" t="s">
        <v>95</v>
      </c>
      <c r="C45" s="294">
        <v>17</v>
      </c>
      <c r="D45" s="294">
        <v>2.1999999999999997</v>
      </c>
      <c r="E45" s="294">
        <v>0</v>
      </c>
      <c r="F45" s="294">
        <v>0</v>
      </c>
      <c r="G45" s="294">
        <v>14.8</v>
      </c>
      <c r="H45" s="294">
        <v>17</v>
      </c>
      <c r="I45" s="2">
        <v>1</v>
      </c>
      <c r="J45" s="294">
        <v>0</v>
      </c>
      <c r="K45" s="300">
        <v>17</v>
      </c>
      <c r="L45" s="297">
        <v>1</v>
      </c>
      <c r="M45" s="292"/>
      <c r="N45" s="293">
        <v>801</v>
      </c>
      <c r="O45" s="294" t="s">
        <v>43</v>
      </c>
      <c r="P45" s="295">
        <v>58.4</v>
      </c>
      <c r="Q45" s="295">
        <v>8.3000000000000007</v>
      </c>
      <c r="R45" s="295">
        <v>0</v>
      </c>
      <c r="S45" s="295">
        <v>6.1999999999999984</v>
      </c>
      <c r="T45" s="295">
        <v>43.9</v>
      </c>
      <c r="U45" s="295">
        <v>188.40000000000003</v>
      </c>
      <c r="V45" s="296">
        <v>0.30997876857749462</v>
      </c>
      <c r="W45" s="295">
        <v>0.4</v>
      </c>
      <c r="X45" s="295">
        <v>188.00000000000003</v>
      </c>
      <c r="Y45" s="297">
        <v>0.31063829787234037</v>
      </c>
    </row>
    <row r="46" spans="1:25" x14ac:dyDescent="0.2">
      <c r="A46" s="298" t="s">
        <v>96</v>
      </c>
      <c r="B46" s="299" t="s">
        <v>97</v>
      </c>
      <c r="C46" s="294">
        <v>40.700000000000003</v>
      </c>
      <c r="D46" s="294">
        <v>7.0000000000000009</v>
      </c>
      <c r="E46" s="294">
        <v>0</v>
      </c>
      <c r="F46" s="294">
        <v>23</v>
      </c>
      <c r="G46" s="294">
        <v>10.700000000000003</v>
      </c>
      <c r="H46" s="294">
        <v>203.39999999999998</v>
      </c>
      <c r="I46" s="2">
        <v>0.20009832841691252</v>
      </c>
      <c r="J46" s="294">
        <v>1.8</v>
      </c>
      <c r="K46" s="300">
        <v>201.59999999999997</v>
      </c>
      <c r="L46" s="297">
        <v>0.20188492063492069</v>
      </c>
      <c r="M46" s="292"/>
      <c r="N46" s="293">
        <v>802</v>
      </c>
      <c r="O46" s="294" t="s">
        <v>11</v>
      </c>
      <c r="P46" s="295">
        <v>2.5</v>
      </c>
      <c r="Q46" s="295">
        <v>3.2</v>
      </c>
      <c r="R46" s="295">
        <v>0</v>
      </c>
      <c r="S46" s="295">
        <v>0</v>
      </c>
      <c r="T46" s="295">
        <v>-0.69999999999999984</v>
      </c>
      <c r="U46" s="295">
        <v>113.4</v>
      </c>
      <c r="V46" s="296">
        <v>2.2045855379188711E-2</v>
      </c>
      <c r="W46" s="295">
        <v>4.8</v>
      </c>
      <c r="X46" s="295">
        <v>108.60000000000001</v>
      </c>
      <c r="Y46" s="297">
        <v>2.3020257826887658E-2</v>
      </c>
    </row>
    <row r="47" spans="1:25" x14ac:dyDescent="0.2">
      <c r="A47" s="298" t="s">
        <v>98</v>
      </c>
      <c r="B47" s="299" t="s">
        <v>99</v>
      </c>
      <c r="C47" s="294">
        <v>4.0999999999999996</v>
      </c>
      <c r="D47" s="294">
        <v>0</v>
      </c>
      <c r="E47" s="294">
        <v>0</v>
      </c>
      <c r="F47" s="294">
        <v>3.2</v>
      </c>
      <c r="G47" s="294">
        <v>0.89999999999999947</v>
      </c>
      <c r="H47" s="294">
        <v>52.2</v>
      </c>
      <c r="I47" s="2">
        <v>7.8544061302681975E-2</v>
      </c>
      <c r="J47" s="294">
        <v>0</v>
      </c>
      <c r="K47" s="300">
        <v>52.2</v>
      </c>
      <c r="L47" s="297">
        <v>7.8544061302681975E-2</v>
      </c>
      <c r="M47" s="292"/>
      <c r="N47" s="293">
        <v>901</v>
      </c>
      <c r="O47" s="294" t="s">
        <v>188</v>
      </c>
      <c r="P47" s="295">
        <v>129.10000000000002</v>
      </c>
      <c r="Q47" s="295">
        <v>16.999999999999996</v>
      </c>
      <c r="R47" s="295">
        <v>0</v>
      </c>
      <c r="S47" s="295">
        <v>0</v>
      </c>
      <c r="T47" s="295">
        <v>112.1</v>
      </c>
      <c r="U47" s="295">
        <v>168.10000000000002</v>
      </c>
      <c r="V47" s="296">
        <v>0.76799524092801907</v>
      </c>
      <c r="W47" s="295">
        <v>0</v>
      </c>
      <c r="X47" s="295">
        <v>168.10000000000002</v>
      </c>
      <c r="Y47" s="297">
        <v>0.76799524092801907</v>
      </c>
    </row>
    <row r="48" spans="1:25" x14ac:dyDescent="0.2">
      <c r="A48" s="298" t="s">
        <v>100</v>
      </c>
      <c r="B48" s="299" t="s">
        <v>101</v>
      </c>
      <c r="C48" s="294">
        <v>146.6</v>
      </c>
      <c r="D48" s="294">
        <v>12.899999999999999</v>
      </c>
      <c r="E48" s="294">
        <v>0</v>
      </c>
      <c r="F48" s="294">
        <v>8.6</v>
      </c>
      <c r="G48" s="294">
        <v>125.1</v>
      </c>
      <c r="H48" s="294">
        <v>392.00000000000006</v>
      </c>
      <c r="I48" s="2">
        <v>0.37397959183673463</v>
      </c>
      <c r="J48" s="294">
        <v>23.400000000000002</v>
      </c>
      <c r="K48" s="300">
        <v>368.60000000000008</v>
      </c>
      <c r="L48" s="297">
        <v>0.39772110689093859</v>
      </c>
      <c r="M48" s="292"/>
      <c r="N48" s="293">
        <v>902</v>
      </c>
      <c r="O48" s="294" t="s">
        <v>189</v>
      </c>
      <c r="P48" s="295">
        <v>10.199999999999999</v>
      </c>
      <c r="Q48" s="295">
        <v>0.8</v>
      </c>
      <c r="R48" s="295">
        <v>0</v>
      </c>
      <c r="S48" s="295">
        <v>0</v>
      </c>
      <c r="T48" s="295">
        <v>9.3999999999999986</v>
      </c>
      <c r="U48" s="295">
        <v>10.199999999999999</v>
      </c>
      <c r="V48" s="296">
        <v>1</v>
      </c>
      <c r="W48" s="295">
        <v>0</v>
      </c>
      <c r="X48" s="295">
        <v>10.199999999999999</v>
      </c>
      <c r="Y48" s="297">
        <v>1</v>
      </c>
    </row>
    <row r="49" spans="1:25" x14ac:dyDescent="0.2">
      <c r="A49" s="298" t="s">
        <v>102</v>
      </c>
      <c r="B49" s="299" t="s">
        <v>103</v>
      </c>
      <c r="C49" s="294">
        <v>206.7</v>
      </c>
      <c r="D49" s="294">
        <v>5.4</v>
      </c>
      <c r="E49" s="294">
        <v>0</v>
      </c>
      <c r="F49" s="294">
        <v>13.7</v>
      </c>
      <c r="G49" s="294">
        <v>187.6</v>
      </c>
      <c r="H49" s="294">
        <v>406.6</v>
      </c>
      <c r="I49" s="2">
        <v>0.50836202656173135</v>
      </c>
      <c r="J49" s="294">
        <v>0</v>
      </c>
      <c r="K49" s="300">
        <v>406.6</v>
      </c>
      <c r="L49" s="297">
        <v>0.50836202656173135</v>
      </c>
      <c r="M49" s="292"/>
      <c r="N49" s="293">
        <v>903</v>
      </c>
      <c r="O49" s="294" t="s">
        <v>190</v>
      </c>
      <c r="P49" s="295">
        <v>12.7</v>
      </c>
      <c r="Q49" s="295">
        <v>1.3000000000000003</v>
      </c>
      <c r="R49" s="295">
        <v>0</v>
      </c>
      <c r="S49" s="295">
        <v>0</v>
      </c>
      <c r="T49" s="295">
        <v>11.4</v>
      </c>
      <c r="U49" s="295">
        <v>12.7</v>
      </c>
      <c r="V49" s="296">
        <v>1</v>
      </c>
      <c r="W49" s="295">
        <v>0</v>
      </c>
      <c r="X49" s="295">
        <v>12.7</v>
      </c>
      <c r="Y49" s="297">
        <v>1</v>
      </c>
    </row>
    <row r="50" spans="1:25" x14ac:dyDescent="0.2">
      <c r="A50" s="298" t="s">
        <v>104</v>
      </c>
      <c r="B50" s="299" t="s">
        <v>105</v>
      </c>
      <c r="C50" s="294">
        <v>78.900000000000006</v>
      </c>
      <c r="D50" s="294">
        <v>5</v>
      </c>
      <c r="E50" s="294">
        <v>0</v>
      </c>
      <c r="F50" s="294">
        <v>3.3000000000000003</v>
      </c>
      <c r="G50" s="294">
        <v>70.600000000000009</v>
      </c>
      <c r="H50" s="294">
        <v>113.10000000000002</v>
      </c>
      <c r="I50" s="2">
        <v>0.69761273209549057</v>
      </c>
      <c r="J50" s="294">
        <v>1.7000000000000002</v>
      </c>
      <c r="K50" s="300">
        <v>111.40000000000002</v>
      </c>
      <c r="L50" s="297">
        <v>0.70825852782764809</v>
      </c>
      <c r="M50" s="292"/>
      <c r="N50" s="293">
        <v>904</v>
      </c>
      <c r="O50" s="294" t="s">
        <v>191</v>
      </c>
      <c r="P50" s="295">
        <v>36</v>
      </c>
      <c r="Q50" s="295">
        <v>2.9000000000000004</v>
      </c>
      <c r="R50" s="295">
        <v>0</v>
      </c>
      <c r="S50" s="295">
        <v>0</v>
      </c>
      <c r="T50" s="295">
        <v>33.1</v>
      </c>
      <c r="U50" s="295">
        <v>62.8</v>
      </c>
      <c r="V50" s="296">
        <v>0.57324840764331209</v>
      </c>
      <c r="W50" s="295">
        <v>9.1999999999999993</v>
      </c>
      <c r="X50" s="295">
        <v>53.599999999999994</v>
      </c>
      <c r="Y50" s="297">
        <v>0.67164179104477617</v>
      </c>
    </row>
    <row r="51" spans="1:25" x14ac:dyDescent="0.2">
      <c r="A51" s="298" t="s">
        <v>106</v>
      </c>
      <c r="B51" s="299" t="s">
        <v>107</v>
      </c>
      <c r="C51" s="294">
        <v>586.29999999999995</v>
      </c>
      <c r="D51" s="294">
        <v>0</v>
      </c>
      <c r="E51" s="294">
        <v>71</v>
      </c>
      <c r="F51" s="294">
        <v>64.400000000000006</v>
      </c>
      <c r="G51" s="294">
        <v>450.9</v>
      </c>
      <c r="H51" s="294">
        <v>1873.7</v>
      </c>
      <c r="I51" s="2">
        <v>0.31291028446389496</v>
      </c>
      <c r="J51" s="294">
        <v>587.4</v>
      </c>
      <c r="K51" s="300">
        <v>1286.3000000000002</v>
      </c>
      <c r="L51" s="297">
        <v>0.45580346730933674</v>
      </c>
      <c r="M51" s="292"/>
      <c r="N51" s="293">
        <v>905</v>
      </c>
      <c r="O51" s="294" t="s">
        <v>192</v>
      </c>
      <c r="P51" s="295">
        <v>80</v>
      </c>
      <c r="Q51" s="295">
        <v>8.5</v>
      </c>
      <c r="R51" s="295">
        <v>0</v>
      </c>
      <c r="S51" s="295">
        <v>0</v>
      </c>
      <c r="T51" s="295">
        <v>71.5</v>
      </c>
      <c r="U51" s="295">
        <v>87.9</v>
      </c>
      <c r="V51" s="296">
        <v>0.91012514220705343</v>
      </c>
      <c r="W51" s="295">
        <v>7.9</v>
      </c>
      <c r="X51" s="295">
        <v>80</v>
      </c>
      <c r="Y51" s="297">
        <v>1</v>
      </c>
    </row>
    <row r="52" spans="1:25" x14ac:dyDescent="0.2">
      <c r="A52" s="298" t="s">
        <v>108</v>
      </c>
      <c r="B52" s="299" t="s">
        <v>109</v>
      </c>
      <c r="C52" s="294">
        <v>255.9</v>
      </c>
      <c r="D52" s="294">
        <v>10.8</v>
      </c>
      <c r="E52" s="294">
        <v>0</v>
      </c>
      <c r="F52" s="294">
        <v>2.3000000000000003</v>
      </c>
      <c r="G52" s="294">
        <v>242.8</v>
      </c>
      <c r="H52" s="294">
        <v>795.9</v>
      </c>
      <c r="I52" s="2">
        <v>0.3215228043724086</v>
      </c>
      <c r="J52" s="294">
        <v>31.4</v>
      </c>
      <c r="K52" s="300">
        <v>764.5</v>
      </c>
      <c r="L52" s="297">
        <v>0.33472858077174622</v>
      </c>
      <c r="M52" s="292"/>
      <c r="N52" s="293">
        <v>1001</v>
      </c>
      <c r="O52" s="294" t="s">
        <v>193</v>
      </c>
      <c r="P52" s="295">
        <v>12.6</v>
      </c>
      <c r="Q52" s="295">
        <v>1</v>
      </c>
      <c r="R52" s="295">
        <v>0</v>
      </c>
      <c r="S52" s="295">
        <v>0</v>
      </c>
      <c r="T52" s="295">
        <v>11.6</v>
      </c>
      <c r="U52" s="295">
        <v>12.6</v>
      </c>
      <c r="V52" s="296">
        <v>1</v>
      </c>
      <c r="W52" s="295">
        <v>0</v>
      </c>
      <c r="X52" s="295">
        <v>12.6</v>
      </c>
      <c r="Y52" s="297">
        <v>1</v>
      </c>
    </row>
    <row r="53" spans="1:25" x14ac:dyDescent="0.2">
      <c r="A53" s="298" t="s">
        <v>110</v>
      </c>
      <c r="B53" s="299" t="s">
        <v>111</v>
      </c>
      <c r="C53" s="294">
        <v>282.20000000000005</v>
      </c>
      <c r="D53" s="294">
        <v>16.600000000000001</v>
      </c>
      <c r="E53" s="294">
        <v>0</v>
      </c>
      <c r="F53" s="294">
        <v>14.199999999999998</v>
      </c>
      <c r="G53" s="294">
        <v>251.40000000000003</v>
      </c>
      <c r="H53" s="294">
        <v>385</v>
      </c>
      <c r="I53" s="2">
        <v>0.73298701298701308</v>
      </c>
      <c r="J53" s="294">
        <v>0</v>
      </c>
      <c r="K53" s="300">
        <v>385</v>
      </c>
      <c r="L53" s="297">
        <v>0.73298701298701308</v>
      </c>
      <c r="M53" s="292"/>
      <c r="N53" s="293">
        <v>1002</v>
      </c>
      <c r="O53" s="294" t="s">
        <v>194</v>
      </c>
      <c r="P53" s="295">
        <v>20</v>
      </c>
      <c r="Q53" s="295">
        <v>20.599999999999998</v>
      </c>
      <c r="R53" s="295">
        <v>33.200000000000003</v>
      </c>
      <c r="S53" s="295">
        <v>0</v>
      </c>
      <c r="T53" s="295">
        <v>-33.799999999999997</v>
      </c>
      <c r="U53" s="295">
        <v>346.7</v>
      </c>
      <c r="V53" s="296">
        <v>5.7686760888376119E-2</v>
      </c>
      <c r="W53" s="295">
        <v>0</v>
      </c>
      <c r="X53" s="295">
        <v>346.7</v>
      </c>
      <c r="Y53" s="297">
        <v>5.7686760888376119E-2</v>
      </c>
    </row>
    <row r="54" spans="1:25" x14ac:dyDescent="0.2">
      <c r="A54" s="298" t="s">
        <v>112</v>
      </c>
      <c r="B54" s="299" t="s">
        <v>113</v>
      </c>
      <c r="C54" s="294">
        <v>6.6</v>
      </c>
      <c r="D54" s="294">
        <v>1</v>
      </c>
      <c r="E54" s="294">
        <v>0</v>
      </c>
      <c r="F54" s="294">
        <v>0</v>
      </c>
      <c r="G54" s="294">
        <v>5.6</v>
      </c>
      <c r="H54" s="294">
        <v>9.2000000000000011</v>
      </c>
      <c r="I54" s="2">
        <v>0.71739130434782594</v>
      </c>
      <c r="J54" s="294">
        <v>0</v>
      </c>
      <c r="K54" s="300">
        <v>9.2000000000000011</v>
      </c>
      <c r="L54" s="297">
        <v>0.71739130434782594</v>
      </c>
      <c r="M54" s="292"/>
      <c r="N54" s="293">
        <v>1003</v>
      </c>
      <c r="O54" s="294" t="s">
        <v>195</v>
      </c>
      <c r="P54" s="295">
        <v>3.6</v>
      </c>
      <c r="Q54" s="295">
        <v>0.3</v>
      </c>
      <c r="R54" s="295">
        <v>0</v>
      </c>
      <c r="S54" s="295">
        <v>0</v>
      </c>
      <c r="T54" s="295">
        <v>3.3000000000000003</v>
      </c>
      <c r="U54" s="295">
        <v>3.6</v>
      </c>
      <c r="V54" s="296">
        <v>1</v>
      </c>
      <c r="W54" s="295">
        <v>0</v>
      </c>
      <c r="X54" s="295">
        <v>3.6</v>
      </c>
      <c r="Y54" s="297">
        <v>1</v>
      </c>
    </row>
    <row r="55" spans="1:25" x14ac:dyDescent="0.2">
      <c r="A55" s="298" t="s">
        <v>114</v>
      </c>
      <c r="B55" s="299" t="s">
        <v>115</v>
      </c>
      <c r="C55" s="294">
        <v>1978.7000000000003</v>
      </c>
      <c r="D55" s="294">
        <v>482.2</v>
      </c>
      <c r="E55" s="294">
        <v>0</v>
      </c>
      <c r="F55" s="294">
        <v>44.2</v>
      </c>
      <c r="G55" s="294">
        <v>1452.3000000000002</v>
      </c>
      <c r="H55" s="294">
        <v>2864.6</v>
      </c>
      <c r="I55" s="2">
        <v>0.69074216295468838</v>
      </c>
      <c r="J55" s="294">
        <v>0</v>
      </c>
      <c r="K55" s="300">
        <v>2864.6</v>
      </c>
      <c r="L55" s="297">
        <v>0.69074216295468838</v>
      </c>
      <c r="M55" s="292"/>
      <c r="N55" s="293">
        <v>1004</v>
      </c>
      <c r="O55" s="294" t="s">
        <v>196</v>
      </c>
      <c r="P55" s="295">
        <v>0</v>
      </c>
      <c r="Q55" s="295">
        <v>4.5</v>
      </c>
      <c r="R55" s="295">
        <v>0</v>
      </c>
      <c r="S55" s="295">
        <v>0</v>
      </c>
      <c r="T55" s="295">
        <v>-4.5</v>
      </c>
      <c r="U55" s="295">
        <v>623</v>
      </c>
      <c r="V55" s="296">
        <v>0</v>
      </c>
      <c r="W55" s="295">
        <v>22.4</v>
      </c>
      <c r="X55" s="295">
        <v>600.6</v>
      </c>
      <c r="Y55" s="297">
        <v>0</v>
      </c>
    </row>
    <row r="56" spans="1:25" x14ac:dyDescent="0.2">
      <c r="A56" s="298" t="s">
        <v>116</v>
      </c>
      <c r="B56" s="299" t="s">
        <v>117</v>
      </c>
      <c r="C56" s="294">
        <v>0.3</v>
      </c>
      <c r="D56" s="294">
        <v>0.30000000000000004</v>
      </c>
      <c r="E56" s="294">
        <v>0</v>
      </c>
      <c r="F56" s="294">
        <v>0.1</v>
      </c>
      <c r="G56" s="294">
        <v>-0.10000000000000003</v>
      </c>
      <c r="H56" s="294">
        <v>6.1000000000000014</v>
      </c>
      <c r="I56" s="2">
        <v>4.9180327868852444E-2</v>
      </c>
      <c r="J56" s="294">
        <v>0</v>
      </c>
      <c r="K56" s="300">
        <v>6.1000000000000014</v>
      </c>
      <c r="L56" s="297">
        <v>4.9180327868852444E-2</v>
      </c>
      <c r="M56" s="292"/>
      <c r="N56" s="293">
        <v>1005</v>
      </c>
      <c r="O56" s="294" t="s">
        <v>197</v>
      </c>
      <c r="P56" s="295">
        <v>15.8</v>
      </c>
      <c r="Q56" s="295">
        <v>0.5</v>
      </c>
      <c r="R56" s="295">
        <v>0</v>
      </c>
      <c r="S56" s="295">
        <v>0</v>
      </c>
      <c r="T56" s="295">
        <v>15.3</v>
      </c>
      <c r="U56" s="295">
        <v>45</v>
      </c>
      <c r="V56" s="296">
        <v>0.35111111111111115</v>
      </c>
      <c r="W56" s="295">
        <v>0</v>
      </c>
      <c r="X56" s="295">
        <v>45</v>
      </c>
      <c r="Y56" s="297">
        <v>0.35111111111111115</v>
      </c>
    </row>
    <row r="57" spans="1:25" x14ac:dyDescent="0.2">
      <c r="A57" s="298" t="s">
        <v>118</v>
      </c>
      <c r="B57" s="299" t="s">
        <v>119</v>
      </c>
      <c r="C57" s="294">
        <v>248</v>
      </c>
      <c r="D57" s="294">
        <v>18.399999999999999</v>
      </c>
      <c r="E57" s="294">
        <v>0</v>
      </c>
      <c r="F57" s="294">
        <v>0</v>
      </c>
      <c r="G57" s="294">
        <v>229.6</v>
      </c>
      <c r="H57" s="294">
        <v>294.19999999999993</v>
      </c>
      <c r="I57" s="2">
        <v>0.84296397008837542</v>
      </c>
      <c r="J57" s="294">
        <v>0</v>
      </c>
      <c r="K57" s="300">
        <v>294.19999999999993</v>
      </c>
      <c r="L57" s="297">
        <v>0.84296397008837542</v>
      </c>
      <c r="M57" s="292"/>
      <c r="N57" s="293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2790.8</v>
      </c>
      <c r="V57" s="296">
        <v>0</v>
      </c>
      <c r="W57" s="295">
        <v>74.599999999999994</v>
      </c>
      <c r="X57" s="295">
        <v>2716.2000000000003</v>
      </c>
      <c r="Y57" s="297">
        <v>0</v>
      </c>
    </row>
    <row r="58" spans="1:25" x14ac:dyDescent="0.2">
      <c r="A58" s="298" t="s">
        <v>120</v>
      </c>
      <c r="B58" s="299" t="s">
        <v>121</v>
      </c>
      <c r="C58" s="294">
        <v>188.5</v>
      </c>
      <c r="D58" s="294">
        <v>25.7</v>
      </c>
      <c r="E58" s="294">
        <v>0</v>
      </c>
      <c r="F58" s="294">
        <v>18.2</v>
      </c>
      <c r="G58" s="294">
        <v>144.6</v>
      </c>
      <c r="H58" s="294">
        <v>721.60000000000014</v>
      </c>
      <c r="I58" s="2">
        <v>0.26122505543237245</v>
      </c>
      <c r="J58" s="294">
        <v>45.2</v>
      </c>
      <c r="K58" s="300">
        <v>676.40000000000009</v>
      </c>
      <c r="L58" s="297">
        <v>0.2786812536960378</v>
      </c>
      <c r="M58" s="292"/>
      <c r="N58" s="297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78.7</v>
      </c>
      <c r="D59" s="294">
        <v>11.2</v>
      </c>
      <c r="E59" s="294">
        <v>0</v>
      </c>
      <c r="F59" s="294">
        <v>8</v>
      </c>
      <c r="G59" s="294">
        <v>59.5</v>
      </c>
      <c r="H59" s="294">
        <v>251.7</v>
      </c>
      <c r="I59" s="2">
        <v>0.31267381803734606</v>
      </c>
      <c r="J59" s="294">
        <v>5.2999999999999989</v>
      </c>
      <c r="K59" s="300">
        <v>246.39999999999998</v>
      </c>
      <c r="L59" s="297">
        <v>0.31939935064935071</v>
      </c>
      <c r="M59" s="292"/>
      <c r="N59" s="297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297"/>
      <c r="O60" s="301" t="s">
        <v>214</v>
      </c>
      <c r="P60" s="295">
        <v>14660.7</v>
      </c>
      <c r="Q60" s="295">
        <v>2124.8000000000006</v>
      </c>
      <c r="R60" s="295">
        <v>310.99999999999994</v>
      </c>
      <c r="S60" s="295">
        <v>716.9</v>
      </c>
      <c r="T60" s="295">
        <v>11508.000000000002</v>
      </c>
      <c r="U60" s="295">
        <v>33736.9</v>
      </c>
      <c r="V60" s="296">
        <v>0.43455978468679696</v>
      </c>
      <c r="W60" s="295">
        <v>1525.1000000000004</v>
      </c>
      <c r="X60" s="295">
        <v>32211.8</v>
      </c>
      <c r="Y60" s="297">
        <v>0.45513445383368833</v>
      </c>
    </row>
    <row r="61" spans="1:25" x14ac:dyDescent="0.2">
      <c r="B61" s="303" t="s">
        <v>343</v>
      </c>
      <c r="C61" s="304">
        <v>14660.700000000004</v>
      </c>
      <c r="D61" s="304">
        <v>2124.8000000000002</v>
      </c>
      <c r="E61" s="304">
        <v>311</v>
      </c>
      <c r="F61" s="304">
        <v>716.90000000000032</v>
      </c>
      <c r="G61" s="304">
        <v>11507.999999999998</v>
      </c>
      <c r="H61" s="304">
        <v>33736.899999999994</v>
      </c>
      <c r="I61" s="2">
        <v>0.43455978468679718</v>
      </c>
      <c r="J61" s="304">
        <v>1525.1</v>
      </c>
      <c r="K61" s="304">
        <v>32211.799999999992</v>
      </c>
      <c r="L61" s="297">
        <v>0.4551344538336885</v>
      </c>
      <c r="M61" s="292"/>
      <c r="N61" s="297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297"/>
      <c r="O62" s="301" t="s">
        <v>344</v>
      </c>
      <c r="P62" s="304">
        <v>14660.700000000004</v>
      </c>
      <c r="Q62" s="304">
        <v>2124.8000000000002</v>
      </c>
      <c r="R62" s="304">
        <v>311</v>
      </c>
      <c r="S62" s="304">
        <v>716.90000000000032</v>
      </c>
      <c r="T62" s="304">
        <v>11507.999999999998</v>
      </c>
      <c r="U62" s="304">
        <v>33736.899999999994</v>
      </c>
      <c r="V62" s="2">
        <v>0.43455978468679718</v>
      </c>
      <c r="W62" s="304">
        <v>1525.1</v>
      </c>
      <c r="X62" s="304">
        <v>32211.799999999992</v>
      </c>
      <c r="Y62" s="297">
        <v>0.4551344538336885</v>
      </c>
    </row>
    <row r="63" spans="1:25" x14ac:dyDescent="0.2">
      <c r="M63" s="292"/>
      <c r="N63" s="297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297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297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297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297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297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297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297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297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297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297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297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297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297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297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297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297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297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297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297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297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297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297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297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297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297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297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297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297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297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297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297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297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297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297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297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297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297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297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297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297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297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297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297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297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297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297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297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297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297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297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297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297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297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297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297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297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297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297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297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297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297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297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297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297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297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297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297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297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297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297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297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297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297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297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297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297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297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297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297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297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297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297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297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297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297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297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297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297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297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297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297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297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297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297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297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297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297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297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297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297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297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297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297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297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297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297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297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297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297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297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297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297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297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297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297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297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297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297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297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297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297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297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297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297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297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297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297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297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297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297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297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297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297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297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297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297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297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297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297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297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297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297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297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297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297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297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297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297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297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297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297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297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297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297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297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297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297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297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297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297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297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297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297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297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297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297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297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297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297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297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297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297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297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297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297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297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297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297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297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297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297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297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297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297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297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297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297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297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297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297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297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297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297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297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297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297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297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297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297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297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297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297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297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297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297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297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297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297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297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297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297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297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297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297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297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297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297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297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297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297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297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297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297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297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297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297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297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297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297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297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297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297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297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297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297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297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297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297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297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297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297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297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297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297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297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297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297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297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297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297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297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297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297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297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297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297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297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297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297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297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297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297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297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297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297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297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297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297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297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297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297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297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297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297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297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297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297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297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297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297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297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297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297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297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297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297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297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297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297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297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297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297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297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297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297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297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297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297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297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297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297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297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297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297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297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297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297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297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297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297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297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297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297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297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297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297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297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297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297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297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297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297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297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297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297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297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297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297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297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297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297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297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297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297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297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297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297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297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297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297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297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297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297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297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297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297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297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297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297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297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297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297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297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297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297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297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297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297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297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297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297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297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297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297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297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297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297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297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297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297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297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297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297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297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297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297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297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297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297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297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297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297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297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297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297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297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297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297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297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297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297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297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297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297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297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297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297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297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297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297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297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297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297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297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297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297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297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297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297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297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297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297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297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297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297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297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297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297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297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297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297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297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297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297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297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297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Z1" sqref="Z1:Z1048576"/>
    </sheetView>
  </sheetViews>
  <sheetFormatPr defaultRowHeight="12.75" x14ac:dyDescent="0.2"/>
  <cols>
    <col min="1" max="1" width="9.140625" style="302"/>
    <col min="2" max="7" width="9.140625" style="294"/>
    <col min="8" max="8" width="10.5703125" style="294" customWidth="1"/>
    <col min="9" max="10" width="9.140625" style="294"/>
    <col min="11" max="11" width="10.85546875" style="294" customWidth="1"/>
    <col min="12" max="12" width="10.28515625" style="294" customWidth="1"/>
    <col min="13" max="13" width="2.28515625" style="294" customWidth="1"/>
    <col min="14" max="14" width="10.42578125" style="294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141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36.799999999999997</v>
      </c>
      <c r="D2" s="294">
        <v>13.1</v>
      </c>
      <c r="E2" s="294">
        <v>0</v>
      </c>
      <c r="F2" s="294">
        <v>21.4</v>
      </c>
      <c r="G2" s="294">
        <v>2.2999999999999972</v>
      </c>
      <c r="H2" s="294">
        <v>227</v>
      </c>
      <c r="I2" s="2">
        <v>0.1621145374449339</v>
      </c>
      <c r="J2" s="294">
        <v>27.1</v>
      </c>
      <c r="K2" s="300">
        <v>199.9</v>
      </c>
      <c r="L2" s="297">
        <v>0.18409204602301149</v>
      </c>
      <c r="M2" s="292"/>
      <c r="N2" s="293">
        <v>101</v>
      </c>
      <c r="O2" s="294" t="s">
        <v>147</v>
      </c>
      <c r="P2" s="295">
        <v>5.8999999999999995</v>
      </c>
      <c r="Q2" s="295">
        <v>2.8000000000000003</v>
      </c>
      <c r="R2" s="295">
        <v>0</v>
      </c>
      <c r="S2" s="295">
        <v>0</v>
      </c>
      <c r="T2" s="295">
        <v>3.1000000000000005</v>
      </c>
      <c r="U2" s="295">
        <v>9.7000000000000011</v>
      </c>
      <c r="V2" s="296">
        <v>0.60824742268041221</v>
      </c>
      <c r="W2" s="295">
        <v>0</v>
      </c>
      <c r="X2" s="295">
        <v>9.7000000000000011</v>
      </c>
      <c r="Y2" s="297">
        <v>0.60824742268041221</v>
      </c>
    </row>
    <row r="3" spans="1:25" x14ac:dyDescent="0.2">
      <c r="A3" s="298" t="s">
        <v>10</v>
      </c>
      <c r="B3" s="299" t="s">
        <v>11</v>
      </c>
      <c r="C3" s="294">
        <v>0</v>
      </c>
      <c r="D3" s="294">
        <v>0.1</v>
      </c>
      <c r="E3" s="294">
        <v>0</v>
      </c>
      <c r="F3" s="294">
        <v>0</v>
      </c>
      <c r="G3" s="294">
        <v>-0.1</v>
      </c>
      <c r="H3" s="294">
        <v>0.5</v>
      </c>
      <c r="I3" s="2">
        <v>0</v>
      </c>
      <c r="J3" s="294">
        <v>0</v>
      </c>
      <c r="K3" s="300">
        <v>0.5</v>
      </c>
      <c r="L3" s="297">
        <v>0</v>
      </c>
      <c r="M3" s="292"/>
      <c r="N3" s="293">
        <v>102</v>
      </c>
      <c r="O3" s="294" t="s">
        <v>148</v>
      </c>
      <c r="P3" s="295">
        <v>7.5</v>
      </c>
      <c r="Q3" s="295">
        <v>4</v>
      </c>
      <c r="R3" s="295">
        <v>0</v>
      </c>
      <c r="S3" s="295">
        <v>0</v>
      </c>
      <c r="T3" s="295">
        <v>3.5</v>
      </c>
      <c r="U3" s="295">
        <v>10.3</v>
      </c>
      <c r="V3" s="296">
        <v>0.72815533980582514</v>
      </c>
      <c r="W3" s="295">
        <v>0</v>
      </c>
      <c r="X3" s="295">
        <v>10.3</v>
      </c>
      <c r="Y3" s="297">
        <v>0.72815533980582514</v>
      </c>
    </row>
    <row r="4" spans="1:25" x14ac:dyDescent="0.2">
      <c r="A4" s="298" t="s">
        <v>12</v>
      </c>
      <c r="B4" s="299" t="s">
        <v>13</v>
      </c>
      <c r="C4" s="294">
        <v>2</v>
      </c>
      <c r="D4" s="294">
        <v>2.9</v>
      </c>
      <c r="E4" s="294">
        <v>0</v>
      </c>
      <c r="F4" s="294">
        <v>0.8</v>
      </c>
      <c r="G4" s="294">
        <v>-1.7000000000000002</v>
      </c>
      <c r="H4" s="294">
        <v>10.100000000000001</v>
      </c>
      <c r="I4" s="2">
        <v>0.198019801980198</v>
      </c>
      <c r="J4" s="294">
        <v>0</v>
      </c>
      <c r="K4" s="300">
        <v>10.100000000000001</v>
      </c>
      <c r="L4" s="297">
        <v>0.198019801980198</v>
      </c>
      <c r="M4" s="292"/>
      <c r="N4" s="293">
        <v>103</v>
      </c>
      <c r="O4" s="294" t="s">
        <v>149</v>
      </c>
      <c r="P4" s="295">
        <v>17.099999999999998</v>
      </c>
      <c r="Q4" s="295">
        <v>13.400000000000002</v>
      </c>
      <c r="R4" s="295">
        <v>0</v>
      </c>
      <c r="S4" s="295">
        <v>0</v>
      </c>
      <c r="T4" s="295">
        <v>3.6999999999999984</v>
      </c>
      <c r="U4" s="295">
        <v>24</v>
      </c>
      <c r="V4" s="296">
        <v>0.71249999999999991</v>
      </c>
      <c r="W4" s="295">
        <v>0</v>
      </c>
      <c r="X4" s="295">
        <v>24</v>
      </c>
      <c r="Y4" s="297">
        <v>0.71249999999999991</v>
      </c>
    </row>
    <row r="5" spans="1:25" x14ac:dyDescent="0.2">
      <c r="A5" s="298" t="s">
        <v>14</v>
      </c>
      <c r="B5" s="299" t="s">
        <v>15</v>
      </c>
      <c r="C5" s="294">
        <v>59.6</v>
      </c>
      <c r="D5" s="294">
        <v>16.100000000000001</v>
      </c>
      <c r="E5" s="294">
        <v>0</v>
      </c>
      <c r="F5" s="294">
        <v>0</v>
      </c>
      <c r="G5" s="294">
        <v>43.5</v>
      </c>
      <c r="H5" s="294">
        <v>75</v>
      </c>
      <c r="I5" s="2">
        <v>0.79466666666666663</v>
      </c>
      <c r="J5" s="294">
        <v>0</v>
      </c>
      <c r="K5" s="300">
        <v>75</v>
      </c>
      <c r="L5" s="297">
        <v>0.79466666666666663</v>
      </c>
      <c r="M5" s="292"/>
      <c r="N5" s="293">
        <v>104</v>
      </c>
      <c r="O5" s="294" t="s">
        <v>150</v>
      </c>
      <c r="P5" s="295">
        <v>32.300000000000004</v>
      </c>
      <c r="Q5" s="295">
        <v>14.799999999999999</v>
      </c>
      <c r="R5" s="295">
        <v>0</v>
      </c>
      <c r="S5" s="295">
        <v>3.2</v>
      </c>
      <c r="T5" s="295">
        <v>14.300000000000002</v>
      </c>
      <c r="U5" s="295">
        <v>95.3</v>
      </c>
      <c r="V5" s="296">
        <v>0.33892969569779646</v>
      </c>
      <c r="W5" s="295">
        <v>29.2</v>
      </c>
      <c r="X5" s="295">
        <v>66.099999999999994</v>
      </c>
      <c r="Y5" s="297">
        <v>0.48865355521936471</v>
      </c>
    </row>
    <row r="6" spans="1:25" x14ac:dyDescent="0.2">
      <c r="A6" s="298" t="s">
        <v>16</v>
      </c>
      <c r="B6" s="299" t="s">
        <v>17</v>
      </c>
      <c r="C6" s="294">
        <v>3.1</v>
      </c>
      <c r="D6" s="294">
        <v>4.6999999999999993</v>
      </c>
      <c r="E6" s="294">
        <v>0</v>
      </c>
      <c r="F6" s="294">
        <v>1.7</v>
      </c>
      <c r="G6" s="294">
        <v>-3.2999999999999994</v>
      </c>
      <c r="H6" s="294">
        <v>13.8</v>
      </c>
      <c r="I6" s="2">
        <v>0.22463768115942029</v>
      </c>
      <c r="J6" s="294">
        <v>0</v>
      </c>
      <c r="K6" s="300">
        <v>13.8</v>
      </c>
      <c r="L6" s="297">
        <v>0.22463768115942029</v>
      </c>
      <c r="M6" s="292"/>
      <c r="N6" s="293">
        <v>201</v>
      </c>
      <c r="O6" s="294" t="s">
        <v>151</v>
      </c>
      <c r="P6" s="295">
        <v>20.7</v>
      </c>
      <c r="Q6" s="295">
        <v>27.4</v>
      </c>
      <c r="R6" s="295">
        <v>0</v>
      </c>
      <c r="S6" s="295">
        <v>10</v>
      </c>
      <c r="T6" s="295">
        <v>-16.699999999999996</v>
      </c>
      <c r="U6" s="295">
        <v>134.10000000000002</v>
      </c>
      <c r="V6" s="296">
        <v>0.15436241610738252</v>
      </c>
      <c r="W6" s="295">
        <v>0</v>
      </c>
      <c r="X6" s="295">
        <v>134.10000000000002</v>
      </c>
      <c r="Y6" s="297">
        <v>0.15436241610738252</v>
      </c>
    </row>
    <row r="7" spans="1:25" x14ac:dyDescent="0.2">
      <c r="A7" s="298" t="s">
        <v>18</v>
      </c>
      <c r="B7" s="299" t="s">
        <v>19</v>
      </c>
      <c r="C7" s="294">
        <v>6</v>
      </c>
      <c r="D7" s="294">
        <v>1.3</v>
      </c>
      <c r="E7" s="294">
        <v>0</v>
      </c>
      <c r="F7" s="294">
        <v>0</v>
      </c>
      <c r="G7" s="294">
        <v>4.7</v>
      </c>
      <c r="H7" s="294">
        <v>6.2</v>
      </c>
      <c r="I7" s="2">
        <v>0.96774193548387089</v>
      </c>
      <c r="J7" s="294">
        <v>0</v>
      </c>
      <c r="K7" s="300">
        <v>6.2</v>
      </c>
      <c r="L7" s="297">
        <v>0.96774193548387089</v>
      </c>
      <c r="M7" s="292"/>
      <c r="N7" s="293">
        <v>202</v>
      </c>
      <c r="O7" s="294" t="s">
        <v>152</v>
      </c>
      <c r="P7" s="295">
        <v>178.6</v>
      </c>
      <c r="Q7" s="295">
        <v>153.30000000000001</v>
      </c>
      <c r="R7" s="295">
        <v>72.599999999999994</v>
      </c>
      <c r="S7" s="295">
        <v>63.3</v>
      </c>
      <c r="T7" s="295">
        <v>-110.60000000000001</v>
      </c>
      <c r="U7" s="295">
        <v>1016.8</v>
      </c>
      <c r="V7" s="296">
        <v>0.17564909520062943</v>
      </c>
      <c r="W7" s="295">
        <v>27.1</v>
      </c>
      <c r="X7" s="295">
        <v>989.69999999999993</v>
      </c>
      <c r="Y7" s="297">
        <v>0.18045872486612105</v>
      </c>
    </row>
    <row r="8" spans="1:25" x14ac:dyDescent="0.2">
      <c r="A8" s="298" t="s">
        <v>20</v>
      </c>
      <c r="B8" s="299" t="s">
        <v>21</v>
      </c>
      <c r="C8" s="294">
        <v>14.9</v>
      </c>
      <c r="D8" s="294">
        <v>75.900000000000006</v>
      </c>
      <c r="E8" s="294">
        <v>0</v>
      </c>
      <c r="F8" s="294">
        <v>21.6</v>
      </c>
      <c r="G8" s="294">
        <v>-82.6</v>
      </c>
      <c r="H8" s="294">
        <v>302.2</v>
      </c>
      <c r="I8" s="2">
        <v>4.9305095962938451E-2</v>
      </c>
      <c r="J8" s="294">
        <v>0</v>
      </c>
      <c r="K8" s="300">
        <v>302.2</v>
      </c>
      <c r="L8" s="297">
        <v>4.9305095962938451E-2</v>
      </c>
      <c r="M8" s="292"/>
      <c r="N8" s="293">
        <v>301</v>
      </c>
      <c r="O8" s="294" t="s">
        <v>153</v>
      </c>
      <c r="P8" s="295">
        <v>111.99999999999997</v>
      </c>
      <c r="Q8" s="295">
        <v>66.599999999999994</v>
      </c>
      <c r="R8" s="295">
        <v>3.1</v>
      </c>
      <c r="S8" s="295">
        <v>1.6</v>
      </c>
      <c r="T8" s="295">
        <v>40.700000000000017</v>
      </c>
      <c r="U8" s="295">
        <v>130.79999999999995</v>
      </c>
      <c r="V8" s="296">
        <v>0.85626911314984722</v>
      </c>
      <c r="W8" s="295">
        <v>0</v>
      </c>
      <c r="X8" s="295">
        <v>130.79999999999995</v>
      </c>
      <c r="Y8" s="297">
        <v>0.85626911314984722</v>
      </c>
    </row>
    <row r="9" spans="1:25" x14ac:dyDescent="0.2">
      <c r="A9" s="298" t="s">
        <v>22</v>
      </c>
      <c r="B9" s="299" t="s">
        <v>23</v>
      </c>
      <c r="C9" s="294">
        <v>3.5</v>
      </c>
      <c r="D9" s="294">
        <v>1.4000000000000001</v>
      </c>
      <c r="E9" s="294">
        <v>0</v>
      </c>
      <c r="F9" s="294">
        <v>0</v>
      </c>
      <c r="G9" s="294">
        <v>2.0999999999999996</v>
      </c>
      <c r="H9" s="294">
        <v>4</v>
      </c>
      <c r="I9" s="2">
        <v>0.875</v>
      </c>
      <c r="J9" s="294">
        <v>0</v>
      </c>
      <c r="K9" s="300">
        <v>4</v>
      </c>
      <c r="L9" s="297">
        <v>0.875</v>
      </c>
      <c r="M9" s="292"/>
      <c r="N9" s="293">
        <v>302</v>
      </c>
      <c r="O9" s="294" t="s">
        <v>154</v>
      </c>
      <c r="P9" s="295">
        <v>72.099999999999994</v>
      </c>
      <c r="Q9" s="295">
        <v>25.2</v>
      </c>
      <c r="R9" s="295">
        <v>0</v>
      </c>
      <c r="S9" s="295">
        <v>0</v>
      </c>
      <c r="T9" s="295">
        <v>46.900000000000006</v>
      </c>
      <c r="U9" s="295">
        <v>139.5</v>
      </c>
      <c r="V9" s="296">
        <v>0.51684587813620064</v>
      </c>
      <c r="W9" s="295">
        <v>0</v>
      </c>
      <c r="X9" s="295">
        <v>139.5</v>
      </c>
      <c r="Y9" s="297">
        <v>0.51684587813620064</v>
      </c>
    </row>
    <row r="10" spans="1:25" x14ac:dyDescent="0.2">
      <c r="A10" s="298" t="s">
        <v>24</v>
      </c>
      <c r="B10" s="299" t="s">
        <v>25</v>
      </c>
      <c r="C10" s="294">
        <v>13.4</v>
      </c>
      <c r="D10" s="294">
        <v>12</v>
      </c>
      <c r="E10" s="294">
        <v>0</v>
      </c>
      <c r="F10" s="294">
        <v>8.6999999999999993</v>
      </c>
      <c r="G10" s="294">
        <v>-7.2999999999999989</v>
      </c>
      <c r="H10" s="294">
        <v>58.900000000000006</v>
      </c>
      <c r="I10" s="2">
        <v>0.22750424448217316</v>
      </c>
      <c r="J10" s="294">
        <v>0</v>
      </c>
      <c r="K10" s="300">
        <v>58.900000000000006</v>
      </c>
      <c r="L10" s="297">
        <v>0.22750424448217316</v>
      </c>
      <c r="M10" s="292"/>
      <c r="N10" s="293">
        <v>401</v>
      </c>
      <c r="O10" s="294" t="s">
        <v>93</v>
      </c>
      <c r="P10" s="295">
        <v>70.7</v>
      </c>
      <c r="Q10" s="295">
        <v>38.700000000000003</v>
      </c>
      <c r="R10" s="295">
        <v>6.5</v>
      </c>
      <c r="S10" s="295">
        <v>0</v>
      </c>
      <c r="T10" s="295">
        <v>25.500000000000004</v>
      </c>
      <c r="U10" s="295">
        <v>256.8</v>
      </c>
      <c r="V10" s="296">
        <v>0.27531152647975077</v>
      </c>
      <c r="W10" s="295">
        <v>0</v>
      </c>
      <c r="X10" s="295">
        <v>256.8</v>
      </c>
      <c r="Y10" s="297">
        <v>0.27531152647975077</v>
      </c>
    </row>
    <row r="11" spans="1:25" x14ac:dyDescent="0.2">
      <c r="A11" s="298" t="s">
        <v>26</v>
      </c>
      <c r="B11" s="299" t="s">
        <v>27</v>
      </c>
      <c r="C11" s="294">
        <v>185.4</v>
      </c>
      <c r="D11" s="294">
        <v>147.9</v>
      </c>
      <c r="E11" s="294">
        <v>1.6</v>
      </c>
      <c r="F11" s="294">
        <v>0</v>
      </c>
      <c r="G11" s="294">
        <v>35.900000000000006</v>
      </c>
      <c r="H11" s="294">
        <v>245.5</v>
      </c>
      <c r="I11" s="2">
        <v>0.75519348268839104</v>
      </c>
      <c r="J11" s="294">
        <v>0</v>
      </c>
      <c r="K11" s="300">
        <v>245.5</v>
      </c>
      <c r="L11" s="297">
        <v>0.75519348268839104</v>
      </c>
      <c r="M11" s="292"/>
      <c r="N11" s="293">
        <v>402</v>
      </c>
      <c r="O11" s="294" t="s">
        <v>155</v>
      </c>
      <c r="P11" s="295">
        <v>527.69999999999993</v>
      </c>
      <c r="Q11" s="295">
        <v>57.100000000000009</v>
      </c>
      <c r="R11" s="295">
        <v>13.399999999999999</v>
      </c>
      <c r="S11" s="295">
        <v>0</v>
      </c>
      <c r="T11" s="295">
        <v>457.19999999999993</v>
      </c>
      <c r="U11" s="295">
        <v>1455.6999999999998</v>
      </c>
      <c r="V11" s="296">
        <v>0.36250601085388473</v>
      </c>
      <c r="W11" s="295">
        <v>0</v>
      </c>
      <c r="X11" s="295">
        <v>1455.6999999999998</v>
      </c>
      <c r="Y11" s="297">
        <v>0.36250601085388473</v>
      </c>
    </row>
    <row r="12" spans="1:25" x14ac:dyDescent="0.2">
      <c r="A12" s="298" t="s">
        <v>28</v>
      </c>
      <c r="B12" s="299" t="s">
        <v>29</v>
      </c>
      <c r="C12" s="294">
        <v>7.6</v>
      </c>
      <c r="D12" s="294">
        <v>3.8000000000000003</v>
      </c>
      <c r="E12" s="294">
        <v>0</v>
      </c>
      <c r="F12" s="294">
        <v>0</v>
      </c>
      <c r="G12" s="294">
        <v>3.7999999999999994</v>
      </c>
      <c r="H12" s="294">
        <v>7.6999999999999993</v>
      </c>
      <c r="I12" s="2">
        <v>0.98701298701298701</v>
      </c>
      <c r="J12" s="294">
        <v>0</v>
      </c>
      <c r="K12" s="300">
        <v>7.6999999999999993</v>
      </c>
      <c r="L12" s="297">
        <v>0.98701298701298701</v>
      </c>
      <c r="M12" s="292"/>
      <c r="N12" s="293">
        <v>403</v>
      </c>
      <c r="O12" s="294" t="s">
        <v>156</v>
      </c>
      <c r="P12" s="295">
        <v>430.3</v>
      </c>
      <c r="Q12" s="295">
        <v>278.3</v>
      </c>
      <c r="R12" s="295">
        <v>53.4</v>
      </c>
      <c r="S12" s="295">
        <v>0</v>
      </c>
      <c r="T12" s="295">
        <v>98.6</v>
      </c>
      <c r="U12" s="295">
        <v>1219.5999999999999</v>
      </c>
      <c r="V12" s="296">
        <v>0.352820596917022</v>
      </c>
      <c r="W12" s="295">
        <v>259.39999999999998</v>
      </c>
      <c r="X12" s="295">
        <v>960.19999999999993</v>
      </c>
      <c r="Y12" s="297">
        <v>0.44813580504061656</v>
      </c>
    </row>
    <row r="13" spans="1:25" x14ac:dyDescent="0.2">
      <c r="A13" s="298" t="s">
        <v>30</v>
      </c>
      <c r="B13" s="299" t="s">
        <v>31</v>
      </c>
      <c r="C13" s="294">
        <v>16.399999999999999</v>
      </c>
      <c r="D13" s="294">
        <v>12.200000000000003</v>
      </c>
      <c r="E13" s="294">
        <v>0</v>
      </c>
      <c r="F13" s="294">
        <v>0</v>
      </c>
      <c r="G13" s="294">
        <v>4.1999999999999957</v>
      </c>
      <c r="H13" s="294">
        <v>20.6</v>
      </c>
      <c r="I13" s="2">
        <v>0.7961165048543688</v>
      </c>
      <c r="J13" s="294">
        <v>0</v>
      </c>
      <c r="K13" s="300">
        <v>20.6</v>
      </c>
      <c r="L13" s="297">
        <v>0.7961165048543688</v>
      </c>
      <c r="M13" s="292"/>
      <c r="N13" s="293">
        <v>404</v>
      </c>
      <c r="O13" s="294" t="s">
        <v>81</v>
      </c>
      <c r="P13" s="295">
        <v>22.299999999999997</v>
      </c>
      <c r="Q13" s="295">
        <v>10.700000000000001</v>
      </c>
      <c r="R13" s="295">
        <v>0.7</v>
      </c>
      <c r="S13" s="295">
        <v>0</v>
      </c>
      <c r="T13" s="295">
        <v>10.899999999999999</v>
      </c>
      <c r="U13" s="295">
        <v>646.09999999999991</v>
      </c>
      <c r="V13" s="296">
        <v>3.451478099365423E-2</v>
      </c>
      <c r="W13" s="295">
        <v>0</v>
      </c>
      <c r="X13" s="295">
        <v>646.09999999999991</v>
      </c>
      <c r="Y13" s="297">
        <v>3.451478099365423E-2</v>
      </c>
    </row>
    <row r="14" spans="1:25" x14ac:dyDescent="0.2">
      <c r="A14" s="298" t="s">
        <v>32</v>
      </c>
      <c r="B14" s="299" t="s">
        <v>33</v>
      </c>
      <c r="C14" s="294">
        <v>0.9</v>
      </c>
      <c r="D14" s="294">
        <v>1.2000000000000002</v>
      </c>
      <c r="E14" s="294">
        <v>0</v>
      </c>
      <c r="F14" s="294">
        <v>0</v>
      </c>
      <c r="G14" s="294">
        <v>-0.30000000000000016</v>
      </c>
      <c r="H14" s="294">
        <v>67.09999999999998</v>
      </c>
      <c r="I14" s="2">
        <v>1.341281669150522E-2</v>
      </c>
      <c r="J14" s="294">
        <v>2.1</v>
      </c>
      <c r="K14" s="300">
        <v>64.999999999999986</v>
      </c>
      <c r="L14" s="297">
        <v>1.384615384615385E-2</v>
      </c>
      <c r="M14" s="292"/>
      <c r="N14" s="293">
        <v>501</v>
      </c>
      <c r="O14" s="294" t="s">
        <v>157</v>
      </c>
      <c r="P14" s="295">
        <v>11.1</v>
      </c>
      <c r="Q14" s="295">
        <v>5.3</v>
      </c>
      <c r="R14" s="295">
        <v>0</v>
      </c>
      <c r="S14" s="295">
        <v>0</v>
      </c>
      <c r="T14" s="295">
        <v>5.8</v>
      </c>
      <c r="U14" s="295">
        <v>13.2</v>
      </c>
      <c r="V14" s="296">
        <v>0.84090909090909094</v>
      </c>
      <c r="W14" s="295">
        <v>0</v>
      </c>
      <c r="X14" s="295">
        <v>13.2</v>
      </c>
      <c r="Y14" s="297">
        <v>0.84090909090909094</v>
      </c>
    </row>
    <row r="15" spans="1:25" x14ac:dyDescent="0.2">
      <c r="A15" s="298" t="s">
        <v>34</v>
      </c>
      <c r="B15" s="299" t="s">
        <v>35</v>
      </c>
      <c r="C15" s="294">
        <v>12.099999999999996</v>
      </c>
      <c r="D15" s="294">
        <v>3.7</v>
      </c>
      <c r="E15" s="294">
        <v>0</v>
      </c>
      <c r="F15" s="294">
        <v>0</v>
      </c>
      <c r="G15" s="294">
        <v>8.399999999999995</v>
      </c>
      <c r="H15" s="294">
        <v>12.099999999999996</v>
      </c>
      <c r="I15" s="2">
        <v>1</v>
      </c>
      <c r="J15" s="294">
        <v>0</v>
      </c>
      <c r="K15" s="300">
        <v>12.099999999999996</v>
      </c>
      <c r="L15" s="297">
        <v>1</v>
      </c>
      <c r="M15" s="292"/>
      <c r="N15" s="293">
        <v>502</v>
      </c>
      <c r="O15" s="294" t="s">
        <v>158</v>
      </c>
      <c r="P15" s="295">
        <v>0.4</v>
      </c>
      <c r="Q15" s="295">
        <v>0.2</v>
      </c>
      <c r="R15" s="295">
        <v>0</v>
      </c>
      <c r="S15" s="295">
        <v>0</v>
      </c>
      <c r="T15" s="295">
        <v>0.2</v>
      </c>
      <c r="U15" s="295">
        <v>0.7</v>
      </c>
      <c r="V15" s="296">
        <v>0.57142857142857151</v>
      </c>
      <c r="W15" s="295">
        <v>0</v>
      </c>
      <c r="X15" s="295">
        <v>0.7</v>
      </c>
      <c r="Y15" s="297">
        <v>0.57142857142857151</v>
      </c>
    </row>
    <row r="16" spans="1:25" x14ac:dyDescent="0.2">
      <c r="A16" s="298" t="s">
        <v>36</v>
      </c>
      <c r="B16" s="299" t="s">
        <v>37</v>
      </c>
      <c r="C16" s="294">
        <v>197.79999999999998</v>
      </c>
      <c r="D16" s="294">
        <v>111.20000000000002</v>
      </c>
      <c r="E16" s="294">
        <v>9</v>
      </c>
      <c r="F16" s="294">
        <v>0</v>
      </c>
      <c r="G16" s="294">
        <v>77.599999999999966</v>
      </c>
      <c r="H16" s="294">
        <v>244.99999999999997</v>
      </c>
      <c r="I16" s="2">
        <v>0.80734693877551023</v>
      </c>
      <c r="J16" s="294">
        <v>4.7</v>
      </c>
      <c r="K16" s="300">
        <v>240.29999999999998</v>
      </c>
      <c r="L16" s="297">
        <v>0.82313774448605903</v>
      </c>
      <c r="M16" s="292"/>
      <c r="N16" s="293">
        <v>503</v>
      </c>
      <c r="O16" s="294" t="s">
        <v>159</v>
      </c>
      <c r="P16" s="295">
        <v>23.2</v>
      </c>
      <c r="Q16" s="295">
        <v>7.6000000000000005</v>
      </c>
      <c r="R16" s="295">
        <v>0</v>
      </c>
      <c r="S16" s="295">
        <v>0</v>
      </c>
      <c r="T16" s="295">
        <v>15.600000000000001</v>
      </c>
      <c r="U16" s="295">
        <v>34.5</v>
      </c>
      <c r="V16" s="296">
        <v>0.672463768115942</v>
      </c>
      <c r="W16" s="295">
        <v>0</v>
      </c>
      <c r="X16" s="295">
        <v>34.5</v>
      </c>
      <c r="Y16" s="297">
        <v>0.672463768115942</v>
      </c>
    </row>
    <row r="17" spans="1:25" x14ac:dyDescent="0.2">
      <c r="A17" s="298" t="s">
        <v>38</v>
      </c>
      <c r="B17" s="299" t="s">
        <v>39</v>
      </c>
      <c r="C17" s="294">
        <v>31.300000000000004</v>
      </c>
      <c r="D17" s="294">
        <v>17.5</v>
      </c>
      <c r="E17" s="294">
        <v>0</v>
      </c>
      <c r="F17" s="294">
        <v>0</v>
      </c>
      <c r="G17" s="294">
        <v>13.800000000000004</v>
      </c>
      <c r="H17" s="294">
        <v>33.800000000000004</v>
      </c>
      <c r="I17" s="2">
        <v>0.92603550295857984</v>
      </c>
      <c r="J17" s="294">
        <v>0</v>
      </c>
      <c r="K17" s="300">
        <v>33.800000000000004</v>
      </c>
      <c r="L17" s="297">
        <v>0.92603550295857984</v>
      </c>
      <c r="M17" s="292"/>
      <c r="N17" s="293">
        <v>504</v>
      </c>
      <c r="O17" s="294" t="s">
        <v>160</v>
      </c>
      <c r="P17" s="295">
        <v>48.1</v>
      </c>
      <c r="Q17" s="295">
        <v>16.2</v>
      </c>
      <c r="R17" s="295">
        <v>0</v>
      </c>
      <c r="S17" s="295">
        <v>0</v>
      </c>
      <c r="T17" s="295">
        <v>31.9</v>
      </c>
      <c r="U17" s="295">
        <v>83.1</v>
      </c>
      <c r="V17" s="296">
        <v>0.57882069795427205</v>
      </c>
      <c r="W17" s="295">
        <v>0</v>
      </c>
      <c r="X17" s="295">
        <v>83.1</v>
      </c>
      <c r="Y17" s="297">
        <v>0.57882069795427205</v>
      </c>
    </row>
    <row r="18" spans="1:25" x14ac:dyDescent="0.2">
      <c r="A18" s="298" t="s">
        <v>40</v>
      </c>
      <c r="B18" s="299" t="s">
        <v>41</v>
      </c>
      <c r="C18" s="294">
        <v>4.5999999999999996</v>
      </c>
      <c r="D18" s="294">
        <v>1.2000000000000002</v>
      </c>
      <c r="E18" s="294">
        <v>0</v>
      </c>
      <c r="F18" s="294">
        <v>0</v>
      </c>
      <c r="G18" s="294">
        <v>3.3999999999999995</v>
      </c>
      <c r="H18" s="294">
        <v>10.1</v>
      </c>
      <c r="I18" s="2">
        <v>0.45544554455445541</v>
      </c>
      <c r="J18" s="294">
        <v>0</v>
      </c>
      <c r="K18" s="300">
        <v>10.1</v>
      </c>
      <c r="L18" s="297">
        <v>0.45544554455445541</v>
      </c>
      <c r="M18" s="292"/>
      <c r="N18" s="293">
        <v>505</v>
      </c>
      <c r="O18" s="294" t="s">
        <v>161</v>
      </c>
      <c r="P18" s="295">
        <v>5</v>
      </c>
      <c r="Q18" s="295">
        <v>1.3000000000000003</v>
      </c>
      <c r="R18" s="295">
        <v>0</v>
      </c>
      <c r="S18" s="295">
        <v>0</v>
      </c>
      <c r="T18" s="295">
        <v>3.7</v>
      </c>
      <c r="U18" s="295">
        <v>10.4</v>
      </c>
      <c r="V18" s="296">
        <v>0.48076923076923073</v>
      </c>
      <c r="W18" s="295">
        <v>0</v>
      </c>
      <c r="X18" s="295">
        <v>10.4</v>
      </c>
      <c r="Y18" s="297">
        <v>0.48076923076923073</v>
      </c>
    </row>
    <row r="19" spans="1:25" x14ac:dyDescent="0.2">
      <c r="A19" s="298" t="s">
        <v>42</v>
      </c>
      <c r="B19" s="299" t="s">
        <v>43</v>
      </c>
      <c r="C19" s="294">
        <v>6.6</v>
      </c>
      <c r="D19" s="294">
        <v>3</v>
      </c>
      <c r="E19" s="294">
        <v>0</v>
      </c>
      <c r="F19" s="294">
        <v>0</v>
      </c>
      <c r="G19" s="294">
        <v>3.5999999999999996</v>
      </c>
      <c r="H19" s="294">
        <v>9.6</v>
      </c>
      <c r="I19" s="2">
        <v>0.6875</v>
      </c>
      <c r="J19" s="294">
        <v>0</v>
      </c>
      <c r="K19" s="300">
        <v>9.6</v>
      </c>
      <c r="L19" s="297">
        <v>0.6875</v>
      </c>
      <c r="M19" s="292"/>
      <c r="N19" s="293">
        <v>506</v>
      </c>
      <c r="O19" s="294" t="s">
        <v>162</v>
      </c>
      <c r="P19" s="295">
        <v>10.6</v>
      </c>
      <c r="Q19" s="295">
        <v>3.6</v>
      </c>
      <c r="R19" s="295">
        <v>0</v>
      </c>
      <c r="S19" s="295">
        <v>0.1</v>
      </c>
      <c r="T19" s="295">
        <v>6.8999999999999995</v>
      </c>
      <c r="U19" s="295">
        <v>10.9</v>
      </c>
      <c r="V19" s="296">
        <v>0.97247706422018343</v>
      </c>
      <c r="W19" s="295">
        <v>0</v>
      </c>
      <c r="X19" s="295">
        <v>10.9</v>
      </c>
      <c r="Y19" s="297">
        <v>0.97247706422018343</v>
      </c>
    </row>
    <row r="20" spans="1:25" x14ac:dyDescent="0.2">
      <c r="A20" s="298" t="s">
        <v>44</v>
      </c>
      <c r="B20" s="299" t="s">
        <v>45</v>
      </c>
      <c r="C20" s="294">
        <v>566.49999999999989</v>
      </c>
      <c r="D20" s="294">
        <v>97.09999999999998</v>
      </c>
      <c r="E20" s="294">
        <v>13.399999999999999</v>
      </c>
      <c r="F20" s="294">
        <v>0</v>
      </c>
      <c r="G20" s="294">
        <v>455.99999999999989</v>
      </c>
      <c r="H20" s="294">
        <v>1632.6999999999998</v>
      </c>
      <c r="I20" s="2">
        <v>0.34697127457585591</v>
      </c>
      <c r="J20" s="294">
        <v>4.8999999999999995</v>
      </c>
      <c r="K20" s="300">
        <v>1627.7999999999997</v>
      </c>
      <c r="L20" s="297">
        <v>0.34801572674775771</v>
      </c>
      <c r="M20" s="292"/>
      <c r="N20" s="293">
        <v>507</v>
      </c>
      <c r="O20" s="294" t="s">
        <v>163</v>
      </c>
      <c r="P20" s="295">
        <v>40.700000000000003</v>
      </c>
      <c r="Q20" s="295">
        <v>13.899999999999999</v>
      </c>
      <c r="R20" s="295">
        <v>0</v>
      </c>
      <c r="S20" s="295">
        <v>2.5</v>
      </c>
      <c r="T20" s="295">
        <v>24.3</v>
      </c>
      <c r="U20" s="295">
        <v>61.2</v>
      </c>
      <c r="V20" s="296">
        <v>0.66503267973856206</v>
      </c>
      <c r="W20" s="295">
        <v>0</v>
      </c>
      <c r="X20" s="295">
        <v>61.2</v>
      </c>
      <c r="Y20" s="297">
        <v>0.66503267973856206</v>
      </c>
    </row>
    <row r="21" spans="1:25" x14ac:dyDescent="0.2">
      <c r="A21" s="298" t="s">
        <v>46</v>
      </c>
      <c r="B21" s="299" t="s">
        <v>47</v>
      </c>
      <c r="C21" s="294">
        <v>30.700000000000003</v>
      </c>
      <c r="D21" s="294">
        <v>19.499999999999996</v>
      </c>
      <c r="E21" s="294">
        <v>0</v>
      </c>
      <c r="F21" s="294">
        <v>0</v>
      </c>
      <c r="G21" s="294">
        <v>11.200000000000006</v>
      </c>
      <c r="H21" s="294">
        <v>30.700000000000003</v>
      </c>
      <c r="I21" s="2">
        <v>1</v>
      </c>
      <c r="J21" s="294">
        <v>0</v>
      </c>
      <c r="K21" s="300">
        <v>30.700000000000003</v>
      </c>
      <c r="L21" s="297">
        <v>1</v>
      </c>
      <c r="M21" s="292"/>
      <c r="N21" s="293">
        <v>508</v>
      </c>
      <c r="O21" s="294" t="s">
        <v>164</v>
      </c>
      <c r="P21" s="295">
        <v>20.9</v>
      </c>
      <c r="Q21" s="295">
        <v>28.699999999999996</v>
      </c>
      <c r="R21" s="295">
        <v>0</v>
      </c>
      <c r="S21" s="295">
        <v>9.5</v>
      </c>
      <c r="T21" s="295">
        <v>-17.299999999999997</v>
      </c>
      <c r="U21" s="295">
        <v>108.1</v>
      </c>
      <c r="V21" s="296">
        <v>0.19333950046253467</v>
      </c>
      <c r="W21" s="295">
        <v>0</v>
      </c>
      <c r="X21" s="295">
        <v>108.1</v>
      </c>
      <c r="Y21" s="297">
        <v>0.19333950046253467</v>
      </c>
    </row>
    <row r="22" spans="1:25" x14ac:dyDescent="0.2">
      <c r="A22" s="298" t="s">
        <v>48</v>
      </c>
      <c r="B22" s="299" t="s">
        <v>49</v>
      </c>
      <c r="C22" s="294">
        <v>0.9</v>
      </c>
      <c r="D22" s="294">
        <v>9.6999999999999993</v>
      </c>
      <c r="E22" s="294">
        <v>0</v>
      </c>
      <c r="F22" s="294">
        <v>2.1</v>
      </c>
      <c r="G22" s="294">
        <v>-10.899999999999999</v>
      </c>
      <c r="H22" s="294">
        <v>35.799999999999997</v>
      </c>
      <c r="I22" s="2">
        <v>2.5139664804469275E-2</v>
      </c>
      <c r="J22" s="294">
        <v>0</v>
      </c>
      <c r="K22" s="300">
        <v>35.799999999999997</v>
      </c>
      <c r="L22" s="297">
        <v>2.5139664804469275E-2</v>
      </c>
      <c r="M22" s="292"/>
      <c r="N22" s="293">
        <v>509</v>
      </c>
      <c r="O22" s="294" t="s">
        <v>165</v>
      </c>
      <c r="P22" s="295">
        <v>46</v>
      </c>
      <c r="Q22" s="295">
        <v>13.9</v>
      </c>
      <c r="R22" s="295">
        <v>0</v>
      </c>
      <c r="S22" s="295">
        <v>3.6</v>
      </c>
      <c r="T22" s="295">
        <v>28.499999999999996</v>
      </c>
      <c r="U22" s="295">
        <v>63.9</v>
      </c>
      <c r="V22" s="296">
        <v>0.7198748043818467</v>
      </c>
      <c r="W22" s="295">
        <v>0</v>
      </c>
      <c r="X22" s="295">
        <v>63.9</v>
      </c>
      <c r="Y22" s="297">
        <v>0.7198748043818467</v>
      </c>
    </row>
    <row r="23" spans="1:25" x14ac:dyDescent="0.2">
      <c r="A23" s="298" t="s">
        <v>50</v>
      </c>
      <c r="B23" s="299" t="s">
        <v>51</v>
      </c>
      <c r="C23" s="294">
        <v>3.3000000000000003</v>
      </c>
      <c r="D23" s="294">
        <v>2</v>
      </c>
      <c r="E23" s="294">
        <v>0</v>
      </c>
      <c r="F23" s="294">
        <v>0</v>
      </c>
      <c r="G23" s="294">
        <v>1.3000000000000003</v>
      </c>
      <c r="H23" s="294">
        <v>3.3000000000000003</v>
      </c>
      <c r="I23" s="2">
        <v>1</v>
      </c>
      <c r="J23" s="294">
        <v>0</v>
      </c>
      <c r="K23" s="300">
        <v>3.3000000000000003</v>
      </c>
      <c r="L23" s="297">
        <v>1</v>
      </c>
      <c r="M23" s="292"/>
      <c r="N23" s="293">
        <v>510</v>
      </c>
      <c r="O23" s="294" t="s">
        <v>166</v>
      </c>
      <c r="P23" s="295">
        <v>2.7</v>
      </c>
      <c r="Q23" s="295">
        <v>3.0999999999999996</v>
      </c>
      <c r="R23" s="295">
        <v>0</v>
      </c>
      <c r="S23" s="295">
        <v>1.3</v>
      </c>
      <c r="T23" s="295">
        <v>-1.7</v>
      </c>
      <c r="U23" s="295">
        <v>25.5</v>
      </c>
      <c r="V23" s="296">
        <v>0.10588235294117648</v>
      </c>
      <c r="W23" s="295">
        <v>0</v>
      </c>
      <c r="X23" s="295">
        <v>25.5</v>
      </c>
      <c r="Y23" s="297">
        <v>0.10588235294117648</v>
      </c>
    </row>
    <row r="24" spans="1:25" x14ac:dyDescent="0.2">
      <c r="A24" s="298" t="s">
        <v>52</v>
      </c>
      <c r="B24" s="299" t="s">
        <v>53</v>
      </c>
      <c r="C24" s="294">
        <v>7.3000000000000007</v>
      </c>
      <c r="D24" s="294">
        <v>5.5</v>
      </c>
      <c r="E24" s="294">
        <v>0</v>
      </c>
      <c r="F24" s="294">
        <v>0.4</v>
      </c>
      <c r="G24" s="294">
        <v>1.4000000000000004</v>
      </c>
      <c r="H24" s="294">
        <v>12.5</v>
      </c>
      <c r="I24" s="2">
        <v>0.58400000000000007</v>
      </c>
      <c r="J24" s="294">
        <v>0</v>
      </c>
      <c r="K24" s="300">
        <v>12.5</v>
      </c>
      <c r="L24" s="297">
        <v>0.58400000000000007</v>
      </c>
      <c r="M24" s="292"/>
      <c r="N24" s="293">
        <v>511</v>
      </c>
      <c r="O24" s="294" t="s">
        <v>167</v>
      </c>
      <c r="P24" s="295">
        <v>165.5</v>
      </c>
      <c r="Q24" s="295">
        <v>44</v>
      </c>
      <c r="R24" s="295">
        <v>0</v>
      </c>
      <c r="S24" s="295">
        <v>38.6</v>
      </c>
      <c r="T24" s="295">
        <v>82.899999999999991</v>
      </c>
      <c r="U24" s="295">
        <v>414.79999999999995</v>
      </c>
      <c r="V24" s="296">
        <v>0.39898746383799427</v>
      </c>
      <c r="W24" s="295">
        <v>0</v>
      </c>
      <c r="X24" s="295">
        <v>414.79999999999995</v>
      </c>
      <c r="Y24" s="297">
        <v>0.39898746383799427</v>
      </c>
    </row>
    <row r="25" spans="1:25" x14ac:dyDescent="0.2">
      <c r="A25" s="298" t="s">
        <v>54</v>
      </c>
      <c r="B25" s="299" t="s">
        <v>55</v>
      </c>
      <c r="C25" s="294">
        <v>76.599999999999994</v>
      </c>
      <c r="D25" s="294">
        <v>42.7</v>
      </c>
      <c r="E25" s="294">
        <v>0</v>
      </c>
      <c r="F25" s="294">
        <v>0</v>
      </c>
      <c r="G25" s="294">
        <v>33.899999999999991</v>
      </c>
      <c r="H25" s="294">
        <v>78.899999999999991</v>
      </c>
      <c r="I25" s="2">
        <v>0.9708491761723701</v>
      </c>
      <c r="J25" s="294">
        <v>0</v>
      </c>
      <c r="K25" s="300">
        <v>78.899999999999991</v>
      </c>
      <c r="L25" s="297">
        <v>0.9708491761723701</v>
      </c>
      <c r="M25" s="292"/>
      <c r="N25" s="293">
        <v>601</v>
      </c>
      <c r="O25" s="294" t="s">
        <v>168</v>
      </c>
      <c r="P25" s="295">
        <v>1</v>
      </c>
      <c r="Q25" s="295">
        <v>32.5</v>
      </c>
      <c r="R25" s="295">
        <v>0</v>
      </c>
      <c r="S25" s="295">
        <v>1.7</v>
      </c>
      <c r="T25" s="295">
        <v>-33.200000000000003</v>
      </c>
      <c r="U25" s="295">
        <v>59.599999999999994</v>
      </c>
      <c r="V25" s="296">
        <v>1.6778523489932886E-2</v>
      </c>
      <c r="W25" s="295">
        <v>0</v>
      </c>
      <c r="X25" s="295">
        <v>59.599999999999994</v>
      </c>
      <c r="Y25" s="297">
        <v>1.6778523489932886E-2</v>
      </c>
    </row>
    <row r="26" spans="1:25" x14ac:dyDescent="0.2">
      <c r="A26" s="298" t="s">
        <v>56</v>
      </c>
      <c r="B26" s="294" t="s">
        <v>57</v>
      </c>
      <c r="C26" s="294">
        <v>3.5</v>
      </c>
      <c r="D26" s="294">
        <v>0.89999999999999991</v>
      </c>
      <c r="E26" s="294">
        <v>0</v>
      </c>
      <c r="F26" s="294">
        <v>0</v>
      </c>
      <c r="G26" s="294">
        <v>2.6</v>
      </c>
      <c r="H26" s="294">
        <v>3.7</v>
      </c>
      <c r="I26" s="2">
        <v>0.94594594594594594</v>
      </c>
      <c r="J26" s="294">
        <v>0</v>
      </c>
      <c r="K26" s="300">
        <v>3.7</v>
      </c>
      <c r="L26" s="297">
        <v>0.94594594594594594</v>
      </c>
      <c r="M26" s="292"/>
      <c r="N26" s="293">
        <v>602</v>
      </c>
      <c r="O26" s="294" t="s">
        <v>169</v>
      </c>
      <c r="P26" s="295">
        <v>27.9</v>
      </c>
      <c r="Q26" s="295">
        <v>14.7</v>
      </c>
      <c r="R26" s="295">
        <v>0</v>
      </c>
      <c r="S26" s="295">
        <v>3.4000000000000004</v>
      </c>
      <c r="T26" s="295">
        <v>9.7999999999999989</v>
      </c>
      <c r="U26" s="295">
        <v>114.1</v>
      </c>
      <c r="V26" s="296">
        <v>0.24452234881682736</v>
      </c>
      <c r="W26" s="295">
        <v>0</v>
      </c>
      <c r="X26" s="295">
        <v>114.1</v>
      </c>
      <c r="Y26" s="297">
        <v>0.24452234881682736</v>
      </c>
    </row>
    <row r="27" spans="1:25" x14ac:dyDescent="0.2">
      <c r="A27" s="298" t="s">
        <v>58</v>
      </c>
      <c r="B27" s="299" t="s">
        <v>59</v>
      </c>
      <c r="C27" s="294">
        <v>3.6</v>
      </c>
      <c r="D27" s="294">
        <v>1.9000000000000004</v>
      </c>
      <c r="E27" s="294">
        <v>0</v>
      </c>
      <c r="F27" s="294">
        <v>0</v>
      </c>
      <c r="G27" s="294">
        <v>1.6999999999999997</v>
      </c>
      <c r="H27" s="294">
        <v>4.5999999999999996</v>
      </c>
      <c r="I27" s="2">
        <v>0.78260869565217395</v>
      </c>
      <c r="J27" s="294">
        <v>0</v>
      </c>
      <c r="K27" s="300">
        <v>4.5999999999999996</v>
      </c>
      <c r="L27" s="297">
        <v>0.78260869565217395</v>
      </c>
      <c r="M27" s="292"/>
      <c r="N27" s="293">
        <v>603</v>
      </c>
      <c r="O27" s="294" t="s">
        <v>170</v>
      </c>
      <c r="P27" s="295">
        <v>39.9</v>
      </c>
      <c r="Q27" s="295">
        <v>39.1</v>
      </c>
      <c r="R27" s="295">
        <v>0</v>
      </c>
      <c r="S27" s="295">
        <v>4.9000000000000004</v>
      </c>
      <c r="T27" s="295">
        <v>-4.0999999999999979</v>
      </c>
      <c r="U27" s="295">
        <v>99.199999999999989</v>
      </c>
      <c r="V27" s="296">
        <v>0.40221774193548393</v>
      </c>
      <c r="W27" s="295">
        <v>0</v>
      </c>
      <c r="X27" s="295">
        <v>99.199999999999989</v>
      </c>
      <c r="Y27" s="297">
        <v>0.40221774193548393</v>
      </c>
    </row>
    <row r="28" spans="1:25" x14ac:dyDescent="0.2">
      <c r="A28" s="298" t="s">
        <v>60</v>
      </c>
      <c r="B28" s="299" t="s">
        <v>61</v>
      </c>
      <c r="C28" s="294">
        <v>55.699999999999989</v>
      </c>
      <c r="D28" s="294">
        <v>27.999999999999996</v>
      </c>
      <c r="E28" s="294">
        <v>0</v>
      </c>
      <c r="F28" s="294">
        <v>0</v>
      </c>
      <c r="G28" s="294">
        <v>27.699999999999992</v>
      </c>
      <c r="H28" s="294">
        <v>55.699999999999989</v>
      </c>
      <c r="I28" s="2">
        <v>1</v>
      </c>
      <c r="J28" s="294">
        <v>0</v>
      </c>
      <c r="K28" s="300">
        <v>55.699999999999989</v>
      </c>
      <c r="L28" s="297">
        <v>1</v>
      </c>
      <c r="M28" s="292"/>
      <c r="N28" s="293">
        <v>604</v>
      </c>
      <c r="O28" s="294" t="s">
        <v>171</v>
      </c>
      <c r="P28" s="295">
        <v>11</v>
      </c>
      <c r="Q28" s="295">
        <v>16.2</v>
      </c>
      <c r="R28" s="295">
        <v>0</v>
      </c>
      <c r="S28" s="295">
        <v>6.1000000000000005</v>
      </c>
      <c r="T28" s="295">
        <v>-11.299999999999999</v>
      </c>
      <c r="U28" s="295">
        <v>51.400000000000006</v>
      </c>
      <c r="V28" s="296">
        <v>0.2140077821011673</v>
      </c>
      <c r="W28" s="295">
        <v>0.1</v>
      </c>
      <c r="X28" s="295">
        <v>51.300000000000004</v>
      </c>
      <c r="Y28" s="297">
        <v>0.21442495126705652</v>
      </c>
    </row>
    <row r="29" spans="1:25" x14ac:dyDescent="0.2">
      <c r="A29" s="298" t="s">
        <v>62</v>
      </c>
      <c r="B29" s="299" t="s">
        <v>63</v>
      </c>
      <c r="C29" s="294">
        <v>6.9</v>
      </c>
      <c r="D29" s="294">
        <v>4</v>
      </c>
      <c r="E29" s="294">
        <v>0</v>
      </c>
      <c r="F29" s="294">
        <v>1.2</v>
      </c>
      <c r="G29" s="294">
        <v>1.7000000000000002</v>
      </c>
      <c r="H29" s="294">
        <v>23.5</v>
      </c>
      <c r="I29" s="2">
        <v>0.29361702127659578</v>
      </c>
      <c r="J29" s="294">
        <v>0</v>
      </c>
      <c r="K29" s="300">
        <v>23.5</v>
      </c>
      <c r="L29" s="297">
        <v>0.29361702127659578</v>
      </c>
      <c r="M29" s="292"/>
      <c r="N29" s="293">
        <v>605</v>
      </c>
      <c r="O29" s="294" t="s">
        <v>172</v>
      </c>
      <c r="P29" s="295">
        <v>0</v>
      </c>
      <c r="Q29" s="295">
        <v>0.1</v>
      </c>
      <c r="R29" s="295">
        <v>1.1000000000000001</v>
      </c>
      <c r="S29" s="295">
        <v>0</v>
      </c>
      <c r="T29" s="295">
        <v>-1.2000000000000002</v>
      </c>
      <c r="U29" s="295">
        <v>1.3</v>
      </c>
      <c r="V29" s="296">
        <v>0</v>
      </c>
      <c r="W29" s="295">
        <v>0</v>
      </c>
      <c r="X29" s="295">
        <v>1.3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6.4</v>
      </c>
      <c r="D30" s="294">
        <v>7.1000000000000005</v>
      </c>
      <c r="E30" s="294">
        <v>0</v>
      </c>
      <c r="F30" s="294">
        <v>6.2</v>
      </c>
      <c r="G30" s="294">
        <v>-6.9</v>
      </c>
      <c r="H30" s="294">
        <v>26.500000000000007</v>
      </c>
      <c r="I30" s="2">
        <v>0.2415094339622641</v>
      </c>
      <c r="J30" s="294">
        <v>2.6</v>
      </c>
      <c r="K30" s="300">
        <v>23.900000000000006</v>
      </c>
      <c r="L30" s="297">
        <v>0.26778242677824265</v>
      </c>
      <c r="M30" s="292"/>
      <c r="N30" s="293">
        <v>606</v>
      </c>
      <c r="O30" s="294" t="s">
        <v>173</v>
      </c>
      <c r="P30" s="295">
        <v>22.299999999999997</v>
      </c>
      <c r="Q30" s="295">
        <v>13.899999999999999</v>
      </c>
      <c r="R30" s="295">
        <v>0</v>
      </c>
      <c r="S30" s="295">
        <v>0</v>
      </c>
      <c r="T30" s="295">
        <v>8.4000000000000021</v>
      </c>
      <c r="U30" s="295">
        <v>24.6</v>
      </c>
      <c r="V30" s="296">
        <v>0.90650406504065029</v>
      </c>
      <c r="W30" s="295">
        <v>0</v>
      </c>
      <c r="X30" s="295">
        <v>24.6</v>
      </c>
      <c r="Y30" s="297">
        <v>0.90650406504065029</v>
      </c>
    </row>
    <row r="31" spans="1:25" x14ac:dyDescent="0.2">
      <c r="A31" s="298" t="s">
        <v>66</v>
      </c>
      <c r="B31" s="299" t="s">
        <v>67</v>
      </c>
      <c r="C31" s="294">
        <v>3.5</v>
      </c>
      <c r="D31" s="294">
        <v>13.8</v>
      </c>
      <c r="E31" s="294">
        <v>49.8</v>
      </c>
      <c r="F31" s="294">
        <v>0</v>
      </c>
      <c r="G31" s="294">
        <v>-60.099999999999994</v>
      </c>
      <c r="H31" s="294">
        <v>571.6</v>
      </c>
      <c r="I31" s="2">
        <v>6.1231630510846747E-3</v>
      </c>
      <c r="J31" s="294">
        <v>259.39999999999998</v>
      </c>
      <c r="K31" s="300">
        <v>312.20000000000005</v>
      </c>
      <c r="L31" s="297">
        <v>1.1210762331838563E-2</v>
      </c>
      <c r="M31" s="292"/>
      <c r="N31" s="293">
        <v>607</v>
      </c>
      <c r="O31" s="294" t="s">
        <v>174</v>
      </c>
      <c r="P31" s="295">
        <v>82</v>
      </c>
      <c r="Q31" s="295">
        <v>43.2</v>
      </c>
      <c r="R31" s="295">
        <v>0</v>
      </c>
      <c r="S31" s="295">
        <v>2.2999999999999998</v>
      </c>
      <c r="T31" s="295">
        <v>36.5</v>
      </c>
      <c r="U31" s="295">
        <v>128.4</v>
      </c>
      <c r="V31" s="296">
        <v>0.63862928348909653</v>
      </c>
      <c r="W31" s="295">
        <v>0</v>
      </c>
      <c r="X31" s="295">
        <v>128.4</v>
      </c>
      <c r="Y31" s="297">
        <v>0.63862928348909653</v>
      </c>
    </row>
    <row r="32" spans="1:25" x14ac:dyDescent="0.2">
      <c r="A32" s="298" t="s">
        <v>68</v>
      </c>
      <c r="B32" s="299" t="s">
        <v>69</v>
      </c>
      <c r="C32" s="294">
        <v>25</v>
      </c>
      <c r="D32" s="294">
        <v>21.9</v>
      </c>
      <c r="E32" s="294">
        <v>0</v>
      </c>
      <c r="F32" s="294">
        <v>8.2999999999999989</v>
      </c>
      <c r="G32" s="294">
        <v>-5.1999999999999957</v>
      </c>
      <c r="H32" s="294">
        <v>115.2</v>
      </c>
      <c r="I32" s="2">
        <v>0.2170138888888889</v>
      </c>
      <c r="J32" s="294">
        <v>0</v>
      </c>
      <c r="K32" s="300">
        <v>115.2</v>
      </c>
      <c r="L32" s="297">
        <v>0.2170138888888889</v>
      </c>
      <c r="M32" s="292"/>
      <c r="N32" s="293">
        <v>608</v>
      </c>
      <c r="O32" s="294" t="s">
        <v>175</v>
      </c>
      <c r="P32" s="295">
        <v>50.2</v>
      </c>
      <c r="Q32" s="295">
        <v>1.2000000000000002</v>
      </c>
      <c r="R32" s="295">
        <v>0</v>
      </c>
      <c r="S32" s="295">
        <v>0</v>
      </c>
      <c r="T32" s="295">
        <v>49.000000000000007</v>
      </c>
      <c r="U32" s="295">
        <v>50.2</v>
      </c>
      <c r="V32" s="296">
        <v>1</v>
      </c>
      <c r="W32" s="295">
        <v>0</v>
      </c>
      <c r="X32" s="295">
        <v>50.2</v>
      </c>
      <c r="Y32" s="297">
        <v>1</v>
      </c>
    </row>
    <row r="33" spans="1:25" x14ac:dyDescent="0.2">
      <c r="A33" s="298" t="s">
        <v>70</v>
      </c>
      <c r="B33" s="299" t="s">
        <v>71</v>
      </c>
      <c r="C33" s="294">
        <v>5.2</v>
      </c>
      <c r="D33" s="294">
        <v>1.5</v>
      </c>
      <c r="E33" s="294">
        <v>0</v>
      </c>
      <c r="F33" s="294">
        <v>0</v>
      </c>
      <c r="G33" s="294">
        <v>3.7</v>
      </c>
      <c r="H33" s="294">
        <v>7.3000000000000007</v>
      </c>
      <c r="I33" s="2">
        <v>0.71232876712328763</v>
      </c>
      <c r="J33" s="294">
        <v>0</v>
      </c>
      <c r="K33" s="300">
        <v>7.3000000000000007</v>
      </c>
      <c r="L33" s="297">
        <v>0.71232876712328763</v>
      </c>
      <c r="M33" s="292"/>
      <c r="N33" s="293">
        <v>609</v>
      </c>
      <c r="O33" s="294" t="s">
        <v>176</v>
      </c>
      <c r="P33" s="295">
        <v>85</v>
      </c>
      <c r="Q33" s="295">
        <v>49.600000000000009</v>
      </c>
      <c r="R33" s="295">
        <v>0</v>
      </c>
      <c r="S33" s="295">
        <v>0</v>
      </c>
      <c r="T33" s="295">
        <v>35.400000000000006</v>
      </c>
      <c r="U33" s="295">
        <v>85.1</v>
      </c>
      <c r="V33" s="296">
        <v>0.99882491186839018</v>
      </c>
      <c r="W33" s="295">
        <v>0</v>
      </c>
      <c r="X33" s="295">
        <v>85.1</v>
      </c>
      <c r="Y33" s="297">
        <v>0.99882491186839018</v>
      </c>
    </row>
    <row r="34" spans="1:25" x14ac:dyDescent="0.2">
      <c r="A34" s="298" t="s">
        <v>72</v>
      </c>
      <c r="B34" s="299" t="s">
        <v>73</v>
      </c>
      <c r="C34" s="294">
        <v>571.70000000000016</v>
      </c>
      <c r="D34" s="294">
        <v>204.70000000000002</v>
      </c>
      <c r="E34" s="294">
        <v>288.60000000000002</v>
      </c>
      <c r="F34" s="294">
        <v>0</v>
      </c>
      <c r="G34" s="294">
        <v>78.400000000000091</v>
      </c>
      <c r="H34" s="294">
        <v>924.50000000000034</v>
      </c>
      <c r="I34" s="2">
        <v>0.61838831800973493</v>
      </c>
      <c r="J34" s="294">
        <v>0.6</v>
      </c>
      <c r="K34" s="300">
        <v>923.90000000000032</v>
      </c>
      <c r="L34" s="297">
        <v>0.61878991232817404</v>
      </c>
      <c r="M34" s="292"/>
      <c r="N34" s="293">
        <v>610</v>
      </c>
      <c r="O34" s="294" t="s">
        <v>177</v>
      </c>
      <c r="P34" s="295">
        <v>9.9999999999999982</v>
      </c>
      <c r="Q34" s="295">
        <v>6.8999999999999995</v>
      </c>
      <c r="R34" s="295">
        <v>0</v>
      </c>
      <c r="S34" s="295">
        <v>0</v>
      </c>
      <c r="T34" s="295">
        <v>3.1</v>
      </c>
      <c r="U34" s="295">
        <v>10.599999999999998</v>
      </c>
      <c r="V34" s="296">
        <v>0.94339622641509435</v>
      </c>
      <c r="W34" s="295">
        <v>0</v>
      </c>
      <c r="X34" s="295">
        <v>10.599999999999998</v>
      </c>
      <c r="Y34" s="297">
        <v>0.94339622641509435</v>
      </c>
    </row>
    <row r="35" spans="1:25" x14ac:dyDescent="0.2">
      <c r="A35" s="298" t="s">
        <v>74</v>
      </c>
      <c r="B35" s="299" t="s">
        <v>75</v>
      </c>
      <c r="C35" s="294">
        <v>163.29999999999998</v>
      </c>
      <c r="D35" s="294">
        <v>43.400000000000006</v>
      </c>
      <c r="E35" s="294">
        <v>0</v>
      </c>
      <c r="F35" s="294">
        <v>34.700000000000003</v>
      </c>
      <c r="G35" s="294">
        <v>85.199999999999974</v>
      </c>
      <c r="H35" s="294">
        <v>372.09999999999991</v>
      </c>
      <c r="I35" s="2">
        <v>0.43886052136522447</v>
      </c>
      <c r="J35" s="294">
        <v>0.1</v>
      </c>
      <c r="K35" s="300">
        <v>371.99999999999989</v>
      </c>
      <c r="L35" s="297">
        <v>0.43897849462365601</v>
      </c>
      <c r="M35" s="292"/>
      <c r="N35" s="293">
        <v>701</v>
      </c>
      <c r="O35" s="294" t="s">
        <v>178</v>
      </c>
      <c r="P35" s="295">
        <v>1.7</v>
      </c>
      <c r="Q35" s="295">
        <v>1.1000000000000001</v>
      </c>
      <c r="R35" s="295">
        <v>0</v>
      </c>
      <c r="S35" s="295">
        <v>0</v>
      </c>
      <c r="T35" s="295">
        <v>0.59999999999999987</v>
      </c>
      <c r="U35" s="295">
        <v>1.7</v>
      </c>
      <c r="V35" s="296">
        <v>1</v>
      </c>
      <c r="W35" s="295">
        <v>0</v>
      </c>
      <c r="X35" s="295">
        <v>1.7</v>
      </c>
      <c r="Y35" s="297">
        <v>1</v>
      </c>
    </row>
    <row r="36" spans="1:25" x14ac:dyDescent="0.2">
      <c r="A36" s="298" t="s">
        <v>76</v>
      </c>
      <c r="B36" s="299" t="s">
        <v>77</v>
      </c>
      <c r="C36" s="294">
        <v>8.1999999999999993</v>
      </c>
      <c r="D36" s="294">
        <v>6.6</v>
      </c>
      <c r="E36" s="294">
        <v>0</v>
      </c>
      <c r="F36" s="294">
        <v>0</v>
      </c>
      <c r="G36" s="294">
        <v>1.5999999999999996</v>
      </c>
      <c r="H36" s="294">
        <v>9.8999999999999986</v>
      </c>
      <c r="I36" s="2">
        <v>0.82828282828282829</v>
      </c>
      <c r="J36" s="294">
        <v>0</v>
      </c>
      <c r="K36" s="300">
        <v>9.8999999999999986</v>
      </c>
      <c r="L36" s="297">
        <v>0.82828282828282829</v>
      </c>
      <c r="M36" s="292"/>
      <c r="N36" s="293">
        <v>702</v>
      </c>
      <c r="O36" s="294" t="s">
        <v>179</v>
      </c>
      <c r="P36" s="295">
        <v>3.9000000000000004</v>
      </c>
      <c r="Q36" s="295">
        <v>5.3999999999999995</v>
      </c>
      <c r="R36" s="295">
        <v>1.6</v>
      </c>
      <c r="S36" s="295">
        <v>0</v>
      </c>
      <c r="T36" s="295">
        <v>-3.1</v>
      </c>
      <c r="U36" s="295">
        <v>13.400000000000002</v>
      </c>
      <c r="V36" s="296">
        <v>0.29104477611940299</v>
      </c>
      <c r="W36" s="295">
        <v>0</v>
      </c>
      <c r="X36" s="295">
        <v>13.400000000000002</v>
      </c>
      <c r="Y36" s="297">
        <v>0.29104477611940299</v>
      </c>
    </row>
    <row r="37" spans="1:25" x14ac:dyDescent="0.2">
      <c r="A37" s="298" t="s">
        <v>78</v>
      </c>
      <c r="B37" s="299" t="s">
        <v>79</v>
      </c>
      <c r="C37" s="294">
        <v>282.30000000000007</v>
      </c>
      <c r="D37" s="294">
        <v>168.70000000000002</v>
      </c>
      <c r="E37" s="294">
        <v>12.7</v>
      </c>
      <c r="F37" s="294">
        <v>0</v>
      </c>
      <c r="G37" s="294">
        <v>100.90000000000006</v>
      </c>
      <c r="H37" s="294">
        <v>505.50000000000034</v>
      </c>
      <c r="I37" s="2">
        <v>0.55845697329376831</v>
      </c>
      <c r="J37" s="294">
        <v>7.8</v>
      </c>
      <c r="K37" s="300">
        <v>497.70000000000033</v>
      </c>
      <c r="L37" s="297">
        <v>0.5672091621458708</v>
      </c>
      <c r="M37" s="292"/>
      <c r="N37" s="293">
        <v>703</v>
      </c>
      <c r="O37" s="294" t="s">
        <v>180</v>
      </c>
      <c r="P37" s="295">
        <v>35.6</v>
      </c>
      <c r="Q37" s="295">
        <v>21.2</v>
      </c>
      <c r="R37" s="295">
        <v>0</v>
      </c>
      <c r="S37" s="295">
        <v>0</v>
      </c>
      <c r="T37" s="295">
        <v>14.399999999999999</v>
      </c>
      <c r="U37" s="295">
        <v>35.700000000000003</v>
      </c>
      <c r="V37" s="296">
        <v>0.99719887955182074</v>
      </c>
      <c r="W37" s="295">
        <v>0</v>
      </c>
      <c r="X37" s="295">
        <v>35.700000000000003</v>
      </c>
      <c r="Y37" s="297">
        <v>0.99719887955182074</v>
      </c>
    </row>
    <row r="38" spans="1:25" x14ac:dyDescent="0.2">
      <c r="A38" s="298" t="s">
        <v>80</v>
      </c>
      <c r="B38" s="299" t="s">
        <v>81</v>
      </c>
      <c r="C38" s="294">
        <v>18.5</v>
      </c>
      <c r="D38" s="294">
        <v>12.200000000000001</v>
      </c>
      <c r="E38" s="294">
        <v>0</v>
      </c>
      <c r="F38" s="294">
        <v>0</v>
      </c>
      <c r="G38" s="294">
        <v>6.2999999999999989</v>
      </c>
      <c r="H38" s="294">
        <v>477.69999999999993</v>
      </c>
      <c r="I38" s="2">
        <v>3.8727234666108439E-2</v>
      </c>
      <c r="J38" s="294">
        <v>0</v>
      </c>
      <c r="K38" s="300">
        <v>477.69999999999993</v>
      </c>
      <c r="L38" s="297">
        <v>3.8727234666108439E-2</v>
      </c>
      <c r="M38" s="292"/>
      <c r="N38" s="293">
        <v>704</v>
      </c>
      <c r="O38" s="294" t="s">
        <v>181</v>
      </c>
      <c r="P38" s="295">
        <v>137.29999999999998</v>
      </c>
      <c r="Q38" s="295">
        <v>111.1</v>
      </c>
      <c r="R38" s="295">
        <v>0</v>
      </c>
      <c r="S38" s="295">
        <v>0</v>
      </c>
      <c r="T38" s="295">
        <v>26.2</v>
      </c>
      <c r="U38" s="295">
        <v>187.59999999999997</v>
      </c>
      <c r="V38" s="296">
        <v>0.73187633262260132</v>
      </c>
      <c r="W38" s="295">
        <v>0</v>
      </c>
      <c r="X38" s="295">
        <v>187.59999999999997</v>
      </c>
      <c r="Y38" s="297">
        <v>0.73187633262260132</v>
      </c>
    </row>
    <row r="39" spans="1:25" x14ac:dyDescent="0.2">
      <c r="A39" s="298" t="s">
        <v>82</v>
      </c>
      <c r="B39" s="299" t="s">
        <v>83</v>
      </c>
      <c r="C39" s="294">
        <v>23.1</v>
      </c>
      <c r="D39" s="294">
        <v>6.1</v>
      </c>
      <c r="E39" s="294">
        <v>0</v>
      </c>
      <c r="F39" s="294">
        <v>2.9</v>
      </c>
      <c r="G39" s="294">
        <v>14.100000000000001</v>
      </c>
      <c r="H39" s="294">
        <v>79.7</v>
      </c>
      <c r="I39" s="2">
        <v>0.28983688833124216</v>
      </c>
      <c r="J39" s="294">
        <v>0</v>
      </c>
      <c r="K39" s="300">
        <v>79.7</v>
      </c>
      <c r="L39" s="297">
        <v>0.28983688833124216</v>
      </c>
      <c r="M39" s="292"/>
      <c r="N39" s="293">
        <v>705</v>
      </c>
      <c r="O39" s="294" t="s">
        <v>182</v>
      </c>
      <c r="P39" s="295">
        <v>44</v>
      </c>
      <c r="Q39" s="295">
        <v>28.900000000000006</v>
      </c>
      <c r="R39" s="295">
        <v>0</v>
      </c>
      <c r="S39" s="295">
        <v>0</v>
      </c>
      <c r="T39" s="295">
        <v>15.100000000000003</v>
      </c>
      <c r="U39" s="295">
        <v>46</v>
      </c>
      <c r="V39" s="296">
        <v>0.95652173913043481</v>
      </c>
      <c r="W39" s="295">
        <v>0</v>
      </c>
      <c r="X39" s="295">
        <v>46</v>
      </c>
      <c r="Y39" s="297">
        <v>0.95652173913043481</v>
      </c>
    </row>
    <row r="40" spans="1:25" x14ac:dyDescent="0.2">
      <c r="A40" s="298" t="s">
        <v>84</v>
      </c>
      <c r="B40" s="299" t="s">
        <v>85</v>
      </c>
      <c r="C40" s="294">
        <v>67.3</v>
      </c>
      <c r="D40" s="294">
        <v>46.3</v>
      </c>
      <c r="E40" s="294">
        <v>0</v>
      </c>
      <c r="F40" s="294">
        <v>8</v>
      </c>
      <c r="G40" s="294">
        <v>13</v>
      </c>
      <c r="H40" s="294">
        <v>200.5</v>
      </c>
      <c r="I40" s="2">
        <v>0.33566084788029926</v>
      </c>
      <c r="J40" s="294">
        <v>0</v>
      </c>
      <c r="K40" s="300">
        <v>200.5</v>
      </c>
      <c r="L40" s="297">
        <v>0.33566084788029926</v>
      </c>
      <c r="M40" s="292"/>
      <c r="N40" s="293">
        <v>706</v>
      </c>
      <c r="O40" s="294" t="s">
        <v>183</v>
      </c>
      <c r="P40" s="295">
        <v>84.4</v>
      </c>
      <c r="Q40" s="295">
        <v>39.099999999999994</v>
      </c>
      <c r="R40" s="295">
        <v>0</v>
      </c>
      <c r="S40" s="295">
        <v>0</v>
      </c>
      <c r="T40" s="295">
        <v>45.300000000000011</v>
      </c>
      <c r="U40" s="295">
        <v>87.2</v>
      </c>
      <c r="V40" s="296">
        <v>0.96788990825688082</v>
      </c>
      <c r="W40" s="295">
        <v>0</v>
      </c>
      <c r="X40" s="295">
        <v>87.2</v>
      </c>
      <c r="Y40" s="297">
        <v>0.96788990825688082</v>
      </c>
    </row>
    <row r="41" spans="1:25" x14ac:dyDescent="0.2">
      <c r="A41" s="298" t="s">
        <v>86</v>
      </c>
      <c r="B41" s="299" t="s">
        <v>87</v>
      </c>
      <c r="C41" s="294">
        <v>27.000000000000004</v>
      </c>
      <c r="D41" s="294">
        <v>11.799999999999999</v>
      </c>
      <c r="E41" s="294">
        <v>0</v>
      </c>
      <c r="F41" s="294">
        <v>0</v>
      </c>
      <c r="G41" s="294">
        <v>15.200000000000005</v>
      </c>
      <c r="H41" s="294">
        <v>46.100000000000009</v>
      </c>
      <c r="I41" s="2">
        <v>0.58568329718004331</v>
      </c>
      <c r="J41" s="294">
        <v>0</v>
      </c>
      <c r="K41" s="300">
        <v>46.100000000000009</v>
      </c>
      <c r="L41" s="297">
        <v>0.58568329718004331</v>
      </c>
      <c r="M41" s="292"/>
      <c r="N41" s="293">
        <v>707</v>
      </c>
      <c r="O41" s="294" t="s">
        <v>184</v>
      </c>
      <c r="P41" s="295">
        <v>14.8</v>
      </c>
      <c r="Q41" s="295">
        <v>9.5000000000000018</v>
      </c>
      <c r="R41" s="295">
        <v>0</v>
      </c>
      <c r="S41" s="295">
        <v>0</v>
      </c>
      <c r="T41" s="295">
        <v>5.2999999999999989</v>
      </c>
      <c r="U41" s="295">
        <v>14.8</v>
      </c>
      <c r="V41" s="296">
        <v>1</v>
      </c>
      <c r="W41" s="295">
        <v>0</v>
      </c>
      <c r="X41" s="295">
        <v>14.8</v>
      </c>
      <c r="Y41" s="297">
        <v>1</v>
      </c>
    </row>
    <row r="42" spans="1:25" x14ac:dyDescent="0.2">
      <c r="A42" s="298" t="s">
        <v>88</v>
      </c>
      <c r="B42" s="299" t="s">
        <v>89</v>
      </c>
      <c r="C42" s="294">
        <v>12.4</v>
      </c>
      <c r="D42" s="294">
        <v>7.1</v>
      </c>
      <c r="E42" s="294">
        <v>0</v>
      </c>
      <c r="F42" s="294">
        <v>4</v>
      </c>
      <c r="G42" s="294">
        <v>1.3000000000000007</v>
      </c>
      <c r="H42" s="294">
        <v>85</v>
      </c>
      <c r="I42" s="2">
        <v>0.14588235294117646</v>
      </c>
      <c r="J42" s="294">
        <v>0</v>
      </c>
      <c r="K42" s="300">
        <v>85</v>
      </c>
      <c r="L42" s="297">
        <v>0.14588235294117646</v>
      </c>
      <c r="M42" s="292"/>
      <c r="N42" s="293">
        <v>708</v>
      </c>
      <c r="O42" s="294" t="s">
        <v>185</v>
      </c>
      <c r="P42" s="295">
        <v>23.5</v>
      </c>
      <c r="Q42" s="295">
        <v>21.599999999999998</v>
      </c>
      <c r="R42" s="295">
        <v>8.6999999999999993</v>
      </c>
      <c r="S42" s="295">
        <v>0</v>
      </c>
      <c r="T42" s="295">
        <v>-6.7999999999999989</v>
      </c>
      <c r="U42" s="295">
        <v>33.799999999999997</v>
      </c>
      <c r="V42" s="296">
        <v>0.69526627218934922</v>
      </c>
      <c r="W42" s="295">
        <v>0</v>
      </c>
      <c r="X42" s="295">
        <v>33.799999999999997</v>
      </c>
      <c r="Y42" s="297">
        <v>0.69526627218934922</v>
      </c>
    </row>
    <row r="43" spans="1:25" x14ac:dyDescent="0.2">
      <c r="A43" s="298" t="s">
        <v>90</v>
      </c>
      <c r="B43" s="299" t="s">
        <v>91</v>
      </c>
      <c r="C43" s="294">
        <v>44.9</v>
      </c>
      <c r="D43" s="294">
        <v>13.4</v>
      </c>
      <c r="E43" s="294">
        <v>0</v>
      </c>
      <c r="F43" s="294">
        <v>0</v>
      </c>
      <c r="G43" s="294">
        <v>31.5</v>
      </c>
      <c r="H43" s="294">
        <v>93.2</v>
      </c>
      <c r="I43" s="2">
        <v>0.48175965665236048</v>
      </c>
      <c r="J43" s="294">
        <v>0</v>
      </c>
      <c r="K43" s="300">
        <v>93.2</v>
      </c>
      <c r="L43" s="297">
        <v>0.48175965665236048</v>
      </c>
      <c r="M43" s="292"/>
      <c r="N43" s="293">
        <v>709</v>
      </c>
      <c r="O43" s="294" t="s">
        <v>186</v>
      </c>
      <c r="P43" s="295">
        <v>29.700000000000003</v>
      </c>
      <c r="Q43" s="295">
        <v>12.4</v>
      </c>
      <c r="R43" s="295">
        <v>0</v>
      </c>
      <c r="S43" s="295">
        <v>0</v>
      </c>
      <c r="T43" s="295">
        <v>17.3</v>
      </c>
      <c r="U43" s="295">
        <v>29.700000000000003</v>
      </c>
      <c r="V43" s="296">
        <v>1</v>
      </c>
      <c r="W43" s="295">
        <v>0</v>
      </c>
      <c r="X43" s="295">
        <v>29.700000000000003</v>
      </c>
      <c r="Y43" s="297">
        <v>1</v>
      </c>
    </row>
    <row r="44" spans="1:25" x14ac:dyDescent="0.2">
      <c r="A44" s="298" t="s">
        <v>92</v>
      </c>
      <c r="B44" s="299" t="s">
        <v>93</v>
      </c>
      <c r="C44" s="294">
        <v>125.09999999999997</v>
      </c>
      <c r="D44" s="294">
        <v>113.9</v>
      </c>
      <c r="E44" s="294">
        <v>75.699999999999989</v>
      </c>
      <c r="F44" s="294">
        <v>18.000000000000004</v>
      </c>
      <c r="G44" s="294">
        <v>-82.500000000000028</v>
      </c>
      <c r="H44" s="294">
        <v>444.90000000000003</v>
      </c>
      <c r="I44" s="2">
        <v>0.28118678354686438</v>
      </c>
      <c r="J44" s="294">
        <v>0</v>
      </c>
      <c r="K44" s="300">
        <v>444.90000000000003</v>
      </c>
      <c r="L44" s="297">
        <v>0.28118678354686438</v>
      </c>
      <c r="M44" s="292"/>
      <c r="N44" s="293">
        <v>710</v>
      </c>
      <c r="O44" s="294" t="s">
        <v>187</v>
      </c>
      <c r="P44" s="295">
        <v>117.89999999999999</v>
      </c>
      <c r="Q44" s="295">
        <v>61.5</v>
      </c>
      <c r="R44" s="295">
        <v>0.3</v>
      </c>
      <c r="S44" s="295">
        <v>0</v>
      </c>
      <c r="T44" s="295">
        <v>56.1</v>
      </c>
      <c r="U44" s="295">
        <v>149.5</v>
      </c>
      <c r="V44" s="296">
        <v>0.78862876254180592</v>
      </c>
      <c r="W44" s="295">
        <v>0</v>
      </c>
      <c r="X44" s="295">
        <v>149.5</v>
      </c>
      <c r="Y44" s="297">
        <v>0.78862876254180592</v>
      </c>
    </row>
    <row r="45" spans="1:25" x14ac:dyDescent="0.2">
      <c r="A45" s="298" t="s">
        <v>94</v>
      </c>
      <c r="B45" s="299" t="s">
        <v>95</v>
      </c>
      <c r="C45" s="294">
        <v>27.3</v>
      </c>
      <c r="D45" s="294">
        <v>14.7</v>
      </c>
      <c r="E45" s="294">
        <v>0</v>
      </c>
      <c r="F45" s="294">
        <v>0</v>
      </c>
      <c r="G45" s="294">
        <v>12.600000000000001</v>
      </c>
      <c r="H45" s="294">
        <v>30.5</v>
      </c>
      <c r="I45" s="2">
        <v>0.89508196721311473</v>
      </c>
      <c r="J45" s="294">
        <v>0</v>
      </c>
      <c r="K45" s="300">
        <v>30.5</v>
      </c>
      <c r="L45" s="297">
        <v>0.89508196721311473</v>
      </c>
      <c r="M45" s="292"/>
      <c r="N45" s="293">
        <v>801</v>
      </c>
      <c r="O45" s="294" t="s">
        <v>43</v>
      </c>
      <c r="P45" s="295">
        <v>6.6999999999999993</v>
      </c>
      <c r="Q45" s="295">
        <v>2.6</v>
      </c>
      <c r="R45" s="295">
        <v>0</v>
      </c>
      <c r="S45" s="295">
        <v>0</v>
      </c>
      <c r="T45" s="295">
        <v>4.0999999999999996</v>
      </c>
      <c r="U45" s="295">
        <v>9.1999999999999993</v>
      </c>
      <c r="V45" s="296">
        <v>0.72826086956521741</v>
      </c>
      <c r="W45" s="295">
        <v>0</v>
      </c>
      <c r="X45" s="295">
        <v>9.1999999999999993</v>
      </c>
      <c r="Y45" s="297">
        <v>0.72826086956521741</v>
      </c>
    </row>
    <row r="46" spans="1:25" x14ac:dyDescent="0.2">
      <c r="A46" s="298" t="s">
        <v>96</v>
      </c>
      <c r="B46" s="299" t="s">
        <v>97</v>
      </c>
      <c r="C46" s="294">
        <v>17.900000000000002</v>
      </c>
      <c r="D46" s="294">
        <v>8.3000000000000007</v>
      </c>
      <c r="E46" s="294">
        <v>0</v>
      </c>
      <c r="F46" s="294">
        <v>0</v>
      </c>
      <c r="G46" s="294">
        <v>9.6000000000000014</v>
      </c>
      <c r="H46" s="294">
        <v>58.499999999999993</v>
      </c>
      <c r="I46" s="2">
        <v>0.30598290598290606</v>
      </c>
      <c r="J46" s="294">
        <v>0</v>
      </c>
      <c r="K46" s="300">
        <v>58.499999999999993</v>
      </c>
      <c r="L46" s="297">
        <v>0.30598290598290606</v>
      </c>
      <c r="M46" s="292"/>
      <c r="N46" s="293">
        <v>802</v>
      </c>
      <c r="O46" s="294" t="s">
        <v>11</v>
      </c>
      <c r="P46" s="295">
        <v>16.7</v>
      </c>
      <c r="Q46" s="295">
        <v>4.7</v>
      </c>
      <c r="R46" s="295">
        <v>0</v>
      </c>
      <c r="S46" s="295">
        <v>4.8999999999999995</v>
      </c>
      <c r="T46" s="295">
        <v>7.1</v>
      </c>
      <c r="U46" s="295">
        <v>22.4</v>
      </c>
      <c r="V46" s="296">
        <v>0.7455357142857143</v>
      </c>
      <c r="W46" s="295">
        <v>2.6</v>
      </c>
      <c r="X46" s="295">
        <v>19.799999999999997</v>
      </c>
      <c r="Y46" s="297">
        <v>0.84343434343434354</v>
      </c>
    </row>
    <row r="47" spans="1:25" x14ac:dyDescent="0.2">
      <c r="A47" s="298" t="s">
        <v>98</v>
      </c>
      <c r="B47" s="299" t="s">
        <v>99</v>
      </c>
      <c r="C47" s="294">
        <v>1.1000000000000001</v>
      </c>
      <c r="D47" s="294">
        <v>1</v>
      </c>
      <c r="E47" s="294">
        <v>0</v>
      </c>
      <c r="F47" s="294">
        <v>0</v>
      </c>
      <c r="G47" s="294">
        <v>0.10000000000000009</v>
      </c>
      <c r="H47" s="294">
        <v>1.2000000000000002</v>
      </c>
      <c r="I47" s="2">
        <v>0.91666666666666663</v>
      </c>
      <c r="J47" s="294">
        <v>0</v>
      </c>
      <c r="K47" s="300">
        <v>1.2000000000000002</v>
      </c>
      <c r="L47" s="297">
        <v>0.91666666666666663</v>
      </c>
      <c r="M47" s="292"/>
      <c r="N47" s="293">
        <v>901</v>
      </c>
      <c r="O47" s="294" t="s">
        <v>188</v>
      </c>
      <c r="P47" s="295">
        <v>10.800000000000002</v>
      </c>
      <c r="Q47" s="295">
        <v>5.0999999999999996</v>
      </c>
      <c r="R47" s="295">
        <v>0</v>
      </c>
      <c r="S47" s="295">
        <v>0</v>
      </c>
      <c r="T47" s="295">
        <v>5.6999999999999993</v>
      </c>
      <c r="U47" s="295">
        <v>11.800000000000002</v>
      </c>
      <c r="V47" s="296">
        <v>0.9152542372881356</v>
      </c>
      <c r="W47" s="295">
        <v>0</v>
      </c>
      <c r="X47" s="295">
        <v>11.800000000000002</v>
      </c>
      <c r="Y47" s="297">
        <v>0.9152542372881356</v>
      </c>
    </row>
    <row r="48" spans="1:25" x14ac:dyDescent="0.2">
      <c r="A48" s="298" t="s">
        <v>100</v>
      </c>
      <c r="B48" s="299" t="s">
        <v>101</v>
      </c>
      <c r="C48" s="294">
        <v>10.199999999999999</v>
      </c>
      <c r="D48" s="294">
        <v>5.5</v>
      </c>
      <c r="E48" s="294">
        <v>0</v>
      </c>
      <c r="F48" s="294">
        <v>0</v>
      </c>
      <c r="G48" s="294">
        <v>4.6999999999999993</v>
      </c>
      <c r="H48" s="294">
        <v>16.5</v>
      </c>
      <c r="I48" s="2">
        <v>0.61818181818181817</v>
      </c>
      <c r="J48" s="294">
        <v>0</v>
      </c>
      <c r="K48" s="300">
        <v>16.5</v>
      </c>
      <c r="L48" s="297">
        <v>0.61818181818181817</v>
      </c>
      <c r="M48" s="292"/>
      <c r="N48" s="293">
        <v>902</v>
      </c>
      <c r="O48" s="294" t="s">
        <v>189</v>
      </c>
      <c r="P48" s="295">
        <v>16.2</v>
      </c>
      <c r="Q48" s="295">
        <v>5.8</v>
      </c>
      <c r="R48" s="295">
        <v>0</v>
      </c>
      <c r="S48" s="295">
        <v>0</v>
      </c>
      <c r="T48" s="295">
        <v>10.399999999999999</v>
      </c>
      <c r="U48" s="295">
        <v>16.8</v>
      </c>
      <c r="V48" s="296">
        <v>0.96428571428571419</v>
      </c>
      <c r="W48" s="295">
        <v>0</v>
      </c>
      <c r="X48" s="295">
        <v>16.8</v>
      </c>
      <c r="Y48" s="297">
        <v>0.96428571428571419</v>
      </c>
    </row>
    <row r="49" spans="1:25" x14ac:dyDescent="0.2">
      <c r="A49" s="298" t="s">
        <v>102</v>
      </c>
      <c r="B49" s="299" t="s">
        <v>103</v>
      </c>
      <c r="C49" s="294">
        <v>21.4</v>
      </c>
      <c r="D49" s="294">
        <v>15.6</v>
      </c>
      <c r="E49" s="294">
        <v>0</v>
      </c>
      <c r="F49" s="294">
        <v>7.1</v>
      </c>
      <c r="G49" s="294">
        <v>-1.3000000000000007</v>
      </c>
      <c r="H49" s="294">
        <v>85.6</v>
      </c>
      <c r="I49" s="2">
        <v>0.25</v>
      </c>
      <c r="J49" s="294">
        <v>0</v>
      </c>
      <c r="K49" s="300">
        <v>85.6</v>
      </c>
      <c r="L49" s="297">
        <v>0.25</v>
      </c>
      <c r="M49" s="292"/>
      <c r="N49" s="293">
        <v>903</v>
      </c>
      <c r="O49" s="294" t="s">
        <v>190</v>
      </c>
      <c r="P49" s="295">
        <v>4.0999999999999996</v>
      </c>
      <c r="Q49" s="295">
        <v>0.1</v>
      </c>
      <c r="R49" s="295">
        <v>0</v>
      </c>
      <c r="S49" s="295">
        <v>0</v>
      </c>
      <c r="T49" s="295">
        <v>4</v>
      </c>
      <c r="U49" s="295">
        <v>4.0999999999999996</v>
      </c>
      <c r="V49" s="296">
        <v>1</v>
      </c>
      <c r="W49" s="295">
        <v>0</v>
      </c>
      <c r="X49" s="295">
        <v>4.0999999999999996</v>
      </c>
      <c r="Y49" s="297">
        <v>1</v>
      </c>
    </row>
    <row r="50" spans="1:25" x14ac:dyDescent="0.2">
      <c r="A50" s="298" t="s">
        <v>104</v>
      </c>
      <c r="B50" s="299" t="s">
        <v>105</v>
      </c>
      <c r="C50" s="294">
        <v>30.8</v>
      </c>
      <c r="D50" s="294">
        <v>15.7</v>
      </c>
      <c r="E50" s="294">
        <v>0</v>
      </c>
      <c r="F50" s="294">
        <v>4</v>
      </c>
      <c r="G50" s="294">
        <v>11.100000000000001</v>
      </c>
      <c r="H50" s="294">
        <v>104.30000000000001</v>
      </c>
      <c r="I50" s="2">
        <v>0.29530201342281875</v>
      </c>
      <c r="J50" s="294">
        <v>29.2</v>
      </c>
      <c r="K50" s="300">
        <v>75.100000000000009</v>
      </c>
      <c r="L50" s="297">
        <v>0.41011984021304926</v>
      </c>
      <c r="M50" s="292"/>
      <c r="N50" s="293">
        <v>904</v>
      </c>
      <c r="O50" s="294" t="s">
        <v>191</v>
      </c>
      <c r="P50" s="295">
        <v>17.100000000000001</v>
      </c>
      <c r="Q50" s="295">
        <v>32.699999999999996</v>
      </c>
      <c r="R50" s="295">
        <v>0</v>
      </c>
      <c r="S50" s="295">
        <v>0</v>
      </c>
      <c r="T50" s="295">
        <v>-15.599999999999996</v>
      </c>
      <c r="U50" s="295">
        <v>106.49999999999999</v>
      </c>
      <c r="V50" s="296">
        <v>0.16056338028169018</v>
      </c>
      <c r="W50" s="295">
        <v>9.6</v>
      </c>
      <c r="X50" s="295">
        <v>96.899999999999991</v>
      </c>
      <c r="Y50" s="297">
        <v>0.17647058823529416</v>
      </c>
    </row>
    <row r="51" spans="1:25" x14ac:dyDescent="0.2">
      <c r="A51" s="298" t="s">
        <v>106</v>
      </c>
      <c r="B51" s="299" t="s">
        <v>107</v>
      </c>
      <c r="C51" s="294">
        <v>113.7</v>
      </c>
      <c r="D51" s="294">
        <v>34</v>
      </c>
      <c r="E51" s="294">
        <v>1.1000000000000001</v>
      </c>
      <c r="F51" s="294">
        <v>0</v>
      </c>
      <c r="G51" s="294">
        <v>78.599999999999994</v>
      </c>
      <c r="H51" s="294">
        <v>147</v>
      </c>
      <c r="I51" s="2">
        <v>0.7734693877551021</v>
      </c>
      <c r="J51" s="294">
        <v>0</v>
      </c>
      <c r="K51" s="300">
        <v>147</v>
      </c>
      <c r="L51" s="297">
        <v>0.7734693877551021</v>
      </c>
      <c r="M51" s="292"/>
      <c r="N51" s="293">
        <v>905</v>
      </c>
      <c r="O51" s="294" t="s">
        <v>192</v>
      </c>
      <c r="P51" s="295">
        <v>82.8</v>
      </c>
      <c r="Q51" s="295">
        <v>30.000000000000007</v>
      </c>
      <c r="R51" s="295">
        <v>9.2999999999999989</v>
      </c>
      <c r="S51" s="295">
        <v>0</v>
      </c>
      <c r="T51" s="295">
        <v>43.5</v>
      </c>
      <c r="U51" s="295">
        <v>99.999999999999986</v>
      </c>
      <c r="V51" s="296">
        <v>0.82800000000000007</v>
      </c>
      <c r="W51" s="295">
        <v>7.3</v>
      </c>
      <c r="X51" s="295">
        <v>92.699999999999989</v>
      </c>
      <c r="Y51" s="297">
        <v>0.89320388349514568</v>
      </c>
    </row>
    <row r="52" spans="1:25" x14ac:dyDescent="0.2">
      <c r="A52" s="298" t="s">
        <v>108</v>
      </c>
      <c r="B52" s="299" t="s">
        <v>109</v>
      </c>
      <c r="C52" s="294">
        <v>7.0000000000000009</v>
      </c>
      <c r="D52" s="294">
        <v>6.8999999999999995</v>
      </c>
      <c r="E52" s="294">
        <v>0</v>
      </c>
      <c r="F52" s="294">
        <v>1.7</v>
      </c>
      <c r="G52" s="294">
        <v>-1.5999999999999988</v>
      </c>
      <c r="H52" s="294">
        <v>23.6</v>
      </c>
      <c r="I52" s="2">
        <v>0.29661016949152547</v>
      </c>
      <c r="J52" s="294">
        <v>0</v>
      </c>
      <c r="K52" s="300">
        <v>23.6</v>
      </c>
      <c r="L52" s="297">
        <v>0.29661016949152547</v>
      </c>
      <c r="M52" s="292"/>
      <c r="N52" s="293">
        <v>1001</v>
      </c>
      <c r="O52" s="294" t="s">
        <v>193</v>
      </c>
      <c r="P52" s="295">
        <v>14.999999999999998</v>
      </c>
      <c r="Q52" s="295">
        <v>5</v>
      </c>
      <c r="R52" s="295">
        <v>3.4</v>
      </c>
      <c r="S52" s="295">
        <v>0</v>
      </c>
      <c r="T52" s="295">
        <v>6.6</v>
      </c>
      <c r="U52" s="295">
        <v>17.500000000000007</v>
      </c>
      <c r="V52" s="296">
        <v>0.85714285714285665</v>
      </c>
      <c r="W52" s="295">
        <v>0</v>
      </c>
      <c r="X52" s="295">
        <v>17.500000000000007</v>
      </c>
      <c r="Y52" s="297">
        <v>0.85714285714285665</v>
      </c>
    </row>
    <row r="53" spans="1:25" x14ac:dyDescent="0.2">
      <c r="A53" s="298" t="s">
        <v>110</v>
      </c>
      <c r="B53" s="299" t="s">
        <v>111</v>
      </c>
      <c r="C53" s="294">
        <v>15.1</v>
      </c>
      <c r="D53" s="294">
        <v>5.8</v>
      </c>
      <c r="E53" s="294">
        <v>0</v>
      </c>
      <c r="F53" s="294">
        <v>0</v>
      </c>
      <c r="G53" s="294">
        <v>9.3000000000000007</v>
      </c>
      <c r="H53" s="294">
        <v>16.600000000000001</v>
      </c>
      <c r="I53" s="2">
        <v>0.90963855421686735</v>
      </c>
      <c r="J53" s="294">
        <v>0</v>
      </c>
      <c r="K53" s="300">
        <v>16.600000000000001</v>
      </c>
      <c r="L53" s="297">
        <v>0.90963855421686735</v>
      </c>
      <c r="M53" s="292"/>
      <c r="N53" s="293">
        <v>1002</v>
      </c>
      <c r="O53" s="294" t="s">
        <v>194</v>
      </c>
      <c r="P53" s="295">
        <v>303.29999999999995</v>
      </c>
      <c r="Q53" s="295">
        <v>69.100000000000009</v>
      </c>
      <c r="R53" s="295">
        <v>284.3</v>
      </c>
      <c r="S53" s="295">
        <v>0</v>
      </c>
      <c r="T53" s="295">
        <v>-50.100000000000072</v>
      </c>
      <c r="U53" s="295">
        <v>472.5</v>
      </c>
      <c r="V53" s="296">
        <v>0.64190476190476176</v>
      </c>
      <c r="W53" s="295">
        <v>0</v>
      </c>
      <c r="X53" s="295">
        <v>472.5</v>
      </c>
      <c r="Y53" s="297">
        <v>0.64190476190476176</v>
      </c>
    </row>
    <row r="54" spans="1:25" x14ac:dyDescent="0.2">
      <c r="A54" s="298" t="s">
        <v>112</v>
      </c>
      <c r="B54" s="299" t="s">
        <v>113</v>
      </c>
      <c r="C54" s="294">
        <v>1.9000000000000004</v>
      </c>
      <c r="D54" s="294">
        <v>1.3000000000000003</v>
      </c>
      <c r="E54" s="294">
        <v>0</v>
      </c>
      <c r="F54" s="294">
        <v>0</v>
      </c>
      <c r="G54" s="294">
        <v>0.60000000000000009</v>
      </c>
      <c r="H54" s="294">
        <v>3.6</v>
      </c>
      <c r="I54" s="2">
        <v>0.5277777777777779</v>
      </c>
      <c r="J54" s="294">
        <v>0</v>
      </c>
      <c r="K54" s="300">
        <v>3.6</v>
      </c>
      <c r="L54" s="297">
        <v>0.5277777777777779</v>
      </c>
      <c r="M54" s="292"/>
      <c r="N54" s="293">
        <v>1003</v>
      </c>
      <c r="O54" s="294" t="s">
        <v>195</v>
      </c>
      <c r="P54" s="295">
        <v>2.1</v>
      </c>
      <c r="Q54" s="295">
        <v>0.9</v>
      </c>
      <c r="R54" s="295">
        <v>0</v>
      </c>
      <c r="S54" s="295">
        <v>0</v>
      </c>
      <c r="T54" s="295">
        <v>1.2</v>
      </c>
      <c r="U54" s="295">
        <v>2.2000000000000002</v>
      </c>
      <c r="V54" s="296">
        <v>0.95454545454545447</v>
      </c>
      <c r="W54" s="295">
        <v>0</v>
      </c>
      <c r="X54" s="295">
        <v>2.2000000000000002</v>
      </c>
      <c r="Y54" s="297">
        <v>0.95454545454545447</v>
      </c>
    </row>
    <row r="55" spans="1:25" x14ac:dyDescent="0.2">
      <c r="A55" s="298" t="s">
        <v>114</v>
      </c>
      <c r="B55" s="299" t="s">
        <v>115</v>
      </c>
      <c r="C55" s="294">
        <v>96.2</v>
      </c>
      <c r="D55" s="294">
        <v>45.699999999999996</v>
      </c>
      <c r="E55" s="294">
        <v>0</v>
      </c>
      <c r="F55" s="294">
        <v>0</v>
      </c>
      <c r="G55" s="294">
        <v>50.500000000000007</v>
      </c>
      <c r="H55" s="294">
        <v>98.999999999999986</v>
      </c>
      <c r="I55" s="2">
        <v>0.97171717171717187</v>
      </c>
      <c r="J55" s="294">
        <v>0</v>
      </c>
      <c r="K55" s="300">
        <v>98.999999999999986</v>
      </c>
      <c r="L55" s="297">
        <v>0.97171717171717187</v>
      </c>
      <c r="M55" s="292"/>
      <c r="N55" s="293">
        <v>1004</v>
      </c>
      <c r="O55" s="294" t="s">
        <v>196</v>
      </c>
      <c r="P55" s="295">
        <v>11.799999999999999</v>
      </c>
      <c r="Q55" s="295">
        <v>3.3000000000000003</v>
      </c>
      <c r="R55" s="295">
        <v>0</v>
      </c>
      <c r="S55" s="295">
        <v>0</v>
      </c>
      <c r="T55" s="295">
        <v>8.5</v>
      </c>
      <c r="U55" s="295">
        <v>12.999999999999998</v>
      </c>
      <c r="V55" s="296">
        <v>0.90769230769230769</v>
      </c>
      <c r="W55" s="295">
        <v>1.2000000000000002</v>
      </c>
      <c r="X55" s="295">
        <v>11.799999999999997</v>
      </c>
      <c r="Y55" s="297">
        <v>1.0000000000000002</v>
      </c>
    </row>
    <row r="56" spans="1:25" x14ac:dyDescent="0.2">
      <c r="A56" s="298" t="s">
        <v>116</v>
      </c>
      <c r="B56" s="299" t="s">
        <v>117</v>
      </c>
      <c r="C56" s="294">
        <v>2.4</v>
      </c>
      <c r="D56" s="294">
        <v>4.8000000000000007</v>
      </c>
      <c r="E56" s="294">
        <v>0</v>
      </c>
      <c r="F56" s="294">
        <v>1.1000000000000001</v>
      </c>
      <c r="G56" s="294">
        <v>-3.5000000000000004</v>
      </c>
      <c r="H56" s="294">
        <v>12.6</v>
      </c>
      <c r="I56" s="2">
        <v>0.19047619047619047</v>
      </c>
      <c r="J56" s="294">
        <v>0</v>
      </c>
      <c r="K56" s="300">
        <v>12.6</v>
      </c>
      <c r="L56" s="297">
        <v>0.19047619047619047</v>
      </c>
      <c r="M56" s="292"/>
      <c r="N56" s="293">
        <v>1005</v>
      </c>
      <c r="O56" s="294" t="s">
        <v>197</v>
      </c>
      <c r="P56" s="295">
        <v>5.2</v>
      </c>
      <c r="Q56" s="295">
        <v>3.2</v>
      </c>
      <c r="R56" s="295">
        <v>0</v>
      </c>
      <c r="S56" s="295">
        <v>0</v>
      </c>
      <c r="T56" s="295">
        <v>2.0000000000000004</v>
      </c>
      <c r="U56" s="295">
        <v>7.9</v>
      </c>
      <c r="V56" s="296">
        <v>0.65822784810126578</v>
      </c>
      <c r="W56" s="295">
        <v>0</v>
      </c>
      <c r="X56" s="295">
        <v>7.9</v>
      </c>
      <c r="Y56" s="297">
        <v>0.65822784810126578</v>
      </c>
    </row>
    <row r="57" spans="1:25" x14ac:dyDescent="0.2">
      <c r="A57" s="298" t="s">
        <v>118</v>
      </c>
      <c r="B57" s="299" t="s">
        <v>119</v>
      </c>
      <c r="C57" s="294">
        <v>47.400000000000006</v>
      </c>
      <c r="D57" s="294">
        <v>29.5</v>
      </c>
      <c r="E57" s="294">
        <v>6.5</v>
      </c>
      <c r="F57" s="294">
        <v>0</v>
      </c>
      <c r="G57" s="294">
        <v>11.400000000000006</v>
      </c>
      <c r="H57" s="294">
        <v>180</v>
      </c>
      <c r="I57" s="2">
        <v>0.26333333333333336</v>
      </c>
      <c r="J57" s="294">
        <v>0</v>
      </c>
      <c r="K57" s="300">
        <v>180</v>
      </c>
      <c r="L57" s="297">
        <v>0.26333333333333336</v>
      </c>
      <c r="M57" s="292"/>
      <c r="N57" s="293">
        <v>1006</v>
      </c>
      <c r="O57" s="294" t="s">
        <v>198</v>
      </c>
      <c r="P57" s="295">
        <v>0.1</v>
      </c>
      <c r="Q57" s="295">
        <v>0</v>
      </c>
      <c r="R57" s="295">
        <v>0</v>
      </c>
      <c r="S57" s="295">
        <v>0</v>
      </c>
      <c r="T57" s="295">
        <v>0.1</v>
      </c>
      <c r="U57" s="295">
        <v>63.6</v>
      </c>
      <c r="V57" s="296">
        <v>1.5723270440251573E-3</v>
      </c>
      <c r="W57" s="295">
        <v>2</v>
      </c>
      <c r="X57" s="295">
        <v>61.6</v>
      </c>
      <c r="Y57" s="297">
        <v>1.6233766233766235E-3</v>
      </c>
    </row>
    <row r="58" spans="1:25" x14ac:dyDescent="0.2">
      <c r="A58" s="298" t="s">
        <v>120</v>
      </c>
      <c r="B58" s="299" t="s">
        <v>121</v>
      </c>
      <c r="C58" s="294">
        <v>36.700000000000003</v>
      </c>
      <c r="D58" s="294">
        <v>10.199999999999999</v>
      </c>
      <c r="E58" s="294">
        <v>0</v>
      </c>
      <c r="F58" s="294">
        <v>2.3000000000000003</v>
      </c>
      <c r="G58" s="294">
        <v>24.200000000000003</v>
      </c>
      <c r="H58" s="294">
        <v>51.2</v>
      </c>
      <c r="I58" s="2">
        <v>0.716796875</v>
      </c>
      <c r="J58" s="294">
        <v>0</v>
      </c>
      <c r="K58" s="300">
        <v>51.2</v>
      </c>
      <c r="L58" s="297">
        <v>0.716796875</v>
      </c>
      <c r="M58" s="292"/>
      <c r="N58" s="297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15.399999999999999</v>
      </c>
      <c r="D59" s="294">
        <v>3.8000000000000003</v>
      </c>
      <c r="E59" s="294">
        <v>0</v>
      </c>
      <c r="F59" s="294">
        <v>0.8</v>
      </c>
      <c r="G59" s="294">
        <v>10.799999999999997</v>
      </c>
      <c r="H59" s="294">
        <v>15.9</v>
      </c>
      <c r="I59" s="2">
        <v>0.96855345911949675</v>
      </c>
      <c r="J59" s="294">
        <v>0</v>
      </c>
      <c r="K59" s="300">
        <v>15.9</v>
      </c>
      <c r="L59" s="297">
        <v>0.96855345911949675</v>
      </c>
      <c r="M59" s="292"/>
      <c r="N59" s="297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297"/>
      <c r="O60" s="301" t="s">
        <v>214</v>
      </c>
      <c r="P60" s="295">
        <v>3185.3999999999996</v>
      </c>
      <c r="Q60" s="295">
        <v>1521.8000000000002</v>
      </c>
      <c r="R60" s="295">
        <v>458.4</v>
      </c>
      <c r="S60" s="295">
        <v>157</v>
      </c>
      <c r="T60" s="295">
        <v>1048.1999999999996</v>
      </c>
      <c r="U60" s="295">
        <v>8036.4000000000005</v>
      </c>
      <c r="V60" s="296">
        <v>0.39637150963117807</v>
      </c>
      <c r="W60" s="295">
        <v>338.50000000000006</v>
      </c>
      <c r="X60" s="295">
        <v>7697.9000000000005</v>
      </c>
      <c r="Y60" s="297">
        <v>0.41380116655191668</v>
      </c>
    </row>
    <row r="61" spans="1:25" x14ac:dyDescent="0.2">
      <c r="B61" s="311" t="s">
        <v>343</v>
      </c>
      <c r="C61" s="304">
        <v>3185.4000000000005</v>
      </c>
      <c r="D61" s="304">
        <v>1521.8</v>
      </c>
      <c r="E61" s="304">
        <v>458.40000000000003</v>
      </c>
      <c r="F61" s="304">
        <v>157.00000000000003</v>
      </c>
      <c r="G61" s="304">
        <v>1048.2000000000003</v>
      </c>
      <c r="H61" s="304">
        <v>8036.4</v>
      </c>
      <c r="I61" s="2">
        <v>0.39637150963117823</v>
      </c>
      <c r="J61" s="304">
        <v>338.5</v>
      </c>
      <c r="K61" s="304">
        <v>7697.9000000000015</v>
      </c>
      <c r="L61" s="297">
        <v>0.41380116655191673</v>
      </c>
      <c r="M61" s="292"/>
      <c r="N61" s="297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297"/>
      <c r="O62" s="301" t="s">
        <v>344</v>
      </c>
      <c r="P62" s="295">
        <v>3185.4000000000005</v>
      </c>
      <c r="Q62" s="295">
        <v>1521.8</v>
      </c>
      <c r="R62" s="295">
        <v>458.40000000000003</v>
      </c>
      <c r="S62" s="295">
        <v>157.00000000000003</v>
      </c>
      <c r="T62" s="295">
        <v>1048.2000000000003</v>
      </c>
      <c r="U62" s="295">
        <v>8036.4</v>
      </c>
      <c r="V62" s="297">
        <v>0.39637150963117823</v>
      </c>
      <c r="W62" s="295">
        <v>338.5</v>
      </c>
      <c r="X62" s="295">
        <v>7697.9000000000015</v>
      </c>
      <c r="Y62" s="297">
        <v>0.41380116655191673</v>
      </c>
    </row>
    <row r="63" spans="1:25" x14ac:dyDescent="0.2">
      <c r="M63" s="292"/>
      <c r="N63" s="297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297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297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297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297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297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297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297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297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297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297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297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297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297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297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297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297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297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297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297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297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297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297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297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297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297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297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297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297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297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297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297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297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297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297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297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297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297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297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297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297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297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297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297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297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297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297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297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297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297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297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297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297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297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297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297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297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297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297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297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297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297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297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297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297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297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297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297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297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297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297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297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297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297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297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297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297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297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297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297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297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297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297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297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297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297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297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297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297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297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297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297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297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297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297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297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297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297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297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297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297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297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297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297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297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297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297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297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297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297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297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297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297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297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297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297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297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297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297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297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297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297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297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297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297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297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297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297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297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297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297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297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297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297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297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297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297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297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297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297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297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297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297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297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297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297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297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297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297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297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297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297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297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297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297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297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297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297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297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297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297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297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297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297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297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297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297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297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297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297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297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297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297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297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297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297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297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297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297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297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297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297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297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297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297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297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297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297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297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297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297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297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297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297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297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297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297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297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297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297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297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297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297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297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297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297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297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297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297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297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297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297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297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297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297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297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297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297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297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297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297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297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297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297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297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297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297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297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297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297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297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297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297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297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297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297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297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297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297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297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297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297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297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297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297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297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297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297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297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297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297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297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297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297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297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297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297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297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297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297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297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297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297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297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297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297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297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297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297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297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297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297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297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297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297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297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297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297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297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297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297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297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297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297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297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297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297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297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297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297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297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297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297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297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297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297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297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297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297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297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297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297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297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297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297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297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297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297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297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297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297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297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297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297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297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297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297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297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297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297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297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297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297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297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297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297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297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297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297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297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297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297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297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297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297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297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297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297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297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297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297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297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297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297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297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297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297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297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297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297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297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297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297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297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297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297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297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297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297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297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297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297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297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297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297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297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297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297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297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297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297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297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297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297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297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297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297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297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297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297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297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297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297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297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297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297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297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297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297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297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297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297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297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297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297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297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297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297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297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297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297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297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297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297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297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297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297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297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297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297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297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297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297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297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297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297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297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297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297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297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297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297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297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297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297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297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297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N1" sqref="N1:N1048576"/>
    </sheetView>
  </sheetViews>
  <sheetFormatPr defaultRowHeight="12.75" x14ac:dyDescent="0.2"/>
  <cols>
    <col min="1" max="1" width="9.140625" style="302"/>
    <col min="2" max="8" width="9.140625" style="294"/>
    <col min="9" max="9" width="9" style="294" bestFit="1" customWidth="1"/>
    <col min="10" max="10" width="9.140625" style="294"/>
    <col min="11" max="11" width="10.7109375" style="294" customWidth="1"/>
    <col min="12" max="12" width="10.4257812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142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0</v>
      </c>
      <c r="D2" s="294">
        <v>0</v>
      </c>
      <c r="E2" s="294">
        <v>0</v>
      </c>
      <c r="F2" s="294">
        <v>0</v>
      </c>
      <c r="G2" s="294">
        <v>0</v>
      </c>
      <c r="H2" s="294">
        <v>0.3</v>
      </c>
      <c r="I2" s="2">
        <v>0</v>
      </c>
      <c r="J2" s="294">
        <v>0</v>
      </c>
      <c r="K2" s="300">
        <v>0.3</v>
      </c>
      <c r="L2" s="297">
        <v>0</v>
      </c>
      <c r="M2" s="292"/>
      <c r="N2" s="314">
        <v>101</v>
      </c>
      <c r="O2" s="294" t="s">
        <v>147</v>
      </c>
      <c r="P2" s="295">
        <v>2.2999999999999998</v>
      </c>
      <c r="Q2" s="295">
        <v>0.7</v>
      </c>
      <c r="R2" s="295">
        <v>0</v>
      </c>
      <c r="S2" s="295">
        <v>0.9</v>
      </c>
      <c r="T2" s="295">
        <v>0.69999999999999973</v>
      </c>
      <c r="U2" s="295">
        <v>168.70000000000002</v>
      </c>
      <c r="V2" s="296">
        <v>1.3633669235328985E-2</v>
      </c>
      <c r="W2" s="295">
        <v>16.2</v>
      </c>
      <c r="X2" s="295">
        <v>152.50000000000003</v>
      </c>
      <c r="Y2" s="297">
        <v>1.508196721311475E-2</v>
      </c>
    </row>
    <row r="3" spans="1:25" x14ac:dyDescent="0.2">
      <c r="A3" s="298" t="s">
        <v>10</v>
      </c>
      <c r="B3" s="299" t="s">
        <v>11</v>
      </c>
      <c r="C3" s="294">
        <v>0</v>
      </c>
      <c r="D3" s="294">
        <v>0</v>
      </c>
      <c r="E3" s="294">
        <v>0</v>
      </c>
      <c r="F3" s="294">
        <v>0</v>
      </c>
      <c r="G3" s="294">
        <v>0</v>
      </c>
      <c r="H3" s="294">
        <v>0</v>
      </c>
      <c r="I3" s="2">
        <v>0</v>
      </c>
      <c r="J3" s="294">
        <v>0</v>
      </c>
      <c r="K3" s="300">
        <v>0</v>
      </c>
      <c r="L3" s="297">
        <v>0</v>
      </c>
      <c r="M3" s="292"/>
      <c r="N3" s="314">
        <v>102</v>
      </c>
      <c r="O3" s="294" t="s">
        <v>148</v>
      </c>
      <c r="P3" s="295">
        <v>0</v>
      </c>
      <c r="Q3" s="295">
        <v>0</v>
      </c>
      <c r="R3" s="295">
        <v>0</v>
      </c>
      <c r="S3" s="295">
        <v>0</v>
      </c>
      <c r="T3" s="295">
        <v>0</v>
      </c>
      <c r="U3" s="295">
        <v>0</v>
      </c>
      <c r="V3" s="296">
        <v>0</v>
      </c>
      <c r="W3" s="295">
        <v>0</v>
      </c>
      <c r="X3" s="295">
        <v>0</v>
      </c>
      <c r="Y3" s="297">
        <v>0</v>
      </c>
    </row>
    <row r="4" spans="1:25" x14ac:dyDescent="0.2">
      <c r="A4" s="298" t="s">
        <v>12</v>
      </c>
      <c r="B4" s="299" t="s">
        <v>13</v>
      </c>
      <c r="C4" s="294">
        <v>0</v>
      </c>
      <c r="D4" s="294">
        <v>0</v>
      </c>
      <c r="E4" s="294">
        <v>0</v>
      </c>
      <c r="F4" s="294">
        <v>0</v>
      </c>
      <c r="G4" s="294">
        <v>0</v>
      </c>
      <c r="H4" s="294">
        <v>0</v>
      </c>
      <c r="I4" s="2">
        <v>0</v>
      </c>
      <c r="J4" s="294">
        <v>0</v>
      </c>
      <c r="K4" s="300">
        <v>0</v>
      </c>
      <c r="L4" s="297">
        <v>0</v>
      </c>
      <c r="M4" s="292"/>
      <c r="N4" s="314">
        <v>103</v>
      </c>
      <c r="O4" s="294" t="s">
        <v>149</v>
      </c>
      <c r="P4" s="295">
        <v>0</v>
      </c>
      <c r="Q4" s="295">
        <v>0</v>
      </c>
      <c r="R4" s="295">
        <v>0</v>
      </c>
      <c r="S4" s="295">
        <v>0</v>
      </c>
      <c r="T4" s="295">
        <v>0</v>
      </c>
      <c r="U4" s="295">
        <v>0</v>
      </c>
      <c r="V4" s="296">
        <v>0</v>
      </c>
      <c r="W4" s="295">
        <v>0</v>
      </c>
      <c r="X4" s="295">
        <v>0</v>
      </c>
      <c r="Y4" s="297">
        <v>0</v>
      </c>
    </row>
    <row r="5" spans="1:25" x14ac:dyDescent="0.2">
      <c r="A5" s="298" t="s">
        <v>14</v>
      </c>
      <c r="B5" s="299" t="s">
        <v>15</v>
      </c>
      <c r="C5" s="294">
        <v>7</v>
      </c>
      <c r="D5" s="294">
        <v>0.89999999999999991</v>
      </c>
      <c r="E5" s="294">
        <v>0</v>
      </c>
      <c r="F5" s="294">
        <v>15.5</v>
      </c>
      <c r="G5" s="294">
        <v>-9.3999999999999986</v>
      </c>
      <c r="H5" s="294">
        <v>109.7</v>
      </c>
      <c r="I5" s="2">
        <v>6.3810391978122147E-2</v>
      </c>
      <c r="J5" s="294">
        <v>2.9</v>
      </c>
      <c r="K5" s="300">
        <v>106.8</v>
      </c>
      <c r="L5" s="297">
        <v>6.5543071161048697E-2</v>
      </c>
      <c r="M5" s="292"/>
      <c r="N5" s="314">
        <v>104</v>
      </c>
      <c r="O5" s="294" t="s">
        <v>150</v>
      </c>
      <c r="P5" s="295">
        <v>0</v>
      </c>
      <c r="Q5" s="295">
        <v>0</v>
      </c>
      <c r="R5" s="295">
        <v>0</v>
      </c>
      <c r="S5" s="295">
        <v>0</v>
      </c>
      <c r="T5" s="295">
        <v>0</v>
      </c>
      <c r="U5" s="295">
        <v>0</v>
      </c>
      <c r="V5" s="296">
        <v>0</v>
      </c>
      <c r="W5" s="295">
        <v>0</v>
      </c>
      <c r="X5" s="295">
        <v>0</v>
      </c>
      <c r="Y5" s="297">
        <v>0</v>
      </c>
    </row>
    <row r="6" spans="1:25" x14ac:dyDescent="0.2">
      <c r="A6" s="298" t="s">
        <v>16</v>
      </c>
      <c r="B6" s="299" t="s">
        <v>17</v>
      </c>
      <c r="C6" s="294">
        <v>0</v>
      </c>
      <c r="D6" s="294">
        <v>0</v>
      </c>
      <c r="E6" s="294">
        <v>0</v>
      </c>
      <c r="F6" s="294">
        <v>0</v>
      </c>
      <c r="G6" s="294">
        <v>0</v>
      </c>
      <c r="H6" s="294">
        <v>0</v>
      </c>
      <c r="I6" s="2">
        <v>0</v>
      </c>
      <c r="J6" s="294">
        <v>0</v>
      </c>
      <c r="K6" s="300">
        <v>0</v>
      </c>
      <c r="L6" s="297">
        <v>0</v>
      </c>
      <c r="M6" s="292"/>
      <c r="N6" s="314">
        <v>201</v>
      </c>
      <c r="O6" s="294" t="s">
        <v>151</v>
      </c>
      <c r="P6" s="295">
        <v>0</v>
      </c>
      <c r="Q6" s="295">
        <v>0</v>
      </c>
      <c r="R6" s="295">
        <v>0</v>
      </c>
      <c r="S6" s="295">
        <v>0</v>
      </c>
      <c r="T6" s="295">
        <v>0</v>
      </c>
      <c r="U6" s="295">
        <v>56.8</v>
      </c>
      <c r="V6" s="296">
        <v>0</v>
      </c>
      <c r="W6" s="295">
        <v>0</v>
      </c>
      <c r="X6" s="295">
        <v>56.8</v>
      </c>
      <c r="Y6" s="297">
        <v>0</v>
      </c>
    </row>
    <row r="7" spans="1:25" x14ac:dyDescent="0.2">
      <c r="A7" s="298" t="s">
        <v>18</v>
      </c>
      <c r="B7" s="299" t="s">
        <v>19</v>
      </c>
      <c r="C7" s="294">
        <v>7.3</v>
      </c>
      <c r="D7" s="294">
        <v>0.4</v>
      </c>
      <c r="E7" s="294">
        <v>0</v>
      </c>
      <c r="F7" s="294">
        <v>1.6</v>
      </c>
      <c r="G7" s="294">
        <v>5.3</v>
      </c>
      <c r="H7" s="294">
        <v>157</v>
      </c>
      <c r="I7" s="2">
        <v>4.64968152866242E-2</v>
      </c>
      <c r="J7" s="294">
        <v>28.1</v>
      </c>
      <c r="K7" s="300">
        <v>128.9</v>
      </c>
      <c r="L7" s="297">
        <v>5.6633048875096972E-2</v>
      </c>
      <c r="M7" s="292"/>
      <c r="N7" s="314">
        <v>202</v>
      </c>
      <c r="O7" s="294" t="s">
        <v>152</v>
      </c>
      <c r="P7" s="295">
        <v>0</v>
      </c>
      <c r="Q7" s="295">
        <v>0</v>
      </c>
      <c r="R7" s="295">
        <v>0</v>
      </c>
      <c r="S7" s="295">
        <v>0</v>
      </c>
      <c r="T7" s="295">
        <v>0</v>
      </c>
      <c r="U7" s="295">
        <v>0.3</v>
      </c>
      <c r="V7" s="296">
        <v>0</v>
      </c>
      <c r="W7" s="295">
        <v>0</v>
      </c>
      <c r="X7" s="295">
        <v>0.3</v>
      </c>
      <c r="Y7" s="297">
        <v>0</v>
      </c>
    </row>
    <row r="8" spans="1:25" x14ac:dyDescent="0.2">
      <c r="A8" s="298" t="s">
        <v>20</v>
      </c>
      <c r="B8" s="299" t="s">
        <v>21</v>
      </c>
      <c r="C8" s="294">
        <v>0</v>
      </c>
      <c r="D8" s="294">
        <v>0</v>
      </c>
      <c r="E8" s="294">
        <v>0</v>
      </c>
      <c r="F8" s="294">
        <v>0</v>
      </c>
      <c r="G8" s="294">
        <v>0</v>
      </c>
      <c r="H8" s="294">
        <v>0</v>
      </c>
      <c r="I8" s="2">
        <v>0</v>
      </c>
      <c r="J8" s="294">
        <v>0</v>
      </c>
      <c r="K8" s="300">
        <v>0</v>
      </c>
      <c r="L8" s="297">
        <v>0</v>
      </c>
      <c r="M8" s="292"/>
      <c r="N8" s="314">
        <v>301</v>
      </c>
      <c r="O8" s="294" t="s">
        <v>153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</v>
      </c>
      <c r="V8" s="296">
        <v>0</v>
      </c>
      <c r="W8" s="295">
        <v>0</v>
      </c>
      <c r="X8" s="295">
        <v>0</v>
      </c>
      <c r="Y8" s="297">
        <v>0</v>
      </c>
    </row>
    <row r="9" spans="1:25" x14ac:dyDescent="0.2">
      <c r="A9" s="298" t="s">
        <v>22</v>
      </c>
      <c r="B9" s="299" t="s">
        <v>23</v>
      </c>
      <c r="C9" s="294">
        <v>0</v>
      </c>
      <c r="D9" s="294">
        <v>0</v>
      </c>
      <c r="E9" s="294">
        <v>0</v>
      </c>
      <c r="F9" s="294">
        <v>0</v>
      </c>
      <c r="G9" s="294">
        <v>0</v>
      </c>
      <c r="H9" s="294">
        <v>0</v>
      </c>
      <c r="I9" s="2">
        <v>0</v>
      </c>
      <c r="J9" s="294">
        <v>0</v>
      </c>
      <c r="K9" s="300">
        <v>0</v>
      </c>
      <c r="L9" s="297">
        <v>0</v>
      </c>
      <c r="M9" s="292"/>
      <c r="N9" s="314">
        <v>302</v>
      </c>
      <c r="O9" s="294" t="s">
        <v>154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296">
        <v>0</v>
      </c>
      <c r="W9" s="295">
        <v>0</v>
      </c>
      <c r="X9" s="295">
        <v>0</v>
      </c>
      <c r="Y9" s="297">
        <v>0</v>
      </c>
    </row>
    <row r="10" spans="1:25" x14ac:dyDescent="0.2">
      <c r="A10" s="298" t="s">
        <v>24</v>
      </c>
      <c r="B10" s="299" t="s">
        <v>25</v>
      </c>
      <c r="C10" s="294">
        <v>0</v>
      </c>
      <c r="D10" s="294">
        <v>0</v>
      </c>
      <c r="E10" s="294">
        <v>0</v>
      </c>
      <c r="F10" s="294">
        <v>0</v>
      </c>
      <c r="G10" s="294">
        <v>0</v>
      </c>
      <c r="H10" s="294">
        <v>0</v>
      </c>
      <c r="I10" s="2">
        <v>0</v>
      </c>
      <c r="J10" s="294">
        <v>0</v>
      </c>
      <c r="K10" s="300">
        <v>0</v>
      </c>
      <c r="L10" s="297">
        <v>0</v>
      </c>
      <c r="M10" s="292"/>
      <c r="N10" s="314">
        <v>401</v>
      </c>
      <c r="O10" s="294" t="s">
        <v>93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296">
        <v>0</v>
      </c>
      <c r="W10" s="295">
        <v>0</v>
      </c>
      <c r="X10" s="295">
        <v>0</v>
      </c>
      <c r="Y10" s="297">
        <v>0</v>
      </c>
    </row>
    <row r="11" spans="1:25" x14ac:dyDescent="0.2">
      <c r="A11" s="298" t="s">
        <v>26</v>
      </c>
      <c r="B11" s="299" t="s">
        <v>27</v>
      </c>
      <c r="C11" s="294">
        <v>0</v>
      </c>
      <c r="D11" s="294">
        <v>8.6</v>
      </c>
      <c r="E11" s="294">
        <v>0</v>
      </c>
      <c r="F11" s="294">
        <v>0</v>
      </c>
      <c r="G11" s="294">
        <v>-8.6</v>
      </c>
      <c r="H11" s="294">
        <v>31.8</v>
      </c>
      <c r="I11" s="2">
        <v>0</v>
      </c>
      <c r="J11" s="294">
        <v>0</v>
      </c>
      <c r="K11" s="300">
        <v>31.8</v>
      </c>
      <c r="L11" s="297">
        <v>0</v>
      </c>
      <c r="M11" s="292"/>
      <c r="N11" s="314">
        <v>402</v>
      </c>
      <c r="O11" s="294" t="s">
        <v>155</v>
      </c>
      <c r="P11" s="295">
        <v>0</v>
      </c>
      <c r="Q11" s="295">
        <v>0</v>
      </c>
      <c r="R11" s="295">
        <v>0</v>
      </c>
      <c r="S11" s="295">
        <v>0</v>
      </c>
      <c r="T11" s="295">
        <v>0</v>
      </c>
      <c r="U11" s="295">
        <v>29.3</v>
      </c>
      <c r="V11" s="296">
        <v>0</v>
      </c>
      <c r="W11" s="295">
        <v>0</v>
      </c>
      <c r="X11" s="295">
        <v>29.3</v>
      </c>
      <c r="Y11" s="297">
        <v>0</v>
      </c>
    </row>
    <row r="12" spans="1:25" x14ac:dyDescent="0.2">
      <c r="A12" s="298" t="s">
        <v>28</v>
      </c>
      <c r="B12" s="299" t="s">
        <v>29</v>
      </c>
      <c r="C12" s="294">
        <v>2.8</v>
      </c>
      <c r="D12" s="294">
        <v>0.4</v>
      </c>
      <c r="E12" s="294">
        <v>0</v>
      </c>
      <c r="F12" s="294">
        <v>6.2000000000000011</v>
      </c>
      <c r="G12" s="294">
        <v>-3.8000000000000016</v>
      </c>
      <c r="H12" s="294">
        <v>79.2</v>
      </c>
      <c r="I12" s="2">
        <v>3.5353535353535352E-2</v>
      </c>
      <c r="J12" s="294">
        <v>5.3</v>
      </c>
      <c r="K12" s="300">
        <v>73.900000000000006</v>
      </c>
      <c r="L12" s="297">
        <v>3.7889039242219209E-2</v>
      </c>
      <c r="M12" s="292"/>
      <c r="N12" s="314">
        <v>403</v>
      </c>
      <c r="O12" s="294" t="s">
        <v>156</v>
      </c>
      <c r="P12" s="295">
        <v>0.2</v>
      </c>
      <c r="Q12" s="295">
        <v>0</v>
      </c>
      <c r="R12" s="295">
        <v>0</v>
      </c>
      <c r="S12" s="295">
        <v>0</v>
      </c>
      <c r="T12" s="295">
        <v>0.2</v>
      </c>
      <c r="U12" s="295">
        <v>6.1</v>
      </c>
      <c r="V12" s="296">
        <v>3.2786885245901641E-2</v>
      </c>
      <c r="W12" s="295">
        <v>0</v>
      </c>
      <c r="X12" s="295">
        <v>6.1</v>
      </c>
      <c r="Y12" s="297">
        <v>3.2786885245901641E-2</v>
      </c>
    </row>
    <row r="13" spans="1:25" x14ac:dyDescent="0.2">
      <c r="A13" s="298" t="s">
        <v>30</v>
      </c>
      <c r="B13" s="299" t="s">
        <v>31</v>
      </c>
      <c r="C13" s="294">
        <v>0</v>
      </c>
      <c r="D13" s="294">
        <v>0</v>
      </c>
      <c r="E13" s="294">
        <v>0</v>
      </c>
      <c r="F13" s="294">
        <v>0</v>
      </c>
      <c r="G13" s="294">
        <v>0</v>
      </c>
      <c r="H13" s="294">
        <v>0</v>
      </c>
      <c r="I13" s="2">
        <v>0</v>
      </c>
      <c r="J13" s="294">
        <v>0</v>
      </c>
      <c r="K13" s="300">
        <v>0</v>
      </c>
      <c r="L13" s="297">
        <v>0</v>
      </c>
      <c r="M13" s="292"/>
      <c r="N13" s="314">
        <v>404</v>
      </c>
      <c r="O13" s="294" t="s">
        <v>81</v>
      </c>
      <c r="P13" s="295">
        <v>0</v>
      </c>
      <c r="Q13" s="295">
        <v>0</v>
      </c>
      <c r="R13" s="295">
        <v>0</v>
      </c>
      <c r="S13" s="295">
        <v>0</v>
      </c>
      <c r="T13" s="295">
        <v>0</v>
      </c>
      <c r="U13" s="295">
        <v>0</v>
      </c>
      <c r="V13" s="296">
        <v>0</v>
      </c>
      <c r="W13" s="295">
        <v>0</v>
      </c>
      <c r="X13" s="295">
        <v>0</v>
      </c>
      <c r="Y13" s="297">
        <v>0</v>
      </c>
    </row>
    <row r="14" spans="1:25" x14ac:dyDescent="0.2">
      <c r="A14" s="298" t="s">
        <v>32</v>
      </c>
      <c r="B14" s="299" t="s">
        <v>33</v>
      </c>
      <c r="C14" s="294">
        <v>0</v>
      </c>
      <c r="D14" s="294">
        <v>0</v>
      </c>
      <c r="E14" s="294">
        <v>0</v>
      </c>
      <c r="F14" s="294">
        <v>0</v>
      </c>
      <c r="G14" s="294">
        <v>0</v>
      </c>
      <c r="H14" s="294">
        <v>44.4</v>
      </c>
      <c r="I14" s="2">
        <v>0</v>
      </c>
      <c r="J14" s="294">
        <v>0</v>
      </c>
      <c r="K14" s="300">
        <v>44.4</v>
      </c>
      <c r="L14" s="297">
        <v>0</v>
      </c>
      <c r="M14" s="292"/>
      <c r="N14" s="314">
        <v>501</v>
      </c>
      <c r="O14" s="294" t="s">
        <v>157</v>
      </c>
      <c r="P14" s="295">
        <v>0.7</v>
      </c>
      <c r="Q14" s="295">
        <v>2</v>
      </c>
      <c r="R14" s="295">
        <v>0</v>
      </c>
      <c r="S14" s="295">
        <v>0</v>
      </c>
      <c r="T14" s="295">
        <v>-1.2999999999999998</v>
      </c>
      <c r="U14" s="295">
        <v>13.5</v>
      </c>
      <c r="V14" s="296">
        <v>5.185185185185185E-2</v>
      </c>
      <c r="W14" s="295">
        <v>0.1</v>
      </c>
      <c r="X14" s="295">
        <v>13.4</v>
      </c>
      <c r="Y14" s="297">
        <v>5.2238805970149252E-2</v>
      </c>
    </row>
    <row r="15" spans="1:25" x14ac:dyDescent="0.2">
      <c r="A15" s="298" t="s">
        <v>34</v>
      </c>
      <c r="B15" s="299" t="s">
        <v>35</v>
      </c>
      <c r="C15" s="294">
        <v>0</v>
      </c>
      <c r="D15" s="294">
        <v>0</v>
      </c>
      <c r="E15" s="294">
        <v>0</v>
      </c>
      <c r="F15" s="294">
        <v>0</v>
      </c>
      <c r="G15" s="294">
        <v>0</v>
      </c>
      <c r="H15" s="294">
        <v>0</v>
      </c>
      <c r="I15" s="2">
        <v>0</v>
      </c>
      <c r="J15" s="294">
        <v>0</v>
      </c>
      <c r="K15" s="300">
        <v>0</v>
      </c>
      <c r="L15" s="297">
        <v>0</v>
      </c>
      <c r="M15" s="292"/>
      <c r="N15" s="314">
        <v>502</v>
      </c>
      <c r="O15" s="294" t="s">
        <v>158</v>
      </c>
      <c r="P15" s="295">
        <v>0</v>
      </c>
      <c r="Q15" s="295">
        <v>0</v>
      </c>
      <c r="R15" s="295">
        <v>0</v>
      </c>
      <c r="S15" s="295">
        <v>0</v>
      </c>
      <c r="T15" s="295">
        <v>0</v>
      </c>
      <c r="U15" s="295">
        <v>0</v>
      </c>
      <c r="V15" s="296">
        <v>0</v>
      </c>
      <c r="W15" s="295">
        <v>0</v>
      </c>
      <c r="X15" s="295">
        <v>0</v>
      </c>
      <c r="Y15" s="297">
        <v>0</v>
      </c>
    </row>
    <row r="16" spans="1:25" x14ac:dyDescent="0.2">
      <c r="A16" s="298" t="s">
        <v>36</v>
      </c>
      <c r="B16" s="299" t="s">
        <v>37</v>
      </c>
      <c r="C16" s="294">
        <v>42.7</v>
      </c>
      <c r="D16" s="294">
        <v>25</v>
      </c>
      <c r="E16" s="294">
        <v>0</v>
      </c>
      <c r="F16" s="294">
        <v>0</v>
      </c>
      <c r="G16" s="294">
        <v>17.700000000000003</v>
      </c>
      <c r="H16" s="294">
        <v>57.6</v>
      </c>
      <c r="I16" s="2">
        <v>0.74131944444444453</v>
      </c>
      <c r="J16" s="294">
        <v>0</v>
      </c>
      <c r="K16" s="300">
        <v>57.6</v>
      </c>
      <c r="L16" s="297">
        <v>0.74131944444444453</v>
      </c>
      <c r="M16" s="292"/>
      <c r="N16" s="314">
        <v>503</v>
      </c>
      <c r="O16" s="294" t="s">
        <v>159</v>
      </c>
      <c r="P16" s="295">
        <v>0</v>
      </c>
      <c r="Q16" s="295">
        <v>0</v>
      </c>
      <c r="R16" s="295">
        <v>0</v>
      </c>
      <c r="S16" s="295">
        <v>0</v>
      </c>
      <c r="T16" s="295">
        <v>0</v>
      </c>
      <c r="U16" s="295">
        <v>0.6</v>
      </c>
      <c r="V16" s="296">
        <v>0</v>
      </c>
      <c r="W16" s="295">
        <v>0</v>
      </c>
      <c r="X16" s="295">
        <v>0.6</v>
      </c>
      <c r="Y16" s="297">
        <v>0</v>
      </c>
    </row>
    <row r="17" spans="1:25" x14ac:dyDescent="0.2">
      <c r="A17" s="298" t="s">
        <v>38</v>
      </c>
      <c r="B17" s="299" t="s">
        <v>39</v>
      </c>
      <c r="C17" s="294">
        <v>0</v>
      </c>
      <c r="D17" s="294">
        <v>0</v>
      </c>
      <c r="E17" s="294">
        <v>0</v>
      </c>
      <c r="F17" s="294">
        <v>0</v>
      </c>
      <c r="G17" s="294">
        <v>0</v>
      </c>
      <c r="H17" s="294">
        <v>0</v>
      </c>
      <c r="I17" s="2">
        <v>0</v>
      </c>
      <c r="J17" s="294">
        <v>0</v>
      </c>
      <c r="K17" s="300">
        <v>0</v>
      </c>
      <c r="L17" s="297">
        <v>0</v>
      </c>
      <c r="M17" s="292"/>
      <c r="N17" s="314">
        <v>504</v>
      </c>
      <c r="O17" s="294" t="s">
        <v>160</v>
      </c>
      <c r="P17" s="295">
        <v>0</v>
      </c>
      <c r="Q17" s="295">
        <v>0.1</v>
      </c>
      <c r="R17" s="295">
        <v>0</v>
      </c>
      <c r="S17" s="295">
        <v>0</v>
      </c>
      <c r="T17" s="295">
        <v>-0.1</v>
      </c>
      <c r="U17" s="295">
        <v>1.1000000000000001</v>
      </c>
      <c r="V17" s="296">
        <v>0</v>
      </c>
      <c r="W17" s="295">
        <v>0</v>
      </c>
      <c r="X17" s="295">
        <v>1.1000000000000001</v>
      </c>
      <c r="Y17" s="297">
        <v>0</v>
      </c>
    </row>
    <row r="18" spans="1:25" x14ac:dyDescent="0.2">
      <c r="A18" s="298" t="s">
        <v>40</v>
      </c>
      <c r="B18" s="299" t="s">
        <v>41</v>
      </c>
      <c r="C18" s="294">
        <v>0</v>
      </c>
      <c r="D18" s="294">
        <v>0</v>
      </c>
      <c r="E18" s="294">
        <v>0</v>
      </c>
      <c r="F18" s="294">
        <v>0</v>
      </c>
      <c r="G18" s="294">
        <v>0</v>
      </c>
      <c r="H18" s="294">
        <v>0</v>
      </c>
      <c r="I18" s="2">
        <v>0</v>
      </c>
      <c r="J18" s="294">
        <v>0</v>
      </c>
      <c r="K18" s="300">
        <v>0</v>
      </c>
      <c r="L18" s="297">
        <v>0</v>
      </c>
      <c r="M18" s="292"/>
      <c r="N18" s="314">
        <v>505</v>
      </c>
      <c r="O18" s="294" t="s">
        <v>161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296">
        <v>0</v>
      </c>
      <c r="W18" s="295">
        <v>0</v>
      </c>
      <c r="X18" s="295">
        <v>0</v>
      </c>
      <c r="Y18" s="297">
        <v>0</v>
      </c>
    </row>
    <row r="19" spans="1:25" x14ac:dyDescent="0.2">
      <c r="A19" s="298" t="s">
        <v>42</v>
      </c>
      <c r="B19" s="299" t="s">
        <v>43</v>
      </c>
      <c r="C19" s="294">
        <v>6.6999999999999993</v>
      </c>
      <c r="D19" s="294">
        <v>1.9000000000000001</v>
      </c>
      <c r="E19" s="294">
        <v>0</v>
      </c>
      <c r="F19" s="294">
        <v>0</v>
      </c>
      <c r="G19" s="294">
        <v>4.7999999999999989</v>
      </c>
      <c r="H19" s="294">
        <v>20.3</v>
      </c>
      <c r="I19" s="2">
        <v>0.33004926108374377</v>
      </c>
      <c r="J19" s="294">
        <v>0.5</v>
      </c>
      <c r="K19" s="300">
        <v>19.8</v>
      </c>
      <c r="L19" s="297">
        <v>0.33838383838383834</v>
      </c>
      <c r="M19" s="292"/>
      <c r="N19" s="314">
        <v>506</v>
      </c>
      <c r="O19" s="294" t="s">
        <v>162</v>
      </c>
      <c r="P19" s="295">
        <v>8.8000000000000007</v>
      </c>
      <c r="Q19" s="295">
        <v>0.30000000000000004</v>
      </c>
      <c r="R19" s="295">
        <v>0</v>
      </c>
      <c r="S19" s="295">
        <v>3.2</v>
      </c>
      <c r="T19" s="295">
        <v>5.3</v>
      </c>
      <c r="U19" s="295">
        <v>159.10000000000002</v>
      </c>
      <c r="V19" s="296">
        <v>5.5311125078566933E-2</v>
      </c>
      <c r="W19" s="295">
        <v>17.100000000000001</v>
      </c>
      <c r="X19" s="295">
        <v>142.00000000000003</v>
      </c>
      <c r="Y19" s="297">
        <v>6.1971830985915487E-2</v>
      </c>
    </row>
    <row r="20" spans="1:25" x14ac:dyDescent="0.2">
      <c r="A20" s="298" t="s">
        <v>44</v>
      </c>
      <c r="B20" s="299" t="s">
        <v>45</v>
      </c>
      <c r="C20" s="294">
        <v>0</v>
      </c>
      <c r="D20" s="294">
        <v>0</v>
      </c>
      <c r="E20" s="294">
        <v>0</v>
      </c>
      <c r="F20" s="294">
        <v>0</v>
      </c>
      <c r="G20" s="294">
        <v>0</v>
      </c>
      <c r="H20" s="294">
        <v>29.3</v>
      </c>
      <c r="I20" s="2">
        <v>0</v>
      </c>
      <c r="J20" s="294">
        <v>0</v>
      </c>
      <c r="K20" s="300">
        <v>29.3</v>
      </c>
      <c r="L20" s="297">
        <v>0</v>
      </c>
      <c r="M20" s="292"/>
      <c r="N20" s="314">
        <v>507</v>
      </c>
      <c r="O20" s="294" t="s">
        <v>163</v>
      </c>
      <c r="P20" s="295">
        <v>8.2999999999999989</v>
      </c>
      <c r="Q20" s="295">
        <v>1.4</v>
      </c>
      <c r="R20" s="295">
        <v>0</v>
      </c>
      <c r="S20" s="295">
        <v>20.100000000000001</v>
      </c>
      <c r="T20" s="295">
        <v>-13.200000000000001</v>
      </c>
      <c r="U20" s="295">
        <v>299.2</v>
      </c>
      <c r="V20" s="296">
        <v>2.7740641711229943E-2</v>
      </c>
      <c r="W20" s="295">
        <v>131.6</v>
      </c>
      <c r="X20" s="295">
        <v>167.6</v>
      </c>
      <c r="Y20" s="297">
        <v>4.9522673031026247E-2</v>
      </c>
    </row>
    <row r="21" spans="1:25" x14ac:dyDescent="0.2">
      <c r="A21" s="298" t="s">
        <v>46</v>
      </c>
      <c r="B21" s="299" t="s">
        <v>47</v>
      </c>
      <c r="C21" s="294">
        <v>0</v>
      </c>
      <c r="D21" s="294">
        <v>0</v>
      </c>
      <c r="E21" s="294">
        <v>0</v>
      </c>
      <c r="F21" s="294">
        <v>0</v>
      </c>
      <c r="G21" s="294">
        <v>0</v>
      </c>
      <c r="H21" s="294">
        <v>0</v>
      </c>
      <c r="I21" s="2">
        <v>0</v>
      </c>
      <c r="J21" s="294">
        <v>0</v>
      </c>
      <c r="K21" s="300">
        <v>0</v>
      </c>
      <c r="L21" s="297">
        <v>0</v>
      </c>
      <c r="M21" s="292"/>
      <c r="N21" s="314">
        <v>508</v>
      </c>
      <c r="O21" s="294" t="s">
        <v>164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0.4</v>
      </c>
      <c r="V21" s="296">
        <v>0</v>
      </c>
      <c r="W21" s="295">
        <v>0</v>
      </c>
      <c r="X21" s="295">
        <v>0.4</v>
      </c>
      <c r="Y21" s="297">
        <v>0</v>
      </c>
    </row>
    <row r="22" spans="1:25" x14ac:dyDescent="0.2">
      <c r="A22" s="298" t="s">
        <v>48</v>
      </c>
      <c r="B22" s="299" t="s">
        <v>49</v>
      </c>
      <c r="C22" s="294">
        <v>0</v>
      </c>
      <c r="D22" s="294">
        <v>0</v>
      </c>
      <c r="E22" s="294">
        <v>0</v>
      </c>
      <c r="F22" s="294">
        <v>0</v>
      </c>
      <c r="G22" s="294">
        <v>0</v>
      </c>
      <c r="H22" s="294">
        <v>0</v>
      </c>
      <c r="I22" s="2">
        <v>0</v>
      </c>
      <c r="J22" s="294">
        <v>0</v>
      </c>
      <c r="K22" s="300">
        <v>0</v>
      </c>
      <c r="L22" s="297">
        <v>0</v>
      </c>
      <c r="M22" s="292"/>
      <c r="N22" s="314">
        <v>509</v>
      </c>
      <c r="O22" s="294" t="s">
        <v>165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296">
        <v>0</v>
      </c>
      <c r="W22" s="295">
        <v>0</v>
      </c>
      <c r="X22" s="295">
        <v>0</v>
      </c>
      <c r="Y22" s="297">
        <v>0</v>
      </c>
    </row>
    <row r="23" spans="1:25" x14ac:dyDescent="0.2">
      <c r="A23" s="298" t="s">
        <v>50</v>
      </c>
      <c r="B23" s="299" t="s">
        <v>51</v>
      </c>
      <c r="C23" s="294">
        <v>0</v>
      </c>
      <c r="D23" s="294">
        <v>0</v>
      </c>
      <c r="E23" s="294">
        <v>0</v>
      </c>
      <c r="F23" s="294">
        <v>0</v>
      </c>
      <c r="G23" s="294">
        <v>0</v>
      </c>
      <c r="H23" s="294">
        <v>0</v>
      </c>
      <c r="I23" s="2">
        <v>0</v>
      </c>
      <c r="J23" s="294">
        <v>0</v>
      </c>
      <c r="K23" s="300">
        <v>0</v>
      </c>
      <c r="L23" s="297">
        <v>0</v>
      </c>
      <c r="M23" s="292"/>
      <c r="N23" s="314">
        <v>510</v>
      </c>
      <c r="O23" s="294" t="s">
        <v>166</v>
      </c>
      <c r="P23" s="295">
        <v>0</v>
      </c>
      <c r="Q23" s="295">
        <v>0</v>
      </c>
      <c r="R23" s="295">
        <v>0</v>
      </c>
      <c r="S23" s="295">
        <v>0</v>
      </c>
      <c r="T23" s="295">
        <v>0</v>
      </c>
      <c r="U23" s="295">
        <v>48.8</v>
      </c>
      <c r="V23" s="296">
        <v>0</v>
      </c>
      <c r="W23" s="295">
        <v>0</v>
      </c>
      <c r="X23" s="295">
        <v>48.8</v>
      </c>
      <c r="Y23" s="297">
        <v>0</v>
      </c>
    </row>
    <row r="24" spans="1:25" x14ac:dyDescent="0.2">
      <c r="A24" s="298" t="s">
        <v>52</v>
      </c>
      <c r="B24" s="299" t="s">
        <v>53</v>
      </c>
      <c r="C24" s="294">
        <v>0</v>
      </c>
      <c r="D24" s="294">
        <v>0</v>
      </c>
      <c r="E24" s="294">
        <v>0</v>
      </c>
      <c r="F24" s="294">
        <v>0</v>
      </c>
      <c r="G24" s="294">
        <v>0</v>
      </c>
      <c r="H24" s="294">
        <v>0</v>
      </c>
      <c r="I24" s="2">
        <v>0</v>
      </c>
      <c r="J24" s="294">
        <v>0</v>
      </c>
      <c r="K24" s="300">
        <v>0</v>
      </c>
      <c r="L24" s="297">
        <v>0</v>
      </c>
      <c r="M24" s="292"/>
      <c r="N24" s="314">
        <v>511</v>
      </c>
      <c r="O24" s="294" t="s">
        <v>167</v>
      </c>
      <c r="P24" s="295">
        <v>0.5</v>
      </c>
      <c r="Q24" s="295">
        <v>0</v>
      </c>
      <c r="R24" s="295">
        <v>0</v>
      </c>
      <c r="S24" s="295">
        <v>0</v>
      </c>
      <c r="T24" s="295">
        <v>0.5</v>
      </c>
      <c r="U24" s="295">
        <v>2.1</v>
      </c>
      <c r="V24" s="296">
        <v>0.23809523809523808</v>
      </c>
      <c r="W24" s="295">
        <v>0</v>
      </c>
      <c r="X24" s="295">
        <v>2.1</v>
      </c>
      <c r="Y24" s="297">
        <v>0.23809523809523808</v>
      </c>
    </row>
    <row r="25" spans="1:25" x14ac:dyDescent="0.2">
      <c r="A25" s="298" t="s">
        <v>54</v>
      </c>
      <c r="B25" s="299" t="s">
        <v>55</v>
      </c>
      <c r="C25" s="294">
        <v>196.9</v>
      </c>
      <c r="D25" s="294">
        <v>0</v>
      </c>
      <c r="E25" s="294">
        <v>0</v>
      </c>
      <c r="F25" s="294">
        <v>0</v>
      </c>
      <c r="G25" s="294">
        <v>196.9</v>
      </c>
      <c r="H25" s="294">
        <v>497.2</v>
      </c>
      <c r="I25" s="2">
        <v>0.39601769911504425</v>
      </c>
      <c r="J25" s="294">
        <v>0</v>
      </c>
      <c r="K25" s="300">
        <v>497.2</v>
      </c>
      <c r="L25" s="297">
        <v>0.39601769911504425</v>
      </c>
      <c r="M25" s="292"/>
      <c r="N25" s="314">
        <v>601</v>
      </c>
      <c r="O25" s="294" t="s">
        <v>168</v>
      </c>
      <c r="P25" s="295">
        <v>0</v>
      </c>
      <c r="Q25" s="295">
        <v>0</v>
      </c>
      <c r="R25" s="295">
        <v>0</v>
      </c>
      <c r="S25" s="295">
        <v>0</v>
      </c>
      <c r="T25" s="295">
        <v>0</v>
      </c>
      <c r="U25" s="295">
        <v>0</v>
      </c>
      <c r="V25" s="296">
        <v>0</v>
      </c>
      <c r="W25" s="295">
        <v>0</v>
      </c>
      <c r="X25" s="295">
        <v>0</v>
      </c>
      <c r="Y25" s="297">
        <v>0</v>
      </c>
    </row>
    <row r="26" spans="1:25" x14ac:dyDescent="0.2">
      <c r="A26" s="298" t="s">
        <v>56</v>
      </c>
      <c r="B26" s="294" t="s">
        <v>57</v>
      </c>
      <c r="C26" s="294">
        <v>0.2</v>
      </c>
      <c r="D26" s="294">
        <v>1.1000000000000001</v>
      </c>
      <c r="E26" s="294">
        <v>0</v>
      </c>
      <c r="F26" s="294">
        <v>0</v>
      </c>
      <c r="G26" s="294">
        <v>-0.90000000000000013</v>
      </c>
      <c r="H26" s="294">
        <v>86.7</v>
      </c>
      <c r="I26" s="2">
        <v>2.306805074971165E-3</v>
      </c>
      <c r="J26" s="294">
        <v>4.0999999999999996</v>
      </c>
      <c r="K26" s="300">
        <v>82.600000000000009</v>
      </c>
      <c r="L26" s="297">
        <v>2.4213075060532684E-3</v>
      </c>
      <c r="M26" s="292"/>
      <c r="N26" s="314">
        <v>602</v>
      </c>
      <c r="O26" s="294" t="s">
        <v>169</v>
      </c>
      <c r="P26" s="295">
        <v>0</v>
      </c>
      <c r="Q26" s="295">
        <v>0</v>
      </c>
      <c r="R26" s="295">
        <v>0</v>
      </c>
      <c r="S26" s="295">
        <v>0</v>
      </c>
      <c r="T26" s="295">
        <v>0</v>
      </c>
      <c r="U26" s="295">
        <v>2.5</v>
      </c>
      <c r="V26" s="296">
        <v>0</v>
      </c>
      <c r="W26" s="295">
        <v>0</v>
      </c>
      <c r="X26" s="295">
        <v>2.5</v>
      </c>
      <c r="Y26" s="297">
        <v>0</v>
      </c>
    </row>
    <row r="27" spans="1:25" x14ac:dyDescent="0.2">
      <c r="A27" s="298" t="s">
        <v>58</v>
      </c>
      <c r="B27" s="299" t="s">
        <v>59</v>
      </c>
      <c r="C27" s="294">
        <v>0</v>
      </c>
      <c r="D27" s="294">
        <v>0</v>
      </c>
      <c r="E27" s="294">
        <v>0</v>
      </c>
      <c r="F27" s="294">
        <v>0</v>
      </c>
      <c r="G27" s="294">
        <v>0</v>
      </c>
      <c r="H27" s="294">
        <v>0</v>
      </c>
      <c r="I27" s="2">
        <v>0</v>
      </c>
      <c r="J27" s="294">
        <v>0</v>
      </c>
      <c r="K27" s="300">
        <v>0</v>
      </c>
      <c r="L27" s="297">
        <v>0</v>
      </c>
      <c r="M27" s="292"/>
      <c r="N27" s="314">
        <v>603</v>
      </c>
      <c r="O27" s="294" t="s">
        <v>170</v>
      </c>
      <c r="P27" s="295">
        <v>0</v>
      </c>
      <c r="Q27" s="295">
        <v>0</v>
      </c>
      <c r="R27" s="295">
        <v>0</v>
      </c>
      <c r="S27" s="295">
        <v>0</v>
      </c>
      <c r="T27" s="295">
        <v>0</v>
      </c>
      <c r="U27" s="295">
        <v>17</v>
      </c>
      <c r="V27" s="296">
        <v>0</v>
      </c>
      <c r="W27" s="295">
        <v>0</v>
      </c>
      <c r="X27" s="295">
        <v>17</v>
      </c>
      <c r="Y27" s="297">
        <v>0</v>
      </c>
    </row>
    <row r="28" spans="1:25" x14ac:dyDescent="0.2">
      <c r="A28" s="298" t="s">
        <v>60</v>
      </c>
      <c r="B28" s="299" t="s">
        <v>61</v>
      </c>
      <c r="C28" s="294">
        <v>0</v>
      </c>
      <c r="D28" s="294">
        <v>0</v>
      </c>
      <c r="E28" s="294">
        <v>0</v>
      </c>
      <c r="F28" s="294">
        <v>0</v>
      </c>
      <c r="G28" s="294">
        <v>0</v>
      </c>
      <c r="H28" s="294">
        <v>0</v>
      </c>
      <c r="I28" s="2">
        <v>0</v>
      </c>
      <c r="J28" s="294">
        <v>0</v>
      </c>
      <c r="K28" s="300">
        <v>0</v>
      </c>
      <c r="L28" s="297">
        <v>0</v>
      </c>
      <c r="M28" s="292"/>
      <c r="N28" s="314">
        <v>604</v>
      </c>
      <c r="O28" s="294" t="s">
        <v>171</v>
      </c>
      <c r="P28" s="295">
        <v>0</v>
      </c>
      <c r="Q28" s="295">
        <v>0</v>
      </c>
      <c r="R28" s="295">
        <v>0</v>
      </c>
      <c r="S28" s="295">
        <v>0</v>
      </c>
      <c r="T28" s="295">
        <v>0</v>
      </c>
      <c r="U28" s="295">
        <v>0</v>
      </c>
      <c r="V28" s="296">
        <v>0</v>
      </c>
      <c r="W28" s="295">
        <v>0</v>
      </c>
      <c r="X28" s="295">
        <v>0</v>
      </c>
      <c r="Y28" s="297">
        <v>0</v>
      </c>
    </row>
    <row r="29" spans="1:25" x14ac:dyDescent="0.2">
      <c r="A29" s="298" t="s">
        <v>62</v>
      </c>
      <c r="B29" s="299" t="s">
        <v>63</v>
      </c>
      <c r="C29" s="294">
        <v>0</v>
      </c>
      <c r="D29" s="294">
        <v>0</v>
      </c>
      <c r="E29" s="294">
        <v>0</v>
      </c>
      <c r="F29" s="294">
        <v>0</v>
      </c>
      <c r="G29" s="294">
        <v>0</v>
      </c>
      <c r="H29" s="294">
        <v>2.4</v>
      </c>
      <c r="I29" s="2">
        <v>0</v>
      </c>
      <c r="J29" s="294">
        <v>0</v>
      </c>
      <c r="K29" s="300">
        <v>2.4</v>
      </c>
      <c r="L29" s="297">
        <v>0</v>
      </c>
      <c r="M29" s="292"/>
      <c r="N29" s="314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0</v>
      </c>
      <c r="D30" s="294">
        <v>0</v>
      </c>
      <c r="E30" s="294">
        <v>0</v>
      </c>
      <c r="F30" s="294">
        <v>0</v>
      </c>
      <c r="G30" s="294">
        <v>0</v>
      </c>
      <c r="H30" s="294">
        <v>0.1</v>
      </c>
      <c r="I30" s="2">
        <v>0</v>
      </c>
      <c r="J30" s="294">
        <v>0</v>
      </c>
      <c r="K30" s="300">
        <v>0.1</v>
      </c>
      <c r="L30" s="297">
        <v>0</v>
      </c>
      <c r="M30" s="292"/>
      <c r="N30" s="314">
        <v>606</v>
      </c>
      <c r="O30" s="294" t="s">
        <v>173</v>
      </c>
      <c r="P30" s="295">
        <v>185.1</v>
      </c>
      <c r="Q30" s="295">
        <v>0</v>
      </c>
      <c r="R30" s="295">
        <v>0</v>
      </c>
      <c r="S30" s="295">
        <v>0</v>
      </c>
      <c r="T30" s="295">
        <v>185.1</v>
      </c>
      <c r="U30" s="295">
        <v>451.9</v>
      </c>
      <c r="V30" s="296">
        <v>0.40960389466696173</v>
      </c>
      <c r="W30" s="295">
        <v>0</v>
      </c>
      <c r="X30" s="295">
        <v>451.9</v>
      </c>
      <c r="Y30" s="297">
        <v>0.40960389466696173</v>
      </c>
    </row>
    <row r="31" spans="1:25" x14ac:dyDescent="0.2">
      <c r="A31" s="298" t="s">
        <v>66</v>
      </c>
      <c r="B31" s="299" t="s">
        <v>67</v>
      </c>
      <c r="C31" s="294">
        <v>0</v>
      </c>
      <c r="D31" s="294">
        <v>0</v>
      </c>
      <c r="E31" s="294">
        <v>0</v>
      </c>
      <c r="F31" s="294">
        <v>0</v>
      </c>
      <c r="G31" s="294">
        <v>0</v>
      </c>
      <c r="H31" s="294">
        <v>0</v>
      </c>
      <c r="I31" s="2">
        <v>0</v>
      </c>
      <c r="J31" s="294">
        <v>0</v>
      </c>
      <c r="K31" s="300">
        <v>0</v>
      </c>
      <c r="L31" s="297">
        <v>0</v>
      </c>
      <c r="M31" s="292"/>
      <c r="N31" s="314">
        <v>607</v>
      </c>
      <c r="O31" s="294" t="s">
        <v>174</v>
      </c>
      <c r="P31" s="295">
        <v>0</v>
      </c>
      <c r="Q31" s="295">
        <v>0</v>
      </c>
      <c r="R31" s="295">
        <v>0</v>
      </c>
      <c r="S31" s="295">
        <v>0</v>
      </c>
      <c r="T31" s="295">
        <v>0</v>
      </c>
      <c r="U31" s="295">
        <v>12.8</v>
      </c>
      <c r="V31" s="296">
        <v>0</v>
      </c>
      <c r="W31" s="295">
        <v>0</v>
      </c>
      <c r="X31" s="295">
        <v>12.8</v>
      </c>
      <c r="Y31" s="297">
        <v>0</v>
      </c>
    </row>
    <row r="32" spans="1:25" x14ac:dyDescent="0.2">
      <c r="A32" s="298" t="s">
        <v>68</v>
      </c>
      <c r="B32" s="299" t="s">
        <v>69</v>
      </c>
      <c r="C32" s="294">
        <v>0</v>
      </c>
      <c r="D32" s="294">
        <v>0</v>
      </c>
      <c r="E32" s="294">
        <v>0</v>
      </c>
      <c r="F32" s="294">
        <v>0</v>
      </c>
      <c r="G32" s="294">
        <v>0</v>
      </c>
      <c r="H32" s="294">
        <v>0</v>
      </c>
      <c r="I32" s="2">
        <v>0</v>
      </c>
      <c r="J32" s="294">
        <v>0</v>
      </c>
      <c r="K32" s="300">
        <v>0</v>
      </c>
      <c r="L32" s="297">
        <v>0</v>
      </c>
      <c r="M32" s="292"/>
      <c r="N32" s="314">
        <v>608</v>
      </c>
      <c r="O32" s="294" t="s">
        <v>175</v>
      </c>
      <c r="P32" s="295">
        <v>0</v>
      </c>
      <c r="Q32" s="295">
        <v>0</v>
      </c>
      <c r="R32" s="295">
        <v>0</v>
      </c>
      <c r="S32" s="295">
        <v>0</v>
      </c>
      <c r="T32" s="295">
        <v>0</v>
      </c>
      <c r="U32" s="295">
        <v>0</v>
      </c>
      <c r="V32" s="296">
        <v>0</v>
      </c>
      <c r="W32" s="295">
        <v>0</v>
      </c>
      <c r="X32" s="295">
        <v>0</v>
      </c>
      <c r="Y32" s="297">
        <v>0</v>
      </c>
    </row>
    <row r="33" spans="1:25" x14ac:dyDescent="0.2">
      <c r="A33" s="298" t="s">
        <v>70</v>
      </c>
      <c r="B33" s="299" t="s">
        <v>71</v>
      </c>
      <c r="C33" s="294">
        <v>0</v>
      </c>
      <c r="D33" s="294">
        <v>0</v>
      </c>
      <c r="E33" s="294">
        <v>0</v>
      </c>
      <c r="F33" s="294">
        <v>0</v>
      </c>
      <c r="G33" s="294">
        <v>0</v>
      </c>
      <c r="H33" s="294">
        <v>0</v>
      </c>
      <c r="I33" s="2">
        <v>0</v>
      </c>
      <c r="J33" s="294">
        <v>0</v>
      </c>
      <c r="K33" s="300">
        <v>0</v>
      </c>
      <c r="L33" s="297">
        <v>0</v>
      </c>
      <c r="M33" s="292"/>
      <c r="N33" s="314">
        <v>609</v>
      </c>
      <c r="O33" s="294" t="s">
        <v>176</v>
      </c>
      <c r="P33" s="295">
        <v>11.8</v>
      </c>
      <c r="Q33" s="295">
        <v>0</v>
      </c>
      <c r="R33" s="295">
        <v>0</v>
      </c>
      <c r="S33" s="295">
        <v>0</v>
      </c>
      <c r="T33" s="295">
        <v>11.8</v>
      </c>
      <c r="U33" s="295">
        <v>45.300000000000004</v>
      </c>
      <c r="V33" s="296">
        <v>0.26048565121412803</v>
      </c>
      <c r="W33" s="295">
        <v>0</v>
      </c>
      <c r="X33" s="295">
        <v>45.300000000000004</v>
      </c>
      <c r="Y33" s="297">
        <v>0.26048565121412803</v>
      </c>
    </row>
    <row r="34" spans="1:25" x14ac:dyDescent="0.2">
      <c r="A34" s="298" t="s">
        <v>72</v>
      </c>
      <c r="B34" s="299" t="s">
        <v>73</v>
      </c>
      <c r="C34" s="294">
        <v>0.2</v>
      </c>
      <c r="D34" s="294">
        <v>0</v>
      </c>
      <c r="E34" s="294">
        <v>0</v>
      </c>
      <c r="F34" s="294">
        <v>0</v>
      </c>
      <c r="G34" s="294">
        <v>0.2</v>
      </c>
      <c r="H34" s="294">
        <v>6.1</v>
      </c>
      <c r="I34" s="2">
        <v>3.2786885245901641E-2</v>
      </c>
      <c r="J34" s="294">
        <v>0</v>
      </c>
      <c r="K34" s="300">
        <v>6.1</v>
      </c>
      <c r="L34" s="297">
        <v>3.2786885245901641E-2</v>
      </c>
      <c r="M34" s="292"/>
      <c r="N34" s="314">
        <v>610</v>
      </c>
      <c r="O34" s="294" t="s">
        <v>177</v>
      </c>
      <c r="P34" s="295">
        <v>0</v>
      </c>
      <c r="Q34" s="295">
        <v>0</v>
      </c>
      <c r="R34" s="295">
        <v>0</v>
      </c>
      <c r="S34" s="295">
        <v>0</v>
      </c>
      <c r="T34" s="295">
        <v>0</v>
      </c>
      <c r="U34" s="295">
        <v>0</v>
      </c>
      <c r="V34" s="296">
        <v>0</v>
      </c>
      <c r="W34" s="295">
        <v>0</v>
      </c>
      <c r="X34" s="295">
        <v>0</v>
      </c>
      <c r="Y34" s="297">
        <v>0</v>
      </c>
    </row>
    <row r="35" spans="1:25" x14ac:dyDescent="0.2">
      <c r="A35" s="298" t="s">
        <v>74</v>
      </c>
      <c r="B35" s="299" t="s">
        <v>75</v>
      </c>
      <c r="C35" s="294">
        <v>0.5</v>
      </c>
      <c r="D35" s="294">
        <v>0</v>
      </c>
      <c r="E35" s="294">
        <v>0</v>
      </c>
      <c r="F35" s="294">
        <v>0</v>
      </c>
      <c r="G35" s="294">
        <v>0.5</v>
      </c>
      <c r="H35" s="294">
        <v>50.9</v>
      </c>
      <c r="I35" s="2">
        <v>9.823182711198428E-3</v>
      </c>
      <c r="J35" s="294">
        <v>0</v>
      </c>
      <c r="K35" s="300">
        <v>50.9</v>
      </c>
      <c r="L35" s="297">
        <v>9.823182711198428E-3</v>
      </c>
      <c r="M35" s="292"/>
      <c r="N35" s="314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</row>
    <row r="36" spans="1:25" x14ac:dyDescent="0.2">
      <c r="A36" s="298" t="s">
        <v>76</v>
      </c>
      <c r="B36" s="299" t="s">
        <v>77</v>
      </c>
      <c r="C36" s="294">
        <v>0</v>
      </c>
      <c r="D36" s="294">
        <v>0</v>
      </c>
      <c r="E36" s="294">
        <v>0</v>
      </c>
      <c r="F36" s="294">
        <v>0</v>
      </c>
      <c r="G36" s="294">
        <v>0</v>
      </c>
      <c r="H36" s="294">
        <v>0</v>
      </c>
      <c r="I36" s="2">
        <v>0</v>
      </c>
      <c r="J36" s="294">
        <v>0</v>
      </c>
      <c r="K36" s="300">
        <v>0</v>
      </c>
      <c r="L36" s="297">
        <v>0</v>
      </c>
      <c r="M36" s="292"/>
      <c r="N36" s="314">
        <v>702</v>
      </c>
      <c r="O36" s="294" t="s">
        <v>179</v>
      </c>
      <c r="P36" s="295">
        <v>0</v>
      </c>
      <c r="Q36" s="295">
        <v>0</v>
      </c>
      <c r="R36" s="295">
        <v>0</v>
      </c>
      <c r="S36" s="295">
        <v>0</v>
      </c>
      <c r="T36" s="295">
        <v>0</v>
      </c>
      <c r="U36" s="295">
        <v>0</v>
      </c>
      <c r="V36" s="296">
        <v>0</v>
      </c>
      <c r="W36" s="295">
        <v>0</v>
      </c>
      <c r="X36" s="295">
        <v>0</v>
      </c>
      <c r="Y36" s="297">
        <v>0</v>
      </c>
    </row>
    <row r="37" spans="1:25" x14ac:dyDescent="0.2">
      <c r="A37" s="298" t="s">
        <v>78</v>
      </c>
      <c r="B37" s="299" t="s">
        <v>79</v>
      </c>
      <c r="C37" s="294">
        <v>0</v>
      </c>
      <c r="D37" s="294">
        <v>0</v>
      </c>
      <c r="E37" s="294">
        <v>0</v>
      </c>
      <c r="F37" s="294">
        <v>0</v>
      </c>
      <c r="G37" s="294">
        <v>0</v>
      </c>
      <c r="H37" s="294">
        <v>0</v>
      </c>
      <c r="I37" s="2">
        <v>0</v>
      </c>
      <c r="J37" s="294">
        <v>0</v>
      </c>
      <c r="K37" s="300">
        <v>0</v>
      </c>
      <c r="L37" s="297">
        <v>0</v>
      </c>
      <c r="M37" s="292"/>
      <c r="N37" s="314">
        <v>703</v>
      </c>
      <c r="O37" s="294" t="s">
        <v>180</v>
      </c>
      <c r="P37" s="295">
        <v>0</v>
      </c>
      <c r="Q37" s="295">
        <v>8.6</v>
      </c>
      <c r="R37" s="295">
        <v>0</v>
      </c>
      <c r="S37" s="295">
        <v>0</v>
      </c>
      <c r="T37" s="295">
        <v>-8.6</v>
      </c>
      <c r="U37" s="295">
        <v>31.8</v>
      </c>
      <c r="V37" s="296">
        <v>0</v>
      </c>
      <c r="W37" s="295">
        <v>0</v>
      </c>
      <c r="X37" s="295">
        <v>31.8</v>
      </c>
      <c r="Y37" s="297">
        <v>0</v>
      </c>
    </row>
    <row r="38" spans="1:25" x14ac:dyDescent="0.2">
      <c r="A38" s="298" t="s">
        <v>80</v>
      </c>
      <c r="B38" s="299" t="s">
        <v>81</v>
      </c>
      <c r="C38" s="294">
        <v>0</v>
      </c>
      <c r="D38" s="294">
        <v>0</v>
      </c>
      <c r="E38" s="294">
        <v>0</v>
      </c>
      <c r="F38" s="294">
        <v>0</v>
      </c>
      <c r="G38" s="294">
        <v>0</v>
      </c>
      <c r="H38" s="294">
        <v>0</v>
      </c>
      <c r="I38" s="2">
        <v>0</v>
      </c>
      <c r="J38" s="294">
        <v>0</v>
      </c>
      <c r="K38" s="300">
        <v>0</v>
      </c>
      <c r="L38" s="297">
        <v>0</v>
      </c>
      <c r="M38" s="292"/>
      <c r="N38" s="314">
        <v>704</v>
      </c>
      <c r="O38" s="294" t="s">
        <v>181</v>
      </c>
      <c r="P38" s="295">
        <v>0</v>
      </c>
      <c r="Q38" s="295">
        <v>0</v>
      </c>
      <c r="R38" s="295">
        <v>0</v>
      </c>
      <c r="S38" s="295">
        <v>0</v>
      </c>
      <c r="T38" s="295">
        <v>0</v>
      </c>
      <c r="U38" s="295">
        <v>0</v>
      </c>
      <c r="V38" s="296">
        <v>0</v>
      </c>
      <c r="W38" s="295">
        <v>0</v>
      </c>
      <c r="X38" s="295">
        <v>0</v>
      </c>
      <c r="Y38" s="297">
        <v>0</v>
      </c>
    </row>
    <row r="39" spans="1:25" x14ac:dyDescent="0.2">
      <c r="A39" s="298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314">
        <v>705</v>
      </c>
      <c r="O39" s="294" t="s">
        <v>182</v>
      </c>
      <c r="P39" s="295">
        <v>0</v>
      </c>
      <c r="Q39" s="295">
        <v>0</v>
      </c>
      <c r="R39" s="295">
        <v>0</v>
      </c>
      <c r="S39" s="295">
        <v>0</v>
      </c>
      <c r="T39" s="295">
        <v>0</v>
      </c>
      <c r="U39" s="295">
        <v>0</v>
      </c>
      <c r="V39" s="296">
        <v>0</v>
      </c>
      <c r="W39" s="295">
        <v>0</v>
      </c>
      <c r="X39" s="295">
        <v>0</v>
      </c>
      <c r="Y39" s="297">
        <v>0</v>
      </c>
    </row>
    <row r="40" spans="1:25" x14ac:dyDescent="0.2">
      <c r="A40" s="298" t="s">
        <v>84</v>
      </c>
      <c r="B40" s="299" t="s">
        <v>85</v>
      </c>
      <c r="C40" s="294">
        <v>0</v>
      </c>
      <c r="D40" s="294">
        <v>0</v>
      </c>
      <c r="E40" s="294">
        <v>0</v>
      </c>
      <c r="F40" s="294">
        <v>0</v>
      </c>
      <c r="G40" s="294">
        <v>0</v>
      </c>
      <c r="H40" s="294">
        <v>2.5</v>
      </c>
      <c r="I40" s="2">
        <v>0</v>
      </c>
      <c r="J40" s="294">
        <v>0</v>
      </c>
      <c r="K40" s="300">
        <v>2.5</v>
      </c>
      <c r="L40" s="297">
        <v>0</v>
      </c>
      <c r="M40" s="292"/>
      <c r="N40" s="314">
        <v>706</v>
      </c>
      <c r="O40" s="294" t="s">
        <v>183</v>
      </c>
      <c r="P40" s="295">
        <v>3.4</v>
      </c>
      <c r="Q40" s="295">
        <v>2.2000000000000002</v>
      </c>
      <c r="R40" s="295">
        <v>0</v>
      </c>
      <c r="S40" s="295">
        <v>0</v>
      </c>
      <c r="T40" s="295">
        <v>1.1999999999999997</v>
      </c>
      <c r="U40" s="295">
        <v>3.4</v>
      </c>
      <c r="V40" s="296">
        <v>1</v>
      </c>
      <c r="W40" s="295">
        <v>0</v>
      </c>
      <c r="X40" s="295">
        <v>3.4</v>
      </c>
      <c r="Y40" s="297">
        <v>1</v>
      </c>
    </row>
    <row r="41" spans="1:25" x14ac:dyDescent="0.2">
      <c r="A41" s="298" t="s">
        <v>86</v>
      </c>
      <c r="B41" s="299" t="s">
        <v>87</v>
      </c>
      <c r="C41" s="294">
        <v>0</v>
      </c>
      <c r="D41" s="294">
        <v>0</v>
      </c>
      <c r="E41" s="294">
        <v>0</v>
      </c>
      <c r="F41" s="294">
        <v>0</v>
      </c>
      <c r="G41" s="294">
        <v>0</v>
      </c>
      <c r="H41" s="294">
        <v>0</v>
      </c>
      <c r="I41" s="2">
        <v>0</v>
      </c>
      <c r="J41" s="294">
        <v>0</v>
      </c>
      <c r="K41" s="300">
        <v>0</v>
      </c>
      <c r="L41" s="297">
        <v>0</v>
      </c>
      <c r="M41" s="292"/>
      <c r="N41" s="314">
        <v>707</v>
      </c>
      <c r="O41" s="294" t="s">
        <v>184</v>
      </c>
      <c r="P41" s="295">
        <v>0</v>
      </c>
      <c r="Q41" s="295">
        <v>0</v>
      </c>
      <c r="R41" s="295">
        <v>0</v>
      </c>
      <c r="S41" s="295">
        <v>0</v>
      </c>
      <c r="T41" s="295">
        <v>0</v>
      </c>
      <c r="U41" s="295">
        <v>0</v>
      </c>
      <c r="V41" s="296">
        <v>0</v>
      </c>
      <c r="W41" s="295">
        <v>0</v>
      </c>
      <c r="X41" s="295">
        <v>0</v>
      </c>
      <c r="Y41" s="297">
        <v>0</v>
      </c>
    </row>
    <row r="42" spans="1:25" x14ac:dyDescent="0.2">
      <c r="A42" s="298" t="s">
        <v>88</v>
      </c>
      <c r="B42" s="299" t="s">
        <v>89</v>
      </c>
      <c r="C42" s="294">
        <v>0</v>
      </c>
      <c r="D42" s="294">
        <v>0</v>
      </c>
      <c r="E42" s="294">
        <v>0</v>
      </c>
      <c r="F42" s="294">
        <v>0</v>
      </c>
      <c r="G42" s="294">
        <v>0</v>
      </c>
      <c r="H42" s="294">
        <v>0</v>
      </c>
      <c r="I42" s="2">
        <v>0</v>
      </c>
      <c r="J42" s="294">
        <v>0</v>
      </c>
      <c r="K42" s="300">
        <v>0</v>
      </c>
      <c r="L42" s="297">
        <v>0</v>
      </c>
      <c r="M42" s="292"/>
      <c r="N42" s="314">
        <v>708</v>
      </c>
      <c r="O42" s="294" t="s">
        <v>185</v>
      </c>
      <c r="P42" s="295">
        <v>42.7</v>
      </c>
      <c r="Q42" s="295">
        <v>25</v>
      </c>
      <c r="R42" s="295">
        <v>0</v>
      </c>
      <c r="S42" s="295">
        <v>0</v>
      </c>
      <c r="T42" s="295">
        <v>17.700000000000003</v>
      </c>
      <c r="U42" s="295">
        <v>57.6</v>
      </c>
      <c r="V42" s="296">
        <v>0.74131944444444453</v>
      </c>
      <c r="W42" s="295">
        <v>0</v>
      </c>
      <c r="X42" s="295">
        <v>57.6</v>
      </c>
      <c r="Y42" s="297">
        <v>0.74131944444444453</v>
      </c>
    </row>
    <row r="43" spans="1:25" x14ac:dyDescent="0.2">
      <c r="A43" s="298" t="s">
        <v>90</v>
      </c>
      <c r="B43" s="299" t="s">
        <v>91</v>
      </c>
      <c r="C43" s="294">
        <v>0</v>
      </c>
      <c r="D43" s="294">
        <v>0</v>
      </c>
      <c r="E43" s="294">
        <v>0</v>
      </c>
      <c r="F43" s="294">
        <v>0</v>
      </c>
      <c r="G43" s="294">
        <v>0</v>
      </c>
      <c r="H43" s="294">
        <v>0</v>
      </c>
      <c r="I43" s="2">
        <v>0</v>
      </c>
      <c r="J43" s="294">
        <v>0</v>
      </c>
      <c r="K43" s="300">
        <v>0</v>
      </c>
      <c r="L43" s="297">
        <v>0</v>
      </c>
      <c r="M43" s="292"/>
      <c r="N43" s="314">
        <v>709</v>
      </c>
      <c r="O43" s="294" t="s">
        <v>186</v>
      </c>
      <c r="P43" s="295">
        <v>0</v>
      </c>
      <c r="Q43" s="295">
        <v>0</v>
      </c>
      <c r="R43" s="295">
        <v>0</v>
      </c>
      <c r="S43" s="295">
        <v>0</v>
      </c>
      <c r="T43" s="295">
        <v>0</v>
      </c>
      <c r="U43" s="295">
        <v>0</v>
      </c>
      <c r="V43" s="296">
        <v>0</v>
      </c>
      <c r="W43" s="295">
        <v>0</v>
      </c>
      <c r="X43" s="295">
        <v>0</v>
      </c>
      <c r="Y43" s="297">
        <v>0</v>
      </c>
    </row>
    <row r="44" spans="1:25" x14ac:dyDescent="0.2">
      <c r="A44" s="298" t="s">
        <v>92</v>
      </c>
      <c r="B44" s="299" t="s">
        <v>93</v>
      </c>
      <c r="C44" s="294">
        <v>0</v>
      </c>
      <c r="D44" s="294">
        <v>0</v>
      </c>
      <c r="E44" s="294">
        <v>0</v>
      </c>
      <c r="F44" s="294">
        <v>0</v>
      </c>
      <c r="G44" s="294">
        <v>0</v>
      </c>
      <c r="H44" s="294">
        <v>0</v>
      </c>
      <c r="I44" s="2">
        <v>0</v>
      </c>
      <c r="J44" s="294">
        <v>0</v>
      </c>
      <c r="K44" s="300">
        <v>0</v>
      </c>
      <c r="L44" s="297">
        <v>0</v>
      </c>
      <c r="M44" s="292"/>
      <c r="N44" s="314">
        <v>710</v>
      </c>
      <c r="O44" s="294" t="s">
        <v>187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96">
        <v>0</v>
      </c>
      <c r="W44" s="295">
        <v>0</v>
      </c>
      <c r="X44" s="295">
        <v>0</v>
      </c>
      <c r="Y44" s="297">
        <v>0</v>
      </c>
    </row>
    <row r="45" spans="1:25" x14ac:dyDescent="0.2">
      <c r="A45" s="298" t="s">
        <v>94</v>
      </c>
      <c r="B45" s="299" t="s">
        <v>95</v>
      </c>
      <c r="C45" s="294">
        <v>0</v>
      </c>
      <c r="D45" s="294">
        <v>0</v>
      </c>
      <c r="E45" s="294">
        <v>0</v>
      </c>
      <c r="F45" s="294">
        <v>0</v>
      </c>
      <c r="G45" s="294">
        <v>0</v>
      </c>
      <c r="H45" s="294">
        <v>0</v>
      </c>
      <c r="I45" s="2">
        <v>0</v>
      </c>
      <c r="J45" s="294">
        <v>0</v>
      </c>
      <c r="K45" s="300">
        <v>0</v>
      </c>
      <c r="L45" s="297">
        <v>0</v>
      </c>
      <c r="M45" s="292"/>
      <c r="N45" s="314">
        <v>801</v>
      </c>
      <c r="O45" s="294" t="s">
        <v>43</v>
      </c>
      <c r="P45" s="295">
        <v>6.1999999999999993</v>
      </c>
      <c r="Q45" s="295">
        <v>1</v>
      </c>
      <c r="R45" s="295">
        <v>0</v>
      </c>
      <c r="S45" s="295">
        <v>0</v>
      </c>
      <c r="T45" s="295">
        <v>5.2</v>
      </c>
      <c r="U45" s="295">
        <v>17.2</v>
      </c>
      <c r="V45" s="296">
        <v>0.36046511627906974</v>
      </c>
      <c r="W45" s="295">
        <v>0.5</v>
      </c>
      <c r="X45" s="295">
        <v>16.7</v>
      </c>
      <c r="Y45" s="297">
        <v>0.3712574850299401</v>
      </c>
    </row>
    <row r="46" spans="1:25" x14ac:dyDescent="0.2">
      <c r="A46" s="298" t="s">
        <v>96</v>
      </c>
      <c r="B46" s="299" t="s">
        <v>97</v>
      </c>
      <c r="C46" s="294">
        <v>0</v>
      </c>
      <c r="D46" s="294">
        <v>0</v>
      </c>
      <c r="E46" s="294">
        <v>0</v>
      </c>
      <c r="F46" s="294">
        <v>0</v>
      </c>
      <c r="G46" s="294">
        <v>0</v>
      </c>
      <c r="H46" s="294">
        <v>0.3</v>
      </c>
      <c r="I46" s="2">
        <v>0</v>
      </c>
      <c r="J46" s="294">
        <v>0</v>
      </c>
      <c r="K46" s="300">
        <v>0.3</v>
      </c>
      <c r="L46" s="297">
        <v>0</v>
      </c>
      <c r="M46" s="292"/>
      <c r="N46" s="314">
        <v>802</v>
      </c>
      <c r="O46" s="294" t="s">
        <v>11</v>
      </c>
      <c r="P46" s="295">
        <v>0</v>
      </c>
      <c r="Q46" s="295">
        <v>0</v>
      </c>
      <c r="R46" s="295">
        <v>0</v>
      </c>
      <c r="S46" s="295">
        <v>0</v>
      </c>
      <c r="T46" s="295">
        <v>0</v>
      </c>
      <c r="U46" s="295">
        <v>0</v>
      </c>
      <c r="V46" s="296">
        <v>0</v>
      </c>
      <c r="W46" s="295">
        <v>0</v>
      </c>
      <c r="X46" s="295">
        <v>0</v>
      </c>
      <c r="Y46" s="297">
        <v>0</v>
      </c>
    </row>
    <row r="47" spans="1:25" x14ac:dyDescent="0.2">
      <c r="A47" s="298" t="s">
        <v>98</v>
      </c>
      <c r="B47" s="299" t="s">
        <v>99</v>
      </c>
      <c r="C47" s="294">
        <v>0</v>
      </c>
      <c r="D47" s="294">
        <v>0</v>
      </c>
      <c r="E47" s="294">
        <v>0</v>
      </c>
      <c r="F47" s="294">
        <v>0</v>
      </c>
      <c r="G47" s="294">
        <v>0</v>
      </c>
      <c r="H47" s="294">
        <v>0</v>
      </c>
      <c r="I47" s="2">
        <v>0</v>
      </c>
      <c r="J47" s="294">
        <v>0</v>
      </c>
      <c r="K47" s="300">
        <v>0</v>
      </c>
      <c r="L47" s="297">
        <v>0</v>
      </c>
      <c r="M47" s="292"/>
      <c r="N47" s="314">
        <v>901</v>
      </c>
      <c r="O47" s="294" t="s">
        <v>188</v>
      </c>
      <c r="P47" s="295">
        <v>0</v>
      </c>
      <c r="Q47" s="295">
        <v>0</v>
      </c>
      <c r="R47" s="295">
        <v>0</v>
      </c>
      <c r="S47" s="295">
        <v>0</v>
      </c>
      <c r="T47" s="295">
        <v>0</v>
      </c>
      <c r="U47" s="295">
        <v>0</v>
      </c>
      <c r="V47" s="296">
        <v>0</v>
      </c>
      <c r="W47" s="295">
        <v>0</v>
      </c>
      <c r="X47" s="295">
        <v>0</v>
      </c>
      <c r="Y47" s="297">
        <v>0</v>
      </c>
    </row>
    <row r="48" spans="1:25" x14ac:dyDescent="0.2">
      <c r="A48" s="298" t="s">
        <v>100</v>
      </c>
      <c r="B48" s="299" t="s">
        <v>101</v>
      </c>
      <c r="C48" s="294">
        <v>2.2999999999999998</v>
      </c>
      <c r="D48" s="294">
        <v>0.7</v>
      </c>
      <c r="E48" s="294">
        <v>0</v>
      </c>
      <c r="F48" s="294">
        <v>0.9</v>
      </c>
      <c r="G48" s="294">
        <v>0.69999999999999973</v>
      </c>
      <c r="H48" s="294">
        <v>92.4</v>
      </c>
      <c r="I48" s="2">
        <v>2.4891774891774889E-2</v>
      </c>
      <c r="J48" s="294">
        <v>12.2</v>
      </c>
      <c r="K48" s="300">
        <v>80.2</v>
      </c>
      <c r="L48" s="297">
        <v>2.8678304239401493E-2</v>
      </c>
      <c r="M48" s="292"/>
      <c r="N48" s="314">
        <v>902</v>
      </c>
      <c r="O48" s="294" t="s">
        <v>189</v>
      </c>
      <c r="P48" s="295">
        <v>0</v>
      </c>
      <c r="Q48" s="295">
        <v>0</v>
      </c>
      <c r="R48" s="295">
        <v>0</v>
      </c>
      <c r="S48" s="295">
        <v>0</v>
      </c>
      <c r="T48" s="295">
        <v>0</v>
      </c>
      <c r="U48" s="295">
        <v>0</v>
      </c>
      <c r="V48" s="296">
        <v>0</v>
      </c>
      <c r="W48" s="295">
        <v>0</v>
      </c>
      <c r="X48" s="295">
        <v>0</v>
      </c>
      <c r="Y48" s="297">
        <v>0</v>
      </c>
    </row>
    <row r="49" spans="1:25" x14ac:dyDescent="0.2">
      <c r="A49" s="298" t="s">
        <v>102</v>
      </c>
      <c r="B49" s="299" t="s">
        <v>103</v>
      </c>
      <c r="C49" s="294">
        <v>0</v>
      </c>
      <c r="D49" s="294">
        <v>0</v>
      </c>
      <c r="E49" s="294">
        <v>0</v>
      </c>
      <c r="F49" s="294">
        <v>0</v>
      </c>
      <c r="G49" s="294">
        <v>0</v>
      </c>
      <c r="H49" s="294">
        <v>54.4</v>
      </c>
      <c r="I49" s="2">
        <v>0</v>
      </c>
      <c r="J49" s="294">
        <v>0</v>
      </c>
      <c r="K49" s="300">
        <v>54.4</v>
      </c>
      <c r="L49" s="297">
        <v>0</v>
      </c>
      <c r="M49" s="292"/>
      <c r="N49" s="314">
        <v>903</v>
      </c>
      <c r="O49" s="294" t="s">
        <v>190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6">
        <v>0</v>
      </c>
      <c r="W49" s="295">
        <v>0</v>
      </c>
      <c r="X49" s="295">
        <v>0</v>
      </c>
      <c r="Y49" s="297">
        <v>0</v>
      </c>
    </row>
    <row r="50" spans="1:25" x14ac:dyDescent="0.2">
      <c r="A50" s="298" t="s">
        <v>104</v>
      </c>
      <c r="B50" s="299" t="s">
        <v>105</v>
      </c>
      <c r="C50" s="294">
        <v>0</v>
      </c>
      <c r="D50" s="294">
        <v>0</v>
      </c>
      <c r="E50" s="294">
        <v>0</v>
      </c>
      <c r="F50" s="294">
        <v>0</v>
      </c>
      <c r="G50" s="294">
        <v>0</v>
      </c>
      <c r="H50" s="294">
        <v>0</v>
      </c>
      <c r="I50" s="2">
        <v>0</v>
      </c>
      <c r="J50" s="294">
        <v>0</v>
      </c>
      <c r="K50" s="300">
        <v>0</v>
      </c>
      <c r="L50" s="297">
        <v>0</v>
      </c>
      <c r="M50" s="292"/>
      <c r="N50" s="314">
        <v>904</v>
      </c>
      <c r="O50" s="294" t="s">
        <v>191</v>
      </c>
      <c r="P50" s="295">
        <v>0</v>
      </c>
      <c r="Q50" s="295">
        <v>0</v>
      </c>
      <c r="R50" s="295">
        <v>0</v>
      </c>
      <c r="S50" s="295">
        <v>0</v>
      </c>
      <c r="T50" s="295">
        <v>0</v>
      </c>
      <c r="U50" s="295">
        <v>0</v>
      </c>
      <c r="V50" s="296">
        <v>0</v>
      </c>
      <c r="W50" s="295">
        <v>0</v>
      </c>
      <c r="X50" s="295">
        <v>0</v>
      </c>
      <c r="Y50" s="297">
        <v>0</v>
      </c>
    </row>
    <row r="51" spans="1:25" x14ac:dyDescent="0.2">
      <c r="A51" s="298" t="s">
        <v>106</v>
      </c>
      <c r="B51" s="299" t="s">
        <v>107</v>
      </c>
      <c r="C51" s="294">
        <v>0</v>
      </c>
      <c r="D51" s="294">
        <v>0</v>
      </c>
      <c r="E51" s="294">
        <v>0</v>
      </c>
      <c r="F51" s="294">
        <v>0</v>
      </c>
      <c r="G51" s="294">
        <v>0</v>
      </c>
      <c r="H51" s="294">
        <v>12.8</v>
      </c>
      <c r="I51" s="2">
        <v>0</v>
      </c>
      <c r="J51" s="294">
        <v>0</v>
      </c>
      <c r="K51" s="300">
        <v>12.8</v>
      </c>
      <c r="L51" s="297">
        <v>0</v>
      </c>
      <c r="M51" s="292"/>
      <c r="N51" s="314">
        <v>905</v>
      </c>
      <c r="O51" s="294" t="s">
        <v>192</v>
      </c>
      <c r="P51" s="295">
        <v>0</v>
      </c>
      <c r="Q51" s="295">
        <v>0</v>
      </c>
      <c r="R51" s="295">
        <v>0</v>
      </c>
      <c r="S51" s="295">
        <v>0</v>
      </c>
      <c r="T51" s="295">
        <v>0</v>
      </c>
      <c r="U51" s="295">
        <v>0</v>
      </c>
      <c r="V51" s="296">
        <v>0</v>
      </c>
      <c r="W51" s="295">
        <v>0</v>
      </c>
      <c r="X51" s="295">
        <v>0</v>
      </c>
      <c r="Y51" s="297">
        <v>0</v>
      </c>
    </row>
    <row r="52" spans="1:25" x14ac:dyDescent="0.2">
      <c r="A52" s="298" t="s">
        <v>108</v>
      </c>
      <c r="B52" s="299" t="s">
        <v>109</v>
      </c>
      <c r="C52" s="294">
        <v>0</v>
      </c>
      <c r="D52" s="294">
        <v>0</v>
      </c>
      <c r="E52" s="294">
        <v>0</v>
      </c>
      <c r="F52" s="294">
        <v>0</v>
      </c>
      <c r="G52" s="294">
        <v>0</v>
      </c>
      <c r="H52" s="294">
        <v>112.4</v>
      </c>
      <c r="I52" s="2">
        <v>0</v>
      </c>
      <c r="J52" s="294">
        <v>112.4</v>
      </c>
      <c r="K52" s="300">
        <v>0</v>
      </c>
      <c r="L52" s="297">
        <v>0</v>
      </c>
      <c r="M52" s="292"/>
      <c r="N52" s="314">
        <v>1001</v>
      </c>
      <c r="O52" s="294" t="s">
        <v>193</v>
      </c>
      <c r="P52" s="295">
        <v>0</v>
      </c>
      <c r="Q52" s="295">
        <v>0</v>
      </c>
      <c r="R52" s="295">
        <v>0</v>
      </c>
      <c r="S52" s="295">
        <v>0</v>
      </c>
      <c r="T52" s="295">
        <v>0</v>
      </c>
      <c r="U52" s="295">
        <v>0</v>
      </c>
      <c r="V52" s="296">
        <v>0</v>
      </c>
      <c r="W52" s="295">
        <v>0</v>
      </c>
      <c r="X52" s="295">
        <v>0</v>
      </c>
      <c r="Y52" s="297">
        <v>0</v>
      </c>
    </row>
    <row r="53" spans="1:25" x14ac:dyDescent="0.2">
      <c r="A53" s="298" t="s">
        <v>110</v>
      </c>
      <c r="B53" s="299" t="s">
        <v>111</v>
      </c>
      <c r="C53" s="294">
        <v>0</v>
      </c>
      <c r="D53" s="294">
        <v>0.1</v>
      </c>
      <c r="E53" s="294">
        <v>0</v>
      </c>
      <c r="F53" s="294">
        <v>0</v>
      </c>
      <c r="G53" s="294">
        <v>-0.1</v>
      </c>
      <c r="H53" s="294">
        <v>1.4</v>
      </c>
      <c r="I53" s="2">
        <v>0</v>
      </c>
      <c r="J53" s="294">
        <v>0</v>
      </c>
      <c r="K53" s="300">
        <v>1.4</v>
      </c>
      <c r="L53" s="297">
        <v>0</v>
      </c>
      <c r="M53" s="292"/>
      <c r="N53" s="314">
        <v>1002</v>
      </c>
      <c r="O53" s="294" t="s">
        <v>194</v>
      </c>
      <c r="P53" s="295">
        <v>0</v>
      </c>
      <c r="Q53" s="295">
        <v>0</v>
      </c>
      <c r="R53" s="295">
        <v>0</v>
      </c>
      <c r="S53" s="295">
        <v>0</v>
      </c>
      <c r="T53" s="295">
        <v>0</v>
      </c>
      <c r="U53" s="295">
        <v>0</v>
      </c>
      <c r="V53" s="296">
        <v>0</v>
      </c>
      <c r="W53" s="295">
        <v>0</v>
      </c>
      <c r="X53" s="295">
        <v>0</v>
      </c>
      <c r="Y53" s="297">
        <v>0</v>
      </c>
    </row>
    <row r="54" spans="1:25" x14ac:dyDescent="0.2">
      <c r="A54" s="298" t="s">
        <v>112</v>
      </c>
      <c r="B54" s="299" t="s">
        <v>113</v>
      </c>
      <c r="C54" s="294">
        <v>0</v>
      </c>
      <c r="D54" s="294">
        <v>0</v>
      </c>
      <c r="E54" s="294">
        <v>0</v>
      </c>
      <c r="F54" s="294">
        <v>0</v>
      </c>
      <c r="G54" s="294">
        <v>0</v>
      </c>
      <c r="H54" s="294">
        <v>0</v>
      </c>
      <c r="I54" s="2">
        <v>0</v>
      </c>
      <c r="J54" s="294">
        <v>0</v>
      </c>
      <c r="K54" s="300">
        <v>0</v>
      </c>
      <c r="L54" s="297">
        <v>0</v>
      </c>
      <c r="M54" s="292"/>
      <c r="N54" s="314">
        <v>1003</v>
      </c>
      <c r="O54" s="294" t="s">
        <v>195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96">
        <v>0</v>
      </c>
      <c r="W54" s="295">
        <v>0</v>
      </c>
      <c r="X54" s="295">
        <v>0</v>
      </c>
      <c r="Y54" s="297">
        <v>0</v>
      </c>
    </row>
    <row r="55" spans="1:25" x14ac:dyDescent="0.2">
      <c r="A55" s="298" t="s">
        <v>114</v>
      </c>
      <c r="B55" s="299" t="s">
        <v>115</v>
      </c>
      <c r="C55" s="294">
        <v>3.4</v>
      </c>
      <c r="D55" s="294">
        <v>2.2000000000000002</v>
      </c>
      <c r="E55" s="294">
        <v>0</v>
      </c>
      <c r="F55" s="294">
        <v>0</v>
      </c>
      <c r="G55" s="294">
        <v>1.1999999999999997</v>
      </c>
      <c r="H55" s="294">
        <v>3.4</v>
      </c>
      <c r="I55" s="2">
        <v>1</v>
      </c>
      <c r="J55" s="294">
        <v>0</v>
      </c>
      <c r="K55" s="300">
        <v>3.4</v>
      </c>
      <c r="L55" s="297">
        <v>1</v>
      </c>
      <c r="M55" s="292"/>
      <c r="N55" s="314">
        <v>1004</v>
      </c>
      <c r="O55" s="294" t="s">
        <v>196</v>
      </c>
      <c r="P55" s="295">
        <v>0</v>
      </c>
      <c r="Q55" s="295">
        <v>0</v>
      </c>
      <c r="R55" s="295">
        <v>0</v>
      </c>
      <c r="S55" s="295">
        <v>0</v>
      </c>
      <c r="T55" s="295">
        <v>0</v>
      </c>
      <c r="U55" s="295">
        <v>0</v>
      </c>
      <c r="V55" s="296">
        <v>0</v>
      </c>
      <c r="W55" s="295">
        <v>0</v>
      </c>
      <c r="X55" s="295">
        <v>0</v>
      </c>
      <c r="Y55" s="297">
        <v>0</v>
      </c>
    </row>
    <row r="56" spans="1:25" x14ac:dyDescent="0.2">
      <c r="A56" s="298" t="s">
        <v>116</v>
      </c>
      <c r="B56" s="299" t="s">
        <v>117</v>
      </c>
      <c r="C56" s="294">
        <v>0</v>
      </c>
      <c r="D56" s="294">
        <v>0</v>
      </c>
      <c r="E56" s="294">
        <v>0</v>
      </c>
      <c r="F56" s="294">
        <v>0</v>
      </c>
      <c r="G56" s="294">
        <v>0</v>
      </c>
      <c r="H56" s="294">
        <v>0</v>
      </c>
      <c r="I56" s="2">
        <v>0</v>
      </c>
      <c r="J56" s="294">
        <v>0</v>
      </c>
      <c r="K56" s="300">
        <v>0</v>
      </c>
      <c r="L56" s="297">
        <v>0</v>
      </c>
      <c r="M56" s="292"/>
      <c r="N56" s="314">
        <v>1005</v>
      </c>
      <c r="O56" s="294" t="s">
        <v>197</v>
      </c>
      <c r="P56" s="295">
        <v>0</v>
      </c>
      <c r="Q56" s="295">
        <v>0</v>
      </c>
      <c r="R56" s="295">
        <v>0</v>
      </c>
      <c r="S56" s="295">
        <v>0</v>
      </c>
      <c r="T56" s="295">
        <v>0</v>
      </c>
      <c r="U56" s="295">
        <v>0</v>
      </c>
      <c r="V56" s="296">
        <v>0</v>
      </c>
      <c r="W56" s="295">
        <v>0</v>
      </c>
      <c r="X56" s="295">
        <v>0</v>
      </c>
      <c r="Y56" s="297">
        <v>0</v>
      </c>
    </row>
    <row r="57" spans="1:25" x14ac:dyDescent="0.2">
      <c r="A57" s="298" t="s">
        <v>118</v>
      </c>
      <c r="B57" s="299" t="s">
        <v>119</v>
      </c>
      <c r="C57" s="294">
        <v>0</v>
      </c>
      <c r="D57" s="294">
        <v>0</v>
      </c>
      <c r="E57" s="294">
        <v>0</v>
      </c>
      <c r="F57" s="294">
        <v>0</v>
      </c>
      <c r="G57" s="294">
        <v>0</v>
      </c>
      <c r="H57" s="294">
        <v>0</v>
      </c>
      <c r="I57" s="2">
        <v>0</v>
      </c>
      <c r="J57" s="294">
        <v>0</v>
      </c>
      <c r="K57" s="300">
        <v>0</v>
      </c>
      <c r="L57" s="297">
        <v>0</v>
      </c>
      <c r="M57" s="292"/>
      <c r="N57" s="314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44.4</v>
      </c>
      <c r="V57" s="296">
        <v>0</v>
      </c>
      <c r="W57" s="295">
        <v>0</v>
      </c>
      <c r="X57" s="295">
        <v>44.4</v>
      </c>
      <c r="Y57" s="297">
        <v>0</v>
      </c>
    </row>
    <row r="58" spans="1:25" x14ac:dyDescent="0.2">
      <c r="A58" s="298" t="s">
        <v>120</v>
      </c>
      <c r="B58" s="299" t="s">
        <v>121</v>
      </c>
      <c r="C58" s="294">
        <v>0</v>
      </c>
      <c r="D58" s="294">
        <v>0</v>
      </c>
      <c r="E58" s="294">
        <v>0</v>
      </c>
      <c r="F58" s="294">
        <v>0</v>
      </c>
      <c r="G58" s="294">
        <v>0</v>
      </c>
      <c r="H58" s="294">
        <v>17</v>
      </c>
      <c r="I58" s="2">
        <v>0</v>
      </c>
      <c r="J58" s="294">
        <v>0</v>
      </c>
      <c r="K58" s="300">
        <v>17</v>
      </c>
      <c r="L58" s="297">
        <v>0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0</v>
      </c>
      <c r="D59" s="294">
        <v>0</v>
      </c>
      <c r="E59" s="294">
        <v>0</v>
      </c>
      <c r="F59" s="294">
        <v>0</v>
      </c>
      <c r="G59" s="294">
        <v>0</v>
      </c>
      <c r="H59" s="294">
        <v>0.3</v>
      </c>
      <c r="I59" s="2">
        <v>0</v>
      </c>
      <c r="J59" s="294">
        <v>0</v>
      </c>
      <c r="K59" s="300">
        <v>0.3</v>
      </c>
      <c r="L59" s="297">
        <v>0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315"/>
      <c r="O60" s="301" t="s">
        <v>214</v>
      </c>
      <c r="P60" s="295">
        <v>270</v>
      </c>
      <c r="Q60" s="295">
        <v>41.3</v>
      </c>
      <c r="R60" s="295">
        <v>0</v>
      </c>
      <c r="S60" s="295">
        <v>24.200000000000003</v>
      </c>
      <c r="T60" s="295">
        <v>204.5</v>
      </c>
      <c r="U60" s="295">
        <v>1469.9</v>
      </c>
      <c r="V60" s="296">
        <v>0.18368596503163478</v>
      </c>
      <c r="W60" s="295">
        <v>165.5</v>
      </c>
      <c r="X60" s="295">
        <v>1304.4000000000001</v>
      </c>
      <c r="Y60" s="297">
        <v>0.20699172033118673</v>
      </c>
    </row>
    <row r="61" spans="1:25" x14ac:dyDescent="0.2">
      <c r="B61" s="303" t="s">
        <v>343</v>
      </c>
      <c r="C61" s="304">
        <v>269.99999999999994</v>
      </c>
      <c r="D61" s="304">
        <v>41.300000000000004</v>
      </c>
      <c r="E61" s="304">
        <v>0</v>
      </c>
      <c r="F61" s="304">
        <v>24.200000000000003</v>
      </c>
      <c r="G61" s="304">
        <v>204.49999999999997</v>
      </c>
      <c r="H61" s="304">
        <v>1469.9000000000003</v>
      </c>
      <c r="I61" s="2">
        <v>0.18368596503163473</v>
      </c>
      <c r="J61" s="304">
        <v>165.5</v>
      </c>
      <c r="K61" s="304">
        <v>1304.4000000000001</v>
      </c>
      <c r="L61" s="297">
        <v>0.20699172033118671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315"/>
      <c r="O62" s="301" t="s">
        <v>344</v>
      </c>
      <c r="P62" s="295">
        <v>269.99999999999994</v>
      </c>
      <c r="Q62" s="295">
        <v>41.300000000000004</v>
      </c>
      <c r="R62" s="295">
        <v>0</v>
      </c>
      <c r="S62" s="295">
        <v>24.200000000000003</v>
      </c>
      <c r="T62" s="295">
        <v>204.49999999999997</v>
      </c>
      <c r="U62" s="295">
        <v>1469.9000000000003</v>
      </c>
      <c r="V62" s="297">
        <v>0.18368596503163473</v>
      </c>
      <c r="W62" s="295">
        <v>165.5</v>
      </c>
      <c r="X62" s="295">
        <v>1304.4000000000001</v>
      </c>
      <c r="Y62" s="297">
        <v>0.20699172033118671</v>
      </c>
    </row>
    <row r="63" spans="1:25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315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M1" sqref="M1:M1048576"/>
    </sheetView>
  </sheetViews>
  <sheetFormatPr defaultRowHeight="12.75" x14ac:dyDescent="0.2"/>
  <cols>
    <col min="1" max="1" width="9.140625" style="302"/>
    <col min="2" max="10" width="9.140625" style="294"/>
    <col min="11" max="11" width="11" style="294" customWidth="1"/>
    <col min="12" max="12" width="10.85546875" style="294" customWidth="1"/>
    <col min="13" max="13" width="2.28515625" style="294" customWidth="1"/>
    <col min="14" max="14" width="10.42578125" style="294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136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1.7000000000000002</v>
      </c>
      <c r="D2" s="294">
        <v>0.1</v>
      </c>
      <c r="E2" s="294">
        <v>0</v>
      </c>
      <c r="F2" s="294">
        <v>0.4</v>
      </c>
      <c r="G2" s="294">
        <v>1.2000000000000002</v>
      </c>
      <c r="H2" s="294">
        <v>14.599999999999998</v>
      </c>
      <c r="I2" s="2">
        <v>0.1164383561643836</v>
      </c>
      <c r="J2" s="294">
        <v>0</v>
      </c>
      <c r="K2" s="300">
        <v>14.599999999999998</v>
      </c>
      <c r="L2" s="297">
        <v>0.1164383561643836</v>
      </c>
      <c r="M2" s="292"/>
      <c r="N2" s="293">
        <v>101</v>
      </c>
      <c r="O2" s="294" t="s">
        <v>147</v>
      </c>
      <c r="P2" s="295">
        <v>161.39999999999998</v>
      </c>
      <c r="Q2" s="295">
        <v>14.3</v>
      </c>
      <c r="R2" s="295">
        <v>0</v>
      </c>
      <c r="S2" s="295">
        <v>18.600000000000001</v>
      </c>
      <c r="T2" s="295">
        <v>128.5</v>
      </c>
      <c r="U2" s="295">
        <v>491.20000000000005</v>
      </c>
      <c r="V2" s="296">
        <v>0.32858306188925074</v>
      </c>
      <c r="W2" s="295">
        <v>62.3</v>
      </c>
      <c r="X2" s="295">
        <v>428.90000000000003</v>
      </c>
      <c r="Y2" s="297">
        <v>0.37631149452086726</v>
      </c>
    </row>
    <row r="3" spans="1:25" x14ac:dyDescent="0.2">
      <c r="A3" s="298" t="s">
        <v>10</v>
      </c>
      <c r="B3" s="299" t="s">
        <v>11</v>
      </c>
      <c r="C3" s="294">
        <v>0</v>
      </c>
      <c r="D3" s="294">
        <v>0.1</v>
      </c>
      <c r="E3" s="294">
        <v>0</v>
      </c>
      <c r="F3" s="294">
        <v>0</v>
      </c>
      <c r="G3" s="294">
        <v>-0.1</v>
      </c>
      <c r="H3" s="294">
        <v>7.6</v>
      </c>
      <c r="I3" s="2">
        <v>0</v>
      </c>
      <c r="J3" s="294">
        <v>4.9000000000000004</v>
      </c>
      <c r="K3" s="300">
        <v>2.6999999999999993</v>
      </c>
      <c r="L3" s="297">
        <v>0</v>
      </c>
      <c r="M3" s="292"/>
      <c r="N3" s="293">
        <v>102</v>
      </c>
      <c r="O3" s="294" t="s">
        <v>148</v>
      </c>
      <c r="P3" s="295">
        <v>28.900000000000002</v>
      </c>
      <c r="Q3" s="295">
        <v>4.0999999999999996</v>
      </c>
      <c r="R3" s="295">
        <v>0</v>
      </c>
      <c r="S3" s="295">
        <v>0.1</v>
      </c>
      <c r="T3" s="295">
        <v>24.7</v>
      </c>
      <c r="U3" s="295">
        <v>36.6</v>
      </c>
      <c r="V3" s="296">
        <v>0.7896174863387978</v>
      </c>
      <c r="W3" s="295">
        <v>0</v>
      </c>
      <c r="X3" s="295">
        <v>36.6</v>
      </c>
      <c r="Y3" s="297">
        <v>0.7896174863387978</v>
      </c>
    </row>
    <row r="4" spans="1:25" x14ac:dyDescent="0.2">
      <c r="A4" s="298" t="s">
        <v>12</v>
      </c>
      <c r="B4" s="299" t="s">
        <v>13</v>
      </c>
      <c r="C4" s="294">
        <v>6</v>
      </c>
      <c r="D4" s="294">
        <v>0.2</v>
      </c>
      <c r="E4" s="294">
        <v>0</v>
      </c>
      <c r="F4" s="294">
        <v>1.1000000000000001</v>
      </c>
      <c r="G4" s="294">
        <v>4.7</v>
      </c>
      <c r="H4" s="294">
        <v>21.799999999999997</v>
      </c>
      <c r="I4" s="2">
        <v>0.27522935779816515</v>
      </c>
      <c r="J4" s="294">
        <v>2.1</v>
      </c>
      <c r="K4" s="300">
        <v>19.699999999999996</v>
      </c>
      <c r="L4" s="297">
        <v>0.30456852791878181</v>
      </c>
      <c r="M4" s="292"/>
      <c r="N4" s="293">
        <v>103</v>
      </c>
      <c r="O4" s="294" t="s">
        <v>149</v>
      </c>
      <c r="P4" s="295">
        <v>90.899999999999991</v>
      </c>
      <c r="Q4" s="295">
        <v>11.299999999999999</v>
      </c>
      <c r="R4" s="295">
        <v>0</v>
      </c>
      <c r="S4" s="295">
        <v>0.1</v>
      </c>
      <c r="T4" s="295">
        <v>79.500000000000014</v>
      </c>
      <c r="U4" s="295">
        <v>102.69999999999999</v>
      </c>
      <c r="V4" s="296">
        <v>0.88510223953261924</v>
      </c>
      <c r="W4" s="295">
        <v>0</v>
      </c>
      <c r="X4" s="295">
        <v>102.69999999999999</v>
      </c>
      <c r="Y4" s="297">
        <v>0.88510223953261924</v>
      </c>
    </row>
    <row r="5" spans="1:25" x14ac:dyDescent="0.2">
      <c r="A5" s="298" t="s">
        <v>14</v>
      </c>
      <c r="B5" s="299" t="s">
        <v>15</v>
      </c>
      <c r="C5" s="294">
        <v>391.9</v>
      </c>
      <c r="D5" s="294">
        <v>66.899999999999977</v>
      </c>
      <c r="E5" s="294">
        <v>0</v>
      </c>
      <c r="F5" s="294">
        <v>108.8</v>
      </c>
      <c r="G5" s="294">
        <v>216.2</v>
      </c>
      <c r="H5" s="294">
        <v>1142.5</v>
      </c>
      <c r="I5" s="2">
        <v>0.34301969365426693</v>
      </c>
      <c r="J5" s="294">
        <v>17.100000000000001</v>
      </c>
      <c r="K5" s="300">
        <v>1125.4000000000001</v>
      </c>
      <c r="L5" s="297">
        <v>0.34823173982583966</v>
      </c>
      <c r="M5" s="292"/>
      <c r="N5" s="293">
        <v>104</v>
      </c>
      <c r="O5" s="294" t="s">
        <v>150</v>
      </c>
      <c r="P5" s="295">
        <v>74.8</v>
      </c>
      <c r="Q5" s="295">
        <v>4.5</v>
      </c>
      <c r="R5" s="295">
        <v>0</v>
      </c>
      <c r="S5" s="295">
        <v>1.9</v>
      </c>
      <c r="T5" s="295">
        <v>68.399999999999991</v>
      </c>
      <c r="U5" s="295">
        <v>121.5</v>
      </c>
      <c r="V5" s="296">
        <v>0.61563786008230448</v>
      </c>
      <c r="W5" s="295">
        <v>1.2</v>
      </c>
      <c r="X5" s="295">
        <v>120.3</v>
      </c>
      <c r="Y5" s="297">
        <v>0.62177888611803822</v>
      </c>
    </row>
    <row r="6" spans="1:25" x14ac:dyDescent="0.2">
      <c r="A6" s="298" t="s">
        <v>16</v>
      </c>
      <c r="B6" s="299" t="s">
        <v>17</v>
      </c>
      <c r="C6" s="294">
        <v>0</v>
      </c>
      <c r="D6" s="294">
        <v>0.7</v>
      </c>
      <c r="E6" s="294">
        <v>0</v>
      </c>
      <c r="F6" s="294">
        <v>0.2</v>
      </c>
      <c r="G6" s="294">
        <v>-0.89999999999999991</v>
      </c>
      <c r="H6" s="294">
        <v>12.600000000000001</v>
      </c>
      <c r="I6" s="2">
        <v>0</v>
      </c>
      <c r="J6" s="294">
        <v>1.1000000000000001</v>
      </c>
      <c r="K6" s="300">
        <v>11.500000000000002</v>
      </c>
      <c r="L6" s="297">
        <v>0</v>
      </c>
      <c r="M6" s="292"/>
      <c r="N6" s="293">
        <v>201</v>
      </c>
      <c r="O6" s="294" t="s">
        <v>151</v>
      </c>
      <c r="P6" s="295">
        <v>81.699999999999989</v>
      </c>
      <c r="Q6" s="295">
        <v>2.9</v>
      </c>
      <c r="R6" s="295">
        <v>0</v>
      </c>
      <c r="S6" s="295">
        <v>3.3</v>
      </c>
      <c r="T6" s="295">
        <v>75.499999999999986</v>
      </c>
      <c r="U6" s="295">
        <v>101.30000000000001</v>
      </c>
      <c r="V6" s="296">
        <v>0.80651530108588332</v>
      </c>
      <c r="W6" s="295">
        <v>0</v>
      </c>
      <c r="X6" s="295">
        <v>101.30000000000001</v>
      </c>
      <c r="Y6" s="297">
        <v>0.80651530108588332</v>
      </c>
    </row>
    <row r="7" spans="1:25" x14ac:dyDescent="0.2">
      <c r="A7" s="298" t="s">
        <v>18</v>
      </c>
      <c r="B7" s="299" t="s">
        <v>19</v>
      </c>
      <c r="C7" s="294">
        <v>248.5</v>
      </c>
      <c r="D7" s="294">
        <v>9.9</v>
      </c>
      <c r="E7" s="294">
        <v>0</v>
      </c>
      <c r="F7" s="294">
        <v>42.5</v>
      </c>
      <c r="G7" s="294">
        <v>196.1</v>
      </c>
      <c r="H7" s="294">
        <v>1313.1</v>
      </c>
      <c r="I7" s="2">
        <v>0.18924682050110428</v>
      </c>
      <c r="J7" s="294">
        <v>130</v>
      </c>
      <c r="K7" s="300">
        <v>1183.0999999999999</v>
      </c>
      <c r="L7" s="297">
        <v>0.2100414166173612</v>
      </c>
      <c r="M7" s="292"/>
      <c r="N7" s="293">
        <v>202</v>
      </c>
      <c r="O7" s="294" t="s">
        <v>152</v>
      </c>
      <c r="P7" s="295">
        <v>10.899999999999999</v>
      </c>
      <c r="Q7" s="295">
        <v>0.5</v>
      </c>
      <c r="R7" s="295">
        <v>0</v>
      </c>
      <c r="S7" s="295">
        <v>0.4</v>
      </c>
      <c r="T7" s="295">
        <v>10</v>
      </c>
      <c r="U7" s="295">
        <v>20.9</v>
      </c>
      <c r="V7" s="296">
        <v>0.52153110047846885</v>
      </c>
      <c r="W7" s="295">
        <v>0</v>
      </c>
      <c r="X7" s="295">
        <v>20.9</v>
      </c>
      <c r="Y7" s="297">
        <v>0.52153110047846885</v>
      </c>
    </row>
    <row r="8" spans="1:25" x14ac:dyDescent="0.2">
      <c r="A8" s="298" t="s">
        <v>20</v>
      </c>
      <c r="B8" s="299" t="s">
        <v>21</v>
      </c>
      <c r="C8" s="294">
        <v>1.1000000000000001</v>
      </c>
      <c r="D8" s="294">
        <v>0.8</v>
      </c>
      <c r="E8" s="294">
        <v>0</v>
      </c>
      <c r="F8" s="294">
        <v>0.9</v>
      </c>
      <c r="G8" s="294">
        <v>-0.60000000000000009</v>
      </c>
      <c r="H8" s="294">
        <v>83.100000000000009</v>
      </c>
      <c r="I8" s="2">
        <v>1.3237063778580024E-2</v>
      </c>
      <c r="J8" s="294">
        <v>0</v>
      </c>
      <c r="K8" s="300">
        <v>83.100000000000009</v>
      </c>
      <c r="L8" s="297">
        <v>1.3237063778580024E-2</v>
      </c>
      <c r="M8" s="292"/>
      <c r="N8" s="293">
        <v>301</v>
      </c>
      <c r="O8" s="294" t="s">
        <v>153</v>
      </c>
      <c r="P8" s="295">
        <v>618.30000000000007</v>
      </c>
      <c r="Q8" s="295">
        <v>70.100000000000023</v>
      </c>
      <c r="R8" s="295">
        <v>1.7</v>
      </c>
      <c r="S8" s="295">
        <v>2.0999999999999996</v>
      </c>
      <c r="T8" s="295">
        <v>544.4</v>
      </c>
      <c r="U8" s="295">
        <v>651.80000000000007</v>
      </c>
      <c r="V8" s="296">
        <v>0.94860386621663084</v>
      </c>
      <c r="W8" s="295">
        <v>0</v>
      </c>
      <c r="X8" s="295">
        <v>651.80000000000007</v>
      </c>
      <c r="Y8" s="297">
        <v>0.94860386621663084</v>
      </c>
    </row>
    <row r="9" spans="1:25" x14ac:dyDescent="0.2">
      <c r="A9" s="298" t="s">
        <v>22</v>
      </c>
      <c r="B9" s="299" t="s">
        <v>23</v>
      </c>
      <c r="C9" s="294">
        <v>23.3</v>
      </c>
      <c r="D9" s="294">
        <v>3.3000000000000003</v>
      </c>
      <c r="E9" s="294">
        <v>0</v>
      </c>
      <c r="F9" s="294">
        <v>0</v>
      </c>
      <c r="G9" s="294">
        <v>20</v>
      </c>
      <c r="H9" s="294">
        <v>23.5</v>
      </c>
      <c r="I9" s="2">
        <v>0.99148936170212765</v>
      </c>
      <c r="J9" s="294">
        <v>0</v>
      </c>
      <c r="K9" s="300">
        <v>23.5</v>
      </c>
      <c r="L9" s="297">
        <v>0.99148936170212765</v>
      </c>
      <c r="M9" s="292"/>
      <c r="N9" s="293">
        <v>302</v>
      </c>
      <c r="O9" s="294" t="s">
        <v>154</v>
      </c>
      <c r="P9" s="295">
        <v>578.70000000000005</v>
      </c>
      <c r="Q9" s="295">
        <v>96.499999999999972</v>
      </c>
      <c r="R9" s="295">
        <v>0</v>
      </c>
      <c r="S9" s="295">
        <v>0</v>
      </c>
      <c r="T9" s="295">
        <v>482.2</v>
      </c>
      <c r="U9" s="295">
        <v>602.4</v>
      </c>
      <c r="V9" s="296">
        <v>0.96065737051792843</v>
      </c>
      <c r="W9" s="295">
        <v>0</v>
      </c>
      <c r="X9" s="295">
        <v>602.4</v>
      </c>
      <c r="Y9" s="297">
        <v>0.96065737051792843</v>
      </c>
    </row>
    <row r="10" spans="1:25" x14ac:dyDescent="0.2">
      <c r="A10" s="298" t="s">
        <v>24</v>
      </c>
      <c r="B10" s="299" t="s">
        <v>25</v>
      </c>
      <c r="C10" s="294">
        <v>0.1</v>
      </c>
      <c r="D10" s="294">
        <v>0.5</v>
      </c>
      <c r="E10" s="294">
        <v>0</v>
      </c>
      <c r="F10" s="294">
        <v>0.3</v>
      </c>
      <c r="G10" s="294">
        <v>-0.70000000000000007</v>
      </c>
      <c r="H10" s="294">
        <v>15.7</v>
      </c>
      <c r="I10" s="2">
        <v>6.369426751592357E-3</v>
      </c>
      <c r="J10" s="294">
        <v>0</v>
      </c>
      <c r="K10" s="300">
        <v>15.7</v>
      </c>
      <c r="L10" s="297">
        <v>6.369426751592357E-3</v>
      </c>
      <c r="M10" s="292"/>
      <c r="N10" s="293">
        <v>401</v>
      </c>
      <c r="O10" s="294" t="s">
        <v>93</v>
      </c>
      <c r="P10" s="295">
        <v>396.6</v>
      </c>
      <c r="Q10" s="295">
        <v>66</v>
      </c>
      <c r="R10" s="295">
        <v>0</v>
      </c>
      <c r="S10" s="295">
        <v>0</v>
      </c>
      <c r="T10" s="295">
        <v>330.6</v>
      </c>
      <c r="U10" s="295">
        <v>425.6</v>
      </c>
      <c r="V10" s="296">
        <v>0.93186090225563911</v>
      </c>
      <c r="W10" s="295">
        <v>0</v>
      </c>
      <c r="X10" s="295">
        <v>425.6</v>
      </c>
      <c r="Y10" s="297">
        <v>0.93186090225563911</v>
      </c>
    </row>
    <row r="11" spans="1:25" x14ac:dyDescent="0.2">
      <c r="A11" s="298" t="s">
        <v>26</v>
      </c>
      <c r="B11" s="299" t="s">
        <v>27</v>
      </c>
      <c r="C11" s="294">
        <v>2783.1</v>
      </c>
      <c r="D11" s="294">
        <v>407.60000000000008</v>
      </c>
      <c r="E11" s="294">
        <v>0</v>
      </c>
      <c r="F11" s="294">
        <v>42.699999999999996</v>
      </c>
      <c r="G11" s="294">
        <v>2332.7999999999997</v>
      </c>
      <c r="H11" s="294">
        <v>4085.8</v>
      </c>
      <c r="I11" s="2">
        <v>0.68116403152381411</v>
      </c>
      <c r="J11" s="294">
        <v>0</v>
      </c>
      <c r="K11" s="300">
        <v>4085.8</v>
      </c>
      <c r="L11" s="297">
        <v>0.68116403152381411</v>
      </c>
      <c r="M11" s="292"/>
      <c r="N11" s="293">
        <v>402</v>
      </c>
      <c r="O11" s="294" t="s">
        <v>155</v>
      </c>
      <c r="P11" s="295">
        <v>3.8</v>
      </c>
      <c r="Q11" s="295">
        <v>0.90000000000000013</v>
      </c>
      <c r="R11" s="295">
        <v>0</v>
      </c>
      <c r="S11" s="295">
        <v>0</v>
      </c>
      <c r="T11" s="295">
        <v>2.9000000000000004</v>
      </c>
      <c r="U11" s="295">
        <v>7.1</v>
      </c>
      <c r="V11" s="296">
        <v>0.53521126760563376</v>
      </c>
      <c r="W11" s="295">
        <v>0</v>
      </c>
      <c r="X11" s="295">
        <v>7.1</v>
      </c>
      <c r="Y11" s="297">
        <v>0.53521126760563376</v>
      </c>
    </row>
    <row r="12" spans="1:25" x14ac:dyDescent="0.2">
      <c r="A12" s="298" t="s">
        <v>28</v>
      </c>
      <c r="B12" s="299" t="s">
        <v>29</v>
      </c>
      <c r="C12" s="294">
        <v>350.90000000000003</v>
      </c>
      <c r="D12" s="294">
        <v>27</v>
      </c>
      <c r="E12" s="294">
        <v>0</v>
      </c>
      <c r="F12" s="294">
        <v>50.5</v>
      </c>
      <c r="G12" s="294">
        <v>273.40000000000003</v>
      </c>
      <c r="H12" s="294">
        <v>1139.9999999999998</v>
      </c>
      <c r="I12" s="2">
        <v>0.30780701754385975</v>
      </c>
      <c r="J12" s="294">
        <v>64.3</v>
      </c>
      <c r="K12" s="300">
        <v>1075.6999999999998</v>
      </c>
      <c r="L12" s="297">
        <v>0.32620619131728185</v>
      </c>
      <c r="M12" s="292"/>
      <c r="N12" s="293">
        <v>403</v>
      </c>
      <c r="O12" s="294" t="s">
        <v>156</v>
      </c>
      <c r="P12" s="295">
        <v>205.6</v>
      </c>
      <c r="Q12" s="295">
        <v>37.4</v>
      </c>
      <c r="R12" s="295">
        <v>0</v>
      </c>
      <c r="S12" s="295">
        <v>0</v>
      </c>
      <c r="T12" s="295">
        <v>168.2</v>
      </c>
      <c r="U12" s="295">
        <v>219.10000000000002</v>
      </c>
      <c r="V12" s="296">
        <v>0.93838429940666346</v>
      </c>
      <c r="W12" s="295">
        <v>10.199999999999999</v>
      </c>
      <c r="X12" s="295">
        <v>208.90000000000003</v>
      </c>
      <c r="Y12" s="297">
        <v>0.98420296792723772</v>
      </c>
    </row>
    <row r="13" spans="1:25" x14ac:dyDescent="0.2">
      <c r="A13" s="298" t="s">
        <v>30</v>
      </c>
      <c r="B13" s="299" t="s">
        <v>31</v>
      </c>
      <c r="C13" s="294">
        <v>83.2</v>
      </c>
      <c r="D13" s="294">
        <v>10.199999999999999</v>
      </c>
      <c r="E13" s="294">
        <v>0</v>
      </c>
      <c r="F13" s="294">
        <v>0</v>
      </c>
      <c r="G13" s="294">
        <v>73</v>
      </c>
      <c r="H13" s="294">
        <v>87.4</v>
      </c>
      <c r="I13" s="2">
        <v>0.95194508009153311</v>
      </c>
      <c r="J13" s="294">
        <v>0</v>
      </c>
      <c r="K13" s="300">
        <v>87.4</v>
      </c>
      <c r="L13" s="297">
        <v>0.95194508009153311</v>
      </c>
      <c r="M13" s="292"/>
      <c r="N13" s="293">
        <v>404</v>
      </c>
      <c r="O13" s="294" t="s">
        <v>81</v>
      </c>
      <c r="P13" s="295">
        <v>36.700000000000003</v>
      </c>
      <c r="Q13" s="295">
        <v>14.100000000000001</v>
      </c>
      <c r="R13" s="295">
        <v>0</v>
      </c>
      <c r="S13" s="295">
        <v>0</v>
      </c>
      <c r="T13" s="295">
        <v>22.599999999999998</v>
      </c>
      <c r="U13" s="295">
        <v>333.1</v>
      </c>
      <c r="V13" s="296">
        <v>0.11017712398679075</v>
      </c>
      <c r="W13" s="295">
        <v>0</v>
      </c>
      <c r="X13" s="295">
        <v>333.1</v>
      </c>
      <c r="Y13" s="297">
        <v>0.11017712398679075</v>
      </c>
    </row>
    <row r="14" spans="1:25" x14ac:dyDescent="0.2">
      <c r="A14" s="298" t="s">
        <v>32</v>
      </c>
      <c r="B14" s="299" t="s">
        <v>33</v>
      </c>
      <c r="C14" s="294">
        <v>0</v>
      </c>
      <c r="D14" s="294">
        <v>0.2</v>
      </c>
      <c r="E14" s="294">
        <v>0</v>
      </c>
      <c r="F14" s="294">
        <v>0</v>
      </c>
      <c r="G14" s="294">
        <v>-0.2</v>
      </c>
      <c r="H14" s="294">
        <v>3116.8</v>
      </c>
      <c r="I14" s="2">
        <v>0</v>
      </c>
      <c r="J14" s="294">
        <v>252.90000000000003</v>
      </c>
      <c r="K14" s="300">
        <v>2863.9</v>
      </c>
      <c r="L14" s="297">
        <v>0</v>
      </c>
      <c r="M14" s="292"/>
      <c r="N14" s="293">
        <v>501</v>
      </c>
      <c r="O14" s="294" t="s">
        <v>157</v>
      </c>
      <c r="P14" s="295">
        <v>77.899999999999991</v>
      </c>
      <c r="Q14" s="295">
        <v>8.5999999999999979</v>
      </c>
      <c r="R14" s="295">
        <v>0</v>
      </c>
      <c r="S14" s="295">
        <v>3.8</v>
      </c>
      <c r="T14" s="295">
        <v>65.5</v>
      </c>
      <c r="U14" s="295">
        <v>297.7</v>
      </c>
      <c r="V14" s="296">
        <v>0.26167282499160227</v>
      </c>
      <c r="W14" s="295">
        <v>7</v>
      </c>
      <c r="X14" s="295">
        <v>290.7</v>
      </c>
      <c r="Y14" s="297">
        <v>0.26797385620915032</v>
      </c>
    </row>
    <row r="15" spans="1:25" x14ac:dyDescent="0.2">
      <c r="A15" s="298" t="s">
        <v>34</v>
      </c>
      <c r="B15" s="299" t="s">
        <v>35</v>
      </c>
      <c r="C15" s="294">
        <v>84.59999999999998</v>
      </c>
      <c r="D15" s="294">
        <v>16.399999999999999</v>
      </c>
      <c r="E15" s="294">
        <v>0</v>
      </c>
      <c r="F15" s="294">
        <v>0</v>
      </c>
      <c r="G15" s="294">
        <v>68.199999999999989</v>
      </c>
      <c r="H15" s="294">
        <v>112.69999999999999</v>
      </c>
      <c r="I15" s="2">
        <v>0.75066548358473817</v>
      </c>
      <c r="J15" s="294">
        <v>0</v>
      </c>
      <c r="K15" s="300">
        <v>112.69999999999999</v>
      </c>
      <c r="L15" s="297">
        <v>0.75066548358473817</v>
      </c>
      <c r="M15" s="292"/>
      <c r="N15" s="293">
        <v>502</v>
      </c>
      <c r="O15" s="294" t="s">
        <v>158</v>
      </c>
      <c r="P15" s="295">
        <v>0.89999999999999991</v>
      </c>
      <c r="Q15" s="295">
        <v>0.30000000000000004</v>
      </c>
      <c r="R15" s="295">
        <v>0</v>
      </c>
      <c r="S15" s="295">
        <v>0.4</v>
      </c>
      <c r="T15" s="295">
        <v>0.19999999999999998</v>
      </c>
      <c r="U15" s="295">
        <v>9.6000000000000014</v>
      </c>
      <c r="V15" s="296">
        <v>9.3749999999999972E-2</v>
      </c>
      <c r="W15" s="295">
        <v>0</v>
      </c>
      <c r="X15" s="295">
        <v>9.6000000000000014</v>
      </c>
      <c r="Y15" s="297">
        <v>9.3749999999999972E-2</v>
      </c>
    </row>
    <row r="16" spans="1:25" x14ac:dyDescent="0.2">
      <c r="A16" s="298" t="s">
        <v>36</v>
      </c>
      <c r="B16" s="299" t="s">
        <v>37</v>
      </c>
      <c r="C16" s="294">
        <v>2556.5000000000005</v>
      </c>
      <c r="D16" s="294">
        <v>380.60000000000014</v>
      </c>
      <c r="E16" s="294">
        <v>28.2</v>
      </c>
      <c r="F16" s="294">
        <v>45.4</v>
      </c>
      <c r="G16" s="294">
        <v>2102.3000000000002</v>
      </c>
      <c r="H16" s="294">
        <v>3509.7000000000003</v>
      </c>
      <c r="I16" s="2">
        <v>0.72840983559848427</v>
      </c>
      <c r="J16" s="294">
        <v>14.1</v>
      </c>
      <c r="K16" s="300">
        <v>3495.6000000000004</v>
      </c>
      <c r="L16" s="297">
        <v>0.73134798031811421</v>
      </c>
      <c r="M16" s="292"/>
      <c r="N16" s="293">
        <v>503</v>
      </c>
      <c r="O16" s="294" t="s">
        <v>159</v>
      </c>
      <c r="P16" s="295">
        <v>327</v>
      </c>
      <c r="Q16" s="295">
        <v>28.200000000000003</v>
      </c>
      <c r="R16" s="295">
        <v>0</v>
      </c>
      <c r="S16" s="295">
        <v>29.599999999999998</v>
      </c>
      <c r="T16" s="295">
        <v>269.2</v>
      </c>
      <c r="U16" s="295">
        <v>575.5</v>
      </c>
      <c r="V16" s="296">
        <v>0.56820156385751519</v>
      </c>
      <c r="W16" s="295">
        <v>7.2</v>
      </c>
      <c r="X16" s="295">
        <v>568.29999999999995</v>
      </c>
      <c r="Y16" s="297">
        <v>0.5754003167341194</v>
      </c>
    </row>
    <row r="17" spans="1:25" x14ac:dyDescent="0.2">
      <c r="A17" s="298" t="s">
        <v>38</v>
      </c>
      <c r="B17" s="299" t="s">
        <v>39</v>
      </c>
      <c r="C17" s="294">
        <v>1358.2</v>
      </c>
      <c r="D17" s="294">
        <v>152.20000000000002</v>
      </c>
      <c r="E17" s="294">
        <v>0</v>
      </c>
      <c r="F17" s="294">
        <v>11.4</v>
      </c>
      <c r="G17" s="294">
        <v>1194.5999999999999</v>
      </c>
      <c r="H17" s="294">
        <v>1651.9</v>
      </c>
      <c r="I17" s="2">
        <v>0.82220473394273264</v>
      </c>
      <c r="J17" s="294">
        <v>0</v>
      </c>
      <c r="K17" s="300">
        <v>1651.9</v>
      </c>
      <c r="L17" s="297">
        <v>0.82220473394273264</v>
      </c>
      <c r="M17" s="292"/>
      <c r="N17" s="293">
        <v>504</v>
      </c>
      <c r="O17" s="294" t="s">
        <v>160</v>
      </c>
      <c r="P17" s="295">
        <v>226</v>
      </c>
      <c r="Q17" s="295">
        <v>9.7000000000000011</v>
      </c>
      <c r="R17" s="295">
        <v>0</v>
      </c>
      <c r="S17" s="295">
        <v>22.2</v>
      </c>
      <c r="T17" s="295">
        <v>194.1</v>
      </c>
      <c r="U17" s="295">
        <v>330.4</v>
      </c>
      <c r="V17" s="296">
        <v>0.68401937046004846</v>
      </c>
      <c r="W17" s="295">
        <v>0</v>
      </c>
      <c r="X17" s="295">
        <v>330.4</v>
      </c>
      <c r="Y17" s="297">
        <v>0.68401937046004846</v>
      </c>
    </row>
    <row r="18" spans="1:25" x14ac:dyDescent="0.2">
      <c r="A18" s="298" t="s">
        <v>40</v>
      </c>
      <c r="B18" s="299" t="s">
        <v>41</v>
      </c>
      <c r="C18" s="294">
        <v>49.7</v>
      </c>
      <c r="D18" s="294">
        <v>3.8</v>
      </c>
      <c r="E18" s="294">
        <v>0</v>
      </c>
      <c r="F18" s="294">
        <v>0.4</v>
      </c>
      <c r="G18" s="294">
        <v>45.5</v>
      </c>
      <c r="H18" s="294">
        <v>66.400000000000006</v>
      </c>
      <c r="I18" s="2">
        <v>0.74849397590361444</v>
      </c>
      <c r="J18" s="294">
        <v>0</v>
      </c>
      <c r="K18" s="300">
        <v>66.400000000000006</v>
      </c>
      <c r="L18" s="297">
        <v>0.74849397590361444</v>
      </c>
      <c r="M18" s="292"/>
      <c r="N18" s="293">
        <v>505</v>
      </c>
      <c r="O18" s="294" t="s">
        <v>161</v>
      </c>
      <c r="P18" s="295">
        <v>59</v>
      </c>
      <c r="Q18" s="295">
        <v>4.3</v>
      </c>
      <c r="R18" s="295">
        <v>0</v>
      </c>
      <c r="S18" s="295">
        <v>0.4</v>
      </c>
      <c r="T18" s="295">
        <v>54.300000000000004</v>
      </c>
      <c r="U18" s="295">
        <v>76</v>
      </c>
      <c r="V18" s="296">
        <v>0.77631578947368418</v>
      </c>
      <c r="W18" s="295">
        <v>0</v>
      </c>
      <c r="X18" s="295">
        <v>76</v>
      </c>
      <c r="Y18" s="297">
        <v>0.77631578947368418</v>
      </c>
    </row>
    <row r="19" spans="1:25" x14ac:dyDescent="0.2">
      <c r="A19" s="298" t="s">
        <v>42</v>
      </c>
      <c r="B19" s="299" t="s">
        <v>43</v>
      </c>
      <c r="C19" s="294">
        <v>58.1</v>
      </c>
      <c r="D19" s="294">
        <v>7</v>
      </c>
      <c r="E19" s="294">
        <v>0</v>
      </c>
      <c r="F19" s="294">
        <v>3.3000000000000003</v>
      </c>
      <c r="G19" s="294">
        <v>47.8</v>
      </c>
      <c r="H19" s="294">
        <v>203</v>
      </c>
      <c r="I19" s="2">
        <v>0.28620689655172415</v>
      </c>
      <c r="J19" s="294">
        <v>4</v>
      </c>
      <c r="K19" s="300">
        <v>199</v>
      </c>
      <c r="L19" s="297">
        <v>0.29195979899497487</v>
      </c>
      <c r="M19" s="292"/>
      <c r="N19" s="293">
        <v>506</v>
      </c>
      <c r="O19" s="294" t="s">
        <v>162</v>
      </c>
      <c r="P19" s="295">
        <v>567.1</v>
      </c>
      <c r="Q19" s="295">
        <v>22.400000000000002</v>
      </c>
      <c r="R19" s="295">
        <v>0</v>
      </c>
      <c r="S19" s="295">
        <v>55.7</v>
      </c>
      <c r="T19" s="295">
        <v>489</v>
      </c>
      <c r="U19" s="295">
        <v>2142.5</v>
      </c>
      <c r="V19" s="296">
        <v>0.26469078179696615</v>
      </c>
      <c r="W19" s="295">
        <v>133</v>
      </c>
      <c r="X19" s="295">
        <v>2009.5</v>
      </c>
      <c r="Y19" s="297">
        <v>0.28220950485195323</v>
      </c>
    </row>
    <row r="20" spans="1:25" x14ac:dyDescent="0.2">
      <c r="A20" s="298" t="s">
        <v>44</v>
      </c>
      <c r="B20" s="299" t="s">
        <v>45</v>
      </c>
      <c r="C20" s="294">
        <v>64.5</v>
      </c>
      <c r="D20" s="294">
        <v>7.2</v>
      </c>
      <c r="E20" s="294">
        <v>0</v>
      </c>
      <c r="F20" s="294">
        <v>0</v>
      </c>
      <c r="G20" s="294">
        <v>57.3</v>
      </c>
      <c r="H20" s="294">
        <v>77.7</v>
      </c>
      <c r="I20" s="2">
        <v>0.83011583011583012</v>
      </c>
      <c r="J20" s="294">
        <v>9.9</v>
      </c>
      <c r="K20" s="300">
        <v>67.8</v>
      </c>
      <c r="L20" s="297">
        <v>0.95132743362831862</v>
      </c>
      <c r="M20" s="292"/>
      <c r="N20" s="293">
        <v>507</v>
      </c>
      <c r="O20" s="294" t="s">
        <v>163</v>
      </c>
      <c r="P20" s="295">
        <v>557.1</v>
      </c>
      <c r="Q20" s="295">
        <v>83.9</v>
      </c>
      <c r="R20" s="295">
        <v>0</v>
      </c>
      <c r="S20" s="295">
        <v>142.5</v>
      </c>
      <c r="T20" s="295">
        <v>330.69999999999993</v>
      </c>
      <c r="U20" s="295">
        <v>2223.9</v>
      </c>
      <c r="V20" s="296">
        <v>0.25050586806960745</v>
      </c>
      <c r="W20" s="295">
        <v>111.5</v>
      </c>
      <c r="X20" s="295">
        <v>2112.4</v>
      </c>
      <c r="Y20" s="297">
        <v>0.26372846051884113</v>
      </c>
    </row>
    <row r="21" spans="1:25" x14ac:dyDescent="0.2">
      <c r="A21" s="298" t="s">
        <v>46</v>
      </c>
      <c r="B21" s="299" t="s">
        <v>47</v>
      </c>
      <c r="C21" s="294">
        <v>969.4</v>
      </c>
      <c r="D21" s="294">
        <v>90.3</v>
      </c>
      <c r="E21" s="294">
        <v>0</v>
      </c>
      <c r="F21" s="294">
        <v>9.6999999999999993</v>
      </c>
      <c r="G21" s="294">
        <v>869.4</v>
      </c>
      <c r="H21" s="294">
        <v>1164.4000000000001</v>
      </c>
      <c r="I21" s="2">
        <v>0.83253177602198547</v>
      </c>
      <c r="J21" s="294">
        <v>0</v>
      </c>
      <c r="K21" s="300">
        <v>1164.4000000000001</v>
      </c>
      <c r="L21" s="297">
        <v>0.83253177602198547</v>
      </c>
      <c r="M21" s="292"/>
      <c r="N21" s="293">
        <v>508</v>
      </c>
      <c r="O21" s="294" t="s">
        <v>164</v>
      </c>
      <c r="P21" s="295">
        <v>22.400000000000002</v>
      </c>
      <c r="Q21" s="295">
        <v>4.4000000000000004</v>
      </c>
      <c r="R21" s="295">
        <v>0</v>
      </c>
      <c r="S21" s="295">
        <v>13</v>
      </c>
      <c r="T21" s="295">
        <v>4.9999999999999991</v>
      </c>
      <c r="U21" s="295">
        <v>277.5</v>
      </c>
      <c r="V21" s="296">
        <v>8.0720720720720729E-2</v>
      </c>
      <c r="W21" s="295">
        <v>1.4</v>
      </c>
      <c r="X21" s="295">
        <v>276.10000000000002</v>
      </c>
      <c r="Y21" s="297">
        <v>8.113002535313292E-2</v>
      </c>
    </row>
    <row r="22" spans="1:25" x14ac:dyDescent="0.2">
      <c r="A22" s="298" t="s">
        <v>48</v>
      </c>
      <c r="B22" s="299" t="s">
        <v>49</v>
      </c>
      <c r="C22" s="294">
        <v>8.3000000000000007</v>
      </c>
      <c r="D22" s="294">
        <v>0.8</v>
      </c>
      <c r="E22" s="294">
        <v>0</v>
      </c>
      <c r="F22" s="294">
        <v>0</v>
      </c>
      <c r="G22" s="294">
        <v>7.5000000000000009</v>
      </c>
      <c r="H22" s="294">
        <v>12.899999999999999</v>
      </c>
      <c r="I22" s="2">
        <v>0.64341085271317844</v>
      </c>
      <c r="J22" s="294">
        <v>0</v>
      </c>
      <c r="K22" s="300">
        <v>12.899999999999999</v>
      </c>
      <c r="L22" s="297">
        <v>0.64341085271317844</v>
      </c>
      <c r="M22" s="292"/>
      <c r="N22" s="293">
        <v>509</v>
      </c>
      <c r="O22" s="294" t="s">
        <v>165</v>
      </c>
      <c r="P22" s="295">
        <v>360.20000000000005</v>
      </c>
      <c r="Q22" s="295">
        <v>27.099999999999998</v>
      </c>
      <c r="R22" s="295">
        <v>0</v>
      </c>
      <c r="S22" s="295">
        <v>35.099999999999994</v>
      </c>
      <c r="T22" s="295">
        <v>298.00000000000006</v>
      </c>
      <c r="U22" s="295">
        <v>721.4</v>
      </c>
      <c r="V22" s="296">
        <v>0.49930690324369292</v>
      </c>
      <c r="W22" s="295">
        <v>75.7</v>
      </c>
      <c r="X22" s="295">
        <v>645.69999999999993</v>
      </c>
      <c r="Y22" s="297">
        <v>0.55784420009292257</v>
      </c>
    </row>
    <row r="23" spans="1:25" x14ac:dyDescent="0.2">
      <c r="A23" s="298" t="s">
        <v>50</v>
      </c>
      <c r="B23" s="299" t="s">
        <v>51</v>
      </c>
      <c r="C23" s="294">
        <v>4.0999999999999996</v>
      </c>
      <c r="D23" s="294">
        <v>0</v>
      </c>
      <c r="E23" s="294">
        <v>0</v>
      </c>
      <c r="F23" s="294">
        <v>0</v>
      </c>
      <c r="G23" s="294">
        <v>4.0999999999999996</v>
      </c>
      <c r="H23" s="294">
        <v>4.0999999999999996</v>
      </c>
      <c r="I23" s="2">
        <v>1</v>
      </c>
      <c r="J23" s="294">
        <v>0</v>
      </c>
      <c r="K23" s="300">
        <v>4.0999999999999996</v>
      </c>
      <c r="L23" s="297">
        <v>1</v>
      </c>
      <c r="M23" s="292"/>
      <c r="N23" s="293">
        <v>510</v>
      </c>
      <c r="O23" s="294" t="s">
        <v>166</v>
      </c>
      <c r="P23" s="295">
        <v>33.800000000000004</v>
      </c>
      <c r="Q23" s="295">
        <v>0</v>
      </c>
      <c r="R23" s="295">
        <v>0</v>
      </c>
      <c r="S23" s="295">
        <v>4.5</v>
      </c>
      <c r="T23" s="295">
        <v>29.300000000000004</v>
      </c>
      <c r="U23" s="295">
        <v>435.1</v>
      </c>
      <c r="V23" s="296">
        <v>7.7683291197425883E-2</v>
      </c>
      <c r="W23" s="295">
        <v>16.899999999999999</v>
      </c>
      <c r="X23" s="295">
        <v>418.20000000000005</v>
      </c>
      <c r="Y23" s="297">
        <v>8.0822572931611672E-2</v>
      </c>
    </row>
    <row r="24" spans="1:25" x14ac:dyDescent="0.2">
      <c r="A24" s="298" t="s">
        <v>52</v>
      </c>
      <c r="B24" s="299" t="s">
        <v>53</v>
      </c>
      <c r="C24" s="294">
        <v>25.599999999999998</v>
      </c>
      <c r="D24" s="294">
        <v>2.1</v>
      </c>
      <c r="E24" s="294">
        <v>0</v>
      </c>
      <c r="F24" s="294">
        <v>0.5</v>
      </c>
      <c r="G24" s="294">
        <v>22.999999999999996</v>
      </c>
      <c r="H24" s="294">
        <v>48.79999999999999</v>
      </c>
      <c r="I24" s="2">
        <v>0.52459016393442626</v>
      </c>
      <c r="J24" s="294">
        <v>0.5</v>
      </c>
      <c r="K24" s="300">
        <v>48.29999999999999</v>
      </c>
      <c r="L24" s="297">
        <v>0.53002070393374745</v>
      </c>
      <c r="M24" s="292"/>
      <c r="N24" s="293">
        <v>511</v>
      </c>
      <c r="O24" s="294" t="s">
        <v>167</v>
      </c>
      <c r="P24" s="295">
        <v>183.4</v>
      </c>
      <c r="Q24" s="295">
        <v>17.8</v>
      </c>
      <c r="R24" s="295">
        <v>0</v>
      </c>
      <c r="S24" s="295">
        <v>1.3</v>
      </c>
      <c r="T24" s="295">
        <v>164.3</v>
      </c>
      <c r="U24" s="295">
        <v>385.1</v>
      </c>
      <c r="V24" s="296">
        <v>0.47623993767852507</v>
      </c>
      <c r="W24" s="295">
        <v>38.400000000000006</v>
      </c>
      <c r="X24" s="295">
        <v>346.70000000000005</v>
      </c>
      <c r="Y24" s="297">
        <v>0.52898759734640899</v>
      </c>
    </row>
    <row r="25" spans="1:25" x14ac:dyDescent="0.2">
      <c r="A25" s="298" t="s">
        <v>54</v>
      </c>
      <c r="B25" s="299" t="s">
        <v>55</v>
      </c>
      <c r="C25" s="294">
        <v>746.6</v>
      </c>
      <c r="D25" s="294">
        <v>59.400000000000006</v>
      </c>
      <c r="E25" s="294">
        <v>20.100000000000001</v>
      </c>
      <c r="F25" s="294">
        <v>60.6</v>
      </c>
      <c r="G25" s="294">
        <v>606.5</v>
      </c>
      <c r="H25" s="294">
        <v>1960.1999999999998</v>
      </c>
      <c r="I25" s="2">
        <v>0.38087950209162336</v>
      </c>
      <c r="J25" s="294">
        <v>93.399999999999991</v>
      </c>
      <c r="K25" s="300">
        <v>1866.7999999999997</v>
      </c>
      <c r="L25" s="297">
        <v>0.39993571887722312</v>
      </c>
      <c r="M25" s="292"/>
      <c r="N25" s="293">
        <v>601</v>
      </c>
      <c r="O25" s="294" t="s">
        <v>168</v>
      </c>
      <c r="P25" s="295">
        <v>1.1000000000000001</v>
      </c>
      <c r="Q25" s="295">
        <v>0.8</v>
      </c>
      <c r="R25" s="295">
        <v>0</v>
      </c>
      <c r="S25" s="295">
        <v>0.9</v>
      </c>
      <c r="T25" s="295">
        <v>-0.6</v>
      </c>
      <c r="U25" s="295">
        <v>20.100000000000001</v>
      </c>
      <c r="V25" s="296">
        <v>5.4726368159203981E-2</v>
      </c>
      <c r="W25" s="295">
        <v>0</v>
      </c>
      <c r="X25" s="295">
        <v>20.100000000000001</v>
      </c>
      <c r="Y25" s="297">
        <v>5.4726368159203981E-2</v>
      </c>
    </row>
    <row r="26" spans="1:25" x14ac:dyDescent="0.2">
      <c r="A26" s="298" t="s">
        <v>56</v>
      </c>
      <c r="B26" s="294" t="s">
        <v>57</v>
      </c>
      <c r="C26" s="294">
        <v>75.7</v>
      </c>
      <c r="D26" s="294">
        <v>11.5</v>
      </c>
      <c r="E26" s="294">
        <v>0</v>
      </c>
      <c r="F26" s="294">
        <v>19.600000000000001</v>
      </c>
      <c r="G26" s="294">
        <v>44.6</v>
      </c>
      <c r="H26" s="294">
        <v>353.4</v>
      </c>
      <c r="I26" s="2">
        <v>0.21420486700622526</v>
      </c>
      <c r="J26" s="294">
        <v>32.6</v>
      </c>
      <c r="K26" s="300">
        <v>320.79999999999995</v>
      </c>
      <c r="L26" s="297">
        <v>0.23597256857855367</v>
      </c>
      <c r="M26" s="292"/>
      <c r="N26" s="293">
        <v>602</v>
      </c>
      <c r="O26" s="294" t="s">
        <v>169</v>
      </c>
      <c r="P26" s="295">
        <v>0</v>
      </c>
      <c r="Q26" s="295">
        <v>0.8</v>
      </c>
      <c r="R26" s="295">
        <v>0</v>
      </c>
      <c r="S26" s="295">
        <v>2.6</v>
      </c>
      <c r="T26" s="295">
        <v>-3.4000000000000004</v>
      </c>
      <c r="U26" s="295">
        <v>607.9</v>
      </c>
      <c r="V26" s="296">
        <v>0</v>
      </c>
      <c r="W26" s="295">
        <v>330.49999999999994</v>
      </c>
      <c r="X26" s="295">
        <v>277.40000000000003</v>
      </c>
      <c r="Y26" s="297">
        <v>0</v>
      </c>
    </row>
    <row r="27" spans="1:25" x14ac:dyDescent="0.2">
      <c r="A27" s="298" t="s">
        <v>58</v>
      </c>
      <c r="B27" s="299" t="s">
        <v>59</v>
      </c>
      <c r="C27" s="294">
        <v>90.800000000000011</v>
      </c>
      <c r="D27" s="294">
        <v>16.899999999999999</v>
      </c>
      <c r="E27" s="294">
        <v>0</v>
      </c>
      <c r="F27" s="294">
        <v>0</v>
      </c>
      <c r="G27" s="294">
        <v>73.900000000000006</v>
      </c>
      <c r="H27" s="294">
        <v>195.9</v>
      </c>
      <c r="I27" s="2">
        <v>0.46350178662582953</v>
      </c>
      <c r="J27" s="294">
        <v>0</v>
      </c>
      <c r="K27" s="300">
        <v>195.9</v>
      </c>
      <c r="L27" s="297">
        <v>0.46350178662582953</v>
      </c>
      <c r="M27" s="292"/>
      <c r="N27" s="293">
        <v>603</v>
      </c>
      <c r="O27" s="294" t="s">
        <v>170</v>
      </c>
      <c r="P27" s="295">
        <v>686.4</v>
      </c>
      <c r="Q27" s="295">
        <v>15.6</v>
      </c>
      <c r="R27" s="295">
        <v>0</v>
      </c>
      <c r="S27" s="295">
        <v>13.2</v>
      </c>
      <c r="T27" s="295">
        <v>657.59999999999991</v>
      </c>
      <c r="U27" s="295">
        <v>909.5</v>
      </c>
      <c r="V27" s="296">
        <v>0.75470038482682789</v>
      </c>
      <c r="W27" s="295">
        <v>8.5</v>
      </c>
      <c r="X27" s="295">
        <v>901</v>
      </c>
      <c r="Y27" s="297">
        <v>0.7618201997780244</v>
      </c>
    </row>
    <row r="28" spans="1:25" x14ac:dyDescent="0.2">
      <c r="A28" s="298" t="s">
        <v>60</v>
      </c>
      <c r="B28" s="299" t="s">
        <v>61</v>
      </c>
      <c r="C28" s="294">
        <v>512.4</v>
      </c>
      <c r="D28" s="294">
        <v>53.7</v>
      </c>
      <c r="E28" s="294">
        <v>0</v>
      </c>
      <c r="F28" s="294">
        <v>0</v>
      </c>
      <c r="G28" s="294">
        <v>458.7</v>
      </c>
      <c r="H28" s="294">
        <v>521.80000000000007</v>
      </c>
      <c r="I28" s="2">
        <v>0.9819854350325794</v>
      </c>
      <c r="J28" s="294">
        <v>0</v>
      </c>
      <c r="K28" s="300">
        <v>521.80000000000007</v>
      </c>
      <c r="L28" s="297">
        <v>0.9819854350325794</v>
      </c>
      <c r="M28" s="292"/>
      <c r="N28" s="293">
        <v>604</v>
      </c>
      <c r="O28" s="294" t="s">
        <v>171</v>
      </c>
      <c r="P28" s="295">
        <v>6.3</v>
      </c>
      <c r="Q28" s="295">
        <v>0.90000000000000013</v>
      </c>
      <c r="R28" s="295">
        <v>0</v>
      </c>
      <c r="S28" s="295">
        <v>2.6</v>
      </c>
      <c r="T28" s="295">
        <v>2.8</v>
      </c>
      <c r="U28" s="295">
        <v>33.800000000000004</v>
      </c>
      <c r="V28" s="296">
        <v>0.18639053254437868</v>
      </c>
      <c r="W28" s="295">
        <v>3.4</v>
      </c>
      <c r="X28" s="295">
        <v>30.400000000000006</v>
      </c>
      <c r="Y28" s="297">
        <v>0.20723684210526311</v>
      </c>
    </row>
    <row r="29" spans="1:25" x14ac:dyDescent="0.2">
      <c r="A29" s="298" t="s">
        <v>62</v>
      </c>
      <c r="B29" s="299" t="s">
        <v>63</v>
      </c>
      <c r="C29" s="294">
        <v>46.7</v>
      </c>
      <c r="D29" s="294">
        <v>0.9</v>
      </c>
      <c r="E29" s="294">
        <v>0</v>
      </c>
      <c r="F29" s="294">
        <v>2.2999999999999998</v>
      </c>
      <c r="G29" s="294">
        <v>43.5</v>
      </c>
      <c r="H29" s="294">
        <v>58.000000000000007</v>
      </c>
      <c r="I29" s="2">
        <v>0.80517241379310345</v>
      </c>
      <c r="J29" s="294">
        <v>0</v>
      </c>
      <c r="K29" s="300">
        <v>58.000000000000007</v>
      </c>
      <c r="L29" s="297">
        <v>0.80517241379310345</v>
      </c>
      <c r="M29" s="292"/>
      <c r="N29" s="293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2.4</v>
      </c>
      <c r="D30" s="294">
        <v>2.3000000000000003</v>
      </c>
      <c r="E30" s="294">
        <v>0</v>
      </c>
      <c r="F30" s="294">
        <v>2.4</v>
      </c>
      <c r="G30" s="294">
        <v>-2.3000000000000003</v>
      </c>
      <c r="H30" s="294">
        <v>41.6</v>
      </c>
      <c r="I30" s="2">
        <v>5.7692307692307689E-2</v>
      </c>
      <c r="J30" s="294">
        <v>0</v>
      </c>
      <c r="K30" s="300">
        <v>41.6</v>
      </c>
      <c r="L30" s="297">
        <v>5.7692307692307689E-2</v>
      </c>
      <c r="M30" s="292"/>
      <c r="N30" s="293">
        <v>606</v>
      </c>
      <c r="O30" s="294" t="s">
        <v>173</v>
      </c>
      <c r="P30" s="295">
        <v>518.6</v>
      </c>
      <c r="Q30" s="295">
        <v>2</v>
      </c>
      <c r="R30" s="295">
        <v>0</v>
      </c>
      <c r="S30" s="295">
        <v>53.7</v>
      </c>
      <c r="T30" s="295">
        <v>462.9</v>
      </c>
      <c r="U30" s="295">
        <v>1602.6</v>
      </c>
      <c r="V30" s="296">
        <v>0.32359915137900913</v>
      </c>
      <c r="W30" s="295">
        <v>0</v>
      </c>
      <c r="X30" s="295">
        <v>1602.6</v>
      </c>
      <c r="Y30" s="297">
        <v>0.32359915137900913</v>
      </c>
    </row>
    <row r="31" spans="1:25" x14ac:dyDescent="0.2">
      <c r="A31" s="298" t="s">
        <v>66</v>
      </c>
      <c r="B31" s="299" t="s">
        <v>67</v>
      </c>
      <c r="C31" s="294">
        <v>4.4000000000000004</v>
      </c>
      <c r="D31" s="294">
        <v>1.6</v>
      </c>
      <c r="E31" s="294">
        <v>0</v>
      </c>
      <c r="F31" s="294">
        <v>0</v>
      </c>
      <c r="G31" s="294">
        <v>2.8000000000000003</v>
      </c>
      <c r="H31" s="294">
        <v>16.600000000000001</v>
      </c>
      <c r="I31" s="2">
        <v>0.26506024096385544</v>
      </c>
      <c r="J31" s="294">
        <v>10.199999999999999</v>
      </c>
      <c r="K31" s="300">
        <v>6.4000000000000021</v>
      </c>
      <c r="L31" s="297">
        <v>0.68749999999999978</v>
      </c>
      <c r="M31" s="292"/>
      <c r="N31" s="293">
        <v>607</v>
      </c>
      <c r="O31" s="294" t="s">
        <v>174</v>
      </c>
      <c r="P31" s="295">
        <v>157.30000000000001</v>
      </c>
      <c r="Q31" s="295">
        <v>6.8000000000000007</v>
      </c>
      <c r="R31" s="295">
        <v>64.2</v>
      </c>
      <c r="S31" s="295">
        <v>32.6</v>
      </c>
      <c r="T31" s="295">
        <v>53.699999999999989</v>
      </c>
      <c r="U31" s="295">
        <v>933.00000000000011</v>
      </c>
      <c r="V31" s="296">
        <v>0.16859592711682744</v>
      </c>
      <c r="W31" s="295">
        <v>300.10000000000002</v>
      </c>
      <c r="X31" s="295">
        <v>632.90000000000009</v>
      </c>
      <c r="Y31" s="297">
        <v>0.24853847369252643</v>
      </c>
    </row>
    <row r="32" spans="1:25" x14ac:dyDescent="0.2">
      <c r="A32" s="298" t="s">
        <v>68</v>
      </c>
      <c r="B32" s="299" t="s">
        <v>69</v>
      </c>
      <c r="C32" s="294">
        <v>10.8</v>
      </c>
      <c r="D32" s="294">
        <v>3.7</v>
      </c>
      <c r="E32" s="294">
        <v>0</v>
      </c>
      <c r="F32" s="294">
        <v>4</v>
      </c>
      <c r="G32" s="294">
        <v>3.1000000000000005</v>
      </c>
      <c r="H32" s="294">
        <v>125.6</v>
      </c>
      <c r="I32" s="2">
        <v>8.5987261146496824E-2</v>
      </c>
      <c r="J32" s="294">
        <v>15.1</v>
      </c>
      <c r="K32" s="300">
        <v>110.5</v>
      </c>
      <c r="L32" s="297">
        <v>9.7737556561085973E-2</v>
      </c>
      <c r="M32" s="292"/>
      <c r="N32" s="293">
        <v>608</v>
      </c>
      <c r="O32" s="294" t="s">
        <v>175</v>
      </c>
      <c r="P32" s="295">
        <v>429.6</v>
      </c>
      <c r="Q32" s="295">
        <v>0</v>
      </c>
      <c r="R32" s="295">
        <v>0</v>
      </c>
      <c r="S32" s="295">
        <v>31</v>
      </c>
      <c r="T32" s="295">
        <v>398.6</v>
      </c>
      <c r="U32" s="295">
        <v>1049.8</v>
      </c>
      <c r="V32" s="296">
        <v>0.40922080396265959</v>
      </c>
      <c r="W32" s="295">
        <v>501.8</v>
      </c>
      <c r="X32" s="295">
        <v>548</v>
      </c>
      <c r="Y32" s="297">
        <v>0.78394160583941608</v>
      </c>
    </row>
    <row r="33" spans="1:25" x14ac:dyDescent="0.2">
      <c r="A33" s="298" t="s">
        <v>70</v>
      </c>
      <c r="B33" s="299" t="s">
        <v>71</v>
      </c>
      <c r="C33" s="294">
        <v>8.1</v>
      </c>
      <c r="D33" s="294">
        <v>0.2</v>
      </c>
      <c r="E33" s="294">
        <v>0</v>
      </c>
      <c r="F33" s="294">
        <v>0.1</v>
      </c>
      <c r="G33" s="294">
        <v>7.8</v>
      </c>
      <c r="H33" s="294">
        <v>83</v>
      </c>
      <c r="I33" s="2">
        <v>9.7590361445783133E-2</v>
      </c>
      <c r="J33" s="294">
        <v>1.4</v>
      </c>
      <c r="K33" s="300">
        <v>81.599999999999994</v>
      </c>
      <c r="L33" s="297">
        <v>9.9264705882352949E-2</v>
      </c>
      <c r="M33" s="292"/>
      <c r="N33" s="293">
        <v>609</v>
      </c>
      <c r="O33" s="294" t="s">
        <v>176</v>
      </c>
      <c r="P33" s="295">
        <v>1496.6</v>
      </c>
      <c r="Q33" s="295">
        <v>149.70000000000002</v>
      </c>
      <c r="R33" s="295">
        <v>20.100000000000001</v>
      </c>
      <c r="S33" s="295">
        <v>34.299999999999997</v>
      </c>
      <c r="T33" s="295">
        <v>1292.5</v>
      </c>
      <c r="U33" s="295">
        <v>2184.2000000000003</v>
      </c>
      <c r="V33" s="296">
        <v>0.68519366358392075</v>
      </c>
      <c r="W33" s="295">
        <v>1.1000000000000001</v>
      </c>
      <c r="X33" s="295">
        <v>2183.1000000000004</v>
      </c>
      <c r="Y33" s="297">
        <v>0.68553891255554011</v>
      </c>
    </row>
    <row r="34" spans="1:25" x14ac:dyDescent="0.2">
      <c r="A34" s="298" t="s">
        <v>72</v>
      </c>
      <c r="B34" s="299" t="s">
        <v>73</v>
      </c>
      <c r="C34" s="294">
        <v>190.20000000000002</v>
      </c>
      <c r="D34" s="294">
        <v>85</v>
      </c>
      <c r="E34" s="294">
        <v>35.200000000000003</v>
      </c>
      <c r="F34" s="294">
        <v>0</v>
      </c>
      <c r="G34" s="294">
        <v>70.000000000000014</v>
      </c>
      <c r="H34" s="294">
        <v>1251.5999999999999</v>
      </c>
      <c r="I34" s="2">
        <v>0.1519654841802493</v>
      </c>
      <c r="J34" s="294">
        <v>4.7</v>
      </c>
      <c r="K34" s="300">
        <v>1246.8999999999999</v>
      </c>
      <c r="L34" s="297">
        <v>0.15253829497152943</v>
      </c>
      <c r="M34" s="292"/>
      <c r="N34" s="293">
        <v>610</v>
      </c>
      <c r="O34" s="294" t="s">
        <v>177</v>
      </c>
      <c r="P34" s="295">
        <v>4.0999999999999996</v>
      </c>
      <c r="Q34" s="295">
        <v>0</v>
      </c>
      <c r="R34" s="295">
        <v>0</v>
      </c>
      <c r="S34" s="295">
        <v>0</v>
      </c>
      <c r="T34" s="295">
        <v>4.0999999999999996</v>
      </c>
      <c r="U34" s="295">
        <v>4.0999999999999996</v>
      </c>
      <c r="V34" s="296">
        <v>1</v>
      </c>
      <c r="W34" s="295">
        <v>0</v>
      </c>
      <c r="X34" s="295">
        <v>4.0999999999999996</v>
      </c>
      <c r="Y34" s="297">
        <v>1</v>
      </c>
    </row>
    <row r="35" spans="1:25" x14ac:dyDescent="0.2">
      <c r="A35" s="298" t="s">
        <v>74</v>
      </c>
      <c r="B35" s="299" t="s">
        <v>75</v>
      </c>
      <c r="C35" s="294">
        <v>227.39999999999998</v>
      </c>
      <c r="D35" s="294">
        <v>11.8</v>
      </c>
      <c r="E35" s="294">
        <v>0</v>
      </c>
      <c r="F35" s="294">
        <v>3.8</v>
      </c>
      <c r="G35" s="294">
        <v>211.79999999999998</v>
      </c>
      <c r="H35" s="294">
        <v>463.6</v>
      </c>
      <c r="I35" s="2">
        <v>0.49050905953408103</v>
      </c>
      <c r="J35" s="294">
        <v>14.000000000000002</v>
      </c>
      <c r="K35" s="300">
        <v>449.6</v>
      </c>
      <c r="L35" s="297">
        <v>0.50578291814946608</v>
      </c>
      <c r="M35" s="292"/>
      <c r="N35" s="293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</row>
    <row r="36" spans="1:25" x14ac:dyDescent="0.2">
      <c r="A36" s="298" t="s">
        <v>76</v>
      </c>
      <c r="B36" s="299" t="s">
        <v>77</v>
      </c>
      <c r="C36" s="294">
        <v>45.7</v>
      </c>
      <c r="D36" s="294">
        <v>6.400000000000003</v>
      </c>
      <c r="E36" s="294">
        <v>0</v>
      </c>
      <c r="F36" s="294">
        <v>0.7</v>
      </c>
      <c r="G36" s="294">
        <v>38.6</v>
      </c>
      <c r="H36" s="294">
        <v>59.5</v>
      </c>
      <c r="I36" s="2">
        <v>0.76806722689075635</v>
      </c>
      <c r="J36" s="294">
        <v>0</v>
      </c>
      <c r="K36" s="300">
        <v>59.5</v>
      </c>
      <c r="L36" s="297">
        <v>0.76806722689075635</v>
      </c>
      <c r="M36" s="292"/>
      <c r="N36" s="293">
        <v>702</v>
      </c>
      <c r="O36" s="294" t="s">
        <v>179</v>
      </c>
      <c r="P36" s="295">
        <v>1043.2</v>
      </c>
      <c r="Q36" s="295">
        <v>38.200000000000003</v>
      </c>
      <c r="R36" s="295">
        <v>0</v>
      </c>
      <c r="S36" s="295">
        <v>1.4</v>
      </c>
      <c r="T36" s="295">
        <v>1003.6</v>
      </c>
      <c r="U36" s="295">
        <v>1585.2</v>
      </c>
      <c r="V36" s="296">
        <v>0.65808730759525613</v>
      </c>
      <c r="W36" s="295">
        <v>0</v>
      </c>
      <c r="X36" s="295">
        <v>1585.2</v>
      </c>
      <c r="Y36" s="297">
        <v>0.65808730759525613</v>
      </c>
    </row>
    <row r="37" spans="1:25" x14ac:dyDescent="0.2">
      <c r="A37" s="298" t="s">
        <v>78</v>
      </c>
      <c r="B37" s="299" t="s">
        <v>79</v>
      </c>
      <c r="C37" s="294">
        <v>186.79999999999998</v>
      </c>
      <c r="D37" s="294">
        <v>42.399999999999991</v>
      </c>
      <c r="E37" s="294">
        <v>0</v>
      </c>
      <c r="F37" s="294">
        <v>0</v>
      </c>
      <c r="G37" s="294">
        <v>144.39999999999998</v>
      </c>
      <c r="H37" s="294">
        <v>231.00000000000003</v>
      </c>
      <c r="I37" s="2">
        <v>0.80865800865800852</v>
      </c>
      <c r="J37" s="294">
        <v>17.3</v>
      </c>
      <c r="K37" s="300">
        <v>213.70000000000002</v>
      </c>
      <c r="L37" s="297">
        <v>0.87412260177819356</v>
      </c>
      <c r="M37" s="292"/>
      <c r="N37" s="293">
        <v>703</v>
      </c>
      <c r="O37" s="294" t="s">
        <v>180</v>
      </c>
      <c r="P37" s="295">
        <v>1927</v>
      </c>
      <c r="Q37" s="295">
        <v>249.60000000000002</v>
      </c>
      <c r="R37" s="295">
        <v>0</v>
      </c>
      <c r="S37" s="295">
        <v>11.7</v>
      </c>
      <c r="T37" s="295">
        <v>1665.7</v>
      </c>
      <c r="U37" s="295">
        <v>2161.3999999999996</v>
      </c>
      <c r="V37" s="296">
        <v>0.89155177199962998</v>
      </c>
      <c r="W37" s="295">
        <v>0</v>
      </c>
      <c r="X37" s="295">
        <v>2161.3999999999996</v>
      </c>
      <c r="Y37" s="297">
        <v>0.89155177199962998</v>
      </c>
    </row>
    <row r="38" spans="1:25" x14ac:dyDescent="0.2">
      <c r="A38" s="298" t="s">
        <v>80</v>
      </c>
      <c r="B38" s="299" t="s">
        <v>81</v>
      </c>
      <c r="C38" s="294">
        <v>24</v>
      </c>
      <c r="D38" s="294">
        <v>15.500000000000002</v>
      </c>
      <c r="E38" s="294">
        <v>0</v>
      </c>
      <c r="F38" s="294">
        <v>0</v>
      </c>
      <c r="G38" s="294">
        <v>8.4999999999999982</v>
      </c>
      <c r="H38" s="294">
        <v>280.8</v>
      </c>
      <c r="I38" s="2">
        <v>8.5470085470085472E-2</v>
      </c>
      <c r="J38" s="294">
        <v>0</v>
      </c>
      <c r="K38" s="300">
        <v>280.8</v>
      </c>
      <c r="L38" s="297">
        <v>8.5470085470085472E-2</v>
      </c>
      <c r="M38" s="292"/>
      <c r="N38" s="293">
        <v>704</v>
      </c>
      <c r="O38" s="294" t="s">
        <v>181</v>
      </c>
      <c r="P38" s="295">
        <v>351.7</v>
      </c>
      <c r="Q38" s="295">
        <v>120.19999999999999</v>
      </c>
      <c r="R38" s="295">
        <v>0</v>
      </c>
      <c r="S38" s="295">
        <v>14.6</v>
      </c>
      <c r="T38" s="295">
        <v>216.90000000000003</v>
      </c>
      <c r="U38" s="295">
        <v>643.5</v>
      </c>
      <c r="V38" s="296">
        <v>0.54654234654234657</v>
      </c>
      <c r="W38" s="295">
        <v>0</v>
      </c>
      <c r="X38" s="295">
        <v>643.5</v>
      </c>
      <c r="Y38" s="297">
        <v>0.54654234654234657</v>
      </c>
    </row>
    <row r="39" spans="1:25" x14ac:dyDescent="0.2">
      <c r="A39" s="298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293">
        <v>705</v>
      </c>
      <c r="O39" s="294" t="s">
        <v>182</v>
      </c>
      <c r="P39" s="295">
        <v>836.99999999999989</v>
      </c>
      <c r="Q39" s="295">
        <v>179.3</v>
      </c>
      <c r="R39" s="295">
        <v>0</v>
      </c>
      <c r="S39" s="295">
        <v>11.200000000000001</v>
      </c>
      <c r="T39" s="295">
        <v>646.49999999999989</v>
      </c>
      <c r="U39" s="295">
        <v>1063.7</v>
      </c>
      <c r="V39" s="296">
        <v>0.78687599887186221</v>
      </c>
      <c r="W39" s="295">
        <v>0</v>
      </c>
      <c r="X39" s="295">
        <v>1063.7</v>
      </c>
      <c r="Y39" s="297">
        <v>0.78687599887186221</v>
      </c>
    </row>
    <row r="40" spans="1:25" x14ac:dyDescent="0.2">
      <c r="A40" s="298" t="s">
        <v>84</v>
      </c>
      <c r="B40" s="299" t="s">
        <v>85</v>
      </c>
      <c r="C40" s="294">
        <v>534.4</v>
      </c>
      <c r="D40" s="294">
        <v>15.100000000000001</v>
      </c>
      <c r="E40" s="294">
        <v>0</v>
      </c>
      <c r="F40" s="294">
        <v>17.2</v>
      </c>
      <c r="G40" s="294">
        <v>502.09999999999997</v>
      </c>
      <c r="H40" s="294">
        <v>1484.7000000000003</v>
      </c>
      <c r="I40" s="2">
        <v>0.35993803461978841</v>
      </c>
      <c r="J40" s="294">
        <v>331.89999999999992</v>
      </c>
      <c r="K40" s="300">
        <v>1152.8000000000004</v>
      </c>
      <c r="L40" s="297">
        <v>0.46356696738376107</v>
      </c>
      <c r="M40" s="292"/>
      <c r="N40" s="293">
        <v>706</v>
      </c>
      <c r="O40" s="294" t="s">
        <v>183</v>
      </c>
      <c r="P40" s="295">
        <v>2194.3000000000002</v>
      </c>
      <c r="Q40" s="295">
        <v>447.49999999999994</v>
      </c>
      <c r="R40" s="295">
        <v>0</v>
      </c>
      <c r="S40" s="295">
        <v>21</v>
      </c>
      <c r="T40" s="295">
        <v>1725.8000000000002</v>
      </c>
      <c r="U40" s="295">
        <v>2613.3000000000002</v>
      </c>
      <c r="V40" s="296">
        <v>0.83966632227451887</v>
      </c>
      <c r="W40" s="295">
        <v>0</v>
      </c>
      <c r="X40" s="295">
        <v>2613.3000000000002</v>
      </c>
      <c r="Y40" s="297">
        <v>0.83966632227451887</v>
      </c>
    </row>
    <row r="41" spans="1:25" x14ac:dyDescent="0.2">
      <c r="A41" s="298" t="s">
        <v>86</v>
      </c>
      <c r="B41" s="299" t="s">
        <v>87</v>
      </c>
      <c r="C41" s="294">
        <v>287.40000000000003</v>
      </c>
      <c r="D41" s="294">
        <v>59.199999999999996</v>
      </c>
      <c r="E41" s="294">
        <v>0</v>
      </c>
      <c r="F41" s="294">
        <v>0</v>
      </c>
      <c r="G41" s="294">
        <v>228.20000000000005</v>
      </c>
      <c r="H41" s="294">
        <v>287.40000000000003</v>
      </c>
      <c r="I41" s="2">
        <v>1</v>
      </c>
      <c r="J41" s="294">
        <v>0</v>
      </c>
      <c r="K41" s="300">
        <v>287.40000000000003</v>
      </c>
      <c r="L41" s="297">
        <v>1</v>
      </c>
      <c r="M41" s="292"/>
      <c r="N41" s="293">
        <v>707</v>
      </c>
      <c r="O41" s="294" t="s">
        <v>184</v>
      </c>
      <c r="P41" s="295">
        <v>12.2</v>
      </c>
      <c r="Q41" s="295">
        <v>2.2999999999999998</v>
      </c>
      <c r="R41" s="295">
        <v>0</v>
      </c>
      <c r="S41" s="295">
        <v>0.1</v>
      </c>
      <c r="T41" s="295">
        <v>9.8000000000000007</v>
      </c>
      <c r="U41" s="295">
        <v>14.3</v>
      </c>
      <c r="V41" s="296">
        <v>0.85314685314685301</v>
      </c>
      <c r="W41" s="295">
        <v>0</v>
      </c>
      <c r="X41" s="295">
        <v>14.3</v>
      </c>
      <c r="Y41" s="297">
        <v>0.85314685314685301</v>
      </c>
    </row>
    <row r="42" spans="1:25" x14ac:dyDescent="0.2">
      <c r="A42" s="298" t="s">
        <v>88</v>
      </c>
      <c r="B42" s="299" t="s">
        <v>89</v>
      </c>
      <c r="C42" s="294">
        <v>3.6</v>
      </c>
      <c r="D42" s="294">
        <v>0</v>
      </c>
      <c r="E42" s="294">
        <v>0</v>
      </c>
      <c r="F42" s="294">
        <v>0</v>
      </c>
      <c r="G42" s="294">
        <v>3.6</v>
      </c>
      <c r="H42" s="294">
        <v>5.5</v>
      </c>
      <c r="I42" s="2">
        <v>0.65454545454545454</v>
      </c>
      <c r="J42" s="294">
        <v>0</v>
      </c>
      <c r="K42" s="300">
        <v>5.5</v>
      </c>
      <c r="L42" s="297">
        <v>0.65454545454545454</v>
      </c>
      <c r="M42" s="292"/>
      <c r="N42" s="293">
        <v>708</v>
      </c>
      <c r="O42" s="294" t="s">
        <v>185</v>
      </c>
      <c r="P42" s="295">
        <v>829.09999999999991</v>
      </c>
      <c r="Q42" s="295">
        <v>83.7</v>
      </c>
      <c r="R42" s="295">
        <v>0</v>
      </c>
      <c r="S42" s="295">
        <v>17.200000000000003</v>
      </c>
      <c r="T42" s="295">
        <v>728.19999999999993</v>
      </c>
      <c r="U42" s="295">
        <v>1173.1999999999998</v>
      </c>
      <c r="V42" s="296">
        <v>0.70669962495738159</v>
      </c>
      <c r="W42" s="295">
        <v>0</v>
      </c>
      <c r="X42" s="295">
        <v>1173.1999999999998</v>
      </c>
      <c r="Y42" s="297">
        <v>0.70669962495738159</v>
      </c>
    </row>
    <row r="43" spans="1:25" x14ac:dyDescent="0.2">
      <c r="A43" s="298" t="s">
        <v>90</v>
      </c>
      <c r="B43" s="299" t="s">
        <v>91</v>
      </c>
      <c r="C43" s="294">
        <v>280.3</v>
      </c>
      <c r="D43" s="294">
        <v>35.9</v>
      </c>
      <c r="E43" s="294">
        <v>0</v>
      </c>
      <c r="F43" s="294">
        <v>0</v>
      </c>
      <c r="G43" s="294">
        <v>244.4</v>
      </c>
      <c r="H43" s="294">
        <v>304</v>
      </c>
      <c r="I43" s="2">
        <v>0.92203947368421058</v>
      </c>
      <c r="J43" s="294">
        <v>0</v>
      </c>
      <c r="K43" s="300">
        <v>304</v>
      </c>
      <c r="L43" s="297">
        <v>0.92203947368421058</v>
      </c>
      <c r="M43" s="292"/>
      <c r="N43" s="293">
        <v>709</v>
      </c>
      <c r="O43" s="294" t="s">
        <v>186</v>
      </c>
      <c r="P43" s="295">
        <v>677.19999999999993</v>
      </c>
      <c r="Q43" s="295">
        <v>123.70000000000005</v>
      </c>
      <c r="R43" s="295">
        <v>8.6</v>
      </c>
      <c r="S43" s="295">
        <v>12.600000000000001</v>
      </c>
      <c r="T43" s="295">
        <v>532.29999999999995</v>
      </c>
      <c r="U43" s="295">
        <v>961.2</v>
      </c>
      <c r="V43" s="296">
        <v>0.704535996670828</v>
      </c>
      <c r="W43" s="295">
        <v>0</v>
      </c>
      <c r="X43" s="295">
        <v>961.2</v>
      </c>
      <c r="Y43" s="297">
        <v>0.704535996670828</v>
      </c>
    </row>
    <row r="44" spans="1:25" x14ac:dyDescent="0.2">
      <c r="A44" s="298" t="s">
        <v>92</v>
      </c>
      <c r="B44" s="299" t="s">
        <v>93</v>
      </c>
      <c r="C44" s="294">
        <v>44.8</v>
      </c>
      <c r="D44" s="294">
        <v>7.8000000000000007</v>
      </c>
      <c r="E44" s="294">
        <v>1.7</v>
      </c>
      <c r="F44" s="294">
        <v>1.4</v>
      </c>
      <c r="G44" s="294">
        <v>33.9</v>
      </c>
      <c r="H44" s="294">
        <v>56.7</v>
      </c>
      <c r="I44" s="2">
        <v>0.79012345679012341</v>
      </c>
      <c r="J44" s="294">
        <v>0</v>
      </c>
      <c r="K44" s="300">
        <v>56.7</v>
      </c>
      <c r="L44" s="297">
        <v>0.79012345679012341</v>
      </c>
      <c r="M44" s="292"/>
      <c r="N44" s="293">
        <v>710</v>
      </c>
      <c r="O44" s="294" t="s">
        <v>187</v>
      </c>
      <c r="P44" s="295">
        <v>1033.8</v>
      </c>
      <c r="Q44" s="295">
        <v>171.2</v>
      </c>
      <c r="R44" s="295">
        <v>19.600000000000001</v>
      </c>
      <c r="S44" s="295">
        <v>16.799999999999997</v>
      </c>
      <c r="T44" s="295">
        <v>826.2</v>
      </c>
      <c r="U44" s="295">
        <v>1368.8999999999999</v>
      </c>
      <c r="V44" s="296">
        <v>0.75520490905106297</v>
      </c>
      <c r="W44" s="295">
        <v>0</v>
      </c>
      <c r="X44" s="295">
        <v>1368.8999999999999</v>
      </c>
      <c r="Y44" s="297">
        <v>0.75520490905106297</v>
      </c>
    </row>
    <row r="45" spans="1:25" x14ac:dyDescent="0.2">
      <c r="A45" s="298" t="s">
        <v>94</v>
      </c>
      <c r="B45" s="299" t="s">
        <v>95</v>
      </c>
      <c r="C45" s="294">
        <v>21</v>
      </c>
      <c r="D45" s="294">
        <v>2.6</v>
      </c>
      <c r="E45" s="294">
        <v>0</v>
      </c>
      <c r="F45" s="294">
        <v>0</v>
      </c>
      <c r="G45" s="294">
        <v>18.399999999999999</v>
      </c>
      <c r="H45" s="294">
        <v>21</v>
      </c>
      <c r="I45" s="2">
        <v>1</v>
      </c>
      <c r="J45" s="294">
        <v>0</v>
      </c>
      <c r="K45" s="300">
        <v>21</v>
      </c>
      <c r="L45" s="297">
        <v>1</v>
      </c>
      <c r="M45" s="292"/>
      <c r="N45" s="293">
        <v>801</v>
      </c>
      <c r="O45" s="294" t="s">
        <v>43</v>
      </c>
      <c r="P45" s="295">
        <v>65.2</v>
      </c>
      <c r="Q45" s="295">
        <v>11.400000000000002</v>
      </c>
      <c r="R45" s="295">
        <v>0</v>
      </c>
      <c r="S45" s="295">
        <v>8.6999999999999993</v>
      </c>
      <c r="T45" s="295">
        <v>45.099999999999994</v>
      </c>
      <c r="U45" s="295">
        <v>218.29999999999998</v>
      </c>
      <c r="V45" s="296">
        <v>0.29867155290884106</v>
      </c>
      <c r="W45" s="295">
        <v>0.30000000000000004</v>
      </c>
      <c r="X45" s="295">
        <v>217.99999999999997</v>
      </c>
      <c r="Y45" s="297">
        <v>0.29908256880733952</v>
      </c>
    </row>
    <row r="46" spans="1:25" x14ac:dyDescent="0.2">
      <c r="A46" s="298" t="s">
        <v>96</v>
      </c>
      <c r="B46" s="299" t="s">
        <v>97</v>
      </c>
      <c r="C46" s="294">
        <v>43.699999999999996</v>
      </c>
      <c r="D46" s="294">
        <v>7.4</v>
      </c>
      <c r="E46" s="294">
        <v>0</v>
      </c>
      <c r="F46" s="294">
        <v>27.1</v>
      </c>
      <c r="G46" s="294">
        <v>9.1999999999999957</v>
      </c>
      <c r="H46" s="294">
        <v>234.20000000000002</v>
      </c>
      <c r="I46" s="2">
        <v>0.18659265584970108</v>
      </c>
      <c r="J46" s="294">
        <v>1.5</v>
      </c>
      <c r="K46" s="300">
        <v>232.70000000000002</v>
      </c>
      <c r="L46" s="297">
        <v>0.18779544477868498</v>
      </c>
      <c r="M46" s="292"/>
      <c r="N46" s="293">
        <v>802</v>
      </c>
      <c r="O46" s="294" t="s">
        <v>11</v>
      </c>
      <c r="P46" s="295">
        <v>2.4000000000000004</v>
      </c>
      <c r="Q46" s="295">
        <v>2.9</v>
      </c>
      <c r="R46" s="295">
        <v>0</v>
      </c>
      <c r="S46" s="295">
        <v>0</v>
      </c>
      <c r="T46" s="295">
        <v>-0.49999999999999967</v>
      </c>
      <c r="U46" s="295">
        <v>104.19999999999999</v>
      </c>
      <c r="V46" s="296">
        <v>2.3032629558541271E-2</v>
      </c>
      <c r="W46" s="295">
        <v>4.9000000000000004</v>
      </c>
      <c r="X46" s="295">
        <v>99.299999999999983</v>
      </c>
      <c r="Y46" s="297">
        <v>2.4169184290030218E-2</v>
      </c>
    </row>
    <row r="47" spans="1:25" x14ac:dyDescent="0.2">
      <c r="A47" s="298" t="s">
        <v>98</v>
      </c>
      <c r="B47" s="299" t="s">
        <v>99</v>
      </c>
      <c r="C47" s="294">
        <v>4.2</v>
      </c>
      <c r="D47" s="294">
        <v>0</v>
      </c>
      <c r="E47" s="294">
        <v>0</v>
      </c>
      <c r="F47" s="294">
        <v>3.2</v>
      </c>
      <c r="G47" s="294">
        <v>1</v>
      </c>
      <c r="H47" s="294">
        <v>52.6</v>
      </c>
      <c r="I47" s="2">
        <v>7.9847908745247151E-2</v>
      </c>
      <c r="J47" s="294">
        <v>0</v>
      </c>
      <c r="K47" s="300">
        <v>52.6</v>
      </c>
      <c r="L47" s="297">
        <v>7.9847908745247151E-2</v>
      </c>
      <c r="M47" s="292"/>
      <c r="N47" s="293">
        <v>901</v>
      </c>
      <c r="O47" s="294" t="s">
        <v>188</v>
      </c>
      <c r="P47" s="295">
        <v>167.6</v>
      </c>
      <c r="Q47" s="295">
        <v>29.7</v>
      </c>
      <c r="R47" s="295">
        <v>0</v>
      </c>
      <c r="S47" s="295">
        <v>0</v>
      </c>
      <c r="T47" s="295">
        <v>137.89999999999998</v>
      </c>
      <c r="U47" s="295">
        <v>206.5</v>
      </c>
      <c r="V47" s="296">
        <v>0.81162227602905568</v>
      </c>
      <c r="W47" s="295">
        <v>0</v>
      </c>
      <c r="X47" s="295">
        <v>206.5</v>
      </c>
      <c r="Y47" s="297">
        <v>0.81162227602905568</v>
      </c>
    </row>
    <row r="48" spans="1:25" x14ac:dyDescent="0.2">
      <c r="A48" s="298" t="s">
        <v>100</v>
      </c>
      <c r="B48" s="299" t="s">
        <v>101</v>
      </c>
      <c r="C48" s="294">
        <v>148.5</v>
      </c>
      <c r="D48" s="294">
        <v>13.5</v>
      </c>
      <c r="E48" s="294">
        <v>0</v>
      </c>
      <c r="F48" s="294">
        <v>7.9999999999999991</v>
      </c>
      <c r="G48" s="294">
        <v>127</v>
      </c>
      <c r="H48" s="294">
        <v>397.10000000000008</v>
      </c>
      <c r="I48" s="2">
        <v>0.37396121883656502</v>
      </c>
      <c r="J48" s="294">
        <v>31.5</v>
      </c>
      <c r="K48" s="300">
        <v>365.60000000000008</v>
      </c>
      <c r="L48" s="297">
        <v>0.40618161925601742</v>
      </c>
      <c r="M48" s="292"/>
      <c r="N48" s="293">
        <v>902</v>
      </c>
      <c r="O48" s="294" t="s">
        <v>189</v>
      </c>
      <c r="P48" s="295">
        <v>15.8</v>
      </c>
      <c r="Q48" s="295">
        <v>2.1</v>
      </c>
      <c r="R48" s="295">
        <v>0</v>
      </c>
      <c r="S48" s="295">
        <v>0</v>
      </c>
      <c r="T48" s="295">
        <v>13.700000000000001</v>
      </c>
      <c r="U48" s="295">
        <v>15.8</v>
      </c>
      <c r="V48" s="296">
        <v>1</v>
      </c>
      <c r="W48" s="295">
        <v>0</v>
      </c>
      <c r="X48" s="295">
        <v>15.8</v>
      </c>
      <c r="Y48" s="297">
        <v>1</v>
      </c>
    </row>
    <row r="49" spans="1:25" x14ac:dyDescent="0.2">
      <c r="A49" s="298" t="s">
        <v>102</v>
      </c>
      <c r="B49" s="299" t="s">
        <v>103</v>
      </c>
      <c r="C49" s="294">
        <v>193.8</v>
      </c>
      <c r="D49" s="294">
        <v>6.1999999999999993</v>
      </c>
      <c r="E49" s="294">
        <v>0</v>
      </c>
      <c r="F49" s="294">
        <v>14.7</v>
      </c>
      <c r="G49" s="294">
        <v>172.9</v>
      </c>
      <c r="H49" s="294">
        <v>433.3</v>
      </c>
      <c r="I49" s="2">
        <v>0.44726517424417267</v>
      </c>
      <c r="J49" s="294">
        <v>0</v>
      </c>
      <c r="K49" s="300">
        <v>433.3</v>
      </c>
      <c r="L49" s="297">
        <v>0.44726517424417267</v>
      </c>
      <c r="M49" s="292"/>
      <c r="N49" s="293">
        <v>903</v>
      </c>
      <c r="O49" s="294" t="s">
        <v>190</v>
      </c>
      <c r="P49" s="295">
        <v>15.6</v>
      </c>
      <c r="Q49" s="295">
        <v>2.2000000000000002</v>
      </c>
      <c r="R49" s="295">
        <v>0</v>
      </c>
      <c r="S49" s="295">
        <v>0</v>
      </c>
      <c r="T49" s="295">
        <v>13.4</v>
      </c>
      <c r="U49" s="295">
        <v>15.6</v>
      </c>
      <c r="V49" s="296">
        <v>1</v>
      </c>
      <c r="W49" s="295">
        <v>0</v>
      </c>
      <c r="X49" s="295">
        <v>15.6</v>
      </c>
      <c r="Y49" s="297">
        <v>1</v>
      </c>
    </row>
    <row r="50" spans="1:25" x14ac:dyDescent="0.2">
      <c r="A50" s="298" t="s">
        <v>104</v>
      </c>
      <c r="B50" s="299" t="s">
        <v>105</v>
      </c>
      <c r="C50" s="294">
        <v>79.3</v>
      </c>
      <c r="D50" s="294">
        <v>4.7</v>
      </c>
      <c r="E50" s="294">
        <v>0</v>
      </c>
      <c r="F50" s="294">
        <v>2.5</v>
      </c>
      <c r="G50" s="294">
        <v>72.099999999999994</v>
      </c>
      <c r="H50" s="294">
        <v>112.3</v>
      </c>
      <c r="I50" s="2">
        <v>0.7061442564559216</v>
      </c>
      <c r="J50" s="294">
        <v>0.7</v>
      </c>
      <c r="K50" s="300">
        <v>111.6</v>
      </c>
      <c r="L50" s="297">
        <v>0.71057347670250892</v>
      </c>
      <c r="M50" s="292"/>
      <c r="N50" s="293">
        <v>904</v>
      </c>
      <c r="O50" s="294" t="s">
        <v>191</v>
      </c>
      <c r="P50" s="295">
        <v>63.499999999999993</v>
      </c>
      <c r="Q50" s="295">
        <v>7.2</v>
      </c>
      <c r="R50" s="295">
        <v>0</v>
      </c>
      <c r="S50" s="295">
        <v>0</v>
      </c>
      <c r="T50" s="295">
        <v>56.3</v>
      </c>
      <c r="U50" s="295">
        <v>87.5</v>
      </c>
      <c r="V50" s="296">
        <v>0.72571428571428565</v>
      </c>
      <c r="W50" s="295">
        <v>24</v>
      </c>
      <c r="X50" s="295">
        <v>63.5</v>
      </c>
      <c r="Y50" s="297">
        <v>0.99999999999999989</v>
      </c>
    </row>
    <row r="51" spans="1:25" x14ac:dyDescent="0.2">
      <c r="A51" s="298" t="s">
        <v>106</v>
      </c>
      <c r="B51" s="299" t="s">
        <v>107</v>
      </c>
      <c r="C51" s="294">
        <v>744.4</v>
      </c>
      <c r="D51" s="294">
        <v>0</v>
      </c>
      <c r="E51" s="294">
        <v>64.2</v>
      </c>
      <c r="F51" s="294">
        <v>60.3</v>
      </c>
      <c r="G51" s="294">
        <v>619.9</v>
      </c>
      <c r="H51" s="294">
        <v>1949.5</v>
      </c>
      <c r="I51" s="2">
        <v>0.3818414978199538</v>
      </c>
      <c r="J51" s="294">
        <v>709.6</v>
      </c>
      <c r="K51" s="300">
        <v>1239.9000000000001</v>
      </c>
      <c r="L51" s="297">
        <v>0.60037099766110169</v>
      </c>
      <c r="M51" s="292"/>
      <c r="N51" s="293">
        <v>905</v>
      </c>
      <c r="O51" s="294" t="s">
        <v>192</v>
      </c>
      <c r="P51" s="295">
        <v>95.6</v>
      </c>
      <c r="Q51" s="295">
        <v>19.3</v>
      </c>
      <c r="R51" s="295">
        <v>0</v>
      </c>
      <c r="S51" s="295">
        <v>0</v>
      </c>
      <c r="T51" s="295">
        <v>76.3</v>
      </c>
      <c r="U51" s="295">
        <v>112.89999999999999</v>
      </c>
      <c r="V51" s="296">
        <v>0.84676705048715684</v>
      </c>
      <c r="W51" s="295">
        <v>17.3</v>
      </c>
      <c r="X51" s="295">
        <v>95.6</v>
      </c>
      <c r="Y51" s="297">
        <v>1</v>
      </c>
    </row>
    <row r="52" spans="1:25" x14ac:dyDescent="0.2">
      <c r="A52" s="298" t="s">
        <v>108</v>
      </c>
      <c r="B52" s="299" t="s">
        <v>109</v>
      </c>
      <c r="C52" s="294">
        <v>269.3</v>
      </c>
      <c r="D52" s="294">
        <v>10.899999999999999</v>
      </c>
      <c r="E52" s="294">
        <v>0</v>
      </c>
      <c r="F52" s="294">
        <v>2.5</v>
      </c>
      <c r="G52" s="294">
        <v>255.9</v>
      </c>
      <c r="H52" s="294">
        <v>861.19999999999982</v>
      </c>
      <c r="I52" s="2">
        <v>0.31270320483046921</v>
      </c>
      <c r="J52" s="294">
        <v>23.700000000000003</v>
      </c>
      <c r="K52" s="300">
        <v>837.49999999999977</v>
      </c>
      <c r="L52" s="297">
        <v>0.32155223880597023</v>
      </c>
      <c r="M52" s="292"/>
      <c r="N52" s="293">
        <v>1001</v>
      </c>
      <c r="O52" s="294" t="s">
        <v>193</v>
      </c>
      <c r="P52" s="295">
        <v>15.4</v>
      </c>
      <c r="Q52" s="295">
        <v>2.2000000000000002</v>
      </c>
      <c r="R52" s="295">
        <v>0</v>
      </c>
      <c r="S52" s="295">
        <v>0</v>
      </c>
      <c r="T52" s="295">
        <v>13.2</v>
      </c>
      <c r="U52" s="295">
        <v>15.4</v>
      </c>
      <c r="V52" s="296">
        <v>1</v>
      </c>
      <c r="W52" s="295">
        <v>0</v>
      </c>
      <c r="X52" s="295">
        <v>15.4</v>
      </c>
      <c r="Y52" s="297">
        <v>1</v>
      </c>
    </row>
    <row r="53" spans="1:25" x14ac:dyDescent="0.2">
      <c r="A53" s="298" t="s">
        <v>110</v>
      </c>
      <c r="B53" s="299" t="s">
        <v>111</v>
      </c>
      <c r="C53" s="294">
        <v>303.3</v>
      </c>
      <c r="D53" s="294">
        <v>17.600000000000001</v>
      </c>
      <c r="E53" s="294">
        <v>0</v>
      </c>
      <c r="F53" s="294">
        <v>14.399999999999999</v>
      </c>
      <c r="G53" s="294">
        <v>271.3</v>
      </c>
      <c r="H53" s="294">
        <v>407.50000000000006</v>
      </c>
      <c r="I53" s="2">
        <v>0.74429447852760733</v>
      </c>
      <c r="J53" s="294">
        <v>0</v>
      </c>
      <c r="K53" s="300">
        <v>407.50000000000006</v>
      </c>
      <c r="L53" s="297">
        <v>0.74429447852760733</v>
      </c>
      <c r="M53" s="292"/>
      <c r="N53" s="293">
        <v>1002</v>
      </c>
      <c r="O53" s="294" t="s">
        <v>194</v>
      </c>
      <c r="P53" s="295">
        <v>20</v>
      </c>
      <c r="Q53" s="295">
        <v>56.8</v>
      </c>
      <c r="R53" s="295">
        <v>35.200000000000003</v>
      </c>
      <c r="S53" s="295">
        <v>0</v>
      </c>
      <c r="T53" s="295">
        <v>-72</v>
      </c>
      <c r="U53" s="295">
        <v>393.1</v>
      </c>
      <c r="V53" s="296">
        <v>5.0877639277537516E-2</v>
      </c>
      <c r="W53" s="295">
        <v>0</v>
      </c>
      <c r="X53" s="295">
        <v>393.1</v>
      </c>
      <c r="Y53" s="297">
        <v>5.0877639277537516E-2</v>
      </c>
    </row>
    <row r="54" spans="1:25" x14ac:dyDescent="0.2">
      <c r="A54" s="298" t="s">
        <v>112</v>
      </c>
      <c r="B54" s="299" t="s">
        <v>113</v>
      </c>
      <c r="C54" s="294">
        <v>7</v>
      </c>
      <c r="D54" s="294">
        <v>1</v>
      </c>
      <c r="E54" s="294">
        <v>0</v>
      </c>
      <c r="F54" s="294">
        <v>0</v>
      </c>
      <c r="G54" s="294">
        <v>6</v>
      </c>
      <c r="H54" s="294">
        <v>9.6999999999999993</v>
      </c>
      <c r="I54" s="2">
        <v>0.72164948453608257</v>
      </c>
      <c r="J54" s="294">
        <v>0</v>
      </c>
      <c r="K54" s="300">
        <v>9.6999999999999993</v>
      </c>
      <c r="L54" s="297">
        <v>0.72164948453608257</v>
      </c>
      <c r="M54" s="292"/>
      <c r="N54" s="293">
        <v>1003</v>
      </c>
      <c r="O54" s="294" t="s">
        <v>195</v>
      </c>
      <c r="P54" s="295">
        <v>3.9</v>
      </c>
      <c r="Q54" s="295">
        <v>0.4</v>
      </c>
      <c r="R54" s="295">
        <v>0</v>
      </c>
      <c r="S54" s="295">
        <v>0</v>
      </c>
      <c r="T54" s="295">
        <v>3.5</v>
      </c>
      <c r="U54" s="295">
        <v>3.9</v>
      </c>
      <c r="V54" s="296">
        <v>1</v>
      </c>
      <c r="W54" s="295">
        <v>0</v>
      </c>
      <c r="X54" s="295">
        <v>3.9</v>
      </c>
      <c r="Y54" s="297">
        <v>1</v>
      </c>
    </row>
    <row r="55" spans="1:25" x14ac:dyDescent="0.2">
      <c r="A55" s="298" t="s">
        <v>114</v>
      </c>
      <c r="B55" s="299" t="s">
        <v>115</v>
      </c>
      <c r="C55" s="294">
        <v>2354.4</v>
      </c>
      <c r="D55" s="294">
        <v>480.19999999999993</v>
      </c>
      <c r="E55" s="294">
        <v>0</v>
      </c>
      <c r="F55" s="294">
        <v>24.2</v>
      </c>
      <c r="G55" s="294">
        <v>1850.0000000000002</v>
      </c>
      <c r="H55" s="294">
        <v>2839.1</v>
      </c>
      <c r="I55" s="2">
        <v>0.82927688351942519</v>
      </c>
      <c r="J55" s="294">
        <v>0</v>
      </c>
      <c r="K55" s="300">
        <v>2839.1</v>
      </c>
      <c r="L55" s="297">
        <v>0.82927688351942519</v>
      </c>
      <c r="M55" s="292"/>
      <c r="N55" s="293">
        <v>1004</v>
      </c>
      <c r="O55" s="294" t="s">
        <v>196</v>
      </c>
      <c r="P55" s="295">
        <v>0</v>
      </c>
      <c r="Q55" s="295">
        <v>11.7</v>
      </c>
      <c r="R55" s="295">
        <v>0</v>
      </c>
      <c r="S55" s="295">
        <v>0</v>
      </c>
      <c r="T55" s="295">
        <v>-11.7</v>
      </c>
      <c r="U55" s="295">
        <v>848</v>
      </c>
      <c r="V55" s="296">
        <v>0</v>
      </c>
      <c r="W55" s="295">
        <v>61.7</v>
      </c>
      <c r="X55" s="295">
        <v>786.3</v>
      </c>
      <c r="Y55" s="297">
        <v>0</v>
      </c>
    </row>
    <row r="56" spans="1:25" x14ac:dyDescent="0.2">
      <c r="A56" s="298" t="s">
        <v>116</v>
      </c>
      <c r="B56" s="299" t="s">
        <v>117</v>
      </c>
      <c r="C56" s="294">
        <v>0.3</v>
      </c>
      <c r="D56" s="294">
        <v>0.30000000000000004</v>
      </c>
      <c r="E56" s="294">
        <v>0</v>
      </c>
      <c r="F56" s="294">
        <v>0.1</v>
      </c>
      <c r="G56" s="294">
        <v>-0.10000000000000003</v>
      </c>
      <c r="H56" s="294">
        <v>6.4</v>
      </c>
      <c r="I56" s="2">
        <v>4.6874999999999993E-2</v>
      </c>
      <c r="J56" s="294">
        <v>0</v>
      </c>
      <c r="K56" s="300">
        <v>6.4</v>
      </c>
      <c r="L56" s="297">
        <v>4.6874999999999993E-2</v>
      </c>
      <c r="M56" s="292"/>
      <c r="N56" s="293">
        <v>1005</v>
      </c>
      <c r="O56" s="294" t="s">
        <v>197</v>
      </c>
      <c r="P56" s="295">
        <v>18.3</v>
      </c>
      <c r="Q56" s="295">
        <v>1.4</v>
      </c>
      <c r="R56" s="295">
        <v>0</v>
      </c>
      <c r="S56" s="295">
        <v>0</v>
      </c>
      <c r="T56" s="295">
        <v>16.900000000000002</v>
      </c>
      <c r="U56" s="295">
        <v>55.400000000000006</v>
      </c>
      <c r="V56" s="296">
        <v>0.33032490974729239</v>
      </c>
      <c r="W56" s="295">
        <v>0</v>
      </c>
      <c r="X56" s="295">
        <v>55.400000000000006</v>
      </c>
      <c r="Y56" s="297">
        <v>0.33032490974729239</v>
      </c>
    </row>
    <row r="57" spans="1:25" x14ac:dyDescent="0.2">
      <c r="A57" s="298" t="s">
        <v>118</v>
      </c>
      <c r="B57" s="299" t="s">
        <v>119</v>
      </c>
      <c r="C57" s="294">
        <v>405</v>
      </c>
      <c r="D57" s="294">
        <v>66.900000000000006</v>
      </c>
      <c r="E57" s="294">
        <v>0</v>
      </c>
      <c r="F57" s="294">
        <v>0</v>
      </c>
      <c r="G57" s="294">
        <v>338.1</v>
      </c>
      <c r="H57" s="294">
        <v>434</v>
      </c>
      <c r="I57" s="2">
        <v>0.93317972350230416</v>
      </c>
      <c r="J57" s="294">
        <v>0</v>
      </c>
      <c r="K57" s="300">
        <v>434</v>
      </c>
      <c r="L57" s="297">
        <v>0.93317972350230416</v>
      </c>
      <c r="M57" s="292"/>
      <c r="N57" s="293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2906</v>
      </c>
      <c r="V57" s="296">
        <v>0</v>
      </c>
      <c r="W57" s="295">
        <v>195.90000000000003</v>
      </c>
      <c r="X57" s="295">
        <v>2710.1</v>
      </c>
      <c r="Y57" s="297">
        <v>0</v>
      </c>
    </row>
    <row r="58" spans="1:25" x14ac:dyDescent="0.2">
      <c r="A58" s="298" t="s">
        <v>120</v>
      </c>
      <c r="B58" s="299" t="s">
        <v>121</v>
      </c>
      <c r="C58" s="294">
        <v>342.6</v>
      </c>
      <c r="D58" s="294">
        <v>28.5</v>
      </c>
      <c r="E58" s="294">
        <v>0</v>
      </c>
      <c r="F58" s="294">
        <v>25.099999999999998</v>
      </c>
      <c r="G58" s="294">
        <v>289</v>
      </c>
      <c r="H58" s="294">
        <v>778.19999999999993</v>
      </c>
      <c r="I58" s="2">
        <v>0.44024672320740177</v>
      </c>
      <c r="J58" s="294">
        <v>119.4</v>
      </c>
      <c r="K58" s="300">
        <v>658.8</v>
      </c>
      <c r="L58" s="297">
        <v>0.52003642987249554</v>
      </c>
      <c r="M58" s="292"/>
      <c r="N58" s="297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83.8</v>
      </c>
      <c r="D59" s="294">
        <v>11.9</v>
      </c>
      <c r="E59" s="294">
        <v>0</v>
      </c>
      <c r="F59" s="294">
        <v>8.9</v>
      </c>
      <c r="G59" s="294">
        <v>63</v>
      </c>
      <c r="H59" s="294">
        <v>267.2</v>
      </c>
      <c r="I59" s="2">
        <v>0.31362275449101795</v>
      </c>
      <c r="J59" s="294">
        <v>6.3999999999999986</v>
      </c>
      <c r="K59" s="300">
        <v>260.8</v>
      </c>
      <c r="L59" s="297">
        <v>0.32131901840490795</v>
      </c>
      <c r="M59" s="292"/>
      <c r="N59" s="297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297"/>
      <c r="O60" s="301" t="s">
        <v>214</v>
      </c>
      <c r="P60" s="295">
        <v>17391.900000000005</v>
      </c>
      <c r="Q60" s="295">
        <v>2268.8999999999996</v>
      </c>
      <c r="R60" s="295">
        <v>149.39999999999998</v>
      </c>
      <c r="S60" s="295">
        <v>621.20000000000027</v>
      </c>
      <c r="T60" s="295">
        <v>14352.400000000001</v>
      </c>
      <c r="U60" s="295">
        <v>34500.300000000003</v>
      </c>
      <c r="V60" s="296">
        <v>0.50410865992469645</v>
      </c>
      <c r="W60" s="295">
        <v>1914.3</v>
      </c>
      <c r="X60" s="295">
        <v>32586</v>
      </c>
      <c r="Y60" s="297">
        <v>0.53372307125759544</v>
      </c>
    </row>
    <row r="61" spans="1:25" x14ac:dyDescent="0.2">
      <c r="B61" s="311" t="s">
        <v>343</v>
      </c>
      <c r="C61" s="304">
        <v>17391.899999999994</v>
      </c>
      <c r="D61" s="304">
        <v>2268.900000000001</v>
      </c>
      <c r="E61" s="304">
        <v>149.4</v>
      </c>
      <c r="F61" s="304">
        <v>621.20000000000005</v>
      </c>
      <c r="G61" s="304">
        <v>14352.4</v>
      </c>
      <c r="H61" s="304">
        <v>34500.299999999996</v>
      </c>
      <c r="I61" s="2">
        <v>0.50410865992469622</v>
      </c>
      <c r="J61" s="304">
        <v>1914.3000000000004</v>
      </c>
      <c r="K61" s="304">
        <v>32585.999999999996</v>
      </c>
      <c r="L61" s="297">
        <v>0.53372307125759522</v>
      </c>
      <c r="M61" s="292"/>
      <c r="N61" s="297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297"/>
      <c r="O62" s="301" t="s">
        <v>344</v>
      </c>
      <c r="P62" s="295">
        <v>17391.899999999994</v>
      </c>
      <c r="Q62" s="295">
        <v>2268.900000000001</v>
      </c>
      <c r="R62" s="295">
        <v>149.4</v>
      </c>
      <c r="S62" s="295">
        <v>621.20000000000005</v>
      </c>
      <c r="T62" s="295">
        <v>14352.4</v>
      </c>
      <c r="U62" s="295">
        <v>34500.299999999996</v>
      </c>
      <c r="V62" s="297">
        <v>0.50410865992469622</v>
      </c>
      <c r="W62" s="295">
        <v>1914.3000000000004</v>
      </c>
      <c r="X62" s="295">
        <v>32585.999999999996</v>
      </c>
      <c r="Y62" s="297">
        <v>0.53372307125759522</v>
      </c>
    </row>
    <row r="63" spans="1:25" x14ac:dyDescent="0.2">
      <c r="M63" s="292"/>
      <c r="N63" s="297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297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297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297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297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297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297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297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297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297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297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297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297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297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297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297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297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297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297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297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297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297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297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297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297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297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297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297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297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297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297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297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297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297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297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297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297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297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297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297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297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297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297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297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297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297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297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297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297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297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297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297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297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297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297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297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297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297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297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297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297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297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297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297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297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297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297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297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297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297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297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297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297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297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297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297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297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297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297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297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297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297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297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297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297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297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297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297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297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297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297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297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297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297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297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297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297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297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297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297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297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297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297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297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297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297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297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297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297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297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297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297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297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297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297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297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297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297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297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297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297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297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297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297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297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297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297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297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297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297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297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297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297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297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297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297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297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297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297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297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297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297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297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297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297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297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297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297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297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297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297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297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297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297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297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297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297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297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297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297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297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297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297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297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297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297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297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297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297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297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297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297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297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297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297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297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297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297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297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297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297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297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297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297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297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297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297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297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297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297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297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297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297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297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297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297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297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297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297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297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297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297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297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297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297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297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297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297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297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297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297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297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297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297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297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297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297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297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297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297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297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297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297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297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297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297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297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297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297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297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297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297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297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297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297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297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297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297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297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297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297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297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297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297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297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297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297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297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297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297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297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297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297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297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297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297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297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297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297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297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297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297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297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297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297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297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297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297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297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297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297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297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297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297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297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297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297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297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297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297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297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297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297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297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297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297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297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297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297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297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297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297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297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297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297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297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297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297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297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297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297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297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297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297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297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297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297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297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297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297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297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297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297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297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297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297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297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297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297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297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297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297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297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297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297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297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297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297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297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297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297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297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297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297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297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297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297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297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297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297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297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297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297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297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297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297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297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297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297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297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297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297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297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297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297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297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297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297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297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297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297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297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297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297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297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297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297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297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297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297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297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297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297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297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297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297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297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297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297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297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297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297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297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297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297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297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297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297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297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297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297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297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297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297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297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297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297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297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297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297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297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297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297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297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297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297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297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297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297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297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297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297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297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297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297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297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297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297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297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297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297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297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297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297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297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297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297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N1" sqref="N1:N1048576"/>
    </sheetView>
  </sheetViews>
  <sheetFormatPr defaultRowHeight="12.75" x14ac:dyDescent="0.2"/>
  <cols>
    <col min="1" max="1" width="9.140625" style="302"/>
    <col min="2" max="7" width="9.140625" style="294"/>
    <col min="8" max="8" width="10.5703125" style="294" customWidth="1"/>
    <col min="9" max="10" width="9.140625" style="294"/>
    <col min="11" max="11" width="10.85546875" style="294" customWidth="1"/>
    <col min="12" max="12" width="10.2851562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287" customFormat="1" ht="51" x14ac:dyDescent="0.2">
      <c r="A1" s="306" t="s">
        <v>6</v>
      </c>
      <c r="B1" s="287" t="s">
        <v>7</v>
      </c>
      <c r="C1" s="290" t="s">
        <v>0</v>
      </c>
      <c r="D1" s="290" t="s">
        <v>124</v>
      </c>
      <c r="E1" s="290" t="s">
        <v>131</v>
      </c>
      <c r="F1" s="290" t="s">
        <v>3</v>
      </c>
      <c r="G1" s="290" t="s">
        <v>132</v>
      </c>
      <c r="H1" s="290" t="s">
        <v>141</v>
      </c>
      <c r="I1" s="290" t="s">
        <v>5</v>
      </c>
      <c r="J1" s="290" t="s">
        <v>144</v>
      </c>
      <c r="K1" s="290" t="s">
        <v>133</v>
      </c>
      <c r="L1" s="290" t="s">
        <v>134</v>
      </c>
      <c r="M1" s="292"/>
      <c r="N1" s="306" t="s">
        <v>340</v>
      </c>
      <c r="O1" s="288" t="s">
        <v>341</v>
      </c>
      <c r="P1" s="289" t="s">
        <v>0</v>
      </c>
      <c r="Q1" s="290" t="s">
        <v>1</v>
      </c>
      <c r="R1" s="288" t="s">
        <v>342</v>
      </c>
      <c r="S1" s="290" t="s">
        <v>3</v>
      </c>
      <c r="T1" s="290" t="s">
        <v>132</v>
      </c>
      <c r="U1" s="290" t="s">
        <v>136</v>
      </c>
      <c r="V1" s="291" t="s">
        <v>5</v>
      </c>
      <c r="W1" s="290" t="s">
        <v>320</v>
      </c>
      <c r="X1" s="290" t="s">
        <v>133</v>
      </c>
      <c r="Y1" s="291" t="s">
        <v>134</v>
      </c>
    </row>
    <row r="2" spans="1:25" x14ac:dyDescent="0.2">
      <c r="A2" s="298" t="s">
        <v>8</v>
      </c>
      <c r="B2" s="299" t="s">
        <v>9</v>
      </c>
      <c r="C2" s="294">
        <v>39.4</v>
      </c>
      <c r="D2" s="294">
        <v>18.299999999999997</v>
      </c>
      <c r="E2" s="294">
        <v>1.2</v>
      </c>
      <c r="F2" s="294">
        <v>30.1</v>
      </c>
      <c r="G2" s="294">
        <v>-10.199999999999996</v>
      </c>
      <c r="H2" s="294">
        <v>287.7</v>
      </c>
      <c r="I2" s="2">
        <v>0.13694820994091067</v>
      </c>
      <c r="J2" s="294">
        <v>38.300000000000004</v>
      </c>
      <c r="K2" s="300">
        <v>249.39999999999998</v>
      </c>
      <c r="L2" s="297">
        <v>0.15797914995990378</v>
      </c>
      <c r="M2" s="292"/>
      <c r="N2" s="314">
        <v>101</v>
      </c>
      <c r="O2" s="294" t="s">
        <v>147</v>
      </c>
      <c r="P2" s="295">
        <v>5.7</v>
      </c>
      <c r="Q2" s="295">
        <v>2.9</v>
      </c>
      <c r="R2" s="295">
        <v>0</v>
      </c>
      <c r="S2" s="295">
        <v>0</v>
      </c>
      <c r="T2" s="295">
        <v>2.8000000000000007</v>
      </c>
      <c r="U2" s="295">
        <v>9.6000000000000014</v>
      </c>
      <c r="V2" s="296">
        <v>0.59374999999999989</v>
      </c>
      <c r="W2" s="295">
        <v>0</v>
      </c>
      <c r="X2" s="295">
        <v>9.6000000000000014</v>
      </c>
      <c r="Y2" s="297">
        <v>0.59374999999999989</v>
      </c>
    </row>
    <row r="3" spans="1:25" x14ac:dyDescent="0.2">
      <c r="A3" s="298" t="s">
        <v>10</v>
      </c>
      <c r="B3" s="299" t="s">
        <v>11</v>
      </c>
      <c r="C3" s="294">
        <v>0.1</v>
      </c>
      <c r="D3" s="294">
        <v>0.2</v>
      </c>
      <c r="E3" s="294">
        <v>0</v>
      </c>
      <c r="F3" s="294">
        <v>0</v>
      </c>
      <c r="G3" s="294">
        <v>-0.1</v>
      </c>
      <c r="H3" s="294">
        <v>0.60000000000000009</v>
      </c>
      <c r="I3" s="2">
        <v>0.16666666666666666</v>
      </c>
      <c r="J3" s="294">
        <v>0</v>
      </c>
      <c r="K3" s="300">
        <v>0.60000000000000009</v>
      </c>
      <c r="L3" s="297">
        <v>0.16666666666666666</v>
      </c>
      <c r="M3" s="292"/>
      <c r="N3" s="314">
        <v>102</v>
      </c>
      <c r="O3" s="294" t="s">
        <v>148</v>
      </c>
      <c r="P3" s="295">
        <v>7.6</v>
      </c>
      <c r="Q3" s="295">
        <v>3.8</v>
      </c>
      <c r="R3" s="295">
        <v>0</v>
      </c>
      <c r="S3" s="295">
        <v>0</v>
      </c>
      <c r="T3" s="295">
        <v>3.8</v>
      </c>
      <c r="U3" s="295">
        <v>10.399999999999999</v>
      </c>
      <c r="V3" s="296">
        <v>0.73076923076923084</v>
      </c>
      <c r="W3" s="295">
        <v>0</v>
      </c>
      <c r="X3" s="295">
        <v>10.399999999999999</v>
      </c>
      <c r="Y3" s="297">
        <v>0.73076923076923084</v>
      </c>
    </row>
    <row r="4" spans="1:25" x14ac:dyDescent="0.2">
      <c r="A4" s="298" t="s">
        <v>12</v>
      </c>
      <c r="B4" s="299" t="s">
        <v>13</v>
      </c>
      <c r="C4" s="294">
        <v>2.5</v>
      </c>
      <c r="D4" s="294">
        <v>3.4</v>
      </c>
      <c r="E4" s="294">
        <v>0</v>
      </c>
      <c r="F4" s="294">
        <v>0.8</v>
      </c>
      <c r="G4" s="294">
        <v>-1.7000000000000002</v>
      </c>
      <c r="H4" s="294">
        <v>10.9</v>
      </c>
      <c r="I4" s="2">
        <v>0.2293577981651376</v>
      </c>
      <c r="J4" s="294">
        <v>0</v>
      </c>
      <c r="K4" s="300">
        <v>10.9</v>
      </c>
      <c r="L4" s="297">
        <v>0.2293577981651376</v>
      </c>
      <c r="M4" s="292"/>
      <c r="N4" s="314">
        <v>103</v>
      </c>
      <c r="O4" s="294" t="s">
        <v>149</v>
      </c>
      <c r="P4" s="295">
        <v>18.299999999999997</v>
      </c>
      <c r="Q4" s="295">
        <v>9.9</v>
      </c>
      <c r="R4" s="295">
        <v>0</v>
      </c>
      <c r="S4" s="295">
        <v>0</v>
      </c>
      <c r="T4" s="295">
        <v>8.4000000000000021</v>
      </c>
      <c r="U4" s="295">
        <v>25.5</v>
      </c>
      <c r="V4" s="296">
        <v>0.7176470588235293</v>
      </c>
      <c r="W4" s="295">
        <v>0</v>
      </c>
      <c r="X4" s="295">
        <v>25.5</v>
      </c>
      <c r="Y4" s="297">
        <v>0.7176470588235293</v>
      </c>
    </row>
    <row r="5" spans="1:25" x14ac:dyDescent="0.2">
      <c r="A5" s="298" t="s">
        <v>14</v>
      </c>
      <c r="B5" s="299" t="s">
        <v>15</v>
      </c>
      <c r="C5" s="294">
        <v>45.1</v>
      </c>
      <c r="D5" s="294">
        <v>15.500000000000002</v>
      </c>
      <c r="E5" s="294">
        <v>0</v>
      </c>
      <c r="F5" s="294">
        <v>0</v>
      </c>
      <c r="G5" s="294">
        <v>29.6</v>
      </c>
      <c r="H5" s="294">
        <v>61.2</v>
      </c>
      <c r="I5" s="2">
        <v>0.73692810457516333</v>
      </c>
      <c r="J5" s="294">
        <v>0</v>
      </c>
      <c r="K5" s="300">
        <v>61.2</v>
      </c>
      <c r="L5" s="297">
        <v>0.73692810457516333</v>
      </c>
      <c r="M5" s="292"/>
      <c r="N5" s="314">
        <v>104</v>
      </c>
      <c r="O5" s="294" t="s">
        <v>150</v>
      </c>
      <c r="P5" s="295">
        <v>35.099999999999994</v>
      </c>
      <c r="Q5" s="295">
        <v>16.7</v>
      </c>
      <c r="R5" s="295">
        <v>0</v>
      </c>
      <c r="S5" s="295">
        <v>3.5000000000000004</v>
      </c>
      <c r="T5" s="295">
        <v>14.899999999999997</v>
      </c>
      <c r="U5" s="295">
        <v>102.70000000000002</v>
      </c>
      <c r="V5" s="296">
        <v>0.34177215189873406</v>
      </c>
      <c r="W5" s="295">
        <v>31.2</v>
      </c>
      <c r="X5" s="295">
        <v>71.500000000000014</v>
      </c>
      <c r="Y5" s="297">
        <v>0.49090909090909074</v>
      </c>
    </row>
    <row r="6" spans="1:25" x14ac:dyDescent="0.2">
      <c r="A6" s="298" t="s">
        <v>16</v>
      </c>
      <c r="B6" s="299" t="s">
        <v>17</v>
      </c>
      <c r="C6" s="294">
        <v>1.6</v>
      </c>
      <c r="D6" s="294">
        <v>4.7</v>
      </c>
      <c r="E6" s="294">
        <v>0</v>
      </c>
      <c r="F6" s="294">
        <v>1.9000000000000001</v>
      </c>
      <c r="G6" s="294">
        <v>-5</v>
      </c>
      <c r="H6" s="294">
        <v>14.2</v>
      </c>
      <c r="I6" s="2">
        <v>0.11267605633802819</v>
      </c>
      <c r="J6" s="294">
        <v>0</v>
      </c>
      <c r="K6" s="300">
        <v>14.2</v>
      </c>
      <c r="L6" s="297">
        <v>0.11267605633802819</v>
      </c>
      <c r="M6" s="292"/>
      <c r="N6" s="314">
        <v>201</v>
      </c>
      <c r="O6" s="294" t="s">
        <v>151</v>
      </c>
      <c r="P6" s="295">
        <v>15.599999999999998</v>
      </c>
      <c r="Q6" s="295">
        <v>31.4</v>
      </c>
      <c r="R6" s="295">
        <v>0</v>
      </c>
      <c r="S6" s="295">
        <v>9.1999999999999993</v>
      </c>
      <c r="T6" s="295">
        <v>-25.000000000000004</v>
      </c>
      <c r="U6" s="295">
        <v>146</v>
      </c>
      <c r="V6" s="296">
        <v>0.10684931506849314</v>
      </c>
      <c r="W6" s="295">
        <v>0</v>
      </c>
      <c r="X6" s="295">
        <v>146</v>
      </c>
      <c r="Y6" s="297">
        <v>0.10684931506849314</v>
      </c>
    </row>
    <row r="7" spans="1:25" x14ac:dyDescent="0.2">
      <c r="A7" s="298" t="s">
        <v>18</v>
      </c>
      <c r="B7" s="299" t="s">
        <v>19</v>
      </c>
      <c r="C7" s="294">
        <v>6.3</v>
      </c>
      <c r="D7" s="294">
        <v>1.3</v>
      </c>
      <c r="E7" s="294">
        <v>0</v>
      </c>
      <c r="F7" s="294">
        <v>0</v>
      </c>
      <c r="G7" s="294">
        <v>5</v>
      </c>
      <c r="H7" s="294">
        <v>6.5</v>
      </c>
      <c r="I7" s="2">
        <v>0.96923076923076923</v>
      </c>
      <c r="J7" s="294">
        <v>0</v>
      </c>
      <c r="K7" s="300">
        <v>6.5</v>
      </c>
      <c r="L7" s="297">
        <v>0.96923076923076923</v>
      </c>
      <c r="M7" s="292"/>
      <c r="N7" s="314">
        <v>202</v>
      </c>
      <c r="O7" s="294" t="s">
        <v>152</v>
      </c>
      <c r="P7" s="295">
        <v>141.49999999999997</v>
      </c>
      <c r="Q7" s="295">
        <v>151.20000000000002</v>
      </c>
      <c r="R7" s="295">
        <v>72.7</v>
      </c>
      <c r="S7" s="295">
        <v>75.099999999999994</v>
      </c>
      <c r="T7" s="295">
        <v>-157.50000000000003</v>
      </c>
      <c r="U7" s="295">
        <v>1020.3</v>
      </c>
      <c r="V7" s="296">
        <v>0.13868470057826127</v>
      </c>
      <c r="W7" s="295">
        <v>38.300000000000004</v>
      </c>
      <c r="X7" s="295">
        <v>982</v>
      </c>
      <c r="Y7" s="297">
        <v>0.1440936863543788</v>
      </c>
    </row>
    <row r="8" spans="1:25" x14ac:dyDescent="0.2">
      <c r="A8" s="298" t="s">
        <v>20</v>
      </c>
      <c r="B8" s="299" t="s">
        <v>21</v>
      </c>
      <c r="C8" s="294">
        <v>16.899999999999999</v>
      </c>
      <c r="D8" s="294">
        <v>71.599999999999994</v>
      </c>
      <c r="E8" s="294">
        <v>0</v>
      </c>
      <c r="F8" s="294">
        <v>26.900000000000002</v>
      </c>
      <c r="G8" s="294">
        <v>-81.599999999999994</v>
      </c>
      <c r="H8" s="294">
        <v>269.5</v>
      </c>
      <c r="I8" s="2">
        <v>6.2708719851576986E-2</v>
      </c>
      <c r="J8" s="294">
        <v>0</v>
      </c>
      <c r="K8" s="300">
        <v>269.5</v>
      </c>
      <c r="L8" s="297">
        <v>6.2708719851576986E-2</v>
      </c>
      <c r="M8" s="292"/>
      <c r="N8" s="314">
        <v>301</v>
      </c>
      <c r="O8" s="294" t="s">
        <v>153</v>
      </c>
      <c r="P8" s="295">
        <v>105.19999999999997</v>
      </c>
      <c r="Q8" s="295">
        <v>75.3</v>
      </c>
      <c r="R8" s="295">
        <v>3.2</v>
      </c>
      <c r="S8" s="295">
        <v>1</v>
      </c>
      <c r="T8" s="295">
        <v>25.700000000000006</v>
      </c>
      <c r="U8" s="295">
        <v>127.49999999999997</v>
      </c>
      <c r="V8" s="296">
        <v>0.82509803921568625</v>
      </c>
      <c r="W8" s="295">
        <v>0</v>
      </c>
      <c r="X8" s="295">
        <v>127.49999999999997</v>
      </c>
      <c r="Y8" s="297">
        <v>0.82509803921568625</v>
      </c>
    </row>
    <row r="9" spans="1:25" x14ac:dyDescent="0.2">
      <c r="A9" s="298" t="s">
        <v>22</v>
      </c>
      <c r="B9" s="299" t="s">
        <v>23</v>
      </c>
      <c r="C9" s="294">
        <v>3.6</v>
      </c>
      <c r="D9" s="294">
        <v>1.3</v>
      </c>
      <c r="E9" s="294">
        <v>0</v>
      </c>
      <c r="F9" s="294">
        <v>0</v>
      </c>
      <c r="G9" s="294">
        <v>2.2999999999999998</v>
      </c>
      <c r="H9" s="294">
        <v>4.1999999999999993</v>
      </c>
      <c r="I9" s="2">
        <v>0.85714285714285732</v>
      </c>
      <c r="J9" s="294">
        <v>0</v>
      </c>
      <c r="K9" s="300">
        <v>4.1999999999999993</v>
      </c>
      <c r="L9" s="297">
        <v>0.85714285714285732</v>
      </c>
      <c r="M9" s="292"/>
      <c r="N9" s="314">
        <v>302</v>
      </c>
      <c r="O9" s="294" t="s">
        <v>154</v>
      </c>
      <c r="P9" s="295">
        <v>78.7</v>
      </c>
      <c r="Q9" s="295">
        <v>26.5</v>
      </c>
      <c r="R9" s="295">
        <v>0</v>
      </c>
      <c r="S9" s="295">
        <v>0</v>
      </c>
      <c r="T9" s="295">
        <v>52.2</v>
      </c>
      <c r="U9" s="295">
        <v>145.19999999999996</v>
      </c>
      <c r="V9" s="296">
        <v>0.54201101928374673</v>
      </c>
      <c r="W9" s="295">
        <v>0</v>
      </c>
      <c r="X9" s="295">
        <v>145.19999999999996</v>
      </c>
      <c r="Y9" s="297">
        <v>0.54201101928374673</v>
      </c>
    </row>
    <row r="10" spans="1:25" x14ac:dyDescent="0.2">
      <c r="A10" s="298" t="s">
        <v>24</v>
      </c>
      <c r="B10" s="299" t="s">
        <v>25</v>
      </c>
      <c r="C10" s="294">
        <v>11.7</v>
      </c>
      <c r="D10" s="294">
        <v>13.8</v>
      </c>
      <c r="E10" s="294">
        <v>0</v>
      </c>
      <c r="F10" s="294">
        <v>8.6999999999999993</v>
      </c>
      <c r="G10" s="294">
        <v>-10.8</v>
      </c>
      <c r="H10" s="294">
        <v>56.5</v>
      </c>
      <c r="I10" s="2">
        <v>0.2070796460176991</v>
      </c>
      <c r="J10" s="294">
        <v>0</v>
      </c>
      <c r="K10" s="300">
        <v>56.5</v>
      </c>
      <c r="L10" s="297">
        <v>0.2070796460176991</v>
      </c>
      <c r="M10" s="292"/>
      <c r="N10" s="314">
        <v>401</v>
      </c>
      <c r="O10" s="294" t="s">
        <v>93</v>
      </c>
      <c r="P10" s="295">
        <v>63.8</v>
      </c>
      <c r="Q10" s="295">
        <v>40.5</v>
      </c>
      <c r="R10" s="295">
        <v>1.5</v>
      </c>
      <c r="S10" s="295">
        <v>0</v>
      </c>
      <c r="T10" s="295">
        <v>21.799999999999994</v>
      </c>
      <c r="U10" s="295">
        <v>263.10000000000002</v>
      </c>
      <c r="V10" s="296">
        <v>0.24249334853667803</v>
      </c>
      <c r="W10" s="295">
        <v>0</v>
      </c>
      <c r="X10" s="295">
        <v>263.10000000000002</v>
      </c>
      <c r="Y10" s="297">
        <v>0.24249334853667803</v>
      </c>
    </row>
    <row r="11" spans="1:25" x14ac:dyDescent="0.2">
      <c r="A11" s="298" t="s">
        <v>26</v>
      </c>
      <c r="B11" s="299" t="s">
        <v>27</v>
      </c>
      <c r="C11" s="294">
        <v>203.8</v>
      </c>
      <c r="D11" s="294">
        <v>149.4</v>
      </c>
      <c r="E11" s="294">
        <v>1.3</v>
      </c>
      <c r="F11" s="294">
        <v>0</v>
      </c>
      <c r="G11" s="294">
        <v>53.099999999999994</v>
      </c>
      <c r="H11" s="294">
        <v>246.10000000000002</v>
      </c>
      <c r="I11" s="2">
        <v>0.82811865095489634</v>
      </c>
      <c r="J11" s="294">
        <v>0</v>
      </c>
      <c r="K11" s="300">
        <v>246.10000000000002</v>
      </c>
      <c r="L11" s="297">
        <v>0.82811865095489634</v>
      </c>
      <c r="M11" s="292"/>
      <c r="N11" s="314">
        <v>402</v>
      </c>
      <c r="O11" s="294" t="s">
        <v>155</v>
      </c>
      <c r="P11" s="295">
        <v>544.1</v>
      </c>
      <c r="Q11" s="295">
        <v>57.3</v>
      </c>
      <c r="R11" s="295">
        <v>16.7</v>
      </c>
      <c r="S11" s="295">
        <v>0</v>
      </c>
      <c r="T11" s="295">
        <v>470.1</v>
      </c>
      <c r="U11" s="295">
        <v>1466.4</v>
      </c>
      <c r="V11" s="296">
        <v>0.37104473540643751</v>
      </c>
      <c r="W11" s="295">
        <v>0</v>
      </c>
      <c r="X11" s="295">
        <v>1466.4</v>
      </c>
      <c r="Y11" s="297">
        <v>0.37104473540643751</v>
      </c>
    </row>
    <row r="12" spans="1:25" x14ac:dyDescent="0.2">
      <c r="A12" s="298" t="s">
        <v>28</v>
      </c>
      <c r="B12" s="299" t="s">
        <v>29</v>
      </c>
      <c r="C12" s="294">
        <v>7.9999999999999991</v>
      </c>
      <c r="D12" s="294">
        <v>3.7</v>
      </c>
      <c r="E12" s="294">
        <v>0</v>
      </c>
      <c r="F12" s="294">
        <v>0</v>
      </c>
      <c r="G12" s="294">
        <v>4.2999999999999989</v>
      </c>
      <c r="H12" s="294">
        <v>7.9999999999999991</v>
      </c>
      <c r="I12" s="2">
        <v>1</v>
      </c>
      <c r="J12" s="294">
        <v>0</v>
      </c>
      <c r="K12" s="300">
        <v>7.9999999999999991</v>
      </c>
      <c r="L12" s="297">
        <v>1</v>
      </c>
      <c r="M12" s="292"/>
      <c r="N12" s="314">
        <v>403</v>
      </c>
      <c r="O12" s="294" t="s">
        <v>156</v>
      </c>
      <c r="P12" s="295">
        <v>544.29999999999995</v>
      </c>
      <c r="Q12" s="295">
        <v>273.8</v>
      </c>
      <c r="R12" s="295">
        <v>66.400000000000006</v>
      </c>
      <c r="S12" s="295">
        <v>0</v>
      </c>
      <c r="T12" s="295">
        <v>204.1</v>
      </c>
      <c r="U12" s="295">
        <v>1227.0999999999999</v>
      </c>
      <c r="V12" s="296">
        <v>0.44356613152962271</v>
      </c>
      <c r="W12" s="295">
        <v>245.5</v>
      </c>
      <c r="X12" s="295">
        <v>981.59999999999991</v>
      </c>
      <c r="Y12" s="297">
        <v>0.55450285248573761</v>
      </c>
    </row>
    <row r="13" spans="1:25" x14ac:dyDescent="0.2">
      <c r="A13" s="298" t="s">
        <v>30</v>
      </c>
      <c r="B13" s="299" t="s">
        <v>31</v>
      </c>
      <c r="C13" s="294">
        <v>17.100000000000001</v>
      </c>
      <c r="D13" s="294">
        <v>8.1999999999999993</v>
      </c>
      <c r="E13" s="294">
        <v>0</v>
      </c>
      <c r="F13" s="294">
        <v>0</v>
      </c>
      <c r="G13" s="294">
        <v>8.9000000000000021</v>
      </c>
      <c r="H13" s="294">
        <v>21.5</v>
      </c>
      <c r="I13" s="2">
        <v>0.79534883720930238</v>
      </c>
      <c r="J13" s="294">
        <v>0</v>
      </c>
      <c r="K13" s="300">
        <v>21.5</v>
      </c>
      <c r="L13" s="297">
        <v>0.79534883720930238</v>
      </c>
      <c r="M13" s="292"/>
      <c r="N13" s="314">
        <v>404</v>
      </c>
      <c r="O13" s="294" t="s">
        <v>81</v>
      </c>
      <c r="P13" s="295">
        <v>29.300000000000004</v>
      </c>
      <c r="Q13" s="295">
        <v>13.4</v>
      </c>
      <c r="R13" s="295">
        <v>0.3</v>
      </c>
      <c r="S13" s="295">
        <v>0</v>
      </c>
      <c r="T13" s="295">
        <v>15.600000000000003</v>
      </c>
      <c r="U13" s="295">
        <v>774.30000000000007</v>
      </c>
      <c r="V13" s="296">
        <v>3.7840630246674417E-2</v>
      </c>
      <c r="W13" s="295">
        <v>0</v>
      </c>
      <c r="X13" s="295">
        <v>774.30000000000007</v>
      </c>
      <c r="Y13" s="297">
        <v>3.7840630246674417E-2</v>
      </c>
    </row>
    <row r="14" spans="1:25" x14ac:dyDescent="0.2">
      <c r="A14" s="298" t="s">
        <v>32</v>
      </c>
      <c r="B14" s="299" t="s">
        <v>33</v>
      </c>
      <c r="C14" s="294">
        <v>0.9</v>
      </c>
      <c r="D14" s="294">
        <v>1.4</v>
      </c>
      <c r="E14" s="294">
        <v>0</v>
      </c>
      <c r="F14" s="294">
        <v>0</v>
      </c>
      <c r="G14" s="294">
        <v>-0.49999999999999989</v>
      </c>
      <c r="H14" s="294">
        <v>63</v>
      </c>
      <c r="I14" s="2">
        <v>1.4285714285714285E-2</v>
      </c>
      <c r="J14" s="294">
        <v>2</v>
      </c>
      <c r="K14" s="300">
        <v>61</v>
      </c>
      <c r="L14" s="297">
        <v>1.4754098360655738E-2</v>
      </c>
      <c r="M14" s="292"/>
      <c r="N14" s="314">
        <v>501</v>
      </c>
      <c r="O14" s="294" t="s">
        <v>157</v>
      </c>
      <c r="P14" s="295">
        <v>11.600000000000001</v>
      </c>
      <c r="Q14" s="295">
        <v>5.6</v>
      </c>
      <c r="R14" s="295">
        <v>0</v>
      </c>
      <c r="S14" s="295">
        <v>0</v>
      </c>
      <c r="T14" s="295">
        <v>6.0000000000000009</v>
      </c>
      <c r="U14" s="295">
        <v>14.000000000000002</v>
      </c>
      <c r="V14" s="296">
        <v>0.82857142857142851</v>
      </c>
      <c r="W14" s="295">
        <v>0</v>
      </c>
      <c r="X14" s="295">
        <v>14.000000000000002</v>
      </c>
      <c r="Y14" s="297">
        <v>0.82857142857142851</v>
      </c>
    </row>
    <row r="15" spans="1:25" x14ac:dyDescent="0.2">
      <c r="A15" s="298" t="s">
        <v>34</v>
      </c>
      <c r="B15" s="299" t="s">
        <v>35</v>
      </c>
      <c r="C15" s="294">
        <v>11.499999999999998</v>
      </c>
      <c r="D15" s="294">
        <v>3.4</v>
      </c>
      <c r="E15" s="294">
        <v>0</v>
      </c>
      <c r="F15" s="294">
        <v>0</v>
      </c>
      <c r="G15" s="294">
        <v>8.0999999999999979</v>
      </c>
      <c r="H15" s="294">
        <v>11.499999999999998</v>
      </c>
      <c r="I15" s="2">
        <v>1</v>
      </c>
      <c r="J15" s="294">
        <v>0</v>
      </c>
      <c r="K15" s="300">
        <v>11.499999999999998</v>
      </c>
      <c r="L15" s="297">
        <v>1</v>
      </c>
      <c r="M15" s="292"/>
      <c r="N15" s="314">
        <v>502</v>
      </c>
      <c r="O15" s="294" t="s">
        <v>158</v>
      </c>
      <c r="P15" s="295">
        <v>0.4</v>
      </c>
      <c r="Q15" s="295">
        <v>0.1</v>
      </c>
      <c r="R15" s="295">
        <v>0</v>
      </c>
      <c r="S15" s="295">
        <v>0</v>
      </c>
      <c r="T15" s="295">
        <v>0.30000000000000004</v>
      </c>
      <c r="U15" s="295">
        <v>0.6</v>
      </c>
      <c r="V15" s="296">
        <v>0.66666666666666674</v>
      </c>
      <c r="W15" s="295">
        <v>0</v>
      </c>
      <c r="X15" s="295">
        <v>0.6</v>
      </c>
      <c r="Y15" s="297">
        <v>0.66666666666666674</v>
      </c>
    </row>
    <row r="16" spans="1:25" x14ac:dyDescent="0.2">
      <c r="A16" s="298" t="s">
        <v>36</v>
      </c>
      <c r="B16" s="299" t="s">
        <v>37</v>
      </c>
      <c r="C16" s="294">
        <v>145.80000000000001</v>
      </c>
      <c r="D16" s="294">
        <v>102.39999999999999</v>
      </c>
      <c r="E16" s="294">
        <v>0</v>
      </c>
      <c r="F16" s="294">
        <v>0</v>
      </c>
      <c r="G16" s="294">
        <v>43.40000000000002</v>
      </c>
      <c r="H16" s="294">
        <v>223.3</v>
      </c>
      <c r="I16" s="2">
        <v>0.65293327362292886</v>
      </c>
      <c r="J16" s="294">
        <v>4.2</v>
      </c>
      <c r="K16" s="300">
        <v>219.10000000000002</v>
      </c>
      <c r="L16" s="297">
        <v>0.66544956640803288</v>
      </c>
      <c r="M16" s="292"/>
      <c r="N16" s="314">
        <v>503</v>
      </c>
      <c r="O16" s="294" t="s">
        <v>159</v>
      </c>
      <c r="P16" s="295">
        <v>28.299999999999997</v>
      </c>
      <c r="Q16" s="295">
        <v>7.8</v>
      </c>
      <c r="R16" s="295">
        <v>0</v>
      </c>
      <c r="S16" s="295">
        <v>0</v>
      </c>
      <c r="T16" s="295">
        <v>20.5</v>
      </c>
      <c r="U16" s="295">
        <v>40.299999999999997</v>
      </c>
      <c r="V16" s="296">
        <v>0.70223325062034736</v>
      </c>
      <c r="W16" s="295">
        <v>0</v>
      </c>
      <c r="X16" s="295">
        <v>40.299999999999997</v>
      </c>
      <c r="Y16" s="297">
        <v>0.70223325062034736</v>
      </c>
    </row>
    <row r="17" spans="1:25" x14ac:dyDescent="0.2">
      <c r="A17" s="298" t="s">
        <v>38</v>
      </c>
      <c r="B17" s="299" t="s">
        <v>39</v>
      </c>
      <c r="C17" s="294">
        <v>30.699999999999996</v>
      </c>
      <c r="D17" s="294">
        <v>14.3</v>
      </c>
      <c r="E17" s="294">
        <v>0</v>
      </c>
      <c r="F17" s="294">
        <v>0</v>
      </c>
      <c r="G17" s="294">
        <v>16.399999999999995</v>
      </c>
      <c r="H17" s="294">
        <v>33.299999999999997</v>
      </c>
      <c r="I17" s="2">
        <v>0.92192192192192191</v>
      </c>
      <c r="J17" s="294">
        <v>0</v>
      </c>
      <c r="K17" s="300">
        <v>33.299999999999997</v>
      </c>
      <c r="L17" s="297">
        <v>0.92192192192192191</v>
      </c>
      <c r="M17" s="292"/>
      <c r="N17" s="314">
        <v>504</v>
      </c>
      <c r="O17" s="294" t="s">
        <v>160</v>
      </c>
      <c r="P17" s="295">
        <v>34.299999999999997</v>
      </c>
      <c r="Q17" s="295">
        <v>15.600000000000001</v>
      </c>
      <c r="R17" s="295">
        <v>0</v>
      </c>
      <c r="S17" s="295">
        <v>0</v>
      </c>
      <c r="T17" s="295">
        <v>18.7</v>
      </c>
      <c r="U17" s="295">
        <v>70.400000000000006</v>
      </c>
      <c r="V17" s="296">
        <v>0.48721590909090901</v>
      </c>
      <c r="W17" s="295">
        <v>0</v>
      </c>
      <c r="X17" s="295">
        <v>70.400000000000006</v>
      </c>
      <c r="Y17" s="297">
        <v>0.48721590909090901</v>
      </c>
    </row>
    <row r="18" spans="1:25" x14ac:dyDescent="0.2">
      <c r="A18" s="298" t="s">
        <v>40</v>
      </c>
      <c r="B18" s="299" t="s">
        <v>41</v>
      </c>
      <c r="C18" s="294">
        <v>4.5999999999999996</v>
      </c>
      <c r="D18" s="294">
        <v>1.4</v>
      </c>
      <c r="E18" s="294">
        <v>0</v>
      </c>
      <c r="F18" s="294">
        <v>0</v>
      </c>
      <c r="G18" s="294">
        <v>3.1999999999999997</v>
      </c>
      <c r="H18" s="294">
        <v>11.3</v>
      </c>
      <c r="I18" s="2">
        <v>0.40707964601769908</v>
      </c>
      <c r="J18" s="294">
        <v>0</v>
      </c>
      <c r="K18" s="300">
        <v>11.3</v>
      </c>
      <c r="L18" s="297">
        <v>0.40707964601769908</v>
      </c>
      <c r="M18" s="292"/>
      <c r="N18" s="314">
        <v>505</v>
      </c>
      <c r="O18" s="294" t="s">
        <v>161</v>
      </c>
      <c r="P18" s="295">
        <v>4.8999999999999995</v>
      </c>
      <c r="Q18" s="295">
        <v>1.4</v>
      </c>
      <c r="R18" s="295">
        <v>0</v>
      </c>
      <c r="S18" s="295">
        <v>0</v>
      </c>
      <c r="T18" s="295">
        <v>3.5</v>
      </c>
      <c r="U18" s="295">
        <v>11.600000000000001</v>
      </c>
      <c r="V18" s="296">
        <v>0.42241379310344818</v>
      </c>
      <c r="W18" s="295">
        <v>0</v>
      </c>
      <c r="X18" s="295">
        <v>11.600000000000001</v>
      </c>
      <c r="Y18" s="297">
        <v>0.42241379310344818</v>
      </c>
    </row>
    <row r="19" spans="1:25" x14ac:dyDescent="0.2">
      <c r="A19" s="298" t="s">
        <v>42</v>
      </c>
      <c r="B19" s="299" t="s">
        <v>43</v>
      </c>
      <c r="C19" s="294">
        <v>8.7000000000000011</v>
      </c>
      <c r="D19" s="294">
        <v>3</v>
      </c>
      <c r="E19" s="294">
        <v>0</v>
      </c>
      <c r="F19" s="294">
        <v>0</v>
      </c>
      <c r="G19" s="294">
        <v>5.7000000000000011</v>
      </c>
      <c r="H19" s="294">
        <v>9.3000000000000007</v>
      </c>
      <c r="I19" s="2">
        <v>0.93548387096774199</v>
      </c>
      <c r="J19" s="294">
        <v>0</v>
      </c>
      <c r="K19" s="300">
        <v>9.3000000000000007</v>
      </c>
      <c r="L19" s="297">
        <v>0.93548387096774199</v>
      </c>
      <c r="M19" s="292"/>
      <c r="N19" s="314">
        <v>506</v>
      </c>
      <c r="O19" s="294" t="s">
        <v>162</v>
      </c>
      <c r="P19" s="295">
        <v>10.8</v>
      </c>
      <c r="Q19" s="295">
        <v>3.6</v>
      </c>
      <c r="R19" s="295">
        <v>0</v>
      </c>
      <c r="S19" s="295">
        <v>0.1</v>
      </c>
      <c r="T19" s="295">
        <v>7.1000000000000005</v>
      </c>
      <c r="U19" s="295">
        <v>11.100000000000001</v>
      </c>
      <c r="V19" s="296">
        <v>0.97297297297297292</v>
      </c>
      <c r="W19" s="295">
        <v>0</v>
      </c>
      <c r="X19" s="295">
        <v>11.100000000000001</v>
      </c>
      <c r="Y19" s="297">
        <v>0.97297297297297292</v>
      </c>
    </row>
    <row r="20" spans="1:25" x14ac:dyDescent="0.2">
      <c r="A20" s="298" t="s">
        <v>44</v>
      </c>
      <c r="B20" s="299" t="s">
        <v>45</v>
      </c>
      <c r="C20" s="294">
        <v>576.80000000000007</v>
      </c>
      <c r="D20" s="294">
        <v>78.5</v>
      </c>
      <c r="E20" s="294">
        <v>16.7</v>
      </c>
      <c r="F20" s="294">
        <v>0</v>
      </c>
      <c r="G20" s="294">
        <v>481.60000000000008</v>
      </c>
      <c r="H20" s="294">
        <v>1633</v>
      </c>
      <c r="I20" s="2">
        <v>0.35321494182486224</v>
      </c>
      <c r="J20" s="294">
        <v>4.6999999999999993</v>
      </c>
      <c r="K20" s="300">
        <v>1628.3</v>
      </c>
      <c r="L20" s="297">
        <v>0.35423447767610394</v>
      </c>
      <c r="M20" s="292"/>
      <c r="N20" s="314">
        <v>507</v>
      </c>
      <c r="O20" s="294" t="s">
        <v>163</v>
      </c>
      <c r="P20" s="295">
        <v>42.7</v>
      </c>
      <c r="Q20" s="295">
        <v>13.700000000000001</v>
      </c>
      <c r="R20" s="295">
        <v>0</v>
      </c>
      <c r="S20" s="295">
        <v>2.7</v>
      </c>
      <c r="T20" s="295">
        <v>26.299999999999997</v>
      </c>
      <c r="U20" s="295">
        <v>63.3</v>
      </c>
      <c r="V20" s="296">
        <v>0.67456556082148511</v>
      </c>
      <c r="W20" s="295">
        <v>0</v>
      </c>
      <c r="X20" s="295">
        <v>63.3</v>
      </c>
      <c r="Y20" s="297">
        <v>0.67456556082148511</v>
      </c>
    </row>
    <row r="21" spans="1:25" x14ac:dyDescent="0.2">
      <c r="A21" s="298" t="s">
        <v>46</v>
      </c>
      <c r="B21" s="299" t="s">
        <v>47</v>
      </c>
      <c r="C21" s="294">
        <v>30.4</v>
      </c>
      <c r="D21" s="294">
        <v>19.8</v>
      </c>
      <c r="E21" s="294">
        <v>0</v>
      </c>
      <c r="F21" s="294">
        <v>0</v>
      </c>
      <c r="G21" s="294">
        <v>10.599999999999998</v>
      </c>
      <c r="H21" s="294">
        <v>30.4</v>
      </c>
      <c r="I21" s="2">
        <v>1</v>
      </c>
      <c r="J21" s="294">
        <v>0</v>
      </c>
      <c r="K21" s="300">
        <v>30.4</v>
      </c>
      <c r="L21" s="297">
        <v>1</v>
      </c>
      <c r="M21" s="292"/>
      <c r="N21" s="314">
        <v>508</v>
      </c>
      <c r="O21" s="294" t="s">
        <v>164</v>
      </c>
      <c r="P21" s="295">
        <v>20</v>
      </c>
      <c r="Q21" s="295">
        <v>30.599999999999994</v>
      </c>
      <c r="R21" s="295">
        <v>0</v>
      </c>
      <c r="S21" s="295">
        <v>9.3000000000000007</v>
      </c>
      <c r="T21" s="295">
        <v>-19.900000000000006</v>
      </c>
      <c r="U21" s="295">
        <v>107.99999999999999</v>
      </c>
      <c r="V21" s="296">
        <v>0.1851851851851852</v>
      </c>
      <c r="W21" s="295">
        <v>0</v>
      </c>
      <c r="X21" s="295">
        <v>107.99999999999999</v>
      </c>
      <c r="Y21" s="297">
        <v>0.1851851851851852</v>
      </c>
    </row>
    <row r="22" spans="1:25" x14ac:dyDescent="0.2">
      <c r="A22" s="298" t="s">
        <v>48</v>
      </c>
      <c r="B22" s="299" t="s">
        <v>49</v>
      </c>
      <c r="C22" s="294">
        <v>0.4</v>
      </c>
      <c r="D22" s="294">
        <v>9.6999999999999993</v>
      </c>
      <c r="E22" s="294">
        <v>0</v>
      </c>
      <c r="F22" s="294">
        <v>2.3000000000000003</v>
      </c>
      <c r="G22" s="294">
        <v>-11.6</v>
      </c>
      <c r="H22" s="294">
        <v>36.4</v>
      </c>
      <c r="I22" s="2">
        <v>1.098901098901099E-2</v>
      </c>
      <c r="J22" s="294">
        <v>0</v>
      </c>
      <c r="K22" s="300">
        <v>36.4</v>
      </c>
      <c r="L22" s="297">
        <v>1.098901098901099E-2</v>
      </c>
      <c r="M22" s="292"/>
      <c r="N22" s="314">
        <v>509</v>
      </c>
      <c r="O22" s="294" t="s">
        <v>165</v>
      </c>
      <c r="P22" s="295">
        <v>50.4</v>
      </c>
      <c r="Q22" s="295">
        <v>17.100000000000001</v>
      </c>
      <c r="R22" s="295">
        <v>0</v>
      </c>
      <c r="S22" s="295">
        <v>4.6999999999999993</v>
      </c>
      <c r="T22" s="295">
        <v>28.599999999999998</v>
      </c>
      <c r="U22" s="295">
        <v>69.3</v>
      </c>
      <c r="V22" s="296">
        <v>0.72727272727272729</v>
      </c>
      <c r="W22" s="295">
        <v>0</v>
      </c>
      <c r="X22" s="295">
        <v>69.3</v>
      </c>
      <c r="Y22" s="297">
        <v>0.72727272727272729</v>
      </c>
    </row>
    <row r="23" spans="1:25" x14ac:dyDescent="0.2">
      <c r="A23" s="298" t="s">
        <v>50</v>
      </c>
      <c r="B23" s="299" t="s">
        <v>51</v>
      </c>
      <c r="C23" s="294">
        <v>3.4000000000000004</v>
      </c>
      <c r="D23" s="294">
        <v>2.2000000000000002</v>
      </c>
      <c r="E23" s="294">
        <v>0</v>
      </c>
      <c r="F23" s="294">
        <v>0</v>
      </c>
      <c r="G23" s="294">
        <v>1.2000000000000002</v>
      </c>
      <c r="H23" s="294">
        <v>3.4000000000000004</v>
      </c>
      <c r="I23" s="2">
        <v>1</v>
      </c>
      <c r="J23" s="294">
        <v>0</v>
      </c>
      <c r="K23" s="300">
        <v>3.4000000000000004</v>
      </c>
      <c r="L23" s="297">
        <v>1</v>
      </c>
      <c r="M23" s="292"/>
      <c r="N23" s="314">
        <v>510</v>
      </c>
      <c r="O23" s="294" t="s">
        <v>166</v>
      </c>
      <c r="P23" s="295">
        <v>2</v>
      </c>
      <c r="Q23" s="295">
        <v>3.2</v>
      </c>
      <c r="R23" s="295">
        <v>0</v>
      </c>
      <c r="S23" s="295">
        <v>1.3</v>
      </c>
      <c r="T23" s="295">
        <v>-2.5</v>
      </c>
      <c r="U23" s="295">
        <v>26.2</v>
      </c>
      <c r="V23" s="296">
        <v>7.6335877862595422E-2</v>
      </c>
      <c r="W23" s="295">
        <v>0</v>
      </c>
      <c r="X23" s="295">
        <v>26.2</v>
      </c>
      <c r="Y23" s="297">
        <v>7.6335877862595422E-2</v>
      </c>
    </row>
    <row r="24" spans="1:25" x14ac:dyDescent="0.2">
      <c r="A24" s="298" t="s">
        <v>52</v>
      </c>
      <c r="B24" s="299" t="s">
        <v>53</v>
      </c>
      <c r="C24" s="294">
        <v>6.6</v>
      </c>
      <c r="D24" s="294">
        <v>6</v>
      </c>
      <c r="E24" s="294">
        <v>0</v>
      </c>
      <c r="F24" s="294">
        <v>0.5</v>
      </c>
      <c r="G24" s="294">
        <v>9.9999999999999645E-2</v>
      </c>
      <c r="H24" s="294">
        <v>13.3</v>
      </c>
      <c r="I24" s="2">
        <v>0.49624060150375937</v>
      </c>
      <c r="J24" s="294">
        <v>0</v>
      </c>
      <c r="K24" s="300">
        <v>13.3</v>
      </c>
      <c r="L24" s="297">
        <v>0.49624060150375937</v>
      </c>
      <c r="M24" s="292"/>
      <c r="N24" s="314">
        <v>511</v>
      </c>
      <c r="O24" s="294" t="s">
        <v>167</v>
      </c>
      <c r="P24" s="295">
        <v>158.5</v>
      </c>
      <c r="Q24" s="295">
        <v>44.3</v>
      </c>
      <c r="R24" s="295">
        <v>0</v>
      </c>
      <c r="S24" s="295">
        <v>39.5</v>
      </c>
      <c r="T24" s="295">
        <v>74.699999999999989</v>
      </c>
      <c r="U24" s="295">
        <v>438.40000000000003</v>
      </c>
      <c r="V24" s="296">
        <v>0.36154197080291967</v>
      </c>
      <c r="W24" s="295">
        <v>0</v>
      </c>
      <c r="X24" s="295">
        <v>438.40000000000003</v>
      </c>
      <c r="Y24" s="297">
        <v>0.36154197080291967</v>
      </c>
    </row>
    <row r="25" spans="1:25" x14ac:dyDescent="0.2">
      <c r="A25" s="298" t="s">
        <v>54</v>
      </c>
      <c r="B25" s="299" t="s">
        <v>55</v>
      </c>
      <c r="C25" s="294">
        <v>72.400000000000006</v>
      </c>
      <c r="D25" s="294">
        <v>40.500000000000007</v>
      </c>
      <c r="E25" s="294">
        <v>0</v>
      </c>
      <c r="F25" s="294">
        <v>0</v>
      </c>
      <c r="G25" s="294">
        <v>31.9</v>
      </c>
      <c r="H25" s="294">
        <v>75.2</v>
      </c>
      <c r="I25" s="2">
        <v>0.9627659574468086</v>
      </c>
      <c r="J25" s="294">
        <v>0</v>
      </c>
      <c r="K25" s="300">
        <v>75.2</v>
      </c>
      <c r="L25" s="297">
        <v>0.9627659574468086</v>
      </c>
      <c r="M25" s="292"/>
      <c r="N25" s="314">
        <v>601</v>
      </c>
      <c r="O25" s="294" t="s">
        <v>168</v>
      </c>
      <c r="P25" s="295">
        <v>1.7000000000000002</v>
      </c>
      <c r="Q25" s="295">
        <v>32.4</v>
      </c>
      <c r="R25" s="295">
        <v>0</v>
      </c>
      <c r="S25" s="295">
        <v>1.8</v>
      </c>
      <c r="T25" s="295">
        <v>-32.5</v>
      </c>
      <c r="U25" s="295">
        <v>61.099999999999994</v>
      </c>
      <c r="V25" s="296">
        <v>2.782324058919804E-2</v>
      </c>
      <c r="W25" s="295">
        <v>0</v>
      </c>
      <c r="X25" s="295">
        <v>61.099999999999994</v>
      </c>
      <c r="Y25" s="297">
        <v>2.782324058919804E-2</v>
      </c>
    </row>
    <row r="26" spans="1:25" x14ac:dyDescent="0.2">
      <c r="A26" s="298" t="s">
        <v>56</v>
      </c>
      <c r="B26" s="294" t="s">
        <v>57</v>
      </c>
      <c r="C26" s="294">
        <v>3.6000000000000005</v>
      </c>
      <c r="D26" s="294">
        <v>0.89999999999999991</v>
      </c>
      <c r="E26" s="294">
        <v>0</v>
      </c>
      <c r="F26" s="294">
        <v>0</v>
      </c>
      <c r="G26" s="294">
        <v>2.7000000000000006</v>
      </c>
      <c r="H26" s="294">
        <v>3.8000000000000007</v>
      </c>
      <c r="I26" s="2">
        <v>0.94736842105263153</v>
      </c>
      <c r="J26" s="294">
        <v>0</v>
      </c>
      <c r="K26" s="300">
        <v>3.8000000000000007</v>
      </c>
      <c r="L26" s="297">
        <v>0.94736842105263153</v>
      </c>
      <c r="M26" s="292"/>
      <c r="N26" s="314">
        <v>602</v>
      </c>
      <c r="O26" s="294" t="s">
        <v>169</v>
      </c>
      <c r="P26" s="295">
        <v>35.799999999999997</v>
      </c>
      <c r="Q26" s="295">
        <v>14.8</v>
      </c>
      <c r="R26" s="295">
        <v>0</v>
      </c>
      <c r="S26" s="295">
        <v>3.4000000000000004</v>
      </c>
      <c r="T26" s="295">
        <v>17.599999999999994</v>
      </c>
      <c r="U26" s="295">
        <v>115.10000000000001</v>
      </c>
      <c r="V26" s="296">
        <v>0.31103388357949602</v>
      </c>
      <c r="W26" s="295">
        <v>0</v>
      </c>
      <c r="X26" s="295">
        <v>115.10000000000001</v>
      </c>
      <c r="Y26" s="297">
        <v>0.31103388357949602</v>
      </c>
    </row>
    <row r="27" spans="1:25" x14ac:dyDescent="0.2">
      <c r="A27" s="298" t="s">
        <v>58</v>
      </c>
      <c r="B27" s="299" t="s">
        <v>59</v>
      </c>
      <c r="C27" s="294">
        <v>3.4000000000000004</v>
      </c>
      <c r="D27" s="294">
        <v>1.9000000000000001</v>
      </c>
      <c r="E27" s="294">
        <v>0</v>
      </c>
      <c r="F27" s="294">
        <v>0</v>
      </c>
      <c r="G27" s="294">
        <v>1.5000000000000002</v>
      </c>
      <c r="H27" s="294">
        <v>4.4999999999999991</v>
      </c>
      <c r="I27" s="2">
        <v>0.75555555555555576</v>
      </c>
      <c r="J27" s="294">
        <v>0</v>
      </c>
      <c r="K27" s="300">
        <v>4.4999999999999991</v>
      </c>
      <c r="L27" s="297">
        <v>0.75555555555555576</v>
      </c>
      <c r="M27" s="292"/>
      <c r="N27" s="314">
        <v>603</v>
      </c>
      <c r="O27" s="294" t="s">
        <v>170</v>
      </c>
      <c r="P27" s="295">
        <v>36.5</v>
      </c>
      <c r="Q27" s="295">
        <v>37.4</v>
      </c>
      <c r="R27" s="295">
        <v>0</v>
      </c>
      <c r="S27" s="295">
        <v>4.4000000000000004</v>
      </c>
      <c r="T27" s="295">
        <v>-5.2999999999999989</v>
      </c>
      <c r="U27" s="295">
        <v>96.6</v>
      </c>
      <c r="V27" s="296">
        <v>0.37784679089026918</v>
      </c>
      <c r="W27" s="295">
        <v>0</v>
      </c>
      <c r="X27" s="295">
        <v>96.6</v>
      </c>
      <c r="Y27" s="297">
        <v>0.37784679089026918</v>
      </c>
    </row>
    <row r="28" spans="1:25" x14ac:dyDescent="0.2">
      <c r="A28" s="298" t="s">
        <v>60</v>
      </c>
      <c r="B28" s="299" t="s">
        <v>61</v>
      </c>
      <c r="C28" s="294">
        <v>53.699999999999989</v>
      </c>
      <c r="D28" s="294">
        <v>33.699999999999996</v>
      </c>
      <c r="E28" s="294">
        <v>0</v>
      </c>
      <c r="F28" s="294">
        <v>0</v>
      </c>
      <c r="G28" s="294">
        <v>19.999999999999993</v>
      </c>
      <c r="H28" s="294">
        <v>53.699999999999989</v>
      </c>
      <c r="I28" s="2">
        <v>1</v>
      </c>
      <c r="J28" s="294">
        <v>0</v>
      </c>
      <c r="K28" s="300">
        <v>53.699999999999989</v>
      </c>
      <c r="L28" s="297">
        <v>1</v>
      </c>
      <c r="M28" s="292"/>
      <c r="N28" s="314">
        <v>604</v>
      </c>
      <c r="O28" s="294" t="s">
        <v>171</v>
      </c>
      <c r="P28" s="295">
        <v>9.8000000000000007</v>
      </c>
      <c r="Q28" s="295">
        <v>16.399999999999999</v>
      </c>
      <c r="R28" s="295">
        <v>0</v>
      </c>
      <c r="S28" s="295">
        <v>6.7000000000000011</v>
      </c>
      <c r="T28" s="295">
        <v>-13.300000000000002</v>
      </c>
      <c r="U28" s="295">
        <v>50.699999999999996</v>
      </c>
      <c r="V28" s="296">
        <v>0.19329388560157795</v>
      </c>
      <c r="W28" s="295">
        <v>0.1</v>
      </c>
      <c r="X28" s="295">
        <v>50.599999999999994</v>
      </c>
      <c r="Y28" s="297">
        <v>0.19367588932806329</v>
      </c>
    </row>
    <row r="29" spans="1:25" x14ac:dyDescent="0.2">
      <c r="A29" s="298" t="s">
        <v>62</v>
      </c>
      <c r="B29" s="299" t="s">
        <v>63</v>
      </c>
      <c r="C29" s="294">
        <v>3.6999999999999997</v>
      </c>
      <c r="D29" s="294">
        <v>5</v>
      </c>
      <c r="E29" s="294">
        <v>0</v>
      </c>
      <c r="F29" s="294">
        <v>0.6</v>
      </c>
      <c r="G29" s="294">
        <v>-1.9</v>
      </c>
      <c r="H29" s="294">
        <v>26.100000000000005</v>
      </c>
      <c r="I29" s="2">
        <v>0.14176245210727967</v>
      </c>
      <c r="J29" s="294">
        <v>0</v>
      </c>
      <c r="K29" s="300">
        <v>26.100000000000005</v>
      </c>
      <c r="L29" s="297">
        <v>0.14176245210727967</v>
      </c>
      <c r="M29" s="292"/>
      <c r="N29" s="314">
        <v>605</v>
      </c>
      <c r="O29" s="294" t="s">
        <v>172</v>
      </c>
      <c r="P29" s="295">
        <v>0</v>
      </c>
      <c r="Q29" s="295">
        <v>1</v>
      </c>
      <c r="R29" s="295">
        <v>0</v>
      </c>
      <c r="S29" s="295">
        <v>0</v>
      </c>
      <c r="T29" s="295">
        <v>-1</v>
      </c>
      <c r="U29" s="295">
        <v>1.1000000000000001</v>
      </c>
      <c r="V29" s="296">
        <v>0</v>
      </c>
      <c r="W29" s="295">
        <v>0</v>
      </c>
      <c r="X29" s="295">
        <v>1.1000000000000001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6.7</v>
      </c>
      <c r="D30" s="294">
        <v>8.6</v>
      </c>
      <c r="E30" s="294">
        <v>0</v>
      </c>
      <c r="F30" s="294">
        <v>6.1</v>
      </c>
      <c r="G30" s="294">
        <v>-7.9999999999999991</v>
      </c>
      <c r="H30" s="294">
        <v>26.600000000000005</v>
      </c>
      <c r="I30" s="2">
        <v>0.25187969924812026</v>
      </c>
      <c r="J30" s="294">
        <v>2.5</v>
      </c>
      <c r="K30" s="300">
        <v>24.100000000000005</v>
      </c>
      <c r="L30" s="297">
        <v>0.27800829875518668</v>
      </c>
      <c r="M30" s="292"/>
      <c r="N30" s="314">
        <v>606</v>
      </c>
      <c r="O30" s="294" t="s">
        <v>173</v>
      </c>
      <c r="P30" s="295">
        <v>21.9</v>
      </c>
      <c r="Q30" s="295">
        <v>14.1</v>
      </c>
      <c r="R30" s="295">
        <v>0</v>
      </c>
      <c r="S30" s="295">
        <v>0</v>
      </c>
      <c r="T30" s="295">
        <v>7.8</v>
      </c>
      <c r="U30" s="295">
        <v>24.7</v>
      </c>
      <c r="V30" s="296">
        <v>0.88663967611336025</v>
      </c>
      <c r="W30" s="295">
        <v>0</v>
      </c>
      <c r="X30" s="295">
        <v>24.7</v>
      </c>
      <c r="Y30" s="297">
        <v>0.88663967611336025</v>
      </c>
    </row>
    <row r="31" spans="1:25" x14ac:dyDescent="0.2">
      <c r="A31" s="298" t="s">
        <v>66</v>
      </c>
      <c r="B31" s="299" t="s">
        <v>67</v>
      </c>
      <c r="C31" s="294">
        <v>83</v>
      </c>
      <c r="D31" s="294">
        <v>14.8</v>
      </c>
      <c r="E31" s="294">
        <v>41.4</v>
      </c>
      <c r="F31" s="294">
        <v>0</v>
      </c>
      <c r="G31" s="294">
        <v>26.799999999999997</v>
      </c>
      <c r="H31" s="294">
        <v>594.9</v>
      </c>
      <c r="I31" s="2">
        <v>0.13951924693225753</v>
      </c>
      <c r="J31" s="294">
        <v>245.5</v>
      </c>
      <c r="K31" s="300">
        <v>349.4</v>
      </c>
      <c r="L31" s="297">
        <v>0.23755008586147683</v>
      </c>
      <c r="M31" s="292"/>
      <c r="N31" s="314">
        <v>607</v>
      </c>
      <c r="O31" s="294" t="s">
        <v>174</v>
      </c>
      <c r="P31" s="295">
        <v>83.600000000000009</v>
      </c>
      <c r="Q31" s="295">
        <v>45.4</v>
      </c>
      <c r="R31" s="295">
        <v>0</v>
      </c>
      <c r="S31" s="295">
        <v>2</v>
      </c>
      <c r="T31" s="295">
        <v>36.200000000000003</v>
      </c>
      <c r="U31" s="295">
        <v>132.6</v>
      </c>
      <c r="V31" s="296">
        <v>0.63046757164404232</v>
      </c>
      <c r="W31" s="295">
        <v>0</v>
      </c>
      <c r="X31" s="295">
        <v>132.6</v>
      </c>
      <c r="Y31" s="297">
        <v>0.63046757164404232</v>
      </c>
    </row>
    <row r="32" spans="1:25" x14ac:dyDescent="0.2">
      <c r="A32" s="298" t="s">
        <v>68</v>
      </c>
      <c r="B32" s="299" t="s">
        <v>69</v>
      </c>
      <c r="C32" s="294">
        <v>20.900000000000002</v>
      </c>
      <c r="D32" s="294">
        <v>20.5</v>
      </c>
      <c r="E32" s="294">
        <v>0</v>
      </c>
      <c r="F32" s="294">
        <v>8.7000000000000011</v>
      </c>
      <c r="G32" s="294">
        <v>-8.3000000000000007</v>
      </c>
      <c r="H32" s="294">
        <v>119.2</v>
      </c>
      <c r="I32" s="2">
        <v>0.17533557046979867</v>
      </c>
      <c r="J32" s="294">
        <v>0</v>
      </c>
      <c r="K32" s="300">
        <v>119.2</v>
      </c>
      <c r="L32" s="297">
        <v>0.17533557046979867</v>
      </c>
      <c r="M32" s="292"/>
      <c r="N32" s="314">
        <v>608</v>
      </c>
      <c r="O32" s="294" t="s">
        <v>175</v>
      </c>
      <c r="P32" s="295">
        <v>51.599999999999994</v>
      </c>
      <c r="Q32" s="295">
        <v>14.7</v>
      </c>
      <c r="R32" s="295">
        <v>0</v>
      </c>
      <c r="S32" s="295">
        <v>0</v>
      </c>
      <c r="T32" s="295">
        <v>36.9</v>
      </c>
      <c r="U32" s="295">
        <v>51.599999999999994</v>
      </c>
      <c r="V32" s="296">
        <v>1</v>
      </c>
      <c r="W32" s="295">
        <v>0</v>
      </c>
      <c r="X32" s="295">
        <v>51.599999999999994</v>
      </c>
      <c r="Y32" s="297">
        <v>1</v>
      </c>
    </row>
    <row r="33" spans="1:25" x14ac:dyDescent="0.2">
      <c r="A33" s="298" t="s">
        <v>70</v>
      </c>
      <c r="B33" s="299" t="s">
        <v>71</v>
      </c>
      <c r="C33" s="294">
        <v>6.4</v>
      </c>
      <c r="D33" s="294">
        <v>2</v>
      </c>
      <c r="E33" s="294">
        <v>0</v>
      </c>
      <c r="F33" s="294">
        <v>0</v>
      </c>
      <c r="G33" s="294">
        <v>4.4000000000000004</v>
      </c>
      <c r="H33" s="294">
        <v>9.6999999999999993</v>
      </c>
      <c r="I33" s="2">
        <v>0.65979381443298979</v>
      </c>
      <c r="J33" s="294">
        <v>0</v>
      </c>
      <c r="K33" s="300">
        <v>9.6999999999999993</v>
      </c>
      <c r="L33" s="297">
        <v>0.65979381443298979</v>
      </c>
      <c r="M33" s="292"/>
      <c r="N33" s="314">
        <v>609</v>
      </c>
      <c r="O33" s="294" t="s">
        <v>176</v>
      </c>
      <c r="P33" s="295">
        <v>80.90000000000002</v>
      </c>
      <c r="Q33" s="295">
        <v>47.800000000000004</v>
      </c>
      <c r="R33" s="295">
        <v>0</v>
      </c>
      <c r="S33" s="295">
        <v>0</v>
      </c>
      <c r="T33" s="295">
        <v>33.1</v>
      </c>
      <c r="U33" s="295">
        <v>81.100000000000023</v>
      </c>
      <c r="V33" s="296">
        <v>0.99753390875462389</v>
      </c>
      <c r="W33" s="295">
        <v>0</v>
      </c>
      <c r="X33" s="295">
        <v>81.100000000000023</v>
      </c>
      <c r="Y33" s="297">
        <v>0.99753390875462389</v>
      </c>
    </row>
    <row r="34" spans="1:25" x14ac:dyDescent="0.2">
      <c r="A34" s="298" t="s">
        <v>72</v>
      </c>
      <c r="B34" s="299" t="s">
        <v>73</v>
      </c>
      <c r="C34" s="294">
        <v>384.80000000000013</v>
      </c>
      <c r="D34" s="294">
        <v>203.70000000000002</v>
      </c>
      <c r="E34" s="294">
        <v>43.2</v>
      </c>
      <c r="F34" s="294">
        <v>0</v>
      </c>
      <c r="G34" s="294">
        <v>137.90000000000009</v>
      </c>
      <c r="H34" s="294">
        <v>671.70000000000039</v>
      </c>
      <c r="I34" s="2">
        <v>0.57287479529551866</v>
      </c>
      <c r="J34" s="294">
        <v>0.5</v>
      </c>
      <c r="K34" s="300">
        <v>671.20000000000039</v>
      </c>
      <c r="L34" s="297">
        <v>0.57330154946364709</v>
      </c>
      <c r="M34" s="292"/>
      <c r="N34" s="314">
        <v>610</v>
      </c>
      <c r="O34" s="294" t="s">
        <v>177</v>
      </c>
      <c r="P34" s="295">
        <v>10.399999999999999</v>
      </c>
      <c r="Q34" s="295">
        <v>7</v>
      </c>
      <c r="R34" s="295">
        <v>0</v>
      </c>
      <c r="S34" s="295">
        <v>0</v>
      </c>
      <c r="T34" s="295">
        <v>3.4000000000000004</v>
      </c>
      <c r="U34" s="295">
        <v>10.999999999999998</v>
      </c>
      <c r="V34" s="296">
        <v>0.94545454545454544</v>
      </c>
      <c r="W34" s="295">
        <v>0</v>
      </c>
      <c r="X34" s="295">
        <v>10.999999999999998</v>
      </c>
      <c r="Y34" s="297">
        <v>0.94545454545454544</v>
      </c>
    </row>
    <row r="35" spans="1:25" x14ac:dyDescent="0.2">
      <c r="A35" s="298" t="s">
        <v>74</v>
      </c>
      <c r="B35" s="299" t="s">
        <v>75</v>
      </c>
      <c r="C35" s="294">
        <v>159.5</v>
      </c>
      <c r="D35" s="294">
        <v>42.699999999999996</v>
      </c>
      <c r="E35" s="294">
        <v>0</v>
      </c>
      <c r="F35" s="294">
        <v>35.1</v>
      </c>
      <c r="G35" s="294">
        <v>81.7</v>
      </c>
      <c r="H35" s="294">
        <v>391</v>
      </c>
      <c r="I35" s="2">
        <v>0.40792838874680309</v>
      </c>
      <c r="J35" s="294">
        <v>0.1</v>
      </c>
      <c r="K35" s="300">
        <v>390.9</v>
      </c>
      <c r="L35" s="297">
        <v>0.40803274494755692</v>
      </c>
      <c r="M35" s="292"/>
      <c r="N35" s="314">
        <v>701</v>
      </c>
      <c r="O35" s="294" t="s">
        <v>178</v>
      </c>
      <c r="P35" s="295">
        <v>1.5</v>
      </c>
      <c r="Q35" s="295">
        <v>1</v>
      </c>
      <c r="R35" s="295">
        <v>0</v>
      </c>
      <c r="S35" s="295">
        <v>0</v>
      </c>
      <c r="T35" s="295">
        <v>0.5</v>
      </c>
      <c r="U35" s="295">
        <v>1.5</v>
      </c>
      <c r="V35" s="296">
        <v>1</v>
      </c>
      <c r="W35" s="295">
        <v>0</v>
      </c>
      <c r="X35" s="295">
        <v>1.5</v>
      </c>
      <c r="Y35" s="297">
        <v>1</v>
      </c>
    </row>
    <row r="36" spans="1:25" x14ac:dyDescent="0.2">
      <c r="A36" s="298" t="s">
        <v>76</v>
      </c>
      <c r="B36" s="299" t="s">
        <v>77</v>
      </c>
      <c r="C36" s="294">
        <v>5.8999999999999995</v>
      </c>
      <c r="D36" s="294">
        <v>5.6</v>
      </c>
      <c r="E36" s="294">
        <v>0</v>
      </c>
      <c r="F36" s="294">
        <v>0</v>
      </c>
      <c r="G36" s="294">
        <v>0.29999999999999982</v>
      </c>
      <c r="H36" s="294">
        <v>8.6</v>
      </c>
      <c r="I36" s="2">
        <v>0.68604651162790697</v>
      </c>
      <c r="J36" s="294">
        <v>0</v>
      </c>
      <c r="K36" s="300">
        <v>8.6</v>
      </c>
      <c r="L36" s="297">
        <v>0.68604651162790697</v>
      </c>
      <c r="M36" s="292"/>
      <c r="N36" s="314">
        <v>702</v>
      </c>
      <c r="O36" s="294" t="s">
        <v>179</v>
      </c>
      <c r="P36" s="295">
        <v>3.1999999999999997</v>
      </c>
      <c r="Q36" s="295">
        <v>6.8</v>
      </c>
      <c r="R36" s="295">
        <v>1.3</v>
      </c>
      <c r="S36" s="295">
        <v>0</v>
      </c>
      <c r="T36" s="295">
        <v>-4.8999999999999995</v>
      </c>
      <c r="U36" s="295">
        <v>12.1</v>
      </c>
      <c r="V36" s="296">
        <v>0.26446280991735538</v>
      </c>
      <c r="W36" s="295">
        <v>0</v>
      </c>
      <c r="X36" s="295">
        <v>12.1</v>
      </c>
      <c r="Y36" s="297">
        <v>0.26446280991735538</v>
      </c>
    </row>
    <row r="37" spans="1:25" x14ac:dyDescent="0.2">
      <c r="A37" s="298" t="s">
        <v>78</v>
      </c>
      <c r="B37" s="299" t="s">
        <v>79</v>
      </c>
      <c r="C37" s="294">
        <v>343.00000000000011</v>
      </c>
      <c r="D37" s="294">
        <v>168.79999999999998</v>
      </c>
      <c r="E37" s="294">
        <v>21.999999999999996</v>
      </c>
      <c r="F37" s="294">
        <v>0</v>
      </c>
      <c r="G37" s="294">
        <v>152.20000000000013</v>
      </c>
      <c r="H37" s="294">
        <v>505.5000000000004</v>
      </c>
      <c r="I37" s="2">
        <v>0.67853610286844679</v>
      </c>
      <c r="J37" s="294">
        <v>6.9</v>
      </c>
      <c r="K37" s="300">
        <v>498.60000000000042</v>
      </c>
      <c r="L37" s="297">
        <v>0.68792619334135541</v>
      </c>
      <c r="M37" s="292"/>
      <c r="N37" s="314">
        <v>703</v>
      </c>
      <c r="O37" s="294" t="s">
        <v>180</v>
      </c>
      <c r="P37" s="295">
        <v>35.799999999999997</v>
      </c>
      <c r="Q37" s="295">
        <v>16.2</v>
      </c>
      <c r="R37" s="295">
        <v>0</v>
      </c>
      <c r="S37" s="295">
        <v>0</v>
      </c>
      <c r="T37" s="295">
        <v>19.599999999999998</v>
      </c>
      <c r="U37" s="295">
        <v>35.9</v>
      </c>
      <c r="V37" s="296">
        <v>0.99721448467966567</v>
      </c>
      <c r="W37" s="295">
        <v>0</v>
      </c>
      <c r="X37" s="295">
        <v>35.9</v>
      </c>
      <c r="Y37" s="297">
        <v>0.99721448467966567</v>
      </c>
    </row>
    <row r="38" spans="1:25" x14ac:dyDescent="0.2">
      <c r="A38" s="298" t="s">
        <v>80</v>
      </c>
      <c r="B38" s="299" t="s">
        <v>81</v>
      </c>
      <c r="C38" s="294">
        <v>19.000000000000004</v>
      </c>
      <c r="D38" s="294">
        <v>14.5</v>
      </c>
      <c r="E38" s="294">
        <v>0</v>
      </c>
      <c r="F38" s="294">
        <v>0</v>
      </c>
      <c r="G38" s="294">
        <v>4.5000000000000036</v>
      </c>
      <c r="H38" s="294">
        <v>595.20000000000005</v>
      </c>
      <c r="I38" s="2">
        <v>3.1922043010752695E-2</v>
      </c>
      <c r="J38" s="294">
        <v>0</v>
      </c>
      <c r="K38" s="300">
        <v>595.20000000000005</v>
      </c>
      <c r="L38" s="297">
        <v>3.1922043010752695E-2</v>
      </c>
      <c r="M38" s="292"/>
      <c r="N38" s="314">
        <v>704</v>
      </c>
      <c r="O38" s="294" t="s">
        <v>181</v>
      </c>
      <c r="P38" s="295">
        <v>155.30000000000001</v>
      </c>
      <c r="Q38" s="295">
        <v>113.39999999999999</v>
      </c>
      <c r="R38" s="295">
        <v>0</v>
      </c>
      <c r="S38" s="295">
        <v>0</v>
      </c>
      <c r="T38" s="295">
        <v>41.900000000000006</v>
      </c>
      <c r="U38" s="295">
        <v>188.8</v>
      </c>
      <c r="V38" s="296">
        <v>0.82256355932203395</v>
      </c>
      <c r="W38" s="295">
        <v>0</v>
      </c>
      <c r="X38" s="295">
        <v>188.8</v>
      </c>
      <c r="Y38" s="297">
        <v>0.82256355932203395</v>
      </c>
    </row>
    <row r="39" spans="1:25" x14ac:dyDescent="0.2">
      <c r="A39" s="298" t="s">
        <v>82</v>
      </c>
      <c r="B39" s="299" t="s">
        <v>83</v>
      </c>
      <c r="C39" s="294">
        <v>0</v>
      </c>
      <c r="D39" s="294">
        <v>3.8</v>
      </c>
      <c r="E39" s="294">
        <v>0</v>
      </c>
      <c r="F39" s="294">
        <v>1.9</v>
      </c>
      <c r="G39" s="294">
        <v>-5.6999999999999993</v>
      </c>
      <c r="H39" s="294">
        <v>75.099999999999994</v>
      </c>
      <c r="I39" s="2">
        <v>0</v>
      </c>
      <c r="J39" s="294">
        <v>0</v>
      </c>
      <c r="K39" s="300">
        <v>75.099999999999994</v>
      </c>
      <c r="L39" s="297">
        <v>0</v>
      </c>
      <c r="M39" s="292"/>
      <c r="N39" s="314">
        <v>705</v>
      </c>
      <c r="O39" s="294" t="s">
        <v>182</v>
      </c>
      <c r="P39" s="295">
        <v>44.8</v>
      </c>
      <c r="Q39" s="295">
        <v>28.9</v>
      </c>
      <c r="R39" s="295">
        <v>0</v>
      </c>
      <c r="S39" s="295">
        <v>0</v>
      </c>
      <c r="T39" s="295">
        <v>15.899999999999999</v>
      </c>
      <c r="U39" s="295">
        <v>46.399999999999991</v>
      </c>
      <c r="V39" s="296">
        <v>0.9655172413793105</v>
      </c>
      <c r="W39" s="295">
        <v>0</v>
      </c>
      <c r="X39" s="295">
        <v>46.399999999999991</v>
      </c>
      <c r="Y39" s="297">
        <v>0.9655172413793105</v>
      </c>
    </row>
    <row r="40" spans="1:25" x14ac:dyDescent="0.2">
      <c r="A40" s="298" t="s">
        <v>84</v>
      </c>
      <c r="B40" s="299" t="s">
        <v>85</v>
      </c>
      <c r="C40" s="294">
        <v>70.399999999999991</v>
      </c>
      <c r="D40" s="294">
        <v>46</v>
      </c>
      <c r="E40" s="294">
        <v>0</v>
      </c>
      <c r="F40" s="294">
        <v>7.5</v>
      </c>
      <c r="G40" s="294">
        <v>16.899999999999991</v>
      </c>
      <c r="H40" s="294">
        <v>201.5</v>
      </c>
      <c r="I40" s="2">
        <v>0.349379652605459</v>
      </c>
      <c r="J40" s="294">
        <v>0</v>
      </c>
      <c r="K40" s="300">
        <v>201.5</v>
      </c>
      <c r="L40" s="297">
        <v>0.349379652605459</v>
      </c>
      <c r="M40" s="292"/>
      <c r="N40" s="314">
        <v>706</v>
      </c>
      <c r="O40" s="294" t="s">
        <v>183</v>
      </c>
      <c r="P40" s="295">
        <v>87.8</v>
      </c>
      <c r="Q40" s="295">
        <v>42.4</v>
      </c>
      <c r="R40" s="295">
        <v>0</v>
      </c>
      <c r="S40" s="295">
        <v>0</v>
      </c>
      <c r="T40" s="295">
        <v>45.4</v>
      </c>
      <c r="U40" s="295">
        <v>91.8</v>
      </c>
      <c r="V40" s="296">
        <v>0.95642701525054463</v>
      </c>
      <c r="W40" s="295">
        <v>0</v>
      </c>
      <c r="X40" s="295">
        <v>91.8</v>
      </c>
      <c r="Y40" s="297">
        <v>0.95642701525054463</v>
      </c>
    </row>
    <row r="41" spans="1:25" x14ac:dyDescent="0.2">
      <c r="A41" s="298" t="s">
        <v>86</v>
      </c>
      <c r="B41" s="299" t="s">
        <v>87</v>
      </c>
      <c r="C41" s="294">
        <v>28.000000000000004</v>
      </c>
      <c r="D41" s="294">
        <v>12.1</v>
      </c>
      <c r="E41" s="294">
        <v>0</v>
      </c>
      <c r="F41" s="294">
        <v>0</v>
      </c>
      <c r="G41" s="294">
        <v>15.900000000000004</v>
      </c>
      <c r="H41" s="294">
        <v>47.7</v>
      </c>
      <c r="I41" s="2">
        <v>0.58700209643605872</v>
      </c>
      <c r="J41" s="294">
        <v>0</v>
      </c>
      <c r="K41" s="300">
        <v>47.7</v>
      </c>
      <c r="L41" s="297">
        <v>0.58700209643605872</v>
      </c>
      <c r="M41" s="292"/>
      <c r="N41" s="314">
        <v>707</v>
      </c>
      <c r="O41" s="294" t="s">
        <v>184</v>
      </c>
      <c r="P41" s="295">
        <v>9.1999999999999993</v>
      </c>
      <c r="Q41" s="295">
        <v>8.3999999999999986</v>
      </c>
      <c r="R41" s="295">
        <v>0</v>
      </c>
      <c r="S41" s="295">
        <v>0</v>
      </c>
      <c r="T41" s="295">
        <v>0.80000000000000049</v>
      </c>
      <c r="U41" s="295">
        <v>13.5</v>
      </c>
      <c r="V41" s="296">
        <v>0.68148148148148147</v>
      </c>
      <c r="W41" s="295">
        <v>0</v>
      </c>
      <c r="X41" s="295">
        <v>13.5</v>
      </c>
      <c r="Y41" s="297">
        <v>0.68148148148148147</v>
      </c>
    </row>
    <row r="42" spans="1:25" x14ac:dyDescent="0.2">
      <c r="A42" s="298" t="s">
        <v>88</v>
      </c>
      <c r="B42" s="299" t="s">
        <v>89</v>
      </c>
      <c r="C42" s="294">
        <v>6.5</v>
      </c>
      <c r="D42" s="294">
        <v>6.8999999999999995</v>
      </c>
      <c r="E42" s="294">
        <v>0</v>
      </c>
      <c r="F42" s="294">
        <v>4.5</v>
      </c>
      <c r="G42" s="294">
        <v>-4.8999999999999986</v>
      </c>
      <c r="H42" s="294">
        <v>87.6</v>
      </c>
      <c r="I42" s="2">
        <v>7.4200913242009142E-2</v>
      </c>
      <c r="J42" s="294">
        <v>0</v>
      </c>
      <c r="K42" s="300">
        <v>87.6</v>
      </c>
      <c r="L42" s="297">
        <v>7.4200913242009142E-2</v>
      </c>
      <c r="M42" s="292"/>
      <c r="N42" s="314">
        <v>708</v>
      </c>
      <c r="O42" s="294" t="s">
        <v>185</v>
      </c>
      <c r="P42" s="295">
        <v>15.5</v>
      </c>
      <c r="Q42" s="295">
        <v>18.299999999999997</v>
      </c>
      <c r="R42" s="295">
        <v>0</v>
      </c>
      <c r="S42" s="295">
        <v>0</v>
      </c>
      <c r="T42" s="295">
        <v>-2.7999999999999985</v>
      </c>
      <c r="U42" s="295">
        <v>21.5</v>
      </c>
      <c r="V42" s="296">
        <v>0.72093023255813948</v>
      </c>
      <c r="W42" s="295">
        <v>0</v>
      </c>
      <c r="X42" s="295">
        <v>21.5</v>
      </c>
      <c r="Y42" s="297">
        <v>0.72093023255813948</v>
      </c>
    </row>
    <row r="43" spans="1:25" x14ac:dyDescent="0.2">
      <c r="A43" s="298" t="s">
        <v>90</v>
      </c>
      <c r="B43" s="299" t="s">
        <v>91</v>
      </c>
      <c r="C43" s="294">
        <v>50.5</v>
      </c>
      <c r="D43" s="294">
        <v>14.399999999999999</v>
      </c>
      <c r="E43" s="294">
        <v>0</v>
      </c>
      <c r="F43" s="294">
        <v>0</v>
      </c>
      <c r="G43" s="294">
        <v>36.1</v>
      </c>
      <c r="H43" s="294">
        <v>97.3</v>
      </c>
      <c r="I43" s="2">
        <v>0.5190133607399795</v>
      </c>
      <c r="J43" s="294">
        <v>0</v>
      </c>
      <c r="K43" s="300">
        <v>97.3</v>
      </c>
      <c r="L43" s="297">
        <v>0.5190133607399795</v>
      </c>
      <c r="M43" s="292"/>
      <c r="N43" s="314">
        <v>709</v>
      </c>
      <c r="O43" s="294" t="s">
        <v>186</v>
      </c>
      <c r="P43" s="295">
        <v>26.9</v>
      </c>
      <c r="Q43" s="295">
        <v>13.2</v>
      </c>
      <c r="R43" s="295">
        <v>0</v>
      </c>
      <c r="S43" s="295">
        <v>0</v>
      </c>
      <c r="T43" s="295">
        <v>13.7</v>
      </c>
      <c r="U43" s="295">
        <v>31.1</v>
      </c>
      <c r="V43" s="296">
        <v>0.86495176848874589</v>
      </c>
      <c r="W43" s="295">
        <v>0</v>
      </c>
      <c r="X43" s="295">
        <v>31.1</v>
      </c>
      <c r="Y43" s="297">
        <v>0.86495176848874589</v>
      </c>
    </row>
    <row r="44" spans="1:25" x14ac:dyDescent="0.2">
      <c r="A44" s="298" t="s">
        <v>92</v>
      </c>
      <c r="B44" s="299" t="s">
        <v>93</v>
      </c>
      <c r="C44" s="294">
        <v>117.79999999999998</v>
      </c>
      <c r="D44" s="294">
        <v>113.99999999999999</v>
      </c>
      <c r="E44" s="294">
        <v>74.7</v>
      </c>
      <c r="F44" s="294">
        <v>15.7</v>
      </c>
      <c r="G44" s="294">
        <v>-86.6</v>
      </c>
      <c r="H44" s="294">
        <v>422.09999999999997</v>
      </c>
      <c r="I44" s="2">
        <v>0.27908078654347307</v>
      </c>
      <c r="J44" s="294">
        <v>0</v>
      </c>
      <c r="K44" s="300">
        <v>422.09999999999997</v>
      </c>
      <c r="L44" s="297">
        <v>0.27908078654347307</v>
      </c>
      <c r="M44" s="292"/>
      <c r="N44" s="314">
        <v>710</v>
      </c>
      <c r="O44" s="294" t="s">
        <v>187</v>
      </c>
      <c r="P44" s="295">
        <v>83.300000000000011</v>
      </c>
      <c r="Q44" s="295">
        <v>56.800000000000004</v>
      </c>
      <c r="R44" s="295">
        <v>0</v>
      </c>
      <c r="S44" s="295">
        <v>0</v>
      </c>
      <c r="T44" s="295">
        <v>26.500000000000004</v>
      </c>
      <c r="U44" s="295">
        <v>141.80000000000001</v>
      </c>
      <c r="V44" s="296">
        <v>0.58744710860366722</v>
      </c>
      <c r="W44" s="295">
        <v>0</v>
      </c>
      <c r="X44" s="295">
        <v>141.80000000000001</v>
      </c>
      <c r="Y44" s="297">
        <v>0.58744710860366722</v>
      </c>
    </row>
    <row r="45" spans="1:25" x14ac:dyDescent="0.2">
      <c r="A45" s="298" t="s">
        <v>94</v>
      </c>
      <c r="B45" s="299" t="s">
        <v>95</v>
      </c>
      <c r="C45" s="294">
        <v>21.700000000000003</v>
      </c>
      <c r="D45" s="294">
        <v>17.8</v>
      </c>
      <c r="E45" s="294">
        <v>0</v>
      </c>
      <c r="F45" s="294">
        <v>0</v>
      </c>
      <c r="G45" s="294">
        <v>3.9000000000000021</v>
      </c>
      <c r="H45" s="294">
        <v>31.8</v>
      </c>
      <c r="I45" s="2">
        <v>0.68238993710691831</v>
      </c>
      <c r="J45" s="294">
        <v>0</v>
      </c>
      <c r="K45" s="300">
        <v>31.8</v>
      </c>
      <c r="L45" s="297">
        <v>0.68238993710691831</v>
      </c>
      <c r="M45" s="292"/>
      <c r="N45" s="314">
        <v>801</v>
      </c>
      <c r="O45" s="294" t="s">
        <v>43</v>
      </c>
      <c r="P45" s="295">
        <v>9.1</v>
      </c>
      <c r="Q45" s="295">
        <v>2.6</v>
      </c>
      <c r="R45" s="295">
        <v>0</v>
      </c>
      <c r="S45" s="295">
        <v>0</v>
      </c>
      <c r="T45" s="295">
        <v>6.5000000000000009</v>
      </c>
      <c r="U45" s="295">
        <v>9.1</v>
      </c>
      <c r="V45" s="296">
        <v>1</v>
      </c>
      <c r="W45" s="295">
        <v>0</v>
      </c>
      <c r="X45" s="295">
        <v>9.1</v>
      </c>
      <c r="Y45" s="297">
        <v>1</v>
      </c>
    </row>
    <row r="46" spans="1:25" x14ac:dyDescent="0.2">
      <c r="A46" s="298" t="s">
        <v>96</v>
      </c>
      <c r="B46" s="299" t="s">
        <v>97</v>
      </c>
      <c r="C46" s="294">
        <v>22</v>
      </c>
      <c r="D46" s="294">
        <v>8.6999999999999993</v>
      </c>
      <c r="E46" s="294">
        <v>0</v>
      </c>
      <c r="F46" s="294">
        <v>0</v>
      </c>
      <c r="G46" s="294">
        <v>13.3</v>
      </c>
      <c r="H46" s="294">
        <v>63.399999999999991</v>
      </c>
      <c r="I46" s="2">
        <v>0.34700315457413256</v>
      </c>
      <c r="J46" s="294">
        <v>0</v>
      </c>
      <c r="K46" s="300">
        <v>63.399999999999991</v>
      </c>
      <c r="L46" s="297">
        <v>0.34700315457413256</v>
      </c>
      <c r="M46" s="292"/>
      <c r="N46" s="314">
        <v>802</v>
      </c>
      <c r="O46" s="294" t="s">
        <v>11</v>
      </c>
      <c r="P46" s="295">
        <v>16.600000000000001</v>
      </c>
      <c r="Q46" s="295">
        <v>4.7</v>
      </c>
      <c r="R46" s="295">
        <v>0</v>
      </c>
      <c r="S46" s="295">
        <v>5</v>
      </c>
      <c r="T46" s="295">
        <v>6.8999999999999995</v>
      </c>
      <c r="U46" s="295">
        <v>22.3</v>
      </c>
      <c r="V46" s="296">
        <v>0.74439461883408076</v>
      </c>
      <c r="W46" s="295">
        <v>2.5</v>
      </c>
      <c r="X46" s="295">
        <v>19.8</v>
      </c>
      <c r="Y46" s="297">
        <v>0.83838383838383845</v>
      </c>
    </row>
    <row r="47" spans="1:25" x14ac:dyDescent="0.2">
      <c r="A47" s="298" t="s">
        <v>98</v>
      </c>
      <c r="B47" s="299" t="s">
        <v>99</v>
      </c>
      <c r="C47" s="294">
        <v>0.89999999999999991</v>
      </c>
      <c r="D47" s="294">
        <v>0.8</v>
      </c>
      <c r="E47" s="294">
        <v>0</v>
      </c>
      <c r="F47" s="294">
        <v>0</v>
      </c>
      <c r="G47" s="294">
        <v>9.9999999999999867E-2</v>
      </c>
      <c r="H47" s="294">
        <v>1</v>
      </c>
      <c r="I47" s="2">
        <v>0.89999999999999991</v>
      </c>
      <c r="J47" s="294">
        <v>0</v>
      </c>
      <c r="K47" s="300">
        <v>1</v>
      </c>
      <c r="L47" s="297">
        <v>0.89999999999999991</v>
      </c>
      <c r="M47" s="292"/>
      <c r="N47" s="314">
        <v>901</v>
      </c>
      <c r="O47" s="294" t="s">
        <v>188</v>
      </c>
      <c r="P47" s="295">
        <v>10.5</v>
      </c>
      <c r="Q47" s="295">
        <v>4.8999999999999995</v>
      </c>
      <c r="R47" s="295">
        <v>0</v>
      </c>
      <c r="S47" s="295">
        <v>0</v>
      </c>
      <c r="T47" s="295">
        <v>5.6</v>
      </c>
      <c r="U47" s="295">
        <v>11.6</v>
      </c>
      <c r="V47" s="296">
        <v>0.90517241379310343</v>
      </c>
      <c r="W47" s="295">
        <v>0</v>
      </c>
      <c r="X47" s="295">
        <v>11.6</v>
      </c>
      <c r="Y47" s="297">
        <v>0.90517241379310343</v>
      </c>
    </row>
    <row r="48" spans="1:25" x14ac:dyDescent="0.2">
      <c r="A48" s="298" t="s">
        <v>100</v>
      </c>
      <c r="B48" s="299" t="s">
        <v>101</v>
      </c>
      <c r="C48" s="294">
        <v>10.7</v>
      </c>
      <c r="D48" s="294">
        <v>5.8999999999999995</v>
      </c>
      <c r="E48" s="294">
        <v>0</v>
      </c>
      <c r="F48" s="294">
        <v>0</v>
      </c>
      <c r="G48" s="294">
        <v>4.8</v>
      </c>
      <c r="H48" s="294">
        <v>17.3</v>
      </c>
      <c r="I48" s="2">
        <v>0.61849710982658956</v>
      </c>
      <c r="J48" s="294">
        <v>0</v>
      </c>
      <c r="K48" s="300">
        <v>17.3</v>
      </c>
      <c r="L48" s="297">
        <v>0.61849710982658956</v>
      </c>
      <c r="M48" s="292"/>
      <c r="N48" s="314">
        <v>902</v>
      </c>
      <c r="O48" s="294" t="s">
        <v>189</v>
      </c>
      <c r="P48" s="295">
        <v>14.700000000000001</v>
      </c>
      <c r="Q48" s="295">
        <v>5.3999999999999995</v>
      </c>
      <c r="R48" s="295">
        <v>0</v>
      </c>
      <c r="S48" s="295">
        <v>0</v>
      </c>
      <c r="T48" s="295">
        <v>9.3000000000000007</v>
      </c>
      <c r="U48" s="295">
        <v>15</v>
      </c>
      <c r="V48" s="296">
        <v>0.98000000000000009</v>
      </c>
      <c r="W48" s="295">
        <v>0</v>
      </c>
      <c r="X48" s="295">
        <v>15</v>
      </c>
      <c r="Y48" s="297">
        <v>0.98000000000000009</v>
      </c>
    </row>
    <row r="49" spans="1:25" x14ac:dyDescent="0.2">
      <c r="A49" s="298" t="s">
        <v>102</v>
      </c>
      <c r="B49" s="299" t="s">
        <v>103</v>
      </c>
      <c r="C49" s="294">
        <v>20.799999999999997</v>
      </c>
      <c r="D49" s="294">
        <v>19</v>
      </c>
      <c r="E49" s="294">
        <v>0</v>
      </c>
      <c r="F49" s="294">
        <v>7.9</v>
      </c>
      <c r="G49" s="294">
        <v>-6.1000000000000014</v>
      </c>
      <c r="H49" s="294">
        <v>96.5</v>
      </c>
      <c r="I49" s="2">
        <v>0.21554404145077719</v>
      </c>
      <c r="J49" s="294">
        <v>0</v>
      </c>
      <c r="K49" s="300">
        <v>96.5</v>
      </c>
      <c r="L49" s="297">
        <v>0.21554404145077719</v>
      </c>
      <c r="M49" s="292"/>
      <c r="N49" s="314">
        <v>903</v>
      </c>
      <c r="O49" s="294" t="s">
        <v>190</v>
      </c>
      <c r="P49" s="295">
        <v>4.0000000000000009</v>
      </c>
      <c r="Q49" s="295">
        <v>0.1</v>
      </c>
      <c r="R49" s="295">
        <v>0</v>
      </c>
      <c r="S49" s="295">
        <v>0</v>
      </c>
      <c r="T49" s="295">
        <v>3.9000000000000008</v>
      </c>
      <c r="U49" s="295">
        <v>4.0000000000000009</v>
      </c>
      <c r="V49" s="296">
        <v>1</v>
      </c>
      <c r="W49" s="295">
        <v>0</v>
      </c>
      <c r="X49" s="295">
        <v>4.0000000000000009</v>
      </c>
      <c r="Y49" s="297">
        <v>1</v>
      </c>
    </row>
    <row r="50" spans="1:25" x14ac:dyDescent="0.2">
      <c r="A50" s="298" t="s">
        <v>104</v>
      </c>
      <c r="B50" s="299" t="s">
        <v>105</v>
      </c>
      <c r="C50" s="294">
        <v>35.099999999999994</v>
      </c>
      <c r="D50" s="294">
        <v>17.799999999999997</v>
      </c>
      <c r="E50" s="294">
        <v>0</v>
      </c>
      <c r="F50" s="294">
        <v>4.4000000000000004</v>
      </c>
      <c r="G50" s="294">
        <v>12.899999999999999</v>
      </c>
      <c r="H50" s="294">
        <v>112.3</v>
      </c>
      <c r="I50" s="2">
        <v>0.31255565449688333</v>
      </c>
      <c r="J50" s="294">
        <v>31.2</v>
      </c>
      <c r="K50" s="300">
        <v>81.099999999999994</v>
      </c>
      <c r="L50" s="297">
        <v>0.43279901356350181</v>
      </c>
      <c r="M50" s="292"/>
      <c r="N50" s="314">
        <v>904</v>
      </c>
      <c r="O50" s="294" t="s">
        <v>191</v>
      </c>
      <c r="P50" s="295">
        <v>19.200000000000003</v>
      </c>
      <c r="Q50" s="295">
        <v>13.600000000000001</v>
      </c>
      <c r="R50" s="295">
        <v>0</v>
      </c>
      <c r="S50" s="295">
        <v>0</v>
      </c>
      <c r="T50" s="295">
        <v>5.5999999999999979</v>
      </c>
      <c r="U50" s="295">
        <v>94.199999999999989</v>
      </c>
      <c r="V50" s="296">
        <v>0.20382165605095548</v>
      </c>
      <c r="W50" s="295">
        <v>8.9</v>
      </c>
      <c r="X50" s="295">
        <v>85.299999999999983</v>
      </c>
      <c r="Y50" s="297">
        <v>0.22508792497069174</v>
      </c>
    </row>
    <row r="51" spans="1:25" x14ac:dyDescent="0.2">
      <c r="A51" s="298" t="s">
        <v>106</v>
      </c>
      <c r="B51" s="299" t="s">
        <v>107</v>
      </c>
      <c r="C51" s="294">
        <v>117.10000000000001</v>
      </c>
      <c r="D51" s="294">
        <v>50.500000000000007</v>
      </c>
      <c r="E51" s="294">
        <v>0</v>
      </c>
      <c r="F51" s="294">
        <v>0</v>
      </c>
      <c r="G51" s="294">
        <v>66.599999999999994</v>
      </c>
      <c r="H51" s="294">
        <v>151.09999999999997</v>
      </c>
      <c r="I51" s="2">
        <v>0.77498345466578444</v>
      </c>
      <c r="J51" s="294">
        <v>0</v>
      </c>
      <c r="K51" s="300">
        <v>151.09999999999997</v>
      </c>
      <c r="L51" s="297">
        <v>0.77498345466578444</v>
      </c>
      <c r="M51" s="292"/>
      <c r="N51" s="314">
        <v>905</v>
      </c>
      <c r="O51" s="294" t="s">
        <v>192</v>
      </c>
      <c r="P51" s="295">
        <v>89.5</v>
      </c>
      <c r="Q51" s="295">
        <v>33.400000000000006</v>
      </c>
      <c r="R51" s="295">
        <v>4.7</v>
      </c>
      <c r="S51" s="295">
        <v>0</v>
      </c>
      <c r="T51" s="295">
        <v>51.4</v>
      </c>
      <c r="U51" s="295">
        <v>101.99999999999999</v>
      </c>
      <c r="V51" s="296">
        <v>0.87745098039215697</v>
      </c>
      <c r="W51" s="295">
        <v>6.4</v>
      </c>
      <c r="X51" s="295">
        <v>95.59999999999998</v>
      </c>
      <c r="Y51" s="297">
        <v>0.9361924686192471</v>
      </c>
    </row>
    <row r="52" spans="1:25" x14ac:dyDescent="0.2">
      <c r="A52" s="298" t="s">
        <v>108</v>
      </c>
      <c r="B52" s="299" t="s">
        <v>109</v>
      </c>
      <c r="C52" s="294">
        <v>7.2</v>
      </c>
      <c r="D52" s="294">
        <v>6.3999999999999995</v>
      </c>
      <c r="E52" s="294">
        <v>0</v>
      </c>
      <c r="F52" s="294">
        <v>1.6</v>
      </c>
      <c r="G52" s="294">
        <v>-0.79999999999999982</v>
      </c>
      <c r="H52" s="294">
        <v>23.499999999999996</v>
      </c>
      <c r="I52" s="2">
        <v>0.30638297872340431</v>
      </c>
      <c r="J52" s="294">
        <v>0</v>
      </c>
      <c r="K52" s="300">
        <v>23.499999999999996</v>
      </c>
      <c r="L52" s="297">
        <v>0.30638297872340431</v>
      </c>
      <c r="M52" s="292"/>
      <c r="N52" s="314">
        <v>1001</v>
      </c>
      <c r="O52" s="294" t="s">
        <v>193</v>
      </c>
      <c r="P52" s="295">
        <v>13.399999999999997</v>
      </c>
      <c r="Q52" s="295">
        <v>4.6999999999999993</v>
      </c>
      <c r="R52" s="295">
        <v>3</v>
      </c>
      <c r="S52" s="295">
        <v>0</v>
      </c>
      <c r="T52" s="295">
        <v>5.6999999999999966</v>
      </c>
      <c r="U52" s="295">
        <v>16.400000000000002</v>
      </c>
      <c r="V52" s="296">
        <v>0.81707317073170704</v>
      </c>
      <c r="W52" s="295">
        <v>0</v>
      </c>
      <c r="X52" s="295">
        <v>16.400000000000002</v>
      </c>
      <c r="Y52" s="297">
        <v>0.81707317073170704</v>
      </c>
    </row>
    <row r="53" spans="1:25" x14ac:dyDescent="0.2">
      <c r="A53" s="298" t="s">
        <v>110</v>
      </c>
      <c r="B53" s="299" t="s">
        <v>111</v>
      </c>
      <c r="C53" s="294">
        <v>16.5</v>
      </c>
      <c r="D53" s="294">
        <v>5.6999999999999993</v>
      </c>
      <c r="E53" s="294">
        <v>0</v>
      </c>
      <c r="F53" s="294">
        <v>0</v>
      </c>
      <c r="G53" s="294">
        <v>10.8</v>
      </c>
      <c r="H53" s="294">
        <v>18</v>
      </c>
      <c r="I53" s="2">
        <v>0.91666666666666663</v>
      </c>
      <c r="J53" s="294">
        <v>0</v>
      </c>
      <c r="K53" s="300">
        <v>18</v>
      </c>
      <c r="L53" s="297">
        <v>0.91666666666666663</v>
      </c>
      <c r="M53" s="292"/>
      <c r="N53" s="314">
        <v>1002</v>
      </c>
      <c r="O53" s="294" t="s">
        <v>194</v>
      </c>
      <c r="P53" s="295">
        <v>133</v>
      </c>
      <c r="Q53" s="295">
        <v>70.900000000000006</v>
      </c>
      <c r="R53" s="295">
        <v>32.200000000000003</v>
      </c>
      <c r="S53" s="295">
        <v>0</v>
      </c>
      <c r="T53" s="295">
        <v>29.900000000000002</v>
      </c>
      <c r="U53" s="295">
        <v>226</v>
      </c>
      <c r="V53" s="296">
        <v>0.58849557522123896</v>
      </c>
      <c r="W53" s="295">
        <v>0</v>
      </c>
      <c r="X53" s="295">
        <v>226</v>
      </c>
      <c r="Y53" s="297">
        <v>0.58849557522123896</v>
      </c>
    </row>
    <row r="54" spans="1:25" x14ac:dyDescent="0.2">
      <c r="A54" s="298" t="s">
        <v>112</v>
      </c>
      <c r="B54" s="299" t="s">
        <v>113</v>
      </c>
      <c r="C54" s="294">
        <v>1.9000000000000001</v>
      </c>
      <c r="D54" s="294">
        <v>1.3000000000000003</v>
      </c>
      <c r="E54" s="294">
        <v>0</v>
      </c>
      <c r="F54" s="294">
        <v>0</v>
      </c>
      <c r="G54" s="294">
        <v>0.59999999999999987</v>
      </c>
      <c r="H54" s="294">
        <v>3.6</v>
      </c>
      <c r="I54" s="2">
        <v>0.52777777777777779</v>
      </c>
      <c r="J54" s="294">
        <v>0</v>
      </c>
      <c r="K54" s="300">
        <v>3.6</v>
      </c>
      <c r="L54" s="297">
        <v>0.52777777777777779</v>
      </c>
      <c r="M54" s="292"/>
      <c r="N54" s="314">
        <v>1003</v>
      </c>
      <c r="O54" s="294" t="s">
        <v>195</v>
      </c>
      <c r="P54" s="295">
        <v>1.8000000000000003</v>
      </c>
      <c r="Q54" s="295">
        <v>0.7</v>
      </c>
      <c r="R54" s="295">
        <v>0</v>
      </c>
      <c r="S54" s="295">
        <v>0</v>
      </c>
      <c r="T54" s="295">
        <v>1.1000000000000003</v>
      </c>
      <c r="U54" s="295">
        <v>1.9000000000000004</v>
      </c>
      <c r="V54" s="296">
        <v>0.94736842105263153</v>
      </c>
      <c r="W54" s="295">
        <v>0</v>
      </c>
      <c r="X54" s="295">
        <v>1.9000000000000004</v>
      </c>
      <c r="Y54" s="297">
        <v>0.94736842105263153</v>
      </c>
    </row>
    <row r="55" spans="1:25" x14ac:dyDescent="0.2">
      <c r="A55" s="298" t="s">
        <v>114</v>
      </c>
      <c r="B55" s="299" t="s">
        <v>115</v>
      </c>
      <c r="C55" s="294">
        <v>99.899999999999977</v>
      </c>
      <c r="D55" s="294">
        <v>49</v>
      </c>
      <c r="E55" s="294">
        <v>0</v>
      </c>
      <c r="F55" s="294">
        <v>0</v>
      </c>
      <c r="G55" s="294">
        <v>50.899999999999977</v>
      </c>
      <c r="H55" s="294">
        <v>103.89999999999998</v>
      </c>
      <c r="I55" s="2">
        <v>0.96150144369586144</v>
      </c>
      <c r="J55" s="294">
        <v>0</v>
      </c>
      <c r="K55" s="300">
        <v>103.89999999999998</v>
      </c>
      <c r="L55" s="297">
        <v>0.96150144369586144</v>
      </c>
      <c r="M55" s="292"/>
      <c r="N55" s="314">
        <v>1004</v>
      </c>
      <c r="O55" s="294" t="s">
        <v>196</v>
      </c>
      <c r="P55" s="295">
        <v>11.799999999999999</v>
      </c>
      <c r="Q55" s="295">
        <v>3.2</v>
      </c>
      <c r="R55" s="295">
        <v>0</v>
      </c>
      <c r="S55" s="295">
        <v>0</v>
      </c>
      <c r="T55" s="295">
        <v>8.5999999999999979</v>
      </c>
      <c r="U55" s="295">
        <v>12.899999999999999</v>
      </c>
      <c r="V55" s="296">
        <v>0.91472868217054271</v>
      </c>
      <c r="W55" s="295">
        <v>1.1000000000000001</v>
      </c>
      <c r="X55" s="295">
        <v>11.799999999999999</v>
      </c>
      <c r="Y55" s="297">
        <v>1</v>
      </c>
    </row>
    <row r="56" spans="1:25" x14ac:dyDescent="0.2">
      <c r="A56" s="298" t="s">
        <v>116</v>
      </c>
      <c r="B56" s="299" t="s">
        <v>117</v>
      </c>
      <c r="C56" s="294">
        <v>2.7</v>
      </c>
      <c r="D56" s="294">
        <v>4.5999999999999996</v>
      </c>
      <c r="E56" s="294">
        <v>0</v>
      </c>
      <c r="F56" s="294">
        <v>1.3</v>
      </c>
      <c r="G56" s="294">
        <v>-3.1999999999999993</v>
      </c>
      <c r="H56" s="294">
        <v>11.899999999999999</v>
      </c>
      <c r="I56" s="2">
        <v>0.22689075630252106</v>
      </c>
      <c r="J56" s="294">
        <v>0</v>
      </c>
      <c r="K56" s="300">
        <v>11.899999999999999</v>
      </c>
      <c r="L56" s="297">
        <v>0.22689075630252106</v>
      </c>
      <c r="M56" s="292"/>
      <c r="N56" s="314">
        <v>1005</v>
      </c>
      <c r="O56" s="294" t="s">
        <v>197</v>
      </c>
      <c r="P56" s="295">
        <v>4.4000000000000004</v>
      </c>
      <c r="Q56" s="295">
        <v>3</v>
      </c>
      <c r="R56" s="295">
        <v>0</v>
      </c>
      <c r="S56" s="295">
        <v>0</v>
      </c>
      <c r="T56" s="295">
        <v>1.4000000000000001</v>
      </c>
      <c r="U56" s="295">
        <v>7.3000000000000007</v>
      </c>
      <c r="V56" s="296">
        <v>0.60273972602739723</v>
      </c>
      <c r="W56" s="295">
        <v>0</v>
      </c>
      <c r="X56" s="295">
        <v>7.3000000000000007</v>
      </c>
      <c r="Y56" s="297">
        <v>0.60273972602739723</v>
      </c>
    </row>
    <row r="57" spans="1:25" x14ac:dyDescent="0.2">
      <c r="A57" s="298" t="s">
        <v>118</v>
      </c>
      <c r="B57" s="299" t="s">
        <v>119</v>
      </c>
      <c r="C57" s="294">
        <v>49</v>
      </c>
      <c r="D57" s="294">
        <v>31.2</v>
      </c>
      <c r="E57" s="294">
        <v>1.5</v>
      </c>
      <c r="F57" s="294">
        <v>0</v>
      </c>
      <c r="G57" s="294">
        <v>16.299999999999997</v>
      </c>
      <c r="H57" s="294">
        <v>185.2</v>
      </c>
      <c r="I57" s="2">
        <v>0.26457883369330454</v>
      </c>
      <c r="J57" s="294">
        <v>0</v>
      </c>
      <c r="K57" s="300">
        <v>185.2</v>
      </c>
      <c r="L57" s="297">
        <v>0.26457883369330454</v>
      </c>
      <c r="M57" s="292"/>
      <c r="N57" s="314">
        <v>1006</v>
      </c>
      <c r="O57" s="294" t="s">
        <v>198</v>
      </c>
      <c r="P57" s="295">
        <v>0.1</v>
      </c>
      <c r="Q57" s="295">
        <v>0</v>
      </c>
      <c r="R57" s="295">
        <v>0</v>
      </c>
      <c r="S57" s="295">
        <v>0</v>
      </c>
      <c r="T57" s="295">
        <v>0.1</v>
      </c>
      <c r="U57" s="295">
        <v>59.300000000000004</v>
      </c>
      <c r="V57" s="296">
        <v>1.6863406408094434E-3</v>
      </c>
      <c r="W57" s="295">
        <v>1.9000000000000001</v>
      </c>
      <c r="X57" s="295">
        <v>57.400000000000006</v>
      </c>
      <c r="Y57" s="297">
        <v>1.7421602787456446E-3</v>
      </c>
    </row>
    <row r="58" spans="1:25" x14ac:dyDescent="0.2">
      <c r="A58" s="298" t="s">
        <v>120</v>
      </c>
      <c r="B58" s="299" t="s">
        <v>121</v>
      </c>
      <c r="C58" s="294">
        <v>39.200000000000003</v>
      </c>
      <c r="D58" s="294">
        <v>12.7</v>
      </c>
      <c r="E58" s="294">
        <v>0</v>
      </c>
      <c r="F58" s="294">
        <v>2.1</v>
      </c>
      <c r="G58" s="294">
        <v>24.400000000000006</v>
      </c>
      <c r="H58" s="294">
        <v>54.3</v>
      </c>
      <c r="I58" s="2">
        <v>0.7219152854511971</v>
      </c>
      <c r="J58" s="294">
        <v>0</v>
      </c>
      <c r="K58" s="300">
        <v>54.3</v>
      </c>
      <c r="L58" s="297">
        <v>0.7219152854511971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16.899999999999999</v>
      </c>
      <c r="D59" s="294">
        <v>4</v>
      </c>
      <c r="E59" s="294">
        <v>0</v>
      </c>
      <c r="F59" s="294">
        <v>1.1000000000000001</v>
      </c>
      <c r="G59" s="294">
        <v>11.799999999999999</v>
      </c>
      <c r="H59" s="294">
        <v>17.400000000000002</v>
      </c>
      <c r="I59" s="2">
        <v>0.97126436781609171</v>
      </c>
      <c r="J59" s="294">
        <v>0</v>
      </c>
      <c r="K59" s="300">
        <v>17.400000000000002</v>
      </c>
      <c r="L59" s="297">
        <v>0.97126436781609171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315"/>
      <c r="O60" s="301" t="s">
        <v>214</v>
      </c>
      <c r="P60" s="295">
        <v>3076.7000000000003</v>
      </c>
      <c r="Q60" s="295">
        <v>1529.3000000000006</v>
      </c>
      <c r="R60" s="295">
        <v>202</v>
      </c>
      <c r="S60" s="295">
        <v>169.7</v>
      </c>
      <c r="T60" s="295">
        <v>1175.7000000000003</v>
      </c>
      <c r="U60" s="295">
        <v>7963.3000000000038</v>
      </c>
      <c r="V60" s="296">
        <v>0.38635992616126463</v>
      </c>
      <c r="W60" s="295">
        <v>335.9</v>
      </c>
      <c r="X60" s="295">
        <v>7627.4000000000051</v>
      </c>
      <c r="Y60" s="297">
        <v>0.40337467551196976</v>
      </c>
    </row>
    <row r="61" spans="1:25" x14ac:dyDescent="0.2">
      <c r="B61" s="303" t="s">
        <v>343</v>
      </c>
      <c r="C61" s="304">
        <v>3076.7000000000007</v>
      </c>
      <c r="D61" s="304">
        <v>1529.3000000000002</v>
      </c>
      <c r="E61" s="304">
        <v>202</v>
      </c>
      <c r="F61" s="304">
        <v>169.7</v>
      </c>
      <c r="G61" s="304">
        <v>1175.7</v>
      </c>
      <c r="H61" s="304">
        <v>7963.3000000000011</v>
      </c>
      <c r="I61" s="2">
        <v>0.38635992616126485</v>
      </c>
      <c r="J61" s="304">
        <v>335.9</v>
      </c>
      <c r="K61" s="304">
        <v>7627.4000000000015</v>
      </c>
      <c r="L61" s="297">
        <v>0.40337467551197004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315"/>
      <c r="O62" s="301" t="s">
        <v>344</v>
      </c>
      <c r="P62" s="295">
        <v>3076.7000000000007</v>
      </c>
      <c r="Q62" s="295">
        <v>1529.3000000000002</v>
      </c>
      <c r="R62" s="295">
        <v>202</v>
      </c>
      <c r="S62" s="295">
        <v>169.7</v>
      </c>
      <c r="T62" s="295">
        <v>1175.7</v>
      </c>
      <c r="U62" s="295">
        <v>7963.3000000000011</v>
      </c>
      <c r="V62" s="297">
        <v>0.38635992616126485</v>
      </c>
      <c r="W62" s="295">
        <v>335.9</v>
      </c>
      <c r="X62" s="295">
        <v>7627.4000000000015</v>
      </c>
      <c r="Y62" s="297">
        <v>0.40337467551197004</v>
      </c>
    </row>
    <row r="63" spans="1:25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315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N1" sqref="N1:N1048576"/>
    </sheetView>
  </sheetViews>
  <sheetFormatPr defaultRowHeight="12.75" x14ac:dyDescent="0.2"/>
  <cols>
    <col min="1" max="1" width="9.140625" style="302"/>
    <col min="2" max="10" width="9.140625" style="294"/>
    <col min="11" max="11" width="10.7109375" style="294" customWidth="1"/>
    <col min="12" max="12" width="10.4257812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142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0</v>
      </c>
      <c r="D2" s="294">
        <v>0</v>
      </c>
      <c r="E2" s="294">
        <v>0</v>
      </c>
      <c r="F2" s="294">
        <v>0</v>
      </c>
      <c r="G2" s="294">
        <v>0</v>
      </c>
      <c r="H2" s="294">
        <v>0.3</v>
      </c>
      <c r="I2" s="2">
        <v>0</v>
      </c>
      <c r="J2" s="294">
        <v>0</v>
      </c>
      <c r="K2" s="300">
        <v>0.3</v>
      </c>
      <c r="L2" s="297">
        <v>0</v>
      </c>
      <c r="M2" s="292"/>
      <c r="N2" s="314">
        <v>101</v>
      </c>
      <c r="O2" s="294" t="s">
        <v>147</v>
      </c>
      <c r="P2" s="295">
        <v>2.2999999999999998</v>
      </c>
      <c r="Q2" s="295">
        <v>0.6</v>
      </c>
      <c r="R2" s="295">
        <v>0</v>
      </c>
      <c r="S2" s="295">
        <v>0.5</v>
      </c>
      <c r="T2" s="295">
        <v>1.1999999999999997</v>
      </c>
      <c r="U2" s="295">
        <v>135.10000000000002</v>
      </c>
      <c r="V2" s="296">
        <v>1.7024426350851218E-2</v>
      </c>
      <c r="W2" s="295">
        <v>13.500000000000002</v>
      </c>
      <c r="X2" s="295">
        <v>121.60000000000002</v>
      </c>
      <c r="Y2" s="297">
        <v>1.8914473684210523E-2</v>
      </c>
    </row>
    <row r="3" spans="1:25" x14ac:dyDescent="0.2">
      <c r="A3" s="298" t="s">
        <v>10</v>
      </c>
      <c r="B3" s="299" t="s">
        <v>11</v>
      </c>
      <c r="C3" s="294">
        <v>0</v>
      </c>
      <c r="D3" s="294">
        <v>0</v>
      </c>
      <c r="E3" s="294">
        <v>0</v>
      </c>
      <c r="F3" s="294">
        <v>0</v>
      </c>
      <c r="G3" s="294">
        <v>0</v>
      </c>
      <c r="H3" s="294">
        <v>0</v>
      </c>
      <c r="I3" s="2">
        <v>0</v>
      </c>
      <c r="J3" s="294">
        <v>0</v>
      </c>
      <c r="K3" s="300">
        <v>0</v>
      </c>
      <c r="L3" s="297">
        <v>0</v>
      </c>
      <c r="M3" s="292"/>
      <c r="N3" s="314">
        <v>102</v>
      </c>
      <c r="O3" s="294" t="s">
        <v>148</v>
      </c>
      <c r="P3" s="295">
        <v>0</v>
      </c>
      <c r="Q3" s="295">
        <v>0</v>
      </c>
      <c r="R3" s="295">
        <v>0</v>
      </c>
      <c r="S3" s="295">
        <v>0</v>
      </c>
      <c r="T3" s="295">
        <v>0</v>
      </c>
      <c r="U3" s="295">
        <v>0</v>
      </c>
      <c r="V3" s="296">
        <v>0</v>
      </c>
      <c r="W3" s="295">
        <v>0</v>
      </c>
      <c r="X3" s="295">
        <v>0</v>
      </c>
      <c r="Y3" s="297">
        <v>0</v>
      </c>
    </row>
    <row r="4" spans="1:25" x14ac:dyDescent="0.2">
      <c r="A4" s="298" t="s">
        <v>12</v>
      </c>
      <c r="B4" s="299" t="s">
        <v>13</v>
      </c>
      <c r="C4" s="294">
        <v>0</v>
      </c>
      <c r="D4" s="294">
        <v>0</v>
      </c>
      <c r="E4" s="294">
        <v>0</v>
      </c>
      <c r="F4" s="294">
        <v>0</v>
      </c>
      <c r="G4" s="294">
        <v>0</v>
      </c>
      <c r="H4" s="294">
        <v>0</v>
      </c>
      <c r="I4" s="2">
        <v>0</v>
      </c>
      <c r="J4" s="294">
        <v>0</v>
      </c>
      <c r="K4" s="300">
        <v>0</v>
      </c>
      <c r="L4" s="297">
        <v>0</v>
      </c>
      <c r="M4" s="292"/>
      <c r="N4" s="314">
        <v>103</v>
      </c>
      <c r="O4" s="294" t="s">
        <v>149</v>
      </c>
      <c r="P4" s="295">
        <v>0</v>
      </c>
      <c r="Q4" s="295">
        <v>0</v>
      </c>
      <c r="R4" s="295">
        <v>0</v>
      </c>
      <c r="S4" s="295">
        <v>0</v>
      </c>
      <c r="T4" s="295">
        <v>0</v>
      </c>
      <c r="U4" s="295">
        <v>0</v>
      </c>
      <c r="V4" s="296">
        <v>0</v>
      </c>
      <c r="W4" s="295">
        <v>0</v>
      </c>
      <c r="X4" s="295">
        <v>0</v>
      </c>
      <c r="Y4" s="297">
        <v>0</v>
      </c>
    </row>
    <row r="5" spans="1:25" x14ac:dyDescent="0.2">
      <c r="A5" s="298" t="s">
        <v>14</v>
      </c>
      <c r="B5" s="299" t="s">
        <v>15</v>
      </c>
      <c r="C5" s="294">
        <v>5.3</v>
      </c>
      <c r="D5" s="294">
        <v>0.8</v>
      </c>
      <c r="E5" s="294">
        <v>0</v>
      </c>
      <c r="F5" s="294">
        <v>14.8</v>
      </c>
      <c r="G5" s="294">
        <v>-10.3</v>
      </c>
      <c r="H5" s="294">
        <v>102.89999999999999</v>
      </c>
      <c r="I5" s="2">
        <v>5.1506316812439265E-2</v>
      </c>
      <c r="J5" s="294">
        <v>2.5</v>
      </c>
      <c r="K5" s="300">
        <v>100.39999999999999</v>
      </c>
      <c r="L5" s="297">
        <v>5.2788844621513946E-2</v>
      </c>
      <c r="M5" s="292"/>
      <c r="N5" s="314">
        <v>104</v>
      </c>
      <c r="O5" s="294" t="s">
        <v>150</v>
      </c>
      <c r="P5" s="295">
        <v>0</v>
      </c>
      <c r="Q5" s="295">
        <v>0</v>
      </c>
      <c r="R5" s="295">
        <v>0</v>
      </c>
      <c r="S5" s="295">
        <v>0</v>
      </c>
      <c r="T5" s="295">
        <v>0</v>
      </c>
      <c r="U5" s="295">
        <v>0</v>
      </c>
      <c r="V5" s="296">
        <v>0</v>
      </c>
      <c r="W5" s="295">
        <v>0</v>
      </c>
      <c r="X5" s="295">
        <v>0</v>
      </c>
      <c r="Y5" s="297">
        <v>0</v>
      </c>
    </row>
    <row r="6" spans="1:25" x14ac:dyDescent="0.2">
      <c r="A6" s="298" t="s">
        <v>16</v>
      </c>
      <c r="B6" s="299" t="s">
        <v>17</v>
      </c>
      <c r="C6" s="294">
        <v>0</v>
      </c>
      <c r="D6" s="294">
        <v>0</v>
      </c>
      <c r="E6" s="294">
        <v>0</v>
      </c>
      <c r="F6" s="294">
        <v>0</v>
      </c>
      <c r="G6" s="294">
        <v>0</v>
      </c>
      <c r="H6" s="294">
        <v>0</v>
      </c>
      <c r="I6" s="2">
        <v>0</v>
      </c>
      <c r="J6" s="294">
        <v>0</v>
      </c>
      <c r="K6" s="300">
        <v>0</v>
      </c>
      <c r="L6" s="297">
        <v>0</v>
      </c>
      <c r="M6" s="292"/>
      <c r="N6" s="314">
        <v>201</v>
      </c>
      <c r="O6" s="294" t="s">
        <v>151</v>
      </c>
      <c r="P6" s="295">
        <v>0</v>
      </c>
      <c r="Q6" s="295">
        <v>0</v>
      </c>
      <c r="R6" s="295">
        <v>0</v>
      </c>
      <c r="S6" s="295">
        <v>0</v>
      </c>
      <c r="T6" s="295">
        <v>0</v>
      </c>
      <c r="U6" s="295">
        <v>54.699999999999996</v>
      </c>
      <c r="V6" s="296">
        <v>0</v>
      </c>
      <c r="W6" s="295">
        <v>0</v>
      </c>
      <c r="X6" s="295">
        <v>54.699999999999996</v>
      </c>
      <c r="Y6" s="297">
        <v>0</v>
      </c>
    </row>
    <row r="7" spans="1:25" x14ac:dyDescent="0.2">
      <c r="A7" s="298" t="s">
        <v>18</v>
      </c>
      <c r="B7" s="299" t="s">
        <v>19</v>
      </c>
      <c r="C7" s="294">
        <v>7.1</v>
      </c>
      <c r="D7" s="294">
        <v>0.4</v>
      </c>
      <c r="E7" s="294">
        <v>0</v>
      </c>
      <c r="F7" s="294">
        <v>1.6</v>
      </c>
      <c r="G7" s="294">
        <v>5.0999999999999996</v>
      </c>
      <c r="H7" s="294">
        <v>141.89999999999998</v>
      </c>
      <c r="I7" s="2">
        <v>5.0035236081747717E-2</v>
      </c>
      <c r="J7" s="294">
        <v>24.2</v>
      </c>
      <c r="K7" s="300">
        <v>117.69999999999997</v>
      </c>
      <c r="L7" s="297">
        <v>6.0322854715378092E-2</v>
      </c>
      <c r="M7" s="292"/>
      <c r="N7" s="314">
        <v>202</v>
      </c>
      <c r="O7" s="294" t="s">
        <v>152</v>
      </c>
      <c r="P7" s="295">
        <v>0</v>
      </c>
      <c r="Q7" s="295">
        <v>0</v>
      </c>
      <c r="R7" s="295">
        <v>0</v>
      </c>
      <c r="S7" s="295">
        <v>0</v>
      </c>
      <c r="T7" s="295">
        <v>0</v>
      </c>
      <c r="U7" s="295">
        <v>0.3</v>
      </c>
      <c r="V7" s="296">
        <v>0</v>
      </c>
      <c r="W7" s="295">
        <v>0</v>
      </c>
      <c r="X7" s="295">
        <v>0.3</v>
      </c>
      <c r="Y7" s="297">
        <v>0</v>
      </c>
    </row>
    <row r="8" spans="1:25" x14ac:dyDescent="0.2">
      <c r="A8" s="298" t="s">
        <v>20</v>
      </c>
      <c r="B8" s="299" t="s">
        <v>21</v>
      </c>
      <c r="C8" s="294">
        <v>0</v>
      </c>
      <c r="D8" s="294">
        <v>0</v>
      </c>
      <c r="E8" s="294">
        <v>0</v>
      </c>
      <c r="F8" s="294">
        <v>0</v>
      </c>
      <c r="G8" s="294">
        <v>0</v>
      </c>
      <c r="H8" s="294">
        <v>0</v>
      </c>
      <c r="I8" s="2">
        <v>0</v>
      </c>
      <c r="J8" s="294">
        <v>0</v>
      </c>
      <c r="K8" s="300">
        <v>0</v>
      </c>
      <c r="L8" s="297">
        <v>0</v>
      </c>
      <c r="M8" s="292"/>
      <c r="N8" s="314">
        <v>301</v>
      </c>
      <c r="O8" s="294" t="s">
        <v>153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0.4</v>
      </c>
      <c r="V8" s="296">
        <v>0</v>
      </c>
      <c r="W8" s="295">
        <v>0</v>
      </c>
      <c r="X8" s="295">
        <v>0.4</v>
      </c>
      <c r="Y8" s="297">
        <v>0</v>
      </c>
    </row>
    <row r="9" spans="1:25" x14ac:dyDescent="0.2">
      <c r="A9" s="298" t="s">
        <v>22</v>
      </c>
      <c r="B9" s="299" t="s">
        <v>23</v>
      </c>
      <c r="C9" s="294">
        <v>0</v>
      </c>
      <c r="D9" s="294">
        <v>0</v>
      </c>
      <c r="E9" s="294">
        <v>0</v>
      </c>
      <c r="F9" s="294">
        <v>0</v>
      </c>
      <c r="G9" s="294">
        <v>0</v>
      </c>
      <c r="H9" s="294">
        <v>0</v>
      </c>
      <c r="I9" s="2">
        <v>0</v>
      </c>
      <c r="J9" s="294">
        <v>0</v>
      </c>
      <c r="K9" s="300">
        <v>0</v>
      </c>
      <c r="L9" s="297">
        <v>0</v>
      </c>
      <c r="M9" s="292"/>
      <c r="N9" s="314">
        <v>302</v>
      </c>
      <c r="O9" s="294" t="s">
        <v>154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296">
        <v>0</v>
      </c>
      <c r="W9" s="295">
        <v>0</v>
      </c>
      <c r="X9" s="295">
        <v>0</v>
      </c>
      <c r="Y9" s="297">
        <v>0</v>
      </c>
    </row>
    <row r="10" spans="1:25" x14ac:dyDescent="0.2">
      <c r="A10" s="298" t="s">
        <v>24</v>
      </c>
      <c r="B10" s="299" t="s">
        <v>25</v>
      </c>
      <c r="C10" s="294">
        <v>0</v>
      </c>
      <c r="D10" s="294">
        <v>0</v>
      </c>
      <c r="E10" s="294">
        <v>0</v>
      </c>
      <c r="F10" s="294">
        <v>0</v>
      </c>
      <c r="G10" s="294">
        <v>0</v>
      </c>
      <c r="H10" s="294">
        <v>0</v>
      </c>
      <c r="I10" s="2">
        <v>0</v>
      </c>
      <c r="J10" s="294">
        <v>0</v>
      </c>
      <c r="K10" s="300">
        <v>0</v>
      </c>
      <c r="L10" s="297">
        <v>0</v>
      </c>
      <c r="M10" s="292"/>
      <c r="N10" s="314">
        <v>401</v>
      </c>
      <c r="O10" s="294" t="s">
        <v>93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296">
        <v>0</v>
      </c>
      <c r="W10" s="295">
        <v>0</v>
      </c>
      <c r="X10" s="295">
        <v>0</v>
      </c>
      <c r="Y10" s="297">
        <v>0</v>
      </c>
    </row>
    <row r="11" spans="1:25" x14ac:dyDescent="0.2">
      <c r="A11" s="298" t="s">
        <v>26</v>
      </c>
      <c r="B11" s="299" t="s">
        <v>27</v>
      </c>
      <c r="C11" s="294">
        <v>1.6</v>
      </c>
      <c r="D11" s="294">
        <v>5.9</v>
      </c>
      <c r="E11" s="294">
        <v>0</v>
      </c>
      <c r="F11" s="294">
        <v>0</v>
      </c>
      <c r="G11" s="294">
        <v>-4.3000000000000007</v>
      </c>
      <c r="H11" s="294">
        <v>30.3</v>
      </c>
      <c r="I11" s="2">
        <v>5.2805280528052806E-2</v>
      </c>
      <c r="J11" s="294">
        <v>0</v>
      </c>
      <c r="K11" s="300">
        <v>30.3</v>
      </c>
      <c r="L11" s="297">
        <v>5.2805280528052806E-2</v>
      </c>
      <c r="M11" s="292"/>
      <c r="N11" s="314">
        <v>402</v>
      </c>
      <c r="O11" s="294" t="s">
        <v>155</v>
      </c>
      <c r="P11" s="295">
        <v>0</v>
      </c>
      <c r="Q11" s="295">
        <v>0</v>
      </c>
      <c r="R11" s="295">
        <v>0</v>
      </c>
      <c r="S11" s="295">
        <v>0</v>
      </c>
      <c r="T11" s="295">
        <v>0</v>
      </c>
      <c r="U11" s="295">
        <v>25.599999999999998</v>
      </c>
      <c r="V11" s="296">
        <v>0</v>
      </c>
      <c r="W11" s="295">
        <v>0</v>
      </c>
      <c r="X11" s="295">
        <v>25.599999999999998</v>
      </c>
      <c r="Y11" s="297">
        <v>0</v>
      </c>
    </row>
    <row r="12" spans="1:25" x14ac:dyDescent="0.2">
      <c r="A12" s="298" t="s">
        <v>28</v>
      </c>
      <c r="B12" s="299" t="s">
        <v>29</v>
      </c>
      <c r="C12" s="294">
        <v>2.7</v>
      </c>
      <c r="D12" s="294">
        <v>0.60000000000000009</v>
      </c>
      <c r="E12" s="294">
        <v>0</v>
      </c>
      <c r="F12" s="294">
        <v>6.2000000000000011</v>
      </c>
      <c r="G12" s="294">
        <v>-4.1000000000000005</v>
      </c>
      <c r="H12" s="294">
        <v>77.90000000000002</v>
      </c>
      <c r="I12" s="2">
        <v>3.4659820282413344E-2</v>
      </c>
      <c r="J12" s="294">
        <v>4.3</v>
      </c>
      <c r="K12" s="300">
        <v>73.600000000000023</v>
      </c>
      <c r="L12" s="297">
        <v>3.6684782608695642E-2</v>
      </c>
      <c r="M12" s="292"/>
      <c r="N12" s="314">
        <v>403</v>
      </c>
      <c r="O12" s="294" t="s">
        <v>156</v>
      </c>
      <c r="P12" s="295">
        <v>0.2</v>
      </c>
      <c r="Q12" s="295">
        <v>0</v>
      </c>
      <c r="R12" s="295">
        <v>0</v>
      </c>
      <c r="S12" s="295">
        <v>0</v>
      </c>
      <c r="T12" s="295">
        <v>0.2</v>
      </c>
      <c r="U12" s="295">
        <v>6.1</v>
      </c>
      <c r="V12" s="296">
        <v>3.2786885245901641E-2</v>
      </c>
      <c r="W12" s="295">
        <v>0</v>
      </c>
      <c r="X12" s="295">
        <v>6.1</v>
      </c>
      <c r="Y12" s="297">
        <v>3.2786885245901641E-2</v>
      </c>
    </row>
    <row r="13" spans="1:25" x14ac:dyDescent="0.2">
      <c r="A13" s="298" t="s">
        <v>30</v>
      </c>
      <c r="B13" s="299" t="s">
        <v>31</v>
      </c>
      <c r="C13" s="294">
        <v>0</v>
      </c>
      <c r="D13" s="294">
        <v>0</v>
      </c>
      <c r="E13" s="294">
        <v>0</v>
      </c>
      <c r="F13" s="294">
        <v>0</v>
      </c>
      <c r="G13" s="294">
        <v>0</v>
      </c>
      <c r="H13" s="294">
        <v>0</v>
      </c>
      <c r="I13" s="2">
        <v>0</v>
      </c>
      <c r="J13" s="294">
        <v>0</v>
      </c>
      <c r="K13" s="300">
        <v>0</v>
      </c>
      <c r="L13" s="297">
        <v>0</v>
      </c>
      <c r="M13" s="292"/>
      <c r="N13" s="314">
        <v>404</v>
      </c>
      <c r="O13" s="294" t="s">
        <v>81</v>
      </c>
      <c r="P13" s="295">
        <v>0</v>
      </c>
      <c r="Q13" s="295">
        <v>0</v>
      </c>
      <c r="R13" s="295">
        <v>0</v>
      </c>
      <c r="S13" s="295">
        <v>0</v>
      </c>
      <c r="T13" s="295">
        <v>0</v>
      </c>
      <c r="U13" s="295">
        <v>0</v>
      </c>
      <c r="V13" s="296">
        <v>0</v>
      </c>
      <c r="W13" s="295">
        <v>0</v>
      </c>
      <c r="X13" s="295">
        <v>0</v>
      </c>
      <c r="Y13" s="297">
        <v>0</v>
      </c>
    </row>
    <row r="14" spans="1:25" x14ac:dyDescent="0.2">
      <c r="A14" s="298" t="s">
        <v>32</v>
      </c>
      <c r="B14" s="299" t="s">
        <v>33</v>
      </c>
      <c r="C14" s="294">
        <v>0</v>
      </c>
      <c r="D14" s="294">
        <v>0</v>
      </c>
      <c r="E14" s="294">
        <v>0</v>
      </c>
      <c r="F14" s="294">
        <v>0</v>
      </c>
      <c r="G14" s="294">
        <v>0</v>
      </c>
      <c r="H14" s="294">
        <v>30.3</v>
      </c>
      <c r="I14" s="2">
        <v>0</v>
      </c>
      <c r="J14" s="294">
        <v>0</v>
      </c>
      <c r="K14" s="300">
        <v>30.3</v>
      </c>
      <c r="L14" s="297">
        <v>0</v>
      </c>
      <c r="M14" s="292"/>
      <c r="N14" s="314">
        <v>501</v>
      </c>
      <c r="O14" s="294" t="s">
        <v>157</v>
      </c>
      <c r="P14" s="295">
        <v>0.7</v>
      </c>
      <c r="Q14" s="295">
        <v>2</v>
      </c>
      <c r="R14" s="295">
        <v>0</v>
      </c>
      <c r="S14" s="295">
        <v>0</v>
      </c>
      <c r="T14" s="295">
        <v>-1.2999999999999998</v>
      </c>
      <c r="U14" s="295">
        <v>12.799999999999999</v>
      </c>
      <c r="V14" s="296">
        <v>5.46875E-2</v>
      </c>
      <c r="W14" s="295">
        <v>0</v>
      </c>
      <c r="X14" s="295">
        <v>12.799999999999999</v>
      </c>
      <c r="Y14" s="297">
        <v>5.46875E-2</v>
      </c>
    </row>
    <row r="15" spans="1:25" x14ac:dyDescent="0.2">
      <c r="A15" s="298" t="s">
        <v>34</v>
      </c>
      <c r="B15" s="299" t="s">
        <v>35</v>
      </c>
      <c r="C15" s="294">
        <v>0</v>
      </c>
      <c r="D15" s="294">
        <v>0</v>
      </c>
      <c r="E15" s="294">
        <v>0</v>
      </c>
      <c r="F15" s="294">
        <v>0</v>
      </c>
      <c r="G15" s="294">
        <v>0</v>
      </c>
      <c r="H15" s="294">
        <v>0</v>
      </c>
      <c r="I15" s="2">
        <v>0</v>
      </c>
      <c r="J15" s="294">
        <v>0</v>
      </c>
      <c r="K15" s="300">
        <v>0</v>
      </c>
      <c r="L15" s="297">
        <v>0</v>
      </c>
      <c r="M15" s="292"/>
      <c r="N15" s="314">
        <v>502</v>
      </c>
      <c r="O15" s="294" t="s">
        <v>158</v>
      </c>
      <c r="P15" s="295">
        <v>0</v>
      </c>
      <c r="Q15" s="295">
        <v>0</v>
      </c>
      <c r="R15" s="295">
        <v>0</v>
      </c>
      <c r="S15" s="295">
        <v>0</v>
      </c>
      <c r="T15" s="295">
        <v>0</v>
      </c>
      <c r="U15" s="295">
        <v>0</v>
      </c>
      <c r="V15" s="296">
        <v>0</v>
      </c>
      <c r="W15" s="295">
        <v>0</v>
      </c>
      <c r="X15" s="295">
        <v>0</v>
      </c>
      <c r="Y15" s="297">
        <v>0</v>
      </c>
    </row>
    <row r="16" spans="1:25" x14ac:dyDescent="0.2">
      <c r="A16" s="298" t="s">
        <v>36</v>
      </c>
      <c r="B16" s="299" t="s">
        <v>37</v>
      </c>
      <c r="C16" s="294">
        <v>36.200000000000003</v>
      </c>
      <c r="D16" s="294">
        <v>25.1</v>
      </c>
      <c r="E16" s="294">
        <v>0</v>
      </c>
      <c r="F16" s="294">
        <v>0</v>
      </c>
      <c r="G16" s="294">
        <v>11.100000000000001</v>
      </c>
      <c r="H16" s="294">
        <v>59.900000000000006</v>
      </c>
      <c r="I16" s="2">
        <v>0.60434056761268784</v>
      </c>
      <c r="J16" s="294">
        <v>0</v>
      </c>
      <c r="K16" s="300">
        <v>59.900000000000006</v>
      </c>
      <c r="L16" s="297">
        <v>0.60434056761268784</v>
      </c>
      <c r="M16" s="292"/>
      <c r="N16" s="314">
        <v>503</v>
      </c>
      <c r="O16" s="294" t="s">
        <v>159</v>
      </c>
      <c r="P16" s="295">
        <v>0</v>
      </c>
      <c r="Q16" s="295">
        <v>0</v>
      </c>
      <c r="R16" s="295">
        <v>0</v>
      </c>
      <c r="S16" s="295">
        <v>0</v>
      </c>
      <c r="T16" s="295">
        <v>0</v>
      </c>
      <c r="U16" s="295">
        <v>0.70000000000000007</v>
      </c>
      <c r="V16" s="296">
        <v>0</v>
      </c>
      <c r="W16" s="295">
        <v>0</v>
      </c>
      <c r="X16" s="295">
        <v>0.70000000000000007</v>
      </c>
      <c r="Y16" s="297">
        <v>0</v>
      </c>
    </row>
    <row r="17" spans="1:25" x14ac:dyDescent="0.2">
      <c r="A17" s="298" t="s">
        <v>38</v>
      </c>
      <c r="B17" s="299" t="s">
        <v>39</v>
      </c>
      <c r="C17" s="294">
        <v>0</v>
      </c>
      <c r="D17" s="294">
        <v>0</v>
      </c>
      <c r="E17" s="294">
        <v>0</v>
      </c>
      <c r="F17" s="294">
        <v>0</v>
      </c>
      <c r="G17" s="294">
        <v>0</v>
      </c>
      <c r="H17" s="294">
        <v>0</v>
      </c>
      <c r="I17" s="2">
        <v>0</v>
      </c>
      <c r="J17" s="294">
        <v>0</v>
      </c>
      <c r="K17" s="300">
        <v>0</v>
      </c>
      <c r="L17" s="297">
        <v>0</v>
      </c>
      <c r="M17" s="292"/>
      <c r="N17" s="314">
        <v>504</v>
      </c>
      <c r="O17" s="294" t="s">
        <v>160</v>
      </c>
      <c r="P17" s="295">
        <v>0</v>
      </c>
      <c r="Q17" s="295">
        <v>0.1</v>
      </c>
      <c r="R17" s="295">
        <v>0</v>
      </c>
      <c r="S17" s="295">
        <v>0</v>
      </c>
      <c r="T17" s="295">
        <v>-0.1</v>
      </c>
      <c r="U17" s="295">
        <v>1</v>
      </c>
      <c r="V17" s="296">
        <v>0</v>
      </c>
      <c r="W17" s="295">
        <v>0</v>
      </c>
      <c r="X17" s="295">
        <v>1</v>
      </c>
      <c r="Y17" s="297">
        <v>0</v>
      </c>
    </row>
    <row r="18" spans="1:25" x14ac:dyDescent="0.2">
      <c r="A18" s="298" t="s">
        <v>40</v>
      </c>
      <c r="B18" s="299" t="s">
        <v>41</v>
      </c>
      <c r="C18" s="294">
        <v>0</v>
      </c>
      <c r="D18" s="294">
        <v>0</v>
      </c>
      <c r="E18" s="294">
        <v>0</v>
      </c>
      <c r="F18" s="294">
        <v>0</v>
      </c>
      <c r="G18" s="294">
        <v>0</v>
      </c>
      <c r="H18" s="294">
        <v>0</v>
      </c>
      <c r="I18" s="2">
        <v>0</v>
      </c>
      <c r="J18" s="294">
        <v>0</v>
      </c>
      <c r="K18" s="300">
        <v>0</v>
      </c>
      <c r="L18" s="297">
        <v>0</v>
      </c>
      <c r="M18" s="292"/>
      <c r="N18" s="314">
        <v>505</v>
      </c>
      <c r="O18" s="294" t="s">
        <v>161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296">
        <v>0</v>
      </c>
      <c r="W18" s="295">
        <v>0</v>
      </c>
      <c r="X18" s="295">
        <v>0</v>
      </c>
      <c r="Y18" s="297">
        <v>0</v>
      </c>
    </row>
    <row r="19" spans="1:25" x14ac:dyDescent="0.2">
      <c r="A19" s="298" t="s">
        <v>42</v>
      </c>
      <c r="B19" s="299" t="s">
        <v>43</v>
      </c>
      <c r="C19" s="294">
        <v>7.6999999999999993</v>
      </c>
      <c r="D19" s="294">
        <v>1.9</v>
      </c>
      <c r="E19" s="294">
        <v>0</v>
      </c>
      <c r="F19" s="294">
        <v>0</v>
      </c>
      <c r="G19" s="294">
        <v>5.7999999999999989</v>
      </c>
      <c r="H19" s="294">
        <v>19.899999999999999</v>
      </c>
      <c r="I19" s="2">
        <v>0.38693467336683418</v>
      </c>
      <c r="J19" s="294">
        <v>0.7</v>
      </c>
      <c r="K19" s="300">
        <v>19.2</v>
      </c>
      <c r="L19" s="297">
        <v>0.40104166666666663</v>
      </c>
      <c r="M19" s="292"/>
      <c r="N19" s="314">
        <v>506</v>
      </c>
      <c r="O19" s="294" t="s">
        <v>162</v>
      </c>
      <c r="P19" s="295">
        <v>8.5</v>
      </c>
      <c r="Q19" s="295">
        <v>0.4</v>
      </c>
      <c r="R19" s="295">
        <v>0</v>
      </c>
      <c r="S19" s="295">
        <v>3.2</v>
      </c>
      <c r="T19" s="295">
        <v>4.8999999999999995</v>
      </c>
      <c r="U19" s="295">
        <v>147.19999999999999</v>
      </c>
      <c r="V19" s="296">
        <v>5.7744565217391311E-2</v>
      </c>
      <c r="W19" s="295">
        <v>14.8</v>
      </c>
      <c r="X19" s="295">
        <v>132.39999999999998</v>
      </c>
      <c r="Y19" s="297">
        <v>6.4199395770392756E-2</v>
      </c>
    </row>
    <row r="20" spans="1:25" x14ac:dyDescent="0.2">
      <c r="A20" s="298" t="s">
        <v>44</v>
      </c>
      <c r="B20" s="299" t="s">
        <v>45</v>
      </c>
      <c r="C20" s="294">
        <v>0</v>
      </c>
      <c r="D20" s="294">
        <v>0</v>
      </c>
      <c r="E20" s="294">
        <v>0</v>
      </c>
      <c r="F20" s="294">
        <v>0</v>
      </c>
      <c r="G20" s="294">
        <v>0</v>
      </c>
      <c r="H20" s="294">
        <v>25.599999999999998</v>
      </c>
      <c r="I20" s="2">
        <v>0</v>
      </c>
      <c r="J20" s="294">
        <v>0</v>
      </c>
      <c r="K20" s="300">
        <v>25.599999999999998</v>
      </c>
      <c r="L20" s="297">
        <v>0</v>
      </c>
      <c r="M20" s="292"/>
      <c r="N20" s="314">
        <v>507</v>
      </c>
      <c r="O20" s="294" t="s">
        <v>163</v>
      </c>
      <c r="P20" s="295">
        <v>6.6</v>
      </c>
      <c r="Q20" s="295">
        <v>1.4</v>
      </c>
      <c r="R20" s="295">
        <v>0</v>
      </c>
      <c r="S20" s="295">
        <v>19.399999999999999</v>
      </c>
      <c r="T20" s="295">
        <v>-14.200000000000003</v>
      </c>
      <c r="U20" s="295">
        <v>288.5</v>
      </c>
      <c r="V20" s="296">
        <v>2.2876949740034659E-2</v>
      </c>
      <c r="W20" s="295">
        <v>129.20000000000002</v>
      </c>
      <c r="X20" s="295">
        <v>159.29999999999998</v>
      </c>
      <c r="Y20" s="297">
        <v>4.1431261770244823E-2</v>
      </c>
    </row>
    <row r="21" spans="1:25" x14ac:dyDescent="0.2">
      <c r="A21" s="298" t="s">
        <v>46</v>
      </c>
      <c r="B21" s="299" t="s">
        <v>47</v>
      </c>
      <c r="C21" s="294">
        <v>0</v>
      </c>
      <c r="D21" s="294">
        <v>0</v>
      </c>
      <c r="E21" s="294">
        <v>0</v>
      </c>
      <c r="F21" s="294">
        <v>0</v>
      </c>
      <c r="G21" s="294">
        <v>0</v>
      </c>
      <c r="H21" s="294">
        <v>0</v>
      </c>
      <c r="I21" s="2">
        <v>0</v>
      </c>
      <c r="J21" s="294">
        <v>0</v>
      </c>
      <c r="K21" s="300">
        <v>0</v>
      </c>
      <c r="L21" s="297">
        <v>0</v>
      </c>
      <c r="M21" s="292"/>
      <c r="N21" s="314">
        <v>508</v>
      </c>
      <c r="O21" s="294" t="s">
        <v>164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0.4</v>
      </c>
      <c r="V21" s="296">
        <v>0</v>
      </c>
      <c r="W21" s="295">
        <v>0</v>
      </c>
      <c r="X21" s="295">
        <v>0.4</v>
      </c>
      <c r="Y21" s="297">
        <v>0</v>
      </c>
    </row>
    <row r="22" spans="1:25" x14ac:dyDescent="0.2">
      <c r="A22" s="298" t="s">
        <v>48</v>
      </c>
      <c r="B22" s="299" t="s">
        <v>49</v>
      </c>
      <c r="C22" s="294">
        <v>0</v>
      </c>
      <c r="D22" s="294">
        <v>0</v>
      </c>
      <c r="E22" s="294">
        <v>0</v>
      </c>
      <c r="F22" s="294">
        <v>0</v>
      </c>
      <c r="G22" s="294">
        <v>0</v>
      </c>
      <c r="H22" s="294">
        <v>0</v>
      </c>
      <c r="I22" s="2">
        <v>0</v>
      </c>
      <c r="J22" s="294">
        <v>0</v>
      </c>
      <c r="K22" s="300">
        <v>0</v>
      </c>
      <c r="L22" s="297">
        <v>0</v>
      </c>
      <c r="M22" s="292"/>
      <c r="N22" s="314">
        <v>509</v>
      </c>
      <c r="O22" s="294" t="s">
        <v>165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296">
        <v>0</v>
      </c>
      <c r="W22" s="295">
        <v>0</v>
      </c>
      <c r="X22" s="295">
        <v>0</v>
      </c>
      <c r="Y22" s="297">
        <v>0</v>
      </c>
    </row>
    <row r="23" spans="1:25" x14ac:dyDescent="0.2">
      <c r="A23" s="298" t="s">
        <v>50</v>
      </c>
      <c r="B23" s="299" t="s">
        <v>51</v>
      </c>
      <c r="C23" s="294">
        <v>0</v>
      </c>
      <c r="D23" s="294">
        <v>0</v>
      </c>
      <c r="E23" s="294">
        <v>0</v>
      </c>
      <c r="F23" s="294">
        <v>0</v>
      </c>
      <c r="G23" s="294">
        <v>0</v>
      </c>
      <c r="H23" s="294">
        <v>0</v>
      </c>
      <c r="I23" s="2">
        <v>0</v>
      </c>
      <c r="J23" s="294">
        <v>0</v>
      </c>
      <c r="K23" s="300">
        <v>0</v>
      </c>
      <c r="L23" s="297">
        <v>0</v>
      </c>
      <c r="M23" s="292"/>
      <c r="N23" s="314">
        <v>510</v>
      </c>
      <c r="O23" s="294" t="s">
        <v>166</v>
      </c>
      <c r="P23" s="295">
        <v>0</v>
      </c>
      <c r="Q23" s="295">
        <v>0</v>
      </c>
      <c r="R23" s="295">
        <v>0</v>
      </c>
      <c r="S23" s="295">
        <v>0</v>
      </c>
      <c r="T23" s="295">
        <v>0</v>
      </c>
      <c r="U23" s="295">
        <v>48.8</v>
      </c>
      <c r="V23" s="296">
        <v>0</v>
      </c>
      <c r="W23" s="295">
        <v>0</v>
      </c>
      <c r="X23" s="295">
        <v>48.8</v>
      </c>
      <c r="Y23" s="297">
        <v>0</v>
      </c>
    </row>
    <row r="24" spans="1:25" x14ac:dyDescent="0.2">
      <c r="A24" s="298" t="s">
        <v>52</v>
      </c>
      <c r="B24" s="299" t="s">
        <v>53</v>
      </c>
      <c r="C24" s="294">
        <v>0</v>
      </c>
      <c r="D24" s="294">
        <v>0</v>
      </c>
      <c r="E24" s="294">
        <v>0</v>
      </c>
      <c r="F24" s="294">
        <v>0</v>
      </c>
      <c r="G24" s="294">
        <v>0</v>
      </c>
      <c r="H24" s="294">
        <v>0</v>
      </c>
      <c r="I24" s="2">
        <v>0</v>
      </c>
      <c r="J24" s="294">
        <v>0</v>
      </c>
      <c r="K24" s="300">
        <v>0</v>
      </c>
      <c r="L24" s="297">
        <v>0</v>
      </c>
      <c r="M24" s="292"/>
      <c r="N24" s="314">
        <v>511</v>
      </c>
      <c r="O24" s="294" t="s">
        <v>167</v>
      </c>
      <c r="P24" s="295">
        <v>0.5</v>
      </c>
      <c r="Q24" s="295">
        <v>0</v>
      </c>
      <c r="R24" s="295">
        <v>0</v>
      </c>
      <c r="S24" s="295">
        <v>0</v>
      </c>
      <c r="T24" s="295">
        <v>0.5</v>
      </c>
      <c r="U24" s="295">
        <v>2.1</v>
      </c>
      <c r="V24" s="296">
        <v>0.23809523809523808</v>
      </c>
      <c r="W24" s="295">
        <v>0</v>
      </c>
      <c r="X24" s="295">
        <v>2.1</v>
      </c>
      <c r="Y24" s="297">
        <v>0.23809523809523808</v>
      </c>
    </row>
    <row r="25" spans="1:25" x14ac:dyDescent="0.2">
      <c r="A25" s="298" t="s">
        <v>54</v>
      </c>
      <c r="B25" s="299" t="s">
        <v>55</v>
      </c>
      <c r="C25" s="294">
        <v>218.2</v>
      </c>
      <c r="D25" s="294">
        <v>4</v>
      </c>
      <c r="E25" s="294">
        <v>0</v>
      </c>
      <c r="F25" s="294">
        <v>0</v>
      </c>
      <c r="G25" s="294">
        <v>214.2</v>
      </c>
      <c r="H25" s="294">
        <v>501.3</v>
      </c>
      <c r="I25" s="2">
        <v>0.43526830241372427</v>
      </c>
      <c r="J25" s="294">
        <v>0</v>
      </c>
      <c r="K25" s="300">
        <v>501.3</v>
      </c>
      <c r="L25" s="297">
        <v>0.43526830241372427</v>
      </c>
      <c r="M25" s="292"/>
      <c r="N25" s="314">
        <v>601</v>
      </c>
      <c r="O25" s="294" t="s">
        <v>168</v>
      </c>
      <c r="P25" s="295">
        <v>0</v>
      </c>
      <c r="Q25" s="295">
        <v>0</v>
      </c>
      <c r="R25" s="295">
        <v>0</v>
      </c>
      <c r="S25" s="295">
        <v>0</v>
      </c>
      <c r="T25" s="295">
        <v>0</v>
      </c>
      <c r="U25" s="295">
        <v>0</v>
      </c>
      <c r="V25" s="296">
        <v>0</v>
      </c>
      <c r="W25" s="295">
        <v>0</v>
      </c>
      <c r="X25" s="295">
        <v>0</v>
      </c>
      <c r="Y25" s="297">
        <v>0</v>
      </c>
    </row>
    <row r="26" spans="1:25" x14ac:dyDescent="0.2">
      <c r="A26" s="298" t="s">
        <v>56</v>
      </c>
      <c r="B26" s="294" t="s">
        <v>57</v>
      </c>
      <c r="C26" s="294">
        <v>0.2</v>
      </c>
      <c r="D26" s="294">
        <v>1.1000000000000001</v>
      </c>
      <c r="E26" s="294">
        <v>0</v>
      </c>
      <c r="F26" s="294">
        <v>0</v>
      </c>
      <c r="G26" s="294">
        <v>-0.90000000000000013</v>
      </c>
      <c r="H26" s="294">
        <v>70.400000000000006</v>
      </c>
      <c r="I26" s="2">
        <v>2.840909090909091E-3</v>
      </c>
      <c r="J26" s="294">
        <v>3.4</v>
      </c>
      <c r="K26" s="300">
        <v>67</v>
      </c>
      <c r="L26" s="297">
        <v>2.9850746268656717E-3</v>
      </c>
      <c r="M26" s="292"/>
      <c r="N26" s="314">
        <v>602</v>
      </c>
      <c r="O26" s="294" t="s">
        <v>169</v>
      </c>
      <c r="P26" s="295">
        <v>0</v>
      </c>
      <c r="Q26" s="295">
        <v>0</v>
      </c>
      <c r="R26" s="295">
        <v>0</v>
      </c>
      <c r="S26" s="295">
        <v>0</v>
      </c>
      <c r="T26" s="295">
        <v>0</v>
      </c>
      <c r="U26" s="295">
        <v>2.6</v>
      </c>
      <c r="V26" s="296">
        <v>0</v>
      </c>
      <c r="W26" s="295">
        <v>0</v>
      </c>
      <c r="X26" s="295">
        <v>2.6</v>
      </c>
      <c r="Y26" s="297">
        <v>0</v>
      </c>
    </row>
    <row r="27" spans="1:25" x14ac:dyDescent="0.2">
      <c r="A27" s="298" t="s">
        <v>58</v>
      </c>
      <c r="B27" s="299" t="s">
        <v>59</v>
      </c>
      <c r="C27" s="294">
        <v>0</v>
      </c>
      <c r="D27" s="294">
        <v>0</v>
      </c>
      <c r="E27" s="294">
        <v>0</v>
      </c>
      <c r="F27" s="294">
        <v>0</v>
      </c>
      <c r="G27" s="294">
        <v>0</v>
      </c>
      <c r="H27" s="294">
        <v>0</v>
      </c>
      <c r="I27" s="2">
        <v>0</v>
      </c>
      <c r="J27" s="294">
        <v>0</v>
      </c>
      <c r="K27" s="300">
        <v>0</v>
      </c>
      <c r="L27" s="297">
        <v>0</v>
      </c>
      <c r="M27" s="292"/>
      <c r="N27" s="314">
        <v>603</v>
      </c>
      <c r="O27" s="294" t="s">
        <v>170</v>
      </c>
      <c r="P27" s="295">
        <v>0</v>
      </c>
      <c r="Q27" s="295">
        <v>0</v>
      </c>
      <c r="R27" s="295">
        <v>0</v>
      </c>
      <c r="S27" s="295">
        <v>0</v>
      </c>
      <c r="T27" s="295">
        <v>0</v>
      </c>
      <c r="U27" s="295">
        <v>16.8</v>
      </c>
      <c r="V27" s="296">
        <v>0</v>
      </c>
      <c r="W27" s="295">
        <v>0</v>
      </c>
      <c r="X27" s="295">
        <v>16.8</v>
      </c>
      <c r="Y27" s="297">
        <v>0</v>
      </c>
    </row>
    <row r="28" spans="1:25" x14ac:dyDescent="0.2">
      <c r="A28" s="298" t="s">
        <v>60</v>
      </c>
      <c r="B28" s="299" t="s">
        <v>61</v>
      </c>
      <c r="C28" s="294">
        <v>0</v>
      </c>
      <c r="D28" s="294">
        <v>0</v>
      </c>
      <c r="E28" s="294">
        <v>0</v>
      </c>
      <c r="F28" s="294">
        <v>0</v>
      </c>
      <c r="G28" s="294">
        <v>0</v>
      </c>
      <c r="H28" s="294">
        <v>0.4</v>
      </c>
      <c r="I28" s="2">
        <v>0</v>
      </c>
      <c r="J28" s="294">
        <v>0</v>
      </c>
      <c r="K28" s="300">
        <v>0.4</v>
      </c>
      <c r="L28" s="297">
        <v>0</v>
      </c>
      <c r="M28" s="292"/>
      <c r="N28" s="314">
        <v>604</v>
      </c>
      <c r="O28" s="294" t="s">
        <v>171</v>
      </c>
      <c r="P28" s="295">
        <v>0</v>
      </c>
      <c r="Q28" s="295">
        <v>0</v>
      </c>
      <c r="R28" s="295">
        <v>0</v>
      </c>
      <c r="S28" s="295">
        <v>0</v>
      </c>
      <c r="T28" s="295">
        <v>0</v>
      </c>
      <c r="U28" s="295">
        <v>0</v>
      </c>
      <c r="V28" s="296">
        <v>0</v>
      </c>
      <c r="W28" s="295">
        <v>0</v>
      </c>
      <c r="X28" s="295">
        <v>0</v>
      </c>
      <c r="Y28" s="297">
        <v>0</v>
      </c>
    </row>
    <row r="29" spans="1:25" x14ac:dyDescent="0.2">
      <c r="A29" s="298" t="s">
        <v>62</v>
      </c>
      <c r="B29" s="299" t="s">
        <v>63</v>
      </c>
      <c r="C29" s="294">
        <v>0</v>
      </c>
      <c r="D29" s="294">
        <v>0</v>
      </c>
      <c r="E29" s="294">
        <v>0</v>
      </c>
      <c r="F29" s="294">
        <v>0</v>
      </c>
      <c r="G29" s="294">
        <v>0</v>
      </c>
      <c r="H29" s="294">
        <v>2.4</v>
      </c>
      <c r="I29" s="2">
        <v>0</v>
      </c>
      <c r="J29" s="294">
        <v>0</v>
      </c>
      <c r="K29" s="300">
        <v>2.4</v>
      </c>
      <c r="L29" s="297">
        <v>0</v>
      </c>
      <c r="M29" s="292"/>
      <c r="N29" s="314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0</v>
      </c>
      <c r="D30" s="294">
        <v>0</v>
      </c>
      <c r="E30" s="294">
        <v>0</v>
      </c>
      <c r="F30" s="294">
        <v>0</v>
      </c>
      <c r="G30" s="294">
        <v>0</v>
      </c>
      <c r="H30" s="294">
        <v>0.1</v>
      </c>
      <c r="I30" s="2">
        <v>0</v>
      </c>
      <c r="J30" s="294">
        <v>0</v>
      </c>
      <c r="K30" s="300">
        <v>0.1</v>
      </c>
      <c r="L30" s="297">
        <v>0</v>
      </c>
      <c r="M30" s="292"/>
      <c r="N30" s="314">
        <v>606</v>
      </c>
      <c r="O30" s="294" t="s">
        <v>173</v>
      </c>
      <c r="P30" s="295">
        <v>205.5</v>
      </c>
      <c r="Q30" s="295">
        <v>4</v>
      </c>
      <c r="R30" s="295">
        <v>0</v>
      </c>
      <c r="S30" s="295">
        <v>0</v>
      </c>
      <c r="T30" s="295">
        <v>201.5</v>
      </c>
      <c r="U30" s="295">
        <v>456</v>
      </c>
      <c r="V30" s="296">
        <v>0.45065789473684209</v>
      </c>
      <c r="W30" s="295">
        <v>0</v>
      </c>
      <c r="X30" s="295">
        <v>456</v>
      </c>
      <c r="Y30" s="297">
        <v>0.45065789473684209</v>
      </c>
    </row>
    <row r="31" spans="1:25" x14ac:dyDescent="0.2">
      <c r="A31" s="298" t="s">
        <v>66</v>
      </c>
      <c r="B31" s="299" t="s">
        <v>67</v>
      </c>
      <c r="C31" s="294">
        <v>0</v>
      </c>
      <c r="D31" s="294">
        <v>0</v>
      </c>
      <c r="E31" s="294">
        <v>0</v>
      </c>
      <c r="F31" s="294">
        <v>0</v>
      </c>
      <c r="G31" s="294">
        <v>0</v>
      </c>
      <c r="H31" s="294">
        <v>0</v>
      </c>
      <c r="I31" s="2">
        <v>0</v>
      </c>
      <c r="J31" s="294">
        <v>0</v>
      </c>
      <c r="K31" s="300">
        <v>0</v>
      </c>
      <c r="L31" s="297">
        <v>0</v>
      </c>
      <c r="M31" s="292"/>
      <c r="N31" s="314">
        <v>607</v>
      </c>
      <c r="O31" s="294" t="s">
        <v>174</v>
      </c>
      <c r="P31" s="295">
        <v>4.3</v>
      </c>
      <c r="Q31" s="295">
        <v>0</v>
      </c>
      <c r="R31" s="295">
        <v>0</v>
      </c>
      <c r="S31" s="295">
        <v>0</v>
      </c>
      <c r="T31" s="295">
        <v>4.3</v>
      </c>
      <c r="U31" s="295">
        <v>12.7</v>
      </c>
      <c r="V31" s="296">
        <v>0.33858267716535434</v>
      </c>
      <c r="W31" s="295">
        <v>0</v>
      </c>
      <c r="X31" s="295">
        <v>12.7</v>
      </c>
      <c r="Y31" s="297">
        <v>0.33858267716535434</v>
      </c>
    </row>
    <row r="32" spans="1:25" x14ac:dyDescent="0.2">
      <c r="A32" s="298" t="s">
        <v>68</v>
      </c>
      <c r="B32" s="299" t="s">
        <v>69</v>
      </c>
      <c r="C32" s="294">
        <v>0</v>
      </c>
      <c r="D32" s="294">
        <v>0</v>
      </c>
      <c r="E32" s="294">
        <v>0</v>
      </c>
      <c r="F32" s="294">
        <v>0</v>
      </c>
      <c r="G32" s="294">
        <v>0</v>
      </c>
      <c r="H32" s="294">
        <v>0</v>
      </c>
      <c r="I32" s="2">
        <v>0</v>
      </c>
      <c r="J32" s="294">
        <v>0</v>
      </c>
      <c r="K32" s="300">
        <v>0</v>
      </c>
      <c r="L32" s="297">
        <v>0</v>
      </c>
      <c r="M32" s="292"/>
      <c r="N32" s="314">
        <v>608</v>
      </c>
      <c r="O32" s="294" t="s">
        <v>175</v>
      </c>
      <c r="P32" s="295">
        <v>0</v>
      </c>
      <c r="Q32" s="295">
        <v>0</v>
      </c>
      <c r="R32" s="295">
        <v>0</v>
      </c>
      <c r="S32" s="295">
        <v>0</v>
      </c>
      <c r="T32" s="295">
        <v>0</v>
      </c>
      <c r="U32" s="295">
        <v>0</v>
      </c>
      <c r="V32" s="296">
        <v>0</v>
      </c>
      <c r="W32" s="295">
        <v>0</v>
      </c>
      <c r="X32" s="295">
        <v>0</v>
      </c>
      <c r="Y32" s="297">
        <v>0</v>
      </c>
    </row>
    <row r="33" spans="1:25" x14ac:dyDescent="0.2">
      <c r="A33" s="298" t="s">
        <v>70</v>
      </c>
      <c r="B33" s="299" t="s">
        <v>71</v>
      </c>
      <c r="C33" s="294">
        <v>0</v>
      </c>
      <c r="D33" s="294">
        <v>0</v>
      </c>
      <c r="E33" s="294">
        <v>0</v>
      </c>
      <c r="F33" s="294">
        <v>0</v>
      </c>
      <c r="G33" s="294">
        <v>0</v>
      </c>
      <c r="H33" s="294">
        <v>0</v>
      </c>
      <c r="I33" s="2">
        <v>0</v>
      </c>
      <c r="J33" s="294">
        <v>0</v>
      </c>
      <c r="K33" s="300">
        <v>0</v>
      </c>
      <c r="L33" s="297">
        <v>0</v>
      </c>
      <c r="M33" s="292"/>
      <c r="N33" s="314">
        <v>609</v>
      </c>
      <c r="O33" s="294" t="s">
        <v>176</v>
      </c>
      <c r="P33" s="295">
        <v>12.7</v>
      </c>
      <c r="Q33" s="295">
        <v>0</v>
      </c>
      <c r="R33" s="295">
        <v>0</v>
      </c>
      <c r="S33" s="295">
        <v>0</v>
      </c>
      <c r="T33" s="295">
        <v>12.7</v>
      </c>
      <c r="U33" s="295">
        <v>45.3</v>
      </c>
      <c r="V33" s="296">
        <v>0.2803532008830022</v>
      </c>
      <c r="W33" s="295">
        <v>0</v>
      </c>
      <c r="X33" s="295">
        <v>45.3</v>
      </c>
      <c r="Y33" s="297">
        <v>0.2803532008830022</v>
      </c>
    </row>
    <row r="34" spans="1:25" x14ac:dyDescent="0.2">
      <c r="A34" s="298" t="s">
        <v>72</v>
      </c>
      <c r="B34" s="299" t="s">
        <v>73</v>
      </c>
      <c r="C34" s="294">
        <v>0.2</v>
      </c>
      <c r="D34" s="294">
        <v>0</v>
      </c>
      <c r="E34" s="294">
        <v>0</v>
      </c>
      <c r="F34" s="294">
        <v>0</v>
      </c>
      <c r="G34" s="294">
        <v>0.2</v>
      </c>
      <c r="H34" s="294">
        <v>6.1</v>
      </c>
      <c r="I34" s="2">
        <v>3.2786885245901641E-2</v>
      </c>
      <c r="J34" s="294">
        <v>0</v>
      </c>
      <c r="K34" s="300">
        <v>6.1</v>
      </c>
      <c r="L34" s="297">
        <v>3.2786885245901641E-2</v>
      </c>
      <c r="M34" s="292"/>
      <c r="N34" s="314">
        <v>610</v>
      </c>
      <c r="O34" s="294" t="s">
        <v>177</v>
      </c>
      <c r="P34" s="295">
        <v>0</v>
      </c>
      <c r="Q34" s="295">
        <v>0</v>
      </c>
      <c r="R34" s="295">
        <v>0</v>
      </c>
      <c r="S34" s="295">
        <v>0</v>
      </c>
      <c r="T34" s="295">
        <v>0</v>
      </c>
      <c r="U34" s="295">
        <v>0</v>
      </c>
      <c r="V34" s="296">
        <v>0</v>
      </c>
      <c r="W34" s="295">
        <v>0</v>
      </c>
      <c r="X34" s="295">
        <v>0</v>
      </c>
      <c r="Y34" s="297">
        <v>0</v>
      </c>
    </row>
    <row r="35" spans="1:25" x14ac:dyDescent="0.2">
      <c r="A35" s="298" t="s">
        <v>74</v>
      </c>
      <c r="B35" s="299" t="s">
        <v>75</v>
      </c>
      <c r="C35" s="294">
        <v>0.5</v>
      </c>
      <c r="D35" s="294">
        <v>0</v>
      </c>
      <c r="E35" s="294">
        <v>0</v>
      </c>
      <c r="F35" s="294">
        <v>0</v>
      </c>
      <c r="G35" s="294">
        <v>0.5</v>
      </c>
      <c r="H35" s="294">
        <v>50.8</v>
      </c>
      <c r="I35" s="2">
        <v>9.8425196850393699E-3</v>
      </c>
      <c r="J35" s="294">
        <v>0</v>
      </c>
      <c r="K35" s="300">
        <v>50.8</v>
      </c>
      <c r="L35" s="297">
        <v>9.8425196850393699E-3</v>
      </c>
      <c r="M35" s="292"/>
      <c r="N35" s="314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</row>
    <row r="36" spans="1:25" x14ac:dyDescent="0.2">
      <c r="A36" s="298" t="s">
        <v>76</v>
      </c>
      <c r="B36" s="299" t="s">
        <v>77</v>
      </c>
      <c r="C36" s="294">
        <v>0</v>
      </c>
      <c r="D36" s="294">
        <v>0</v>
      </c>
      <c r="E36" s="294">
        <v>0</v>
      </c>
      <c r="F36" s="294">
        <v>0</v>
      </c>
      <c r="G36" s="294">
        <v>0</v>
      </c>
      <c r="H36" s="294">
        <v>0</v>
      </c>
      <c r="I36" s="2">
        <v>0</v>
      </c>
      <c r="J36" s="294">
        <v>0</v>
      </c>
      <c r="K36" s="300">
        <v>0</v>
      </c>
      <c r="L36" s="297">
        <v>0</v>
      </c>
      <c r="M36" s="292"/>
      <c r="N36" s="314">
        <v>702</v>
      </c>
      <c r="O36" s="294" t="s">
        <v>179</v>
      </c>
      <c r="P36" s="295">
        <v>0</v>
      </c>
      <c r="Q36" s="295">
        <v>0</v>
      </c>
      <c r="R36" s="295">
        <v>0</v>
      </c>
      <c r="S36" s="295">
        <v>0</v>
      </c>
      <c r="T36" s="295">
        <v>0</v>
      </c>
      <c r="U36" s="295">
        <v>0</v>
      </c>
      <c r="V36" s="296">
        <v>0</v>
      </c>
      <c r="W36" s="295">
        <v>0</v>
      </c>
      <c r="X36" s="295">
        <v>0</v>
      </c>
      <c r="Y36" s="297">
        <v>0</v>
      </c>
    </row>
    <row r="37" spans="1:25" x14ac:dyDescent="0.2">
      <c r="A37" s="298" t="s">
        <v>78</v>
      </c>
      <c r="B37" s="299" t="s">
        <v>79</v>
      </c>
      <c r="C37" s="294">
        <v>0</v>
      </c>
      <c r="D37" s="294">
        <v>0</v>
      </c>
      <c r="E37" s="294">
        <v>0</v>
      </c>
      <c r="F37" s="294">
        <v>0</v>
      </c>
      <c r="G37" s="294">
        <v>0</v>
      </c>
      <c r="H37" s="294">
        <v>0</v>
      </c>
      <c r="I37" s="2">
        <v>0</v>
      </c>
      <c r="J37" s="294">
        <v>0</v>
      </c>
      <c r="K37" s="300">
        <v>0</v>
      </c>
      <c r="L37" s="297">
        <v>0</v>
      </c>
      <c r="M37" s="292"/>
      <c r="N37" s="314">
        <v>703</v>
      </c>
      <c r="O37" s="294" t="s">
        <v>180</v>
      </c>
      <c r="P37" s="295">
        <v>1.6</v>
      </c>
      <c r="Q37" s="295">
        <v>5.9</v>
      </c>
      <c r="R37" s="295">
        <v>0</v>
      </c>
      <c r="S37" s="295">
        <v>0</v>
      </c>
      <c r="T37" s="295">
        <v>-4.3000000000000007</v>
      </c>
      <c r="U37" s="295">
        <v>30.3</v>
      </c>
      <c r="V37" s="296">
        <v>5.2805280528052806E-2</v>
      </c>
      <c r="W37" s="295">
        <v>0</v>
      </c>
      <c r="X37" s="295">
        <v>30.3</v>
      </c>
      <c r="Y37" s="297">
        <v>5.2805280528052806E-2</v>
      </c>
    </row>
    <row r="38" spans="1:25" x14ac:dyDescent="0.2">
      <c r="A38" s="298" t="s">
        <v>80</v>
      </c>
      <c r="B38" s="299" t="s">
        <v>81</v>
      </c>
      <c r="C38" s="294">
        <v>0</v>
      </c>
      <c r="D38" s="294">
        <v>0</v>
      </c>
      <c r="E38" s="294">
        <v>0</v>
      </c>
      <c r="F38" s="294">
        <v>0</v>
      </c>
      <c r="G38" s="294">
        <v>0</v>
      </c>
      <c r="H38" s="294">
        <v>0</v>
      </c>
      <c r="I38" s="2">
        <v>0</v>
      </c>
      <c r="J38" s="294">
        <v>0</v>
      </c>
      <c r="K38" s="300">
        <v>0</v>
      </c>
      <c r="L38" s="297">
        <v>0</v>
      </c>
      <c r="M38" s="292"/>
      <c r="N38" s="314">
        <v>704</v>
      </c>
      <c r="O38" s="294" t="s">
        <v>181</v>
      </c>
      <c r="P38" s="295">
        <v>0</v>
      </c>
      <c r="Q38" s="295">
        <v>0</v>
      </c>
      <c r="R38" s="295">
        <v>0</v>
      </c>
      <c r="S38" s="295">
        <v>0</v>
      </c>
      <c r="T38" s="295">
        <v>0</v>
      </c>
      <c r="U38" s="295">
        <v>0</v>
      </c>
      <c r="V38" s="296">
        <v>0</v>
      </c>
      <c r="W38" s="295">
        <v>0</v>
      </c>
      <c r="X38" s="295">
        <v>0</v>
      </c>
      <c r="Y38" s="297">
        <v>0</v>
      </c>
    </row>
    <row r="39" spans="1:25" x14ac:dyDescent="0.2">
      <c r="A39" s="298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314">
        <v>705</v>
      </c>
      <c r="O39" s="294" t="s">
        <v>182</v>
      </c>
      <c r="P39" s="295">
        <v>0</v>
      </c>
      <c r="Q39" s="295">
        <v>0</v>
      </c>
      <c r="R39" s="295">
        <v>0</v>
      </c>
      <c r="S39" s="295">
        <v>0</v>
      </c>
      <c r="T39" s="295">
        <v>0</v>
      </c>
      <c r="U39" s="295">
        <v>0</v>
      </c>
      <c r="V39" s="296">
        <v>0</v>
      </c>
      <c r="W39" s="295">
        <v>0</v>
      </c>
      <c r="X39" s="295">
        <v>0</v>
      </c>
      <c r="Y39" s="297">
        <v>0</v>
      </c>
    </row>
    <row r="40" spans="1:25" x14ac:dyDescent="0.2">
      <c r="A40" s="298" t="s">
        <v>84</v>
      </c>
      <c r="B40" s="299" t="s">
        <v>85</v>
      </c>
      <c r="C40" s="294">
        <v>0</v>
      </c>
      <c r="D40" s="294">
        <v>0</v>
      </c>
      <c r="E40" s="294">
        <v>0</v>
      </c>
      <c r="F40" s="294">
        <v>0</v>
      </c>
      <c r="G40" s="294">
        <v>0</v>
      </c>
      <c r="H40" s="294">
        <v>2.6</v>
      </c>
      <c r="I40" s="2">
        <v>0</v>
      </c>
      <c r="J40" s="294">
        <v>0</v>
      </c>
      <c r="K40" s="300">
        <v>2.6</v>
      </c>
      <c r="L40" s="297">
        <v>0</v>
      </c>
      <c r="M40" s="292"/>
      <c r="N40" s="314">
        <v>706</v>
      </c>
      <c r="O40" s="294" t="s">
        <v>183</v>
      </c>
      <c r="P40" s="295">
        <v>3.5</v>
      </c>
      <c r="Q40" s="295">
        <v>1.7</v>
      </c>
      <c r="R40" s="295">
        <v>0</v>
      </c>
      <c r="S40" s="295">
        <v>0</v>
      </c>
      <c r="T40" s="295">
        <v>1.8</v>
      </c>
      <c r="U40" s="295">
        <v>3.5</v>
      </c>
      <c r="V40" s="296">
        <v>1</v>
      </c>
      <c r="W40" s="295">
        <v>0</v>
      </c>
      <c r="X40" s="295">
        <v>3.5</v>
      </c>
      <c r="Y40" s="297">
        <v>1</v>
      </c>
    </row>
    <row r="41" spans="1:25" x14ac:dyDescent="0.2">
      <c r="A41" s="298" t="s">
        <v>86</v>
      </c>
      <c r="B41" s="299" t="s">
        <v>87</v>
      </c>
      <c r="C41" s="294">
        <v>0</v>
      </c>
      <c r="D41" s="294">
        <v>0</v>
      </c>
      <c r="E41" s="294">
        <v>0</v>
      </c>
      <c r="F41" s="294">
        <v>0</v>
      </c>
      <c r="G41" s="294">
        <v>0</v>
      </c>
      <c r="H41" s="294">
        <v>0</v>
      </c>
      <c r="I41" s="2">
        <v>0</v>
      </c>
      <c r="J41" s="294">
        <v>0</v>
      </c>
      <c r="K41" s="300">
        <v>0</v>
      </c>
      <c r="L41" s="297">
        <v>0</v>
      </c>
      <c r="M41" s="292"/>
      <c r="N41" s="314">
        <v>707</v>
      </c>
      <c r="O41" s="294" t="s">
        <v>184</v>
      </c>
      <c r="P41" s="295">
        <v>0</v>
      </c>
      <c r="Q41" s="295">
        <v>0</v>
      </c>
      <c r="R41" s="295">
        <v>0</v>
      </c>
      <c r="S41" s="295">
        <v>0</v>
      </c>
      <c r="T41" s="295">
        <v>0</v>
      </c>
      <c r="U41" s="295">
        <v>0</v>
      </c>
      <c r="V41" s="296">
        <v>0</v>
      </c>
      <c r="W41" s="295">
        <v>0</v>
      </c>
      <c r="X41" s="295">
        <v>0</v>
      </c>
      <c r="Y41" s="297">
        <v>0</v>
      </c>
    </row>
    <row r="42" spans="1:25" x14ac:dyDescent="0.2">
      <c r="A42" s="298" t="s">
        <v>88</v>
      </c>
      <c r="B42" s="299" t="s">
        <v>89</v>
      </c>
      <c r="C42" s="294">
        <v>0</v>
      </c>
      <c r="D42" s="294">
        <v>0</v>
      </c>
      <c r="E42" s="294">
        <v>0</v>
      </c>
      <c r="F42" s="294">
        <v>0</v>
      </c>
      <c r="G42" s="294">
        <v>0</v>
      </c>
      <c r="H42" s="294">
        <v>0</v>
      </c>
      <c r="I42" s="2">
        <v>0</v>
      </c>
      <c r="J42" s="294">
        <v>0</v>
      </c>
      <c r="K42" s="300">
        <v>0</v>
      </c>
      <c r="L42" s="297">
        <v>0</v>
      </c>
      <c r="M42" s="292"/>
      <c r="N42" s="314">
        <v>708</v>
      </c>
      <c r="O42" s="294" t="s">
        <v>185</v>
      </c>
      <c r="P42" s="295">
        <v>36.200000000000003</v>
      </c>
      <c r="Q42" s="295">
        <v>25.1</v>
      </c>
      <c r="R42" s="295">
        <v>0</v>
      </c>
      <c r="S42" s="295">
        <v>0</v>
      </c>
      <c r="T42" s="295">
        <v>11.100000000000001</v>
      </c>
      <c r="U42" s="295">
        <v>59.900000000000006</v>
      </c>
      <c r="V42" s="296">
        <v>0.60434056761268784</v>
      </c>
      <c r="W42" s="295">
        <v>0</v>
      </c>
      <c r="X42" s="295">
        <v>59.900000000000006</v>
      </c>
      <c r="Y42" s="297">
        <v>0.60434056761268784</v>
      </c>
    </row>
    <row r="43" spans="1:25" x14ac:dyDescent="0.2">
      <c r="A43" s="298" t="s">
        <v>90</v>
      </c>
      <c r="B43" s="299" t="s">
        <v>91</v>
      </c>
      <c r="C43" s="294">
        <v>0</v>
      </c>
      <c r="D43" s="294">
        <v>0</v>
      </c>
      <c r="E43" s="294">
        <v>0</v>
      </c>
      <c r="F43" s="294">
        <v>0</v>
      </c>
      <c r="G43" s="294">
        <v>0</v>
      </c>
      <c r="H43" s="294">
        <v>0</v>
      </c>
      <c r="I43" s="2">
        <v>0</v>
      </c>
      <c r="J43" s="294">
        <v>0</v>
      </c>
      <c r="K43" s="300">
        <v>0</v>
      </c>
      <c r="L43" s="297">
        <v>0</v>
      </c>
      <c r="M43" s="292"/>
      <c r="N43" s="314">
        <v>709</v>
      </c>
      <c r="O43" s="294" t="s">
        <v>186</v>
      </c>
      <c r="P43" s="295">
        <v>0</v>
      </c>
      <c r="Q43" s="295">
        <v>0</v>
      </c>
      <c r="R43" s="295">
        <v>0</v>
      </c>
      <c r="S43" s="295">
        <v>0</v>
      </c>
      <c r="T43" s="295">
        <v>0</v>
      </c>
      <c r="U43" s="295">
        <v>0</v>
      </c>
      <c r="V43" s="296">
        <v>0</v>
      </c>
      <c r="W43" s="295">
        <v>0</v>
      </c>
      <c r="X43" s="295">
        <v>0</v>
      </c>
      <c r="Y43" s="297">
        <v>0</v>
      </c>
    </row>
    <row r="44" spans="1:25" x14ac:dyDescent="0.2">
      <c r="A44" s="298" t="s">
        <v>92</v>
      </c>
      <c r="B44" s="299" t="s">
        <v>93</v>
      </c>
      <c r="C44" s="294">
        <v>0</v>
      </c>
      <c r="D44" s="294">
        <v>0</v>
      </c>
      <c r="E44" s="294">
        <v>0</v>
      </c>
      <c r="F44" s="294">
        <v>0</v>
      </c>
      <c r="G44" s="294">
        <v>0</v>
      </c>
      <c r="H44" s="294">
        <v>0</v>
      </c>
      <c r="I44" s="2">
        <v>0</v>
      </c>
      <c r="J44" s="294">
        <v>0</v>
      </c>
      <c r="K44" s="300">
        <v>0</v>
      </c>
      <c r="L44" s="297">
        <v>0</v>
      </c>
      <c r="M44" s="292"/>
      <c r="N44" s="314">
        <v>710</v>
      </c>
      <c r="O44" s="294" t="s">
        <v>187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96">
        <v>0</v>
      </c>
      <c r="W44" s="295">
        <v>0</v>
      </c>
      <c r="X44" s="295">
        <v>0</v>
      </c>
      <c r="Y44" s="297">
        <v>0</v>
      </c>
    </row>
    <row r="45" spans="1:25" x14ac:dyDescent="0.2">
      <c r="A45" s="298" t="s">
        <v>94</v>
      </c>
      <c r="B45" s="299" t="s">
        <v>95</v>
      </c>
      <c r="C45" s="294">
        <v>0</v>
      </c>
      <c r="D45" s="294">
        <v>0</v>
      </c>
      <c r="E45" s="294">
        <v>0</v>
      </c>
      <c r="F45" s="294">
        <v>0</v>
      </c>
      <c r="G45" s="294">
        <v>0</v>
      </c>
      <c r="H45" s="294">
        <v>0</v>
      </c>
      <c r="I45" s="2">
        <v>0</v>
      </c>
      <c r="J45" s="294">
        <v>0</v>
      </c>
      <c r="K45" s="300">
        <v>0</v>
      </c>
      <c r="L45" s="297">
        <v>0</v>
      </c>
      <c r="M45" s="292"/>
      <c r="N45" s="314">
        <v>801</v>
      </c>
      <c r="O45" s="294" t="s">
        <v>43</v>
      </c>
      <c r="P45" s="295">
        <v>7.1999999999999993</v>
      </c>
      <c r="Q45" s="295">
        <v>1</v>
      </c>
      <c r="R45" s="295">
        <v>0</v>
      </c>
      <c r="S45" s="295">
        <v>0</v>
      </c>
      <c r="T45" s="295">
        <v>6.2</v>
      </c>
      <c r="U45" s="295">
        <v>17.099999999999998</v>
      </c>
      <c r="V45" s="296">
        <v>0.4210526315789474</v>
      </c>
      <c r="W45" s="295">
        <v>0.7</v>
      </c>
      <c r="X45" s="295">
        <v>16.399999999999999</v>
      </c>
      <c r="Y45" s="297">
        <v>0.43902439024390244</v>
      </c>
    </row>
    <row r="46" spans="1:25" x14ac:dyDescent="0.2">
      <c r="A46" s="298" t="s">
        <v>96</v>
      </c>
      <c r="B46" s="299" t="s">
        <v>97</v>
      </c>
      <c r="C46" s="294">
        <v>0</v>
      </c>
      <c r="D46" s="294">
        <v>0</v>
      </c>
      <c r="E46" s="294">
        <v>0</v>
      </c>
      <c r="F46" s="294">
        <v>0</v>
      </c>
      <c r="G46" s="294">
        <v>0</v>
      </c>
      <c r="H46" s="294">
        <v>0.4</v>
      </c>
      <c r="I46" s="2">
        <v>0</v>
      </c>
      <c r="J46" s="294">
        <v>0</v>
      </c>
      <c r="K46" s="300">
        <v>0.4</v>
      </c>
      <c r="L46" s="297">
        <v>0</v>
      </c>
      <c r="M46" s="292"/>
      <c r="N46" s="314">
        <v>802</v>
      </c>
      <c r="O46" s="294" t="s">
        <v>11</v>
      </c>
      <c r="P46" s="295">
        <v>0</v>
      </c>
      <c r="Q46" s="295">
        <v>0</v>
      </c>
      <c r="R46" s="295">
        <v>0</v>
      </c>
      <c r="S46" s="295">
        <v>0</v>
      </c>
      <c r="T46" s="295">
        <v>0</v>
      </c>
      <c r="U46" s="295">
        <v>0</v>
      </c>
      <c r="V46" s="296">
        <v>0</v>
      </c>
      <c r="W46" s="295">
        <v>0</v>
      </c>
      <c r="X46" s="295">
        <v>0</v>
      </c>
      <c r="Y46" s="297">
        <v>0</v>
      </c>
    </row>
    <row r="47" spans="1:25" x14ac:dyDescent="0.2">
      <c r="A47" s="298" t="s">
        <v>98</v>
      </c>
      <c r="B47" s="299" t="s">
        <v>99</v>
      </c>
      <c r="C47" s="294">
        <v>0</v>
      </c>
      <c r="D47" s="294">
        <v>0</v>
      </c>
      <c r="E47" s="294">
        <v>0</v>
      </c>
      <c r="F47" s="294">
        <v>0</v>
      </c>
      <c r="G47" s="294">
        <v>0</v>
      </c>
      <c r="H47" s="294">
        <v>0</v>
      </c>
      <c r="I47" s="2">
        <v>0</v>
      </c>
      <c r="J47" s="294">
        <v>0</v>
      </c>
      <c r="K47" s="300">
        <v>0</v>
      </c>
      <c r="L47" s="297">
        <v>0</v>
      </c>
      <c r="M47" s="292"/>
      <c r="N47" s="314">
        <v>901</v>
      </c>
      <c r="O47" s="294" t="s">
        <v>188</v>
      </c>
      <c r="P47" s="295">
        <v>0</v>
      </c>
      <c r="Q47" s="295">
        <v>0</v>
      </c>
      <c r="R47" s="295">
        <v>0</v>
      </c>
      <c r="S47" s="295">
        <v>0</v>
      </c>
      <c r="T47" s="295">
        <v>0</v>
      </c>
      <c r="U47" s="295">
        <v>0</v>
      </c>
      <c r="V47" s="296">
        <v>0</v>
      </c>
      <c r="W47" s="295">
        <v>0</v>
      </c>
      <c r="X47" s="295">
        <v>0</v>
      </c>
      <c r="Y47" s="297">
        <v>0</v>
      </c>
    </row>
    <row r="48" spans="1:25" x14ac:dyDescent="0.2">
      <c r="A48" s="298" t="s">
        <v>100</v>
      </c>
      <c r="B48" s="299" t="s">
        <v>101</v>
      </c>
      <c r="C48" s="294">
        <v>2.2999999999999998</v>
      </c>
      <c r="D48" s="294">
        <v>0.6</v>
      </c>
      <c r="E48" s="294">
        <v>0</v>
      </c>
      <c r="F48" s="294">
        <v>0.5</v>
      </c>
      <c r="G48" s="294">
        <v>1.1999999999999997</v>
      </c>
      <c r="H48" s="294">
        <v>74.7</v>
      </c>
      <c r="I48" s="2">
        <v>3.078982597054886E-2</v>
      </c>
      <c r="J48" s="294">
        <v>10.100000000000001</v>
      </c>
      <c r="K48" s="300">
        <v>64.599999999999994</v>
      </c>
      <c r="L48" s="297">
        <v>3.5603715170278639E-2</v>
      </c>
      <c r="M48" s="292"/>
      <c r="N48" s="314">
        <v>902</v>
      </c>
      <c r="O48" s="294" t="s">
        <v>189</v>
      </c>
      <c r="P48" s="295">
        <v>0</v>
      </c>
      <c r="Q48" s="295">
        <v>0</v>
      </c>
      <c r="R48" s="295">
        <v>0</v>
      </c>
      <c r="S48" s="295">
        <v>0</v>
      </c>
      <c r="T48" s="295">
        <v>0</v>
      </c>
      <c r="U48" s="295">
        <v>0</v>
      </c>
      <c r="V48" s="296">
        <v>0</v>
      </c>
      <c r="W48" s="295">
        <v>0</v>
      </c>
      <c r="X48" s="295">
        <v>0</v>
      </c>
      <c r="Y48" s="297">
        <v>0</v>
      </c>
    </row>
    <row r="49" spans="1:25" x14ac:dyDescent="0.2">
      <c r="A49" s="298" t="s">
        <v>102</v>
      </c>
      <c r="B49" s="299" t="s">
        <v>103</v>
      </c>
      <c r="C49" s="294">
        <v>0</v>
      </c>
      <c r="D49" s="294">
        <v>0</v>
      </c>
      <c r="E49" s="294">
        <v>0</v>
      </c>
      <c r="F49" s="294">
        <v>0</v>
      </c>
      <c r="G49" s="294">
        <v>0</v>
      </c>
      <c r="H49" s="294">
        <v>52.3</v>
      </c>
      <c r="I49" s="2">
        <v>0</v>
      </c>
      <c r="J49" s="294">
        <v>0</v>
      </c>
      <c r="K49" s="300">
        <v>52.3</v>
      </c>
      <c r="L49" s="297">
        <v>0</v>
      </c>
      <c r="M49" s="292"/>
      <c r="N49" s="314">
        <v>903</v>
      </c>
      <c r="O49" s="294" t="s">
        <v>190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6">
        <v>0</v>
      </c>
      <c r="W49" s="295">
        <v>0</v>
      </c>
      <c r="X49" s="295">
        <v>0</v>
      </c>
      <c r="Y49" s="297">
        <v>0</v>
      </c>
    </row>
    <row r="50" spans="1:25" x14ac:dyDescent="0.2">
      <c r="A50" s="298" t="s">
        <v>104</v>
      </c>
      <c r="B50" s="299" t="s">
        <v>105</v>
      </c>
      <c r="C50" s="294">
        <v>0</v>
      </c>
      <c r="D50" s="294">
        <v>0</v>
      </c>
      <c r="E50" s="294">
        <v>0</v>
      </c>
      <c r="F50" s="294">
        <v>0</v>
      </c>
      <c r="G50" s="294">
        <v>0</v>
      </c>
      <c r="H50" s="294">
        <v>0</v>
      </c>
      <c r="I50" s="2">
        <v>0</v>
      </c>
      <c r="J50" s="294">
        <v>0</v>
      </c>
      <c r="K50" s="300">
        <v>0</v>
      </c>
      <c r="L50" s="297">
        <v>0</v>
      </c>
      <c r="M50" s="292"/>
      <c r="N50" s="314">
        <v>904</v>
      </c>
      <c r="O50" s="294" t="s">
        <v>191</v>
      </c>
      <c r="P50" s="295">
        <v>0</v>
      </c>
      <c r="Q50" s="295">
        <v>0</v>
      </c>
      <c r="R50" s="295">
        <v>0</v>
      </c>
      <c r="S50" s="295">
        <v>0</v>
      </c>
      <c r="T50" s="295">
        <v>0</v>
      </c>
      <c r="U50" s="295">
        <v>0</v>
      </c>
      <c r="V50" s="296">
        <v>0</v>
      </c>
      <c r="W50" s="295">
        <v>0</v>
      </c>
      <c r="X50" s="295">
        <v>0</v>
      </c>
      <c r="Y50" s="297">
        <v>0</v>
      </c>
    </row>
    <row r="51" spans="1:25" x14ac:dyDescent="0.2">
      <c r="A51" s="298" t="s">
        <v>106</v>
      </c>
      <c r="B51" s="299" t="s">
        <v>107</v>
      </c>
      <c r="C51" s="294">
        <v>4.3</v>
      </c>
      <c r="D51" s="294">
        <v>0</v>
      </c>
      <c r="E51" s="294">
        <v>0</v>
      </c>
      <c r="F51" s="294">
        <v>0</v>
      </c>
      <c r="G51" s="294">
        <v>4.3</v>
      </c>
      <c r="H51" s="294">
        <v>12.7</v>
      </c>
      <c r="I51" s="2">
        <v>0.33858267716535434</v>
      </c>
      <c r="J51" s="294">
        <v>0</v>
      </c>
      <c r="K51" s="300">
        <v>12.7</v>
      </c>
      <c r="L51" s="297">
        <v>0.33858267716535434</v>
      </c>
      <c r="M51" s="292"/>
      <c r="N51" s="314">
        <v>905</v>
      </c>
      <c r="O51" s="294" t="s">
        <v>192</v>
      </c>
      <c r="P51" s="295">
        <v>0</v>
      </c>
      <c r="Q51" s="295">
        <v>0</v>
      </c>
      <c r="R51" s="295">
        <v>0</v>
      </c>
      <c r="S51" s="295">
        <v>0</v>
      </c>
      <c r="T51" s="295">
        <v>0</v>
      </c>
      <c r="U51" s="295">
        <v>0</v>
      </c>
      <c r="V51" s="296">
        <v>0</v>
      </c>
      <c r="W51" s="295">
        <v>0</v>
      </c>
      <c r="X51" s="295">
        <v>0</v>
      </c>
      <c r="Y51" s="297">
        <v>0</v>
      </c>
    </row>
    <row r="52" spans="1:25" x14ac:dyDescent="0.2">
      <c r="A52" s="298" t="s">
        <v>108</v>
      </c>
      <c r="B52" s="299" t="s">
        <v>109</v>
      </c>
      <c r="C52" s="294">
        <v>0</v>
      </c>
      <c r="D52" s="294">
        <v>0</v>
      </c>
      <c r="E52" s="294">
        <v>0</v>
      </c>
      <c r="F52" s="294">
        <v>0</v>
      </c>
      <c r="G52" s="294">
        <v>0</v>
      </c>
      <c r="H52" s="294">
        <v>113</v>
      </c>
      <c r="I52" s="2">
        <v>0</v>
      </c>
      <c r="J52" s="294">
        <v>113</v>
      </c>
      <c r="K52" s="300">
        <v>0</v>
      </c>
      <c r="L52" s="297">
        <v>0</v>
      </c>
      <c r="M52" s="292"/>
      <c r="N52" s="314">
        <v>1001</v>
      </c>
      <c r="O52" s="294" t="s">
        <v>193</v>
      </c>
      <c r="P52" s="295">
        <v>0</v>
      </c>
      <c r="Q52" s="295">
        <v>0</v>
      </c>
      <c r="R52" s="295">
        <v>0</v>
      </c>
      <c r="S52" s="295">
        <v>0</v>
      </c>
      <c r="T52" s="295">
        <v>0</v>
      </c>
      <c r="U52" s="295">
        <v>0</v>
      </c>
      <c r="V52" s="296">
        <v>0</v>
      </c>
      <c r="W52" s="295">
        <v>0</v>
      </c>
      <c r="X52" s="295">
        <v>0</v>
      </c>
      <c r="Y52" s="297">
        <v>0</v>
      </c>
    </row>
    <row r="53" spans="1:25" x14ac:dyDescent="0.2">
      <c r="A53" s="298" t="s">
        <v>110</v>
      </c>
      <c r="B53" s="299" t="s">
        <v>111</v>
      </c>
      <c r="C53" s="294">
        <v>0</v>
      </c>
      <c r="D53" s="294">
        <v>0.1</v>
      </c>
      <c r="E53" s="294">
        <v>0</v>
      </c>
      <c r="F53" s="294">
        <v>0</v>
      </c>
      <c r="G53" s="294">
        <v>-0.1</v>
      </c>
      <c r="H53" s="294">
        <v>1.3</v>
      </c>
      <c r="I53" s="2">
        <v>0</v>
      </c>
      <c r="J53" s="294">
        <v>0</v>
      </c>
      <c r="K53" s="300">
        <v>1.3</v>
      </c>
      <c r="L53" s="297">
        <v>0</v>
      </c>
      <c r="M53" s="292"/>
      <c r="N53" s="314">
        <v>1002</v>
      </c>
      <c r="O53" s="294" t="s">
        <v>194</v>
      </c>
      <c r="P53" s="295">
        <v>0</v>
      </c>
      <c r="Q53" s="295">
        <v>0</v>
      </c>
      <c r="R53" s="295">
        <v>0</v>
      </c>
      <c r="S53" s="295">
        <v>0</v>
      </c>
      <c r="T53" s="295">
        <v>0</v>
      </c>
      <c r="U53" s="295">
        <v>0</v>
      </c>
      <c r="V53" s="296">
        <v>0</v>
      </c>
      <c r="W53" s="295">
        <v>0</v>
      </c>
      <c r="X53" s="295">
        <v>0</v>
      </c>
      <c r="Y53" s="297">
        <v>0</v>
      </c>
    </row>
    <row r="54" spans="1:25" x14ac:dyDescent="0.2">
      <c r="A54" s="298" t="s">
        <v>112</v>
      </c>
      <c r="B54" s="299" t="s">
        <v>113</v>
      </c>
      <c r="C54" s="294">
        <v>0</v>
      </c>
      <c r="D54" s="294">
        <v>0</v>
      </c>
      <c r="E54" s="294">
        <v>0</v>
      </c>
      <c r="F54" s="294">
        <v>0</v>
      </c>
      <c r="G54" s="294">
        <v>0</v>
      </c>
      <c r="H54" s="294">
        <v>0</v>
      </c>
      <c r="I54" s="2">
        <v>0</v>
      </c>
      <c r="J54" s="294">
        <v>0</v>
      </c>
      <c r="K54" s="300">
        <v>0</v>
      </c>
      <c r="L54" s="297">
        <v>0</v>
      </c>
      <c r="M54" s="292"/>
      <c r="N54" s="314">
        <v>1003</v>
      </c>
      <c r="O54" s="294" t="s">
        <v>195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96">
        <v>0</v>
      </c>
      <c r="W54" s="295">
        <v>0</v>
      </c>
      <c r="X54" s="295">
        <v>0</v>
      </c>
      <c r="Y54" s="297">
        <v>0</v>
      </c>
    </row>
    <row r="55" spans="1:25" x14ac:dyDescent="0.2">
      <c r="A55" s="298" t="s">
        <v>114</v>
      </c>
      <c r="B55" s="299" t="s">
        <v>115</v>
      </c>
      <c r="C55" s="294">
        <v>3.5</v>
      </c>
      <c r="D55" s="294">
        <v>1.7</v>
      </c>
      <c r="E55" s="294">
        <v>0</v>
      </c>
      <c r="F55" s="294">
        <v>0</v>
      </c>
      <c r="G55" s="294">
        <v>1.8</v>
      </c>
      <c r="H55" s="294">
        <v>3.5</v>
      </c>
      <c r="I55" s="2">
        <v>1</v>
      </c>
      <c r="J55" s="294">
        <v>0</v>
      </c>
      <c r="K55" s="300">
        <v>3.5</v>
      </c>
      <c r="L55" s="297">
        <v>1</v>
      </c>
      <c r="M55" s="292"/>
      <c r="N55" s="314">
        <v>1004</v>
      </c>
      <c r="O55" s="294" t="s">
        <v>196</v>
      </c>
      <c r="P55" s="295">
        <v>0</v>
      </c>
      <c r="Q55" s="295">
        <v>0</v>
      </c>
      <c r="R55" s="295">
        <v>0</v>
      </c>
      <c r="S55" s="295">
        <v>0</v>
      </c>
      <c r="T55" s="295">
        <v>0</v>
      </c>
      <c r="U55" s="295">
        <v>0</v>
      </c>
      <c r="V55" s="296">
        <v>0</v>
      </c>
      <c r="W55" s="295">
        <v>0</v>
      </c>
      <c r="X55" s="295">
        <v>0</v>
      </c>
      <c r="Y55" s="297">
        <v>0</v>
      </c>
    </row>
    <row r="56" spans="1:25" x14ac:dyDescent="0.2">
      <c r="A56" s="298" t="s">
        <v>116</v>
      </c>
      <c r="B56" s="299" t="s">
        <v>117</v>
      </c>
      <c r="C56" s="294">
        <v>0</v>
      </c>
      <c r="D56" s="294">
        <v>0</v>
      </c>
      <c r="E56" s="294">
        <v>0</v>
      </c>
      <c r="F56" s="294">
        <v>0</v>
      </c>
      <c r="G56" s="294">
        <v>0</v>
      </c>
      <c r="H56" s="294">
        <v>0</v>
      </c>
      <c r="I56" s="2">
        <v>0</v>
      </c>
      <c r="J56" s="294">
        <v>0</v>
      </c>
      <c r="K56" s="300">
        <v>0</v>
      </c>
      <c r="L56" s="297">
        <v>0</v>
      </c>
      <c r="M56" s="292"/>
      <c r="N56" s="314">
        <v>1005</v>
      </c>
      <c r="O56" s="294" t="s">
        <v>197</v>
      </c>
      <c r="P56" s="295">
        <v>0</v>
      </c>
      <c r="Q56" s="295">
        <v>0</v>
      </c>
      <c r="R56" s="295">
        <v>0</v>
      </c>
      <c r="S56" s="295">
        <v>0</v>
      </c>
      <c r="T56" s="295">
        <v>0</v>
      </c>
      <c r="U56" s="295">
        <v>0</v>
      </c>
      <c r="V56" s="296">
        <v>0</v>
      </c>
      <c r="W56" s="295">
        <v>0</v>
      </c>
      <c r="X56" s="295">
        <v>0</v>
      </c>
      <c r="Y56" s="297">
        <v>0</v>
      </c>
    </row>
    <row r="57" spans="1:25" x14ac:dyDescent="0.2">
      <c r="A57" s="298" t="s">
        <v>118</v>
      </c>
      <c r="B57" s="299" t="s">
        <v>119</v>
      </c>
      <c r="C57" s="294">
        <v>0</v>
      </c>
      <c r="D57" s="294">
        <v>0</v>
      </c>
      <c r="E57" s="294">
        <v>0</v>
      </c>
      <c r="F57" s="294">
        <v>0</v>
      </c>
      <c r="G57" s="294">
        <v>0</v>
      </c>
      <c r="H57" s="294">
        <v>0</v>
      </c>
      <c r="I57" s="2">
        <v>0</v>
      </c>
      <c r="J57" s="294">
        <v>0</v>
      </c>
      <c r="K57" s="300">
        <v>0</v>
      </c>
      <c r="L57" s="297">
        <v>0</v>
      </c>
      <c r="M57" s="292"/>
      <c r="N57" s="314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30.3</v>
      </c>
      <c r="V57" s="296">
        <v>0</v>
      </c>
      <c r="W57" s="295">
        <v>0</v>
      </c>
      <c r="X57" s="295">
        <v>30.3</v>
      </c>
      <c r="Y57" s="297">
        <v>0</v>
      </c>
    </row>
    <row r="58" spans="1:25" x14ac:dyDescent="0.2">
      <c r="A58" s="298" t="s">
        <v>120</v>
      </c>
      <c r="B58" s="299" t="s">
        <v>121</v>
      </c>
      <c r="C58" s="294">
        <v>0</v>
      </c>
      <c r="D58" s="294">
        <v>0</v>
      </c>
      <c r="E58" s="294">
        <v>0</v>
      </c>
      <c r="F58" s="294">
        <v>0</v>
      </c>
      <c r="G58" s="294">
        <v>0</v>
      </c>
      <c r="H58" s="294">
        <v>16.899999999999999</v>
      </c>
      <c r="I58" s="2">
        <v>0</v>
      </c>
      <c r="J58" s="294">
        <v>0</v>
      </c>
      <c r="K58" s="300">
        <v>16.899999999999999</v>
      </c>
      <c r="L58" s="297">
        <v>0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0</v>
      </c>
      <c r="D59" s="294">
        <v>0</v>
      </c>
      <c r="E59" s="294">
        <v>0</v>
      </c>
      <c r="F59" s="294">
        <v>0</v>
      </c>
      <c r="G59" s="294">
        <v>0</v>
      </c>
      <c r="H59" s="294">
        <v>0.3</v>
      </c>
      <c r="I59" s="2">
        <v>0</v>
      </c>
      <c r="J59" s="294">
        <v>0</v>
      </c>
      <c r="K59" s="300">
        <v>0.3</v>
      </c>
      <c r="L59" s="297">
        <v>0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315"/>
      <c r="O60" s="301" t="s">
        <v>214</v>
      </c>
      <c r="P60" s="295">
        <v>289.8</v>
      </c>
      <c r="Q60" s="295">
        <v>42.2</v>
      </c>
      <c r="R60" s="295">
        <v>0</v>
      </c>
      <c r="S60" s="295">
        <v>23.099999999999998</v>
      </c>
      <c r="T60" s="295">
        <v>224.49999999999997</v>
      </c>
      <c r="U60" s="295">
        <v>1398.1999999999998</v>
      </c>
      <c r="V60" s="296">
        <v>0.20726648548133317</v>
      </c>
      <c r="W60" s="295">
        <v>158.20000000000002</v>
      </c>
      <c r="X60" s="295">
        <v>1240</v>
      </c>
      <c r="Y60" s="297">
        <v>0.23370967741935486</v>
      </c>
    </row>
    <row r="61" spans="1:25" x14ac:dyDescent="0.2">
      <c r="B61" s="303" t="s">
        <v>343</v>
      </c>
      <c r="C61" s="304">
        <v>289.8</v>
      </c>
      <c r="D61" s="304">
        <v>42.20000000000001</v>
      </c>
      <c r="E61" s="304">
        <v>0</v>
      </c>
      <c r="F61" s="304">
        <v>23.1</v>
      </c>
      <c r="G61" s="304">
        <v>224.5</v>
      </c>
      <c r="H61" s="304">
        <v>1398.2</v>
      </c>
      <c r="I61" s="2">
        <v>0.20726648548133314</v>
      </c>
      <c r="J61" s="304">
        <v>158.19999999999999</v>
      </c>
      <c r="K61" s="304">
        <v>1239.9999999999998</v>
      </c>
      <c r="L61" s="297">
        <v>0.23370967741935489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315"/>
      <c r="O62" s="301" t="s">
        <v>344</v>
      </c>
      <c r="P62" s="295">
        <v>289.8</v>
      </c>
      <c r="Q62" s="295">
        <v>42.20000000000001</v>
      </c>
      <c r="R62" s="295">
        <v>0</v>
      </c>
      <c r="S62" s="295">
        <v>23.1</v>
      </c>
      <c r="T62" s="295">
        <v>224.5</v>
      </c>
      <c r="U62" s="295">
        <v>1398.2</v>
      </c>
      <c r="V62" s="297">
        <v>0.20726648548133314</v>
      </c>
      <c r="W62" s="295">
        <v>158.19999999999999</v>
      </c>
      <c r="X62" s="295">
        <v>1239.9999999999998</v>
      </c>
      <c r="Y62" s="297">
        <v>0.23370967741935489</v>
      </c>
    </row>
    <row r="63" spans="1:25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315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M1" sqref="M1:M1048576"/>
    </sheetView>
  </sheetViews>
  <sheetFormatPr defaultRowHeight="12.75" x14ac:dyDescent="0.2"/>
  <cols>
    <col min="1" max="1" width="9.140625" style="302"/>
    <col min="2" max="10" width="9.140625" style="294"/>
    <col min="11" max="11" width="11" style="294" customWidth="1"/>
    <col min="12" max="12" width="10.85546875" style="294" customWidth="1"/>
    <col min="13" max="13" width="2.28515625" style="294" customWidth="1"/>
    <col min="14" max="14" width="10.42578125" style="294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136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1.2000000000000002</v>
      </c>
      <c r="D2" s="294">
        <v>0.1</v>
      </c>
      <c r="E2" s="294">
        <v>0</v>
      </c>
      <c r="F2" s="294">
        <v>0.3</v>
      </c>
      <c r="G2" s="294">
        <v>0.80000000000000016</v>
      </c>
      <c r="H2" s="294">
        <v>11</v>
      </c>
      <c r="I2" s="2">
        <v>0.10909090909090911</v>
      </c>
      <c r="J2" s="294">
        <v>0</v>
      </c>
      <c r="K2" s="300">
        <v>11</v>
      </c>
      <c r="L2" s="297">
        <v>0.10909090909090911</v>
      </c>
      <c r="M2" s="292"/>
      <c r="N2" s="293">
        <v>101</v>
      </c>
      <c r="O2" s="294" t="s">
        <v>147</v>
      </c>
      <c r="P2" s="295">
        <v>154.39999999999998</v>
      </c>
      <c r="Q2" s="295">
        <v>13.599999999999998</v>
      </c>
      <c r="R2" s="295">
        <v>0</v>
      </c>
      <c r="S2" s="295">
        <v>17.700000000000003</v>
      </c>
      <c r="T2" s="295">
        <v>123.09999999999998</v>
      </c>
      <c r="U2" s="295">
        <v>457.2</v>
      </c>
      <c r="V2" s="296">
        <v>0.33770778652668415</v>
      </c>
      <c r="W2" s="295">
        <v>43.9</v>
      </c>
      <c r="X2" s="295">
        <v>413.3</v>
      </c>
      <c r="Y2" s="297">
        <v>0.37357851439632223</v>
      </c>
    </row>
    <row r="3" spans="1:25" x14ac:dyDescent="0.2">
      <c r="A3" s="298" t="s">
        <v>10</v>
      </c>
      <c r="B3" s="299" t="s">
        <v>11</v>
      </c>
      <c r="C3" s="294">
        <v>0</v>
      </c>
      <c r="D3" s="294">
        <v>0.1</v>
      </c>
      <c r="E3" s="294">
        <v>0</v>
      </c>
      <c r="F3" s="294">
        <v>0</v>
      </c>
      <c r="G3" s="294">
        <v>-0.1</v>
      </c>
      <c r="H3" s="294">
        <v>12.5</v>
      </c>
      <c r="I3" s="2">
        <v>0</v>
      </c>
      <c r="J3" s="294">
        <v>4.4000000000000004</v>
      </c>
      <c r="K3" s="300">
        <v>8.1</v>
      </c>
      <c r="L3" s="297">
        <v>0</v>
      </c>
      <c r="M3" s="292"/>
      <c r="N3" s="293">
        <v>102</v>
      </c>
      <c r="O3" s="294" t="s">
        <v>148</v>
      </c>
      <c r="P3" s="295">
        <v>29.099999999999998</v>
      </c>
      <c r="Q3" s="295">
        <v>4.2</v>
      </c>
      <c r="R3" s="295">
        <v>0</v>
      </c>
      <c r="S3" s="295">
        <v>0.1</v>
      </c>
      <c r="T3" s="295">
        <v>24.799999999999997</v>
      </c>
      <c r="U3" s="295">
        <v>36.5</v>
      </c>
      <c r="V3" s="296">
        <v>0.79726027397260268</v>
      </c>
      <c r="W3" s="295">
        <v>0</v>
      </c>
      <c r="X3" s="295">
        <v>36.5</v>
      </c>
      <c r="Y3" s="297">
        <v>0.79726027397260268</v>
      </c>
    </row>
    <row r="4" spans="1:25" x14ac:dyDescent="0.2">
      <c r="A4" s="298" t="s">
        <v>12</v>
      </c>
      <c r="B4" s="299" t="s">
        <v>13</v>
      </c>
      <c r="C4" s="294">
        <v>17.899999999999999</v>
      </c>
      <c r="D4" s="294">
        <v>0.2</v>
      </c>
      <c r="E4" s="294">
        <v>0</v>
      </c>
      <c r="F4" s="294">
        <v>1.2</v>
      </c>
      <c r="G4" s="294">
        <v>16.5</v>
      </c>
      <c r="H4" s="294">
        <v>26.2</v>
      </c>
      <c r="I4" s="2">
        <v>0.68320610687022898</v>
      </c>
      <c r="J4" s="294">
        <v>3.5999999999999996</v>
      </c>
      <c r="K4" s="300">
        <v>22.6</v>
      </c>
      <c r="L4" s="297">
        <v>0.79203539823008839</v>
      </c>
      <c r="M4" s="292"/>
      <c r="N4" s="293">
        <v>103</v>
      </c>
      <c r="O4" s="294" t="s">
        <v>149</v>
      </c>
      <c r="P4" s="295">
        <v>94.9</v>
      </c>
      <c r="Q4" s="295">
        <v>11.299999999999997</v>
      </c>
      <c r="R4" s="295">
        <v>0</v>
      </c>
      <c r="S4" s="295">
        <v>0.1</v>
      </c>
      <c r="T4" s="295">
        <v>83.5</v>
      </c>
      <c r="U4" s="295">
        <v>106</v>
      </c>
      <c r="V4" s="296">
        <v>0.89528301886792461</v>
      </c>
      <c r="W4" s="295">
        <v>0</v>
      </c>
      <c r="X4" s="295">
        <v>106</v>
      </c>
      <c r="Y4" s="297">
        <v>0.89528301886792461</v>
      </c>
    </row>
    <row r="5" spans="1:25" x14ac:dyDescent="0.2">
      <c r="A5" s="298" t="s">
        <v>14</v>
      </c>
      <c r="B5" s="299" t="s">
        <v>15</v>
      </c>
      <c r="C5" s="294">
        <v>338.50000000000006</v>
      </c>
      <c r="D5" s="294">
        <v>57.099999999999994</v>
      </c>
      <c r="E5" s="294">
        <v>0</v>
      </c>
      <c r="F5" s="294">
        <v>94.100000000000009</v>
      </c>
      <c r="G5" s="294">
        <v>187.30000000000007</v>
      </c>
      <c r="H5" s="294">
        <v>997.1</v>
      </c>
      <c r="I5" s="2">
        <v>0.33948450506468764</v>
      </c>
      <c r="J5" s="294">
        <v>14.599999999999998</v>
      </c>
      <c r="K5" s="300">
        <v>982.5</v>
      </c>
      <c r="L5" s="297">
        <v>0.34452926208651408</v>
      </c>
      <c r="M5" s="292"/>
      <c r="N5" s="293">
        <v>104</v>
      </c>
      <c r="O5" s="294" t="s">
        <v>150</v>
      </c>
      <c r="P5" s="295">
        <v>89.800000000000011</v>
      </c>
      <c r="Q5" s="295">
        <v>4.9000000000000004</v>
      </c>
      <c r="R5" s="295">
        <v>0</v>
      </c>
      <c r="S5" s="295">
        <v>2.8</v>
      </c>
      <c r="T5" s="295">
        <v>82.100000000000023</v>
      </c>
      <c r="U5" s="295">
        <v>136.80000000000001</v>
      </c>
      <c r="V5" s="296">
        <v>0.6564327485380117</v>
      </c>
      <c r="W5" s="295">
        <v>9.1999999999999993</v>
      </c>
      <c r="X5" s="295">
        <v>127.60000000000001</v>
      </c>
      <c r="Y5" s="297">
        <v>0.70376175548589348</v>
      </c>
    </row>
    <row r="6" spans="1:25" x14ac:dyDescent="0.2">
      <c r="A6" s="298" t="s">
        <v>16</v>
      </c>
      <c r="B6" s="299" t="s">
        <v>17</v>
      </c>
      <c r="C6" s="294">
        <v>2.9</v>
      </c>
      <c r="D6" s="294">
        <v>0.7</v>
      </c>
      <c r="E6" s="294">
        <v>0</v>
      </c>
      <c r="F6" s="294">
        <v>0.2</v>
      </c>
      <c r="G6" s="294">
        <v>2</v>
      </c>
      <c r="H6" s="294">
        <v>12.7</v>
      </c>
      <c r="I6" s="2">
        <v>0.2283464566929134</v>
      </c>
      <c r="J6" s="294">
        <v>0.9</v>
      </c>
      <c r="K6" s="300">
        <v>11.799999999999999</v>
      </c>
      <c r="L6" s="297">
        <v>0.24576271186440679</v>
      </c>
      <c r="M6" s="292"/>
      <c r="N6" s="293">
        <v>201</v>
      </c>
      <c r="O6" s="294" t="s">
        <v>151</v>
      </c>
      <c r="P6" s="295">
        <v>61.1</v>
      </c>
      <c r="Q6" s="295">
        <v>3.3999999999999995</v>
      </c>
      <c r="R6" s="295">
        <v>0</v>
      </c>
      <c r="S6" s="295">
        <v>3.9000000000000004</v>
      </c>
      <c r="T6" s="295">
        <v>53.8</v>
      </c>
      <c r="U6" s="295">
        <v>114.8</v>
      </c>
      <c r="V6" s="296">
        <v>0.53222996515679444</v>
      </c>
      <c r="W6" s="295">
        <v>0</v>
      </c>
      <c r="X6" s="295">
        <v>114.8</v>
      </c>
      <c r="Y6" s="297">
        <v>0.53222996515679444</v>
      </c>
    </row>
    <row r="7" spans="1:25" x14ac:dyDescent="0.2">
      <c r="A7" s="298" t="s">
        <v>18</v>
      </c>
      <c r="B7" s="299" t="s">
        <v>19</v>
      </c>
      <c r="C7" s="294">
        <v>269.8</v>
      </c>
      <c r="D7" s="294">
        <v>6.4</v>
      </c>
      <c r="E7" s="294">
        <v>0</v>
      </c>
      <c r="F7" s="294">
        <v>19.299999999999997</v>
      </c>
      <c r="G7" s="294">
        <v>244.10000000000002</v>
      </c>
      <c r="H7" s="294">
        <v>1021.4</v>
      </c>
      <c r="I7" s="2">
        <v>0.26414724887409441</v>
      </c>
      <c r="J7" s="294">
        <v>69.900000000000006</v>
      </c>
      <c r="K7" s="300">
        <v>951.5</v>
      </c>
      <c r="L7" s="297">
        <v>0.2835522858644246</v>
      </c>
      <c r="M7" s="292"/>
      <c r="N7" s="293">
        <v>202</v>
      </c>
      <c r="O7" s="294" t="s">
        <v>152</v>
      </c>
      <c r="P7" s="295">
        <v>10.1</v>
      </c>
      <c r="Q7" s="295">
        <v>0.5</v>
      </c>
      <c r="R7" s="295">
        <v>0</v>
      </c>
      <c r="S7" s="295">
        <v>0.3</v>
      </c>
      <c r="T7" s="295">
        <v>9.2999999999999989</v>
      </c>
      <c r="U7" s="295">
        <v>18.7</v>
      </c>
      <c r="V7" s="296">
        <v>0.5401069518716578</v>
      </c>
      <c r="W7" s="295">
        <v>0</v>
      </c>
      <c r="X7" s="295">
        <v>18.7</v>
      </c>
      <c r="Y7" s="297">
        <v>0.5401069518716578</v>
      </c>
    </row>
    <row r="8" spans="1:25" x14ac:dyDescent="0.2">
      <c r="A8" s="298" t="s">
        <v>20</v>
      </c>
      <c r="B8" s="299" t="s">
        <v>21</v>
      </c>
      <c r="C8" s="294">
        <v>1.1000000000000001</v>
      </c>
      <c r="D8" s="294">
        <v>0.6</v>
      </c>
      <c r="E8" s="294">
        <v>0</v>
      </c>
      <c r="F8" s="294">
        <v>0.9</v>
      </c>
      <c r="G8" s="294">
        <v>-0.39999999999999991</v>
      </c>
      <c r="H8" s="294">
        <v>71.300000000000011</v>
      </c>
      <c r="I8" s="2">
        <v>1.5427769985974754E-2</v>
      </c>
      <c r="J8" s="294">
        <v>0</v>
      </c>
      <c r="K8" s="300">
        <v>71.300000000000011</v>
      </c>
      <c r="L8" s="297">
        <v>1.5427769985974754E-2</v>
      </c>
      <c r="M8" s="292"/>
      <c r="N8" s="293">
        <v>301</v>
      </c>
      <c r="O8" s="294" t="s">
        <v>153</v>
      </c>
      <c r="P8" s="295">
        <v>591.30000000000007</v>
      </c>
      <c r="Q8" s="295">
        <v>124.79999999999998</v>
      </c>
      <c r="R8" s="295">
        <v>0.9</v>
      </c>
      <c r="S8" s="295">
        <v>1.7</v>
      </c>
      <c r="T8" s="295">
        <v>463.90000000000003</v>
      </c>
      <c r="U8" s="295">
        <v>617.99999999999989</v>
      </c>
      <c r="V8" s="296">
        <v>0.95679611650485463</v>
      </c>
      <c r="W8" s="295">
        <v>0</v>
      </c>
      <c r="X8" s="295">
        <v>617.99999999999989</v>
      </c>
      <c r="Y8" s="297">
        <v>0.95679611650485463</v>
      </c>
    </row>
    <row r="9" spans="1:25" x14ac:dyDescent="0.2">
      <c r="A9" s="298" t="s">
        <v>22</v>
      </c>
      <c r="B9" s="299" t="s">
        <v>23</v>
      </c>
      <c r="C9" s="294">
        <v>23.3</v>
      </c>
      <c r="D9" s="294">
        <v>3.3000000000000003</v>
      </c>
      <c r="E9" s="294">
        <v>0</v>
      </c>
      <c r="F9" s="294">
        <v>0</v>
      </c>
      <c r="G9" s="294">
        <v>20</v>
      </c>
      <c r="H9" s="294">
        <v>23.5</v>
      </c>
      <c r="I9" s="2">
        <v>0.99148936170212765</v>
      </c>
      <c r="J9" s="294">
        <v>0</v>
      </c>
      <c r="K9" s="300">
        <v>23.5</v>
      </c>
      <c r="L9" s="297">
        <v>0.99148936170212765</v>
      </c>
      <c r="M9" s="292"/>
      <c r="N9" s="293">
        <v>302</v>
      </c>
      <c r="O9" s="294" t="s">
        <v>154</v>
      </c>
      <c r="P9" s="295">
        <v>620.80000000000007</v>
      </c>
      <c r="Q9" s="295">
        <v>102.8</v>
      </c>
      <c r="R9" s="295">
        <v>0</v>
      </c>
      <c r="S9" s="295">
        <v>0</v>
      </c>
      <c r="T9" s="295">
        <v>518</v>
      </c>
      <c r="U9" s="295">
        <v>642.30000000000007</v>
      </c>
      <c r="V9" s="296">
        <v>0.96652654522808656</v>
      </c>
      <c r="W9" s="295">
        <v>0</v>
      </c>
      <c r="X9" s="295">
        <v>642.30000000000007</v>
      </c>
      <c r="Y9" s="297">
        <v>0.96652654522808656</v>
      </c>
    </row>
    <row r="10" spans="1:25" x14ac:dyDescent="0.2">
      <c r="A10" s="298" t="s">
        <v>24</v>
      </c>
      <c r="B10" s="299" t="s">
        <v>25</v>
      </c>
      <c r="C10" s="294">
        <v>1.3</v>
      </c>
      <c r="D10" s="294">
        <v>0.4</v>
      </c>
      <c r="E10" s="294">
        <v>0</v>
      </c>
      <c r="F10" s="294">
        <v>0.3</v>
      </c>
      <c r="G10" s="294">
        <v>0.60000000000000009</v>
      </c>
      <c r="H10" s="294">
        <v>15.8</v>
      </c>
      <c r="I10" s="2">
        <v>8.2278481012658222E-2</v>
      </c>
      <c r="J10" s="294">
        <v>0</v>
      </c>
      <c r="K10" s="300">
        <v>15.8</v>
      </c>
      <c r="L10" s="297">
        <v>8.2278481012658222E-2</v>
      </c>
      <c r="M10" s="292"/>
      <c r="N10" s="293">
        <v>401</v>
      </c>
      <c r="O10" s="294" t="s">
        <v>93</v>
      </c>
      <c r="P10" s="295">
        <v>460.09999999999997</v>
      </c>
      <c r="Q10" s="295">
        <v>73.5</v>
      </c>
      <c r="R10" s="295">
        <v>0</v>
      </c>
      <c r="S10" s="295">
        <v>0</v>
      </c>
      <c r="T10" s="295">
        <v>386.6</v>
      </c>
      <c r="U10" s="295">
        <v>472.79999999999995</v>
      </c>
      <c r="V10" s="296">
        <v>0.97313874788494081</v>
      </c>
      <c r="W10" s="295">
        <v>0</v>
      </c>
      <c r="X10" s="295">
        <v>472.79999999999995</v>
      </c>
      <c r="Y10" s="297">
        <v>0.97313874788494081</v>
      </c>
    </row>
    <row r="11" spans="1:25" x14ac:dyDescent="0.2">
      <c r="A11" s="298" t="s">
        <v>26</v>
      </c>
      <c r="B11" s="299" t="s">
        <v>27</v>
      </c>
      <c r="C11" s="294">
        <v>3073.2999999999993</v>
      </c>
      <c r="D11" s="294">
        <v>382.19999999999993</v>
      </c>
      <c r="E11" s="294">
        <v>0</v>
      </c>
      <c r="F11" s="294">
        <v>31.7</v>
      </c>
      <c r="G11" s="294">
        <v>2659.3999999999992</v>
      </c>
      <c r="H11" s="294">
        <v>3942.2999999999993</v>
      </c>
      <c r="I11" s="2">
        <v>0.77957030160058849</v>
      </c>
      <c r="J11" s="294">
        <v>0</v>
      </c>
      <c r="K11" s="300">
        <v>3942.2999999999993</v>
      </c>
      <c r="L11" s="297">
        <v>0.77957030160058849</v>
      </c>
      <c r="M11" s="292"/>
      <c r="N11" s="293">
        <v>402</v>
      </c>
      <c r="O11" s="294" t="s">
        <v>155</v>
      </c>
      <c r="P11" s="295">
        <v>4.0999999999999996</v>
      </c>
      <c r="Q11" s="295">
        <v>1</v>
      </c>
      <c r="R11" s="295">
        <v>0</v>
      </c>
      <c r="S11" s="295">
        <v>0</v>
      </c>
      <c r="T11" s="295">
        <v>3.1</v>
      </c>
      <c r="U11" s="295">
        <v>8.5</v>
      </c>
      <c r="V11" s="296">
        <v>0.48235294117647054</v>
      </c>
      <c r="W11" s="295">
        <v>0</v>
      </c>
      <c r="X11" s="295">
        <v>8.5</v>
      </c>
      <c r="Y11" s="297">
        <v>0.48235294117647054</v>
      </c>
    </row>
    <row r="12" spans="1:25" x14ac:dyDescent="0.2">
      <c r="A12" s="298" t="s">
        <v>28</v>
      </c>
      <c r="B12" s="299" t="s">
        <v>29</v>
      </c>
      <c r="C12" s="294">
        <v>354.50000000000006</v>
      </c>
      <c r="D12" s="294">
        <v>22.299999999999997</v>
      </c>
      <c r="E12" s="294">
        <v>0</v>
      </c>
      <c r="F12" s="294">
        <v>36.199999999999996</v>
      </c>
      <c r="G12" s="294">
        <v>296.00000000000006</v>
      </c>
      <c r="H12" s="294">
        <v>883.40000000000009</v>
      </c>
      <c r="I12" s="2">
        <v>0.40129046864387596</v>
      </c>
      <c r="J12" s="294">
        <v>27.2</v>
      </c>
      <c r="K12" s="300">
        <v>856.2</v>
      </c>
      <c r="L12" s="297">
        <v>0.41403877598691896</v>
      </c>
      <c r="M12" s="292"/>
      <c r="N12" s="293">
        <v>403</v>
      </c>
      <c r="O12" s="294" t="s">
        <v>156</v>
      </c>
      <c r="P12" s="295">
        <v>212</v>
      </c>
      <c r="Q12" s="295">
        <v>38.4</v>
      </c>
      <c r="R12" s="295">
        <v>0</v>
      </c>
      <c r="S12" s="295">
        <v>0</v>
      </c>
      <c r="T12" s="295">
        <v>173.6</v>
      </c>
      <c r="U12" s="295">
        <v>223.2</v>
      </c>
      <c r="V12" s="296">
        <v>0.94982078853046603</v>
      </c>
      <c r="W12" s="295">
        <v>10.5</v>
      </c>
      <c r="X12" s="295">
        <v>212.7</v>
      </c>
      <c r="Y12" s="297">
        <v>0.99670897978373296</v>
      </c>
    </row>
    <row r="13" spans="1:25" x14ac:dyDescent="0.2">
      <c r="A13" s="298" t="s">
        <v>30</v>
      </c>
      <c r="B13" s="299" t="s">
        <v>31</v>
      </c>
      <c r="C13" s="294">
        <v>88</v>
      </c>
      <c r="D13" s="294">
        <v>10.6</v>
      </c>
      <c r="E13" s="294">
        <v>0</v>
      </c>
      <c r="F13" s="294">
        <v>0</v>
      </c>
      <c r="G13" s="294">
        <v>77.400000000000006</v>
      </c>
      <c r="H13" s="294">
        <v>92.600000000000009</v>
      </c>
      <c r="I13" s="2">
        <v>0.95032397408207336</v>
      </c>
      <c r="J13" s="294">
        <v>0</v>
      </c>
      <c r="K13" s="300">
        <v>92.600000000000009</v>
      </c>
      <c r="L13" s="297">
        <v>0.95032397408207336</v>
      </c>
      <c r="M13" s="292"/>
      <c r="N13" s="293">
        <v>404</v>
      </c>
      <c r="O13" s="294" t="s">
        <v>81</v>
      </c>
      <c r="P13" s="295">
        <v>33</v>
      </c>
      <c r="Q13" s="295">
        <v>15.1</v>
      </c>
      <c r="R13" s="295">
        <v>0</v>
      </c>
      <c r="S13" s="295">
        <v>0</v>
      </c>
      <c r="T13" s="295">
        <v>17.899999999999999</v>
      </c>
      <c r="U13" s="295">
        <v>354.2</v>
      </c>
      <c r="V13" s="296">
        <v>9.3167701863354047E-2</v>
      </c>
      <c r="W13" s="295">
        <v>0</v>
      </c>
      <c r="X13" s="295">
        <v>354.2</v>
      </c>
      <c r="Y13" s="297">
        <v>9.3167701863354047E-2</v>
      </c>
    </row>
    <row r="14" spans="1:25" x14ac:dyDescent="0.2">
      <c r="A14" s="298" t="s">
        <v>32</v>
      </c>
      <c r="B14" s="299" t="s">
        <v>33</v>
      </c>
      <c r="C14" s="294">
        <v>0</v>
      </c>
      <c r="D14" s="294">
        <v>0.2</v>
      </c>
      <c r="E14" s="294">
        <v>0</v>
      </c>
      <c r="F14" s="294">
        <v>0</v>
      </c>
      <c r="G14" s="294">
        <v>-0.2</v>
      </c>
      <c r="H14" s="294">
        <v>3186.3999999999996</v>
      </c>
      <c r="I14" s="2">
        <v>0</v>
      </c>
      <c r="J14" s="294">
        <v>275.7</v>
      </c>
      <c r="K14" s="300">
        <v>2910.7</v>
      </c>
      <c r="L14" s="297">
        <v>0</v>
      </c>
      <c r="M14" s="292"/>
      <c r="N14" s="293">
        <v>501</v>
      </c>
      <c r="O14" s="294" t="s">
        <v>157</v>
      </c>
      <c r="P14" s="295">
        <v>80.899999999999991</v>
      </c>
      <c r="Q14" s="295">
        <v>9</v>
      </c>
      <c r="R14" s="295">
        <v>0</v>
      </c>
      <c r="S14" s="295">
        <v>4</v>
      </c>
      <c r="T14" s="295">
        <v>67.899999999999991</v>
      </c>
      <c r="U14" s="295">
        <v>310.39999999999998</v>
      </c>
      <c r="V14" s="296">
        <v>0.26063144329896909</v>
      </c>
      <c r="W14" s="295">
        <v>9.8999999999999986</v>
      </c>
      <c r="X14" s="295">
        <v>300.5</v>
      </c>
      <c r="Y14" s="297">
        <v>0.26921797004991677</v>
      </c>
    </row>
    <row r="15" spans="1:25" x14ac:dyDescent="0.2">
      <c r="A15" s="298" t="s">
        <v>34</v>
      </c>
      <c r="B15" s="299" t="s">
        <v>35</v>
      </c>
      <c r="C15" s="294">
        <v>80.499999999999972</v>
      </c>
      <c r="D15" s="294">
        <v>15.9</v>
      </c>
      <c r="E15" s="294">
        <v>0</v>
      </c>
      <c r="F15" s="294">
        <v>0</v>
      </c>
      <c r="G15" s="294">
        <v>64.599999999999966</v>
      </c>
      <c r="H15" s="294">
        <v>108.69999999999999</v>
      </c>
      <c r="I15" s="2">
        <v>0.74057037718491237</v>
      </c>
      <c r="J15" s="294">
        <v>0</v>
      </c>
      <c r="K15" s="300">
        <v>108.69999999999999</v>
      </c>
      <c r="L15" s="297">
        <v>0.74057037718491237</v>
      </c>
      <c r="M15" s="292"/>
      <c r="N15" s="293">
        <v>502</v>
      </c>
      <c r="O15" s="294" t="s">
        <v>158</v>
      </c>
      <c r="P15" s="295">
        <v>0.7</v>
      </c>
      <c r="Q15" s="295">
        <v>0.2</v>
      </c>
      <c r="R15" s="295">
        <v>0</v>
      </c>
      <c r="S15" s="295">
        <v>0.2</v>
      </c>
      <c r="T15" s="295">
        <v>0.3</v>
      </c>
      <c r="U15" s="295">
        <v>4.6000000000000005</v>
      </c>
      <c r="V15" s="296">
        <v>0.15217391304347824</v>
      </c>
      <c r="W15" s="295">
        <v>0</v>
      </c>
      <c r="X15" s="295">
        <v>4.6000000000000005</v>
      </c>
      <c r="Y15" s="297">
        <v>0.15217391304347824</v>
      </c>
    </row>
    <row r="16" spans="1:25" x14ac:dyDescent="0.2">
      <c r="A16" s="298" t="s">
        <v>36</v>
      </c>
      <c r="B16" s="299" t="s">
        <v>37</v>
      </c>
      <c r="C16" s="294">
        <v>3346</v>
      </c>
      <c r="D16" s="294">
        <v>417.70000000000005</v>
      </c>
      <c r="E16" s="294">
        <v>131.9</v>
      </c>
      <c r="F16" s="294">
        <v>29.599999999999998</v>
      </c>
      <c r="G16" s="294">
        <v>2766.8</v>
      </c>
      <c r="H16" s="294">
        <v>3950.6</v>
      </c>
      <c r="I16" s="2">
        <v>0.84695995544980507</v>
      </c>
      <c r="J16" s="294">
        <v>14.1</v>
      </c>
      <c r="K16" s="300">
        <v>3936.5</v>
      </c>
      <c r="L16" s="297">
        <v>0.84999364918074427</v>
      </c>
      <c r="M16" s="292"/>
      <c r="N16" s="293">
        <v>503</v>
      </c>
      <c r="O16" s="294" t="s">
        <v>159</v>
      </c>
      <c r="P16" s="295">
        <v>332.4</v>
      </c>
      <c r="Q16" s="295">
        <v>20.399999999999999</v>
      </c>
      <c r="R16" s="295">
        <v>0</v>
      </c>
      <c r="S16" s="295">
        <v>21</v>
      </c>
      <c r="T16" s="295">
        <v>291</v>
      </c>
      <c r="U16" s="295">
        <v>501.1</v>
      </c>
      <c r="V16" s="296">
        <v>0.66334065056874869</v>
      </c>
      <c r="W16" s="295">
        <v>1.1000000000000001</v>
      </c>
      <c r="X16" s="295">
        <v>500</v>
      </c>
      <c r="Y16" s="297">
        <v>0.66479999999999995</v>
      </c>
    </row>
    <row r="17" spans="1:25" x14ac:dyDescent="0.2">
      <c r="A17" s="298" t="s">
        <v>38</v>
      </c>
      <c r="B17" s="299" t="s">
        <v>39</v>
      </c>
      <c r="C17" s="294">
        <v>1203.9000000000001</v>
      </c>
      <c r="D17" s="294">
        <v>125</v>
      </c>
      <c r="E17" s="294">
        <v>0</v>
      </c>
      <c r="F17" s="294">
        <v>9.0999999999999979</v>
      </c>
      <c r="G17" s="294">
        <v>1069.8000000000002</v>
      </c>
      <c r="H17" s="294">
        <v>1414.8</v>
      </c>
      <c r="I17" s="2">
        <v>0.85093299406276512</v>
      </c>
      <c r="J17" s="294">
        <v>0</v>
      </c>
      <c r="K17" s="300">
        <v>1414.8</v>
      </c>
      <c r="L17" s="297">
        <v>0.85093299406276512</v>
      </c>
      <c r="M17" s="292"/>
      <c r="N17" s="293">
        <v>504</v>
      </c>
      <c r="O17" s="294" t="s">
        <v>160</v>
      </c>
      <c r="P17" s="295">
        <v>216.8</v>
      </c>
      <c r="Q17" s="295">
        <v>9.6</v>
      </c>
      <c r="R17" s="295">
        <v>0</v>
      </c>
      <c r="S17" s="295">
        <v>20.399999999999995</v>
      </c>
      <c r="T17" s="295">
        <v>186.79999999999998</v>
      </c>
      <c r="U17" s="295">
        <v>317.2</v>
      </c>
      <c r="V17" s="296">
        <v>0.68348045397225732</v>
      </c>
      <c r="W17" s="295">
        <v>0</v>
      </c>
      <c r="X17" s="295">
        <v>317.2</v>
      </c>
      <c r="Y17" s="297">
        <v>0.68348045397225732</v>
      </c>
    </row>
    <row r="18" spans="1:25" x14ac:dyDescent="0.2">
      <c r="A18" s="298" t="s">
        <v>40</v>
      </c>
      <c r="B18" s="299" t="s">
        <v>41</v>
      </c>
      <c r="C18" s="294">
        <v>48</v>
      </c>
      <c r="D18" s="294">
        <v>3.3</v>
      </c>
      <c r="E18" s="294">
        <v>0</v>
      </c>
      <c r="F18" s="294">
        <v>0.30000000000000004</v>
      </c>
      <c r="G18" s="294">
        <v>44.4</v>
      </c>
      <c r="H18" s="294">
        <v>61.6</v>
      </c>
      <c r="I18" s="2">
        <v>0.77922077922077926</v>
      </c>
      <c r="J18" s="294">
        <v>0</v>
      </c>
      <c r="K18" s="300">
        <v>61.6</v>
      </c>
      <c r="L18" s="297">
        <v>0.77922077922077926</v>
      </c>
      <c r="M18" s="292"/>
      <c r="N18" s="293">
        <v>505</v>
      </c>
      <c r="O18" s="294" t="s">
        <v>161</v>
      </c>
      <c r="P18" s="295">
        <v>59.1</v>
      </c>
      <c r="Q18" s="295">
        <v>3.5</v>
      </c>
      <c r="R18" s="295">
        <v>0</v>
      </c>
      <c r="S18" s="295">
        <v>0.30000000000000004</v>
      </c>
      <c r="T18" s="295">
        <v>55.3</v>
      </c>
      <c r="U18" s="295">
        <v>72.900000000000006</v>
      </c>
      <c r="V18" s="296">
        <v>0.81069958847736623</v>
      </c>
      <c r="W18" s="295">
        <v>0</v>
      </c>
      <c r="X18" s="295">
        <v>72.900000000000006</v>
      </c>
      <c r="Y18" s="297">
        <v>0.81069958847736623</v>
      </c>
    </row>
    <row r="19" spans="1:25" x14ac:dyDescent="0.2">
      <c r="A19" s="298" t="s">
        <v>42</v>
      </c>
      <c r="B19" s="299" t="s">
        <v>43</v>
      </c>
      <c r="C19" s="294">
        <v>60.5</v>
      </c>
      <c r="D19" s="294">
        <v>7.3</v>
      </c>
      <c r="E19" s="294">
        <v>0</v>
      </c>
      <c r="F19" s="294">
        <v>3.4000000000000004</v>
      </c>
      <c r="G19" s="294">
        <v>49.8</v>
      </c>
      <c r="H19" s="294">
        <v>214.49999999999997</v>
      </c>
      <c r="I19" s="2">
        <v>0.2820512820512821</v>
      </c>
      <c r="J19" s="294">
        <v>6</v>
      </c>
      <c r="K19" s="300">
        <v>208.49999999999997</v>
      </c>
      <c r="L19" s="297">
        <v>0.29016786570743408</v>
      </c>
      <c r="M19" s="292"/>
      <c r="N19" s="293">
        <v>506</v>
      </c>
      <c r="O19" s="294" t="s">
        <v>162</v>
      </c>
      <c r="P19" s="295">
        <v>534.1</v>
      </c>
      <c r="Q19" s="295">
        <v>20.999999999999996</v>
      </c>
      <c r="R19" s="295">
        <v>0</v>
      </c>
      <c r="S19" s="295">
        <v>37.29999999999999</v>
      </c>
      <c r="T19" s="295">
        <v>475.8</v>
      </c>
      <c r="U19" s="295">
        <v>1603.6</v>
      </c>
      <c r="V19" s="296">
        <v>0.3330631080069843</v>
      </c>
      <c r="W19" s="295">
        <v>32.9</v>
      </c>
      <c r="X19" s="295">
        <v>1570.6999999999998</v>
      </c>
      <c r="Y19" s="297">
        <v>0.3400394728465016</v>
      </c>
    </row>
    <row r="20" spans="1:25" x14ac:dyDescent="0.2">
      <c r="A20" s="298" t="s">
        <v>44</v>
      </c>
      <c r="B20" s="299" t="s">
        <v>45</v>
      </c>
      <c r="C20" s="294">
        <v>65.099999999999994</v>
      </c>
      <c r="D20" s="294">
        <v>7.3000000000000007</v>
      </c>
      <c r="E20" s="294">
        <v>0</v>
      </c>
      <c r="F20" s="294">
        <v>0</v>
      </c>
      <c r="G20" s="294">
        <v>57.8</v>
      </c>
      <c r="H20" s="294">
        <v>79.099999999999994</v>
      </c>
      <c r="I20" s="2">
        <v>0.82300884955752207</v>
      </c>
      <c r="J20" s="294">
        <v>9.6</v>
      </c>
      <c r="K20" s="300">
        <v>69.5</v>
      </c>
      <c r="L20" s="297">
        <v>0.93669064748201436</v>
      </c>
      <c r="M20" s="292"/>
      <c r="N20" s="293">
        <v>507</v>
      </c>
      <c r="O20" s="294" t="s">
        <v>163</v>
      </c>
      <c r="P20" s="295">
        <v>619.5</v>
      </c>
      <c r="Q20" s="295">
        <v>72.400000000000006</v>
      </c>
      <c r="R20" s="295">
        <v>0</v>
      </c>
      <c r="S20" s="295">
        <v>114.20000000000002</v>
      </c>
      <c r="T20" s="295">
        <v>432.90000000000003</v>
      </c>
      <c r="U20" s="295">
        <v>2130.1000000000004</v>
      </c>
      <c r="V20" s="296">
        <v>0.29083141636542881</v>
      </c>
      <c r="W20" s="295">
        <v>140.9</v>
      </c>
      <c r="X20" s="295">
        <v>1989.2000000000003</v>
      </c>
      <c r="Y20" s="297">
        <v>0.31143173134928609</v>
      </c>
    </row>
    <row r="21" spans="1:25" x14ac:dyDescent="0.2">
      <c r="A21" s="298" t="s">
        <v>46</v>
      </c>
      <c r="B21" s="299" t="s">
        <v>47</v>
      </c>
      <c r="C21" s="294">
        <v>1117.8000000000002</v>
      </c>
      <c r="D21" s="294">
        <v>91.5</v>
      </c>
      <c r="E21" s="294">
        <v>0</v>
      </c>
      <c r="F21" s="294">
        <v>3.2</v>
      </c>
      <c r="G21" s="294">
        <v>1023.1000000000001</v>
      </c>
      <c r="H21" s="294">
        <v>1181.0999999999999</v>
      </c>
      <c r="I21" s="2">
        <v>0.94640589281178589</v>
      </c>
      <c r="J21" s="294">
        <v>0</v>
      </c>
      <c r="K21" s="300">
        <v>1181.0999999999999</v>
      </c>
      <c r="L21" s="297">
        <v>0.94640589281178589</v>
      </c>
      <c r="M21" s="292"/>
      <c r="N21" s="293">
        <v>508</v>
      </c>
      <c r="O21" s="294" t="s">
        <v>164</v>
      </c>
      <c r="P21" s="295">
        <v>21.7</v>
      </c>
      <c r="Q21" s="295">
        <v>4.4000000000000004</v>
      </c>
      <c r="R21" s="295">
        <v>0</v>
      </c>
      <c r="S21" s="295">
        <v>11.700000000000001</v>
      </c>
      <c r="T21" s="295">
        <v>5.6</v>
      </c>
      <c r="U21" s="295">
        <v>281.7</v>
      </c>
      <c r="V21" s="296">
        <v>7.7032303869364577E-2</v>
      </c>
      <c r="W21" s="295">
        <v>1.6</v>
      </c>
      <c r="X21" s="295">
        <v>280.09999999999997</v>
      </c>
      <c r="Y21" s="297">
        <v>7.7472331310246348E-2</v>
      </c>
    </row>
    <row r="22" spans="1:25" x14ac:dyDescent="0.2">
      <c r="A22" s="298" t="s">
        <v>48</v>
      </c>
      <c r="B22" s="299" t="s">
        <v>49</v>
      </c>
      <c r="C22" s="294">
        <v>6.8000000000000007</v>
      </c>
      <c r="D22" s="294">
        <v>0.8</v>
      </c>
      <c r="E22" s="294">
        <v>0</v>
      </c>
      <c r="F22" s="294">
        <v>0</v>
      </c>
      <c r="G22" s="294">
        <v>6.0000000000000009</v>
      </c>
      <c r="H22" s="294">
        <v>12.7</v>
      </c>
      <c r="I22" s="2">
        <v>0.53543307086614178</v>
      </c>
      <c r="J22" s="294">
        <v>0</v>
      </c>
      <c r="K22" s="300">
        <v>12.7</v>
      </c>
      <c r="L22" s="297">
        <v>0.53543307086614178</v>
      </c>
      <c r="M22" s="292"/>
      <c r="N22" s="293">
        <v>509</v>
      </c>
      <c r="O22" s="294" t="s">
        <v>165</v>
      </c>
      <c r="P22" s="295">
        <v>348.2</v>
      </c>
      <c r="Q22" s="295">
        <v>26.9</v>
      </c>
      <c r="R22" s="295">
        <v>0</v>
      </c>
      <c r="S22" s="295">
        <v>34.800000000000004</v>
      </c>
      <c r="T22" s="295">
        <v>286.5</v>
      </c>
      <c r="U22" s="295">
        <v>709.39999999999986</v>
      </c>
      <c r="V22" s="296">
        <v>0.49083732731886109</v>
      </c>
      <c r="W22" s="295">
        <v>0</v>
      </c>
      <c r="X22" s="295">
        <v>709.39999999999986</v>
      </c>
      <c r="Y22" s="297">
        <v>0.49083732731886109</v>
      </c>
    </row>
    <row r="23" spans="1:25" x14ac:dyDescent="0.2">
      <c r="A23" s="298" t="s">
        <v>50</v>
      </c>
      <c r="B23" s="299" t="s">
        <v>51</v>
      </c>
      <c r="C23" s="294">
        <v>4.7</v>
      </c>
      <c r="D23" s="294">
        <v>0</v>
      </c>
      <c r="E23" s="294">
        <v>0</v>
      </c>
      <c r="F23" s="294">
        <v>0</v>
      </c>
      <c r="G23" s="294">
        <v>4.7</v>
      </c>
      <c r="H23" s="294">
        <v>4.7</v>
      </c>
      <c r="I23" s="2">
        <v>1</v>
      </c>
      <c r="J23" s="294">
        <v>0</v>
      </c>
      <c r="K23" s="300">
        <v>4.7</v>
      </c>
      <c r="L23" s="297">
        <v>1</v>
      </c>
      <c r="M23" s="292"/>
      <c r="N23" s="293">
        <v>510</v>
      </c>
      <c r="O23" s="294" t="s">
        <v>166</v>
      </c>
      <c r="P23" s="295">
        <v>72.2</v>
      </c>
      <c r="Q23" s="295">
        <v>0</v>
      </c>
      <c r="R23" s="295">
        <v>0</v>
      </c>
      <c r="S23" s="295">
        <v>6.6</v>
      </c>
      <c r="T23" s="295">
        <v>65.599999999999994</v>
      </c>
      <c r="U23" s="295">
        <v>482.4</v>
      </c>
      <c r="V23" s="296">
        <v>0.14966832504145938</v>
      </c>
      <c r="W23" s="295">
        <v>13.799999999999999</v>
      </c>
      <c r="X23" s="295">
        <v>468.59999999999997</v>
      </c>
      <c r="Y23" s="297">
        <v>0.15407597097737943</v>
      </c>
    </row>
    <row r="24" spans="1:25" x14ac:dyDescent="0.2">
      <c r="A24" s="298" t="s">
        <v>52</v>
      </c>
      <c r="B24" s="299" t="s">
        <v>53</v>
      </c>
      <c r="C24" s="294">
        <v>25.500000000000004</v>
      </c>
      <c r="D24" s="294">
        <v>1.9000000000000001</v>
      </c>
      <c r="E24" s="294">
        <v>0</v>
      </c>
      <c r="F24" s="294">
        <v>0.8</v>
      </c>
      <c r="G24" s="294">
        <v>22.800000000000004</v>
      </c>
      <c r="H24" s="294">
        <v>46.999999999999993</v>
      </c>
      <c r="I24" s="2">
        <v>0.54255319148936187</v>
      </c>
      <c r="J24" s="294">
        <v>0.5</v>
      </c>
      <c r="K24" s="300">
        <v>46.499999999999993</v>
      </c>
      <c r="L24" s="297">
        <v>0.54838709677419373</v>
      </c>
      <c r="M24" s="292"/>
      <c r="N24" s="293">
        <v>511</v>
      </c>
      <c r="O24" s="294" t="s">
        <v>167</v>
      </c>
      <c r="P24" s="295">
        <v>184.4</v>
      </c>
      <c r="Q24" s="295">
        <v>14.7</v>
      </c>
      <c r="R24" s="295">
        <v>0</v>
      </c>
      <c r="S24" s="295">
        <v>0.8</v>
      </c>
      <c r="T24" s="295">
        <v>168.9</v>
      </c>
      <c r="U24" s="295">
        <v>339.09999999999991</v>
      </c>
      <c r="V24" s="296">
        <v>0.54379239162488957</v>
      </c>
      <c r="W24" s="295">
        <v>34.900000000000006</v>
      </c>
      <c r="X24" s="295">
        <v>304.19999999999993</v>
      </c>
      <c r="Y24" s="297">
        <v>0.60618014464168324</v>
      </c>
    </row>
    <row r="25" spans="1:25" x14ac:dyDescent="0.2">
      <c r="A25" s="298" t="s">
        <v>54</v>
      </c>
      <c r="B25" s="299" t="s">
        <v>55</v>
      </c>
      <c r="C25" s="294">
        <v>1106.3</v>
      </c>
      <c r="D25" s="294">
        <v>58.6</v>
      </c>
      <c r="E25" s="294">
        <v>0</v>
      </c>
      <c r="F25" s="294">
        <v>42.6</v>
      </c>
      <c r="G25" s="294">
        <v>1005.0999999999999</v>
      </c>
      <c r="H25" s="294">
        <v>1958.1999999999998</v>
      </c>
      <c r="I25" s="2">
        <v>0.56495761413543055</v>
      </c>
      <c r="J25" s="294">
        <v>58.7</v>
      </c>
      <c r="K25" s="300">
        <v>1899.4999999999998</v>
      </c>
      <c r="L25" s="297">
        <v>0.58241642537509875</v>
      </c>
      <c r="M25" s="292"/>
      <c r="N25" s="293">
        <v>601</v>
      </c>
      <c r="O25" s="294" t="s">
        <v>168</v>
      </c>
      <c r="P25" s="295">
        <v>1.2000000000000002</v>
      </c>
      <c r="Q25" s="295">
        <v>1.2</v>
      </c>
      <c r="R25" s="295">
        <v>0</v>
      </c>
      <c r="S25" s="295">
        <v>0.9</v>
      </c>
      <c r="T25" s="295">
        <v>-0.8999999999999998</v>
      </c>
      <c r="U25" s="295">
        <v>22.3</v>
      </c>
      <c r="V25" s="296">
        <v>5.3811659192825122E-2</v>
      </c>
      <c r="W25" s="295">
        <v>0</v>
      </c>
      <c r="X25" s="295">
        <v>22.3</v>
      </c>
      <c r="Y25" s="297">
        <v>5.3811659192825122E-2</v>
      </c>
    </row>
    <row r="26" spans="1:25" x14ac:dyDescent="0.2">
      <c r="A26" s="298" t="s">
        <v>56</v>
      </c>
      <c r="B26" s="294" t="s">
        <v>57</v>
      </c>
      <c r="C26" s="294">
        <v>82.1</v>
      </c>
      <c r="D26" s="294">
        <v>12.5</v>
      </c>
      <c r="E26" s="294">
        <v>0</v>
      </c>
      <c r="F26" s="294">
        <v>19.899999999999999</v>
      </c>
      <c r="G26" s="294">
        <v>49.699999999999996</v>
      </c>
      <c r="H26" s="294">
        <v>369.30000000000007</v>
      </c>
      <c r="I26" s="2">
        <v>0.22231248307608983</v>
      </c>
      <c r="J26" s="294">
        <v>26.700000000000003</v>
      </c>
      <c r="K26" s="300">
        <v>342.60000000000008</v>
      </c>
      <c r="L26" s="297">
        <v>0.23963806187974307</v>
      </c>
      <c r="M26" s="292"/>
      <c r="N26" s="293">
        <v>602</v>
      </c>
      <c r="O26" s="294" t="s">
        <v>169</v>
      </c>
      <c r="P26" s="295">
        <v>0</v>
      </c>
      <c r="Q26" s="295">
        <v>0.6</v>
      </c>
      <c r="R26" s="295">
        <v>0</v>
      </c>
      <c r="S26" s="295">
        <v>2.8</v>
      </c>
      <c r="T26" s="295">
        <v>-3.4</v>
      </c>
      <c r="U26" s="295">
        <v>623.09999999999991</v>
      </c>
      <c r="V26" s="296">
        <v>0</v>
      </c>
      <c r="W26" s="295">
        <v>490.9</v>
      </c>
      <c r="X26" s="295">
        <v>132.19999999999993</v>
      </c>
      <c r="Y26" s="297">
        <v>0</v>
      </c>
    </row>
    <row r="27" spans="1:25" x14ac:dyDescent="0.2">
      <c r="A27" s="298" t="s">
        <v>58</v>
      </c>
      <c r="B27" s="299" t="s">
        <v>59</v>
      </c>
      <c r="C27" s="294">
        <v>91.7</v>
      </c>
      <c r="D27" s="294">
        <v>18.5</v>
      </c>
      <c r="E27" s="294">
        <v>0</v>
      </c>
      <c r="F27" s="294">
        <v>0.8</v>
      </c>
      <c r="G27" s="294">
        <v>72.400000000000006</v>
      </c>
      <c r="H27" s="294">
        <v>187.6</v>
      </c>
      <c r="I27" s="2">
        <v>0.48880597014925375</v>
      </c>
      <c r="J27" s="294">
        <v>0</v>
      </c>
      <c r="K27" s="300">
        <v>187.6</v>
      </c>
      <c r="L27" s="297">
        <v>0.48880597014925375</v>
      </c>
      <c r="M27" s="292"/>
      <c r="N27" s="293">
        <v>603</v>
      </c>
      <c r="O27" s="294" t="s">
        <v>170</v>
      </c>
      <c r="P27" s="295">
        <v>769.1</v>
      </c>
      <c r="Q27" s="295">
        <v>16.2</v>
      </c>
      <c r="R27" s="295">
        <v>0</v>
      </c>
      <c r="S27" s="295">
        <v>12.7</v>
      </c>
      <c r="T27" s="295">
        <v>740.19999999999993</v>
      </c>
      <c r="U27" s="295">
        <v>963.9</v>
      </c>
      <c r="V27" s="296">
        <v>0.79790434692395484</v>
      </c>
      <c r="W27" s="295">
        <v>9.5</v>
      </c>
      <c r="X27" s="295">
        <v>954.4</v>
      </c>
      <c r="Y27" s="297">
        <v>0.80584660519698248</v>
      </c>
    </row>
    <row r="28" spans="1:25" x14ac:dyDescent="0.2">
      <c r="A28" s="298" t="s">
        <v>60</v>
      </c>
      <c r="B28" s="299" t="s">
        <v>61</v>
      </c>
      <c r="C28" s="294">
        <v>486.90000000000003</v>
      </c>
      <c r="D28" s="294">
        <v>113.99999999999999</v>
      </c>
      <c r="E28" s="294">
        <v>0</v>
      </c>
      <c r="F28" s="294">
        <v>0</v>
      </c>
      <c r="G28" s="294">
        <v>372.90000000000003</v>
      </c>
      <c r="H28" s="294">
        <v>496</v>
      </c>
      <c r="I28" s="2">
        <v>0.98165322580645165</v>
      </c>
      <c r="J28" s="294">
        <v>0</v>
      </c>
      <c r="K28" s="300">
        <v>496</v>
      </c>
      <c r="L28" s="297">
        <v>0.98165322580645165</v>
      </c>
      <c r="M28" s="292"/>
      <c r="N28" s="293">
        <v>604</v>
      </c>
      <c r="O28" s="294" t="s">
        <v>171</v>
      </c>
      <c r="P28" s="295">
        <v>9.8999999999999986</v>
      </c>
      <c r="Q28" s="295">
        <v>0.8</v>
      </c>
      <c r="R28" s="295">
        <v>0</v>
      </c>
      <c r="S28" s="295">
        <v>2.6</v>
      </c>
      <c r="T28" s="295">
        <v>6.5</v>
      </c>
      <c r="U28" s="295">
        <v>35.800000000000004</v>
      </c>
      <c r="V28" s="296">
        <v>0.27653631284916191</v>
      </c>
      <c r="W28" s="295">
        <v>3.2</v>
      </c>
      <c r="X28" s="295">
        <v>32.6</v>
      </c>
      <c r="Y28" s="297">
        <v>0.30368098159509199</v>
      </c>
    </row>
    <row r="29" spans="1:25" x14ac:dyDescent="0.2">
      <c r="A29" s="298" t="s">
        <v>62</v>
      </c>
      <c r="B29" s="299" t="s">
        <v>63</v>
      </c>
      <c r="C29" s="294">
        <v>34.099999999999994</v>
      </c>
      <c r="D29" s="294">
        <v>0.7</v>
      </c>
      <c r="E29" s="294">
        <v>0</v>
      </c>
      <c r="F29" s="294">
        <v>2.7</v>
      </c>
      <c r="G29" s="294">
        <v>30.699999999999996</v>
      </c>
      <c r="H29" s="294">
        <v>69.5</v>
      </c>
      <c r="I29" s="2">
        <v>0.4906474820143884</v>
      </c>
      <c r="J29" s="294">
        <v>0</v>
      </c>
      <c r="K29" s="300">
        <v>69.5</v>
      </c>
      <c r="L29" s="297">
        <v>0.4906474820143884</v>
      </c>
      <c r="M29" s="292"/>
      <c r="N29" s="293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1.5</v>
      </c>
      <c r="D30" s="294">
        <v>2.8000000000000003</v>
      </c>
      <c r="E30" s="294">
        <v>0</v>
      </c>
      <c r="F30" s="294">
        <v>3.1</v>
      </c>
      <c r="G30" s="294">
        <v>-4.4000000000000004</v>
      </c>
      <c r="H30" s="294">
        <v>49.800000000000004</v>
      </c>
      <c r="I30" s="2">
        <v>3.012048192771084E-2</v>
      </c>
      <c r="J30" s="294">
        <v>0.1</v>
      </c>
      <c r="K30" s="300">
        <v>49.7</v>
      </c>
      <c r="L30" s="297">
        <v>3.0181086519114688E-2</v>
      </c>
      <c r="M30" s="292"/>
      <c r="N30" s="293">
        <v>606</v>
      </c>
      <c r="O30" s="294" t="s">
        <v>173</v>
      </c>
      <c r="P30" s="295">
        <v>765.5</v>
      </c>
      <c r="Q30" s="295">
        <v>0.6</v>
      </c>
      <c r="R30" s="295">
        <v>0</v>
      </c>
      <c r="S30" s="295">
        <v>36.9</v>
      </c>
      <c r="T30" s="295">
        <v>728</v>
      </c>
      <c r="U30" s="295">
        <v>1512.8</v>
      </c>
      <c r="V30" s="296">
        <v>0.50601533580116342</v>
      </c>
      <c r="W30" s="295">
        <v>0</v>
      </c>
      <c r="X30" s="295">
        <v>1512.8</v>
      </c>
      <c r="Y30" s="297">
        <v>0.50601533580116342</v>
      </c>
    </row>
    <row r="31" spans="1:25" x14ac:dyDescent="0.2">
      <c r="A31" s="298" t="s">
        <v>66</v>
      </c>
      <c r="B31" s="299" t="s">
        <v>67</v>
      </c>
      <c r="C31" s="294">
        <v>4.7</v>
      </c>
      <c r="D31" s="294">
        <v>1.7</v>
      </c>
      <c r="E31" s="294">
        <v>0</v>
      </c>
      <c r="F31" s="294">
        <v>0</v>
      </c>
      <c r="G31" s="294">
        <v>3</v>
      </c>
      <c r="H31" s="294">
        <v>18.899999999999999</v>
      </c>
      <c r="I31" s="2">
        <v>0.24867724867724872</v>
      </c>
      <c r="J31" s="294">
        <v>10.5</v>
      </c>
      <c r="K31" s="300">
        <v>8.3999999999999986</v>
      </c>
      <c r="L31" s="297">
        <v>0.55952380952380965</v>
      </c>
      <c r="M31" s="292"/>
      <c r="N31" s="293">
        <v>607</v>
      </c>
      <c r="O31" s="294" t="s">
        <v>174</v>
      </c>
      <c r="P31" s="295">
        <v>272.60000000000002</v>
      </c>
      <c r="Q31" s="295">
        <v>7.5</v>
      </c>
      <c r="R31" s="295">
        <v>0</v>
      </c>
      <c r="S31" s="295">
        <v>24.6</v>
      </c>
      <c r="T31" s="295">
        <v>240.5</v>
      </c>
      <c r="U31" s="295">
        <v>888</v>
      </c>
      <c r="V31" s="296">
        <v>0.30698198198198201</v>
      </c>
      <c r="W31" s="295">
        <v>177.6</v>
      </c>
      <c r="X31" s="295">
        <v>710.4</v>
      </c>
      <c r="Y31" s="297">
        <v>0.38372747747747754</v>
      </c>
    </row>
    <row r="32" spans="1:25" x14ac:dyDescent="0.2">
      <c r="A32" s="298" t="s">
        <v>68</v>
      </c>
      <c r="B32" s="299" t="s">
        <v>69</v>
      </c>
      <c r="C32" s="294">
        <v>29.7</v>
      </c>
      <c r="D32" s="294">
        <v>2.4000000000000004</v>
      </c>
      <c r="E32" s="294">
        <v>0</v>
      </c>
      <c r="F32" s="294">
        <v>3.4</v>
      </c>
      <c r="G32" s="294">
        <v>23.9</v>
      </c>
      <c r="H32" s="294">
        <v>115.3</v>
      </c>
      <c r="I32" s="2">
        <v>0.25758889852558542</v>
      </c>
      <c r="J32" s="294">
        <v>14.500000000000002</v>
      </c>
      <c r="K32" s="300">
        <v>100.8</v>
      </c>
      <c r="L32" s="297">
        <v>0.29464285714285715</v>
      </c>
      <c r="M32" s="292"/>
      <c r="N32" s="293">
        <v>608</v>
      </c>
      <c r="O32" s="294" t="s">
        <v>175</v>
      </c>
      <c r="P32" s="295">
        <v>583.4</v>
      </c>
      <c r="Q32" s="295">
        <v>0</v>
      </c>
      <c r="R32" s="295">
        <v>0</v>
      </c>
      <c r="S32" s="295">
        <v>23.9</v>
      </c>
      <c r="T32" s="295">
        <v>559.5</v>
      </c>
      <c r="U32" s="295">
        <v>1061</v>
      </c>
      <c r="V32" s="296">
        <v>0.54985862393967955</v>
      </c>
      <c r="W32" s="295">
        <v>290.8</v>
      </c>
      <c r="X32" s="295">
        <v>770.2</v>
      </c>
      <c r="Y32" s="297">
        <v>0.75746559335237595</v>
      </c>
    </row>
    <row r="33" spans="1:25" x14ac:dyDescent="0.2">
      <c r="A33" s="298" t="s">
        <v>70</v>
      </c>
      <c r="B33" s="299" t="s">
        <v>71</v>
      </c>
      <c r="C33" s="294">
        <v>8</v>
      </c>
      <c r="D33" s="294">
        <v>0.2</v>
      </c>
      <c r="E33" s="294">
        <v>0</v>
      </c>
      <c r="F33" s="294">
        <v>0.1</v>
      </c>
      <c r="G33" s="294">
        <v>7.7</v>
      </c>
      <c r="H33" s="294">
        <v>82</v>
      </c>
      <c r="I33" s="2">
        <v>9.7560975609756101E-2</v>
      </c>
      <c r="J33" s="294">
        <v>1.5</v>
      </c>
      <c r="K33" s="300">
        <v>80.5</v>
      </c>
      <c r="L33" s="297">
        <v>9.9378881987577633E-2</v>
      </c>
      <c r="M33" s="292"/>
      <c r="N33" s="293">
        <v>609</v>
      </c>
      <c r="O33" s="294" t="s">
        <v>176</v>
      </c>
      <c r="P33" s="295">
        <v>1779.3000000000002</v>
      </c>
      <c r="Q33" s="295">
        <v>150.1</v>
      </c>
      <c r="R33" s="295">
        <v>0</v>
      </c>
      <c r="S33" s="295">
        <v>20</v>
      </c>
      <c r="T33" s="295">
        <v>1609.2</v>
      </c>
      <c r="U33" s="295">
        <v>2179.1</v>
      </c>
      <c r="V33" s="296">
        <v>0.81652975999265764</v>
      </c>
      <c r="W33" s="295">
        <v>1.2</v>
      </c>
      <c r="X33" s="295">
        <v>2177.9</v>
      </c>
      <c r="Y33" s="297">
        <v>0.81697965930483496</v>
      </c>
    </row>
    <row r="34" spans="1:25" x14ac:dyDescent="0.2">
      <c r="A34" s="298" t="s">
        <v>72</v>
      </c>
      <c r="B34" s="299" t="s">
        <v>73</v>
      </c>
      <c r="C34" s="294">
        <v>196.3</v>
      </c>
      <c r="D34" s="294">
        <v>85</v>
      </c>
      <c r="E34" s="294">
        <v>36</v>
      </c>
      <c r="F34" s="294">
        <v>0</v>
      </c>
      <c r="G34" s="294">
        <v>75.300000000000011</v>
      </c>
      <c r="H34" s="294">
        <v>1310</v>
      </c>
      <c r="I34" s="2">
        <v>0.14984732824427482</v>
      </c>
      <c r="J34" s="294">
        <v>5.2</v>
      </c>
      <c r="K34" s="300">
        <v>1304.8</v>
      </c>
      <c r="L34" s="297">
        <v>0.15044451256897609</v>
      </c>
      <c r="M34" s="292"/>
      <c r="N34" s="293">
        <v>610</v>
      </c>
      <c r="O34" s="294" t="s">
        <v>177</v>
      </c>
      <c r="P34" s="295">
        <v>4.7</v>
      </c>
      <c r="Q34" s="295">
        <v>0</v>
      </c>
      <c r="R34" s="295">
        <v>0</v>
      </c>
      <c r="S34" s="295">
        <v>0</v>
      </c>
      <c r="T34" s="295">
        <v>4.7</v>
      </c>
      <c r="U34" s="295">
        <v>4.7</v>
      </c>
      <c r="V34" s="296">
        <v>1</v>
      </c>
      <c r="W34" s="295">
        <v>0</v>
      </c>
      <c r="X34" s="295">
        <v>4.7</v>
      </c>
      <c r="Y34" s="297">
        <v>1</v>
      </c>
    </row>
    <row r="35" spans="1:25" x14ac:dyDescent="0.2">
      <c r="A35" s="298" t="s">
        <v>74</v>
      </c>
      <c r="B35" s="299" t="s">
        <v>75</v>
      </c>
      <c r="C35" s="294">
        <v>229.6</v>
      </c>
      <c r="D35" s="294">
        <v>12.1</v>
      </c>
      <c r="E35" s="294">
        <v>0</v>
      </c>
      <c r="F35" s="294">
        <v>3.8</v>
      </c>
      <c r="G35" s="294">
        <v>213.7</v>
      </c>
      <c r="H35" s="294">
        <v>461.2</v>
      </c>
      <c r="I35" s="2">
        <v>0.49783174327840418</v>
      </c>
      <c r="J35" s="294">
        <v>11.7</v>
      </c>
      <c r="K35" s="300">
        <v>449.5</v>
      </c>
      <c r="L35" s="297">
        <v>0.51078976640711904</v>
      </c>
      <c r="M35" s="292"/>
      <c r="N35" s="293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</row>
    <row r="36" spans="1:25" x14ac:dyDescent="0.2">
      <c r="A36" s="298" t="s">
        <v>76</v>
      </c>
      <c r="B36" s="299" t="s">
        <v>77</v>
      </c>
      <c r="C36" s="294">
        <v>51.3</v>
      </c>
      <c r="D36" s="294">
        <v>6.4</v>
      </c>
      <c r="E36" s="294">
        <v>0</v>
      </c>
      <c r="F36" s="294">
        <v>0.4</v>
      </c>
      <c r="G36" s="294">
        <v>44.5</v>
      </c>
      <c r="H36" s="294">
        <v>58.8</v>
      </c>
      <c r="I36" s="2">
        <v>0.87244897959183676</v>
      </c>
      <c r="J36" s="294">
        <v>0</v>
      </c>
      <c r="K36" s="300">
        <v>58.8</v>
      </c>
      <c r="L36" s="297">
        <v>0.87244897959183676</v>
      </c>
      <c r="M36" s="292"/>
      <c r="N36" s="293">
        <v>702</v>
      </c>
      <c r="O36" s="294" t="s">
        <v>179</v>
      </c>
      <c r="P36" s="295">
        <v>1157.0999999999999</v>
      </c>
      <c r="Q36" s="295">
        <v>35</v>
      </c>
      <c r="R36" s="295">
        <v>0</v>
      </c>
      <c r="S36" s="295">
        <v>1</v>
      </c>
      <c r="T36" s="295">
        <v>1121.0999999999999</v>
      </c>
      <c r="U36" s="295">
        <v>1441.6000000000001</v>
      </c>
      <c r="V36" s="296">
        <v>0.80264983351831287</v>
      </c>
      <c r="W36" s="295">
        <v>0</v>
      </c>
      <c r="X36" s="295">
        <v>1441.6000000000001</v>
      </c>
      <c r="Y36" s="297">
        <v>0.80264983351831287</v>
      </c>
    </row>
    <row r="37" spans="1:25" x14ac:dyDescent="0.2">
      <c r="A37" s="298" t="s">
        <v>78</v>
      </c>
      <c r="B37" s="299" t="s">
        <v>79</v>
      </c>
      <c r="C37" s="294">
        <v>183.00000000000003</v>
      </c>
      <c r="D37" s="294">
        <v>44.000000000000007</v>
      </c>
      <c r="E37" s="294">
        <v>0</v>
      </c>
      <c r="F37" s="294">
        <v>0</v>
      </c>
      <c r="G37" s="294">
        <v>139.00000000000003</v>
      </c>
      <c r="H37" s="294">
        <v>229.10000000000002</v>
      </c>
      <c r="I37" s="2">
        <v>0.7987778262767351</v>
      </c>
      <c r="J37" s="294">
        <v>16.399999999999999</v>
      </c>
      <c r="K37" s="300">
        <v>212.70000000000002</v>
      </c>
      <c r="L37" s="297">
        <v>0.86036671368124129</v>
      </c>
      <c r="M37" s="292"/>
      <c r="N37" s="293">
        <v>703</v>
      </c>
      <c r="O37" s="294" t="s">
        <v>180</v>
      </c>
      <c r="P37" s="295">
        <v>1769.2</v>
      </c>
      <c r="Q37" s="295">
        <v>206.60000000000002</v>
      </c>
      <c r="R37" s="295">
        <v>0</v>
      </c>
      <c r="S37" s="295">
        <v>10.299999999999999</v>
      </c>
      <c r="T37" s="295">
        <v>1552.3</v>
      </c>
      <c r="U37" s="295">
        <v>1974.8</v>
      </c>
      <c r="V37" s="296">
        <v>0.89588819120923646</v>
      </c>
      <c r="W37" s="295">
        <v>0</v>
      </c>
      <c r="X37" s="295">
        <v>1974.8</v>
      </c>
      <c r="Y37" s="297">
        <v>0.89588819120923646</v>
      </c>
    </row>
    <row r="38" spans="1:25" x14ac:dyDescent="0.2">
      <c r="A38" s="298" t="s">
        <v>80</v>
      </c>
      <c r="B38" s="299" t="s">
        <v>81</v>
      </c>
      <c r="C38" s="294">
        <v>23</v>
      </c>
      <c r="D38" s="294">
        <v>16.600000000000001</v>
      </c>
      <c r="E38" s="294">
        <v>0</v>
      </c>
      <c r="F38" s="294">
        <v>0</v>
      </c>
      <c r="G38" s="294">
        <v>6.3999999999999986</v>
      </c>
      <c r="H38" s="294">
        <v>300.09999999999997</v>
      </c>
      <c r="I38" s="2">
        <v>7.6641119626791085E-2</v>
      </c>
      <c r="J38" s="294">
        <v>0</v>
      </c>
      <c r="K38" s="300">
        <v>300.09999999999997</v>
      </c>
      <c r="L38" s="297">
        <v>7.6641119626791085E-2</v>
      </c>
      <c r="M38" s="292"/>
      <c r="N38" s="293">
        <v>704</v>
      </c>
      <c r="O38" s="294" t="s">
        <v>181</v>
      </c>
      <c r="P38" s="295">
        <v>390.7</v>
      </c>
      <c r="Q38" s="295">
        <v>119.39999999999999</v>
      </c>
      <c r="R38" s="295">
        <v>0</v>
      </c>
      <c r="S38" s="295">
        <v>12.4</v>
      </c>
      <c r="T38" s="295">
        <v>258.89999999999998</v>
      </c>
      <c r="U38" s="295">
        <v>638.49999999999989</v>
      </c>
      <c r="V38" s="296">
        <v>0.61190289741581838</v>
      </c>
      <c r="W38" s="295">
        <v>0</v>
      </c>
      <c r="X38" s="295">
        <v>638.49999999999989</v>
      </c>
      <c r="Y38" s="297">
        <v>0.61190289741581838</v>
      </c>
    </row>
    <row r="39" spans="1:25" x14ac:dyDescent="0.2">
      <c r="A39" s="298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293">
        <v>705</v>
      </c>
      <c r="O39" s="294" t="s">
        <v>182</v>
      </c>
      <c r="P39" s="295">
        <v>973.40000000000009</v>
      </c>
      <c r="Q39" s="295">
        <v>185.00000000000003</v>
      </c>
      <c r="R39" s="295">
        <v>0</v>
      </c>
      <c r="S39" s="295">
        <v>7.3999999999999995</v>
      </c>
      <c r="T39" s="295">
        <v>781</v>
      </c>
      <c r="U39" s="295">
        <v>1119.8</v>
      </c>
      <c r="V39" s="296">
        <v>0.8692623682800501</v>
      </c>
      <c r="W39" s="295">
        <v>0</v>
      </c>
      <c r="X39" s="295">
        <v>1119.8</v>
      </c>
      <c r="Y39" s="297">
        <v>0.8692623682800501</v>
      </c>
    </row>
    <row r="40" spans="1:25" x14ac:dyDescent="0.2">
      <c r="A40" s="298" t="s">
        <v>84</v>
      </c>
      <c r="B40" s="299" t="s">
        <v>85</v>
      </c>
      <c r="C40" s="294">
        <v>625.30000000000007</v>
      </c>
      <c r="D40" s="294">
        <v>16.7</v>
      </c>
      <c r="E40" s="294">
        <v>0</v>
      </c>
      <c r="F40" s="294">
        <v>17.2</v>
      </c>
      <c r="G40" s="294">
        <v>591.40000000000009</v>
      </c>
      <c r="H40" s="294">
        <v>1588.4</v>
      </c>
      <c r="I40" s="2">
        <v>0.39366658272475447</v>
      </c>
      <c r="J40" s="294">
        <v>492</v>
      </c>
      <c r="K40" s="300">
        <v>1096.4000000000001</v>
      </c>
      <c r="L40" s="297">
        <v>0.57032105071141925</v>
      </c>
      <c r="M40" s="292"/>
      <c r="N40" s="293">
        <v>706</v>
      </c>
      <c r="O40" s="294" t="s">
        <v>183</v>
      </c>
      <c r="P40" s="295">
        <v>2053.3999999999996</v>
      </c>
      <c r="Q40" s="295">
        <v>253.20000000000002</v>
      </c>
      <c r="R40" s="295">
        <v>0</v>
      </c>
      <c r="S40" s="295">
        <v>14.5</v>
      </c>
      <c r="T40" s="295">
        <v>1785.6999999999998</v>
      </c>
      <c r="U40" s="295">
        <v>2344.1999999999998</v>
      </c>
      <c r="V40" s="296">
        <v>0.87594915109632276</v>
      </c>
      <c r="W40" s="295">
        <v>0</v>
      </c>
      <c r="X40" s="295">
        <v>2344.1999999999998</v>
      </c>
      <c r="Y40" s="297">
        <v>0.87594915109632276</v>
      </c>
    </row>
    <row r="41" spans="1:25" x14ac:dyDescent="0.2">
      <c r="A41" s="298" t="s">
        <v>86</v>
      </c>
      <c r="B41" s="299" t="s">
        <v>87</v>
      </c>
      <c r="C41" s="294">
        <v>309.39999999999998</v>
      </c>
      <c r="D41" s="294">
        <v>63.4</v>
      </c>
      <c r="E41" s="294">
        <v>0</v>
      </c>
      <c r="F41" s="294">
        <v>0</v>
      </c>
      <c r="G41" s="294">
        <v>245.99999999999997</v>
      </c>
      <c r="H41" s="294">
        <v>309.39999999999998</v>
      </c>
      <c r="I41" s="2">
        <v>1</v>
      </c>
      <c r="J41" s="294">
        <v>0</v>
      </c>
      <c r="K41" s="300">
        <v>309.39999999999998</v>
      </c>
      <c r="L41" s="297">
        <v>1</v>
      </c>
      <c r="M41" s="292"/>
      <c r="N41" s="293">
        <v>707</v>
      </c>
      <c r="O41" s="294" t="s">
        <v>184</v>
      </c>
      <c r="P41" s="295">
        <v>37.800000000000004</v>
      </c>
      <c r="Q41" s="295">
        <v>5.0999999999999996</v>
      </c>
      <c r="R41" s="295">
        <v>0</v>
      </c>
      <c r="S41" s="295">
        <v>0</v>
      </c>
      <c r="T41" s="295">
        <v>32.700000000000003</v>
      </c>
      <c r="U41" s="295">
        <v>37.800000000000004</v>
      </c>
      <c r="V41" s="296">
        <v>1</v>
      </c>
      <c r="W41" s="295">
        <v>0</v>
      </c>
      <c r="X41" s="295">
        <v>37.800000000000004</v>
      </c>
      <c r="Y41" s="297">
        <v>1</v>
      </c>
    </row>
    <row r="42" spans="1:25" x14ac:dyDescent="0.2">
      <c r="A42" s="298" t="s">
        <v>88</v>
      </c>
      <c r="B42" s="299" t="s">
        <v>89</v>
      </c>
      <c r="C42" s="294">
        <v>4.5999999999999996</v>
      </c>
      <c r="D42" s="294">
        <v>0</v>
      </c>
      <c r="E42" s="294">
        <v>0</v>
      </c>
      <c r="F42" s="294">
        <v>0.1</v>
      </c>
      <c r="G42" s="294">
        <v>4.5</v>
      </c>
      <c r="H42" s="294">
        <v>5.7999999999999989</v>
      </c>
      <c r="I42" s="2">
        <v>0.7931034482758621</v>
      </c>
      <c r="J42" s="294">
        <v>0</v>
      </c>
      <c r="K42" s="300">
        <v>5.7999999999999989</v>
      </c>
      <c r="L42" s="297">
        <v>0.7931034482758621</v>
      </c>
      <c r="M42" s="292"/>
      <c r="N42" s="293">
        <v>708</v>
      </c>
      <c r="O42" s="294" t="s">
        <v>185</v>
      </c>
      <c r="P42" s="295">
        <v>1152.8</v>
      </c>
      <c r="Q42" s="295">
        <v>67.300000000000011</v>
      </c>
      <c r="R42" s="295">
        <v>131.9</v>
      </c>
      <c r="S42" s="295">
        <v>14</v>
      </c>
      <c r="T42" s="295">
        <v>939.6</v>
      </c>
      <c r="U42" s="295">
        <v>1432.1</v>
      </c>
      <c r="V42" s="296">
        <v>0.80497171985196569</v>
      </c>
      <c r="W42" s="295">
        <v>0</v>
      </c>
      <c r="X42" s="295">
        <v>1432.1</v>
      </c>
      <c r="Y42" s="297">
        <v>0.80497171985196569</v>
      </c>
    </row>
    <row r="43" spans="1:25" x14ac:dyDescent="0.2">
      <c r="A43" s="298" t="s">
        <v>90</v>
      </c>
      <c r="B43" s="299" t="s">
        <v>91</v>
      </c>
      <c r="C43" s="294">
        <v>298.90000000000003</v>
      </c>
      <c r="D43" s="294">
        <v>37.9</v>
      </c>
      <c r="E43" s="294">
        <v>0</v>
      </c>
      <c r="F43" s="294">
        <v>0</v>
      </c>
      <c r="G43" s="294">
        <v>261.00000000000006</v>
      </c>
      <c r="H43" s="294">
        <v>320.40000000000003</v>
      </c>
      <c r="I43" s="2">
        <v>0.93289637952559301</v>
      </c>
      <c r="J43" s="294">
        <v>0</v>
      </c>
      <c r="K43" s="300">
        <v>320.40000000000003</v>
      </c>
      <c r="L43" s="297">
        <v>0.93289637952559301</v>
      </c>
      <c r="M43" s="292"/>
      <c r="N43" s="293">
        <v>709</v>
      </c>
      <c r="O43" s="294" t="s">
        <v>186</v>
      </c>
      <c r="P43" s="295">
        <v>1014.2</v>
      </c>
      <c r="Q43" s="295">
        <v>134</v>
      </c>
      <c r="R43" s="295">
        <v>0</v>
      </c>
      <c r="S43" s="295">
        <v>4.5</v>
      </c>
      <c r="T43" s="295">
        <v>875.69999999999993</v>
      </c>
      <c r="U43" s="295">
        <v>1104.1000000000001</v>
      </c>
      <c r="V43" s="296">
        <v>0.91857621592247074</v>
      </c>
      <c r="W43" s="295">
        <v>0</v>
      </c>
      <c r="X43" s="295">
        <v>1104.1000000000001</v>
      </c>
      <c r="Y43" s="297">
        <v>0.91857621592247074</v>
      </c>
    </row>
    <row r="44" spans="1:25" x14ac:dyDescent="0.2">
      <c r="A44" s="298" t="s">
        <v>92</v>
      </c>
      <c r="B44" s="299" t="s">
        <v>93</v>
      </c>
      <c r="C44" s="294">
        <v>37.799999999999997</v>
      </c>
      <c r="D44" s="294">
        <v>2.5</v>
      </c>
      <c r="E44" s="294">
        <v>0.9</v>
      </c>
      <c r="F44" s="294">
        <v>1.2</v>
      </c>
      <c r="G44" s="294">
        <v>33.199999999999996</v>
      </c>
      <c r="H44" s="294">
        <v>50.3</v>
      </c>
      <c r="I44" s="2">
        <v>0.75149105367793234</v>
      </c>
      <c r="J44" s="294">
        <v>0</v>
      </c>
      <c r="K44" s="300">
        <v>50.3</v>
      </c>
      <c r="L44" s="297">
        <v>0.75149105367793234</v>
      </c>
      <c r="M44" s="292"/>
      <c r="N44" s="293">
        <v>710</v>
      </c>
      <c r="O44" s="294" t="s">
        <v>187</v>
      </c>
      <c r="P44" s="295">
        <v>1175</v>
      </c>
      <c r="Q44" s="295">
        <v>213.8</v>
      </c>
      <c r="R44" s="295">
        <v>0</v>
      </c>
      <c r="S44" s="295">
        <v>11.599999999999998</v>
      </c>
      <c r="T44" s="295">
        <v>949.59999999999991</v>
      </c>
      <c r="U44" s="295">
        <v>1407</v>
      </c>
      <c r="V44" s="296">
        <v>0.83511016346837241</v>
      </c>
      <c r="W44" s="295">
        <v>0</v>
      </c>
      <c r="X44" s="295">
        <v>1407</v>
      </c>
      <c r="Y44" s="297">
        <v>0.83511016346837241</v>
      </c>
    </row>
    <row r="45" spans="1:25" x14ac:dyDescent="0.2">
      <c r="A45" s="298" t="s">
        <v>94</v>
      </c>
      <c r="B45" s="299" t="s">
        <v>95</v>
      </c>
      <c r="C45" s="294">
        <v>19.600000000000001</v>
      </c>
      <c r="D45" s="294">
        <v>2.2999999999999998</v>
      </c>
      <c r="E45" s="294">
        <v>0</v>
      </c>
      <c r="F45" s="294">
        <v>0</v>
      </c>
      <c r="G45" s="294">
        <v>17.3</v>
      </c>
      <c r="H45" s="294">
        <v>19.600000000000001</v>
      </c>
      <c r="I45" s="2">
        <v>1</v>
      </c>
      <c r="J45" s="294">
        <v>0</v>
      </c>
      <c r="K45" s="300">
        <v>19.600000000000001</v>
      </c>
      <c r="L45" s="297">
        <v>1</v>
      </c>
      <c r="M45" s="292"/>
      <c r="N45" s="293">
        <v>801</v>
      </c>
      <c r="O45" s="294" t="s">
        <v>43</v>
      </c>
      <c r="P45" s="295">
        <v>69</v>
      </c>
      <c r="Q45" s="295">
        <v>12.2</v>
      </c>
      <c r="R45" s="295">
        <v>0</v>
      </c>
      <c r="S45" s="295">
        <v>9.4999999999999982</v>
      </c>
      <c r="T45" s="295">
        <v>47.3</v>
      </c>
      <c r="U45" s="295">
        <v>233.80000000000004</v>
      </c>
      <c r="V45" s="296">
        <v>0.29512403763900763</v>
      </c>
      <c r="W45" s="295">
        <v>0.30000000000000004</v>
      </c>
      <c r="X45" s="295">
        <v>233.50000000000003</v>
      </c>
      <c r="Y45" s="297">
        <v>0.29550321199143464</v>
      </c>
    </row>
    <row r="46" spans="1:25" x14ac:dyDescent="0.2">
      <c r="A46" s="298" t="s">
        <v>96</v>
      </c>
      <c r="B46" s="299" t="s">
        <v>97</v>
      </c>
      <c r="C46" s="294">
        <v>41.099999999999994</v>
      </c>
      <c r="D46" s="294">
        <v>6.9</v>
      </c>
      <c r="E46" s="294">
        <v>0</v>
      </c>
      <c r="F46" s="294">
        <v>20.7</v>
      </c>
      <c r="G46" s="294">
        <v>13.499999999999993</v>
      </c>
      <c r="H46" s="294">
        <v>195.29999999999998</v>
      </c>
      <c r="I46" s="2">
        <v>0.21044546850998463</v>
      </c>
      <c r="J46" s="294">
        <v>2.1999999999999997</v>
      </c>
      <c r="K46" s="300">
        <v>193.1</v>
      </c>
      <c r="L46" s="297">
        <v>0.21284308648368719</v>
      </c>
      <c r="M46" s="292"/>
      <c r="N46" s="293">
        <v>802</v>
      </c>
      <c r="O46" s="294" t="s">
        <v>11</v>
      </c>
      <c r="P46" s="295">
        <v>2.2000000000000002</v>
      </c>
      <c r="Q46" s="295">
        <v>4.3</v>
      </c>
      <c r="R46" s="295">
        <v>0</v>
      </c>
      <c r="S46" s="295">
        <v>0.8</v>
      </c>
      <c r="T46" s="295">
        <v>-2.9</v>
      </c>
      <c r="U46" s="295">
        <v>99.2</v>
      </c>
      <c r="V46" s="296">
        <v>2.2177419354838711E-2</v>
      </c>
      <c r="W46" s="295">
        <v>4.4000000000000004</v>
      </c>
      <c r="X46" s="295">
        <v>94.8</v>
      </c>
      <c r="Y46" s="297">
        <v>2.3206751054852322E-2</v>
      </c>
    </row>
    <row r="47" spans="1:25" x14ac:dyDescent="0.2">
      <c r="A47" s="298" t="s">
        <v>98</v>
      </c>
      <c r="B47" s="299" t="s">
        <v>99</v>
      </c>
      <c r="C47" s="294">
        <v>4.3</v>
      </c>
      <c r="D47" s="294">
        <v>0</v>
      </c>
      <c r="E47" s="294">
        <v>0</v>
      </c>
      <c r="F47" s="294">
        <v>3.2</v>
      </c>
      <c r="G47" s="294">
        <v>1.0999999999999996</v>
      </c>
      <c r="H47" s="294">
        <v>54.500000000000007</v>
      </c>
      <c r="I47" s="2">
        <v>7.889908256880733E-2</v>
      </c>
      <c r="J47" s="294">
        <v>0</v>
      </c>
      <c r="K47" s="300">
        <v>54.500000000000007</v>
      </c>
      <c r="L47" s="297">
        <v>7.889908256880733E-2</v>
      </c>
      <c r="M47" s="292"/>
      <c r="N47" s="293">
        <v>901</v>
      </c>
      <c r="O47" s="294" t="s">
        <v>188</v>
      </c>
      <c r="P47" s="295">
        <v>164.60000000000002</v>
      </c>
      <c r="Q47" s="295">
        <v>29.5</v>
      </c>
      <c r="R47" s="295">
        <v>0</v>
      </c>
      <c r="S47" s="295">
        <v>0</v>
      </c>
      <c r="T47" s="295">
        <v>135.10000000000002</v>
      </c>
      <c r="U47" s="295">
        <v>204.00000000000003</v>
      </c>
      <c r="V47" s="296">
        <v>0.80686274509803924</v>
      </c>
      <c r="W47" s="295">
        <v>0</v>
      </c>
      <c r="X47" s="295">
        <v>204.00000000000003</v>
      </c>
      <c r="Y47" s="297">
        <v>0.80686274509803924</v>
      </c>
    </row>
    <row r="48" spans="1:25" x14ac:dyDescent="0.2">
      <c r="A48" s="298" t="s">
        <v>100</v>
      </c>
      <c r="B48" s="299" t="s">
        <v>101</v>
      </c>
      <c r="C48" s="294">
        <v>141.39999999999998</v>
      </c>
      <c r="D48" s="294">
        <v>12.799999999999997</v>
      </c>
      <c r="E48" s="294">
        <v>0</v>
      </c>
      <c r="F48" s="294">
        <v>7.7999999999999989</v>
      </c>
      <c r="G48" s="294">
        <v>120.79999999999998</v>
      </c>
      <c r="H48" s="294">
        <v>372.5</v>
      </c>
      <c r="I48" s="2">
        <v>0.37959731543624153</v>
      </c>
      <c r="J48" s="294">
        <v>19.2</v>
      </c>
      <c r="K48" s="300">
        <v>353.3</v>
      </c>
      <c r="L48" s="297">
        <v>0.40022643645626937</v>
      </c>
      <c r="M48" s="292"/>
      <c r="N48" s="293">
        <v>902</v>
      </c>
      <c r="O48" s="294" t="s">
        <v>189</v>
      </c>
      <c r="P48" s="295">
        <v>15.5</v>
      </c>
      <c r="Q48" s="295">
        <v>2</v>
      </c>
      <c r="R48" s="295">
        <v>0</v>
      </c>
      <c r="S48" s="295">
        <v>0</v>
      </c>
      <c r="T48" s="295">
        <v>13.5</v>
      </c>
      <c r="U48" s="295">
        <v>15.5</v>
      </c>
      <c r="V48" s="296">
        <v>1</v>
      </c>
      <c r="W48" s="295">
        <v>0</v>
      </c>
      <c r="X48" s="295">
        <v>15.5</v>
      </c>
      <c r="Y48" s="297">
        <v>1</v>
      </c>
    </row>
    <row r="49" spans="1:25" x14ac:dyDescent="0.2">
      <c r="A49" s="298" t="s">
        <v>102</v>
      </c>
      <c r="B49" s="299" t="s">
        <v>103</v>
      </c>
      <c r="C49" s="294">
        <v>174.6</v>
      </c>
      <c r="D49" s="294">
        <v>7.5</v>
      </c>
      <c r="E49" s="294">
        <v>0</v>
      </c>
      <c r="F49" s="294">
        <v>15.1</v>
      </c>
      <c r="G49" s="294">
        <v>152</v>
      </c>
      <c r="H49" s="294">
        <v>443.4</v>
      </c>
      <c r="I49" s="2">
        <v>0.39377537212449254</v>
      </c>
      <c r="J49" s="294">
        <v>0</v>
      </c>
      <c r="K49" s="300">
        <v>443.4</v>
      </c>
      <c r="L49" s="297">
        <v>0.39377537212449254</v>
      </c>
      <c r="M49" s="292"/>
      <c r="N49" s="293">
        <v>903</v>
      </c>
      <c r="O49" s="294" t="s">
        <v>190</v>
      </c>
      <c r="P49" s="295">
        <v>16.100000000000001</v>
      </c>
      <c r="Q49" s="295">
        <v>2.1</v>
      </c>
      <c r="R49" s="295">
        <v>0</v>
      </c>
      <c r="S49" s="295">
        <v>0</v>
      </c>
      <c r="T49" s="295">
        <v>14</v>
      </c>
      <c r="U49" s="295">
        <v>16.100000000000001</v>
      </c>
      <c r="V49" s="296">
        <v>1</v>
      </c>
      <c r="W49" s="295">
        <v>0</v>
      </c>
      <c r="X49" s="295">
        <v>16.100000000000001</v>
      </c>
      <c r="Y49" s="297">
        <v>1</v>
      </c>
    </row>
    <row r="50" spans="1:25" x14ac:dyDescent="0.2">
      <c r="A50" s="298" t="s">
        <v>104</v>
      </c>
      <c r="B50" s="299" t="s">
        <v>105</v>
      </c>
      <c r="C50" s="294">
        <v>96.100000000000009</v>
      </c>
      <c r="D50" s="294">
        <v>5</v>
      </c>
      <c r="E50" s="294">
        <v>0</v>
      </c>
      <c r="F50" s="294">
        <v>3.3</v>
      </c>
      <c r="G50" s="294">
        <v>87.800000000000011</v>
      </c>
      <c r="H50" s="294">
        <v>129.69999999999999</v>
      </c>
      <c r="I50" s="2">
        <v>0.74094063222821904</v>
      </c>
      <c r="J50" s="294">
        <v>8.6999999999999993</v>
      </c>
      <c r="K50" s="300">
        <v>120.99999999999999</v>
      </c>
      <c r="L50" s="297">
        <v>0.79421487603305807</v>
      </c>
      <c r="M50" s="292"/>
      <c r="N50" s="293">
        <v>904</v>
      </c>
      <c r="O50" s="294" t="s">
        <v>191</v>
      </c>
      <c r="P50" s="295">
        <v>63.3</v>
      </c>
      <c r="Q50" s="295">
        <v>7.1</v>
      </c>
      <c r="R50" s="295">
        <v>0</v>
      </c>
      <c r="S50" s="295">
        <v>0</v>
      </c>
      <c r="T50" s="295">
        <v>56.199999999999996</v>
      </c>
      <c r="U50" s="295">
        <v>87</v>
      </c>
      <c r="V50" s="296">
        <v>0.72758620689655173</v>
      </c>
      <c r="W50" s="295">
        <v>23.7</v>
      </c>
      <c r="X50" s="295">
        <v>63.3</v>
      </c>
      <c r="Y50" s="297">
        <v>1</v>
      </c>
    </row>
    <row r="51" spans="1:25" x14ac:dyDescent="0.2">
      <c r="A51" s="298" t="s">
        <v>106</v>
      </c>
      <c r="B51" s="299" t="s">
        <v>107</v>
      </c>
      <c r="C51" s="294">
        <v>940</v>
      </c>
      <c r="D51" s="294">
        <v>0</v>
      </c>
      <c r="E51" s="294">
        <v>0</v>
      </c>
      <c r="F51" s="294">
        <v>44.1</v>
      </c>
      <c r="G51" s="294">
        <v>895.9</v>
      </c>
      <c r="H51" s="294">
        <v>1821.5000000000002</v>
      </c>
      <c r="I51" s="2">
        <v>0.51605819379632167</v>
      </c>
      <c r="J51" s="294">
        <v>410.9</v>
      </c>
      <c r="K51" s="300">
        <v>1410.6000000000004</v>
      </c>
      <c r="L51" s="297">
        <v>0.66638309939033014</v>
      </c>
      <c r="M51" s="292"/>
      <c r="N51" s="293">
        <v>905</v>
      </c>
      <c r="O51" s="294" t="s">
        <v>192</v>
      </c>
      <c r="P51" s="295">
        <v>90.800000000000011</v>
      </c>
      <c r="Q51" s="295">
        <v>20.099999999999998</v>
      </c>
      <c r="R51" s="295">
        <v>0</v>
      </c>
      <c r="S51" s="295">
        <v>0</v>
      </c>
      <c r="T51" s="295">
        <v>70.7</v>
      </c>
      <c r="U51" s="295">
        <v>107.2</v>
      </c>
      <c r="V51" s="296">
        <v>0.84701492537313439</v>
      </c>
      <c r="W51" s="295">
        <v>16.399999999999999</v>
      </c>
      <c r="X51" s="295">
        <v>90.800000000000011</v>
      </c>
      <c r="Y51" s="297">
        <v>1</v>
      </c>
    </row>
    <row r="52" spans="1:25" x14ac:dyDescent="0.2">
      <c r="A52" s="298" t="s">
        <v>108</v>
      </c>
      <c r="B52" s="299" t="s">
        <v>109</v>
      </c>
      <c r="C52" s="294">
        <v>295.10000000000002</v>
      </c>
      <c r="D52" s="294">
        <v>8.8999999999999986</v>
      </c>
      <c r="E52" s="294">
        <v>0</v>
      </c>
      <c r="F52" s="294">
        <v>2.2000000000000002</v>
      </c>
      <c r="G52" s="294">
        <v>284</v>
      </c>
      <c r="H52" s="294">
        <v>816.90000000000009</v>
      </c>
      <c r="I52" s="2">
        <v>0.36124372628228668</v>
      </c>
      <c r="J52" s="294">
        <v>57.900000000000006</v>
      </c>
      <c r="K52" s="300">
        <v>759.00000000000011</v>
      </c>
      <c r="L52" s="297">
        <v>0.38880105401844528</v>
      </c>
      <c r="M52" s="292"/>
      <c r="N52" s="293">
        <v>1001</v>
      </c>
      <c r="O52" s="294" t="s">
        <v>193</v>
      </c>
      <c r="P52" s="295">
        <v>13.900000000000002</v>
      </c>
      <c r="Q52" s="295">
        <v>2</v>
      </c>
      <c r="R52" s="295">
        <v>0</v>
      </c>
      <c r="S52" s="295">
        <v>0</v>
      </c>
      <c r="T52" s="295">
        <v>11.9</v>
      </c>
      <c r="U52" s="295">
        <v>13.900000000000002</v>
      </c>
      <c r="V52" s="296">
        <v>1</v>
      </c>
      <c r="W52" s="295">
        <v>0</v>
      </c>
      <c r="X52" s="295">
        <v>13.900000000000002</v>
      </c>
      <c r="Y52" s="297">
        <v>1</v>
      </c>
    </row>
    <row r="53" spans="1:25" x14ac:dyDescent="0.2">
      <c r="A53" s="298" t="s">
        <v>110</v>
      </c>
      <c r="B53" s="299" t="s">
        <v>111</v>
      </c>
      <c r="C53" s="294">
        <v>312.60000000000002</v>
      </c>
      <c r="D53" s="294">
        <v>14.799999999999999</v>
      </c>
      <c r="E53" s="294">
        <v>0</v>
      </c>
      <c r="F53" s="294">
        <v>13.999999999999998</v>
      </c>
      <c r="G53" s="294">
        <v>283.8</v>
      </c>
      <c r="H53" s="294">
        <v>403.1</v>
      </c>
      <c r="I53" s="2">
        <v>0.77548995286529399</v>
      </c>
      <c r="J53" s="294">
        <v>0</v>
      </c>
      <c r="K53" s="300">
        <v>403.1</v>
      </c>
      <c r="L53" s="297">
        <v>0.77548995286529399</v>
      </c>
      <c r="M53" s="292"/>
      <c r="N53" s="293">
        <v>1002</v>
      </c>
      <c r="O53" s="294" t="s">
        <v>194</v>
      </c>
      <c r="P53" s="295">
        <v>20</v>
      </c>
      <c r="Q53" s="295">
        <v>55.9</v>
      </c>
      <c r="R53" s="295">
        <v>36</v>
      </c>
      <c r="S53" s="295">
        <v>0</v>
      </c>
      <c r="T53" s="295">
        <v>-71.900000000000006</v>
      </c>
      <c r="U53" s="295">
        <v>389.7</v>
      </c>
      <c r="V53" s="296">
        <v>5.1321529381575574E-2</v>
      </c>
      <c r="W53" s="295">
        <v>0</v>
      </c>
      <c r="X53" s="295">
        <v>389.7</v>
      </c>
      <c r="Y53" s="297">
        <v>5.1321529381575574E-2</v>
      </c>
    </row>
    <row r="54" spans="1:25" x14ac:dyDescent="0.2">
      <c r="A54" s="298" t="s">
        <v>112</v>
      </c>
      <c r="B54" s="299" t="s">
        <v>113</v>
      </c>
      <c r="C54" s="294">
        <v>7.4</v>
      </c>
      <c r="D54" s="294">
        <v>1.1000000000000001</v>
      </c>
      <c r="E54" s="294">
        <v>0</v>
      </c>
      <c r="F54" s="294">
        <v>0</v>
      </c>
      <c r="G54" s="294">
        <v>6.3000000000000007</v>
      </c>
      <c r="H54" s="294">
        <v>10.4</v>
      </c>
      <c r="I54" s="2">
        <v>0.71153846153846156</v>
      </c>
      <c r="J54" s="294">
        <v>0</v>
      </c>
      <c r="K54" s="300">
        <v>10.4</v>
      </c>
      <c r="L54" s="297">
        <v>0.71153846153846156</v>
      </c>
      <c r="M54" s="292"/>
      <c r="N54" s="293">
        <v>1003</v>
      </c>
      <c r="O54" s="294" t="s">
        <v>195</v>
      </c>
      <c r="P54" s="295">
        <v>3.9</v>
      </c>
      <c r="Q54" s="295">
        <v>0.4</v>
      </c>
      <c r="R54" s="295">
        <v>0</v>
      </c>
      <c r="S54" s="295">
        <v>0</v>
      </c>
      <c r="T54" s="295">
        <v>3.5</v>
      </c>
      <c r="U54" s="295">
        <v>3.9</v>
      </c>
      <c r="V54" s="296">
        <v>1</v>
      </c>
      <c r="W54" s="295">
        <v>0</v>
      </c>
      <c r="X54" s="295">
        <v>3.9</v>
      </c>
      <c r="Y54" s="297">
        <v>1</v>
      </c>
    </row>
    <row r="55" spans="1:25" x14ac:dyDescent="0.2">
      <c r="A55" s="298" t="s">
        <v>114</v>
      </c>
      <c r="B55" s="299" t="s">
        <v>115</v>
      </c>
      <c r="C55" s="294">
        <v>2325.3000000000006</v>
      </c>
      <c r="D55" s="294">
        <v>297.89999999999998</v>
      </c>
      <c r="E55" s="294">
        <v>0</v>
      </c>
      <c r="F55" s="294">
        <v>16.600000000000001</v>
      </c>
      <c r="G55" s="294">
        <v>2010.8000000000006</v>
      </c>
      <c r="H55" s="294">
        <v>2657.2000000000003</v>
      </c>
      <c r="I55" s="2">
        <v>0.87509408399819377</v>
      </c>
      <c r="J55" s="294">
        <v>0</v>
      </c>
      <c r="K55" s="300">
        <v>2657.2000000000003</v>
      </c>
      <c r="L55" s="297">
        <v>0.87509408399819377</v>
      </c>
      <c r="M55" s="292"/>
      <c r="N55" s="293">
        <v>1004</v>
      </c>
      <c r="O55" s="294" t="s">
        <v>196</v>
      </c>
      <c r="P55" s="295">
        <v>4</v>
      </c>
      <c r="Q55" s="295">
        <v>12.7</v>
      </c>
      <c r="R55" s="295">
        <v>0</v>
      </c>
      <c r="S55" s="295">
        <v>0</v>
      </c>
      <c r="T55" s="295">
        <v>-8.6999999999999993</v>
      </c>
      <c r="U55" s="295">
        <v>917</v>
      </c>
      <c r="V55" s="296">
        <v>4.3620501635768813E-3</v>
      </c>
      <c r="W55" s="295">
        <v>64.7</v>
      </c>
      <c r="X55" s="295">
        <v>852.3</v>
      </c>
      <c r="Y55" s="297">
        <v>4.6931831514724865E-3</v>
      </c>
    </row>
    <row r="56" spans="1:25" x14ac:dyDescent="0.2">
      <c r="A56" s="298" t="s">
        <v>116</v>
      </c>
      <c r="B56" s="299" t="s">
        <v>117</v>
      </c>
      <c r="C56" s="294">
        <v>0.2</v>
      </c>
      <c r="D56" s="294">
        <v>0.2</v>
      </c>
      <c r="E56" s="294">
        <v>0</v>
      </c>
      <c r="F56" s="294">
        <v>0.1</v>
      </c>
      <c r="G56" s="294">
        <v>-0.10000000000000003</v>
      </c>
      <c r="H56" s="294">
        <v>5.1000000000000005</v>
      </c>
      <c r="I56" s="2">
        <v>3.9215686274509803E-2</v>
      </c>
      <c r="J56" s="294">
        <v>0</v>
      </c>
      <c r="K56" s="300">
        <v>5.1000000000000005</v>
      </c>
      <c r="L56" s="297">
        <v>3.9215686274509803E-2</v>
      </c>
      <c r="M56" s="292"/>
      <c r="N56" s="293">
        <v>1005</v>
      </c>
      <c r="O56" s="294" t="s">
        <v>197</v>
      </c>
      <c r="P56" s="295">
        <v>18.899999999999999</v>
      </c>
      <c r="Q56" s="295">
        <v>1.5</v>
      </c>
      <c r="R56" s="295">
        <v>0</v>
      </c>
      <c r="S56" s="295">
        <v>0</v>
      </c>
      <c r="T56" s="295">
        <v>17.399999999999999</v>
      </c>
      <c r="U56" s="295">
        <v>56.199999999999996</v>
      </c>
      <c r="V56" s="296">
        <v>0.33629893238434166</v>
      </c>
      <c r="W56" s="295">
        <v>0</v>
      </c>
      <c r="X56" s="295">
        <v>56.199999999999996</v>
      </c>
      <c r="Y56" s="297">
        <v>0.33629893238434166</v>
      </c>
    </row>
    <row r="57" spans="1:25" x14ac:dyDescent="0.2">
      <c r="A57" s="298" t="s">
        <v>118</v>
      </c>
      <c r="B57" s="299" t="s">
        <v>119</v>
      </c>
      <c r="C57" s="294">
        <v>469.9</v>
      </c>
      <c r="D57" s="294">
        <v>74.400000000000006</v>
      </c>
      <c r="E57" s="294">
        <v>0</v>
      </c>
      <c r="F57" s="294">
        <v>0</v>
      </c>
      <c r="G57" s="294">
        <v>395.5</v>
      </c>
      <c r="H57" s="294">
        <v>482.59999999999997</v>
      </c>
      <c r="I57" s="2">
        <v>0.97368421052631582</v>
      </c>
      <c r="J57" s="294">
        <v>0</v>
      </c>
      <c r="K57" s="300">
        <v>482.59999999999997</v>
      </c>
      <c r="L57" s="297">
        <v>0.97368421052631582</v>
      </c>
      <c r="M57" s="292"/>
      <c r="N57" s="293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2968.7</v>
      </c>
      <c r="V57" s="296">
        <v>0</v>
      </c>
      <c r="W57" s="295">
        <v>216.2</v>
      </c>
      <c r="X57" s="295">
        <v>2752.5</v>
      </c>
      <c r="Y57" s="297">
        <v>0</v>
      </c>
    </row>
    <row r="58" spans="1:25" x14ac:dyDescent="0.2">
      <c r="A58" s="298" t="s">
        <v>120</v>
      </c>
      <c r="B58" s="299" t="s">
        <v>121</v>
      </c>
      <c r="C58" s="294">
        <v>375.00000000000006</v>
      </c>
      <c r="D58" s="294">
        <v>27.099999999999998</v>
      </c>
      <c r="E58" s="294">
        <v>0</v>
      </c>
      <c r="F58" s="294">
        <v>26.6</v>
      </c>
      <c r="G58" s="294">
        <v>321.30000000000007</v>
      </c>
      <c r="H58" s="294">
        <v>810.89999999999986</v>
      </c>
      <c r="I58" s="2">
        <v>0.46244913059563464</v>
      </c>
      <c r="J58" s="294">
        <v>29.5</v>
      </c>
      <c r="K58" s="300">
        <v>781.39999999999986</v>
      </c>
      <c r="L58" s="297">
        <v>0.47990785769132344</v>
      </c>
      <c r="M58" s="292"/>
      <c r="N58" s="297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84.8</v>
      </c>
      <c r="D59" s="294">
        <v>12</v>
      </c>
      <c r="E59" s="294">
        <v>0</v>
      </c>
      <c r="F59" s="294">
        <v>8.6999999999999993</v>
      </c>
      <c r="G59" s="294">
        <v>64.099999999999994</v>
      </c>
      <c r="H59" s="294">
        <v>270.5</v>
      </c>
      <c r="I59" s="2">
        <v>0.3134935304990758</v>
      </c>
      <c r="J59" s="294">
        <v>5.3999999999999986</v>
      </c>
      <c r="K59" s="300">
        <v>265.10000000000002</v>
      </c>
      <c r="L59" s="297">
        <v>0.31987929083364763</v>
      </c>
      <c r="M59" s="292"/>
      <c r="N59" s="297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297"/>
      <c r="O60" s="301" t="s">
        <v>214</v>
      </c>
      <c r="P60" s="295">
        <v>19222.2</v>
      </c>
      <c r="Q60" s="295">
        <v>2121.7999999999997</v>
      </c>
      <c r="R60" s="295">
        <v>168.8</v>
      </c>
      <c r="S60" s="295">
        <v>488.3</v>
      </c>
      <c r="T60" s="295">
        <v>16443.300000000003</v>
      </c>
      <c r="U60" s="295">
        <v>33844.299999999996</v>
      </c>
      <c r="V60" s="296">
        <v>0.56795974506785496</v>
      </c>
      <c r="W60" s="295">
        <v>1597.6000000000004</v>
      </c>
      <c r="X60" s="295">
        <v>32246.699999999997</v>
      </c>
      <c r="Y60" s="297">
        <v>0.5960982053977617</v>
      </c>
    </row>
    <row r="61" spans="1:25" x14ac:dyDescent="0.2">
      <c r="B61" s="303" t="s">
        <v>343</v>
      </c>
      <c r="C61" s="304">
        <v>19222.2</v>
      </c>
      <c r="D61" s="304">
        <v>2121.7999999999997</v>
      </c>
      <c r="E61" s="304">
        <v>168.8</v>
      </c>
      <c r="F61" s="304">
        <v>488.30000000000007</v>
      </c>
      <c r="G61" s="304">
        <v>16443.299999999996</v>
      </c>
      <c r="H61" s="304">
        <v>33844.299999999996</v>
      </c>
      <c r="I61" s="2">
        <v>0.56795974506785496</v>
      </c>
      <c r="J61" s="304">
        <v>1597.6000000000004</v>
      </c>
      <c r="K61" s="304">
        <v>32246.699999999993</v>
      </c>
      <c r="L61" s="297">
        <v>0.59609820539776182</v>
      </c>
      <c r="M61" s="292"/>
      <c r="N61" s="297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297"/>
      <c r="O62" s="301" t="s">
        <v>344</v>
      </c>
      <c r="P62" s="295">
        <v>19222.2</v>
      </c>
      <c r="Q62" s="295">
        <v>2121.7999999999997</v>
      </c>
      <c r="R62" s="295">
        <v>168.8</v>
      </c>
      <c r="S62" s="295">
        <v>488.30000000000007</v>
      </c>
      <c r="T62" s="295">
        <v>16443.299999999996</v>
      </c>
      <c r="U62" s="295">
        <v>33844.299999999996</v>
      </c>
      <c r="V62" s="297">
        <v>0.56795974506785496</v>
      </c>
      <c r="W62" s="295">
        <v>1597.6000000000004</v>
      </c>
      <c r="X62" s="295">
        <v>32246.699999999993</v>
      </c>
      <c r="Y62" s="297">
        <v>0.59609820539776182</v>
      </c>
    </row>
    <row r="63" spans="1:25" x14ac:dyDescent="0.2">
      <c r="M63" s="292"/>
      <c r="N63" s="297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297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297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297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297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297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297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297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297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297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297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297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297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297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297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297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297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297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297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297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297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297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297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297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297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297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297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297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297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297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297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297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297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297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297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297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297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297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297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297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297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297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297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297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297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297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297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297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297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297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297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297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297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297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297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297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297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297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297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297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297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297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297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297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297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297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297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297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297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297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297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297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297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297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297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297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297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297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297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297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297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297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297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297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297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297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297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297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297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297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297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297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297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297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297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297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297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297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297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297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297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297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297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297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297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297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297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297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297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297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297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297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297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297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297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297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297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297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297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297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297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297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297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297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297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297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297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297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297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297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297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297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297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297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297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297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297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297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297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297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297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297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297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297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297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297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297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297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297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297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297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297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297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297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297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297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297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297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297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297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297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297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297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297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297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297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297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297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297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297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297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297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297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297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297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297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297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297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297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297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297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297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297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297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297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297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297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297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297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297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297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297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297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297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297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297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297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297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297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297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297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297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297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297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297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297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297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297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297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297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297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297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297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297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297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297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297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297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297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297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297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297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297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297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297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297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297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297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297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297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297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297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297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297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297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297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297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297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297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297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297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297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297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297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297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297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297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297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297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297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297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297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297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297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297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297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297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297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297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297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297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297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297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297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297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297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297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297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297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297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297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297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297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297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297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297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297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297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297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297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297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297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297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297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297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297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297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297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297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297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297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297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297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297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297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297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297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297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297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297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297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297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297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297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297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297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297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297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297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297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297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297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297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297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297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297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297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297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297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297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297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297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297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297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297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297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297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297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297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297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297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297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297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297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297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297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297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297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297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297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297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297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297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297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297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297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297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297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297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297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297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297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297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297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297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297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297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297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297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297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297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297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297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297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297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297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297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297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297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297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297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297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297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297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297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297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297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297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297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297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297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297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297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297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297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297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297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297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297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297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297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297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297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297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297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297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297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297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297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297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297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297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297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297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297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297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297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297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297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297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297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297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297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297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297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297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297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297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297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297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297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297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297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297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297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297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297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N1" sqref="N1:N1048576"/>
    </sheetView>
  </sheetViews>
  <sheetFormatPr defaultRowHeight="12.75" x14ac:dyDescent="0.2"/>
  <cols>
    <col min="1" max="7" width="9.140625" style="294"/>
    <col min="8" max="8" width="10.5703125" style="294" customWidth="1"/>
    <col min="9" max="10" width="9.140625" style="294"/>
    <col min="11" max="11" width="10.85546875" style="294" customWidth="1"/>
    <col min="12" max="12" width="10.2851562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141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312" t="s">
        <v>8</v>
      </c>
      <c r="B2" s="299" t="s">
        <v>9</v>
      </c>
      <c r="C2" s="294">
        <v>64.3</v>
      </c>
      <c r="D2" s="294">
        <v>16.299999999999997</v>
      </c>
      <c r="E2" s="294">
        <v>1.4</v>
      </c>
      <c r="F2" s="294">
        <v>11.9</v>
      </c>
      <c r="G2" s="294">
        <v>34.700000000000003</v>
      </c>
      <c r="H2" s="294">
        <v>250.2</v>
      </c>
      <c r="I2" s="2">
        <v>0.25699440447641886</v>
      </c>
      <c r="J2" s="294">
        <v>30.6</v>
      </c>
      <c r="K2" s="300">
        <v>219.6</v>
      </c>
      <c r="L2" s="297">
        <v>0.29280510018214934</v>
      </c>
      <c r="M2" s="292"/>
      <c r="N2" s="314">
        <v>101</v>
      </c>
      <c r="O2" s="294" t="s">
        <v>147</v>
      </c>
      <c r="P2" s="295">
        <v>5.5</v>
      </c>
      <c r="Q2" s="295">
        <v>2.6999999999999997</v>
      </c>
      <c r="R2" s="295">
        <v>0</v>
      </c>
      <c r="S2" s="295">
        <v>0</v>
      </c>
      <c r="T2" s="295">
        <v>2.8000000000000003</v>
      </c>
      <c r="U2" s="295">
        <v>9.6000000000000014</v>
      </c>
      <c r="V2" s="296">
        <v>0.57291666666666663</v>
      </c>
      <c r="W2" s="295">
        <v>0</v>
      </c>
      <c r="X2" s="295">
        <v>9.6000000000000014</v>
      </c>
      <c r="Y2" s="297">
        <v>0.57291666666666663</v>
      </c>
    </row>
    <row r="3" spans="1:25" x14ac:dyDescent="0.2">
      <c r="A3" s="312" t="s">
        <v>10</v>
      </c>
      <c r="B3" s="299" t="s">
        <v>11</v>
      </c>
      <c r="C3" s="294">
        <v>0</v>
      </c>
      <c r="D3" s="294">
        <v>0.1</v>
      </c>
      <c r="E3" s="294">
        <v>0</v>
      </c>
      <c r="F3" s="294">
        <v>0</v>
      </c>
      <c r="G3" s="294">
        <v>-0.1</v>
      </c>
      <c r="H3" s="294">
        <v>0.5</v>
      </c>
      <c r="I3" s="2">
        <v>0</v>
      </c>
      <c r="J3" s="294">
        <v>0</v>
      </c>
      <c r="K3" s="300">
        <v>0.5</v>
      </c>
      <c r="L3" s="297">
        <v>0</v>
      </c>
      <c r="M3" s="292"/>
      <c r="N3" s="314">
        <v>102</v>
      </c>
      <c r="O3" s="294" t="s">
        <v>148</v>
      </c>
      <c r="P3" s="295">
        <v>7.3000000000000007</v>
      </c>
      <c r="Q3" s="295">
        <v>3.6000000000000005</v>
      </c>
      <c r="R3" s="295">
        <v>0</v>
      </c>
      <c r="S3" s="295">
        <v>0</v>
      </c>
      <c r="T3" s="295">
        <v>3.7</v>
      </c>
      <c r="U3" s="295">
        <v>10</v>
      </c>
      <c r="V3" s="296">
        <v>0.73000000000000009</v>
      </c>
      <c r="W3" s="295">
        <v>0</v>
      </c>
      <c r="X3" s="295">
        <v>10</v>
      </c>
      <c r="Y3" s="297">
        <v>0.73000000000000009</v>
      </c>
    </row>
    <row r="4" spans="1:25" x14ac:dyDescent="0.2">
      <c r="A4" s="312" t="s">
        <v>12</v>
      </c>
      <c r="B4" s="299" t="s">
        <v>13</v>
      </c>
      <c r="C4" s="294">
        <v>2.5</v>
      </c>
      <c r="D4" s="294">
        <v>2.7</v>
      </c>
      <c r="E4" s="294">
        <v>0</v>
      </c>
      <c r="F4" s="294">
        <v>0.5</v>
      </c>
      <c r="G4" s="294">
        <v>-0.70000000000000018</v>
      </c>
      <c r="H4" s="294">
        <v>9</v>
      </c>
      <c r="I4" s="2">
        <v>0.27777777777777779</v>
      </c>
      <c r="J4" s="294">
        <v>0</v>
      </c>
      <c r="K4" s="300">
        <v>9</v>
      </c>
      <c r="L4" s="297">
        <v>0.27777777777777779</v>
      </c>
      <c r="M4" s="292"/>
      <c r="N4" s="314">
        <v>103</v>
      </c>
      <c r="O4" s="294" t="s">
        <v>149</v>
      </c>
      <c r="P4" s="295">
        <v>16.499999999999996</v>
      </c>
      <c r="Q4" s="295">
        <v>5.1999999999999993</v>
      </c>
      <c r="R4" s="295">
        <v>0</v>
      </c>
      <c r="S4" s="295">
        <v>0</v>
      </c>
      <c r="T4" s="295">
        <v>11.3</v>
      </c>
      <c r="U4" s="295">
        <v>23.799999999999997</v>
      </c>
      <c r="V4" s="296">
        <v>0.69327731092436973</v>
      </c>
      <c r="W4" s="295">
        <v>0</v>
      </c>
      <c r="X4" s="295">
        <v>23.799999999999997</v>
      </c>
      <c r="Y4" s="297">
        <v>0.69327731092436973</v>
      </c>
    </row>
    <row r="5" spans="1:25" x14ac:dyDescent="0.2">
      <c r="A5" s="312" t="s">
        <v>14</v>
      </c>
      <c r="B5" s="299" t="s">
        <v>15</v>
      </c>
      <c r="C5" s="294">
        <v>43.5</v>
      </c>
      <c r="D5" s="294">
        <v>15.499999999999998</v>
      </c>
      <c r="E5" s="294">
        <v>0</v>
      </c>
      <c r="F5" s="294">
        <v>0</v>
      </c>
      <c r="G5" s="294">
        <v>28</v>
      </c>
      <c r="H5" s="294">
        <v>60.1</v>
      </c>
      <c r="I5" s="2">
        <v>0.72379367720465893</v>
      </c>
      <c r="J5" s="294">
        <v>0</v>
      </c>
      <c r="K5" s="300">
        <v>60.1</v>
      </c>
      <c r="L5" s="297">
        <v>0.72379367720465893</v>
      </c>
      <c r="M5" s="292"/>
      <c r="N5" s="314">
        <v>104</v>
      </c>
      <c r="O5" s="294" t="s">
        <v>150</v>
      </c>
      <c r="P5" s="295">
        <v>30.599999999999998</v>
      </c>
      <c r="Q5" s="295">
        <v>13.9</v>
      </c>
      <c r="R5" s="295">
        <v>0</v>
      </c>
      <c r="S5" s="295">
        <v>3.3</v>
      </c>
      <c r="T5" s="295">
        <v>13.399999999999999</v>
      </c>
      <c r="U5" s="295">
        <v>92.5</v>
      </c>
      <c r="V5" s="296">
        <v>0.33081081081081076</v>
      </c>
      <c r="W5" s="295">
        <v>29.5</v>
      </c>
      <c r="X5" s="295">
        <v>63</v>
      </c>
      <c r="Y5" s="297">
        <v>0.48571428571428565</v>
      </c>
    </row>
    <row r="6" spans="1:25" x14ac:dyDescent="0.2">
      <c r="A6" s="312" t="s">
        <v>16</v>
      </c>
      <c r="B6" s="299" t="s">
        <v>17</v>
      </c>
      <c r="C6" s="294">
        <v>0.4</v>
      </c>
      <c r="D6" s="294">
        <v>4.0999999999999996</v>
      </c>
      <c r="E6" s="294">
        <v>0</v>
      </c>
      <c r="F6" s="294">
        <v>2.1</v>
      </c>
      <c r="G6" s="294">
        <v>-5.7999999999999989</v>
      </c>
      <c r="H6" s="294">
        <v>12.399999999999999</v>
      </c>
      <c r="I6" s="2">
        <v>3.2258064516129038E-2</v>
      </c>
      <c r="J6" s="294">
        <v>0</v>
      </c>
      <c r="K6" s="300">
        <v>12.399999999999999</v>
      </c>
      <c r="L6" s="297">
        <v>3.2258064516129038E-2</v>
      </c>
      <c r="M6" s="292"/>
      <c r="N6" s="314">
        <v>201</v>
      </c>
      <c r="O6" s="294" t="s">
        <v>151</v>
      </c>
      <c r="P6" s="295">
        <v>14.399999999999999</v>
      </c>
      <c r="Q6" s="295">
        <v>25.699999999999996</v>
      </c>
      <c r="R6" s="295">
        <v>0</v>
      </c>
      <c r="S6" s="295">
        <v>6.6</v>
      </c>
      <c r="T6" s="295">
        <v>-17.899999999999999</v>
      </c>
      <c r="U6" s="295">
        <v>129.69999999999999</v>
      </c>
      <c r="V6" s="296">
        <v>0.11102544333076329</v>
      </c>
      <c r="W6" s="295">
        <v>0</v>
      </c>
      <c r="X6" s="295">
        <v>129.69999999999999</v>
      </c>
      <c r="Y6" s="297">
        <v>0.11102544333076329</v>
      </c>
    </row>
    <row r="7" spans="1:25" x14ac:dyDescent="0.2">
      <c r="A7" s="312" t="s">
        <v>18</v>
      </c>
      <c r="B7" s="299" t="s">
        <v>19</v>
      </c>
      <c r="C7" s="294">
        <v>6.1999999999999993</v>
      </c>
      <c r="D7" s="294">
        <v>1.3</v>
      </c>
      <c r="E7" s="294">
        <v>0</v>
      </c>
      <c r="F7" s="294">
        <v>0</v>
      </c>
      <c r="G7" s="294">
        <v>4.8999999999999995</v>
      </c>
      <c r="H7" s="294">
        <v>6.7</v>
      </c>
      <c r="I7" s="2">
        <v>0.9253731343283581</v>
      </c>
      <c r="J7" s="294">
        <v>0</v>
      </c>
      <c r="K7" s="300">
        <v>6.7</v>
      </c>
      <c r="L7" s="297">
        <v>0.9253731343283581</v>
      </c>
      <c r="M7" s="292"/>
      <c r="N7" s="314">
        <v>202</v>
      </c>
      <c r="O7" s="294" t="s">
        <v>152</v>
      </c>
      <c r="P7" s="295">
        <v>188.4</v>
      </c>
      <c r="Q7" s="295">
        <v>117.3</v>
      </c>
      <c r="R7" s="295">
        <v>36.4</v>
      </c>
      <c r="S7" s="295">
        <v>76</v>
      </c>
      <c r="T7" s="295">
        <v>-41.29999999999999</v>
      </c>
      <c r="U7" s="295">
        <v>992.3</v>
      </c>
      <c r="V7" s="296">
        <v>0.18986193691423967</v>
      </c>
      <c r="W7" s="295">
        <v>30.6</v>
      </c>
      <c r="X7" s="295">
        <v>961.69999999999993</v>
      </c>
      <c r="Y7" s="297">
        <v>0.19590308828116879</v>
      </c>
    </row>
    <row r="8" spans="1:25" x14ac:dyDescent="0.2">
      <c r="A8" s="312" t="s">
        <v>20</v>
      </c>
      <c r="B8" s="299" t="s">
        <v>21</v>
      </c>
      <c r="C8" s="294">
        <v>16.899999999999999</v>
      </c>
      <c r="D8" s="294">
        <v>75</v>
      </c>
      <c r="E8" s="294">
        <v>0</v>
      </c>
      <c r="F8" s="294">
        <v>34.4</v>
      </c>
      <c r="G8" s="294">
        <v>-92.5</v>
      </c>
      <c r="H8" s="294">
        <v>324.2</v>
      </c>
      <c r="I8" s="2">
        <v>5.2128315854410856E-2</v>
      </c>
      <c r="J8" s="294">
        <v>0</v>
      </c>
      <c r="K8" s="300">
        <v>324.2</v>
      </c>
      <c r="L8" s="297">
        <v>5.2128315854410856E-2</v>
      </c>
      <c r="M8" s="292"/>
      <c r="N8" s="314">
        <v>301</v>
      </c>
      <c r="O8" s="294" t="s">
        <v>153</v>
      </c>
      <c r="P8" s="295">
        <v>105.69999999999999</v>
      </c>
      <c r="Q8" s="295">
        <v>60.300000000000004</v>
      </c>
      <c r="R8" s="295">
        <v>0.9</v>
      </c>
      <c r="S8" s="295">
        <v>2.6</v>
      </c>
      <c r="T8" s="295">
        <v>41.900000000000006</v>
      </c>
      <c r="U8" s="295">
        <v>122.49999999999997</v>
      </c>
      <c r="V8" s="296">
        <v>0.86285714285714299</v>
      </c>
      <c r="W8" s="295">
        <v>0</v>
      </c>
      <c r="X8" s="295">
        <v>122.49999999999997</v>
      </c>
      <c r="Y8" s="297">
        <v>0.86285714285714299</v>
      </c>
    </row>
    <row r="9" spans="1:25" x14ac:dyDescent="0.2">
      <c r="A9" s="312" t="s">
        <v>22</v>
      </c>
      <c r="B9" s="299" t="s">
        <v>23</v>
      </c>
      <c r="C9" s="294">
        <v>3.8000000000000003</v>
      </c>
      <c r="D9" s="294">
        <v>1.3</v>
      </c>
      <c r="E9" s="294">
        <v>0</v>
      </c>
      <c r="F9" s="294">
        <v>0</v>
      </c>
      <c r="G9" s="294">
        <v>2.5</v>
      </c>
      <c r="H9" s="294">
        <v>4.3999999999999995</v>
      </c>
      <c r="I9" s="2">
        <v>0.86363636363636376</v>
      </c>
      <c r="J9" s="294">
        <v>0</v>
      </c>
      <c r="K9" s="300">
        <v>4.3999999999999995</v>
      </c>
      <c r="L9" s="297">
        <v>0.86363636363636376</v>
      </c>
      <c r="M9" s="292"/>
      <c r="N9" s="314">
        <v>302</v>
      </c>
      <c r="O9" s="294" t="s">
        <v>154</v>
      </c>
      <c r="P9" s="295">
        <v>85.5</v>
      </c>
      <c r="Q9" s="295">
        <v>25.6</v>
      </c>
      <c r="R9" s="295">
        <v>0</v>
      </c>
      <c r="S9" s="295">
        <v>0</v>
      </c>
      <c r="T9" s="295">
        <v>59.900000000000006</v>
      </c>
      <c r="U9" s="295">
        <v>141.69999999999999</v>
      </c>
      <c r="V9" s="296">
        <v>0.60338743824982366</v>
      </c>
      <c r="W9" s="295">
        <v>0</v>
      </c>
      <c r="X9" s="295">
        <v>141.69999999999999</v>
      </c>
      <c r="Y9" s="297">
        <v>0.60338743824982366</v>
      </c>
    </row>
    <row r="10" spans="1:25" x14ac:dyDescent="0.2">
      <c r="A10" s="312" t="s">
        <v>24</v>
      </c>
      <c r="B10" s="299" t="s">
        <v>25</v>
      </c>
      <c r="C10" s="294">
        <v>9.6000000000000014</v>
      </c>
      <c r="D10" s="294">
        <v>9.6</v>
      </c>
      <c r="E10" s="294">
        <v>0</v>
      </c>
      <c r="F10" s="294">
        <v>7.2999999999999989</v>
      </c>
      <c r="G10" s="294">
        <v>-7.2999999999999972</v>
      </c>
      <c r="H10" s="294">
        <v>46.5</v>
      </c>
      <c r="I10" s="2">
        <v>0.20645161290322583</v>
      </c>
      <c r="J10" s="294">
        <v>0</v>
      </c>
      <c r="K10" s="300">
        <v>46.5</v>
      </c>
      <c r="L10" s="297">
        <v>0.20645161290322583</v>
      </c>
      <c r="M10" s="292"/>
      <c r="N10" s="314">
        <v>401</v>
      </c>
      <c r="O10" s="294" t="s">
        <v>93</v>
      </c>
      <c r="P10" s="295">
        <v>100.8</v>
      </c>
      <c r="Q10" s="295">
        <v>41.2</v>
      </c>
      <c r="R10" s="295">
        <v>3.8</v>
      </c>
      <c r="S10" s="295">
        <v>0</v>
      </c>
      <c r="T10" s="295">
        <v>55.8</v>
      </c>
      <c r="U10" s="295">
        <v>269.60000000000002</v>
      </c>
      <c r="V10" s="296">
        <v>0.37388724035608306</v>
      </c>
      <c r="W10" s="295">
        <v>0</v>
      </c>
      <c r="X10" s="295">
        <v>269.60000000000002</v>
      </c>
      <c r="Y10" s="297">
        <v>0.37388724035608306</v>
      </c>
    </row>
    <row r="11" spans="1:25" x14ac:dyDescent="0.2">
      <c r="A11" s="312" t="s">
        <v>26</v>
      </c>
      <c r="B11" s="299" t="s">
        <v>27</v>
      </c>
      <c r="C11" s="294">
        <v>223.4</v>
      </c>
      <c r="D11" s="294">
        <v>161</v>
      </c>
      <c r="E11" s="294">
        <v>0.7</v>
      </c>
      <c r="F11" s="294">
        <v>0</v>
      </c>
      <c r="G11" s="294">
        <v>61.700000000000017</v>
      </c>
      <c r="H11" s="294">
        <v>264.8</v>
      </c>
      <c r="I11" s="2">
        <v>0.84365558912386707</v>
      </c>
      <c r="J11" s="294">
        <v>0</v>
      </c>
      <c r="K11" s="300">
        <v>264.8</v>
      </c>
      <c r="L11" s="297">
        <v>0.84365558912386707</v>
      </c>
      <c r="M11" s="292"/>
      <c r="N11" s="314">
        <v>402</v>
      </c>
      <c r="O11" s="294" t="s">
        <v>155</v>
      </c>
      <c r="P11" s="295">
        <v>629.00000000000011</v>
      </c>
      <c r="Q11" s="295">
        <v>57.800000000000004</v>
      </c>
      <c r="R11" s="295">
        <v>65.099999999999994</v>
      </c>
      <c r="S11" s="295">
        <v>0</v>
      </c>
      <c r="T11" s="295">
        <v>506.1</v>
      </c>
      <c r="U11" s="295">
        <v>1521.6</v>
      </c>
      <c r="V11" s="296">
        <v>0.41338065194532081</v>
      </c>
      <c r="W11" s="295">
        <v>0</v>
      </c>
      <c r="X11" s="295">
        <v>1521.6</v>
      </c>
      <c r="Y11" s="297">
        <v>0.41338065194532081</v>
      </c>
    </row>
    <row r="12" spans="1:25" x14ac:dyDescent="0.2">
      <c r="A12" s="312" t="s">
        <v>28</v>
      </c>
      <c r="B12" s="299" t="s">
        <v>29</v>
      </c>
      <c r="C12" s="294">
        <v>7.2999999999999989</v>
      </c>
      <c r="D12" s="294">
        <v>4.0999999999999996</v>
      </c>
      <c r="E12" s="294">
        <v>0</v>
      </c>
      <c r="F12" s="294">
        <v>0</v>
      </c>
      <c r="G12" s="294">
        <v>3.1999999999999993</v>
      </c>
      <c r="H12" s="294">
        <v>7.2999999999999989</v>
      </c>
      <c r="I12" s="2">
        <v>1</v>
      </c>
      <c r="J12" s="294">
        <v>0</v>
      </c>
      <c r="K12" s="300">
        <v>7.2999999999999989</v>
      </c>
      <c r="L12" s="297">
        <v>1</v>
      </c>
      <c r="M12" s="292"/>
      <c r="N12" s="314">
        <v>403</v>
      </c>
      <c r="O12" s="294" t="s">
        <v>156</v>
      </c>
      <c r="P12" s="295">
        <v>514</v>
      </c>
      <c r="Q12" s="295">
        <v>267.7</v>
      </c>
      <c r="R12" s="295">
        <v>8.6000000000000014</v>
      </c>
      <c r="S12" s="295">
        <v>0</v>
      </c>
      <c r="T12" s="295">
        <v>237.69999999999996</v>
      </c>
      <c r="U12" s="295">
        <v>1162.1999999999998</v>
      </c>
      <c r="V12" s="296">
        <v>0.44226467045258999</v>
      </c>
      <c r="W12" s="295">
        <v>232.5</v>
      </c>
      <c r="X12" s="295">
        <v>929.69999999999982</v>
      </c>
      <c r="Y12" s="297">
        <v>0.55286651608045612</v>
      </c>
    </row>
    <row r="13" spans="1:25" x14ac:dyDescent="0.2">
      <c r="A13" s="312" t="s">
        <v>30</v>
      </c>
      <c r="B13" s="299" t="s">
        <v>31</v>
      </c>
      <c r="C13" s="294">
        <v>15.5</v>
      </c>
      <c r="D13" s="294">
        <v>3.6</v>
      </c>
      <c r="E13" s="294">
        <v>0</v>
      </c>
      <c r="F13" s="294">
        <v>0</v>
      </c>
      <c r="G13" s="294">
        <v>11.9</v>
      </c>
      <c r="H13" s="294">
        <v>20</v>
      </c>
      <c r="I13" s="2">
        <v>0.77500000000000002</v>
      </c>
      <c r="J13" s="294">
        <v>0</v>
      </c>
      <c r="K13" s="300">
        <v>20</v>
      </c>
      <c r="L13" s="297">
        <v>0.77500000000000002</v>
      </c>
      <c r="M13" s="292"/>
      <c r="N13" s="314">
        <v>404</v>
      </c>
      <c r="O13" s="294" t="s">
        <v>81</v>
      </c>
      <c r="P13" s="295">
        <v>33.1</v>
      </c>
      <c r="Q13" s="295">
        <v>14.000000000000002</v>
      </c>
      <c r="R13" s="295">
        <v>0</v>
      </c>
      <c r="S13" s="295">
        <v>0</v>
      </c>
      <c r="T13" s="295">
        <v>19.100000000000001</v>
      </c>
      <c r="U13" s="295">
        <v>809.80000000000007</v>
      </c>
      <c r="V13" s="296">
        <v>4.0874289948135342E-2</v>
      </c>
      <c r="W13" s="295">
        <v>0</v>
      </c>
      <c r="X13" s="295">
        <v>809.80000000000007</v>
      </c>
      <c r="Y13" s="297">
        <v>4.0874289948135342E-2</v>
      </c>
    </row>
    <row r="14" spans="1:25" x14ac:dyDescent="0.2">
      <c r="A14" s="312" t="s">
        <v>32</v>
      </c>
      <c r="B14" s="299" t="s">
        <v>33</v>
      </c>
      <c r="C14" s="294">
        <v>1</v>
      </c>
      <c r="D14" s="294">
        <v>1.4</v>
      </c>
      <c r="E14" s="294">
        <v>0</v>
      </c>
      <c r="F14" s="294">
        <v>0</v>
      </c>
      <c r="G14" s="294">
        <v>-0.39999999999999991</v>
      </c>
      <c r="H14" s="294">
        <v>61.8</v>
      </c>
      <c r="I14" s="2">
        <v>1.6181229773462785E-2</v>
      </c>
      <c r="J14" s="294">
        <v>0</v>
      </c>
      <c r="K14" s="300">
        <v>61.8</v>
      </c>
      <c r="L14" s="297">
        <v>1.6181229773462785E-2</v>
      </c>
      <c r="M14" s="292"/>
      <c r="N14" s="314">
        <v>501</v>
      </c>
      <c r="O14" s="294" t="s">
        <v>157</v>
      </c>
      <c r="P14" s="295">
        <v>10.199999999999999</v>
      </c>
      <c r="Q14" s="295">
        <v>5.0999999999999996</v>
      </c>
      <c r="R14" s="295">
        <v>0</v>
      </c>
      <c r="S14" s="295">
        <v>0</v>
      </c>
      <c r="T14" s="295">
        <v>5.0999999999999996</v>
      </c>
      <c r="U14" s="295">
        <v>13.2</v>
      </c>
      <c r="V14" s="296">
        <v>0.77272727272727271</v>
      </c>
      <c r="W14" s="295">
        <v>0</v>
      </c>
      <c r="X14" s="295">
        <v>13.2</v>
      </c>
      <c r="Y14" s="297">
        <v>0.77272727272727271</v>
      </c>
    </row>
    <row r="15" spans="1:25" x14ac:dyDescent="0.2">
      <c r="A15" s="312" t="s">
        <v>34</v>
      </c>
      <c r="B15" s="299" t="s">
        <v>35</v>
      </c>
      <c r="C15" s="294">
        <v>11.299999999999999</v>
      </c>
      <c r="D15" s="294">
        <v>3.4</v>
      </c>
      <c r="E15" s="294">
        <v>0</v>
      </c>
      <c r="F15" s="294">
        <v>0</v>
      </c>
      <c r="G15" s="294">
        <v>7.8999999999999986</v>
      </c>
      <c r="H15" s="294">
        <v>11.299999999999999</v>
      </c>
      <c r="I15" s="2">
        <v>1</v>
      </c>
      <c r="J15" s="294">
        <v>0</v>
      </c>
      <c r="K15" s="300">
        <v>11.299999999999999</v>
      </c>
      <c r="L15" s="297">
        <v>1</v>
      </c>
      <c r="M15" s="292"/>
      <c r="N15" s="314">
        <v>502</v>
      </c>
      <c r="O15" s="294" t="s">
        <v>158</v>
      </c>
      <c r="P15" s="295">
        <v>0.2</v>
      </c>
      <c r="Q15" s="295">
        <v>0.1</v>
      </c>
      <c r="R15" s="295">
        <v>0</v>
      </c>
      <c r="S15" s="295">
        <v>0</v>
      </c>
      <c r="T15" s="295">
        <v>0.1</v>
      </c>
      <c r="U15" s="295">
        <v>0.7</v>
      </c>
      <c r="V15" s="296">
        <v>0.28571428571428575</v>
      </c>
      <c r="W15" s="295">
        <v>0</v>
      </c>
      <c r="X15" s="295">
        <v>0.7</v>
      </c>
      <c r="Y15" s="297">
        <v>0.28571428571428575</v>
      </c>
    </row>
    <row r="16" spans="1:25" x14ac:dyDescent="0.2">
      <c r="A16" s="312" t="s">
        <v>36</v>
      </c>
      <c r="B16" s="299" t="s">
        <v>37</v>
      </c>
      <c r="C16" s="294">
        <v>196.79999999999998</v>
      </c>
      <c r="D16" s="294">
        <v>104.69999999999999</v>
      </c>
      <c r="E16" s="294">
        <v>0.2</v>
      </c>
      <c r="F16" s="294">
        <v>0</v>
      </c>
      <c r="G16" s="294">
        <v>91.899999999999991</v>
      </c>
      <c r="H16" s="294">
        <v>224.39999999999998</v>
      </c>
      <c r="I16" s="2">
        <v>0.87700534759358295</v>
      </c>
      <c r="J16" s="294">
        <v>3.5</v>
      </c>
      <c r="K16" s="300">
        <v>220.89999999999998</v>
      </c>
      <c r="L16" s="297">
        <v>0.89090086011770031</v>
      </c>
      <c r="M16" s="292"/>
      <c r="N16" s="314">
        <v>503</v>
      </c>
      <c r="O16" s="294" t="s">
        <v>159</v>
      </c>
      <c r="P16" s="295">
        <v>22.7</v>
      </c>
      <c r="Q16" s="295">
        <v>7.1</v>
      </c>
      <c r="R16" s="295">
        <v>0</v>
      </c>
      <c r="S16" s="295">
        <v>0</v>
      </c>
      <c r="T16" s="295">
        <v>15.599999999999998</v>
      </c>
      <c r="U16" s="295">
        <v>33.299999999999997</v>
      </c>
      <c r="V16" s="296">
        <v>0.68168168168168175</v>
      </c>
      <c r="W16" s="295">
        <v>0</v>
      </c>
      <c r="X16" s="295">
        <v>33.299999999999997</v>
      </c>
      <c r="Y16" s="297">
        <v>0.68168168168168175</v>
      </c>
    </row>
    <row r="17" spans="1:25" x14ac:dyDescent="0.2">
      <c r="A17" s="312" t="s">
        <v>38</v>
      </c>
      <c r="B17" s="299" t="s">
        <v>39</v>
      </c>
      <c r="C17" s="294">
        <v>29.8</v>
      </c>
      <c r="D17" s="294">
        <v>17</v>
      </c>
      <c r="E17" s="294">
        <v>0</v>
      </c>
      <c r="F17" s="294">
        <v>0</v>
      </c>
      <c r="G17" s="294">
        <v>12.8</v>
      </c>
      <c r="H17" s="294">
        <v>32.200000000000003</v>
      </c>
      <c r="I17" s="2">
        <v>0.92546583850931674</v>
      </c>
      <c r="J17" s="294">
        <v>0</v>
      </c>
      <c r="K17" s="300">
        <v>32.200000000000003</v>
      </c>
      <c r="L17" s="297">
        <v>0.92546583850931674</v>
      </c>
      <c r="M17" s="292"/>
      <c r="N17" s="314">
        <v>504</v>
      </c>
      <c r="O17" s="294" t="s">
        <v>160</v>
      </c>
      <c r="P17" s="295">
        <v>34.400000000000006</v>
      </c>
      <c r="Q17" s="295">
        <v>15.5</v>
      </c>
      <c r="R17" s="295">
        <v>0</v>
      </c>
      <c r="S17" s="295">
        <v>0</v>
      </c>
      <c r="T17" s="295">
        <v>18.900000000000002</v>
      </c>
      <c r="U17" s="295">
        <v>64.900000000000006</v>
      </c>
      <c r="V17" s="296">
        <v>0.53004622496147924</v>
      </c>
      <c r="W17" s="295">
        <v>0</v>
      </c>
      <c r="X17" s="295">
        <v>64.900000000000006</v>
      </c>
      <c r="Y17" s="297">
        <v>0.53004622496147924</v>
      </c>
    </row>
    <row r="18" spans="1:25" x14ac:dyDescent="0.2">
      <c r="A18" s="312" t="s">
        <v>40</v>
      </c>
      <c r="B18" s="299" t="s">
        <v>41</v>
      </c>
      <c r="C18" s="294">
        <v>4.2</v>
      </c>
      <c r="D18" s="294">
        <v>1.2000000000000002</v>
      </c>
      <c r="E18" s="294">
        <v>0</v>
      </c>
      <c r="F18" s="294">
        <v>0</v>
      </c>
      <c r="G18" s="294">
        <v>3</v>
      </c>
      <c r="H18" s="294">
        <v>10.1</v>
      </c>
      <c r="I18" s="2">
        <v>0.41584158415841588</v>
      </c>
      <c r="J18" s="294">
        <v>0</v>
      </c>
      <c r="K18" s="300">
        <v>10.1</v>
      </c>
      <c r="L18" s="297">
        <v>0.41584158415841588</v>
      </c>
      <c r="M18" s="292"/>
      <c r="N18" s="314">
        <v>505</v>
      </c>
      <c r="O18" s="294" t="s">
        <v>161</v>
      </c>
      <c r="P18" s="295">
        <v>4.4000000000000004</v>
      </c>
      <c r="Q18" s="295">
        <v>1.2000000000000002</v>
      </c>
      <c r="R18" s="295">
        <v>0</v>
      </c>
      <c r="S18" s="295">
        <v>0</v>
      </c>
      <c r="T18" s="295">
        <v>3.1999999999999997</v>
      </c>
      <c r="U18" s="295">
        <v>10.4</v>
      </c>
      <c r="V18" s="296">
        <v>0.42307692307692307</v>
      </c>
      <c r="W18" s="295">
        <v>0</v>
      </c>
      <c r="X18" s="295">
        <v>10.4</v>
      </c>
      <c r="Y18" s="297">
        <v>0.42307692307692307</v>
      </c>
    </row>
    <row r="19" spans="1:25" x14ac:dyDescent="0.2">
      <c r="A19" s="312" t="s">
        <v>42</v>
      </c>
      <c r="B19" s="299" t="s">
        <v>43</v>
      </c>
      <c r="C19" s="294">
        <v>8.1</v>
      </c>
      <c r="D19" s="294">
        <v>4.2</v>
      </c>
      <c r="E19" s="294">
        <v>0</v>
      </c>
      <c r="F19" s="294">
        <v>0</v>
      </c>
      <c r="G19" s="294">
        <v>3.8999999999999995</v>
      </c>
      <c r="H19" s="294">
        <v>8.6999999999999993</v>
      </c>
      <c r="I19" s="2">
        <v>0.93103448275862077</v>
      </c>
      <c r="J19" s="294">
        <v>0</v>
      </c>
      <c r="K19" s="300">
        <v>8.6999999999999993</v>
      </c>
      <c r="L19" s="297">
        <v>0.93103448275862077</v>
      </c>
      <c r="M19" s="292"/>
      <c r="N19" s="314">
        <v>506</v>
      </c>
      <c r="O19" s="294" t="s">
        <v>162</v>
      </c>
      <c r="P19" s="295">
        <v>10.8</v>
      </c>
      <c r="Q19" s="295">
        <v>3.4</v>
      </c>
      <c r="R19" s="295">
        <v>0</v>
      </c>
      <c r="S19" s="295">
        <v>0.3</v>
      </c>
      <c r="T19" s="295">
        <v>7.0999999999999988</v>
      </c>
      <c r="U19" s="295">
        <v>11.100000000000001</v>
      </c>
      <c r="V19" s="296">
        <v>0.97297297297297292</v>
      </c>
      <c r="W19" s="295">
        <v>0</v>
      </c>
      <c r="X19" s="295">
        <v>11.100000000000001</v>
      </c>
      <c r="Y19" s="297">
        <v>0.97297297297297292</v>
      </c>
    </row>
    <row r="20" spans="1:25" x14ac:dyDescent="0.2">
      <c r="A20" s="312" t="s">
        <v>44</v>
      </c>
      <c r="B20" s="299" t="s">
        <v>45</v>
      </c>
      <c r="C20" s="294">
        <v>740.59999999999991</v>
      </c>
      <c r="D20" s="294">
        <v>97.899999999999991</v>
      </c>
      <c r="E20" s="294">
        <v>65.099999999999994</v>
      </c>
      <c r="F20" s="294">
        <v>0</v>
      </c>
      <c r="G20" s="294">
        <v>577.59999999999991</v>
      </c>
      <c r="H20" s="294">
        <v>1699.2</v>
      </c>
      <c r="I20" s="2">
        <v>0.43585216572504704</v>
      </c>
      <c r="J20" s="294">
        <v>4.4999999999999991</v>
      </c>
      <c r="K20" s="300">
        <v>1694.7</v>
      </c>
      <c r="L20" s="297">
        <v>0.43700950020652618</v>
      </c>
      <c r="M20" s="292"/>
      <c r="N20" s="314">
        <v>507</v>
      </c>
      <c r="O20" s="294" t="s">
        <v>163</v>
      </c>
      <c r="P20" s="295">
        <v>39.5</v>
      </c>
      <c r="Q20" s="295">
        <v>13</v>
      </c>
      <c r="R20" s="295">
        <v>0</v>
      </c>
      <c r="S20" s="295">
        <v>2.7</v>
      </c>
      <c r="T20" s="295">
        <v>23.799999999999997</v>
      </c>
      <c r="U20" s="295">
        <v>59.3</v>
      </c>
      <c r="V20" s="296">
        <v>0.66610455311973027</v>
      </c>
      <c r="W20" s="295">
        <v>0</v>
      </c>
      <c r="X20" s="295">
        <v>59.3</v>
      </c>
      <c r="Y20" s="297">
        <v>0.66610455311973027</v>
      </c>
    </row>
    <row r="21" spans="1:25" x14ac:dyDescent="0.2">
      <c r="A21" s="312" t="s">
        <v>46</v>
      </c>
      <c r="B21" s="299" t="s">
        <v>47</v>
      </c>
      <c r="C21" s="294">
        <v>29.5</v>
      </c>
      <c r="D21" s="294">
        <v>18.600000000000001</v>
      </c>
      <c r="E21" s="294">
        <v>0</v>
      </c>
      <c r="F21" s="294">
        <v>0</v>
      </c>
      <c r="G21" s="294">
        <v>10.899999999999999</v>
      </c>
      <c r="H21" s="294">
        <v>29.5</v>
      </c>
      <c r="I21" s="2">
        <v>1</v>
      </c>
      <c r="J21" s="294">
        <v>0</v>
      </c>
      <c r="K21" s="300">
        <v>29.5</v>
      </c>
      <c r="L21" s="297">
        <v>1</v>
      </c>
      <c r="M21" s="292"/>
      <c r="N21" s="314">
        <v>508</v>
      </c>
      <c r="O21" s="294" t="s">
        <v>164</v>
      </c>
      <c r="P21" s="295">
        <v>17.7</v>
      </c>
      <c r="Q21" s="295">
        <v>24.699999999999996</v>
      </c>
      <c r="R21" s="295">
        <v>0</v>
      </c>
      <c r="S21" s="295">
        <v>7.9</v>
      </c>
      <c r="T21" s="295">
        <v>-14.899999999999999</v>
      </c>
      <c r="U21" s="295">
        <v>99.799999999999983</v>
      </c>
      <c r="V21" s="296">
        <v>0.17735470941883769</v>
      </c>
      <c r="W21" s="295">
        <v>0</v>
      </c>
      <c r="X21" s="295">
        <v>99.799999999999983</v>
      </c>
      <c r="Y21" s="297">
        <v>0.17735470941883769</v>
      </c>
    </row>
    <row r="22" spans="1:25" x14ac:dyDescent="0.2">
      <c r="A22" s="312" t="s">
        <v>48</v>
      </c>
      <c r="B22" s="299" t="s">
        <v>49</v>
      </c>
      <c r="C22" s="294">
        <v>0.4</v>
      </c>
      <c r="D22" s="294">
        <v>8.9</v>
      </c>
      <c r="E22" s="294">
        <v>0</v>
      </c>
      <c r="F22" s="294">
        <v>2</v>
      </c>
      <c r="G22" s="294">
        <v>-10.5</v>
      </c>
      <c r="H22" s="294">
        <v>34.199999999999996</v>
      </c>
      <c r="I22" s="2">
        <v>1.1695906432748541E-2</v>
      </c>
      <c r="J22" s="294">
        <v>0</v>
      </c>
      <c r="K22" s="300">
        <v>34.199999999999996</v>
      </c>
      <c r="L22" s="297">
        <v>1.1695906432748541E-2</v>
      </c>
      <c r="M22" s="292"/>
      <c r="N22" s="314">
        <v>509</v>
      </c>
      <c r="O22" s="294" t="s">
        <v>165</v>
      </c>
      <c r="P22" s="295">
        <v>42.600000000000009</v>
      </c>
      <c r="Q22" s="295">
        <v>13.4</v>
      </c>
      <c r="R22" s="295">
        <v>0</v>
      </c>
      <c r="S22" s="295">
        <v>2.8</v>
      </c>
      <c r="T22" s="295">
        <v>26.4</v>
      </c>
      <c r="U22" s="295">
        <v>59</v>
      </c>
      <c r="V22" s="296">
        <v>0.72203389830508491</v>
      </c>
      <c r="W22" s="295">
        <v>0</v>
      </c>
      <c r="X22" s="295">
        <v>59</v>
      </c>
      <c r="Y22" s="297">
        <v>0.72203389830508491</v>
      </c>
    </row>
    <row r="23" spans="1:25" x14ac:dyDescent="0.2">
      <c r="A23" s="312" t="s">
        <v>50</v>
      </c>
      <c r="B23" s="299" t="s">
        <v>51</v>
      </c>
      <c r="C23" s="294">
        <v>3</v>
      </c>
      <c r="D23" s="294">
        <v>1.7999999999999998</v>
      </c>
      <c r="E23" s="294">
        <v>0</v>
      </c>
      <c r="F23" s="294">
        <v>0</v>
      </c>
      <c r="G23" s="294">
        <v>1.2000000000000002</v>
      </c>
      <c r="H23" s="294">
        <v>3</v>
      </c>
      <c r="I23" s="2">
        <v>1</v>
      </c>
      <c r="J23" s="294">
        <v>0</v>
      </c>
      <c r="K23" s="300">
        <v>3</v>
      </c>
      <c r="L23" s="297">
        <v>1</v>
      </c>
      <c r="M23" s="292"/>
      <c r="N23" s="314">
        <v>510</v>
      </c>
      <c r="O23" s="294" t="s">
        <v>166</v>
      </c>
      <c r="P23" s="295">
        <v>7.7</v>
      </c>
      <c r="Q23" s="295">
        <v>2.2000000000000002</v>
      </c>
      <c r="R23" s="295">
        <v>0</v>
      </c>
      <c r="S23" s="295">
        <v>2.7</v>
      </c>
      <c r="T23" s="295">
        <v>2.8</v>
      </c>
      <c r="U23" s="295">
        <v>25.3</v>
      </c>
      <c r="V23" s="296">
        <v>0.30434782608695654</v>
      </c>
      <c r="W23" s="295">
        <v>0</v>
      </c>
      <c r="X23" s="295">
        <v>25.3</v>
      </c>
      <c r="Y23" s="297">
        <v>0.30434782608695654</v>
      </c>
    </row>
    <row r="24" spans="1:25" x14ac:dyDescent="0.2">
      <c r="A24" s="312" t="s">
        <v>52</v>
      </c>
      <c r="B24" s="299" t="s">
        <v>53</v>
      </c>
      <c r="C24" s="294">
        <v>5.6</v>
      </c>
      <c r="D24" s="294">
        <v>5.1999999999999993</v>
      </c>
      <c r="E24" s="294">
        <v>0</v>
      </c>
      <c r="F24" s="294">
        <v>0.4</v>
      </c>
      <c r="G24" s="294">
        <v>0</v>
      </c>
      <c r="H24" s="294">
        <v>11.600000000000001</v>
      </c>
      <c r="I24" s="2">
        <v>0.48275862068965508</v>
      </c>
      <c r="J24" s="294">
        <v>0</v>
      </c>
      <c r="K24" s="300">
        <v>11.600000000000001</v>
      </c>
      <c r="L24" s="297">
        <v>0.48275862068965508</v>
      </c>
      <c r="M24" s="292"/>
      <c r="N24" s="314">
        <v>511</v>
      </c>
      <c r="O24" s="294" t="s">
        <v>167</v>
      </c>
      <c r="P24" s="295">
        <v>155.9</v>
      </c>
      <c r="Q24" s="295">
        <v>36.9</v>
      </c>
      <c r="R24" s="295">
        <v>0</v>
      </c>
      <c r="S24" s="295">
        <v>35.900000000000006</v>
      </c>
      <c r="T24" s="295">
        <v>83.1</v>
      </c>
      <c r="U24" s="295">
        <v>376.20000000000005</v>
      </c>
      <c r="V24" s="296">
        <v>0.41440723019670384</v>
      </c>
      <c r="W24" s="295">
        <v>0</v>
      </c>
      <c r="X24" s="295">
        <v>376.20000000000005</v>
      </c>
      <c r="Y24" s="297">
        <v>0.41440723019670384</v>
      </c>
    </row>
    <row r="25" spans="1:25" x14ac:dyDescent="0.2">
      <c r="A25" s="312" t="s">
        <v>54</v>
      </c>
      <c r="B25" s="299" t="s">
        <v>55</v>
      </c>
      <c r="C25" s="294">
        <v>69.100000000000009</v>
      </c>
      <c r="D25" s="294">
        <v>37.9</v>
      </c>
      <c r="E25" s="294">
        <v>0</v>
      </c>
      <c r="F25" s="294">
        <v>0</v>
      </c>
      <c r="G25" s="294">
        <v>31.20000000000001</v>
      </c>
      <c r="H25" s="294">
        <v>71.400000000000006</v>
      </c>
      <c r="I25" s="2">
        <v>0.96778711484593838</v>
      </c>
      <c r="J25" s="294">
        <v>0</v>
      </c>
      <c r="K25" s="300">
        <v>71.400000000000006</v>
      </c>
      <c r="L25" s="297">
        <v>0.96778711484593838</v>
      </c>
      <c r="M25" s="292"/>
      <c r="N25" s="314">
        <v>601</v>
      </c>
      <c r="O25" s="294" t="s">
        <v>168</v>
      </c>
      <c r="P25" s="295">
        <v>2.7</v>
      </c>
      <c r="Q25" s="295">
        <v>31.6</v>
      </c>
      <c r="R25" s="295">
        <v>0</v>
      </c>
      <c r="S25" s="295">
        <v>1.5</v>
      </c>
      <c r="T25" s="295">
        <v>-30.4</v>
      </c>
      <c r="U25" s="295">
        <v>58.3</v>
      </c>
      <c r="V25" s="296">
        <v>4.6312178387650088E-2</v>
      </c>
      <c r="W25" s="295">
        <v>0</v>
      </c>
      <c r="X25" s="295">
        <v>58.3</v>
      </c>
      <c r="Y25" s="297">
        <v>4.6312178387650088E-2</v>
      </c>
    </row>
    <row r="26" spans="1:25" x14ac:dyDescent="0.2">
      <c r="A26" s="312" t="s">
        <v>56</v>
      </c>
      <c r="B26" s="294" t="s">
        <v>57</v>
      </c>
      <c r="C26" s="294">
        <v>3.4000000000000004</v>
      </c>
      <c r="D26" s="294">
        <v>0.89999999999999991</v>
      </c>
      <c r="E26" s="294">
        <v>0</v>
      </c>
      <c r="F26" s="294">
        <v>0</v>
      </c>
      <c r="G26" s="294">
        <v>2.5000000000000004</v>
      </c>
      <c r="H26" s="294">
        <v>3.6000000000000005</v>
      </c>
      <c r="I26" s="2">
        <v>0.94444444444444442</v>
      </c>
      <c r="J26" s="294">
        <v>0</v>
      </c>
      <c r="K26" s="300">
        <v>3.6000000000000005</v>
      </c>
      <c r="L26" s="297">
        <v>0.94444444444444442</v>
      </c>
      <c r="M26" s="292"/>
      <c r="N26" s="314">
        <v>602</v>
      </c>
      <c r="O26" s="294" t="s">
        <v>169</v>
      </c>
      <c r="P26" s="295">
        <v>35</v>
      </c>
      <c r="Q26" s="295">
        <v>15</v>
      </c>
      <c r="R26" s="295">
        <v>0</v>
      </c>
      <c r="S26" s="295">
        <v>2.7</v>
      </c>
      <c r="T26" s="295">
        <v>17.299999999999997</v>
      </c>
      <c r="U26" s="295">
        <v>107.99999999999999</v>
      </c>
      <c r="V26" s="296">
        <v>0.32407407407407413</v>
      </c>
      <c r="W26" s="295">
        <v>0</v>
      </c>
      <c r="X26" s="295">
        <v>107.99999999999999</v>
      </c>
      <c r="Y26" s="297">
        <v>0.32407407407407413</v>
      </c>
    </row>
    <row r="27" spans="1:25" x14ac:dyDescent="0.2">
      <c r="A27" s="312" t="s">
        <v>58</v>
      </c>
      <c r="B27" s="299" t="s">
        <v>59</v>
      </c>
      <c r="C27" s="294">
        <v>3.3</v>
      </c>
      <c r="D27" s="294">
        <v>1.7</v>
      </c>
      <c r="E27" s="294">
        <v>0</v>
      </c>
      <c r="F27" s="294">
        <v>0</v>
      </c>
      <c r="G27" s="294">
        <v>1.5999999999999999</v>
      </c>
      <c r="H27" s="294">
        <v>3.9000000000000004</v>
      </c>
      <c r="I27" s="2">
        <v>0.84615384615384603</v>
      </c>
      <c r="J27" s="294">
        <v>0</v>
      </c>
      <c r="K27" s="300">
        <v>3.9000000000000004</v>
      </c>
      <c r="L27" s="297">
        <v>0.84615384615384603</v>
      </c>
      <c r="M27" s="292"/>
      <c r="N27" s="314">
        <v>603</v>
      </c>
      <c r="O27" s="294" t="s">
        <v>170</v>
      </c>
      <c r="P27" s="295">
        <v>45.9</v>
      </c>
      <c r="Q27" s="295">
        <v>46.900000000000006</v>
      </c>
      <c r="R27" s="295">
        <v>0</v>
      </c>
      <c r="S27" s="295">
        <v>5</v>
      </c>
      <c r="T27" s="295">
        <v>-6.000000000000008</v>
      </c>
      <c r="U27" s="295">
        <v>112.39999999999999</v>
      </c>
      <c r="V27" s="296">
        <v>0.40836298932384346</v>
      </c>
      <c r="W27" s="295">
        <v>0</v>
      </c>
      <c r="X27" s="295">
        <v>112.39999999999999</v>
      </c>
      <c r="Y27" s="297">
        <v>0.40836298932384346</v>
      </c>
    </row>
    <row r="28" spans="1:25" x14ac:dyDescent="0.2">
      <c r="A28" s="312" t="s">
        <v>60</v>
      </c>
      <c r="B28" s="299" t="s">
        <v>61</v>
      </c>
      <c r="C28" s="294">
        <v>58.099999999999994</v>
      </c>
      <c r="D28" s="294">
        <v>29.000000000000004</v>
      </c>
      <c r="E28" s="294">
        <v>0</v>
      </c>
      <c r="F28" s="294">
        <v>0</v>
      </c>
      <c r="G28" s="294">
        <v>29.099999999999991</v>
      </c>
      <c r="H28" s="294">
        <v>58.099999999999994</v>
      </c>
      <c r="I28" s="2">
        <v>1</v>
      </c>
      <c r="J28" s="294">
        <v>0</v>
      </c>
      <c r="K28" s="300">
        <v>58.099999999999994</v>
      </c>
      <c r="L28" s="297">
        <v>1</v>
      </c>
      <c r="M28" s="292"/>
      <c r="N28" s="314">
        <v>604</v>
      </c>
      <c r="O28" s="294" t="s">
        <v>171</v>
      </c>
      <c r="P28" s="295">
        <v>8.8000000000000007</v>
      </c>
      <c r="Q28" s="295">
        <v>13.399999999999999</v>
      </c>
      <c r="R28" s="295">
        <v>0</v>
      </c>
      <c r="S28" s="295">
        <v>4.8999999999999995</v>
      </c>
      <c r="T28" s="295">
        <v>-9.5</v>
      </c>
      <c r="U28" s="295">
        <v>42.199999999999996</v>
      </c>
      <c r="V28" s="296">
        <v>0.20853080568720384</v>
      </c>
      <c r="W28" s="295">
        <v>0.1</v>
      </c>
      <c r="X28" s="295">
        <v>42.099999999999994</v>
      </c>
      <c r="Y28" s="297">
        <v>0.20902612826603331</v>
      </c>
    </row>
    <row r="29" spans="1:25" x14ac:dyDescent="0.2">
      <c r="A29" s="312" t="s">
        <v>62</v>
      </c>
      <c r="B29" s="299" t="s">
        <v>63</v>
      </c>
      <c r="C29" s="294">
        <v>4.3</v>
      </c>
      <c r="D29" s="294">
        <v>3.7</v>
      </c>
      <c r="E29" s="294">
        <v>0</v>
      </c>
      <c r="F29" s="294">
        <v>1.3</v>
      </c>
      <c r="G29" s="294">
        <v>-0.70000000000000018</v>
      </c>
      <c r="H29" s="294">
        <v>23.500000000000004</v>
      </c>
      <c r="I29" s="2">
        <v>0.18297872340425528</v>
      </c>
      <c r="J29" s="294">
        <v>0</v>
      </c>
      <c r="K29" s="300">
        <v>23.500000000000004</v>
      </c>
      <c r="L29" s="297">
        <v>0.18297872340425528</v>
      </c>
      <c r="M29" s="292"/>
      <c r="N29" s="314">
        <v>605</v>
      </c>
      <c r="O29" s="294" t="s">
        <v>172</v>
      </c>
      <c r="P29" s="295">
        <v>0</v>
      </c>
      <c r="Q29" s="295">
        <v>0.1</v>
      </c>
      <c r="R29" s="295">
        <v>0.5</v>
      </c>
      <c r="S29" s="295">
        <v>0</v>
      </c>
      <c r="T29" s="295">
        <v>-0.6</v>
      </c>
      <c r="U29" s="295">
        <v>0.7</v>
      </c>
      <c r="V29" s="296">
        <v>0</v>
      </c>
      <c r="W29" s="295">
        <v>0</v>
      </c>
      <c r="X29" s="295">
        <v>0.7</v>
      </c>
      <c r="Y29" s="297">
        <v>0</v>
      </c>
    </row>
    <row r="30" spans="1:25" x14ac:dyDescent="0.2">
      <c r="A30" s="312" t="s">
        <v>64</v>
      </c>
      <c r="B30" s="299" t="s">
        <v>65</v>
      </c>
      <c r="C30" s="294">
        <v>6</v>
      </c>
      <c r="D30" s="294">
        <v>7</v>
      </c>
      <c r="E30" s="294">
        <v>0</v>
      </c>
      <c r="F30" s="294">
        <v>6.2</v>
      </c>
      <c r="G30" s="294">
        <v>-7.1999999999999993</v>
      </c>
      <c r="H30" s="294">
        <v>25.1</v>
      </c>
      <c r="I30" s="2">
        <v>0.2390438247011952</v>
      </c>
      <c r="J30" s="294">
        <v>2.9</v>
      </c>
      <c r="K30" s="300">
        <v>22.200000000000003</v>
      </c>
      <c r="L30" s="297">
        <v>0.27027027027027023</v>
      </c>
      <c r="M30" s="292"/>
      <c r="N30" s="314">
        <v>606</v>
      </c>
      <c r="O30" s="294" t="s">
        <v>173</v>
      </c>
      <c r="P30" s="295">
        <v>20.9</v>
      </c>
      <c r="Q30" s="295">
        <v>12.899999999999999</v>
      </c>
      <c r="R30" s="295">
        <v>0</v>
      </c>
      <c r="S30" s="295">
        <v>0</v>
      </c>
      <c r="T30" s="295">
        <v>8.0000000000000018</v>
      </c>
      <c r="U30" s="295">
        <v>23.2</v>
      </c>
      <c r="V30" s="296">
        <v>0.90086206896551724</v>
      </c>
      <c r="W30" s="295">
        <v>0</v>
      </c>
      <c r="X30" s="295">
        <v>23.2</v>
      </c>
      <c r="Y30" s="297">
        <v>0.90086206896551724</v>
      </c>
    </row>
    <row r="31" spans="1:25" x14ac:dyDescent="0.2">
      <c r="A31" s="312" t="s">
        <v>66</v>
      </c>
      <c r="B31" s="299" t="s">
        <v>67</v>
      </c>
      <c r="C31" s="294">
        <v>73.3</v>
      </c>
      <c r="D31" s="294">
        <v>14.8</v>
      </c>
      <c r="E31" s="294">
        <v>2.4</v>
      </c>
      <c r="F31" s="294">
        <v>0</v>
      </c>
      <c r="G31" s="294">
        <v>56.099999999999994</v>
      </c>
      <c r="H31" s="294">
        <v>551.4</v>
      </c>
      <c r="I31" s="2">
        <v>0.13293434892999637</v>
      </c>
      <c r="J31" s="294">
        <v>232.5</v>
      </c>
      <c r="K31" s="300">
        <v>318.89999999999998</v>
      </c>
      <c r="L31" s="297">
        <v>0.22985261837566637</v>
      </c>
      <c r="M31" s="292"/>
      <c r="N31" s="314">
        <v>607</v>
      </c>
      <c r="O31" s="294" t="s">
        <v>174</v>
      </c>
      <c r="P31" s="295">
        <v>76</v>
      </c>
      <c r="Q31" s="295">
        <v>35.6</v>
      </c>
      <c r="R31" s="295">
        <v>0</v>
      </c>
      <c r="S31" s="295">
        <v>1.9</v>
      </c>
      <c r="T31" s="295">
        <v>38.499999999999993</v>
      </c>
      <c r="U31" s="295">
        <v>115.9</v>
      </c>
      <c r="V31" s="296">
        <v>0.65573770491803274</v>
      </c>
      <c r="W31" s="295">
        <v>0</v>
      </c>
      <c r="X31" s="295">
        <v>115.9</v>
      </c>
      <c r="Y31" s="297">
        <v>0.65573770491803274</v>
      </c>
    </row>
    <row r="32" spans="1:25" x14ac:dyDescent="0.2">
      <c r="A32" s="312" t="s">
        <v>68</v>
      </c>
      <c r="B32" s="299" t="s">
        <v>69</v>
      </c>
      <c r="C32" s="294">
        <v>23.3</v>
      </c>
      <c r="D32" s="294">
        <v>18</v>
      </c>
      <c r="E32" s="294">
        <v>0</v>
      </c>
      <c r="F32" s="294">
        <v>4.3</v>
      </c>
      <c r="G32" s="294">
        <v>1</v>
      </c>
      <c r="H32" s="294">
        <v>104.5</v>
      </c>
      <c r="I32" s="2">
        <v>0.22296650717703351</v>
      </c>
      <c r="J32" s="294">
        <v>0</v>
      </c>
      <c r="K32" s="300">
        <v>104.5</v>
      </c>
      <c r="L32" s="297">
        <v>0.22296650717703351</v>
      </c>
      <c r="M32" s="292"/>
      <c r="N32" s="314">
        <v>608</v>
      </c>
      <c r="O32" s="294" t="s">
        <v>175</v>
      </c>
      <c r="P32" s="295">
        <v>48.9</v>
      </c>
      <c r="Q32" s="295">
        <v>1.1000000000000001</v>
      </c>
      <c r="R32" s="295">
        <v>0</v>
      </c>
      <c r="S32" s="295">
        <v>0</v>
      </c>
      <c r="T32" s="295">
        <v>47.8</v>
      </c>
      <c r="U32" s="295">
        <v>48.9</v>
      </c>
      <c r="V32" s="296">
        <v>1</v>
      </c>
      <c r="W32" s="295">
        <v>0</v>
      </c>
      <c r="X32" s="295">
        <v>48.9</v>
      </c>
      <c r="Y32" s="297">
        <v>1</v>
      </c>
    </row>
    <row r="33" spans="1:25" x14ac:dyDescent="0.2">
      <c r="A33" s="312" t="s">
        <v>70</v>
      </c>
      <c r="B33" s="299" t="s">
        <v>71</v>
      </c>
      <c r="C33" s="294">
        <v>6.2</v>
      </c>
      <c r="D33" s="294">
        <v>1.9</v>
      </c>
      <c r="E33" s="294">
        <v>0</v>
      </c>
      <c r="F33" s="294">
        <v>0</v>
      </c>
      <c r="G33" s="294">
        <v>4.3000000000000007</v>
      </c>
      <c r="H33" s="294">
        <v>9.6999999999999993</v>
      </c>
      <c r="I33" s="2">
        <v>0.63917525773195882</v>
      </c>
      <c r="J33" s="294">
        <v>0</v>
      </c>
      <c r="K33" s="300">
        <v>9.6999999999999993</v>
      </c>
      <c r="L33" s="297">
        <v>0.63917525773195882</v>
      </c>
      <c r="M33" s="292"/>
      <c r="N33" s="314">
        <v>609</v>
      </c>
      <c r="O33" s="294" t="s">
        <v>176</v>
      </c>
      <c r="P33" s="295">
        <v>77.2</v>
      </c>
      <c r="Q33" s="295">
        <v>44.7</v>
      </c>
      <c r="R33" s="295">
        <v>0</v>
      </c>
      <c r="S33" s="295">
        <v>0</v>
      </c>
      <c r="T33" s="295">
        <v>32.5</v>
      </c>
      <c r="U33" s="295">
        <v>77.300000000000011</v>
      </c>
      <c r="V33" s="296">
        <v>0.9987063389391978</v>
      </c>
      <c r="W33" s="295">
        <v>0</v>
      </c>
      <c r="X33" s="295">
        <v>77.300000000000011</v>
      </c>
      <c r="Y33" s="297">
        <v>0.9987063389391978</v>
      </c>
    </row>
    <row r="34" spans="1:25" x14ac:dyDescent="0.2">
      <c r="A34" s="312" t="s">
        <v>72</v>
      </c>
      <c r="B34" s="299" t="s">
        <v>73</v>
      </c>
      <c r="C34" s="294">
        <v>411.30000000000007</v>
      </c>
      <c r="D34" s="294">
        <v>195.29999999999998</v>
      </c>
      <c r="E34" s="294">
        <v>12.9</v>
      </c>
      <c r="F34" s="294">
        <v>0</v>
      </c>
      <c r="G34" s="294">
        <v>203.10000000000008</v>
      </c>
      <c r="H34" s="294">
        <v>637.10000000000036</v>
      </c>
      <c r="I34" s="2">
        <v>0.64558154135928403</v>
      </c>
      <c r="J34" s="294">
        <v>0.5</v>
      </c>
      <c r="K34" s="300">
        <v>636.60000000000036</v>
      </c>
      <c r="L34" s="297">
        <v>0.64608859566446719</v>
      </c>
      <c r="M34" s="292"/>
      <c r="N34" s="314">
        <v>610</v>
      </c>
      <c r="O34" s="294" t="s">
        <v>177</v>
      </c>
      <c r="P34" s="295">
        <v>9.9</v>
      </c>
      <c r="Q34" s="295">
        <v>6.6999999999999993</v>
      </c>
      <c r="R34" s="295">
        <v>0</v>
      </c>
      <c r="S34" s="295">
        <v>0</v>
      </c>
      <c r="T34" s="295">
        <v>3.1999999999999997</v>
      </c>
      <c r="U34" s="295">
        <v>10.5</v>
      </c>
      <c r="V34" s="296">
        <v>0.94285714285714284</v>
      </c>
      <c r="W34" s="295">
        <v>0</v>
      </c>
      <c r="X34" s="295">
        <v>10.5</v>
      </c>
      <c r="Y34" s="297">
        <v>0.94285714285714284</v>
      </c>
    </row>
    <row r="35" spans="1:25" x14ac:dyDescent="0.2">
      <c r="A35" s="312" t="s">
        <v>74</v>
      </c>
      <c r="B35" s="299" t="s">
        <v>75</v>
      </c>
      <c r="C35" s="294">
        <v>159.19999999999999</v>
      </c>
      <c r="D35" s="294">
        <v>40.5</v>
      </c>
      <c r="E35" s="294">
        <v>0</v>
      </c>
      <c r="F35" s="294">
        <v>35.600000000000009</v>
      </c>
      <c r="G35" s="294">
        <v>83.09999999999998</v>
      </c>
      <c r="H35" s="294">
        <v>348.2</v>
      </c>
      <c r="I35" s="2">
        <v>0.45720850086157377</v>
      </c>
      <c r="J35" s="294">
        <v>0.1</v>
      </c>
      <c r="K35" s="300">
        <v>348.09999999999997</v>
      </c>
      <c r="L35" s="297">
        <v>0.45733984487216317</v>
      </c>
      <c r="M35" s="292"/>
      <c r="N35" s="314">
        <v>701</v>
      </c>
      <c r="O35" s="294" t="s">
        <v>178</v>
      </c>
      <c r="P35" s="295">
        <v>1.4</v>
      </c>
      <c r="Q35" s="295">
        <v>0.9</v>
      </c>
      <c r="R35" s="295">
        <v>0</v>
      </c>
      <c r="S35" s="295">
        <v>0</v>
      </c>
      <c r="T35" s="295">
        <v>0.49999999999999989</v>
      </c>
      <c r="U35" s="295">
        <v>1.4</v>
      </c>
      <c r="V35" s="296">
        <v>1</v>
      </c>
      <c r="W35" s="295">
        <v>0</v>
      </c>
      <c r="X35" s="295">
        <v>1.4</v>
      </c>
      <c r="Y35" s="297">
        <v>1</v>
      </c>
    </row>
    <row r="36" spans="1:25" x14ac:dyDescent="0.2">
      <c r="A36" s="312" t="s">
        <v>76</v>
      </c>
      <c r="B36" s="299" t="s">
        <v>77</v>
      </c>
      <c r="C36" s="294">
        <v>7.3999999999999995</v>
      </c>
      <c r="D36" s="294">
        <v>5.8</v>
      </c>
      <c r="E36" s="294">
        <v>0</v>
      </c>
      <c r="F36" s="294">
        <v>0</v>
      </c>
      <c r="G36" s="294">
        <v>1.5999999999999996</v>
      </c>
      <c r="H36" s="294">
        <v>8.9999999999999982</v>
      </c>
      <c r="I36" s="2">
        <v>0.8222222222222223</v>
      </c>
      <c r="J36" s="294">
        <v>0</v>
      </c>
      <c r="K36" s="300">
        <v>8.9999999999999982</v>
      </c>
      <c r="L36" s="297">
        <v>0.8222222222222223</v>
      </c>
      <c r="M36" s="292"/>
      <c r="N36" s="314">
        <v>702</v>
      </c>
      <c r="O36" s="294" t="s">
        <v>179</v>
      </c>
      <c r="P36" s="295">
        <v>2.9999999999999996</v>
      </c>
      <c r="Q36" s="295">
        <v>4.7</v>
      </c>
      <c r="R36" s="295">
        <v>0.7</v>
      </c>
      <c r="S36" s="295">
        <v>0</v>
      </c>
      <c r="T36" s="295">
        <v>-2.4</v>
      </c>
      <c r="U36" s="295">
        <v>10.9</v>
      </c>
      <c r="V36" s="296">
        <v>0.2752293577981651</v>
      </c>
      <c r="W36" s="295">
        <v>0</v>
      </c>
      <c r="X36" s="295">
        <v>10.9</v>
      </c>
      <c r="Y36" s="297">
        <v>0.2752293577981651</v>
      </c>
    </row>
    <row r="37" spans="1:25" x14ac:dyDescent="0.2">
      <c r="A37" s="312" t="s">
        <v>78</v>
      </c>
      <c r="B37" s="299" t="s">
        <v>79</v>
      </c>
      <c r="C37" s="294">
        <v>322.90000000000015</v>
      </c>
      <c r="D37" s="294">
        <v>162.10000000000002</v>
      </c>
      <c r="E37" s="294">
        <v>7.3000000000000007</v>
      </c>
      <c r="F37" s="294">
        <v>0</v>
      </c>
      <c r="G37" s="294">
        <v>153.50000000000011</v>
      </c>
      <c r="H37" s="294">
        <v>473.60000000000025</v>
      </c>
      <c r="I37" s="2">
        <v>0.6817989864864864</v>
      </c>
      <c r="J37" s="294">
        <v>9.4999999999999982</v>
      </c>
      <c r="K37" s="300">
        <v>464.10000000000025</v>
      </c>
      <c r="L37" s="297">
        <v>0.69575522516698984</v>
      </c>
      <c r="M37" s="292"/>
      <c r="N37" s="314">
        <v>703</v>
      </c>
      <c r="O37" s="294" t="s">
        <v>180</v>
      </c>
      <c r="P37" s="295">
        <v>34.700000000000003</v>
      </c>
      <c r="Q37" s="295">
        <v>20.6</v>
      </c>
      <c r="R37" s="295">
        <v>0</v>
      </c>
      <c r="S37" s="295">
        <v>0</v>
      </c>
      <c r="T37" s="295">
        <v>14.100000000000001</v>
      </c>
      <c r="U37" s="295">
        <v>34.799999999999997</v>
      </c>
      <c r="V37" s="296">
        <v>0.99712643678160939</v>
      </c>
      <c r="W37" s="295">
        <v>0</v>
      </c>
      <c r="X37" s="295">
        <v>34.799999999999997</v>
      </c>
      <c r="Y37" s="297">
        <v>0.99712643678160939</v>
      </c>
    </row>
    <row r="38" spans="1:25" x14ac:dyDescent="0.2">
      <c r="A38" s="312" t="s">
        <v>80</v>
      </c>
      <c r="B38" s="299" t="s">
        <v>81</v>
      </c>
      <c r="C38" s="294">
        <v>21</v>
      </c>
      <c r="D38" s="294">
        <v>15.8</v>
      </c>
      <c r="E38" s="294">
        <v>0</v>
      </c>
      <c r="F38" s="294">
        <v>0</v>
      </c>
      <c r="G38" s="294">
        <v>5.1999999999999993</v>
      </c>
      <c r="H38" s="294">
        <v>628.50000000000011</v>
      </c>
      <c r="I38" s="2">
        <v>3.3412887828162284E-2</v>
      </c>
      <c r="J38" s="294">
        <v>0</v>
      </c>
      <c r="K38" s="300">
        <v>628.50000000000011</v>
      </c>
      <c r="L38" s="297">
        <v>3.3412887828162284E-2</v>
      </c>
      <c r="M38" s="292"/>
      <c r="N38" s="314">
        <v>704</v>
      </c>
      <c r="O38" s="294" t="s">
        <v>181</v>
      </c>
      <c r="P38" s="295">
        <v>178.2</v>
      </c>
      <c r="Q38" s="295">
        <v>126.8</v>
      </c>
      <c r="R38" s="295">
        <v>0</v>
      </c>
      <c r="S38" s="295">
        <v>0</v>
      </c>
      <c r="T38" s="295">
        <v>51.4</v>
      </c>
      <c r="U38" s="295">
        <v>211.7</v>
      </c>
      <c r="V38" s="296">
        <v>0.84175720358998585</v>
      </c>
      <c r="W38" s="295">
        <v>0</v>
      </c>
      <c r="X38" s="295">
        <v>211.7</v>
      </c>
      <c r="Y38" s="297">
        <v>0.84175720358998585</v>
      </c>
    </row>
    <row r="39" spans="1:25" x14ac:dyDescent="0.2">
      <c r="A39" s="312" t="s">
        <v>82</v>
      </c>
      <c r="B39" s="299" t="s">
        <v>83</v>
      </c>
      <c r="C39" s="294">
        <v>1.3</v>
      </c>
      <c r="D39" s="294">
        <v>4.0999999999999996</v>
      </c>
      <c r="E39" s="294">
        <v>0</v>
      </c>
      <c r="F39" s="294">
        <v>1.7</v>
      </c>
      <c r="G39" s="294">
        <v>-4.5</v>
      </c>
      <c r="H39" s="294">
        <v>73.8</v>
      </c>
      <c r="I39" s="2">
        <v>1.761517615176152E-2</v>
      </c>
      <c r="J39" s="294">
        <v>0</v>
      </c>
      <c r="K39" s="300">
        <v>73.8</v>
      </c>
      <c r="L39" s="297">
        <v>1.761517615176152E-2</v>
      </c>
      <c r="M39" s="292"/>
      <c r="N39" s="314">
        <v>705</v>
      </c>
      <c r="O39" s="294" t="s">
        <v>182</v>
      </c>
      <c r="P39" s="295">
        <v>41.6</v>
      </c>
      <c r="Q39" s="295">
        <v>26.999999999999996</v>
      </c>
      <c r="R39" s="295">
        <v>0</v>
      </c>
      <c r="S39" s="295">
        <v>0</v>
      </c>
      <c r="T39" s="295">
        <v>14.6</v>
      </c>
      <c r="U39" s="295">
        <v>43.2</v>
      </c>
      <c r="V39" s="296">
        <v>0.96296296296296291</v>
      </c>
      <c r="W39" s="295">
        <v>0</v>
      </c>
      <c r="X39" s="295">
        <v>43.2</v>
      </c>
      <c r="Y39" s="297">
        <v>0.96296296296296291</v>
      </c>
    </row>
    <row r="40" spans="1:25" x14ac:dyDescent="0.2">
      <c r="A40" s="312" t="s">
        <v>84</v>
      </c>
      <c r="B40" s="299" t="s">
        <v>85</v>
      </c>
      <c r="C40" s="294">
        <v>75.399999999999991</v>
      </c>
      <c r="D40" s="294">
        <v>50.000000000000007</v>
      </c>
      <c r="E40" s="294">
        <v>0</v>
      </c>
      <c r="F40" s="294">
        <v>6.9</v>
      </c>
      <c r="G40" s="294">
        <v>18.499999999999986</v>
      </c>
      <c r="H40" s="294">
        <v>201.2</v>
      </c>
      <c r="I40" s="2">
        <v>0.37475149105367789</v>
      </c>
      <c r="J40" s="294">
        <v>0</v>
      </c>
      <c r="K40" s="300">
        <v>201.2</v>
      </c>
      <c r="L40" s="297">
        <v>0.37475149105367789</v>
      </c>
      <c r="M40" s="292"/>
      <c r="N40" s="314">
        <v>706</v>
      </c>
      <c r="O40" s="294" t="s">
        <v>183</v>
      </c>
      <c r="P40" s="295">
        <v>83.1</v>
      </c>
      <c r="Q40" s="295">
        <v>37.400000000000006</v>
      </c>
      <c r="R40" s="295">
        <v>0</v>
      </c>
      <c r="S40" s="295">
        <v>0</v>
      </c>
      <c r="T40" s="295">
        <v>45.7</v>
      </c>
      <c r="U40" s="295">
        <v>84.4</v>
      </c>
      <c r="V40" s="296">
        <v>0.98459715639810408</v>
      </c>
      <c r="W40" s="295">
        <v>0</v>
      </c>
      <c r="X40" s="295">
        <v>84.4</v>
      </c>
      <c r="Y40" s="297">
        <v>0.98459715639810408</v>
      </c>
    </row>
    <row r="41" spans="1:25" x14ac:dyDescent="0.2">
      <c r="A41" s="312" t="s">
        <v>86</v>
      </c>
      <c r="B41" s="299" t="s">
        <v>87</v>
      </c>
      <c r="C41" s="294">
        <v>26.900000000000002</v>
      </c>
      <c r="D41" s="294">
        <v>11.5</v>
      </c>
      <c r="E41" s="294">
        <v>0</v>
      </c>
      <c r="F41" s="294">
        <v>0</v>
      </c>
      <c r="G41" s="294">
        <v>15.400000000000002</v>
      </c>
      <c r="H41" s="294">
        <v>45.6</v>
      </c>
      <c r="I41" s="2">
        <v>0.58991228070175439</v>
      </c>
      <c r="J41" s="294">
        <v>0</v>
      </c>
      <c r="K41" s="300">
        <v>45.6</v>
      </c>
      <c r="L41" s="297">
        <v>0.58991228070175439</v>
      </c>
      <c r="M41" s="292"/>
      <c r="N41" s="314">
        <v>707</v>
      </c>
      <c r="O41" s="294" t="s">
        <v>184</v>
      </c>
      <c r="P41" s="295">
        <v>11.8</v>
      </c>
      <c r="Q41" s="295">
        <v>8</v>
      </c>
      <c r="R41" s="295">
        <v>0</v>
      </c>
      <c r="S41" s="295">
        <v>0</v>
      </c>
      <c r="T41" s="295">
        <v>3.8000000000000003</v>
      </c>
      <c r="U41" s="295">
        <v>12.7</v>
      </c>
      <c r="V41" s="296">
        <v>0.92913385826771666</v>
      </c>
      <c r="W41" s="295">
        <v>0</v>
      </c>
      <c r="X41" s="295">
        <v>12.7</v>
      </c>
      <c r="Y41" s="297">
        <v>0.92913385826771666</v>
      </c>
    </row>
    <row r="42" spans="1:25" x14ac:dyDescent="0.2">
      <c r="A42" s="312" t="s">
        <v>88</v>
      </c>
      <c r="B42" s="299" t="s">
        <v>89</v>
      </c>
      <c r="C42" s="294">
        <v>6.6</v>
      </c>
      <c r="D42" s="294">
        <v>7.1999999999999993</v>
      </c>
      <c r="E42" s="294">
        <v>0</v>
      </c>
      <c r="F42" s="294">
        <v>4</v>
      </c>
      <c r="G42" s="294">
        <v>-4.5999999999999996</v>
      </c>
      <c r="H42" s="294">
        <v>85.5</v>
      </c>
      <c r="I42" s="2">
        <v>7.7192982456140341E-2</v>
      </c>
      <c r="J42" s="294">
        <v>0</v>
      </c>
      <c r="K42" s="300">
        <v>85.5</v>
      </c>
      <c r="L42" s="297">
        <v>7.7192982456140341E-2</v>
      </c>
      <c r="M42" s="292"/>
      <c r="N42" s="314">
        <v>708</v>
      </c>
      <c r="O42" s="294" t="s">
        <v>185</v>
      </c>
      <c r="P42" s="295">
        <v>21.2</v>
      </c>
      <c r="Q42" s="295">
        <v>20.7</v>
      </c>
      <c r="R42" s="295">
        <v>0</v>
      </c>
      <c r="S42" s="295">
        <v>0</v>
      </c>
      <c r="T42" s="295">
        <v>0.50000000000000067</v>
      </c>
      <c r="U42" s="295">
        <v>23.2</v>
      </c>
      <c r="V42" s="296">
        <v>0.91379310344827591</v>
      </c>
      <c r="W42" s="295">
        <v>0</v>
      </c>
      <c r="X42" s="295">
        <v>23.2</v>
      </c>
      <c r="Y42" s="297">
        <v>0.91379310344827591</v>
      </c>
    </row>
    <row r="43" spans="1:25" x14ac:dyDescent="0.2">
      <c r="A43" s="312" t="s">
        <v>90</v>
      </c>
      <c r="B43" s="299" t="s">
        <v>91</v>
      </c>
      <c r="C43" s="294">
        <v>58.400000000000006</v>
      </c>
      <c r="D43" s="294">
        <v>14.1</v>
      </c>
      <c r="E43" s="294">
        <v>0</v>
      </c>
      <c r="F43" s="294">
        <v>0</v>
      </c>
      <c r="G43" s="294">
        <v>44.300000000000004</v>
      </c>
      <c r="H43" s="294">
        <v>95.9</v>
      </c>
      <c r="I43" s="2">
        <v>0.60896767466110535</v>
      </c>
      <c r="J43" s="294">
        <v>0</v>
      </c>
      <c r="K43" s="300">
        <v>95.9</v>
      </c>
      <c r="L43" s="297">
        <v>0.60896767466110535</v>
      </c>
      <c r="M43" s="292"/>
      <c r="N43" s="314">
        <v>709</v>
      </c>
      <c r="O43" s="294" t="s">
        <v>186</v>
      </c>
      <c r="P43" s="295">
        <v>28.599999999999998</v>
      </c>
      <c r="Q43" s="295">
        <v>11.6</v>
      </c>
      <c r="R43" s="295">
        <v>0</v>
      </c>
      <c r="S43" s="295">
        <v>0</v>
      </c>
      <c r="T43" s="295">
        <v>17</v>
      </c>
      <c r="U43" s="295">
        <v>28.599999999999998</v>
      </c>
      <c r="V43" s="296">
        <v>1</v>
      </c>
      <c r="W43" s="295">
        <v>0</v>
      </c>
      <c r="X43" s="295">
        <v>28.599999999999998</v>
      </c>
      <c r="Y43" s="297">
        <v>1</v>
      </c>
    </row>
    <row r="44" spans="1:25" x14ac:dyDescent="0.2">
      <c r="A44" s="312" t="s">
        <v>92</v>
      </c>
      <c r="B44" s="299" t="s">
        <v>93</v>
      </c>
      <c r="C44" s="294">
        <v>136.1</v>
      </c>
      <c r="D44" s="294">
        <v>71.8</v>
      </c>
      <c r="E44" s="294">
        <v>35.9</v>
      </c>
      <c r="F44" s="294">
        <v>29.000000000000004</v>
      </c>
      <c r="G44" s="294">
        <v>-0.59999999999999432</v>
      </c>
      <c r="H44" s="294">
        <v>371.00000000000006</v>
      </c>
      <c r="I44" s="2">
        <v>0.36684636118598374</v>
      </c>
      <c r="J44" s="294">
        <v>0</v>
      </c>
      <c r="K44" s="300">
        <v>371.00000000000006</v>
      </c>
      <c r="L44" s="297">
        <v>0.36684636118598374</v>
      </c>
      <c r="M44" s="292"/>
      <c r="N44" s="314">
        <v>710</v>
      </c>
      <c r="O44" s="294" t="s">
        <v>187</v>
      </c>
      <c r="P44" s="295">
        <v>124.7</v>
      </c>
      <c r="Q44" s="295">
        <v>59.1</v>
      </c>
      <c r="R44" s="295">
        <v>0.2</v>
      </c>
      <c r="S44" s="295">
        <v>0</v>
      </c>
      <c r="T44" s="295">
        <v>65.399999999999991</v>
      </c>
      <c r="U44" s="295">
        <v>145.80000000000001</v>
      </c>
      <c r="V44" s="296">
        <v>0.85528120713305889</v>
      </c>
      <c r="W44" s="295">
        <v>0</v>
      </c>
      <c r="X44" s="295">
        <v>145.80000000000001</v>
      </c>
      <c r="Y44" s="297">
        <v>0.85528120713305889</v>
      </c>
    </row>
    <row r="45" spans="1:25" x14ac:dyDescent="0.2">
      <c r="A45" s="312" t="s">
        <v>94</v>
      </c>
      <c r="B45" s="299" t="s">
        <v>95</v>
      </c>
      <c r="C45" s="294">
        <v>20.100000000000001</v>
      </c>
      <c r="D45" s="294">
        <v>13.2</v>
      </c>
      <c r="E45" s="294">
        <v>0</v>
      </c>
      <c r="F45" s="294">
        <v>0</v>
      </c>
      <c r="G45" s="294">
        <v>6.9000000000000021</v>
      </c>
      <c r="H45" s="294">
        <v>28.5</v>
      </c>
      <c r="I45" s="2">
        <v>0.70526315789473693</v>
      </c>
      <c r="J45" s="294">
        <v>0</v>
      </c>
      <c r="K45" s="300">
        <v>28.5</v>
      </c>
      <c r="L45" s="297">
        <v>0.70526315789473693</v>
      </c>
      <c r="M45" s="292"/>
      <c r="N45" s="314">
        <v>801</v>
      </c>
      <c r="O45" s="294" t="s">
        <v>43</v>
      </c>
      <c r="P45" s="295">
        <v>8.5</v>
      </c>
      <c r="Q45" s="295">
        <v>3.8000000000000003</v>
      </c>
      <c r="R45" s="295">
        <v>0</v>
      </c>
      <c r="S45" s="295">
        <v>0</v>
      </c>
      <c r="T45" s="295">
        <v>4.7</v>
      </c>
      <c r="U45" s="295">
        <v>8.5</v>
      </c>
      <c r="V45" s="296">
        <v>1</v>
      </c>
      <c r="W45" s="295">
        <v>0</v>
      </c>
      <c r="X45" s="295">
        <v>8.5</v>
      </c>
      <c r="Y45" s="297">
        <v>1</v>
      </c>
    </row>
    <row r="46" spans="1:25" x14ac:dyDescent="0.2">
      <c r="A46" s="312" t="s">
        <v>96</v>
      </c>
      <c r="B46" s="299" t="s">
        <v>97</v>
      </c>
      <c r="C46" s="294">
        <v>19.600000000000001</v>
      </c>
      <c r="D46" s="294">
        <v>8.1000000000000014</v>
      </c>
      <c r="E46" s="294">
        <v>0</v>
      </c>
      <c r="F46" s="294">
        <v>0</v>
      </c>
      <c r="G46" s="294">
        <v>11.5</v>
      </c>
      <c r="H46" s="294">
        <v>54.6</v>
      </c>
      <c r="I46" s="2">
        <v>0.35897435897435898</v>
      </c>
      <c r="J46" s="294">
        <v>0</v>
      </c>
      <c r="K46" s="300">
        <v>54.6</v>
      </c>
      <c r="L46" s="297">
        <v>0.35897435897435898</v>
      </c>
      <c r="M46" s="292"/>
      <c r="N46" s="314">
        <v>802</v>
      </c>
      <c r="O46" s="294" t="s">
        <v>11</v>
      </c>
      <c r="P46" s="295">
        <v>15.200000000000001</v>
      </c>
      <c r="Q46" s="295">
        <v>4.3</v>
      </c>
      <c r="R46" s="295">
        <v>0</v>
      </c>
      <c r="S46" s="295">
        <v>5.1999999999999993</v>
      </c>
      <c r="T46" s="295">
        <v>5.7</v>
      </c>
      <c r="U46" s="295">
        <v>21.200000000000003</v>
      </c>
      <c r="V46" s="296">
        <v>0.71698113207547165</v>
      </c>
      <c r="W46" s="295">
        <v>2.9</v>
      </c>
      <c r="X46" s="295">
        <v>18.300000000000004</v>
      </c>
      <c r="Y46" s="297">
        <v>0.83060109289617468</v>
      </c>
    </row>
    <row r="47" spans="1:25" x14ac:dyDescent="0.2">
      <c r="A47" s="312" t="s">
        <v>98</v>
      </c>
      <c r="B47" s="299" t="s">
        <v>99</v>
      </c>
      <c r="C47" s="294">
        <v>0.9</v>
      </c>
      <c r="D47" s="294">
        <v>0.79999999999999993</v>
      </c>
      <c r="E47" s="294">
        <v>0</v>
      </c>
      <c r="F47" s="294">
        <v>0</v>
      </c>
      <c r="G47" s="294">
        <v>0.10000000000000009</v>
      </c>
      <c r="H47" s="294">
        <v>1.1000000000000001</v>
      </c>
      <c r="I47" s="2">
        <v>0.81818181818181812</v>
      </c>
      <c r="J47" s="294">
        <v>0</v>
      </c>
      <c r="K47" s="300">
        <v>1.1000000000000001</v>
      </c>
      <c r="L47" s="297">
        <v>0.81818181818181812</v>
      </c>
      <c r="M47" s="292"/>
      <c r="N47" s="314">
        <v>901</v>
      </c>
      <c r="O47" s="294" t="s">
        <v>188</v>
      </c>
      <c r="P47" s="295">
        <v>10.1</v>
      </c>
      <c r="Q47" s="295">
        <v>4.7</v>
      </c>
      <c r="R47" s="295">
        <v>0</v>
      </c>
      <c r="S47" s="295">
        <v>0</v>
      </c>
      <c r="T47" s="295">
        <v>5.4</v>
      </c>
      <c r="U47" s="295">
        <v>10.700000000000001</v>
      </c>
      <c r="V47" s="296">
        <v>0.9439252336448597</v>
      </c>
      <c r="W47" s="295">
        <v>0</v>
      </c>
      <c r="X47" s="295">
        <v>10.700000000000001</v>
      </c>
      <c r="Y47" s="297">
        <v>0.9439252336448597</v>
      </c>
    </row>
    <row r="48" spans="1:25" x14ac:dyDescent="0.2">
      <c r="A48" s="312" t="s">
        <v>100</v>
      </c>
      <c r="B48" s="299" t="s">
        <v>101</v>
      </c>
      <c r="C48" s="294">
        <v>8.9</v>
      </c>
      <c r="D48" s="294">
        <v>5.0999999999999996</v>
      </c>
      <c r="E48" s="294">
        <v>0</v>
      </c>
      <c r="F48" s="294">
        <v>0</v>
      </c>
      <c r="G48" s="294">
        <v>3.8000000000000007</v>
      </c>
      <c r="H48" s="294">
        <v>16.399999999999999</v>
      </c>
      <c r="I48" s="2">
        <v>0.54268292682926833</v>
      </c>
      <c r="J48" s="294">
        <v>0</v>
      </c>
      <c r="K48" s="300">
        <v>16.399999999999999</v>
      </c>
      <c r="L48" s="297">
        <v>0.54268292682926833</v>
      </c>
      <c r="M48" s="292"/>
      <c r="N48" s="314">
        <v>902</v>
      </c>
      <c r="O48" s="294" t="s">
        <v>189</v>
      </c>
      <c r="P48" s="295">
        <v>14.2</v>
      </c>
      <c r="Q48" s="295">
        <v>5.0999999999999996</v>
      </c>
      <c r="R48" s="295">
        <v>0</v>
      </c>
      <c r="S48" s="295">
        <v>0</v>
      </c>
      <c r="T48" s="295">
        <v>9.1</v>
      </c>
      <c r="U48" s="295">
        <v>14.299999999999999</v>
      </c>
      <c r="V48" s="296">
        <v>0.99300699300699302</v>
      </c>
      <c r="W48" s="295">
        <v>0</v>
      </c>
      <c r="X48" s="295">
        <v>14.299999999999999</v>
      </c>
      <c r="Y48" s="297">
        <v>0.99300699300699302</v>
      </c>
    </row>
    <row r="49" spans="1:25" x14ac:dyDescent="0.2">
      <c r="A49" s="312" t="s">
        <v>102</v>
      </c>
      <c r="B49" s="299" t="s">
        <v>103</v>
      </c>
      <c r="C49" s="294">
        <v>19</v>
      </c>
      <c r="D49" s="294">
        <v>14.6</v>
      </c>
      <c r="E49" s="294">
        <v>0</v>
      </c>
      <c r="F49" s="294">
        <v>3.1999999999999997</v>
      </c>
      <c r="G49" s="294">
        <v>1.1999999999999993</v>
      </c>
      <c r="H49" s="294">
        <v>82.6</v>
      </c>
      <c r="I49" s="2">
        <v>0.23002421307506055</v>
      </c>
      <c r="J49" s="294">
        <v>0</v>
      </c>
      <c r="K49" s="300">
        <v>82.6</v>
      </c>
      <c r="L49" s="297">
        <v>0.23002421307506055</v>
      </c>
      <c r="M49" s="292"/>
      <c r="N49" s="314">
        <v>903</v>
      </c>
      <c r="O49" s="294" t="s">
        <v>190</v>
      </c>
      <c r="P49" s="295">
        <v>4.0999999999999996</v>
      </c>
      <c r="Q49" s="295">
        <v>0.1</v>
      </c>
      <c r="R49" s="295">
        <v>0</v>
      </c>
      <c r="S49" s="295">
        <v>0</v>
      </c>
      <c r="T49" s="295">
        <v>4</v>
      </c>
      <c r="U49" s="295">
        <v>4.0999999999999996</v>
      </c>
      <c r="V49" s="296">
        <v>1</v>
      </c>
      <c r="W49" s="295">
        <v>0</v>
      </c>
      <c r="X49" s="295">
        <v>4.0999999999999996</v>
      </c>
      <c r="Y49" s="297">
        <v>1</v>
      </c>
    </row>
    <row r="50" spans="1:25" x14ac:dyDescent="0.2">
      <c r="A50" s="312" t="s">
        <v>104</v>
      </c>
      <c r="B50" s="299" t="s">
        <v>105</v>
      </c>
      <c r="C50" s="294">
        <v>30.5</v>
      </c>
      <c r="D50" s="294">
        <v>15.299999999999999</v>
      </c>
      <c r="E50" s="294">
        <v>0</v>
      </c>
      <c r="F50" s="294">
        <v>4.0999999999999996</v>
      </c>
      <c r="G50" s="294">
        <v>11.100000000000001</v>
      </c>
      <c r="H50" s="294">
        <v>102.10000000000001</v>
      </c>
      <c r="I50" s="2">
        <v>0.2987267384916748</v>
      </c>
      <c r="J50" s="294">
        <v>29.5</v>
      </c>
      <c r="K50" s="300">
        <v>72.600000000000009</v>
      </c>
      <c r="L50" s="297">
        <v>0.42011019283746553</v>
      </c>
      <c r="M50" s="292"/>
      <c r="N50" s="314">
        <v>904</v>
      </c>
      <c r="O50" s="294" t="s">
        <v>191</v>
      </c>
      <c r="P50" s="295">
        <v>65.899999999999991</v>
      </c>
      <c r="Q50" s="295">
        <v>32.400000000000006</v>
      </c>
      <c r="R50" s="295">
        <v>0</v>
      </c>
      <c r="S50" s="295">
        <v>0</v>
      </c>
      <c r="T50" s="295">
        <v>33.499999999999993</v>
      </c>
      <c r="U50" s="295">
        <v>105.39999999999999</v>
      </c>
      <c r="V50" s="296">
        <v>0.6252371916508539</v>
      </c>
      <c r="W50" s="295">
        <v>7.9999999999999991</v>
      </c>
      <c r="X50" s="295">
        <v>97.399999999999991</v>
      </c>
      <c r="Y50" s="297">
        <v>0.67659137577002049</v>
      </c>
    </row>
    <row r="51" spans="1:25" x14ac:dyDescent="0.2">
      <c r="A51" s="312" t="s">
        <v>106</v>
      </c>
      <c r="B51" s="299" t="s">
        <v>107</v>
      </c>
      <c r="C51" s="294">
        <v>109.8</v>
      </c>
      <c r="D51" s="294">
        <v>27</v>
      </c>
      <c r="E51" s="294">
        <v>0.5</v>
      </c>
      <c r="F51" s="294">
        <v>0</v>
      </c>
      <c r="G51" s="294">
        <v>82.3</v>
      </c>
      <c r="H51" s="294">
        <v>134.69999999999999</v>
      </c>
      <c r="I51" s="2">
        <v>0.81514476614699338</v>
      </c>
      <c r="J51" s="294">
        <v>0</v>
      </c>
      <c r="K51" s="300">
        <v>134.69999999999999</v>
      </c>
      <c r="L51" s="297">
        <v>0.81514476614699338</v>
      </c>
      <c r="M51" s="292"/>
      <c r="N51" s="314">
        <v>905</v>
      </c>
      <c r="O51" s="294" t="s">
        <v>192</v>
      </c>
      <c r="P51" s="295">
        <v>74.299999999999983</v>
      </c>
      <c r="Q51" s="295">
        <v>28.000000000000007</v>
      </c>
      <c r="R51" s="295">
        <v>4.5999999999999996</v>
      </c>
      <c r="S51" s="295">
        <v>0</v>
      </c>
      <c r="T51" s="295">
        <v>41.7</v>
      </c>
      <c r="U51" s="295">
        <v>89.3</v>
      </c>
      <c r="V51" s="296">
        <v>0.83202687569988787</v>
      </c>
      <c r="W51" s="295">
        <v>8.9999999999999982</v>
      </c>
      <c r="X51" s="295">
        <v>80.3</v>
      </c>
      <c r="Y51" s="297">
        <v>0.9252801992528018</v>
      </c>
    </row>
    <row r="52" spans="1:25" x14ac:dyDescent="0.2">
      <c r="A52" s="312" t="s">
        <v>108</v>
      </c>
      <c r="B52" s="299" t="s">
        <v>109</v>
      </c>
      <c r="C52" s="294">
        <v>7.7</v>
      </c>
      <c r="D52" s="294">
        <v>6.6</v>
      </c>
      <c r="E52" s="294">
        <v>0</v>
      </c>
      <c r="F52" s="294">
        <v>1.7</v>
      </c>
      <c r="G52" s="294">
        <v>-0.59999999999999876</v>
      </c>
      <c r="H52" s="294">
        <v>23.1</v>
      </c>
      <c r="I52" s="2">
        <v>0.33333333333333331</v>
      </c>
      <c r="J52" s="294">
        <v>0</v>
      </c>
      <c r="K52" s="300">
        <v>23.1</v>
      </c>
      <c r="L52" s="297">
        <v>0.33333333333333331</v>
      </c>
      <c r="M52" s="292"/>
      <c r="N52" s="314">
        <v>1001</v>
      </c>
      <c r="O52" s="294" t="s">
        <v>193</v>
      </c>
      <c r="P52" s="295">
        <v>12.899999999999999</v>
      </c>
      <c r="Q52" s="295">
        <v>4.7</v>
      </c>
      <c r="R52" s="295">
        <v>0.9</v>
      </c>
      <c r="S52" s="295">
        <v>0</v>
      </c>
      <c r="T52" s="295">
        <v>7.2999999999999972</v>
      </c>
      <c r="U52" s="295">
        <v>13.799999999999997</v>
      </c>
      <c r="V52" s="296">
        <v>0.93478260869565222</v>
      </c>
      <c r="W52" s="295">
        <v>0</v>
      </c>
      <c r="X52" s="295">
        <v>13.799999999999997</v>
      </c>
      <c r="Y52" s="297">
        <v>0.93478260869565222</v>
      </c>
    </row>
    <row r="53" spans="1:25" x14ac:dyDescent="0.2">
      <c r="A53" s="312" t="s">
        <v>110</v>
      </c>
      <c r="B53" s="299" t="s">
        <v>111</v>
      </c>
      <c r="C53" s="294">
        <v>14.299999999999999</v>
      </c>
      <c r="D53" s="294">
        <v>4.7999999999999989</v>
      </c>
      <c r="E53" s="294">
        <v>0</v>
      </c>
      <c r="F53" s="294">
        <v>0</v>
      </c>
      <c r="G53" s="294">
        <v>9.5</v>
      </c>
      <c r="H53" s="294">
        <v>15.799999999999999</v>
      </c>
      <c r="I53" s="2">
        <v>0.90506329113924044</v>
      </c>
      <c r="J53" s="294">
        <v>0</v>
      </c>
      <c r="K53" s="300">
        <v>15.799999999999999</v>
      </c>
      <c r="L53" s="297">
        <v>0.90506329113924044</v>
      </c>
      <c r="M53" s="292"/>
      <c r="N53" s="314">
        <v>1002</v>
      </c>
      <c r="O53" s="294" t="s">
        <v>194</v>
      </c>
      <c r="P53" s="295">
        <v>170.5</v>
      </c>
      <c r="Q53" s="295">
        <v>66.900000000000006</v>
      </c>
      <c r="R53" s="295">
        <v>8.5</v>
      </c>
      <c r="S53" s="295">
        <v>0</v>
      </c>
      <c r="T53" s="295">
        <v>95.1</v>
      </c>
      <c r="U53" s="295">
        <v>190.6</v>
      </c>
      <c r="V53" s="296">
        <v>0.89454354669464853</v>
      </c>
      <c r="W53" s="295">
        <v>0</v>
      </c>
      <c r="X53" s="295">
        <v>190.6</v>
      </c>
      <c r="Y53" s="297">
        <v>0.89454354669464853</v>
      </c>
    </row>
    <row r="54" spans="1:25" x14ac:dyDescent="0.2">
      <c r="A54" s="312" t="s">
        <v>112</v>
      </c>
      <c r="B54" s="299" t="s">
        <v>113</v>
      </c>
      <c r="C54" s="294">
        <v>1.8000000000000003</v>
      </c>
      <c r="D54" s="294">
        <v>1.2000000000000002</v>
      </c>
      <c r="E54" s="294">
        <v>0</v>
      </c>
      <c r="F54" s="294">
        <v>0</v>
      </c>
      <c r="G54" s="294">
        <v>0.60000000000000009</v>
      </c>
      <c r="H54" s="294">
        <v>3.3000000000000003</v>
      </c>
      <c r="I54" s="2">
        <v>0.54545454545454553</v>
      </c>
      <c r="J54" s="294">
        <v>0</v>
      </c>
      <c r="K54" s="300">
        <v>3.3000000000000003</v>
      </c>
      <c r="L54" s="297">
        <v>0.54545454545454553</v>
      </c>
      <c r="M54" s="292"/>
      <c r="N54" s="314">
        <v>1003</v>
      </c>
      <c r="O54" s="294" t="s">
        <v>195</v>
      </c>
      <c r="P54" s="295">
        <v>1.9000000000000001</v>
      </c>
      <c r="Q54" s="295">
        <v>0.7</v>
      </c>
      <c r="R54" s="295">
        <v>0</v>
      </c>
      <c r="S54" s="295">
        <v>0</v>
      </c>
      <c r="T54" s="295">
        <v>1.2000000000000002</v>
      </c>
      <c r="U54" s="295">
        <v>2</v>
      </c>
      <c r="V54" s="296">
        <v>0.95000000000000007</v>
      </c>
      <c r="W54" s="295">
        <v>0</v>
      </c>
      <c r="X54" s="295">
        <v>2</v>
      </c>
      <c r="Y54" s="297">
        <v>0.95000000000000007</v>
      </c>
    </row>
    <row r="55" spans="1:25" x14ac:dyDescent="0.2">
      <c r="A55" s="312" t="s">
        <v>114</v>
      </c>
      <c r="B55" s="299" t="s">
        <v>115</v>
      </c>
      <c r="C55" s="294">
        <v>94.59999999999998</v>
      </c>
      <c r="D55" s="294">
        <v>43.6</v>
      </c>
      <c r="E55" s="294">
        <v>0</v>
      </c>
      <c r="F55" s="294">
        <v>0</v>
      </c>
      <c r="G55" s="294">
        <v>50.999999999999979</v>
      </c>
      <c r="H55" s="294">
        <v>95.899999999999991</v>
      </c>
      <c r="I55" s="2">
        <v>0.98644421272158489</v>
      </c>
      <c r="J55" s="294">
        <v>0</v>
      </c>
      <c r="K55" s="300">
        <v>95.899999999999991</v>
      </c>
      <c r="L55" s="297">
        <v>0.98644421272158489</v>
      </c>
      <c r="M55" s="292"/>
      <c r="N55" s="314">
        <v>1004</v>
      </c>
      <c r="O55" s="294" t="s">
        <v>196</v>
      </c>
      <c r="P55" s="295">
        <v>13.6</v>
      </c>
      <c r="Q55" s="295">
        <v>3.7</v>
      </c>
      <c r="R55" s="295">
        <v>0</v>
      </c>
      <c r="S55" s="295">
        <v>0</v>
      </c>
      <c r="T55" s="295">
        <v>9.9</v>
      </c>
      <c r="U55" s="295">
        <v>14.6</v>
      </c>
      <c r="V55" s="296">
        <v>0.93150684931506844</v>
      </c>
      <c r="W55" s="295">
        <v>1</v>
      </c>
      <c r="X55" s="295">
        <v>13.6</v>
      </c>
      <c r="Y55" s="297">
        <v>1</v>
      </c>
    </row>
    <row r="56" spans="1:25" x14ac:dyDescent="0.2">
      <c r="A56" s="312" t="s">
        <v>116</v>
      </c>
      <c r="B56" s="299" t="s">
        <v>117</v>
      </c>
      <c r="C56" s="294">
        <v>2.9</v>
      </c>
      <c r="D56" s="294">
        <v>3.5999999999999996</v>
      </c>
      <c r="E56" s="294">
        <v>0</v>
      </c>
      <c r="F56" s="294">
        <v>0.79999999999999993</v>
      </c>
      <c r="G56" s="294">
        <v>-1.4999999999999996</v>
      </c>
      <c r="H56" s="294">
        <v>10.199999999999999</v>
      </c>
      <c r="I56" s="2">
        <v>0.28431372549019607</v>
      </c>
      <c r="J56" s="294">
        <v>0</v>
      </c>
      <c r="K56" s="300">
        <v>10.199999999999999</v>
      </c>
      <c r="L56" s="297">
        <v>0.28431372549019607</v>
      </c>
      <c r="M56" s="292"/>
      <c r="N56" s="314">
        <v>1005</v>
      </c>
      <c r="O56" s="294" t="s">
        <v>197</v>
      </c>
      <c r="P56" s="295">
        <v>6.1000000000000005</v>
      </c>
      <c r="Q56" s="295">
        <v>3.6</v>
      </c>
      <c r="R56" s="295">
        <v>0</v>
      </c>
      <c r="S56" s="295">
        <v>0</v>
      </c>
      <c r="T56" s="295">
        <v>2.5</v>
      </c>
      <c r="U56" s="295">
        <v>9</v>
      </c>
      <c r="V56" s="296">
        <v>0.67777777777777781</v>
      </c>
      <c r="W56" s="295">
        <v>0</v>
      </c>
      <c r="X56" s="295">
        <v>9</v>
      </c>
      <c r="Y56" s="297">
        <v>0.67777777777777781</v>
      </c>
    </row>
    <row r="57" spans="1:25" x14ac:dyDescent="0.2">
      <c r="A57" s="312" t="s">
        <v>118</v>
      </c>
      <c r="B57" s="299" t="s">
        <v>119</v>
      </c>
      <c r="C57" s="294">
        <v>53.9</v>
      </c>
      <c r="D57" s="294">
        <v>31.9</v>
      </c>
      <c r="E57" s="294">
        <v>3.8</v>
      </c>
      <c r="F57" s="294">
        <v>0</v>
      </c>
      <c r="G57" s="294">
        <v>18.200000000000003</v>
      </c>
      <c r="H57" s="294">
        <v>192.7</v>
      </c>
      <c r="I57" s="2">
        <v>0.27970939283860924</v>
      </c>
      <c r="J57" s="294">
        <v>0</v>
      </c>
      <c r="K57" s="300">
        <v>192.7</v>
      </c>
      <c r="L57" s="297">
        <v>0.27970939283860924</v>
      </c>
      <c r="M57" s="292"/>
      <c r="N57" s="314">
        <v>1006</v>
      </c>
      <c r="O57" s="294" t="s">
        <v>198</v>
      </c>
      <c r="P57" s="295">
        <v>0.1</v>
      </c>
      <c r="Q57" s="295">
        <v>0</v>
      </c>
      <c r="R57" s="295">
        <v>0</v>
      </c>
      <c r="S57" s="295">
        <v>0</v>
      </c>
      <c r="T57" s="295">
        <v>0.1</v>
      </c>
      <c r="U57" s="295">
        <v>58.1</v>
      </c>
      <c r="V57" s="296">
        <v>1.7211703958691911E-3</v>
      </c>
      <c r="W57" s="295">
        <v>0</v>
      </c>
      <c r="X57" s="295">
        <v>58.1</v>
      </c>
      <c r="Y57" s="297">
        <v>1.7211703958691911E-3</v>
      </c>
    </row>
    <row r="58" spans="1:25" x14ac:dyDescent="0.2">
      <c r="A58" s="312" t="s">
        <v>120</v>
      </c>
      <c r="B58" s="299" t="s">
        <v>121</v>
      </c>
      <c r="C58" s="294">
        <v>31.900000000000002</v>
      </c>
      <c r="D58" s="294">
        <v>9.1</v>
      </c>
      <c r="E58" s="294">
        <v>0</v>
      </c>
      <c r="F58" s="294">
        <v>3.6</v>
      </c>
      <c r="G58" s="294">
        <v>19.200000000000003</v>
      </c>
      <c r="H58" s="294">
        <v>45.2</v>
      </c>
      <c r="I58" s="2">
        <v>0.70575221238938057</v>
      </c>
      <c r="J58" s="294">
        <v>0</v>
      </c>
      <c r="K58" s="300">
        <v>45.2</v>
      </c>
      <c r="L58" s="297">
        <v>0.70575221238938057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312" t="s">
        <v>122</v>
      </c>
      <c r="B59" s="299" t="s">
        <v>123</v>
      </c>
      <c r="C59" s="294">
        <v>14.8</v>
      </c>
      <c r="D59" s="294">
        <v>3.5</v>
      </c>
      <c r="E59" s="294">
        <v>0</v>
      </c>
      <c r="F59" s="294">
        <v>1</v>
      </c>
      <c r="G59" s="294">
        <v>10.3</v>
      </c>
      <c r="H59" s="294">
        <v>15.3</v>
      </c>
      <c r="I59" s="2">
        <v>0.9673202614379085</v>
      </c>
      <c r="J59" s="294">
        <v>0</v>
      </c>
      <c r="K59" s="300">
        <v>15.3</v>
      </c>
      <c r="L59" s="297">
        <v>0.9673202614379085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315"/>
      <c r="O60" s="301" t="s">
        <v>214</v>
      </c>
      <c r="P60" s="295">
        <v>3327.8999999999992</v>
      </c>
      <c r="Q60" s="295">
        <v>1440.4000000000003</v>
      </c>
      <c r="R60" s="295">
        <v>130.19999999999999</v>
      </c>
      <c r="S60" s="295">
        <v>162</v>
      </c>
      <c r="T60" s="295">
        <v>1595.3</v>
      </c>
      <c r="U60" s="295">
        <v>7774.1999999999989</v>
      </c>
      <c r="V60" s="296">
        <v>0.42806976923670598</v>
      </c>
      <c r="W60" s="295">
        <v>313.60000000000002</v>
      </c>
      <c r="X60" s="295">
        <v>7460.5999999999995</v>
      </c>
      <c r="Y60" s="297">
        <v>0.44606331930407733</v>
      </c>
    </row>
    <row r="61" spans="1:25" x14ac:dyDescent="0.2">
      <c r="B61" s="303" t="s">
        <v>343</v>
      </c>
      <c r="C61" s="304">
        <v>3327.9000000000005</v>
      </c>
      <c r="D61" s="304">
        <v>1440.3999999999992</v>
      </c>
      <c r="E61" s="304">
        <v>130.20000000000002</v>
      </c>
      <c r="F61" s="304">
        <v>162</v>
      </c>
      <c r="G61" s="304">
        <v>1595.3000000000002</v>
      </c>
      <c r="H61" s="304">
        <v>7774.2000000000007</v>
      </c>
      <c r="I61" s="2">
        <v>0.42806976923670603</v>
      </c>
      <c r="J61" s="304">
        <v>313.60000000000002</v>
      </c>
      <c r="K61" s="304">
        <v>7460.6000000000013</v>
      </c>
      <c r="L61" s="297">
        <v>0.44606331930407744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315"/>
      <c r="O62" s="301" t="s">
        <v>344</v>
      </c>
      <c r="P62" s="295">
        <v>3327.9000000000005</v>
      </c>
      <c r="Q62" s="295">
        <v>1440.3999999999992</v>
      </c>
      <c r="R62" s="295">
        <v>130.20000000000002</v>
      </c>
      <c r="S62" s="295">
        <v>162</v>
      </c>
      <c r="T62" s="295">
        <v>1595.3000000000002</v>
      </c>
      <c r="U62" s="295">
        <v>7774.2000000000007</v>
      </c>
      <c r="V62" s="297">
        <v>0.42806976923670603</v>
      </c>
      <c r="W62" s="295">
        <v>313.60000000000002</v>
      </c>
      <c r="X62" s="295">
        <v>7460.6000000000013</v>
      </c>
      <c r="Y62" s="297">
        <v>0.44606331930407744</v>
      </c>
    </row>
    <row r="63" spans="1:25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315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N1" sqref="N1:N1048576"/>
    </sheetView>
  </sheetViews>
  <sheetFormatPr defaultRowHeight="12.75" x14ac:dyDescent="0.2"/>
  <cols>
    <col min="1" max="1" width="9.140625" style="302"/>
    <col min="2" max="10" width="9.140625" style="294"/>
    <col min="11" max="11" width="10.7109375" style="294" customWidth="1"/>
    <col min="12" max="12" width="10.4257812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142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0</v>
      </c>
      <c r="D2" s="294">
        <v>0</v>
      </c>
      <c r="E2" s="294">
        <v>0</v>
      </c>
      <c r="F2" s="294">
        <v>0</v>
      </c>
      <c r="G2" s="294">
        <v>0</v>
      </c>
      <c r="H2" s="294">
        <v>0.4</v>
      </c>
      <c r="I2" s="2">
        <v>0</v>
      </c>
      <c r="J2" s="294">
        <v>0</v>
      </c>
      <c r="K2" s="300">
        <v>0.4</v>
      </c>
      <c r="L2" s="297">
        <v>0</v>
      </c>
      <c r="M2" s="292"/>
      <c r="N2" s="314">
        <v>101</v>
      </c>
      <c r="O2" s="294" t="s">
        <v>147</v>
      </c>
      <c r="P2" s="295">
        <v>0.6</v>
      </c>
      <c r="Q2" s="295">
        <v>0.8</v>
      </c>
      <c r="R2" s="295">
        <v>0</v>
      </c>
      <c r="S2" s="295">
        <v>1.3</v>
      </c>
      <c r="T2" s="295">
        <v>-1.5</v>
      </c>
      <c r="U2" s="295">
        <v>94.4</v>
      </c>
      <c r="V2" s="296">
        <v>6.3559322033898301E-3</v>
      </c>
      <c r="W2" s="295">
        <v>13.9</v>
      </c>
      <c r="X2" s="295">
        <v>80.5</v>
      </c>
      <c r="Y2" s="297">
        <v>7.4534161490683228E-3</v>
      </c>
    </row>
    <row r="3" spans="1:25" x14ac:dyDescent="0.2">
      <c r="A3" s="298" t="s">
        <v>10</v>
      </c>
      <c r="B3" s="299" t="s">
        <v>11</v>
      </c>
      <c r="C3" s="294">
        <v>0</v>
      </c>
      <c r="D3" s="294">
        <v>0</v>
      </c>
      <c r="E3" s="294">
        <v>0</v>
      </c>
      <c r="F3" s="294">
        <v>0</v>
      </c>
      <c r="G3" s="294">
        <v>0</v>
      </c>
      <c r="H3" s="294">
        <v>0</v>
      </c>
      <c r="I3" s="2">
        <v>0</v>
      </c>
      <c r="J3" s="294">
        <v>0</v>
      </c>
      <c r="K3" s="300">
        <v>0</v>
      </c>
      <c r="L3" s="297">
        <v>0</v>
      </c>
      <c r="M3" s="292"/>
      <c r="N3" s="314">
        <v>102</v>
      </c>
      <c r="O3" s="294" t="s">
        <v>148</v>
      </c>
      <c r="P3" s="295">
        <v>0</v>
      </c>
      <c r="Q3" s="295">
        <v>0</v>
      </c>
      <c r="R3" s="295">
        <v>0</v>
      </c>
      <c r="S3" s="295">
        <v>0</v>
      </c>
      <c r="T3" s="295">
        <v>0</v>
      </c>
      <c r="U3" s="295">
        <v>0</v>
      </c>
      <c r="V3" s="296">
        <v>0</v>
      </c>
      <c r="W3" s="295">
        <v>0</v>
      </c>
      <c r="X3" s="295">
        <v>0</v>
      </c>
      <c r="Y3" s="297">
        <v>0</v>
      </c>
    </row>
    <row r="4" spans="1:25" x14ac:dyDescent="0.2">
      <c r="A4" s="298" t="s">
        <v>12</v>
      </c>
      <c r="B4" s="299" t="s">
        <v>13</v>
      </c>
      <c r="C4" s="294">
        <v>0</v>
      </c>
      <c r="D4" s="294">
        <v>0</v>
      </c>
      <c r="E4" s="294">
        <v>0</v>
      </c>
      <c r="F4" s="294">
        <v>0</v>
      </c>
      <c r="G4" s="294">
        <v>0</v>
      </c>
      <c r="H4" s="294">
        <v>0</v>
      </c>
      <c r="I4" s="2">
        <v>0</v>
      </c>
      <c r="J4" s="294">
        <v>0</v>
      </c>
      <c r="K4" s="300">
        <v>0</v>
      </c>
      <c r="L4" s="297">
        <v>0</v>
      </c>
      <c r="M4" s="292"/>
      <c r="N4" s="314">
        <v>103</v>
      </c>
      <c r="O4" s="294" t="s">
        <v>149</v>
      </c>
      <c r="P4" s="295">
        <v>0</v>
      </c>
      <c r="Q4" s="295">
        <v>0</v>
      </c>
      <c r="R4" s="295">
        <v>0</v>
      </c>
      <c r="S4" s="295">
        <v>0</v>
      </c>
      <c r="T4" s="295">
        <v>0</v>
      </c>
      <c r="U4" s="295">
        <v>0</v>
      </c>
      <c r="V4" s="296">
        <v>0</v>
      </c>
      <c r="W4" s="295">
        <v>0</v>
      </c>
      <c r="X4" s="295">
        <v>0</v>
      </c>
      <c r="Y4" s="297">
        <v>0</v>
      </c>
    </row>
    <row r="5" spans="1:25" x14ac:dyDescent="0.2">
      <c r="A5" s="298" t="s">
        <v>14</v>
      </c>
      <c r="B5" s="299" t="s">
        <v>15</v>
      </c>
      <c r="C5" s="294">
        <v>7.6</v>
      </c>
      <c r="D5" s="294">
        <v>0.8</v>
      </c>
      <c r="E5" s="294">
        <v>0</v>
      </c>
      <c r="F5" s="294">
        <v>15.799999999999999</v>
      </c>
      <c r="G5" s="294">
        <v>-8.9999999999999982</v>
      </c>
      <c r="H5" s="294">
        <v>111.7</v>
      </c>
      <c r="I5" s="2">
        <v>6.8039391226499546E-2</v>
      </c>
      <c r="J5" s="294">
        <v>2.6</v>
      </c>
      <c r="K5" s="300">
        <v>109.10000000000001</v>
      </c>
      <c r="L5" s="297">
        <v>6.9660861594867091E-2</v>
      </c>
      <c r="M5" s="292"/>
      <c r="N5" s="314">
        <v>104</v>
      </c>
      <c r="O5" s="294" t="s">
        <v>150</v>
      </c>
      <c r="P5" s="295">
        <v>0</v>
      </c>
      <c r="Q5" s="295">
        <v>0</v>
      </c>
      <c r="R5" s="295">
        <v>0</v>
      </c>
      <c r="S5" s="295">
        <v>0</v>
      </c>
      <c r="T5" s="295">
        <v>0</v>
      </c>
      <c r="U5" s="295">
        <v>0</v>
      </c>
      <c r="V5" s="296">
        <v>0</v>
      </c>
      <c r="W5" s="295">
        <v>0</v>
      </c>
      <c r="X5" s="295">
        <v>0</v>
      </c>
      <c r="Y5" s="297">
        <v>0</v>
      </c>
    </row>
    <row r="6" spans="1:25" x14ac:dyDescent="0.2">
      <c r="A6" s="298" t="s">
        <v>16</v>
      </c>
      <c r="B6" s="299" t="s">
        <v>17</v>
      </c>
      <c r="C6" s="294">
        <v>0</v>
      </c>
      <c r="D6" s="294">
        <v>0</v>
      </c>
      <c r="E6" s="294">
        <v>0</v>
      </c>
      <c r="F6" s="294">
        <v>0</v>
      </c>
      <c r="G6" s="294">
        <v>0</v>
      </c>
      <c r="H6" s="294">
        <v>0</v>
      </c>
      <c r="I6" s="2">
        <v>0</v>
      </c>
      <c r="J6" s="294">
        <v>0</v>
      </c>
      <c r="K6" s="300">
        <v>0</v>
      </c>
      <c r="L6" s="297">
        <v>0</v>
      </c>
      <c r="M6" s="292"/>
      <c r="N6" s="314">
        <v>201</v>
      </c>
      <c r="O6" s="294" t="s">
        <v>151</v>
      </c>
      <c r="P6" s="295">
        <v>0</v>
      </c>
      <c r="Q6" s="295">
        <v>0</v>
      </c>
      <c r="R6" s="295">
        <v>0</v>
      </c>
      <c r="S6" s="295">
        <v>0</v>
      </c>
      <c r="T6" s="295">
        <v>0</v>
      </c>
      <c r="U6" s="295">
        <v>56.8</v>
      </c>
      <c r="V6" s="296">
        <v>0</v>
      </c>
      <c r="W6" s="295">
        <v>0</v>
      </c>
      <c r="X6" s="295">
        <v>56.8</v>
      </c>
      <c r="Y6" s="297">
        <v>0</v>
      </c>
    </row>
    <row r="7" spans="1:25" x14ac:dyDescent="0.2">
      <c r="A7" s="298" t="s">
        <v>18</v>
      </c>
      <c r="B7" s="299" t="s">
        <v>19</v>
      </c>
      <c r="C7" s="294">
        <v>7.5</v>
      </c>
      <c r="D7" s="294">
        <v>0.4</v>
      </c>
      <c r="E7" s="294">
        <v>0</v>
      </c>
      <c r="F7" s="294">
        <v>1.6</v>
      </c>
      <c r="G7" s="294">
        <v>5.5</v>
      </c>
      <c r="H7" s="294">
        <v>144.80000000000001</v>
      </c>
      <c r="I7" s="2">
        <v>5.179558011049723E-2</v>
      </c>
      <c r="J7" s="294">
        <v>23.5</v>
      </c>
      <c r="K7" s="300">
        <v>121.30000000000001</v>
      </c>
      <c r="L7" s="297">
        <v>6.1830173124484744E-2</v>
      </c>
      <c r="M7" s="292"/>
      <c r="N7" s="314">
        <v>202</v>
      </c>
      <c r="O7" s="294" t="s">
        <v>152</v>
      </c>
      <c r="P7" s="295">
        <v>0</v>
      </c>
      <c r="Q7" s="295">
        <v>0</v>
      </c>
      <c r="R7" s="295">
        <v>0</v>
      </c>
      <c r="S7" s="295">
        <v>0</v>
      </c>
      <c r="T7" s="295">
        <v>0</v>
      </c>
      <c r="U7" s="295">
        <v>0.4</v>
      </c>
      <c r="V7" s="296">
        <v>0</v>
      </c>
      <c r="W7" s="295">
        <v>0</v>
      </c>
      <c r="X7" s="295">
        <v>0.4</v>
      </c>
      <c r="Y7" s="297">
        <v>0</v>
      </c>
    </row>
    <row r="8" spans="1:25" x14ac:dyDescent="0.2">
      <c r="A8" s="298" t="s">
        <v>20</v>
      </c>
      <c r="B8" s="299" t="s">
        <v>21</v>
      </c>
      <c r="C8" s="294">
        <v>0</v>
      </c>
      <c r="D8" s="294">
        <v>0</v>
      </c>
      <c r="E8" s="294">
        <v>0</v>
      </c>
      <c r="F8" s="294">
        <v>0</v>
      </c>
      <c r="G8" s="294">
        <v>0</v>
      </c>
      <c r="H8" s="294">
        <v>0</v>
      </c>
      <c r="I8" s="2">
        <v>0</v>
      </c>
      <c r="J8" s="294">
        <v>0</v>
      </c>
      <c r="K8" s="300">
        <v>0</v>
      </c>
      <c r="L8" s="297">
        <v>0</v>
      </c>
      <c r="M8" s="292"/>
      <c r="N8" s="314">
        <v>301</v>
      </c>
      <c r="O8" s="294" t="s">
        <v>153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0.4</v>
      </c>
      <c r="V8" s="296">
        <v>0</v>
      </c>
      <c r="W8" s="295">
        <v>0</v>
      </c>
      <c r="X8" s="295">
        <v>0.4</v>
      </c>
      <c r="Y8" s="297">
        <v>0</v>
      </c>
    </row>
    <row r="9" spans="1:25" x14ac:dyDescent="0.2">
      <c r="A9" s="298" t="s">
        <v>22</v>
      </c>
      <c r="B9" s="299" t="s">
        <v>23</v>
      </c>
      <c r="C9" s="294">
        <v>0</v>
      </c>
      <c r="D9" s="294">
        <v>0</v>
      </c>
      <c r="E9" s="294">
        <v>0</v>
      </c>
      <c r="F9" s="294">
        <v>0</v>
      </c>
      <c r="G9" s="294">
        <v>0</v>
      </c>
      <c r="H9" s="294">
        <v>0</v>
      </c>
      <c r="I9" s="2">
        <v>0</v>
      </c>
      <c r="J9" s="294">
        <v>0</v>
      </c>
      <c r="K9" s="300">
        <v>0</v>
      </c>
      <c r="L9" s="297">
        <v>0</v>
      </c>
      <c r="M9" s="292"/>
      <c r="N9" s="314">
        <v>302</v>
      </c>
      <c r="O9" s="294" t="s">
        <v>154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296">
        <v>0</v>
      </c>
      <c r="W9" s="295">
        <v>0</v>
      </c>
      <c r="X9" s="295">
        <v>0</v>
      </c>
      <c r="Y9" s="297">
        <v>0</v>
      </c>
    </row>
    <row r="10" spans="1:25" x14ac:dyDescent="0.2">
      <c r="A10" s="298" t="s">
        <v>24</v>
      </c>
      <c r="B10" s="299" t="s">
        <v>25</v>
      </c>
      <c r="C10" s="294">
        <v>0</v>
      </c>
      <c r="D10" s="294">
        <v>0</v>
      </c>
      <c r="E10" s="294">
        <v>0</v>
      </c>
      <c r="F10" s="294">
        <v>0</v>
      </c>
      <c r="G10" s="294">
        <v>0</v>
      </c>
      <c r="H10" s="294">
        <v>0</v>
      </c>
      <c r="I10" s="2">
        <v>0</v>
      </c>
      <c r="J10" s="294">
        <v>0</v>
      </c>
      <c r="K10" s="300">
        <v>0</v>
      </c>
      <c r="L10" s="297">
        <v>0</v>
      </c>
      <c r="M10" s="292"/>
      <c r="N10" s="314">
        <v>401</v>
      </c>
      <c r="O10" s="294" t="s">
        <v>93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296">
        <v>0</v>
      </c>
      <c r="W10" s="295">
        <v>0</v>
      </c>
      <c r="X10" s="295">
        <v>0</v>
      </c>
      <c r="Y10" s="297">
        <v>0</v>
      </c>
    </row>
    <row r="11" spans="1:25" x14ac:dyDescent="0.2">
      <c r="A11" s="298" t="s">
        <v>26</v>
      </c>
      <c r="B11" s="299" t="s">
        <v>27</v>
      </c>
      <c r="C11" s="294">
        <v>12.4</v>
      </c>
      <c r="D11" s="294">
        <v>4.9000000000000004</v>
      </c>
      <c r="E11" s="294">
        <v>0</v>
      </c>
      <c r="F11" s="294">
        <v>0</v>
      </c>
      <c r="G11" s="294">
        <v>7.5</v>
      </c>
      <c r="H11" s="294">
        <v>31.299999999999997</v>
      </c>
      <c r="I11" s="2">
        <v>0.39616613418530355</v>
      </c>
      <c r="J11" s="294">
        <v>0</v>
      </c>
      <c r="K11" s="300">
        <v>31.299999999999997</v>
      </c>
      <c r="L11" s="297">
        <v>0.39616613418530355</v>
      </c>
      <c r="M11" s="292"/>
      <c r="N11" s="314">
        <v>402</v>
      </c>
      <c r="O11" s="294" t="s">
        <v>155</v>
      </c>
      <c r="P11" s="295">
        <v>0</v>
      </c>
      <c r="Q11" s="295">
        <v>0</v>
      </c>
      <c r="R11" s="295">
        <v>0</v>
      </c>
      <c r="S11" s="295">
        <v>0</v>
      </c>
      <c r="T11" s="295">
        <v>0</v>
      </c>
      <c r="U11" s="295">
        <v>27.900000000000002</v>
      </c>
      <c r="V11" s="296">
        <v>0</v>
      </c>
      <c r="W11" s="295">
        <v>0</v>
      </c>
      <c r="X11" s="295">
        <v>27.900000000000002</v>
      </c>
      <c r="Y11" s="297">
        <v>0</v>
      </c>
    </row>
    <row r="12" spans="1:25" x14ac:dyDescent="0.2">
      <c r="A12" s="298" t="s">
        <v>28</v>
      </c>
      <c r="B12" s="299" t="s">
        <v>29</v>
      </c>
      <c r="C12" s="294">
        <v>2.8</v>
      </c>
      <c r="D12" s="294">
        <v>0.5</v>
      </c>
      <c r="E12" s="294">
        <v>0</v>
      </c>
      <c r="F12" s="294">
        <v>5.8000000000000007</v>
      </c>
      <c r="G12" s="294">
        <v>-3.5000000000000009</v>
      </c>
      <c r="H12" s="294">
        <v>75.7</v>
      </c>
      <c r="I12" s="2">
        <v>3.6988110964332889E-2</v>
      </c>
      <c r="J12" s="294">
        <v>4.8000000000000007</v>
      </c>
      <c r="K12" s="300">
        <v>70.900000000000006</v>
      </c>
      <c r="L12" s="297">
        <v>3.9492242595204508E-2</v>
      </c>
      <c r="M12" s="292"/>
      <c r="N12" s="314">
        <v>403</v>
      </c>
      <c r="O12" s="294" t="s">
        <v>156</v>
      </c>
      <c r="P12" s="295">
        <v>0.2</v>
      </c>
      <c r="Q12" s="295">
        <v>0</v>
      </c>
      <c r="R12" s="295">
        <v>0</v>
      </c>
      <c r="S12" s="295">
        <v>0</v>
      </c>
      <c r="T12" s="295">
        <v>0.2</v>
      </c>
      <c r="U12" s="295">
        <v>6.1</v>
      </c>
      <c r="V12" s="296">
        <v>3.2786885245901641E-2</v>
      </c>
      <c r="W12" s="295">
        <v>0</v>
      </c>
      <c r="X12" s="295">
        <v>6.1</v>
      </c>
      <c r="Y12" s="297">
        <v>3.2786885245901641E-2</v>
      </c>
    </row>
    <row r="13" spans="1:25" x14ac:dyDescent="0.2">
      <c r="A13" s="298" t="s">
        <v>30</v>
      </c>
      <c r="B13" s="299" t="s">
        <v>31</v>
      </c>
      <c r="C13" s="294">
        <v>0</v>
      </c>
      <c r="D13" s="294">
        <v>0</v>
      </c>
      <c r="E13" s="294">
        <v>0</v>
      </c>
      <c r="F13" s="294">
        <v>0</v>
      </c>
      <c r="G13" s="294">
        <v>0</v>
      </c>
      <c r="H13" s="294">
        <v>0</v>
      </c>
      <c r="I13" s="2">
        <v>0</v>
      </c>
      <c r="J13" s="294">
        <v>0</v>
      </c>
      <c r="K13" s="300">
        <v>0</v>
      </c>
      <c r="L13" s="297">
        <v>0</v>
      </c>
      <c r="M13" s="292"/>
      <c r="N13" s="314">
        <v>404</v>
      </c>
      <c r="O13" s="294" t="s">
        <v>81</v>
      </c>
      <c r="P13" s="295">
        <v>0</v>
      </c>
      <c r="Q13" s="295">
        <v>0</v>
      </c>
      <c r="R13" s="295">
        <v>0</v>
      </c>
      <c r="S13" s="295">
        <v>0</v>
      </c>
      <c r="T13" s="295">
        <v>0</v>
      </c>
      <c r="U13" s="295">
        <v>0</v>
      </c>
      <c r="V13" s="296">
        <v>0</v>
      </c>
      <c r="W13" s="295">
        <v>0</v>
      </c>
      <c r="X13" s="295">
        <v>0</v>
      </c>
      <c r="Y13" s="297">
        <v>0</v>
      </c>
    </row>
    <row r="14" spans="1:25" x14ac:dyDescent="0.2">
      <c r="A14" s="298" t="s">
        <v>32</v>
      </c>
      <c r="B14" s="299" t="s">
        <v>33</v>
      </c>
      <c r="C14" s="294">
        <v>0</v>
      </c>
      <c r="D14" s="294">
        <v>0</v>
      </c>
      <c r="E14" s="294">
        <v>0</v>
      </c>
      <c r="F14" s="294">
        <v>0</v>
      </c>
      <c r="G14" s="294">
        <v>0</v>
      </c>
      <c r="H14" s="294">
        <v>45.199999999999996</v>
      </c>
      <c r="I14" s="2">
        <v>0</v>
      </c>
      <c r="J14" s="294">
        <v>0</v>
      </c>
      <c r="K14" s="300">
        <v>45.199999999999996</v>
      </c>
      <c r="L14" s="297">
        <v>0</v>
      </c>
      <c r="M14" s="292"/>
      <c r="N14" s="314">
        <v>501</v>
      </c>
      <c r="O14" s="294" t="s">
        <v>157</v>
      </c>
      <c r="P14" s="295">
        <v>0.7</v>
      </c>
      <c r="Q14" s="295">
        <v>1.9000000000000001</v>
      </c>
      <c r="R14" s="295">
        <v>0</v>
      </c>
      <c r="S14" s="295">
        <v>0</v>
      </c>
      <c r="T14" s="295">
        <v>-1.2</v>
      </c>
      <c r="U14" s="295">
        <v>16.899999999999999</v>
      </c>
      <c r="V14" s="296">
        <v>4.142011834319527E-2</v>
      </c>
      <c r="W14" s="295">
        <v>0.4</v>
      </c>
      <c r="X14" s="295">
        <v>16.5</v>
      </c>
      <c r="Y14" s="297">
        <v>4.242424242424242E-2</v>
      </c>
    </row>
    <row r="15" spans="1:25" x14ac:dyDescent="0.2">
      <c r="A15" s="298" t="s">
        <v>34</v>
      </c>
      <c r="B15" s="299" t="s">
        <v>35</v>
      </c>
      <c r="C15" s="294">
        <v>0</v>
      </c>
      <c r="D15" s="294">
        <v>0</v>
      </c>
      <c r="E15" s="294">
        <v>0</v>
      </c>
      <c r="F15" s="294">
        <v>0</v>
      </c>
      <c r="G15" s="294">
        <v>0</v>
      </c>
      <c r="H15" s="294">
        <v>0</v>
      </c>
      <c r="I15" s="2">
        <v>0</v>
      </c>
      <c r="J15" s="294">
        <v>0</v>
      </c>
      <c r="K15" s="300">
        <v>0</v>
      </c>
      <c r="L15" s="297">
        <v>0</v>
      </c>
      <c r="M15" s="292"/>
      <c r="N15" s="314">
        <v>502</v>
      </c>
      <c r="O15" s="294" t="s">
        <v>158</v>
      </c>
      <c r="P15" s="295">
        <v>0</v>
      </c>
      <c r="Q15" s="295">
        <v>0</v>
      </c>
      <c r="R15" s="295">
        <v>0</v>
      </c>
      <c r="S15" s="295">
        <v>0</v>
      </c>
      <c r="T15" s="295">
        <v>0</v>
      </c>
      <c r="U15" s="295">
        <v>0</v>
      </c>
      <c r="V15" s="296">
        <v>0</v>
      </c>
      <c r="W15" s="295">
        <v>0</v>
      </c>
      <c r="X15" s="295">
        <v>0</v>
      </c>
      <c r="Y15" s="297">
        <v>0</v>
      </c>
    </row>
    <row r="16" spans="1:25" x14ac:dyDescent="0.2">
      <c r="A16" s="298" t="s">
        <v>36</v>
      </c>
      <c r="B16" s="299" t="s">
        <v>37</v>
      </c>
      <c r="C16" s="294">
        <v>47.9</v>
      </c>
      <c r="D16" s="294">
        <v>24.8</v>
      </c>
      <c r="E16" s="294">
        <v>0</v>
      </c>
      <c r="F16" s="294">
        <v>0</v>
      </c>
      <c r="G16" s="294">
        <v>23.099999999999998</v>
      </c>
      <c r="H16" s="294">
        <v>61.3</v>
      </c>
      <c r="I16" s="2">
        <v>0.78140293637846658</v>
      </c>
      <c r="J16" s="294">
        <v>0</v>
      </c>
      <c r="K16" s="300">
        <v>61.3</v>
      </c>
      <c r="L16" s="297">
        <v>0.78140293637846658</v>
      </c>
      <c r="M16" s="292"/>
      <c r="N16" s="314">
        <v>503</v>
      </c>
      <c r="O16" s="294" t="s">
        <v>159</v>
      </c>
      <c r="P16" s="295">
        <v>0</v>
      </c>
      <c r="Q16" s="295">
        <v>0</v>
      </c>
      <c r="R16" s="295">
        <v>0</v>
      </c>
      <c r="S16" s="295">
        <v>0</v>
      </c>
      <c r="T16" s="295">
        <v>0</v>
      </c>
      <c r="U16" s="295">
        <v>0.90000000000000013</v>
      </c>
      <c r="V16" s="296">
        <v>0</v>
      </c>
      <c r="W16" s="295">
        <v>0</v>
      </c>
      <c r="X16" s="295">
        <v>0.90000000000000013</v>
      </c>
      <c r="Y16" s="297">
        <v>0</v>
      </c>
    </row>
    <row r="17" spans="1:25" x14ac:dyDescent="0.2">
      <c r="A17" s="298" t="s">
        <v>38</v>
      </c>
      <c r="B17" s="299" t="s">
        <v>39</v>
      </c>
      <c r="C17" s="294">
        <v>0</v>
      </c>
      <c r="D17" s="294">
        <v>0</v>
      </c>
      <c r="E17" s="294">
        <v>0</v>
      </c>
      <c r="F17" s="294">
        <v>0</v>
      </c>
      <c r="G17" s="294">
        <v>0</v>
      </c>
      <c r="H17" s="294">
        <v>0</v>
      </c>
      <c r="I17" s="2">
        <v>0</v>
      </c>
      <c r="J17" s="294">
        <v>0</v>
      </c>
      <c r="K17" s="300">
        <v>0</v>
      </c>
      <c r="L17" s="297">
        <v>0</v>
      </c>
      <c r="M17" s="292"/>
      <c r="N17" s="314">
        <v>504</v>
      </c>
      <c r="O17" s="294" t="s">
        <v>160</v>
      </c>
      <c r="P17" s="295">
        <v>0</v>
      </c>
      <c r="Q17" s="295">
        <v>0.1</v>
      </c>
      <c r="R17" s="295">
        <v>0</v>
      </c>
      <c r="S17" s="295">
        <v>0</v>
      </c>
      <c r="T17" s="295">
        <v>-0.1</v>
      </c>
      <c r="U17" s="295">
        <v>1.1000000000000001</v>
      </c>
      <c r="V17" s="296">
        <v>0</v>
      </c>
      <c r="W17" s="295">
        <v>0</v>
      </c>
      <c r="X17" s="295">
        <v>1.1000000000000001</v>
      </c>
      <c r="Y17" s="297">
        <v>0</v>
      </c>
    </row>
    <row r="18" spans="1:25" x14ac:dyDescent="0.2">
      <c r="A18" s="298" t="s">
        <v>40</v>
      </c>
      <c r="B18" s="299" t="s">
        <v>41</v>
      </c>
      <c r="C18" s="294">
        <v>0</v>
      </c>
      <c r="D18" s="294">
        <v>0</v>
      </c>
      <c r="E18" s="294">
        <v>0</v>
      </c>
      <c r="F18" s="294">
        <v>0</v>
      </c>
      <c r="G18" s="294">
        <v>0</v>
      </c>
      <c r="H18" s="294">
        <v>0</v>
      </c>
      <c r="I18" s="2">
        <v>0</v>
      </c>
      <c r="J18" s="294">
        <v>0</v>
      </c>
      <c r="K18" s="300">
        <v>0</v>
      </c>
      <c r="L18" s="297">
        <v>0</v>
      </c>
      <c r="M18" s="292"/>
      <c r="N18" s="314">
        <v>505</v>
      </c>
      <c r="O18" s="294" t="s">
        <v>161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296">
        <v>0</v>
      </c>
      <c r="W18" s="295">
        <v>0</v>
      </c>
      <c r="X18" s="295">
        <v>0</v>
      </c>
      <c r="Y18" s="297">
        <v>0</v>
      </c>
    </row>
    <row r="19" spans="1:25" x14ac:dyDescent="0.2">
      <c r="A19" s="298" t="s">
        <v>42</v>
      </c>
      <c r="B19" s="299" t="s">
        <v>43</v>
      </c>
      <c r="C19" s="294">
        <v>8</v>
      </c>
      <c r="D19" s="294">
        <v>1.8</v>
      </c>
      <c r="E19" s="294">
        <v>0</v>
      </c>
      <c r="F19" s="294">
        <v>0</v>
      </c>
      <c r="G19" s="294">
        <v>6.2</v>
      </c>
      <c r="H19" s="294">
        <v>20.8</v>
      </c>
      <c r="I19" s="2">
        <v>0.38461538461538458</v>
      </c>
      <c r="J19" s="294">
        <v>0.5</v>
      </c>
      <c r="K19" s="300">
        <v>20.3</v>
      </c>
      <c r="L19" s="297">
        <v>0.39408866995073888</v>
      </c>
      <c r="M19" s="292"/>
      <c r="N19" s="314">
        <v>506</v>
      </c>
      <c r="O19" s="294" t="s">
        <v>162</v>
      </c>
      <c r="P19" s="295">
        <v>9</v>
      </c>
      <c r="Q19" s="295">
        <v>0.30000000000000004</v>
      </c>
      <c r="R19" s="295">
        <v>0</v>
      </c>
      <c r="S19" s="295">
        <v>2.8</v>
      </c>
      <c r="T19" s="295">
        <v>5.9</v>
      </c>
      <c r="U19" s="295">
        <v>141.90000000000003</v>
      </c>
      <c r="V19" s="296">
        <v>6.3424947145877361E-2</v>
      </c>
      <c r="W19" s="295">
        <v>13.2</v>
      </c>
      <c r="X19" s="295">
        <v>128.70000000000005</v>
      </c>
      <c r="Y19" s="297">
        <v>6.9930069930069907E-2</v>
      </c>
    </row>
    <row r="20" spans="1:25" x14ac:dyDescent="0.2">
      <c r="A20" s="298" t="s">
        <v>44</v>
      </c>
      <c r="B20" s="299" t="s">
        <v>45</v>
      </c>
      <c r="C20" s="294">
        <v>0</v>
      </c>
      <c r="D20" s="294">
        <v>0</v>
      </c>
      <c r="E20" s="294">
        <v>0</v>
      </c>
      <c r="F20" s="294">
        <v>0</v>
      </c>
      <c r="G20" s="294">
        <v>0</v>
      </c>
      <c r="H20" s="294">
        <v>27.900000000000002</v>
      </c>
      <c r="I20" s="2">
        <v>0</v>
      </c>
      <c r="J20" s="294">
        <v>0</v>
      </c>
      <c r="K20" s="300">
        <v>27.900000000000002</v>
      </c>
      <c r="L20" s="297">
        <v>0</v>
      </c>
      <c r="M20" s="292"/>
      <c r="N20" s="314">
        <v>507</v>
      </c>
      <c r="O20" s="294" t="s">
        <v>163</v>
      </c>
      <c r="P20" s="295">
        <v>8.9</v>
      </c>
      <c r="Q20" s="295">
        <v>1.4</v>
      </c>
      <c r="R20" s="295">
        <v>0</v>
      </c>
      <c r="S20" s="295">
        <v>20.399999999999999</v>
      </c>
      <c r="T20" s="295">
        <v>-12.900000000000002</v>
      </c>
      <c r="U20" s="295">
        <v>304.79999999999995</v>
      </c>
      <c r="V20" s="296">
        <v>2.9199475065616803E-2</v>
      </c>
      <c r="W20" s="295">
        <v>132.20000000000002</v>
      </c>
      <c r="X20" s="295">
        <v>172.59999999999994</v>
      </c>
      <c r="Y20" s="297">
        <v>5.1564310544611837E-2</v>
      </c>
    </row>
    <row r="21" spans="1:25" x14ac:dyDescent="0.2">
      <c r="A21" s="298" t="s">
        <v>46</v>
      </c>
      <c r="B21" s="299" t="s">
        <v>47</v>
      </c>
      <c r="C21" s="294">
        <v>0</v>
      </c>
      <c r="D21" s="294">
        <v>0</v>
      </c>
      <c r="E21" s="294">
        <v>0</v>
      </c>
      <c r="F21" s="294">
        <v>0</v>
      </c>
      <c r="G21" s="294">
        <v>0</v>
      </c>
      <c r="H21" s="294">
        <v>0</v>
      </c>
      <c r="I21" s="2">
        <v>0</v>
      </c>
      <c r="J21" s="294">
        <v>0</v>
      </c>
      <c r="K21" s="300">
        <v>0</v>
      </c>
      <c r="L21" s="297">
        <v>0</v>
      </c>
      <c r="M21" s="292"/>
      <c r="N21" s="314">
        <v>508</v>
      </c>
      <c r="O21" s="294" t="s">
        <v>164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0.4</v>
      </c>
      <c r="V21" s="296">
        <v>0</v>
      </c>
      <c r="W21" s="295">
        <v>0</v>
      </c>
      <c r="X21" s="295">
        <v>0.4</v>
      </c>
      <c r="Y21" s="297">
        <v>0</v>
      </c>
    </row>
    <row r="22" spans="1:25" x14ac:dyDescent="0.2">
      <c r="A22" s="298" t="s">
        <v>48</v>
      </c>
      <c r="B22" s="299" t="s">
        <v>49</v>
      </c>
      <c r="C22" s="294">
        <v>0</v>
      </c>
      <c r="D22" s="294">
        <v>0</v>
      </c>
      <c r="E22" s="294">
        <v>0</v>
      </c>
      <c r="F22" s="294">
        <v>0</v>
      </c>
      <c r="G22" s="294">
        <v>0</v>
      </c>
      <c r="H22" s="294">
        <v>0</v>
      </c>
      <c r="I22" s="2">
        <v>0</v>
      </c>
      <c r="J22" s="294">
        <v>0</v>
      </c>
      <c r="K22" s="300">
        <v>0</v>
      </c>
      <c r="L22" s="297">
        <v>0</v>
      </c>
      <c r="M22" s="292"/>
      <c r="N22" s="314">
        <v>509</v>
      </c>
      <c r="O22" s="294" t="s">
        <v>165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296">
        <v>0</v>
      </c>
      <c r="W22" s="295">
        <v>0</v>
      </c>
      <c r="X22" s="295">
        <v>0</v>
      </c>
      <c r="Y22" s="297">
        <v>0</v>
      </c>
    </row>
    <row r="23" spans="1:25" x14ac:dyDescent="0.2">
      <c r="A23" s="298" t="s">
        <v>50</v>
      </c>
      <c r="B23" s="299" t="s">
        <v>51</v>
      </c>
      <c r="C23" s="294">
        <v>0</v>
      </c>
      <c r="D23" s="294">
        <v>0</v>
      </c>
      <c r="E23" s="294">
        <v>0</v>
      </c>
      <c r="F23" s="294">
        <v>0</v>
      </c>
      <c r="G23" s="294">
        <v>0</v>
      </c>
      <c r="H23" s="294">
        <v>0</v>
      </c>
      <c r="I23" s="2">
        <v>0</v>
      </c>
      <c r="J23" s="294">
        <v>0</v>
      </c>
      <c r="K23" s="300">
        <v>0</v>
      </c>
      <c r="L23" s="297">
        <v>0</v>
      </c>
      <c r="M23" s="292"/>
      <c r="N23" s="314">
        <v>510</v>
      </c>
      <c r="O23" s="294" t="s">
        <v>166</v>
      </c>
      <c r="P23" s="295">
        <v>0</v>
      </c>
      <c r="Q23" s="295">
        <v>0</v>
      </c>
      <c r="R23" s="295">
        <v>0</v>
      </c>
      <c r="S23" s="295">
        <v>0</v>
      </c>
      <c r="T23" s="295">
        <v>0</v>
      </c>
      <c r="U23" s="295">
        <v>50.2</v>
      </c>
      <c r="V23" s="296">
        <v>0</v>
      </c>
      <c r="W23" s="295">
        <v>0</v>
      </c>
      <c r="X23" s="295">
        <v>50.2</v>
      </c>
      <c r="Y23" s="297">
        <v>0</v>
      </c>
    </row>
    <row r="24" spans="1:25" x14ac:dyDescent="0.2">
      <c r="A24" s="298" t="s">
        <v>52</v>
      </c>
      <c r="B24" s="299" t="s">
        <v>53</v>
      </c>
      <c r="C24" s="294">
        <v>0</v>
      </c>
      <c r="D24" s="294">
        <v>0</v>
      </c>
      <c r="E24" s="294">
        <v>0</v>
      </c>
      <c r="F24" s="294">
        <v>0</v>
      </c>
      <c r="G24" s="294">
        <v>0</v>
      </c>
      <c r="H24" s="294">
        <v>0</v>
      </c>
      <c r="I24" s="2">
        <v>0</v>
      </c>
      <c r="J24" s="294">
        <v>0</v>
      </c>
      <c r="K24" s="300">
        <v>0</v>
      </c>
      <c r="L24" s="297">
        <v>0</v>
      </c>
      <c r="M24" s="292"/>
      <c r="N24" s="314">
        <v>511</v>
      </c>
      <c r="O24" s="294" t="s">
        <v>167</v>
      </c>
      <c r="P24" s="295">
        <v>0.5</v>
      </c>
      <c r="Q24" s="295">
        <v>0</v>
      </c>
      <c r="R24" s="295">
        <v>0</v>
      </c>
      <c r="S24" s="295">
        <v>0</v>
      </c>
      <c r="T24" s="295">
        <v>0.5</v>
      </c>
      <c r="U24" s="295">
        <v>2.1</v>
      </c>
      <c r="V24" s="296">
        <v>0.23809523809523808</v>
      </c>
      <c r="W24" s="295">
        <v>0</v>
      </c>
      <c r="X24" s="295">
        <v>2.1</v>
      </c>
      <c r="Y24" s="297">
        <v>0.23809523809523808</v>
      </c>
    </row>
    <row r="25" spans="1:25" x14ac:dyDescent="0.2">
      <c r="A25" s="298" t="s">
        <v>54</v>
      </c>
      <c r="B25" s="299" t="s">
        <v>55</v>
      </c>
      <c r="C25" s="294">
        <v>324.2</v>
      </c>
      <c r="D25" s="294">
        <v>3.7</v>
      </c>
      <c r="E25" s="294">
        <v>0</v>
      </c>
      <c r="F25" s="294">
        <v>0</v>
      </c>
      <c r="G25" s="294">
        <v>320.5</v>
      </c>
      <c r="H25" s="294">
        <v>502.40000000000003</v>
      </c>
      <c r="I25" s="2">
        <v>0.64530254777070062</v>
      </c>
      <c r="J25" s="294">
        <v>0</v>
      </c>
      <c r="K25" s="300">
        <v>502.40000000000003</v>
      </c>
      <c r="L25" s="297">
        <v>0.64530254777070062</v>
      </c>
      <c r="M25" s="292"/>
      <c r="N25" s="314">
        <v>601</v>
      </c>
      <c r="O25" s="294" t="s">
        <v>168</v>
      </c>
      <c r="P25" s="295">
        <v>0</v>
      </c>
      <c r="Q25" s="295">
        <v>0</v>
      </c>
      <c r="R25" s="295">
        <v>0</v>
      </c>
      <c r="S25" s="295">
        <v>0</v>
      </c>
      <c r="T25" s="295">
        <v>0</v>
      </c>
      <c r="U25" s="295">
        <v>0</v>
      </c>
      <c r="V25" s="296">
        <v>0</v>
      </c>
      <c r="W25" s="295">
        <v>0</v>
      </c>
      <c r="X25" s="295">
        <v>0</v>
      </c>
      <c r="Y25" s="297">
        <v>0</v>
      </c>
    </row>
    <row r="26" spans="1:25" x14ac:dyDescent="0.2">
      <c r="A26" s="298" t="s">
        <v>56</v>
      </c>
      <c r="B26" s="294" t="s">
        <v>57</v>
      </c>
      <c r="C26" s="294">
        <v>0.4</v>
      </c>
      <c r="D26" s="294">
        <v>1.1000000000000001</v>
      </c>
      <c r="E26" s="294">
        <v>0</v>
      </c>
      <c r="F26" s="294">
        <v>0</v>
      </c>
      <c r="G26" s="294">
        <v>-0.70000000000000007</v>
      </c>
      <c r="H26" s="294">
        <v>46.599999999999994</v>
      </c>
      <c r="I26" s="2">
        <v>8.5836909871244652E-3</v>
      </c>
      <c r="J26" s="294">
        <v>4.8000000000000007</v>
      </c>
      <c r="K26" s="300">
        <v>41.8</v>
      </c>
      <c r="L26" s="297">
        <v>9.5693779904306234E-3</v>
      </c>
      <c r="M26" s="292"/>
      <c r="N26" s="314">
        <v>602</v>
      </c>
      <c r="O26" s="294" t="s">
        <v>169</v>
      </c>
      <c r="P26" s="295">
        <v>0</v>
      </c>
      <c r="Q26" s="295">
        <v>0</v>
      </c>
      <c r="R26" s="295">
        <v>0</v>
      </c>
      <c r="S26" s="295">
        <v>0</v>
      </c>
      <c r="T26" s="295">
        <v>0</v>
      </c>
      <c r="U26" s="295">
        <v>2.6</v>
      </c>
      <c r="V26" s="296">
        <v>0</v>
      </c>
      <c r="W26" s="295">
        <v>0</v>
      </c>
      <c r="X26" s="295">
        <v>2.6</v>
      </c>
      <c r="Y26" s="297">
        <v>0</v>
      </c>
    </row>
    <row r="27" spans="1:25" x14ac:dyDescent="0.2">
      <c r="A27" s="298" t="s">
        <v>58</v>
      </c>
      <c r="B27" s="299" t="s">
        <v>59</v>
      </c>
      <c r="C27" s="294">
        <v>0</v>
      </c>
      <c r="D27" s="294">
        <v>0</v>
      </c>
      <c r="E27" s="294">
        <v>0</v>
      </c>
      <c r="F27" s="294">
        <v>0</v>
      </c>
      <c r="G27" s="294">
        <v>0</v>
      </c>
      <c r="H27" s="294">
        <v>0</v>
      </c>
      <c r="I27" s="2">
        <v>0</v>
      </c>
      <c r="J27" s="294">
        <v>0</v>
      </c>
      <c r="K27" s="300">
        <v>0</v>
      </c>
      <c r="L27" s="297">
        <v>0</v>
      </c>
      <c r="M27" s="292"/>
      <c r="N27" s="314">
        <v>603</v>
      </c>
      <c r="O27" s="294" t="s">
        <v>170</v>
      </c>
      <c r="P27" s="295">
        <v>0</v>
      </c>
      <c r="Q27" s="295">
        <v>0</v>
      </c>
      <c r="R27" s="295">
        <v>0</v>
      </c>
      <c r="S27" s="295">
        <v>0</v>
      </c>
      <c r="T27" s="295">
        <v>0</v>
      </c>
      <c r="U27" s="295">
        <v>17.399999999999999</v>
      </c>
      <c r="V27" s="296">
        <v>0</v>
      </c>
      <c r="W27" s="295">
        <v>0</v>
      </c>
      <c r="X27" s="295">
        <v>17.399999999999999</v>
      </c>
      <c r="Y27" s="297">
        <v>0</v>
      </c>
    </row>
    <row r="28" spans="1:25" x14ac:dyDescent="0.2">
      <c r="A28" s="298" t="s">
        <v>60</v>
      </c>
      <c r="B28" s="299" t="s">
        <v>61</v>
      </c>
      <c r="C28" s="294">
        <v>0</v>
      </c>
      <c r="D28" s="294">
        <v>0</v>
      </c>
      <c r="E28" s="294">
        <v>0</v>
      </c>
      <c r="F28" s="294">
        <v>0</v>
      </c>
      <c r="G28" s="294">
        <v>0</v>
      </c>
      <c r="H28" s="294">
        <v>0.4</v>
      </c>
      <c r="I28" s="2">
        <v>0</v>
      </c>
      <c r="J28" s="294">
        <v>0</v>
      </c>
      <c r="K28" s="300">
        <v>0.4</v>
      </c>
      <c r="L28" s="297">
        <v>0</v>
      </c>
      <c r="M28" s="292"/>
      <c r="N28" s="314">
        <v>604</v>
      </c>
      <c r="O28" s="294" t="s">
        <v>171</v>
      </c>
      <c r="P28" s="295">
        <v>0</v>
      </c>
      <c r="Q28" s="295">
        <v>0</v>
      </c>
      <c r="R28" s="295">
        <v>0</v>
      </c>
      <c r="S28" s="295">
        <v>0</v>
      </c>
      <c r="T28" s="295">
        <v>0</v>
      </c>
      <c r="U28" s="295">
        <v>0</v>
      </c>
      <c r="V28" s="296">
        <v>0</v>
      </c>
      <c r="W28" s="295">
        <v>0</v>
      </c>
      <c r="X28" s="295">
        <v>0</v>
      </c>
      <c r="Y28" s="297">
        <v>0</v>
      </c>
    </row>
    <row r="29" spans="1:25" x14ac:dyDescent="0.2">
      <c r="A29" s="298" t="s">
        <v>62</v>
      </c>
      <c r="B29" s="299" t="s">
        <v>63</v>
      </c>
      <c r="C29" s="294">
        <v>0</v>
      </c>
      <c r="D29" s="294">
        <v>0</v>
      </c>
      <c r="E29" s="294">
        <v>0</v>
      </c>
      <c r="F29" s="294">
        <v>0</v>
      </c>
      <c r="G29" s="294">
        <v>0</v>
      </c>
      <c r="H29" s="294">
        <v>2.4</v>
      </c>
      <c r="I29" s="2">
        <v>0</v>
      </c>
      <c r="J29" s="294">
        <v>0</v>
      </c>
      <c r="K29" s="300">
        <v>2.4</v>
      </c>
      <c r="L29" s="297">
        <v>0</v>
      </c>
      <c r="M29" s="292"/>
      <c r="N29" s="314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0</v>
      </c>
      <c r="D30" s="294">
        <v>0</v>
      </c>
      <c r="E30" s="294">
        <v>0</v>
      </c>
      <c r="F30" s="294">
        <v>0</v>
      </c>
      <c r="G30" s="294">
        <v>0</v>
      </c>
      <c r="H30" s="294">
        <v>0.1</v>
      </c>
      <c r="I30" s="2">
        <v>0</v>
      </c>
      <c r="J30" s="294">
        <v>0</v>
      </c>
      <c r="K30" s="300">
        <v>0.1</v>
      </c>
      <c r="L30" s="297">
        <v>0</v>
      </c>
      <c r="M30" s="292"/>
      <c r="N30" s="314">
        <v>606</v>
      </c>
      <c r="O30" s="294" t="s">
        <v>173</v>
      </c>
      <c r="P30" s="295">
        <v>305.2</v>
      </c>
      <c r="Q30" s="295">
        <v>0</v>
      </c>
      <c r="R30" s="295">
        <v>0</v>
      </c>
      <c r="S30" s="295">
        <v>0</v>
      </c>
      <c r="T30" s="295">
        <v>305.2</v>
      </c>
      <c r="U30" s="295">
        <v>456.1</v>
      </c>
      <c r="V30" s="296">
        <v>0.66915150186362637</v>
      </c>
      <c r="W30" s="295">
        <v>0</v>
      </c>
      <c r="X30" s="295">
        <v>456.1</v>
      </c>
      <c r="Y30" s="297">
        <v>0.66915150186362637</v>
      </c>
    </row>
    <row r="31" spans="1:25" x14ac:dyDescent="0.2">
      <c r="A31" s="298" t="s">
        <v>66</v>
      </c>
      <c r="B31" s="299" t="s">
        <v>67</v>
      </c>
      <c r="C31" s="294">
        <v>0</v>
      </c>
      <c r="D31" s="294">
        <v>0</v>
      </c>
      <c r="E31" s="294">
        <v>0</v>
      </c>
      <c r="F31" s="294">
        <v>0</v>
      </c>
      <c r="G31" s="294">
        <v>0</v>
      </c>
      <c r="H31" s="294">
        <v>0</v>
      </c>
      <c r="I31" s="2">
        <v>0</v>
      </c>
      <c r="J31" s="294">
        <v>0</v>
      </c>
      <c r="K31" s="300">
        <v>0</v>
      </c>
      <c r="L31" s="297">
        <v>0</v>
      </c>
      <c r="M31" s="292"/>
      <c r="N31" s="314">
        <v>607</v>
      </c>
      <c r="O31" s="294" t="s">
        <v>174</v>
      </c>
      <c r="P31" s="295">
        <v>0</v>
      </c>
      <c r="Q31" s="295">
        <v>0</v>
      </c>
      <c r="R31" s="295">
        <v>0</v>
      </c>
      <c r="S31" s="295">
        <v>0</v>
      </c>
      <c r="T31" s="295">
        <v>0</v>
      </c>
      <c r="U31" s="295">
        <v>12.8</v>
      </c>
      <c r="V31" s="296">
        <v>0</v>
      </c>
      <c r="W31" s="295">
        <v>0</v>
      </c>
      <c r="X31" s="295">
        <v>12.8</v>
      </c>
      <c r="Y31" s="297">
        <v>0</v>
      </c>
    </row>
    <row r="32" spans="1:25" x14ac:dyDescent="0.2">
      <c r="A32" s="298" t="s">
        <v>68</v>
      </c>
      <c r="B32" s="299" t="s">
        <v>69</v>
      </c>
      <c r="C32" s="294">
        <v>0</v>
      </c>
      <c r="D32" s="294">
        <v>0</v>
      </c>
      <c r="E32" s="294">
        <v>0</v>
      </c>
      <c r="F32" s="294">
        <v>0</v>
      </c>
      <c r="G32" s="294">
        <v>0</v>
      </c>
      <c r="H32" s="294">
        <v>0</v>
      </c>
      <c r="I32" s="2">
        <v>0</v>
      </c>
      <c r="J32" s="294">
        <v>0</v>
      </c>
      <c r="K32" s="300">
        <v>0</v>
      </c>
      <c r="L32" s="297">
        <v>0</v>
      </c>
      <c r="M32" s="292"/>
      <c r="N32" s="314">
        <v>608</v>
      </c>
      <c r="O32" s="294" t="s">
        <v>175</v>
      </c>
      <c r="P32" s="295">
        <v>0</v>
      </c>
      <c r="Q32" s="295">
        <v>0</v>
      </c>
      <c r="R32" s="295">
        <v>0</v>
      </c>
      <c r="S32" s="295">
        <v>0</v>
      </c>
      <c r="T32" s="295">
        <v>0</v>
      </c>
      <c r="U32" s="295">
        <v>0</v>
      </c>
      <c r="V32" s="296">
        <v>0</v>
      </c>
      <c r="W32" s="295">
        <v>0</v>
      </c>
      <c r="X32" s="295">
        <v>0</v>
      </c>
      <c r="Y32" s="297">
        <v>0</v>
      </c>
    </row>
    <row r="33" spans="1:25" x14ac:dyDescent="0.2">
      <c r="A33" s="298" t="s">
        <v>70</v>
      </c>
      <c r="B33" s="299" t="s">
        <v>71</v>
      </c>
      <c r="C33" s="294">
        <v>0</v>
      </c>
      <c r="D33" s="294">
        <v>0</v>
      </c>
      <c r="E33" s="294">
        <v>0</v>
      </c>
      <c r="F33" s="294">
        <v>0</v>
      </c>
      <c r="G33" s="294">
        <v>0</v>
      </c>
      <c r="H33" s="294">
        <v>0</v>
      </c>
      <c r="I33" s="2">
        <v>0</v>
      </c>
      <c r="J33" s="294">
        <v>0</v>
      </c>
      <c r="K33" s="300">
        <v>0</v>
      </c>
      <c r="L33" s="297">
        <v>0</v>
      </c>
      <c r="M33" s="292"/>
      <c r="N33" s="314">
        <v>609</v>
      </c>
      <c r="O33" s="294" t="s">
        <v>176</v>
      </c>
      <c r="P33" s="295">
        <v>19</v>
      </c>
      <c r="Q33" s="295">
        <v>3.7</v>
      </c>
      <c r="R33" s="295">
        <v>0</v>
      </c>
      <c r="S33" s="295">
        <v>0</v>
      </c>
      <c r="T33" s="295">
        <v>15.3</v>
      </c>
      <c r="U33" s="295">
        <v>46.300000000000004</v>
      </c>
      <c r="V33" s="296">
        <v>0.41036717062634986</v>
      </c>
      <c r="W33" s="295">
        <v>0</v>
      </c>
      <c r="X33" s="295">
        <v>46.300000000000004</v>
      </c>
      <c r="Y33" s="297">
        <v>0.41036717062634986</v>
      </c>
    </row>
    <row r="34" spans="1:25" x14ac:dyDescent="0.2">
      <c r="A34" s="298" t="s">
        <v>72</v>
      </c>
      <c r="B34" s="299" t="s">
        <v>73</v>
      </c>
      <c r="C34" s="294">
        <v>0.2</v>
      </c>
      <c r="D34" s="294">
        <v>0</v>
      </c>
      <c r="E34" s="294">
        <v>0</v>
      </c>
      <c r="F34" s="294">
        <v>0</v>
      </c>
      <c r="G34" s="294">
        <v>0.2</v>
      </c>
      <c r="H34" s="294">
        <v>6.1</v>
      </c>
      <c r="I34" s="2">
        <v>3.2786885245901641E-2</v>
      </c>
      <c r="J34" s="294">
        <v>0</v>
      </c>
      <c r="K34" s="300">
        <v>6.1</v>
      </c>
      <c r="L34" s="297">
        <v>3.2786885245901641E-2</v>
      </c>
      <c r="M34" s="292"/>
      <c r="N34" s="314">
        <v>610</v>
      </c>
      <c r="O34" s="294" t="s">
        <v>177</v>
      </c>
      <c r="P34" s="295">
        <v>0</v>
      </c>
      <c r="Q34" s="295">
        <v>0</v>
      </c>
      <c r="R34" s="295">
        <v>0</v>
      </c>
      <c r="S34" s="295">
        <v>0</v>
      </c>
      <c r="T34" s="295">
        <v>0</v>
      </c>
      <c r="U34" s="295">
        <v>0</v>
      </c>
      <c r="V34" s="296">
        <v>0</v>
      </c>
      <c r="W34" s="295">
        <v>0</v>
      </c>
      <c r="X34" s="295">
        <v>0</v>
      </c>
      <c r="Y34" s="297">
        <v>0</v>
      </c>
    </row>
    <row r="35" spans="1:25" x14ac:dyDescent="0.2">
      <c r="A35" s="298" t="s">
        <v>74</v>
      </c>
      <c r="B35" s="299" t="s">
        <v>75</v>
      </c>
      <c r="C35" s="294">
        <v>0.5</v>
      </c>
      <c r="D35" s="294">
        <v>0</v>
      </c>
      <c r="E35" s="294">
        <v>0</v>
      </c>
      <c r="F35" s="294">
        <v>0</v>
      </c>
      <c r="G35" s="294">
        <v>0.5</v>
      </c>
      <c r="H35" s="294">
        <v>52.1</v>
      </c>
      <c r="I35" s="2">
        <v>9.5969289827255271E-3</v>
      </c>
      <c r="J35" s="294">
        <v>0</v>
      </c>
      <c r="K35" s="300">
        <v>52.1</v>
      </c>
      <c r="L35" s="297">
        <v>9.5969289827255271E-3</v>
      </c>
      <c r="M35" s="292"/>
      <c r="N35" s="314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</row>
    <row r="36" spans="1:25" x14ac:dyDescent="0.2">
      <c r="A36" s="298" t="s">
        <v>76</v>
      </c>
      <c r="B36" s="299" t="s">
        <v>77</v>
      </c>
      <c r="C36" s="294">
        <v>0</v>
      </c>
      <c r="D36" s="294">
        <v>0</v>
      </c>
      <c r="E36" s="294">
        <v>0</v>
      </c>
      <c r="F36" s="294">
        <v>0</v>
      </c>
      <c r="G36" s="294">
        <v>0</v>
      </c>
      <c r="H36" s="294">
        <v>0</v>
      </c>
      <c r="I36" s="2">
        <v>0</v>
      </c>
      <c r="J36" s="294">
        <v>0</v>
      </c>
      <c r="K36" s="300">
        <v>0</v>
      </c>
      <c r="L36" s="297">
        <v>0</v>
      </c>
      <c r="M36" s="292"/>
      <c r="N36" s="314">
        <v>702</v>
      </c>
      <c r="O36" s="294" t="s">
        <v>179</v>
      </c>
      <c r="P36" s="295">
        <v>0</v>
      </c>
      <c r="Q36" s="295">
        <v>0</v>
      </c>
      <c r="R36" s="295">
        <v>0</v>
      </c>
      <c r="S36" s="295">
        <v>0</v>
      </c>
      <c r="T36" s="295">
        <v>0</v>
      </c>
      <c r="U36" s="295">
        <v>0</v>
      </c>
      <c r="V36" s="296">
        <v>0</v>
      </c>
      <c r="W36" s="295">
        <v>0</v>
      </c>
      <c r="X36" s="295">
        <v>0</v>
      </c>
      <c r="Y36" s="297">
        <v>0</v>
      </c>
    </row>
    <row r="37" spans="1:25" x14ac:dyDescent="0.2">
      <c r="A37" s="298" t="s">
        <v>78</v>
      </c>
      <c r="B37" s="299" t="s">
        <v>79</v>
      </c>
      <c r="C37" s="294">
        <v>0</v>
      </c>
      <c r="D37" s="294">
        <v>0</v>
      </c>
      <c r="E37" s="294">
        <v>0</v>
      </c>
      <c r="F37" s="294">
        <v>0</v>
      </c>
      <c r="G37" s="294">
        <v>0</v>
      </c>
      <c r="H37" s="294">
        <v>0</v>
      </c>
      <c r="I37" s="2">
        <v>0</v>
      </c>
      <c r="J37" s="294">
        <v>0</v>
      </c>
      <c r="K37" s="300">
        <v>0</v>
      </c>
      <c r="L37" s="297">
        <v>0</v>
      </c>
      <c r="M37" s="292"/>
      <c r="N37" s="314">
        <v>703</v>
      </c>
      <c r="O37" s="294" t="s">
        <v>180</v>
      </c>
      <c r="P37" s="295">
        <v>12.4</v>
      </c>
      <c r="Q37" s="295">
        <v>4.9000000000000004</v>
      </c>
      <c r="R37" s="295">
        <v>0</v>
      </c>
      <c r="S37" s="295">
        <v>0</v>
      </c>
      <c r="T37" s="295">
        <v>7.5</v>
      </c>
      <c r="U37" s="295">
        <v>31.299999999999997</v>
      </c>
      <c r="V37" s="296">
        <v>0.39616613418530355</v>
      </c>
      <c r="W37" s="295">
        <v>0</v>
      </c>
      <c r="X37" s="295">
        <v>31.299999999999997</v>
      </c>
      <c r="Y37" s="297">
        <v>0.39616613418530355</v>
      </c>
    </row>
    <row r="38" spans="1:25" x14ac:dyDescent="0.2">
      <c r="A38" s="298" t="s">
        <v>80</v>
      </c>
      <c r="B38" s="299" t="s">
        <v>81</v>
      </c>
      <c r="C38" s="294">
        <v>0</v>
      </c>
      <c r="D38" s="294">
        <v>0</v>
      </c>
      <c r="E38" s="294">
        <v>0</v>
      </c>
      <c r="F38" s="294">
        <v>0</v>
      </c>
      <c r="G38" s="294">
        <v>0</v>
      </c>
      <c r="H38" s="294">
        <v>0</v>
      </c>
      <c r="I38" s="2">
        <v>0</v>
      </c>
      <c r="J38" s="294">
        <v>0</v>
      </c>
      <c r="K38" s="300">
        <v>0</v>
      </c>
      <c r="L38" s="297">
        <v>0</v>
      </c>
      <c r="M38" s="292"/>
      <c r="N38" s="314">
        <v>704</v>
      </c>
      <c r="O38" s="294" t="s">
        <v>181</v>
      </c>
      <c r="P38" s="295">
        <v>0</v>
      </c>
      <c r="Q38" s="295">
        <v>0</v>
      </c>
      <c r="R38" s="295">
        <v>0</v>
      </c>
      <c r="S38" s="295">
        <v>0</v>
      </c>
      <c r="T38" s="295">
        <v>0</v>
      </c>
      <c r="U38" s="295">
        <v>0</v>
      </c>
      <c r="V38" s="296">
        <v>0</v>
      </c>
      <c r="W38" s="295">
        <v>0</v>
      </c>
      <c r="X38" s="295">
        <v>0</v>
      </c>
      <c r="Y38" s="297">
        <v>0</v>
      </c>
    </row>
    <row r="39" spans="1:25" x14ac:dyDescent="0.2">
      <c r="A39" s="298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314">
        <v>705</v>
      </c>
      <c r="O39" s="294" t="s">
        <v>182</v>
      </c>
      <c r="P39" s="295">
        <v>0</v>
      </c>
      <c r="Q39" s="295">
        <v>0</v>
      </c>
      <c r="R39" s="295">
        <v>0</v>
      </c>
      <c r="S39" s="295">
        <v>0</v>
      </c>
      <c r="T39" s="295">
        <v>0</v>
      </c>
      <c r="U39" s="295">
        <v>0</v>
      </c>
      <c r="V39" s="296">
        <v>0</v>
      </c>
      <c r="W39" s="295">
        <v>0</v>
      </c>
      <c r="X39" s="295">
        <v>0</v>
      </c>
      <c r="Y39" s="297">
        <v>0</v>
      </c>
    </row>
    <row r="40" spans="1:25" x14ac:dyDescent="0.2">
      <c r="A40" s="298" t="s">
        <v>84</v>
      </c>
      <c r="B40" s="299" t="s">
        <v>85</v>
      </c>
      <c r="C40" s="294">
        <v>0</v>
      </c>
      <c r="D40" s="294">
        <v>0</v>
      </c>
      <c r="E40" s="294">
        <v>0</v>
      </c>
      <c r="F40" s="294">
        <v>0</v>
      </c>
      <c r="G40" s="294">
        <v>0</v>
      </c>
      <c r="H40" s="294">
        <v>2.6</v>
      </c>
      <c r="I40" s="2">
        <v>0</v>
      </c>
      <c r="J40" s="294">
        <v>0</v>
      </c>
      <c r="K40" s="300">
        <v>2.6</v>
      </c>
      <c r="L40" s="297">
        <v>0</v>
      </c>
      <c r="M40" s="292"/>
      <c r="N40" s="314">
        <v>706</v>
      </c>
      <c r="O40" s="294" t="s">
        <v>183</v>
      </c>
      <c r="P40" s="295">
        <v>3.3</v>
      </c>
      <c r="Q40" s="295">
        <v>2.1</v>
      </c>
      <c r="R40" s="295">
        <v>0</v>
      </c>
      <c r="S40" s="295">
        <v>0</v>
      </c>
      <c r="T40" s="295">
        <v>1.1999999999999997</v>
      </c>
      <c r="U40" s="295">
        <v>3.3</v>
      </c>
      <c r="V40" s="296">
        <v>1</v>
      </c>
      <c r="W40" s="295">
        <v>0</v>
      </c>
      <c r="X40" s="295">
        <v>3.3</v>
      </c>
      <c r="Y40" s="297">
        <v>1</v>
      </c>
    </row>
    <row r="41" spans="1:25" x14ac:dyDescent="0.2">
      <c r="A41" s="298" t="s">
        <v>86</v>
      </c>
      <c r="B41" s="299" t="s">
        <v>87</v>
      </c>
      <c r="C41" s="294">
        <v>0</v>
      </c>
      <c r="D41" s="294">
        <v>0</v>
      </c>
      <c r="E41" s="294">
        <v>0</v>
      </c>
      <c r="F41" s="294">
        <v>0</v>
      </c>
      <c r="G41" s="294">
        <v>0</v>
      </c>
      <c r="H41" s="294">
        <v>0</v>
      </c>
      <c r="I41" s="2">
        <v>0</v>
      </c>
      <c r="J41" s="294">
        <v>0</v>
      </c>
      <c r="K41" s="300">
        <v>0</v>
      </c>
      <c r="L41" s="297">
        <v>0</v>
      </c>
      <c r="M41" s="292"/>
      <c r="N41" s="314">
        <v>707</v>
      </c>
      <c r="O41" s="294" t="s">
        <v>184</v>
      </c>
      <c r="P41" s="295">
        <v>0</v>
      </c>
      <c r="Q41" s="295">
        <v>0</v>
      </c>
      <c r="R41" s="295">
        <v>0</v>
      </c>
      <c r="S41" s="295">
        <v>0</v>
      </c>
      <c r="T41" s="295">
        <v>0</v>
      </c>
      <c r="U41" s="295">
        <v>0</v>
      </c>
      <c r="V41" s="296">
        <v>0</v>
      </c>
      <c r="W41" s="295">
        <v>0</v>
      </c>
      <c r="X41" s="295">
        <v>0</v>
      </c>
      <c r="Y41" s="297">
        <v>0</v>
      </c>
    </row>
    <row r="42" spans="1:25" x14ac:dyDescent="0.2">
      <c r="A42" s="298" t="s">
        <v>88</v>
      </c>
      <c r="B42" s="299" t="s">
        <v>89</v>
      </c>
      <c r="C42" s="294">
        <v>0</v>
      </c>
      <c r="D42" s="294">
        <v>0</v>
      </c>
      <c r="E42" s="294">
        <v>0</v>
      </c>
      <c r="F42" s="294">
        <v>0</v>
      </c>
      <c r="G42" s="294">
        <v>0</v>
      </c>
      <c r="H42" s="294">
        <v>0</v>
      </c>
      <c r="I42" s="2">
        <v>0</v>
      </c>
      <c r="J42" s="294">
        <v>0</v>
      </c>
      <c r="K42" s="300">
        <v>0</v>
      </c>
      <c r="L42" s="297">
        <v>0</v>
      </c>
      <c r="M42" s="292"/>
      <c r="N42" s="314">
        <v>708</v>
      </c>
      <c r="O42" s="294" t="s">
        <v>185</v>
      </c>
      <c r="P42" s="295">
        <v>47.9</v>
      </c>
      <c r="Q42" s="295">
        <v>24.8</v>
      </c>
      <c r="R42" s="295">
        <v>0</v>
      </c>
      <c r="S42" s="295">
        <v>0</v>
      </c>
      <c r="T42" s="295">
        <v>23.099999999999998</v>
      </c>
      <c r="U42" s="295">
        <v>61.3</v>
      </c>
      <c r="V42" s="296">
        <v>0.78140293637846658</v>
      </c>
      <c r="W42" s="295">
        <v>0</v>
      </c>
      <c r="X42" s="295">
        <v>61.3</v>
      </c>
      <c r="Y42" s="297">
        <v>0.78140293637846658</v>
      </c>
    </row>
    <row r="43" spans="1:25" x14ac:dyDescent="0.2">
      <c r="A43" s="298" t="s">
        <v>90</v>
      </c>
      <c r="B43" s="299" t="s">
        <v>91</v>
      </c>
      <c r="C43" s="294">
        <v>0</v>
      </c>
      <c r="D43" s="294">
        <v>0</v>
      </c>
      <c r="E43" s="294">
        <v>0</v>
      </c>
      <c r="F43" s="294">
        <v>0</v>
      </c>
      <c r="G43" s="294">
        <v>0</v>
      </c>
      <c r="H43" s="294">
        <v>0</v>
      </c>
      <c r="I43" s="2">
        <v>0</v>
      </c>
      <c r="J43" s="294">
        <v>0</v>
      </c>
      <c r="K43" s="300">
        <v>0</v>
      </c>
      <c r="L43" s="297">
        <v>0</v>
      </c>
      <c r="M43" s="292"/>
      <c r="N43" s="314">
        <v>709</v>
      </c>
      <c r="O43" s="294" t="s">
        <v>186</v>
      </c>
      <c r="P43" s="295">
        <v>0</v>
      </c>
      <c r="Q43" s="295">
        <v>0</v>
      </c>
      <c r="R43" s="295">
        <v>0</v>
      </c>
      <c r="S43" s="295">
        <v>0</v>
      </c>
      <c r="T43" s="295">
        <v>0</v>
      </c>
      <c r="U43" s="295">
        <v>0</v>
      </c>
      <c r="V43" s="296">
        <v>0</v>
      </c>
      <c r="W43" s="295">
        <v>0</v>
      </c>
      <c r="X43" s="295">
        <v>0</v>
      </c>
      <c r="Y43" s="297">
        <v>0</v>
      </c>
    </row>
    <row r="44" spans="1:25" x14ac:dyDescent="0.2">
      <c r="A44" s="298" t="s">
        <v>92</v>
      </c>
      <c r="B44" s="299" t="s">
        <v>93</v>
      </c>
      <c r="C44" s="294">
        <v>0</v>
      </c>
      <c r="D44" s="294">
        <v>0</v>
      </c>
      <c r="E44" s="294">
        <v>0</v>
      </c>
      <c r="F44" s="294">
        <v>0</v>
      </c>
      <c r="G44" s="294">
        <v>0</v>
      </c>
      <c r="H44" s="294">
        <v>0</v>
      </c>
      <c r="I44" s="2">
        <v>0</v>
      </c>
      <c r="J44" s="294">
        <v>0</v>
      </c>
      <c r="K44" s="300">
        <v>0</v>
      </c>
      <c r="L44" s="297">
        <v>0</v>
      </c>
      <c r="M44" s="292"/>
      <c r="N44" s="314">
        <v>710</v>
      </c>
      <c r="O44" s="294" t="s">
        <v>187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96">
        <v>0</v>
      </c>
      <c r="W44" s="295">
        <v>0</v>
      </c>
      <c r="X44" s="295">
        <v>0</v>
      </c>
      <c r="Y44" s="297">
        <v>0</v>
      </c>
    </row>
    <row r="45" spans="1:25" x14ac:dyDescent="0.2">
      <c r="A45" s="298" t="s">
        <v>94</v>
      </c>
      <c r="B45" s="299" t="s">
        <v>95</v>
      </c>
      <c r="C45" s="294">
        <v>0</v>
      </c>
      <c r="D45" s="294">
        <v>0</v>
      </c>
      <c r="E45" s="294">
        <v>0</v>
      </c>
      <c r="F45" s="294">
        <v>0</v>
      </c>
      <c r="G45" s="294">
        <v>0</v>
      </c>
      <c r="H45" s="294">
        <v>0</v>
      </c>
      <c r="I45" s="2">
        <v>0</v>
      </c>
      <c r="J45" s="294">
        <v>0</v>
      </c>
      <c r="K45" s="300">
        <v>0</v>
      </c>
      <c r="L45" s="297">
        <v>0</v>
      </c>
      <c r="M45" s="292"/>
      <c r="N45" s="314">
        <v>801</v>
      </c>
      <c r="O45" s="294" t="s">
        <v>43</v>
      </c>
      <c r="P45" s="295">
        <v>7.6999999999999993</v>
      </c>
      <c r="Q45" s="295">
        <v>1</v>
      </c>
      <c r="R45" s="295">
        <v>0</v>
      </c>
      <c r="S45" s="295">
        <v>0</v>
      </c>
      <c r="T45" s="295">
        <v>6.7</v>
      </c>
      <c r="U45" s="295">
        <v>17.399999999999999</v>
      </c>
      <c r="V45" s="296">
        <v>0.44252873563218392</v>
      </c>
      <c r="W45" s="295">
        <v>0.5</v>
      </c>
      <c r="X45" s="295">
        <v>16.899999999999999</v>
      </c>
      <c r="Y45" s="297">
        <v>0.45562130177514792</v>
      </c>
    </row>
    <row r="46" spans="1:25" x14ac:dyDescent="0.2">
      <c r="A46" s="298" t="s">
        <v>96</v>
      </c>
      <c r="B46" s="299" t="s">
        <v>97</v>
      </c>
      <c r="C46" s="294">
        <v>0</v>
      </c>
      <c r="D46" s="294">
        <v>0</v>
      </c>
      <c r="E46" s="294">
        <v>0</v>
      </c>
      <c r="F46" s="294">
        <v>0</v>
      </c>
      <c r="G46" s="294">
        <v>0</v>
      </c>
      <c r="H46" s="294">
        <v>0.4</v>
      </c>
      <c r="I46" s="2">
        <v>0</v>
      </c>
      <c r="J46" s="294">
        <v>0</v>
      </c>
      <c r="K46" s="300">
        <v>0.4</v>
      </c>
      <c r="L46" s="297">
        <v>0</v>
      </c>
      <c r="M46" s="292"/>
      <c r="N46" s="314">
        <v>802</v>
      </c>
      <c r="O46" s="294" t="s">
        <v>11</v>
      </c>
      <c r="P46" s="295">
        <v>0</v>
      </c>
      <c r="Q46" s="295">
        <v>0</v>
      </c>
      <c r="R46" s="295">
        <v>0</v>
      </c>
      <c r="S46" s="295">
        <v>0</v>
      </c>
      <c r="T46" s="295">
        <v>0</v>
      </c>
      <c r="U46" s="295">
        <v>0</v>
      </c>
      <c r="V46" s="296">
        <v>0</v>
      </c>
      <c r="W46" s="295">
        <v>0</v>
      </c>
      <c r="X46" s="295">
        <v>0</v>
      </c>
      <c r="Y46" s="297">
        <v>0</v>
      </c>
    </row>
    <row r="47" spans="1:25" x14ac:dyDescent="0.2">
      <c r="A47" s="298" t="s">
        <v>98</v>
      </c>
      <c r="B47" s="299" t="s">
        <v>99</v>
      </c>
      <c r="C47" s="294">
        <v>0</v>
      </c>
      <c r="D47" s="294">
        <v>0</v>
      </c>
      <c r="E47" s="294">
        <v>0</v>
      </c>
      <c r="F47" s="294">
        <v>0</v>
      </c>
      <c r="G47" s="294">
        <v>0</v>
      </c>
      <c r="H47" s="294">
        <v>0</v>
      </c>
      <c r="I47" s="2">
        <v>0</v>
      </c>
      <c r="J47" s="294">
        <v>0</v>
      </c>
      <c r="K47" s="300">
        <v>0</v>
      </c>
      <c r="L47" s="297">
        <v>0</v>
      </c>
      <c r="M47" s="292"/>
      <c r="N47" s="314">
        <v>901</v>
      </c>
      <c r="O47" s="294" t="s">
        <v>188</v>
      </c>
      <c r="P47" s="295">
        <v>0</v>
      </c>
      <c r="Q47" s="295">
        <v>0</v>
      </c>
      <c r="R47" s="295">
        <v>0</v>
      </c>
      <c r="S47" s="295">
        <v>0</v>
      </c>
      <c r="T47" s="295">
        <v>0</v>
      </c>
      <c r="U47" s="295">
        <v>0</v>
      </c>
      <c r="V47" s="296">
        <v>0</v>
      </c>
      <c r="W47" s="295">
        <v>0</v>
      </c>
      <c r="X47" s="295">
        <v>0</v>
      </c>
      <c r="Y47" s="297">
        <v>0</v>
      </c>
    </row>
    <row r="48" spans="1:25" x14ac:dyDescent="0.2">
      <c r="A48" s="298" t="s">
        <v>100</v>
      </c>
      <c r="B48" s="299" t="s">
        <v>101</v>
      </c>
      <c r="C48" s="294">
        <v>0.6</v>
      </c>
      <c r="D48" s="294">
        <v>0.8</v>
      </c>
      <c r="E48" s="294">
        <v>0</v>
      </c>
      <c r="F48" s="294">
        <v>1.3</v>
      </c>
      <c r="G48" s="294">
        <v>-1.5</v>
      </c>
      <c r="H48" s="294">
        <v>61.3</v>
      </c>
      <c r="I48" s="2">
        <v>9.7879282218597072E-3</v>
      </c>
      <c r="J48" s="294">
        <v>9.5</v>
      </c>
      <c r="K48" s="300">
        <v>51.8</v>
      </c>
      <c r="L48" s="297">
        <v>1.1583011583011582E-2</v>
      </c>
      <c r="M48" s="292"/>
      <c r="N48" s="314">
        <v>902</v>
      </c>
      <c r="O48" s="294" t="s">
        <v>189</v>
      </c>
      <c r="P48" s="295">
        <v>0</v>
      </c>
      <c r="Q48" s="295">
        <v>0</v>
      </c>
      <c r="R48" s="295">
        <v>0</v>
      </c>
      <c r="S48" s="295">
        <v>0</v>
      </c>
      <c r="T48" s="295">
        <v>0</v>
      </c>
      <c r="U48" s="295">
        <v>0</v>
      </c>
      <c r="V48" s="296">
        <v>0</v>
      </c>
      <c r="W48" s="295">
        <v>0</v>
      </c>
      <c r="X48" s="295">
        <v>0</v>
      </c>
      <c r="Y48" s="297">
        <v>0</v>
      </c>
    </row>
    <row r="49" spans="1:25" x14ac:dyDescent="0.2">
      <c r="A49" s="298" t="s">
        <v>102</v>
      </c>
      <c r="B49" s="299" t="s">
        <v>103</v>
      </c>
      <c r="C49" s="294">
        <v>0</v>
      </c>
      <c r="D49" s="294">
        <v>0</v>
      </c>
      <c r="E49" s="294">
        <v>0</v>
      </c>
      <c r="F49" s="294">
        <v>0</v>
      </c>
      <c r="G49" s="294">
        <v>0</v>
      </c>
      <c r="H49" s="294">
        <v>54.4</v>
      </c>
      <c r="I49" s="2">
        <v>0</v>
      </c>
      <c r="J49" s="294">
        <v>0</v>
      </c>
      <c r="K49" s="300">
        <v>54.4</v>
      </c>
      <c r="L49" s="297">
        <v>0</v>
      </c>
      <c r="M49" s="292"/>
      <c r="N49" s="314">
        <v>903</v>
      </c>
      <c r="O49" s="294" t="s">
        <v>190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6">
        <v>0</v>
      </c>
      <c r="W49" s="295">
        <v>0</v>
      </c>
      <c r="X49" s="295">
        <v>0</v>
      </c>
      <c r="Y49" s="297">
        <v>0</v>
      </c>
    </row>
    <row r="50" spans="1:25" x14ac:dyDescent="0.2">
      <c r="A50" s="298" t="s">
        <v>104</v>
      </c>
      <c r="B50" s="299" t="s">
        <v>105</v>
      </c>
      <c r="C50" s="294">
        <v>0</v>
      </c>
      <c r="D50" s="294">
        <v>0</v>
      </c>
      <c r="E50" s="294">
        <v>0</v>
      </c>
      <c r="F50" s="294">
        <v>0</v>
      </c>
      <c r="G50" s="294">
        <v>0</v>
      </c>
      <c r="H50" s="294">
        <v>0</v>
      </c>
      <c r="I50" s="2">
        <v>0</v>
      </c>
      <c r="J50" s="294">
        <v>0</v>
      </c>
      <c r="K50" s="300">
        <v>0</v>
      </c>
      <c r="L50" s="297">
        <v>0</v>
      </c>
      <c r="M50" s="292"/>
      <c r="N50" s="314">
        <v>904</v>
      </c>
      <c r="O50" s="294" t="s">
        <v>191</v>
      </c>
      <c r="P50" s="295">
        <v>0</v>
      </c>
      <c r="Q50" s="295">
        <v>0</v>
      </c>
      <c r="R50" s="295">
        <v>0</v>
      </c>
      <c r="S50" s="295">
        <v>0</v>
      </c>
      <c r="T50" s="295">
        <v>0</v>
      </c>
      <c r="U50" s="295">
        <v>0</v>
      </c>
      <c r="V50" s="296">
        <v>0</v>
      </c>
      <c r="W50" s="295">
        <v>0</v>
      </c>
      <c r="X50" s="295">
        <v>0</v>
      </c>
      <c r="Y50" s="297">
        <v>0</v>
      </c>
    </row>
    <row r="51" spans="1:25" x14ac:dyDescent="0.2">
      <c r="A51" s="298" t="s">
        <v>106</v>
      </c>
      <c r="B51" s="299" t="s">
        <v>107</v>
      </c>
      <c r="C51" s="294">
        <v>0</v>
      </c>
      <c r="D51" s="294">
        <v>0</v>
      </c>
      <c r="E51" s="294">
        <v>0</v>
      </c>
      <c r="F51" s="294">
        <v>0</v>
      </c>
      <c r="G51" s="294">
        <v>0</v>
      </c>
      <c r="H51" s="294">
        <v>12.8</v>
      </c>
      <c r="I51" s="2">
        <v>0</v>
      </c>
      <c r="J51" s="294">
        <v>0</v>
      </c>
      <c r="K51" s="300">
        <v>12.8</v>
      </c>
      <c r="L51" s="297">
        <v>0</v>
      </c>
      <c r="M51" s="292"/>
      <c r="N51" s="314">
        <v>905</v>
      </c>
      <c r="O51" s="294" t="s">
        <v>192</v>
      </c>
      <c r="P51" s="295">
        <v>0</v>
      </c>
      <c r="Q51" s="295">
        <v>0</v>
      </c>
      <c r="R51" s="295">
        <v>0</v>
      </c>
      <c r="S51" s="295">
        <v>0</v>
      </c>
      <c r="T51" s="295">
        <v>0</v>
      </c>
      <c r="U51" s="295">
        <v>0</v>
      </c>
      <c r="V51" s="296">
        <v>0</v>
      </c>
      <c r="W51" s="295">
        <v>0</v>
      </c>
      <c r="X51" s="295">
        <v>0</v>
      </c>
      <c r="Y51" s="297">
        <v>0</v>
      </c>
    </row>
    <row r="52" spans="1:25" x14ac:dyDescent="0.2">
      <c r="A52" s="298" t="s">
        <v>108</v>
      </c>
      <c r="B52" s="299" t="s">
        <v>109</v>
      </c>
      <c r="C52" s="294">
        <v>0</v>
      </c>
      <c r="D52" s="294">
        <v>0</v>
      </c>
      <c r="E52" s="294">
        <v>0</v>
      </c>
      <c r="F52" s="294">
        <v>0</v>
      </c>
      <c r="G52" s="294">
        <v>0</v>
      </c>
      <c r="H52" s="294">
        <v>114.5</v>
      </c>
      <c r="I52" s="2">
        <v>0</v>
      </c>
      <c r="J52" s="294">
        <v>114.5</v>
      </c>
      <c r="K52" s="300">
        <v>0</v>
      </c>
      <c r="L52" s="297">
        <v>0</v>
      </c>
      <c r="M52" s="292"/>
      <c r="N52" s="314">
        <v>1001</v>
      </c>
      <c r="O52" s="294" t="s">
        <v>193</v>
      </c>
      <c r="P52" s="295">
        <v>0</v>
      </c>
      <c r="Q52" s="295">
        <v>0</v>
      </c>
      <c r="R52" s="295">
        <v>0</v>
      </c>
      <c r="S52" s="295">
        <v>0</v>
      </c>
      <c r="T52" s="295">
        <v>0</v>
      </c>
      <c r="U52" s="295">
        <v>0</v>
      </c>
      <c r="V52" s="296">
        <v>0</v>
      </c>
      <c r="W52" s="295">
        <v>0</v>
      </c>
      <c r="X52" s="295">
        <v>0</v>
      </c>
      <c r="Y52" s="297">
        <v>0</v>
      </c>
    </row>
    <row r="53" spans="1:25" x14ac:dyDescent="0.2">
      <c r="A53" s="298" t="s">
        <v>110</v>
      </c>
      <c r="B53" s="299" t="s">
        <v>111</v>
      </c>
      <c r="C53" s="294">
        <v>0</v>
      </c>
      <c r="D53" s="294">
        <v>0.1</v>
      </c>
      <c r="E53" s="294">
        <v>0</v>
      </c>
      <c r="F53" s="294">
        <v>0</v>
      </c>
      <c r="G53" s="294">
        <v>-0.1</v>
      </c>
      <c r="H53" s="294">
        <v>1.6</v>
      </c>
      <c r="I53" s="2">
        <v>0</v>
      </c>
      <c r="J53" s="294">
        <v>0</v>
      </c>
      <c r="K53" s="300">
        <v>1.6</v>
      </c>
      <c r="L53" s="297">
        <v>0</v>
      </c>
      <c r="M53" s="292"/>
      <c r="N53" s="314">
        <v>1002</v>
      </c>
      <c r="O53" s="294" t="s">
        <v>194</v>
      </c>
      <c r="P53" s="295">
        <v>0</v>
      </c>
      <c r="Q53" s="295">
        <v>0</v>
      </c>
      <c r="R53" s="295">
        <v>0</v>
      </c>
      <c r="S53" s="295">
        <v>0</v>
      </c>
      <c r="T53" s="295">
        <v>0</v>
      </c>
      <c r="U53" s="295">
        <v>0</v>
      </c>
      <c r="V53" s="296">
        <v>0</v>
      </c>
      <c r="W53" s="295">
        <v>0</v>
      </c>
      <c r="X53" s="295">
        <v>0</v>
      </c>
      <c r="Y53" s="297">
        <v>0</v>
      </c>
    </row>
    <row r="54" spans="1:25" x14ac:dyDescent="0.2">
      <c r="A54" s="298" t="s">
        <v>112</v>
      </c>
      <c r="B54" s="299" t="s">
        <v>113</v>
      </c>
      <c r="C54" s="294">
        <v>0</v>
      </c>
      <c r="D54" s="294">
        <v>0</v>
      </c>
      <c r="E54" s="294">
        <v>0</v>
      </c>
      <c r="F54" s="294">
        <v>0</v>
      </c>
      <c r="G54" s="294">
        <v>0</v>
      </c>
      <c r="H54" s="294">
        <v>0</v>
      </c>
      <c r="I54" s="2">
        <v>0</v>
      </c>
      <c r="J54" s="294">
        <v>0</v>
      </c>
      <c r="K54" s="300">
        <v>0</v>
      </c>
      <c r="L54" s="297">
        <v>0</v>
      </c>
      <c r="M54" s="292"/>
      <c r="N54" s="314">
        <v>1003</v>
      </c>
      <c r="O54" s="294" t="s">
        <v>195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96">
        <v>0</v>
      </c>
      <c r="W54" s="295">
        <v>0</v>
      </c>
      <c r="X54" s="295">
        <v>0</v>
      </c>
      <c r="Y54" s="297">
        <v>0</v>
      </c>
    </row>
    <row r="55" spans="1:25" x14ac:dyDescent="0.2">
      <c r="A55" s="298" t="s">
        <v>114</v>
      </c>
      <c r="B55" s="299" t="s">
        <v>115</v>
      </c>
      <c r="C55" s="294">
        <v>3.3</v>
      </c>
      <c r="D55" s="294">
        <v>2.1</v>
      </c>
      <c r="E55" s="294">
        <v>0</v>
      </c>
      <c r="F55" s="294">
        <v>0</v>
      </c>
      <c r="G55" s="294">
        <v>1.1999999999999997</v>
      </c>
      <c r="H55" s="294">
        <v>3.3</v>
      </c>
      <c r="I55" s="2">
        <v>1</v>
      </c>
      <c r="J55" s="294">
        <v>0</v>
      </c>
      <c r="K55" s="300">
        <v>3.3</v>
      </c>
      <c r="L55" s="297">
        <v>1</v>
      </c>
      <c r="M55" s="292"/>
      <c r="N55" s="314">
        <v>1004</v>
      </c>
      <c r="O55" s="294" t="s">
        <v>196</v>
      </c>
      <c r="P55" s="295">
        <v>0</v>
      </c>
      <c r="Q55" s="295">
        <v>0</v>
      </c>
      <c r="R55" s="295">
        <v>0</v>
      </c>
      <c r="S55" s="295">
        <v>0</v>
      </c>
      <c r="T55" s="295">
        <v>0</v>
      </c>
      <c r="U55" s="295">
        <v>0</v>
      </c>
      <c r="V55" s="296">
        <v>0</v>
      </c>
      <c r="W55" s="295">
        <v>0</v>
      </c>
      <c r="X55" s="295">
        <v>0</v>
      </c>
      <c r="Y55" s="297">
        <v>0</v>
      </c>
    </row>
    <row r="56" spans="1:25" x14ac:dyDescent="0.2">
      <c r="A56" s="298" t="s">
        <v>116</v>
      </c>
      <c r="B56" s="299" t="s">
        <v>117</v>
      </c>
      <c r="C56" s="294">
        <v>0</v>
      </c>
      <c r="D56" s="294">
        <v>0</v>
      </c>
      <c r="E56" s="294">
        <v>0</v>
      </c>
      <c r="F56" s="294">
        <v>0</v>
      </c>
      <c r="G56" s="294">
        <v>0</v>
      </c>
      <c r="H56" s="294">
        <v>0</v>
      </c>
      <c r="I56" s="2">
        <v>0</v>
      </c>
      <c r="J56" s="294">
        <v>0</v>
      </c>
      <c r="K56" s="300">
        <v>0</v>
      </c>
      <c r="L56" s="297">
        <v>0</v>
      </c>
      <c r="M56" s="292"/>
      <c r="N56" s="314">
        <v>1005</v>
      </c>
      <c r="O56" s="294" t="s">
        <v>197</v>
      </c>
      <c r="P56" s="295">
        <v>0</v>
      </c>
      <c r="Q56" s="295">
        <v>0</v>
      </c>
      <c r="R56" s="295">
        <v>0</v>
      </c>
      <c r="S56" s="295">
        <v>0</v>
      </c>
      <c r="T56" s="295">
        <v>0</v>
      </c>
      <c r="U56" s="295">
        <v>0</v>
      </c>
      <c r="V56" s="296">
        <v>0</v>
      </c>
      <c r="W56" s="295">
        <v>0</v>
      </c>
      <c r="X56" s="295">
        <v>0</v>
      </c>
      <c r="Y56" s="297">
        <v>0</v>
      </c>
    </row>
    <row r="57" spans="1:25" x14ac:dyDescent="0.2">
      <c r="A57" s="298" t="s">
        <v>118</v>
      </c>
      <c r="B57" s="299" t="s">
        <v>119</v>
      </c>
      <c r="C57" s="294">
        <v>0</v>
      </c>
      <c r="D57" s="294">
        <v>0</v>
      </c>
      <c r="E57" s="294">
        <v>0</v>
      </c>
      <c r="F57" s="294">
        <v>0</v>
      </c>
      <c r="G57" s="294">
        <v>0</v>
      </c>
      <c r="H57" s="294">
        <v>0</v>
      </c>
      <c r="I57" s="2">
        <v>0</v>
      </c>
      <c r="J57" s="294">
        <v>0</v>
      </c>
      <c r="K57" s="300">
        <v>0</v>
      </c>
      <c r="L57" s="297">
        <v>0</v>
      </c>
      <c r="M57" s="292"/>
      <c r="N57" s="314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45.199999999999996</v>
      </c>
      <c r="V57" s="296">
        <v>0</v>
      </c>
      <c r="W57" s="295">
        <v>0</v>
      </c>
      <c r="X57" s="295">
        <v>45.199999999999996</v>
      </c>
      <c r="Y57" s="297">
        <v>0</v>
      </c>
    </row>
    <row r="58" spans="1:25" x14ac:dyDescent="0.2">
      <c r="A58" s="298" t="s">
        <v>120</v>
      </c>
      <c r="B58" s="299" t="s">
        <v>121</v>
      </c>
      <c r="C58" s="294">
        <v>0</v>
      </c>
      <c r="D58" s="294">
        <v>0</v>
      </c>
      <c r="E58" s="294">
        <v>0</v>
      </c>
      <c r="F58" s="294">
        <v>0</v>
      </c>
      <c r="G58" s="294">
        <v>0</v>
      </c>
      <c r="H58" s="294">
        <v>17.600000000000001</v>
      </c>
      <c r="I58" s="2">
        <v>0</v>
      </c>
      <c r="J58" s="294">
        <v>0</v>
      </c>
      <c r="K58" s="300">
        <v>17.600000000000001</v>
      </c>
      <c r="L58" s="297">
        <v>0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0</v>
      </c>
      <c r="D59" s="294">
        <v>0</v>
      </c>
      <c r="E59" s="294">
        <v>0</v>
      </c>
      <c r="F59" s="294">
        <v>0</v>
      </c>
      <c r="G59" s="294">
        <v>0</v>
      </c>
      <c r="H59" s="294">
        <v>0.3</v>
      </c>
      <c r="I59" s="2">
        <v>0</v>
      </c>
      <c r="J59" s="294">
        <v>0</v>
      </c>
      <c r="K59" s="300">
        <v>0.3</v>
      </c>
      <c r="L59" s="297">
        <v>0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315"/>
      <c r="O60" s="301" t="s">
        <v>214</v>
      </c>
      <c r="P60" s="295">
        <v>415.39999999999992</v>
      </c>
      <c r="Q60" s="295">
        <v>41</v>
      </c>
      <c r="R60" s="295">
        <v>0</v>
      </c>
      <c r="S60" s="295">
        <v>24.5</v>
      </c>
      <c r="T60" s="295">
        <v>349.9</v>
      </c>
      <c r="U60" s="295">
        <v>1398</v>
      </c>
      <c r="V60" s="296">
        <v>0.29713876967095848</v>
      </c>
      <c r="W60" s="295">
        <v>160.20000000000002</v>
      </c>
      <c r="X60" s="295">
        <v>1237.8</v>
      </c>
      <c r="Y60" s="297">
        <v>0.33559541121344316</v>
      </c>
    </row>
    <row r="61" spans="1:25" x14ac:dyDescent="0.2">
      <c r="B61" s="303" t="s">
        <v>343</v>
      </c>
      <c r="C61" s="304">
        <v>415.4</v>
      </c>
      <c r="D61" s="304">
        <v>41.000000000000007</v>
      </c>
      <c r="E61" s="304">
        <v>0</v>
      </c>
      <c r="F61" s="304">
        <v>24.5</v>
      </c>
      <c r="G61" s="304">
        <v>349.9</v>
      </c>
      <c r="H61" s="304">
        <v>1397.9999999999995</v>
      </c>
      <c r="I61" s="2">
        <v>0.29713876967095859</v>
      </c>
      <c r="J61" s="304">
        <v>160.19999999999999</v>
      </c>
      <c r="K61" s="304">
        <v>1237.7999999999997</v>
      </c>
      <c r="L61" s="297">
        <v>0.33559541121344327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315"/>
      <c r="O62" s="301" t="s">
        <v>344</v>
      </c>
      <c r="P62" s="295">
        <v>415.4</v>
      </c>
      <c r="Q62" s="295">
        <v>41.000000000000007</v>
      </c>
      <c r="R62" s="295">
        <v>0</v>
      </c>
      <c r="S62" s="295">
        <v>24.5</v>
      </c>
      <c r="T62" s="295">
        <v>349.9</v>
      </c>
      <c r="U62" s="295">
        <v>1397.9999999999995</v>
      </c>
      <c r="V62" s="297">
        <v>0.29713876967095859</v>
      </c>
      <c r="W62" s="295">
        <v>160.19999999999999</v>
      </c>
      <c r="X62" s="295">
        <v>1237.7999999999997</v>
      </c>
      <c r="Y62" s="297">
        <v>0.33559541121344327</v>
      </c>
    </row>
    <row r="63" spans="1:25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315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N1" sqref="N1:N1048576"/>
    </sheetView>
  </sheetViews>
  <sheetFormatPr defaultRowHeight="12.75" x14ac:dyDescent="0.2"/>
  <cols>
    <col min="1" max="10" width="9.140625" style="294"/>
    <col min="11" max="11" width="11" style="294" customWidth="1"/>
    <col min="12" max="12" width="10.8554687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136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312" t="s">
        <v>8</v>
      </c>
      <c r="B2" s="299" t="s">
        <v>9</v>
      </c>
      <c r="C2" s="294">
        <v>2</v>
      </c>
      <c r="D2" s="294">
        <v>0.1</v>
      </c>
      <c r="E2" s="294">
        <v>0</v>
      </c>
      <c r="F2" s="294">
        <v>0.4</v>
      </c>
      <c r="G2" s="294">
        <v>1.5</v>
      </c>
      <c r="H2" s="294">
        <v>11.9</v>
      </c>
      <c r="I2" s="2">
        <v>0.16806722689075629</v>
      </c>
      <c r="J2" s="294">
        <v>0</v>
      </c>
      <c r="K2" s="300">
        <v>11.9</v>
      </c>
      <c r="L2" s="297">
        <v>0.16806722689075629</v>
      </c>
      <c r="M2" s="292"/>
      <c r="N2" s="314">
        <v>101</v>
      </c>
      <c r="O2" s="294" t="s">
        <v>147</v>
      </c>
      <c r="P2" s="295">
        <v>140.19999999999999</v>
      </c>
      <c r="Q2" s="295">
        <v>12.4</v>
      </c>
      <c r="R2" s="295">
        <v>0</v>
      </c>
      <c r="S2" s="295">
        <v>16.899999999999999</v>
      </c>
      <c r="T2" s="295">
        <v>110.89999999999999</v>
      </c>
      <c r="U2" s="295">
        <v>432.6</v>
      </c>
      <c r="V2" s="296">
        <v>0.32408691631992598</v>
      </c>
      <c r="W2" s="295">
        <v>42.8</v>
      </c>
      <c r="X2" s="295">
        <v>389.8</v>
      </c>
      <c r="Y2" s="297">
        <v>0.35967162647511541</v>
      </c>
    </row>
    <row r="3" spans="1:25" x14ac:dyDescent="0.2">
      <c r="A3" s="312" t="s">
        <v>10</v>
      </c>
      <c r="B3" s="299" t="s">
        <v>11</v>
      </c>
      <c r="C3" s="294">
        <v>0</v>
      </c>
      <c r="D3" s="294">
        <v>0.1</v>
      </c>
      <c r="E3" s="294">
        <v>0</v>
      </c>
      <c r="F3" s="294">
        <v>0</v>
      </c>
      <c r="G3" s="294">
        <v>-0.1</v>
      </c>
      <c r="H3" s="294">
        <v>11.1</v>
      </c>
      <c r="I3" s="2">
        <v>0</v>
      </c>
      <c r="J3" s="294">
        <v>4.2</v>
      </c>
      <c r="K3" s="300">
        <v>6.8999999999999995</v>
      </c>
      <c r="L3" s="297">
        <v>0</v>
      </c>
      <c r="M3" s="292"/>
      <c r="N3" s="314">
        <v>102</v>
      </c>
      <c r="O3" s="294" t="s">
        <v>148</v>
      </c>
      <c r="P3" s="295">
        <v>26.6</v>
      </c>
      <c r="Q3" s="295">
        <v>3.6999999999999997</v>
      </c>
      <c r="R3" s="295">
        <v>0</v>
      </c>
      <c r="S3" s="295">
        <v>0.1</v>
      </c>
      <c r="T3" s="295">
        <v>22.8</v>
      </c>
      <c r="U3" s="295">
        <v>34.5</v>
      </c>
      <c r="V3" s="296">
        <v>0.77101449275362322</v>
      </c>
      <c r="W3" s="295">
        <v>0</v>
      </c>
      <c r="X3" s="295">
        <v>34.5</v>
      </c>
      <c r="Y3" s="297">
        <v>0.77101449275362322</v>
      </c>
    </row>
    <row r="4" spans="1:25" x14ac:dyDescent="0.2">
      <c r="A4" s="312" t="s">
        <v>12</v>
      </c>
      <c r="B4" s="299" t="s">
        <v>13</v>
      </c>
      <c r="C4" s="294">
        <v>10.6</v>
      </c>
      <c r="D4" s="294">
        <v>0.1</v>
      </c>
      <c r="E4" s="294">
        <v>0</v>
      </c>
      <c r="F4" s="294">
        <v>1.3</v>
      </c>
      <c r="G4" s="294">
        <v>9.1999999999999993</v>
      </c>
      <c r="H4" s="294">
        <v>26.4</v>
      </c>
      <c r="I4" s="2">
        <v>0.40151515151515155</v>
      </c>
      <c r="J4" s="294">
        <v>1.8</v>
      </c>
      <c r="K4" s="300">
        <v>24.599999999999998</v>
      </c>
      <c r="L4" s="297">
        <v>0.43089430894308944</v>
      </c>
      <c r="M4" s="292"/>
      <c r="N4" s="314">
        <v>103</v>
      </c>
      <c r="O4" s="294" t="s">
        <v>149</v>
      </c>
      <c r="P4" s="295">
        <v>89.1</v>
      </c>
      <c r="Q4" s="295">
        <v>10.799999999999997</v>
      </c>
      <c r="R4" s="295">
        <v>0</v>
      </c>
      <c r="S4" s="295">
        <v>0.1</v>
      </c>
      <c r="T4" s="295">
        <v>78.2</v>
      </c>
      <c r="U4" s="295">
        <v>101.1</v>
      </c>
      <c r="V4" s="296">
        <v>0.88130563798219586</v>
      </c>
      <c r="W4" s="295">
        <v>0</v>
      </c>
      <c r="X4" s="295">
        <v>101.1</v>
      </c>
      <c r="Y4" s="297">
        <v>0.88130563798219586</v>
      </c>
    </row>
    <row r="5" spans="1:25" x14ac:dyDescent="0.2">
      <c r="A5" s="312" t="s">
        <v>14</v>
      </c>
      <c r="B5" s="299" t="s">
        <v>15</v>
      </c>
      <c r="C5" s="294">
        <v>473.4</v>
      </c>
      <c r="D5" s="294">
        <v>60.400000000000006</v>
      </c>
      <c r="E5" s="294">
        <v>0</v>
      </c>
      <c r="F5" s="294">
        <v>61.9</v>
      </c>
      <c r="G5" s="294">
        <v>351.09999999999997</v>
      </c>
      <c r="H5" s="294">
        <v>929.09999999999991</v>
      </c>
      <c r="I5" s="2">
        <v>0.50952534711010655</v>
      </c>
      <c r="J5" s="294">
        <v>20.700000000000003</v>
      </c>
      <c r="K5" s="300">
        <v>908.39999999999986</v>
      </c>
      <c r="L5" s="297">
        <v>0.5211360634081903</v>
      </c>
      <c r="M5" s="292"/>
      <c r="N5" s="314">
        <v>104</v>
      </c>
      <c r="O5" s="294" t="s">
        <v>150</v>
      </c>
      <c r="P5" s="295">
        <v>86.7</v>
      </c>
      <c r="Q5" s="295">
        <v>4.7</v>
      </c>
      <c r="R5" s="295">
        <v>0</v>
      </c>
      <c r="S5" s="295">
        <v>3.4000000000000004</v>
      </c>
      <c r="T5" s="295">
        <v>78.600000000000009</v>
      </c>
      <c r="U5" s="295">
        <v>132.39999999999998</v>
      </c>
      <c r="V5" s="296">
        <v>0.65483383685800622</v>
      </c>
      <c r="W5" s="295">
        <v>4.1999999999999993</v>
      </c>
      <c r="X5" s="295">
        <v>128.19999999999999</v>
      </c>
      <c r="Y5" s="297">
        <v>0.67628705148205936</v>
      </c>
    </row>
    <row r="6" spans="1:25" x14ac:dyDescent="0.2">
      <c r="A6" s="312" t="s">
        <v>16</v>
      </c>
      <c r="B6" s="299" t="s">
        <v>17</v>
      </c>
      <c r="C6" s="294">
        <v>1.2</v>
      </c>
      <c r="D6" s="294">
        <v>0.8</v>
      </c>
      <c r="E6" s="294">
        <v>0</v>
      </c>
      <c r="F6" s="294">
        <v>0.2</v>
      </c>
      <c r="G6" s="294">
        <v>0.19999999999999996</v>
      </c>
      <c r="H6" s="294">
        <v>13.3</v>
      </c>
      <c r="I6" s="2">
        <v>9.0225563909774431E-2</v>
      </c>
      <c r="J6" s="294">
        <v>0.8</v>
      </c>
      <c r="K6" s="300">
        <v>12.5</v>
      </c>
      <c r="L6" s="297">
        <v>9.6000000000000002E-2</v>
      </c>
      <c r="M6" s="292"/>
      <c r="N6" s="314">
        <v>201</v>
      </c>
      <c r="O6" s="294" t="s">
        <v>151</v>
      </c>
      <c r="P6" s="295">
        <v>96.2</v>
      </c>
      <c r="Q6" s="295">
        <v>3.0999999999999996</v>
      </c>
      <c r="R6" s="295">
        <v>0</v>
      </c>
      <c r="S6" s="295">
        <v>3.9</v>
      </c>
      <c r="T6" s="295">
        <v>89.200000000000017</v>
      </c>
      <c r="U6" s="295">
        <v>118.60000000000001</v>
      </c>
      <c r="V6" s="296">
        <v>0.81112984822934231</v>
      </c>
      <c r="W6" s="295">
        <v>0</v>
      </c>
      <c r="X6" s="295">
        <v>118.60000000000001</v>
      </c>
      <c r="Y6" s="297">
        <v>0.81112984822934231</v>
      </c>
    </row>
    <row r="7" spans="1:25" x14ac:dyDescent="0.2">
      <c r="A7" s="312" t="s">
        <v>18</v>
      </c>
      <c r="B7" s="299" t="s">
        <v>19</v>
      </c>
      <c r="C7" s="294">
        <v>250.4</v>
      </c>
      <c r="D7" s="294">
        <v>4.9000000000000004</v>
      </c>
      <c r="E7" s="294">
        <v>0</v>
      </c>
      <c r="F7" s="294">
        <v>5</v>
      </c>
      <c r="G7" s="294">
        <v>240.5</v>
      </c>
      <c r="H7" s="294">
        <v>856.80000000000007</v>
      </c>
      <c r="I7" s="2">
        <v>0.29225023342670398</v>
      </c>
      <c r="J7" s="294">
        <v>49.9</v>
      </c>
      <c r="K7" s="300">
        <v>806.90000000000009</v>
      </c>
      <c r="L7" s="297">
        <v>0.31032346015615314</v>
      </c>
      <c r="M7" s="292"/>
      <c r="N7" s="314">
        <v>202</v>
      </c>
      <c r="O7" s="294" t="s">
        <v>152</v>
      </c>
      <c r="P7" s="295">
        <v>10.4</v>
      </c>
      <c r="Q7" s="295">
        <v>0.5</v>
      </c>
      <c r="R7" s="295">
        <v>0</v>
      </c>
      <c r="S7" s="295">
        <v>0.4</v>
      </c>
      <c r="T7" s="295">
        <v>9.5</v>
      </c>
      <c r="U7" s="295">
        <v>19</v>
      </c>
      <c r="V7" s="296">
        <v>0.54736842105263162</v>
      </c>
      <c r="W7" s="295">
        <v>0</v>
      </c>
      <c r="X7" s="295">
        <v>19</v>
      </c>
      <c r="Y7" s="297">
        <v>0.54736842105263162</v>
      </c>
    </row>
    <row r="8" spans="1:25" x14ac:dyDescent="0.2">
      <c r="A8" s="312" t="s">
        <v>20</v>
      </c>
      <c r="B8" s="299" t="s">
        <v>21</v>
      </c>
      <c r="C8" s="294">
        <v>1.1000000000000001</v>
      </c>
      <c r="D8" s="294">
        <v>0.7</v>
      </c>
      <c r="E8" s="294">
        <v>0</v>
      </c>
      <c r="F8" s="294">
        <v>0.9</v>
      </c>
      <c r="G8" s="294">
        <v>-0.5</v>
      </c>
      <c r="H8" s="294">
        <v>78.2</v>
      </c>
      <c r="I8" s="2">
        <v>1.4066496163682865E-2</v>
      </c>
      <c r="J8" s="294">
        <v>0</v>
      </c>
      <c r="K8" s="300">
        <v>78.2</v>
      </c>
      <c r="L8" s="297">
        <v>1.4066496163682865E-2</v>
      </c>
      <c r="M8" s="292"/>
      <c r="N8" s="314">
        <v>301</v>
      </c>
      <c r="O8" s="294" t="s">
        <v>153</v>
      </c>
      <c r="P8" s="295">
        <v>595.29999999999995</v>
      </c>
      <c r="Q8" s="295">
        <v>67.5</v>
      </c>
      <c r="R8" s="295">
        <v>2.7</v>
      </c>
      <c r="S8" s="295">
        <v>4.3999999999999995</v>
      </c>
      <c r="T8" s="295">
        <v>520.70000000000005</v>
      </c>
      <c r="U8" s="295">
        <v>627.69999999999993</v>
      </c>
      <c r="V8" s="296">
        <v>0.94838298550262867</v>
      </c>
      <c r="W8" s="295">
        <v>0</v>
      </c>
      <c r="X8" s="295">
        <v>627.69999999999993</v>
      </c>
      <c r="Y8" s="297">
        <v>0.94838298550262867</v>
      </c>
    </row>
    <row r="9" spans="1:25" x14ac:dyDescent="0.2">
      <c r="A9" s="312" t="s">
        <v>22</v>
      </c>
      <c r="B9" s="299" t="s">
        <v>23</v>
      </c>
      <c r="C9" s="294">
        <v>21</v>
      </c>
      <c r="D9" s="294">
        <v>2.9</v>
      </c>
      <c r="E9" s="294">
        <v>0</v>
      </c>
      <c r="F9" s="294">
        <v>0</v>
      </c>
      <c r="G9" s="294">
        <v>18.100000000000001</v>
      </c>
      <c r="H9" s="294">
        <v>21.2</v>
      </c>
      <c r="I9" s="2">
        <v>0.99056603773584906</v>
      </c>
      <c r="J9" s="294">
        <v>0</v>
      </c>
      <c r="K9" s="300">
        <v>21.2</v>
      </c>
      <c r="L9" s="297">
        <v>0.99056603773584906</v>
      </c>
      <c r="M9" s="292"/>
      <c r="N9" s="314">
        <v>302</v>
      </c>
      <c r="O9" s="294" t="s">
        <v>154</v>
      </c>
      <c r="P9" s="295">
        <v>434.69999999999993</v>
      </c>
      <c r="Q9" s="295">
        <v>37</v>
      </c>
      <c r="R9" s="295">
        <v>0</v>
      </c>
      <c r="S9" s="295">
        <v>0</v>
      </c>
      <c r="T9" s="295">
        <v>397.7000000000001</v>
      </c>
      <c r="U9" s="295">
        <v>454.59999999999991</v>
      </c>
      <c r="V9" s="296">
        <v>0.95622525296964367</v>
      </c>
      <c r="W9" s="295">
        <v>0</v>
      </c>
      <c r="X9" s="295">
        <v>454.59999999999991</v>
      </c>
      <c r="Y9" s="297">
        <v>0.95622525296964367</v>
      </c>
    </row>
    <row r="10" spans="1:25" x14ac:dyDescent="0.2">
      <c r="A10" s="312" t="s">
        <v>24</v>
      </c>
      <c r="B10" s="299" t="s">
        <v>25</v>
      </c>
      <c r="C10" s="294">
        <v>1.4</v>
      </c>
      <c r="D10" s="294">
        <v>0.5</v>
      </c>
      <c r="E10" s="294">
        <v>0</v>
      </c>
      <c r="F10" s="294">
        <v>0.3</v>
      </c>
      <c r="G10" s="294">
        <v>0.59999999999999987</v>
      </c>
      <c r="H10" s="294">
        <v>15.8</v>
      </c>
      <c r="I10" s="2">
        <v>8.8607594936708847E-2</v>
      </c>
      <c r="J10" s="294">
        <v>0</v>
      </c>
      <c r="K10" s="300">
        <v>15.8</v>
      </c>
      <c r="L10" s="297">
        <v>8.8607594936708847E-2</v>
      </c>
      <c r="M10" s="292"/>
      <c r="N10" s="314">
        <v>401</v>
      </c>
      <c r="O10" s="294" t="s">
        <v>93</v>
      </c>
      <c r="P10" s="295">
        <v>305.60000000000002</v>
      </c>
      <c r="Q10" s="295">
        <v>19.499999999999996</v>
      </c>
      <c r="R10" s="295">
        <v>0</v>
      </c>
      <c r="S10" s="295">
        <v>0</v>
      </c>
      <c r="T10" s="295">
        <v>286.09999999999997</v>
      </c>
      <c r="U10" s="295">
        <v>317.04500000000002</v>
      </c>
      <c r="V10" s="296">
        <v>0.96390102351401219</v>
      </c>
      <c r="W10" s="295">
        <v>0</v>
      </c>
      <c r="X10" s="295">
        <v>317.04500000000002</v>
      </c>
      <c r="Y10" s="297">
        <v>0.96390102351401219</v>
      </c>
    </row>
    <row r="11" spans="1:25" x14ac:dyDescent="0.2">
      <c r="A11" s="312" t="s">
        <v>26</v>
      </c>
      <c r="B11" s="299" t="s">
        <v>27</v>
      </c>
      <c r="C11" s="294">
        <v>3321.8999999999996</v>
      </c>
      <c r="D11" s="294">
        <v>376.69999999999993</v>
      </c>
      <c r="E11" s="294">
        <v>0</v>
      </c>
      <c r="F11" s="294">
        <v>21.900000000000002</v>
      </c>
      <c r="G11" s="294">
        <v>2923.2999999999997</v>
      </c>
      <c r="H11" s="294">
        <v>3924.8</v>
      </c>
      <c r="I11" s="2">
        <v>0.8463870770485119</v>
      </c>
      <c r="J11" s="294">
        <v>0</v>
      </c>
      <c r="K11" s="300">
        <v>3924.8</v>
      </c>
      <c r="L11" s="297">
        <v>0.8463870770485119</v>
      </c>
      <c r="M11" s="292"/>
      <c r="N11" s="314">
        <v>402</v>
      </c>
      <c r="O11" s="294" t="s">
        <v>155</v>
      </c>
      <c r="P11" s="295">
        <v>3.3</v>
      </c>
      <c r="Q11" s="295">
        <v>0.4</v>
      </c>
      <c r="R11" s="295">
        <v>0</v>
      </c>
      <c r="S11" s="295">
        <v>0</v>
      </c>
      <c r="T11" s="295">
        <v>2.9000000000000004</v>
      </c>
      <c r="U11" s="295">
        <v>6.5</v>
      </c>
      <c r="V11" s="296">
        <v>0.50769230769230766</v>
      </c>
      <c r="W11" s="295">
        <v>0</v>
      </c>
      <c r="X11" s="295">
        <v>6.5</v>
      </c>
      <c r="Y11" s="297">
        <v>0.50769230769230766</v>
      </c>
    </row>
    <row r="12" spans="1:25" x14ac:dyDescent="0.2">
      <c r="A12" s="312" t="s">
        <v>28</v>
      </c>
      <c r="B12" s="299" t="s">
        <v>29</v>
      </c>
      <c r="C12" s="294">
        <v>388.70000000000005</v>
      </c>
      <c r="D12" s="294">
        <v>22.9</v>
      </c>
      <c r="E12" s="294">
        <v>0</v>
      </c>
      <c r="F12" s="294">
        <v>31.2</v>
      </c>
      <c r="G12" s="294">
        <v>334.6</v>
      </c>
      <c r="H12" s="294">
        <v>868.19999999999993</v>
      </c>
      <c r="I12" s="2">
        <v>0.44770790140520628</v>
      </c>
      <c r="J12" s="294">
        <v>30.5</v>
      </c>
      <c r="K12" s="300">
        <v>837.69999999999993</v>
      </c>
      <c r="L12" s="297">
        <v>0.46400859496239716</v>
      </c>
      <c r="M12" s="292"/>
      <c r="N12" s="314">
        <v>403</v>
      </c>
      <c r="O12" s="294" t="s">
        <v>156</v>
      </c>
      <c r="P12" s="295">
        <v>150.5</v>
      </c>
      <c r="Q12" s="295">
        <v>15.9</v>
      </c>
      <c r="R12" s="295">
        <v>0</v>
      </c>
      <c r="S12" s="295">
        <v>0</v>
      </c>
      <c r="T12" s="295">
        <v>134.6</v>
      </c>
      <c r="U12" s="295">
        <v>153.39999999999998</v>
      </c>
      <c r="V12" s="296">
        <v>0.98109517601043039</v>
      </c>
      <c r="W12" s="295">
        <v>2.6</v>
      </c>
      <c r="X12" s="295">
        <v>150.79999999999998</v>
      </c>
      <c r="Y12" s="297">
        <v>0.9980106100795757</v>
      </c>
    </row>
    <row r="13" spans="1:25" x14ac:dyDescent="0.2">
      <c r="A13" s="312" t="s">
        <v>30</v>
      </c>
      <c r="B13" s="299" t="s">
        <v>31</v>
      </c>
      <c r="C13" s="294">
        <v>81.300000000000011</v>
      </c>
      <c r="D13" s="294">
        <v>9.6999999999999993</v>
      </c>
      <c r="E13" s="294">
        <v>0</v>
      </c>
      <c r="F13" s="294">
        <v>0</v>
      </c>
      <c r="G13" s="294">
        <v>71.600000000000009</v>
      </c>
      <c r="H13" s="294">
        <v>85.800000000000011</v>
      </c>
      <c r="I13" s="2">
        <v>0.94755244755244761</v>
      </c>
      <c r="J13" s="294">
        <v>0</v>
      </c>
      <c r="K13" s="300">
        <v>85.800000000000011</v>
      </c>
      <c r="L13" s="297">
        <v>0.94755244755244761</v>
      </c>
      <c r="M13" s="292"/>
      <c r="N13" s="314">
        <v>404</v>
      </c>
      <c r="O13" s="294" t="s">
        <v>81</v>
      </c>
      <c r="P13" s="295">
        <v>28.1</v>
      </c>
      <c r="Q13" s="295">
        <v>4</v>
      </c>
      <c r="R13" s="295">
        <v>0</v>
      </c>
      <c r="S13" s="295">
        <v>0</v>
      </c>
      <c r="T13" s="295">
        <v>24.1</v>
      </c>
      <c r="U13" s="295">
        <v>214.4</v>
      </c>
      <c r="V13" s="296">
        <v>0.13106343283582089</v>
      </c>
      <c r="W13" s="295">
        <v>0</v>
      </c>
      <c r="X13" s="295">
        <v>214.4</v>
      </c>
      <c r="Y13" s="297">
        <v>0.13106343283582089</v>
      </c>
    </row>
    <row r="14" spans="1:25" x14ac:dyDescent="0.2">
      <c r="A14" s="312" t="s">
        <v>32</v>
      </c>
      <c r="B14" s="299" t="s">
        <v>33</v>
      </c>
      <c r="C14" s="294">
        <v>0</v>
      </c>
      <c r="D14" s="294">
        <v>0.2</v>
      </c>
      <c r="E14" s="294">
        <v>0</v>
      </c>
      <c r="F14" s="294">
        <v>0</v>
      </c>
      <c r="G14" s="294">
        <v>-0.2</v>
      </c>
      <c r="H14" s="294">
        <v>2638.1</v>
      </c>
      <c r="I14" s="2">
        <v>0</v>
      </c>
      <c r="J14" s="294">
        <v>94.7</v>
      </c>
      <c r="K14" s="300">
        <v>2543.4</v>
      </c>
      <c r="L14" s="297">
        <v>0</v>
      </c>
      <c r="M14" s="292"/>
      <c r="N14" s="314">
        <v>501</v>
      </c>
      <c r="O14" s="294" t="s">
        <v>157</v>
      </c>
      <c r="P14" s="295">
        <v>71.600000000000009</v>
      </c>
      <c r="Q14" s="295">
        <v>7.8999999999999995</v>
      </c>
      <c r="R14" s="295">
        <v>0</v>
      </c>
      <c r="S14" s="295">
        <v>3.5000000000000004</v>
      </c>
      <c r="T14" s="295">
        <v>60.2</v>
      </c>
      <c r="U14" s="295">
        <v>273.7</v>
      </c>
      <c r="V14" s="296">
        <v>0.26160029229082943</v>
      </c>
      <c r="W14" s="295">
        <v>9.1</v>
      </c>
      <c r="X14" s="295">
        <v>264.59999999999997</v>
      </c>
      <c r="Y14" s="297">
        <v>0.27059712773998496</v>
      </c>
    </row>
    <row r="15" spans="1:25" x14ac:dyDescent="0.2">
      <c r="A15" s="312" t="s">
        <v>34</v>
      </c>
      <c r="B15" s="299" t="s">
        <v>35</v>
      </c>
      <c r="C15" s="294">
        <v>61.7</v>
      </c>
      <c r="D15" s="294">
        <v>9.7999999999999989</v>
      </c>
      <c r="E15" s="294">
        <v>0</v>
      </c>
      <c r="F15" s="294">
        <v>0</v>
      </c>
      <c r="G15" s="294">
        <v>51.900000000000006</v>
      </c>
      <c r="H15" s="294">
        <v>89.699999999999989</v>
      </c>
      <c r="I15" s="2">
        <v>0.68784838350055755</v>
      </c>
      <c r="J15" s="294">
        <v>0</v>
      </c>
      <c r="K15" s="300">
        <v>89.699999999999989</v>
      </c>
      <c r="L15" s="297">
        <v>0.68784838350055755</v>
      </c>
      <c r="M15" s="292"/>
      <c r="N15" s="314">
        <v>502</v>
      </c>
      <c r="O15" s="294" t="s">
        <v>158</v>
      </c>
      <c r="P15" s="295">
        <v>0.4</v>
      </c>
      <c r="Q15" s="295">
        <v>0.1</v>
      </c>
      <c r="R15" s="295">
        <v>0</v>
      </c>
      <c r="S15" s="295">
        <v>0</v>
      </c>
      <c r="T15" s="295">
        <v>0.30000000000000004</v>
      </c>
      <c r="U15" s="295">
        <v>3</v>
      </c>
      <c r="V15" s="296">
        <v>0.13333333333333333</v>
      </c>
      <c r="W15" s="295">
        <v>0</v>
      </c>
      <c r="X15" s="295">
        <v>3</v>
      </c>
      <c r="Y15" s="297">
        <v>0.13333333333333333</v>
      </c>
    </row>
    <row r="16" spans="1:25" x14ac:dyDescent="0.2">
      <c r="A16" s="312" t="s">
        <v>36</v>
      </c>
      <c r="B16" s="299" t="s">
        <v>37</v>
      </c>
      <c r="C16" s="294">
        <v>3129.4000000000005</v>
      </c>
      <c r="D16" s="294">
        <v>378.00000000000011</v>
      </c>
      <c r="E16" s="294">
        <v>0</v>
      </c>
      <c r="F16" s="294">
        <v>20.900000000000002</v>
      </c>
      <c r="G16" s="294">
        <v>2730.5000000000005</v>
      </c>
      <c r="H16" s="294">
        <v>3586.7000000000003</v>
      </c>
      <c r="I16" s="2">
        <v>0.87250118493322559</v>
      </c>
      <c r="J16" s="294">
        <v>6.4</v>
      </c>
      <c r="K16" s="300">
        <v>3580.3</v>
      </c>
      <c r="L16" s="297">
        <v>0.87406083289109859</v>
      </c>
      <c r="M16" s="292"/>
      <c r="N16" s="314">
        <v>503</v>
      </c>
      <c r="O16" s="294" t="s">
        <v>159</v>
      </c>
      <c r="P16" s="295">
        <v>328</v>
      </c>
      <c r="Q16" s="295">
        <v>21.3</v>
      </c>
      <c r="R16" s="295">
        <v>0</v>
      </c>
      <c r="S16" s="295">
        <v>21.400000000000002</v>
      </c>
      <c r="T16" s="295">
        <v>285.3</v>
      </c>
      <c r="U16" s="295">
        <v>505.6</v>
      </c>
      <c r="V16" s="296">
        <v>0.64873417721518989</v>
      </c>
      <c r="W16" s="295">
        <v>1</v>
      </c>
      <c r="X16" s="295">
        <v>504.6</v>
      </c>
      <c r="Y16" s="297">
        <v>0.65001981767736816</v>
      </c>
    </row>
    <row r="17" spans="1:25" x14ac:dyDescent="0.2">
      <c r="A17" s="312" t="s">
        <v>38</v>
      </c>
      <c r="B17" s="299" t="s">
        <v>39</v>
      </c>
      <c r="C17" s="294">
        <v>1205.5000000000002</v>
      </c>
      <c r="D17" s="294">
        <v>96.399999999999949</v>
      </c>
      <c r="E17" s="294">
        <v>0</v>
      </c>
      <c r="F17" s="294">
        <v>5.0999999999999996</v>
      </c>
      <c r="G17" s="294">
        <v>1104.0000000000002</v>
      </c>
      <c r="H17" s="294">
        <v>1326.9999999999998</v>
      </c>
      <c r="I17" s="2">
        <v>0.90844009042954066</v>
      </c>
      <c r="J17" s="294">
        <v>0</v>
      </c>
      <c r="K17" s="300">
        <v>1326.9999999999998</v>
      </c>
      <c r="L17" s="297">
        <v>0.90844009042954066</v>
      </c>
      <c r="M17" s="292"/>
      <c r="N17" s="314">
        <v>504</v>
      </c>
      <c r="O17" s="294" t="s">
        <v>160</v>
      </c>
      <c r="P17" s="295">
        <v>221.9</v>
      </c>
      <c r="Q17" s="295">
        <v>9</v>
      </c>
      <c r="R17" s="295">
        <v>0</v>
      </c>
      <c r="S17" s="295">
        <v>20.599999999999998</v>
      </c>
      <c r="T17" s="295">
        <v>192.29999999999998</v>
      </c>
      <c r="U17" s="295">
        <v>312.60000000000002</v>
      </c>
      <c r="V17" s="296">
        <v>0.70985284708893148</v>
      </c>
      <c r="W17" s="295">
        <v>0</v>
      </c>
      <c r="X17" s="295">
        <v>312.60000000000002</v>
      </c>
      <c r="Y17" s="297">
        <v>0.70985284708893148</v>
      </c>
    </row>
    <row r="18" spans="1:25" x14ac:dyDescent="0.2">
      <c r="A18" s="312" t="s">
        <v>40</v>
      </c>
      <c r="B18" s="299" t="s">
        <v>41</v>
      </c>
      <c r="C18" s="294">
        <v>47.699999999999996</v>
      </c>
      <c r="D18" s="294">
        <v>3.3</v>
      </c>
      <c r="E18" s="294">
        <v>0</v>
      </c>
      <c r="F18" s="294">
        <v>0.30000000000000004</v>
      </c>
      <c r="G18" s="294">
        <v>44.099999999999994</v>
      </c>
      <c r="H18" s="294">
        <v>61</v>
      </c>
      <c r="I18" s="2">
        <v>0.78196721311475403</v>
      </c>
      <c r="J18" s="294">
        <v>0</v>
      </c>
      <c r="K18" s="300">
        <v>61</v>
      </c>
      <c r="L18" s="297">
        <v>0.78196721311475403</v>
      </c>
      <c r="M18" s="292"/>
      <c r="N18" s="314">
        <v>505</v>
      </c>
      <c r="O18" s="294" t="s">
        <v>161</v>
      </c>
      <c r="P18" s="295">
        <v>58.5</v>
      </c>
      <c r="Q18" s="295">
        <v>3.5</v>
      </c>
      <c r="R18" s="295">
        <v>0</v>
      </c>
      <c r="S18" s="295">
        <v>0.30000000000000004</v>
      </c>
      <c r="T18" s="295">
        <v>54.7</v>
      </c>
      <c r="U18" s="295">
        <v>72</v>
      </c>
      <c r="V18" s="296">
        <v>0.8125</v>
      </c>
      <c r="W18" s="295">
        <v>0</v>
      </c>
      <c r="X18" s="295">
        <v>72</v>
      </c>
      <c r="Y18" s="297">
        <v>0.8125</v>
      </c>
    </row>
    <row r="19" spans="1:25" x14ac:dyDescent="0.2">
      <c r="A19" s="312" t="s">
        <v>42</v>
      </c>
      <c r="B19" s="299" t="s">
        <v>43</v>
      </c>
      <c r="C19" s="294">
        <v>52.9</v>
      </c>
      <c r="D19" s="294">
        <v>6.3000000000000007</v>
      </c>
      <c r="E19" s="294">
        <v>0</v>
      </c>
      <c r="F19" s="294">
        <v>3.1000000000000005</v>
      </c>
      <c r="G19" s="294">
        <v>43.5</v>
      </c>
      <c r="H19" s="294">
        <v>188.2</v>
      </c>
      <c r="I19" s="2">
        <v>0.28108395324123275</v>
      </c>
      <c r="J19" s="294">
        <v>5.6</v>
      </c>
      <c r="K19" s="300">
        <v>182.6</v>
      </c>
      <c r="L19" s="297">
        <v>0.28970427163198248</v>
      </c>
      <c r="M19" s="292"/>
      <c r="N19" s="314">
        <v>506</v>
      </c>
      <c r="O19" s="294" t="s">
        <v>162</v>
      </c>
      <c r="P19" s="295">
        <v>541.70000000000005</v>
      </c>
      <c r="Q19" s="295">
        <v>20.100000000000001</v>
      </c>
      <c r="R19" s="295">
        <v>0</v>
      </c>
      <c r="S19" s="295">
        <v>20.400000000000002</v>
      </c>
      <c r="T19" s="295">
        <v>501.20000000000005</v>
      </c>
      <c r="U19" s="295">
        <v>1436.0999999999997</v>
      </c>
      <c r="V19" s="296">
        <v>0.37720214469744456</v>
      </c>
      <c r="W19" s="295">
        <v>17.600000000000001</v>
      </c>
      <c r="X19" s="295">
        <v>1418.4999999999998</v>
      </c>
      <c r="Y19" s="297">
        <v>0.38188227000352493</v>
      </c>
    </row>
    <row r="20" spans="1:25" x14ac:dyDescent="0.2">
      <c r="A20" s="312" t="s">
        <v>44</v>
      </c>
      <c r="B20" s="299" t="s">
        <v>45</v>
      </c>
      <c r="C20" s="294">
        <v>47.8</v>
      </c>
      <c r="D20" s="294">
        <v>2</v>
      </c>
      <c r="E20" s="294">
        <v>0</v>
      </c>
      <c r="F20" s="294">
        <v>0</v>
      </c>
      <c r="G20" s="294">
        <v>45.8</v>
      </c>
      <c r="H20" s="294">
        <v>54.5</v>
      </c>
      <c r="I20" s="2">
        <v>0.87706422018348618</v>
      </c>
      <c r="J20" s="294">
        <v>3.5</v>
      </c>
      <c r="K20" s="300">
        <v>51</v>
      </c>
      <c r="L20" s="297">
        <v>0.9372549019607842</v>
      </c>
      <c r="M20" s="292"/>
      <c r="N20" s="314">
        <v>507</v>
      </c>
      <c r="O20" s="294" t="s">
        <v>163</v>
      </c>
      <c r="P20" s="295">
        <v>776.10000000000014</v>
      </c>
      <c r="Q20" s="295">
        <v>74.900000000000006</v>
      </c>
      <c r="R20" s="295">
        <v>0</v>
      </c>
      <c r="S20" s="295">
        <v>76.7</v>
      </c>
      <c r="T20" s="295">
        <v>624.50000000000011</v>
      </c>
      <c r="U20" s="295">
        <v>2012.5000000000002</v>
      </c>
      <c r="V20" s="296">
        <v>0.38563975155279506</v>
      </c>
      <c r="W20" s="295">
        <v>90.1</v>
      </c>
      <c r="X20" s="295">
        <v>1922.4000000000003</v>
      </c>
      <c r="Y20" s="297">
        <v>0.40371410736579277</v>
      </c>
    </row>
    <row r="21" spans="1:25" x14ac:dyDescent="0.2">
      <c r="A21" s="312" t="s">
        <v>46</v>
      </c>
      <c r="B21" s="299" t="s">
        <v>47</v>
      </c>
      <c r="C21" s="294">
        <v>1122</v>
      </c>
      <c r="D21" s="294">
        <v>93.4</v>
      </c>
      <c r="E21" s="294">
        <v>0</v>
      </c>
      <c r="F21" s="294">
        <v>3</v>
      </c>
      <c r="G21" s="294">
        <v>1025.5999999999999</v>
      </c>
      <c r="H21" s="294">
        <v>1182.4000000000001</v>
      </c>
      <c r="I21" s="2">
        <v>0.94891745602165078</v>
      </c>
      <c r="J21" s="294">
        <v>0</v>
      </c>
      <c r="K21" s="300">
        <v>1182.4000000000001</v>
      </c>
      <c r="L21" s="297">
        <v>0.94891745602165078</v>
      </c>
      <c r="M21" s="292"/>
      <c r="N21" s="314">
        <v>508</v>
      </c>
      <c r="O21" s="294" t="s">
        <v>164</v>
      </c>
      <c r="P21" s="295">
        <v>23.6</v>
      </c>
      <c r="Q21" s="295">
        <v>4.5000000000000009</v>
      </c>
      <c r="R21" s="295">
        <v>0</v>
      </c>
      <c r="S21" s="295">
        <v>12.7</v>
      </c>
      <c r="T21" s="295">
        <v>6.4</v>
      </c>
      <c r="U21" s="295">
        <v>250</v>
      </c>
      <c r="V21" s="296">
        <v>9.4400000000000012E-2</v>
      </c>
      <c r="W21" s="295">
        <v>0.30000000000000004</v>
      </c>
      <c r="X21" s="295">
        <v>249.7</v>
      </c>
      <c r="Y21" s="297">
        <v>9.4513416099319195E-2</v>
      </c>
    </row>
    <row r="22" spans="1:25" x14ac:dyDescent="0.2">
      <c r="A22" s="312" t="s">
        <v>48</v>
      </c>
      <c r="B22" s="299" t="s">
        <v>49</v>
      </c>
      <c r="C22" s="294">
        <v>9.5</v>
      </c>
      <c r="D22" s="294">
        <v>0.8</v>
      </c>
      <c r="E22" s="294">
        <v>0</v>
      </c>
      <c r="F22" s="294">
        <v>0.2</v>
      </c>
      <c r="G22" s="294">
        <v>8.5</v>
      </c>
      <c r="H22" s="294">
        <v>14</v>
      </c>
      <c r="I22" s="2">
        <v>0.6785714285714286</v>
      </c>
      <c r="J22" s="294">
        <v>0</v>
      </c>
      <c r="K22" s="300">
        <v>14</v>
      </c>
      <c r="L22" s="297">
        <v>0.6785714285714286</v>
      </c>
      <c r="M22" s="292"/>
      <c r="N22" s="314">
        <v>509</v>
      </c>
      <c r="O22" s="294" t="s">
        <v>165</v>
      </c>
      <c r="P22" s="295">
        <v>460.2</v>
      </c>
      <c r="Q22" s="295">
        <v>22.9</v>
      </c>
      <c r="R22" s="295">
        <v>0</v>
      </c>
      <c r="S22" s="295">
        <v>34.5</v>
      </c>
      <c r="T22" s="295">
        <v>402.8</v>
      </c>
      <c r="U22" s="295">
        <v>708.80000000000007</v>
      </c>
      <c r="V22" s="296">
        <v>0.6492663656884875</v>
      </c>
      <c r="W22" s="295">
        <v>0</v>
      </c>
      <c r="X22" s="295">
        <v>708.80000000000007</v>
      </c>
      <c r="Y22" s="297">
        <v>0.6492663656884875</v>
      </c>
    </row>
    <row r="23" spans="1:25" x14ac:dyDescent="0.2">
      <c r="A23" s="312" t="s">
        <v>50</v>
      </c>
      <c r="B23" s="299" t="s">
        <v>51</v>
      </c>
      <c r="C23" s="294">
        <v>4.7</v>
      </c>
      <c r="D23" s="294">
        <v>0</v>
      </c>
      <c r="E23" s="294">
        <v>0</v>
      </c>
      <c r="F23" s="294">
        <v>0</v>
      </c>
      <c r="G23" s="294">
        <v>4.7</v>
      </c>
      <c r="H23" s="294">
        <v>4.7</v>
      </c>
      <c r="I23" s="2">
        <v>1</v>
      </c>
      <c r="J23" s="294">
        <v>0</v>
      </c>
      <c r="K23" s="300">
        <v>4.7</v>
      </c>
      <c r="L23" s="297">
        <v>1</v>
      </c>
      <c r="M23" s="292"/>
      <c r="N23" s="314">
        <v>510</v>
      </c>
      <c r="O23" s="294" t="s">
        <v>166</v>
      </c>
      <c r="P23" s="295">
        <v>55.4</v>
      </c>
      <c r="Q23" s="295">
        <v>0</v>
      </c>
      <c r="R23" s="295">
        <v>0</v>
      </c>
      <c r="S23" s="295">
        <v>6</v>
      </c>
      <c r="T23" s="295">
        <v>49.4</v>
      </c>
      <c r="U23" s="295">
        <v>481.7</v>
      </c>
      <c r="V23" s="296">
        <v>0.11500934191405439</v>
      </c>
      <c r="W23" s="295">
        <v>13.5</v>
      </c>
      <c r="X23" s="295">
        <v>468.2</v>
      </c>
      <c r="Y23" s="297">
        <v>0.11832550192225545</v>
      </c>
    </row>
    <row r="24" spans="1:25" x14ac:dyDescent="0.2">
      <c r="A24" s="312" t="s">
        <v>52</v>
      </c>
      <c r="B24" s="299" t="s">
        <v>53</v>
      </c>
      <c r="C24" s="294">
        <v>26.999999999999996</v>
      </c>
      <c r="D24" s="294">
        <v>2.1</v>
      </c>
      <c r="E24" s="294">
        <v>0</v>
      </c>
      <c r="F24" s="294">
        <v>1.2</v>
      </c>
      <c r="G24" s="294">
        <v>23.699999999999996</v>
      </c>
      <c r="H24" s="294">
        <v>49.399999999999991</v>
      </c>
      <c r="I24" s="2">
        <v>0.54655870445344135</v>
      </c>
      <c r="J24" s="294">
        <v>0.1</v>
      </c>
      <c r="K24" s="300">
        <v>49.29999999999999</v>
      </c>
      <c r="L24" s="297">
        <v>0.54766734279918872</v>
      </c>
      <c r="M24" s="292"/>
      <c r="N24" s="314">
        <v>511</v>
      </c>
      <c r="O24" s="294" t="s">
        <v>167</v>
      </c>
      <c r="P24" s="295">
        <v>220.5</v>
      </c>
      <c r="Q24" s="295">
        <v>14.2</v>
      </c>
      <c r="R24" s="295">
        <v>0</v>
      </c>
      <c r="S24" s="295">
        <v>0.3</v>
      </c>
      <c r="T24" s="295">
        <v>206</v>
      </c>
      <c r="U24" s="295">
        <v>347.29999999999995</v>
      </c>
      <c r="V24" s="296">
        <v>0.63489778289663124</v>
      </c>
      <c r="W24" s="295">
        <v>31.9</v>
      </c>
      <c r="X24" s="295">
        <v>315.39999999999998</v>
      </c>
      <c r="Y24" s="297">
        <v>0.69911223842739378</v>
      </c>
    </row>
    <row r="25" spans="1:25" x14ac:dyDescent="0.2">
      <c r="A25" s="312" t="s">
        <v>54</v>
      </c>
      <c r="B25" s="299" t="s">
        <v>55</v>
      </c>
      <c r="C25" s="294">
        <v>1410.7</v>
      </c>
      <c r="D25" s="294">
        <v>57.599999999999994</v>
      </c>
      <c r="E25" s="294">
        <v>0</v>
      </c>
      <c r="F25" s="294">
        <v>25.5</v>
      </c>
      <c r="G25" s="294">
        <v>1327.6000000000001</v>
      </c>
      <c r="H25" s="294">
        <v>1922.9</v>
      </c>
      <c r="I25" s="2">
        <v>0.73363149409745698</v>
      </c>
      <c r="J25" s="294">
        <v>101.4</v>
      </c>
      <c r="K25" s="300">
        <v>1821.5</v>
      </c>
      <c r="L25" s="297">
        <v>0.77447158934943727</v>
      </c>
      <c r="M25" s="292"/>
      <c r="N25" s="314">
        <v>601</v>
      </c>
      <c r="O25" s="294" t="s">
        <v>168</v>
      </c>
      <c r="P25" s="295">
        <v>9.6999999999999993</v>
      </c>
      <c r="Q25" s="295">
        <v>0.5</v>
      </c>
      <c r="R25" s="295">
        <v>0</v>
      </c>
      <c r="S25" s="295">
        <v>1.1000000000000001</v>
      </c>
      <c r="T25" s="295">
        <v>8.1</v>
      </c>
      <c r="U25" s="295">
        <v>23.7</v>
      </c>
      <c r="V25" s="296">
        <v>0.40928270042194093</v>
      </c>
      <c r="W25" s="295">
        <v>0</v>
      </c>
      <c r="X25" s="295">
        <v>23.7</v>
      </c>
      <c r="Y25" s="297">
        <v>0.40928270042194093</v>
      </c>
    </row>
    <row r="26" spans="1:25" x14ac:dyDescent="0.2">
      <c r="A26" s="312" t="s">
        <v>56</v>
      </c>
      <c r="B26" s="294" t="s">
        <v>57</v>
      </c>
      <c r="C26" s="294">
        <v>69.8</v>
      </c>
      <c r="D26" s="294">
        <v>10.5</v>
      </c>
      <c r="E26" s="294">
        <v>0</v>
      </c>
      <c r="F26" s="294">
        <v>18.100000000000001</v>
      </c>
      <c r="G26" s="294">
        <v>41.199999999999996</v>
      </c>
      <c r="H26" s="294">
        <v>320.2</v>
      </c>
      <c r="I26" s="2">
        <v>0.21798875702685822</v>
      </c>
      <c r="J26" s="294">
        <v>24.9</v>
      </c>
      <c r="K26" s="300">
        <v>295.3</v>
      </c>
      <c r="L26" s="297">
        <v>0.23636979343040973</v>
      </c>
      <c r="M26" s="292"/>
      <c r="N26" s="314">
        <v>602</v>
      </c>
      <c r="O26" s="294" t="s">
        <v>169</v>
      </c>
      <c r="P26" s="295">
        <v>0</v>
      </c>
      <c r="Q26" s="295">
        <v>0.7</v>
      </c>
      <c r="R26" s="295">
        <v>0</v>
      </c>
      <c r="S26" s="295">
        <v>2.7</v>
      </c>
      <c r="T26" s="295">
        <v>-3.4000000000000004</v>
      </c>
      <c r="U26" s="295">
        <v>587.79999999999995</v>
      </c>
      <c r="V26" s="296">
        <v>0</v>
      </c>
      <c r="W26" s="295">
        <v>462.09999999999997</v>
      </c>
      <c r="X26" s="295">
        <v>125.69999999999999</v>
      </c>
      <c r="Y26" s="297">
        <v>0</v>
      </c>
    </row>
    <row r="27" spans="1:25" x14ac:dyDescent="0.2">
      <c r="A27" s="312" t="s">
        <v>58</v>
      </c>
      <c r="B27" s="299" t="s">
        <v>59</v>
      </c>
      <c r="C27" s="294">
        <v>68.099999999999994</v>
      </c>
      <c r="D27" s="294">
        <v>9.1</v>
      </c>
      <c r="E27" s="294">
        <v>0</v>
      </c>
      <c r="F27" s="294">
        <v>0</v>
      </c>
      <c r="G27" s="294">
        <v>58.999999999999993</v>
      </c>
      <c r="H27" s="294">
        <v>134.4</v>
      </c>
      <c r="I27" s="2">
        <v>0.50669642857142849</v>
      </c>
      <c r="J27" s="294">
        <v>0</v>
      </c>
      <c r="K27" s="300">
        <v>134.4</v>
      </c>
      <c r="L27" s="297">
        <v>0.50669642857142849</v>
      </c>
      <c r="M27" s="292"/>
      <c r="N27" s="314">
        <v>603</v>
      </c>
      <c r="O27" s="294" t="s">
        <v>170</v>
      </c>
      <c r="P27" s="295">
        <v>810.2</v>
      </c>
      <c r="Q27" s="295">
        <v>16.100000000000001</v>
      </c>
      <c r="R27" s="295">
        <v>0</v>
      </c>
      <c r="S27" s="295">
        <v>10.100000000000001</v>
      </c>
      <c r="T27" s="295">
        <v>784.00000000000011</v>
      </c>
      <c r="U27" s="295">
        <v>925.2</v>
      </c>
      <c r="V27" s="296">
        <v>0.87570255079982706</v>
      </c>
      <c r="W27" s="295">
        <v>7</v>
      </c>
      <c r="X27" s="295">
        <v>918.2</v>
      </c>
      <c r="Y27" s="297">
        <v>0.88237856676105419</v>
      </c>
    </row>
    <row r="28" spans="1:25" x14ac:dyDescent="0.2">
      <c r="A28" s="312" t="s">
        <v>60</v>
      </c>
      <c r="B28" s="299" t="s">
        <v>61</v>
      </c>
      <c r="C28" s="294">
        <v>487</v>
      </c>
      <c r="D28" s="294">
        <v>51.1</v>
      </c>
      <c r="E28" s="294">
        <v>0</v>
      </c>
      <c r="F28" s="294">
        <v>0</v>
      </c>
      <c r="G28" s="294">
        <v>435.9</v>
      </c>
      <c r="H28" s="294">
        <v>495.09999999999997</v>
      </c>
      <c r="I28" s="2">
        <v>0.98363966875378717</v>
      </c>
      <c r="J28" s="294">
        <v>0</v>
      </c>
      <c r="K28" s="300">
        <v>495.09999999999997</v>
      </c>
      <c r="L28" s="297">
        <v>0.98363966875378717</v>
      </c>
      <c r="M28" s="292"/>
      <c r="N28" s="314">
        <v>604</v>
      </c>
      <c r="O28" s="294" t="s">
        <v>171</v>
      </c>
      <c r="P28" s="295">
        <v>11.999999999999998</v>
      </c>
      <c r="Q28" s="295">
        <v>0.8</v>
      </c>
      <c r="R28" s="295">
        <v>0</v>
      </c>
      <c r="S28" s="295">
        <v>2.6999999999999997</v>
      </c>
      <c r="T28" s="295">
        <v>8.4999999999999982</v>
      </c>
      <c r="U28" s="295">
        <v>36</v>
      </c>
      <c r="V28" s="296">
        <v>0.33333333333333326</v>
      </c>
      <c r="W28" s="295">
        <v>3.5</v>
      </c>
      <c r="X28" s="295">
        <v>32.5</v>
      </c>
      <c r="Y28" s="297">
        <v>0.3692307692307692</v>
      </c>
    </row>
    <row r="29" spans="1:25" x14ac:dyDescent="0.2">
      <c r="A29" s="312" t="s">
        <v>62</v>
      </c>
      <c r="B29" s="299" t="s">
        <v>63</v>
      </c>
      <c r="C29" s="294">
        <v>57.8</v>
      </c>
      <c r="D29" s="294">
        <v>0.8</v>
      </c>
      <c r="E29" s="294">
        <v>0</v>
      </c>
      <c r="F29" s="294">
        <v>2.8</v>
      </c>
      <c r="G29" s="294">
        <v>54.199999999999996</v>
      </c>
      <c r="H29" s="294">
        <v>71.5</v>
      </c>
      <c r="I29" s="2">
        <v>0.8083916083916084</v>
      </c>
      <c r="J29" s="294">
        <v>0</v>
      </c>
      <c r="K29" s="300">
        <v>71.5</v>
      </c>
      <c r="L29" s="297">
        <v>0.8083916083916084</v>
      </c>
      <c r="M29" s="292"/>
      <c r="N29" s="314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</row>
    <row r="30" spans="1:25" x14ac:dyDescent="0.2">
      <c r="A30" s="312" t="s">
        <v>64</v>
      </c>
      <c r="B30" s="299" t="s">
        <v>65</v>
      </c>
      <c r="C30" s="294">
        <v>2.9000000000000004</v>
      </c>
      <c r="D30" s="294">
        <v>2.6</v>
      </c>
      <c r="E30" s="294">
        <v>0</v>
      </c>
      <c r="F30" s="294">
        <v>2.9000000000000004</v>
      </c>
      <c r="G30" s="294">
        <v>-2.5999999999999996</v>
      </c>
      <c r="H30" s="294">
        <v>47.1</v>
      </c>
      <c r="I30" s="2">
        <v>6.1571125265392788E-2</v>
      </c>
      <c r="J30" s="294">
        <v>0</v>
      </c>
      <c r="K30" s="300">
        <v>47.1</v>
      </c>
      <c r="L30" s="297">
        <v>6.1571125265392788E-2</v>
      </c>
      <c r="M30" s="292"/>
      <c r="N30" s="314">
        <v>606</v>
      </c>
      <c r="O30" s="294" t="s">
        <v>173</v>
      </c>
      <c r="P30" s="295">
        <v>898.3</v>
      </c>
      <c r="Q30" s="295">
        <v>0.6</v>
      </c>
      <c r="R30" s="295">
        <v>0</v>
      </c>
      <c r="S30" s="295">
        <v>28.7</v>
      </c>
      <c r="T30" s="295">
        <v>869</v>
      </c>
      <c r="U30" s="295">
        <v>1487.3999999999999</v>
      </c>
      <c r="V30" s="296">
        <v>0.6039397606561786</v>
      </c>
      <c r="W30" s="295">
        <v>69.199999999999989</v>
      </c>
      <c r="X30" s="295">
        <v>1418.1999999999998</v>
      </c>
      <c r="Y30" s="297">
        <v>0.63340854604428154</v>
      </c>
    </row>
    <row r="31" spans="1:25" x14ac:dyDescent="0.2">
      <c r="A31" s="312" t="s">
        <v>66</v>
      </c>
      <c r="B31" s="299" t="s">
        <v>67</v>
      </c>
      <c r="C31" s="294">
        <v>8.6</v>
      </c>
      <c r="D31" s="294">
        <v>1</v>
      </c>
      <c r="E31" s="294">
        <v>0</v>
      </c>
      <c r="F31" s="294">
        <v>0</v>
      </c>
      <c r="G31" s="294">
        <v>7.6</v>
      </c>
      <c r="H31" s="294">
        <v>12.6</v>
      </c>
      <c r="I31" s="2">
        <v>0.68253968253968256</v>
      </c>
      <c r="J31" s="294">
        <v>2.6</v>
      </c>
      <c r="K31" s="300">
        <v>10</v>
      </c>
      <c r="L31" s="297">
        <v>0.86</v>
      </c>
      <c r="M31" s="292"/>
      <c r="N31" s="314">
        <v>607</v>
      </c>
      <c r="O31" s="294" t="s">
        <v>174</v>
      </c>
      <c r="P31" s="295">
        <v>365.1</v>
      </c>
      <c r="Q31" s="295">
        <v>7.2</v>
      </c>
      <c r="R31" s="295">
        <v>0</v>
      </c>
      <c r="S31" s="295">
        <v>20.700000000000003</v>
      </c>
      <c r="T31" s="295">
        <v>337.2</v>
      </c>
      <c r="U31" s="295">
        <v>886.99999999999989</v>
      </c>
      <c r="V31" s="296">
        <v>0.41161217587373178</v>
      </c>
      <c r="W31" s="295">
        <v>231.09999999999997</v>
      </c>
      <c r="X31" s="295">
        <v>655.89999999999986</v>
      </c>
      <c r="Y31" s="297">
        <v>0.55663973166641267</v>
      </c>
    </row>
    <row r="32" spans="1:25" x14ac:dyDescent="0.2">
      <c r="A32" s="312" t="s">
        <v>68</v>
      </c>
      <c r="B32" s="299" t="s">
        <v>69</v>
      </c>
      <c r="C32" s="294">
        <v>43.5</v>
      </c>
      <c r="D32" s="294">
        <v>1.5</v>
      </c>
      <c r="E32" s="294">
        <v>0</v>
      </c>
      <c r="F32" s="294">
        <v>3</v>
      </c>
      <c r="G32" s="294">
        <v>39</v>
      </c>
      <c r="H32" s="294">
        <v>112.2</v>
      </c>
      <c r="I32" s="2">
        <v>0.38770053475935828</v>
      </c>
      <c r="J32" s="294">
        <v>11.299999999999999</v>
      </c>
      <c r="K32" s="300">
        <v>100.9</v>
      </c>
      <c r="L32" s="297">
        <v>0.4311199207135778</v>
      </c>
      <c r="M32" s="292"/>
      <c r="N32" s="314">
        <v>608</v>
      </c>
      <c r="O32" s="294" t="s">
        <v>175</v>
      </c>
      <c r="P32" s="295">
        <v>650.70000000000005</v>
      </c>
      <c r="Q32" s="295">
        <v>0</v>
      </c>
      <c r="R32" s="295">
        <v>0</v>
      </c>
      <c r="S32" s="295">
        <v>20.9</v>
      </c>
      <c r="T32" s="295">
        <v>629.80000000000007</v>
      </c>
      <c r="U32" s="295">
        <v>1069.8</v>
      </c>
      <c r="V32" s="296">
        <v>0.60824453168816606</v>
      </c>
      <c r="W32" s="295">
        <v>332.9</v>
      </c>
      <c r="X32" s="295">
        <v>736.9</v>
      </c>
      <c r="Y32" s="297">
        <v>0.88302347672682868</v>
      </c>
    </row>
    <row r="33" spans="1:25" x14ac:dyDescent="0.2">
      <c r="A33" s="312" t="s">
        <v>70</v>
      </c>
      <c r="B33" s="299" t="s">
        <v>71</v>
      </c>
      <c r="C33" s="294">
        <v>6</v>
      </c>
      <c r="D33" s="294">
        <v>0.1</v>
      </c>
      <c r="E33" s="294">
        <v>0</v>
      </c>
      <c r="F33" s="294">
        <v>0.1</v>
      </c>
      <c r="G33" s="294">
        <v>5.8</v>
      </c>
      <c r="H33" s="294">
        <v>61</v>
      </c>
      <c r="I33" s="2">
        <v>9.8360655737704916E-2</v>
      </c>
      <c r="J33" s="294">
        <v>0.30000000000000004</v>
      </c>
      <c r="K33" s="300">
        <v>60.7</v>
      </c>
      <c r="L33" s="297">
        <v>9.8846787479406908E-2</v>
      </c>
      <c r="M33" s="292"/>
      <c r="N33" s="314">
        <v>609</v>
      </c>
      <c r="O33" s="294" t="s">
        <v>176</v>
      </c>
      <c r="P33" s="295">
        <v>1958.5</v>
      </c>
      <c r="Q33" s="295">
        <v>151</v>
      </c>
      <c r="R33" s="295">
        <v>0</v>
      </c>
      <c r="S33" s="295">
        <v>9.7000000000000011</v>
      </c>
      <c r="T33" s="295">
        <v>1797.8</v>
      </c>
      <c r="U33" s="295">
        <v>2153.6</v>
      </c>
      <c r="V33" s="296">
        <v>0.90940750371471024</v>
      </c>
      <c r="W33" s="295">
        <v>3.0999999999999996</v>
      </c>
      <c r="X33" s="295">
        <v>2150.5</v>
      </c>
      <c r="Y33" s="297">
        <v>0.91071843757265747</v>
      </c>
    </row>
    <row r="34" spans="1:25" x14ac:dyDescent="0.2">
      <c r="A34" s="312" t="s">
        <v>72</v>
      </c>
      <c r="B34" s="299" t="s">
        <v>73</v>
      </c>
      <c r="C34" s="294">
        <v>148.69999999999999</v>
      </c>
      <c r="D34" s="294">
        <v>28.3</v>
      </c>
      <c r="E34" s="294">
        <v>37.4</v>
      </c>
      <c r="F34" s="294">
        <v>0</v>
      </c>
      <c r="G34" s="294">
        <v>82.999999999999986</v>
      </c>
      <c r="H34" s="294">
        <v>923</v>
      </c>
      <c r="I34" s="2">
        <v>0.16110509209100757</v>
      </c>
      <c r="J34" s="294">
        <v>3.9</v>
      </c>
      <c r="K34" s="300">
        <v>919.1</v>
      </c>
      <c r="L34" s="297">
        <v>0.16178870634316178</v>
      </c>
      <c r="M34" s="292"/>
      <c r="N34" s="314">
        <v>610</v>
      </c>
      <c r="O34" s="294" t="s">
        <v>177</v>
      </c>
      <c r="P34" s="295">
        <v>4.7</v>
      </c>
      <c r="Q34" s="295">
        <v>0</v>
      </c>
      <c r="R34" s="295">
        <v>0</v>
      </c>
      <c r="S34" s="295">
        <v>0</v>
      </c>
      <c r="T34" s="295">
        <v>4.7</v>
      </c>
      <c r="U34" s="295">
        <v>4.7</v>
      </c>
      <c r="V34" s="296">
        <v>1</v>
      </c>
      <c r="W34" s="295">
        <v>0</v>
      </c>
      <c r="X34" s="295">
        <v>4.7</v>
      </c>
      <c r="Y34" s="297">
        <v>1</v>
      </c>
    </row>
    <row r="35" spans="1:25" x14ac:dyDescent="0.2">
      <c r="A35" s="312" t="s">
        <v>74</v>
      </c>
      <c r="B35" s="299" t="s">
        <v>75</v>
      </c>
      <c r="C35" s="294">
        <v>259</v>
      </c>
      <c r="D35" s="294">
        <v>12.100000000000001</v>
      </c>
      <c r="E35" s="294">
        <v>0</v>
      </c>
      <c r="F35" s="294">
        <v>3.8</v>
      </c>
      <c r="G35" s="294">
        <v>243.1</v>
      </c>
      <c r="H35" s="294">
        <v>477.7</v>
      </c>
      <c r="I35" s="2">
        <v>0.54218128532551813</v>
      </c>
      <c r="J35" s="294">
        <v>12.600000000000001</v>
      </c>
      <c r="K35" s="300">
        <v>465.09999999999997</v>
      </c>
      <c r="L35" s="297">
        <v>0.55686949043216516</v>
      </c>
      <c r="M35" s="292"/>
      <c r="N35" s="314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</row>
    <row r="36" spans="1:25" x14ac:dyDescent="0.2">
      <c r="A36" s="312" t="s">
        <v>76</v>
      </c>
      <c r="B36" s="299" t="s">
        <v>77</v>
      </c>
      <c r="C36" s="294">
        <v>54.099999999999994</v>
      </c>
      <c r="D36" s="294">
        <v>6.2999999999999989</v>
      </c>
      <c r="E36" s="294">
        <v>0</v>
      </c>
      <c r="F36" s="294">
        <v>0.2</v>
      </c>
      <c r="G36" s="294">
        <v>47.599999999999994</v>
      </c>
      <c r="H36" s="294">
        <v>58.499999999999993</v>
      </c>
      <c r="I36" s="2">
        <v>0.92478632478632483</v>
      </c>
      <c r="J36" s="294">
        <v>0</v>
      </c>
      <c r="K36" s="300">
        <v>58.499999999999993</v>
      </c>
      <c r="L36" s="297">
        <v>0.92478632478632483</v>
      </c>
      <c r="M36" s="292"/>
      <c r="N36" s="314">
        <v>702</v>
      </c>
      <c r="O36" s="294" t="s">
        <v>179</v>
      </c>
      <c r="P36" s="295">
        <v>1241.1000000000001</v>
      </c>
      <c r="Q36" s="295">
        <v>16.700000000000003</v>
      </c>
      <c r="R36" s="295">
        <v>0</v>
      </c>
      <c r="S36" s="295">
        <v>0.6</v>
      </c>
      <c r="T36" s="295">
        <v>1223.8000000000002</v>
      </c>
      <c r="U36" s="295">
        <v>1434.7000000000003</v>
      </c>
      <c r="V36" s="296">
        <v>0.86505889733045227</v>
      </c>
      <c r="W36" s="295">
        <v>0</v>
      </c>
      <c r="X36" s="295">
        <v>1434.7000000000003</v>
      </c>
      <c r="Y36" s="297">
        <v>0.86505889733045227</v>
      </c>
    </row>
    <row r="37" spans="1:25" x14ac:dyDescent="0.2">
      <c r="A37" s="312" t="s">
        <v>78</v>
      </c>
      <c r="B37" s="299" t="s">
        <v>79</v>
      </c>
      <c r="C37" s="294">
        <v>133.69999999999999</v>
      </c>
      <c r="D37" s="294">
        <v>17.299999999999997</v>
      </c>
      <c r="E37" s="294">
        <v>0</v>
      </c>
      <c r="F37" s="294">
        <v>0</v>
      </c>
      <c r="G37" s="294">
        <v>116.39999999999999</v>
      </c>
      <c r="H37" s="294">
        <v>160.19999999999996</v>
      </c>
      <c r="I37" s="2">
        <v>0.83458177278402013</v>
      </c>
      <c r="J37" s="294">
        <v>6.8000000000000007</v>
      </c>
      <c r="K37" s="300">
        <v>153.39999999999995</v>
      </c>
      <c r="L37" s="297">
        <v>0.87157757496740573</v>
      </c>
      <c r="M37" s="292"/>
      <c r="N37" s="314">
        <v>703</v>
      </c>
      <c r="O37" s="294" t="s">
        <v>180</v>
      </c>
      <c r="P37" s="295">
        <v>1789.8999999999999</v>
      </c>
      <c r="Q37" s="295">
        <v>196.7999999999999</v>
      </c>
      <c r="R37" s="295">
        <v>0</v>
      </c>
      <c r="S37" s="295">
        <v>6.5</v>
      </c>
      <c r="T37" s="295">
        <v>1586.6000000000001</v>
      </c>
      <c r="U37" s="295">
        <v>1920.8999999999999</v>
      </c>
      <c r="V37" s="296">
        <v>0.93180280077047217</v>
      </c>
      <c r="W37" s="295">
        <v>0</v>
      </c>
      <c r="X37" s="295">
        <v>1920.8999999999999</v>
      </c>
      <c r="Y37" s="297">
        <v>0.93180280077047217</v>
      </c>
    </row>
    <row r="38" spans="1:25" x14ac:dyDescent="0.2">
      <c r="A38" s="312" t="s">
        <v>80</v>
      </c>
      <c r="B38" s="299" t="s">
        <v>81</v>
      </c>
      <c r="C38" s="294">
        <v>17.899999999999999</v>
      </c>
      <c r="D38" s="294">
        <v>4.5</v>
      </c>
      <c r="E38" s="294">
        <v>0</v>
      </c>
      <c r="F38" s="294">
        <v>0</v>
      </c>
      <c r="G38" s="294">
        <v>13.399999999999999</v>
      </c>
      <c r="H38" s="294">
        <v>183.10000000000002</v>
      </c>
      <c r="I38" s="2">
        <v>9.7760786455488788E-2</v>
      </c>
      <c r="J38" s="294">
        <v>0</v>
      </c>
      <c r="K38" s="300">
        <v>183.10000000000002</v>
      </c>
      <c r="L38" s="297">
        <v>9.7760786455488788E-2</v>
      </c>
      <c r="M38" s="292"/>
      <c r="N38" s="314">
        <v>704</v>
      </c>
      <c r="O38" s="294" t="s">
        <v>181</v>
      </c>
      <c r="P38" s="295">
        <v>493.1</v>
      </c>
      <c r="Q38" s="295">
        <v>116.89999999999999</v>
      </c>
      <c r="R38" s="295">
        <v>0</v>
      </c>
      <c r="S38" s="295">
        <v>6.3000000000000007</v>
      </c>
      <c r="T38" s="295">
        <v>369.9</v>
      </c>
      <c r="U38" s="295">
        <v>618.4</v>
      </c>
      <c r="V38" s="296">
        <v>0.79738033635187588</v>
      </c>
      <c r="W38" s="295">
        <v>0</v>
      </c>
      <c r="X38" s="295">
        <v>618.4</v>
      </c>
      <c r="Y38" s="297">
        <v>0.79738033635187588</v>
      </c>
    </row>
    <row r="39" spans="1:25" x14ac:dyDescent="0.2">
      <c r="A39" s="312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314">
        <v>705</v>
      </c>
      <c r="O39" s="294" t="s">
        <v>182</v>
      </c>
      <c r="P39" s="295">
        <v>968.00000000000011</v>
      </c>
      <c r="Q39" s="295">
        <v>175.40000000000003</v>
      </c>
      <c r="R39" s="295">
        <v>0</v>
      </c>
      <c r="S39" s="295">
        <v>4.3</v>
      </c>
      <c r="T39" s="295">
        <v>788.3</v>
      </c>
      <c r="U39" s="295">
        <v>1057</v>
      </c>
      <c r="V39" s="296">
        <v>0.91579943235572381</v>
      </c>
      <c r="W39" s="295">
        <v>0</v>
      </c>
      <c r="X39" s="295">
        <v>1057</v>
      </c>
      <c r="Y39" s="297">
        <v>0.91579943235572381</v>
      </c>
    </row>
    <row r="40" spans="1:25" x14ac:dyDescent="0.2">
      <c r="A40" s="312" t="s">
        <v>84</v>
      </c>
      <c r="B40" s="299" t="s">
        <v>85</v>
      </c>
      <c r="C40" s="294">
        <v>686</v>
      </c>
      <c r="D40" s="294">
        <v>15.299999999999999</v>
      </c>
      <c r="E40" s="294">
        <v>0</v>
      </c>
      <c r="F40" s="294">
        <v>14.200000000000003</v>
      </c>
      <c r="G40" s="294">
        <v>656.5</v>
      </c>
      <c r="H40" s="294">
        <v>1492.3</v>
      </c>
      <c r="I40" s="2">
        <v>0.45969309120150104</v>
      </c>
      <c r="J40" s="294">
        <v>509.59999999999997</v>
      </c>
      <c r="K40" s="300">
        <v>982.7</v>
      </c>
      <c r="L40" s="297">
        <v>0.6980767273837386</v>
      </c>
      <c r="M40" s="292"/>
      <c r="N40" s="314">
        <v>706</v>
      </c>
      <c r="O40" s="294" t="s">
        <v>183</v>
      </c>
      <c r="P40" s="295">
        <v>2373.3999999999996</v>
      </c>
      <c r="Q40" s="295">
        <v>393.9</v>
      </c>
      <c r="R40" s="295">
        <v>0</v>
      </c>
      <c r="S40" s="295">
        <v>6.4</v>
      </c>
      <c r="T40" s="295">
        <v>1973.1</v>
      </c>
      <c r="U40" s="295">
        <v>2501.8999999999996</v>
      </c>
      <c r="V40" s="296">
        <v>0.94863903433390617</v>
      </c>
      <c r="W40" s="295">
        <v>0</v>
      </c>
      <c r="X40" s="295">
        <v>2501.8999999999996</v>
      </c>
      <c r="Y40" s="297">
        <v>0.94863903433390617</v>
      </c>
    </row>
    <row r="41" spans="1:25" x14ac:dyDescent="0.2">
      <c r="A41" s="312" t="s">
        <v>86</v>
      </c>
      <c r="B41" s="299" t="s">
        <v>87</v>
      </c>
      <c r="C41" s="294">
        <v>213.9</v>
      </c>
      <c r="D41" s="294">
        <v>22.4</v>
      </c>
      <c r="E41" s="294">
        <v>0</v>
      </c>
      <c r="F41" s="294">
        <v>0</v>
      </c>
      <c r="G41" s="294">
        <v>191.5</v>
      </c>
      <c r="H41" s="294">
        <v>213.9</v>
      </c>
      <c r="I41" s="2">
        <v>1</v>
      </c>
      <c r="J41" s="294">
        <v>0</v>
      </c>
      <c r="K41" s="300">
        <v>213.9</v>
      </c>
      <c r="L41" s="297">
        <v>1</v>
      </c>
      <c r="M41" s="292"/>
      <c r="N41" s="314">
        <v>707</v>
      </c>
      <c r="O41" s="294" t="s">
        <v>184</v>
      </c>
      <c r="P41" s="295">
        <v>19.399999999999999</v>
      </c>
      <c r="Q41" s="295">
        <v>2.8</v>
      </c>
      <c r="R41" s="295">
        <v>0</v>
      </c>
      <c r="S41" s="295">
        <v>0</v>
      </c>
      <c r="T41" s="295">
        <v>16.599999999999998</v>
      </c>
      <c r="U41" s="295">
        <v>20.099999999999998</v>
      </c>
      <c r="V41" s="296">
        <v>0.96517412935323388</v>
      </c>
      <c r="W41" s="295">
        <v>0</v>
      </c>
      <c r="X41" s="295">
        <v>20.099999999999998</v>
      </c>
      <c r="Y41" s="297">
        <v>0.96517412935323388</v>
      </c>
    </row>
    <row r="42" spans="1:25" x14ac:dyDescent="0.2">
      <c r="A42" s="312" t="s">
        <v>88</v>
      </c>
      <c r="B42" s="299" t="s">
        <v>89</v>
      </c>
      <c r="C42" s="294">
        <v>4.2</v>
      </c>
      <c r="D42" s="294">
        <v>0</v>
      </c>
      <c r="E42" s="294">
        <v>0</v>
      </c>
      <c r="F42" s="294">
        <v>0.1</v>
      </c>
      <c r="G42" s="294">
        <v>4.1000000000000005</v>
      </c>
      <c r="H42" s="294">
        <v>5.2</v>
      </c>
      <c r="I42" s="2">
        <v>0.80769230769230771</v>
      </c>
      <c r="J42" s="294">
        <v>0</v>
      </c>
      <c r="K42" s="300">
        <v>5.2</v>
      </c>
      <c r="L42" s="297">
        <v>0.80769230769230771</v>
      </c>
      <c r="M42" s="292"/>
      <c r="N42" s="314">
        <v>708</v>
      </c>
      <c r="O42" s="294" t="s">
        <v>185</v>
      </c>
      <c r="P42" s="295">
        <v>1052.4000000000001</v>
      </c>
      <c r="Q42" s="295">
        <v>86.299999999999969</v>
      </c>
      <c r="R42" s="295">
        <v>0</v>
      </c>
      <c r="S42" s="295">
        <v>10.600000000000001</v>
      </c>
      <c r="T42" s="295">
        <v>955.5</v>
      </c>
      <c r="U42" s="295">
        <v>1263.7</v>
      </c>
      <c r="V42" s="296">
        <v>0.83279259317876086</v>
      </c>
      <c r="W42" s="295">
        <v>0</v>
      </c>
      <c r="X42" s="295">
        <v>1263.7</v>
      </c>
      <c r="Y42" s="297">
        <v>0.83279259317876086</v>
      </c>
    </row>
    <row r="43" spans="1:25" x14ac:dyDescent="0.2">
      <c r="A43" s="312" t="s">
        <v>90</v>
      </c>
      <c r="B43" s="299" t="s">
        <v>91</v>
      </c>
      <c r="C43" s="294">
        <v>211.90000000000003</v>
      </c>
      <c r="D43" s="294">
        <v>13.900000000000002</v>
      </c>
      <c r="E43" s="294">
        <v>0</v>
      </c>
      <c r="F43" s="294">
        <v>0</v>
      </c>
      <c r="G43" s="294">
        <v>198.00000000000003</v>
      </c>
      <c r="H43" s="294">
        <v>231.8</v>
      </c>
      <c r="I43" s="2">
        <v>0.91415012942191554</v>
      </c>
      <c r="J43" s="294">
        <v>0</v>
      </c>
      <c r="K43" s="300">
        <v>231.8</v>
      </c>
      <c r="L43" s="297">
        <v>0.91415012942191554</v>
      </c>
      <c r="M43" s="292"/>
      <c r="N43" s="314">
        <v>709</v>
      </c>
      <c r="O43" s="294" t="s">
        <v>186</v>
      </c>
      <c r="P43" s="295">
        <v>1026.5</v>
      </c>
      <c r="Q43" s="295">
        <v>142.70000000000007</v>
      </c>
      <c r="R43" s="295">
        <v>0</v>
      </c>
      <c r="S43" s="295">
        <v>2.0999999999999996</v>
      </c>
      <c r="T43" s="295">
        <v>881.69999999999982</v>
      </c>
      <c r="U43" s="295">
        <v>1100.0999999999999</v>
      </c>
      <c r="V43" s="296">
        <v>0.93309699118261979</v>
      </c>
      <c r="W43" s="295">
        <v>0</v>
      </c>
      <c r="X43" s="295">
        <v>1100.0999999999999</v>
      </c>
      <c r="Y43" s="297">
        <v>0.93309699118261979</v>
      </c>
    </row>
    <row r="44" spans="1:25" x14ac:dyDescent="0.2">
      <c r="A44" s="312" t="s">
        <v>92</v>
      </c>
      <c r="B44" s="299" t="s">
        <v>93</v>
      </c>
      <c r="C44" s="294">
        <v>38.799999999999997</v>
      </c>
      <c r="D44" s="294">
        <v>8.1999999999999993</v>
      </c>
      <c r="E44" s="294">
        <v>2.7</v>
      </c>
      <c r="F44" s="294">
        <v>4.0999999999999996</v>
      </c>
      <c r="G44" s="294">
        <v>23.799999999999997</v>
      </c>
      <c r="H44" s="294">
        <v>60.3</v>
      </c>
      <c r="I44" s="2">
        <v>0.64344941956882251</v>
      </c>
      <c r="J44" s="294">
        <v>0</v>
      </c>
      <c r="K44" s="300">
        <v>60.3</v>
      </c>
      <c r="L44" s="297">
        <v>0.64344941956882251</v>
      </c>
      <c r="M44" s="292"/>
      <c r="N44" s="314">
        <v>710</v>
      </c>
      <c r="O44" s="294" t="s">
        <v>187</v>
      </c>
      <c r="P44" s="295">
        <v>1060.3</v>
      </c>
      <c r="Q44" s="295">
        <v>149.30000000000001</v>
      </c>
      <c r="R44" s="295">
        <v>0</v>
      </c>
      <c r="S44" s="295">
        <v>8.5</v>
      </c>
      <c r="T44" s="295">
        <v>902.5</v>
      </c>
      <c r="U44" s="295">
        <v>1231.3</v>
      </c>
      <c r="V44" s="296">
        <v>0.86112239096889465</v>
      </c>
      <c r="W44" s="295">
        <v>0</v>
      </c>
      <c r="X44" s="295">
        <v>1231.3</v>
      </c>
      <c r="Y44" s="297">
        <v>0.86112239096889465</v>
      </c>
    </row>
    <row r="45" spans="1:25" x14ac:dyDescent="0.2">
      <c r="A45" s="312" t="s">
        <v>94</v>
      </c>
      <c r="B45" s="299" t="s">
        <v>95</v>
      </c>
      <c r="C45" s="294">
        <v>19.600000000000001</v>
      </c>
      <c r="D45" s="294">
        <v>2.2999999999999998</v>
      </c>
      <c r="E45" s="294">
        <v>0</v>
      </c>
      <c r="F45" s="294">
        <v>0</v>
      </c>
      <c r="G45" s="294">
        <v>17.3</v>
      </c>
      <c r="H45" s="294">
        <v>19.600000000000001</v>
      </c>
      <c r="I45" s="2">
        <v>1</v>
      </c>
      <c r="J45" s="294">
        <v>0</v>
      </c>
      <c r="K45" s="300">
        <v>19.600000000000001</v>
      </c>
      <c r="L45" s="297">
        <v>1</v>
      </c>
      <c r="M45" s="292"/>
      <c r="N45" s="314">
        <v>801</v>
      </c>
      <c r="O45" s="294" t="s">
        <v>43</v>
      </c>
      <c r="P45" s="295">
        <v>59.199999999999996</v>
      </c>
      <c r="Q45" s="295">
        <v>10.399999999999999</v>
      </c>
      <c r="R45" s="295">
        <v>0</v>
      </c>
      <c r="S45" s="295">
        <v>8.1999999999999993</v>
      </c>
      <c r="T45" s="295">
        <v>40.6</v>
      </c>
      <c r="U45" s="295">
        <v>200.09999999999997</v>
      </c>
      <c r="V45" s="296">
        <v>0.29585207396301855</v>
      </c>
      <c r="W45" s="295">
        <v>0.2</v>
      </c>
      <c r="X45" s="295">
        <v>199.89999999999998</v>
      </c>
      <c r="Y45" s="297">
        <v>0.29614807403701854</v>
      </c>
    </row>
    <row r="46" spans="1:25" x14ac:dyDescent="0.2">
      <c r="A46" s="312" t="s">
        <v>96</v>
      </c>
      <c r="B46" s="299" t="s">
        <v>97</v>
      </c>
      <c r="C46" s="294">
        <v>42.9</v>
      </c>
      <c r="D46" s="294">
        <v>7.3</v>
      </c>
      <c r="E46" s="294">
        <v>0</v>
      </c>
      <c r="F46" s="294">
        <v>19.8</v>
      </c>
      <c r="G46" s="294">
        <v>15.799999999999997</v>
      </c>
      <c r="H46" s="294">
        <v>184.10000000000002</v>
      </c>
      <c r="I46" s="2">
        <v>0.23302552960347633</v>
      </c>
      <c r="J46" s="294">
        <v>2.2000000000000002</v>
      </c>
      <c r="K46" s="300">
        <v>181.90000000000003</v>
      </c>
      <c r="L46" s="297">
        <v>0.23584387025838369</v>
      </c>
      <c r="M46" s="292"/>
      <c r="N46" s="314">
        <v>802</v>
      </c>
      <c r="O46" s="294" t="s">
        <v>11</v>
      </c>
      <c r="P46" s="295">
        <v>1.8</v>
      </c>
      <c r="Q46" s="295">
        <v>1.7000000000000002</v>
      </c>
      <c r="R46" s="295">
        <v>0</v>
      </c>
      <c r="S46" s="295">
        <v>0</v>
      </c>
      <c r="T46" s="295">
        <v>0.1</v>
      </c>
      <c r="U46" s="295">
        <v>67.7</v>
      </c>
      <c r="V46" s="296">
        <v>2.6587887740029542E-2</v>
      </c>
      <c r="W46" s="295">
        <v>4.2</v>
      </c>
      <c r="X46" s="295">
        <v>63.5</v>
      </c>
      <c r="Y46" s="297">
        <v>2.8346456692913385E-2</v>
      </c>
    </row>
    <row r="47" spans="1:25" x14ac:dyDescent="0.2">
      <c r="A47" s="312" t="s">
        <v>98</v>
      </c>
      <c r="B47" s="299" t="s">
        <v>99</v>
      </c>
      <c r="C47" s="294">
        <v>3.1</v>
      </c>
      <c r="D47" s="294">
        <v>0</v>
      </c>
      <c r="E47" s="294">
        <v>0</v>
      </c>
      <c r="F47" s="294">
        <v>2.4</v>
      </c>
      <c r="G47" s="294">
        <v>0.70000000000000018</v>
      </c>
      <c r="H47" s="294">
        <v>39.200000000000003</v>
      </c>
      <c r="I47" s="2">
        <v>7.9081632653061215E-2</v>
      </c>
      <c r="J47" s="294">
        <v>0</v>
      </c>
      <c r="K47" s="300">
        <v>39.200000000000003</v>
      </c>
      <c r="L47" s="297">
        <v>7.9081632653061215E-2</v>
      </c>
      <c r="M47" s="292"/>
      <c r="N47" s="314">
        <v>901</v>
      </c>
      <c r="O47" s="294" t="s">
        <v>188</v>
      </c>
      <c r="P47" s="295">
        <v>123.1</v>
      </c>
      <c r="Q47" s="295">
        <v>16.7</v>
      </c>
      <c r="R47" s="295">
        <v>0</v>
      </c>
      <c r="S47" s="295">
        <v>0</v>
      </c>
      <c r="T47" s="295">
        <v>106.39999999999999</v>
      </c>
      <c r="U47" s="295">
        <v>162.4</v>
      </c>
      <c r="V47" s="296">
        <v>0.75800492610837433</v>
      </c>
      <c r="W47" s="295">
        <v>0</v>
      </c>
      <c r="X47" s="295">
        <v>162.4</v>
      </c>
      <c r="Y47" s="297">
        <v>0.75800492610837433</v>
      </c>
    </row>
    <row r="48" spans="1:25" x14ac:dyDescent="0.2">
      <c r="A48" s="312" t="s">
        <v>100</v>
      </c>
      <c r="B48" s="299" t="s">
        <v>101</v>
      </c>
      <c r="C48" s="294">
        <v>128.4</v>
      </c>
      <c r="D48" s="294">
        <v>11.799999999999999</v>
      </c>
      <c r="E48" s="294">
        <v>0</v>
      </c>
      <c r="F48" s="294">
        <v>7.3</v>
      </c>
      <c r="G48" s="294">
        <v>109.30000000000001</v>
      </c>
      <c r="H48" s="294">
        <v>352.69999999999993</v>
      </c>
      <c r="I48" s="2">
        <v>0.36404876665721586</v>
      </c>
      <c r="J48" s="294">
        <v>19.399999999999999</v>
      </c>
      <c r="K48" s="300">
        <v>333.29999999999995</v>
      </c>
      <c r="L48" s="297">
        <v>0.38523852385238533</v>
      </c>
      <c r="M48" s="292"/>
      <c r="N48" s="314">
        <v>902</v>
      </c>
      <c r="O48" s="294" t="s">
        <v>189</v>
      </c>
      <c r="P48" s="295">
        <v>13.2</v>
      </c>
      <c r="Q48" s="295">
        <v>1.1000000000000001</v>
      </c>
      <c r="R48" s="295">
        <v>0</v>
      </c>
      <c r="S48" s="295">
        <v>0</v>
      </c>
      <c r="T48" s="295">
        <v>12.1</v>
      </c>
      <c r="U48" s="295">
        <v>13.2</v>
      </c>
      <c r="V48" s="296">
        <v>1</v>
      </c>
      <c r="W48" s="295">
        <v>0</v>
      </c>
      <c r="X48" s="295">
        <v>13.2</v>
      </c>
      <c r="Y48" s="297">
        <v>1</v>
      </c>
    </row>
    <row r="49" spans="1:25" x14ac:dyDescent="0.2">
      <c r="A49" s="312" t="s">
        <v>102</v>
      </c>
      <c r="B49" s="299" t="s">
        <v>103</v>
      </c>
      <c r="C49" s="294">
        <v>270.00000000000006</v>
      </c>
      <c r="D49" s="294">
        <v>4.3</v>
      </c>
      <c r="E49" s="294">
        <v>0</v>
      </c>
      <c r="F49" s="294">
        <v>16.399999999999999</v>
      </c>
      <c r="G49" s="294">
        <v>249.30000000000007</v>
      </c>
      <c r="H49" s="294">
        <v>475.90000000000009</v>
      </c>
      <c r="I49" s="2">
        <v>0.56734608110947682</v>
      </c>
      <c r="J49" s="294">
        <v>0</v>
      </c>
      <c r="K49" s="300">
        <v>475.90000000000009</v>
      </c>
      <c r="L49" s="297">
        <v>0.56734608110947682</v>
      </c>
      <c r="M49" s="292"/>
      <c r="N49" s="314">
        <v>903</v>
      </c>
      <c r="O49" s="294" t="s">
        <v>190</v>
      </c>
      <c r="P49" s="295">
        <v>13.3</v>
      </c>
      <c r="Q49" s="295">
        <v>1.2000000000000002</v>
      </c>
      <c r="R49" s="295">
        <v>0</v>
      </c>
      <c r="S49" s="295">
        <v>0</v>
      </c>
      <c r="T49" s="295">
        <v>12.1</v>
      </c>
      <c r="U49" s="295">
        <v>13.3</v>
      </c>
      <c r="V49" s="296">
        <v>1</v>
      </c>
      <c r="W49" s="295">
        <v>0</v>
      </c>
      <c r="X49" s="295">
        <v>13.3</v>
      </c>
      <c r="Y49" s="297">
        <v>1</v>
      </c>
    </row>
    <row r="50" spans="1:25" x14ac:dyDescent="0.2">
      <c r="A50" s="312" t="s">
        <v>104</v>
      </c>
      <c r="B50" s="299" t="s">
        <v>105</v>
      </c>
      <c r="C50" s="294">
        <v>91.4</v>
      </c>
      <c r="D50" s="294">
        <v>5</v>
      </c>
      <c r="E50" s="294">
        <v>0</v>
      </c>
      <c r="F50" s="294">
        <v>3.2</v>
      </c>
      <c r="G50" s="294">
        <v>83.2</v>
      </c>
      <c r="H50" s="294">
        <v>124.3</v>
      </c>
      <c r="I50" s="2">
        <v>0.73531777956556721</v>
      </c>
      <c r="J50" s="294">
        <v>4.0999999999999996</v>
      </c>
      <c r="K50" s="300">
        <v>120.2</v>
      </c>
      <c r="L50" s="297">
        <v>0.76039933444259566</v>
      </c>
      <c r="M50" s="292"/>
      <c r="N50" s="314">
        <v>904</v>
      </c>
      <c r="O50" s="294" t="s">
        <v>191</v>
      </c>
      <c r="P50" s="295">
        <v>43.7</v>
      </c>
      <c r="Q50" s="295">
        <v>1.6</v>
      </c>
      <c r="R50" s="295">
        <v>0</v>
      </c>
      <c r="S50" s="295">
        <v>0</v>
      </c>
      <c r="T50" s="295">
        <v>42.1</v>
      </c>
      <c r="U50" s="295">
        <v>53.599999999999994</v>
      </c>
      <c r="V50" s="296">
        <v>0.81529850746268673</v>
      </c>
      <c r="W50" s="295">
        <v>9.9</v>
      </c>
      <c r="X50" s="295">
        <v>43.699999999999996</v>
      </c>
      <c r="Y50" s="297">
        <v>1.0000000000000002</v>
      </c>
    </row>
    <row r="51" spans="1:25" x14ac:dyDescent="0.2">
      <c r="A51" s="312" t="s">
        <v>106</v>
      </c>
      <c r="B51" s="299" t="s">
        <v>107</v>
      </c>
      <c r="C51" s="294">
        <v>1073.5</v>
      </c>
      <c r="D51" s="294">
        <v>0</v>
      </c>
      <c r="E51" s="294">
        <v>0</v>
      </c>
      <c r="F51" s="294">
        <v>37.400000000000006</v>
      </c>
      <c r="G51" s="294">
        <v>1036.0999999999999</v>
      </c>
      <c r="H51" s="294">
        <v>1821.4999999999998</v>
      </c>
      <c r="I51" s="2">
        <v>0.58934943727696965</v>
      </c>
      <c r="J51" s="294">
        <v>488.09999999999997</v>
      </c>
      <c r="K51" s="300">
        <v>1333.3999999999999</v>
      </c>
      <c r="L51" s="297">
        <v>0.80508474576271194</v>
      </c>
      <c r="M51" s="292"/>
      <c r="N51" s="314">
        <v>905</v>
      </c>
      <c r="O51" s="294" t="s">
        <v>192</v>
      </c>
      <c r="P51" s="295">
        <v>68.900000000000006</v>
      </c>
      <c r="Q51" s="295">
        <v>8.1000000000000014</v>
      </c>
      <c r="R51" s="295">
        <v>0</v>
      </c>
      <c r="S51" s="295">
        <v>0</v>
      </c>
      <c r="T51" s="295">
        <v>60.800000000000011</v>
      </c>
      <c r="U51" s="295">
        <v>75.699999999999989</v>
      </c>
      <c r="V51" s="296">
        <v>0.91017173051519173</v>
      </c>
      <c r="W51" s="295">
        <v>6.8000000000000007</v>
      </c>
      <c r="X51" s="295">
        <v>68.899999999999991</v>
      </c>
      <c r="Y51" s="297">
        <v>1.0000000000000002</v>
      </c>
    </row>
    <row r="52" spans="1:25" x14ac:dyDescent="0.2">
      <c r="A52" s="312" t="s">
        <v>108</v>
      </c>
      <c r="B52" s="299" t="s">
        <v>109</v>
      </c>
      <c r="C52" s="294">
        <v>328.6</v>
      </c>
      <c r="D52" s="294">
        <v>9.6</v>
      </c>
      <c r="E52" s="294">
        <v>0</v>
      </c>
      <c r="F52" s="294">
        <v>2.2000000000000002</v>
      </c>
      <c r="G52" s="294">
        <v>316.8</v>
      </c>
      <c r="H52" s="294">
        <v>825.30000000000007</v>
      </c>
      <c r="I52" s="2">
        <v>0.39815824548648976</v>
      </c>
      <c r="J52" s="294">
        <v>15.2</v>
      </c>
      <c r="K52" s="300">
        <v>810.1</v>
      </c>
      <c r="L52" s="297">
        <v>0.40562893469941985</v>
      </c>
      <c r="M52" s="292"/>
      <c r="N52" s="314">
        <v>1001</v>
      </c>
      <c r="O52" s="294" t="s">
        <v>193</v>
      </c>
      <c r="P52" s="295">
        <v>9.8000000000000007</v>
      </c>
      <c r="Q52" s="295">
        <v>0.8</v>
      </c>
      <c r="R52" s="295">
        <v>0</v>
      </c>
      <c r="S52" s="295">
        <v>0</v>
      </c>
      <c r="T52" s="295">
        <v>9</v>
      </c>
      <c r="U52" s="295">
        <v>9.8000000000000007</v>
      </c>
      <c r="V52" s="296">
        <v>1</v>
      </c>
      <c r="W52" s="295">
        <v>0</v>
      </c>
      <c r="X52" s="295">
        <v>9.8000000000000007</v>
      </c>
      <c r="Y52" s="297">
        <v>1</v>
      </c>
    </row>
    <row r="53" spans="1:25" x14ac:dyDescent="0.2">
      <c r="A53" s="312" t="s">
        <v>110</v>
      </c>
      <c r="B53" s="299" t="s">
        <v>111</v>
      </c>
      <c r="C53" s="294">
        <v>294.59999999999997</v>
      </c>
      <c r="D53" s="294">
        <v>13.7</v>
      </c>
      <c r="E53" s="294">
        <v>0</v>
      </c>
      <c r="F53" s="294">
        <v>13.7</v>
      </c>
      <c r="G53" s="294">
        <v>267.2</v>
      </c>
      <c r="H53" s="294">
        <v>378.4</v>
      </c>
      <c r="I53" s="2">
        <v>0.77854122621564481</v>
      </c>
      <c r="J53" s="294">
        <v>0</v>
      </c>
      <c r="K53" s="300">
        <v>378.4</v>
      </c>
      <c r="L53" s="297">
        <v>0.77854122621564481</v>
      </c>
      <c r="M53" s="292"/>
      <c r="N53" s="314">
        <v>1002</v>
      </c>
      <c r="O53" s="294" t="s">
        <v>194</v>
      </c>
      <c r="P53" s="295">
        <v>20</v>
      </c>
      <c r="Q53" s="295">
        <v>18.900000000000002</v>
      </c>
      <c r="R53" s="295">
        <v>37.4</v>
      </c>
      <c r="S53" s="295">
        <v>0</v>
      </c>
      <c r="T53" s="295">
        <v>-36.299999999999997</v>
      </c>
      <c r="U53" s="295">
        <v>330.79999999999995</v>
      </c>
      <c r="V53" s="296">
        <v>6.0459492140266032E-2</v>
      </c>
      <c r="W53" s="295">
        <v>0</v>
      </c>
      <c r="X53" s="295">
        <v>330.79999999999995</v>
      </c>
      <c r="Y53" s="297">
        <v>6.0459492140266032E-2</v>
      </c>
    </row>
    <row r="54" spans="1:25" x14ac:dyDescent="0.2">
      <c r="A54" s="312" t="s">
        <v>112</v>
      </c>
      <c r="B54" s="299" t="s">
        <v>113</v>
      </c>
      <c r="C54" s="294">
        <v>7.1</v>
      </c>
      <c r="D54" s="294">
        <v>1</v>
      </c>
      <c r="E54" s="294">
        <v>0</v>
      </c>
      <c r="F54" s="294">
        <v>0</v>
      </c>
      <c r="G54" s="294">
        <v>6.1</v>
      </c>
      <c r="H54" s="294">
        <v>9.9</v>
      </c>
      <c r="I54" s="2">
        <v>0.71717171717171713</v>
      </c>
      <c r="J54" s="294">
        <v>0</v>
      </c>
      <c r="K54" s="300">
        <v>9.9</v>
      </c>
      <c r="L54" s="297">
        <v>0.71717171717171713</v>
      </c>
      <c r="M54" s="292"/>
      <c r="N54" s="314">
        <v>1003</v>
      </c>
      <c r="O54" s="294" t="s">
        <v>195</v>
      </c>
      <c r="P54" s="295">
        <v>6.2</v>
      </c>
      <c r="Q54" s="295">
        <v>0.4</v>
      </c>
      <c r="R54" s="295">
        <v>0</v>
      </c>
      <c r="S54" s="295">
        <v>0</v>
      </c>
      <c r="T54" s="295">
        <v>5.8</v>
      </c>
      <c r="U54" s="295">
        <v>6.2</v>
      </c>
      <c r="V54" s="296">
        <v>1</v>
      </c>
      <c r="W54" s="295">
        <v>0</v>
      </c>
      <c r="X54" s="295">
        <v>6.2</v>
      </c>
      <c r="Y54" s="297">
        <v>1</v>
      </c>
    </row>
    <row r="55" spans="1:25" x14ac:dyDescent="0.2">
      <c r="A55" s="312" t="s">
        <v>114</v>
      </c>
      <c r="B55" s="299" t="s">
        <v>115</v>
      </c>
      <c r="C55" s="294">
        <v>2606.6999999999998</v>
      </c>
      <c r="D55" s="294">
        <v>431.2</v>
      </c>
      <c r="E55" s="294">
        <v>0</v>
      </c>
      <c r="F55" s="294">
        <v>7.5999999999999988</v>
      </c>
      <c r="G55" s="294">
        <v>2167.8999999999996</v>
      </c>
      <c r="H55" s="294">
        <v>2760</v>
      </c>
      <c r="I55" s="2">
        <v>0.94445652173913042</v>
      </c>
      <c r="J55" s="294">
        <v>0</v>
      </c>
      <c r="K55" s="300">
        <v>2760</v>
      </c>
      <c r="L55" s="297">
        <v>0.94445652173913042</v>
      </c>
      <c r="M55" s="292"/>
      <c r="N55" s="314">
        <v>1004</v>
      </c>
      <c r="O55" s="294" t="s">
        <v>196</v>
      </c>
      <c r="P55" s="295">
        <v>3.3</v>
      </c>
      <c r="Q55" s="295">
        <v>2.1</v>
      </c>
      <c r="R55" s="295">
        <v>0</v>
      </c>
      <c r="S55" s="295">
        <v>0</v>
      </c>
      <c r="T55" s="295">
        <v>1.1999999999999995</v>
      </c>
      <c r="U55" s="295">
        <v>590.30000000000007</v>
      </c>
      <c r="V55" s="296">
        <v>5.5903777740132126E-3</v>
      </c>
      <c r="W55" s="295">
        <v>24.4</v>
      </c>
      <c r="X55" s="295">
        <v>565.90000000000009</v>
      </c>
      <c r="Y55" s="297">
        <v>5.8314189786181289E-3</v>
      </c>
    </row>
    <row r="56" spans="1:25" x14ac:dyDescent="0.2">
      <c r="A56" s="312" t="s">
        <v>116</v>
      </c>
      <c r="B56" s="299" t="s">
        <v>117</v>
      </c>
      <c r="C56" s="294">
        <v>0.2</v>
      </c>
      <c r="D56" s="294">
        <v>0.2</v>
      </c>
      <c r="E56" s="294">
        <v>0</v>
      </c>
      <c r="F56" s="294">
        <v>0.1</v>
      </c>
      <c r="G56" s="294">
        <v>-0.10000000000000003</v>
      </c>
      <c r="H56" s="294">
        <v>5.1000000000000005</v>
      </c>
      <c r="I56" s="2">
        <v>3.9215686274509803E-2</v>
      </c>
      <c r="J56" s="294">
        <v>0</v>
      </c>
      <c r="K56" s="300">
        <v>5.1000000000000005</v>
      </c>
      <c r="L56" s="297">
        <v>3.9215686274509803E-2</v>
      </c>
      <c r="M56" s="292"/>
      <c r="N56" s="314">
        <v>1005</v>
      </c>
      <c r="O56" s="294" t="s">
        <v>197</v>
      </c>
      <c r="P56" s="295">
        <v>13.9</v>
      </c>
      <c r="Q56" s="295">
        <v>0.5</v>
      </c>
      <c r="R56" s="295">
        <v>0</v>
      </c>
      <c r="S56" s="295">
        <v>0</v>
      </c>
      <c r="T56" s="295">
        <v>13.4</v>
      </c>
      <c r="U56" s="295">
        <v>42</v>
      </c>
      <c r="V56" s="296">
        <v>0.33095238095238094</v>
      </c>
      <c r="W56" s="295">
        <v>0</v>
      </c>
      <c r="X56" s="295">
        <v>42</v>
      </c>
      <c r="Y56" s="297">
        <v>0.33095238095238094</v>
      </c>
    </row>
    <row r="57" spans="1:25" x14ac:dyDescent="0.2">
      <c r="A57" s="312" t="s">
        <v>118</v>
      </c>
      <c r="B57" s="299" t="s">
        <v>119</v>
      </c>
      <c r="C57" s="294">
        <v>312.2</v>
      </c>
      <c r="D57" s="294">
        <v>19.799999999999997</v>
      </c>
      <c r="E57" s="294">
        <v>0</v>
      </c>
      <c r="F57" s="294">
        <v>0</v>
      </c>
      <c r="G57" s="294">
        <v>292.39999999999998</v>
      </c>
      <c r="H57" s="294">
        <v>323.64499999999998</v>
      </c>
      <c r="I57" s="2">
        <v>0.96463717962582463</v>
      </c>
      <c r="J57" s="294">
        <v>0</v>
      </c>
      <c r="K57" s="300">
        <v>323.64499999999998</v>
      </c>
      <c r="L57" s="297">
        <v>0.96463717962582463</v>
      </c>
      <c r="M57" s="292"/>
      <c r="N57" s="314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2486.1999999999998</v>
      </c>
      <c r="V57" s="296">
        <v>0</v>
      </c>
      <c r="W57" s="295">
        <v>74.2</v>
      </c>
      <c r="X57" s="295">
        <v>2412</v>
      </c>
      <c r="Y57" s="297">
        <v>0</v>
      </c>
    </row>
    <row r="58" spans="1:25" x14ac:dyDescent="0.2">
      <c r="A58" s="312" t="s">
        <v>120</v>
      </c>
      <c r="B58" s="299" t="s">
        <v>121</v>
      </c>
      <c r="C58" s="294">
        <v>386</v>
      </c>
      <c r="D58" s="294">
        <v>26.3</v>
      </c>
      <c r="E58" s="294">
        <v>0</v>
      </c>
      <c r="F58" s="294">
        <v>24.400000000000002</v>
      </c>
      <c r="G58" s="294">
        <v>335.3</v>
      </c>
      <c r="H58" s="294">
        <v>776.69999999999982</v>
      </c>
      <c r="I58" s="2">
        <v>0.49697437878202666</v>
      </c>
      <c r="J58" s="294">
        <v>17.100000000000001</v>
      </c>
      <c r="K58" s="300">
        <v>759.5999999999998</v>
      </c>
      <c r="L58" s="297">
        <v>0.50816219062664569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312" t="s">
        <v>122</v>
      </c>
      <c r="B59" s="299" t="s">
        <v>123</v>
      </c>
      <c r="C59" s="294">
        <v>86.2</v>
      </c>
      <c r="D59" s="294">
        <v>11.9</v>
      </c>
      <c r="E59" s="294">
        <v>0</v>
      </c>
      <c r="F59" s="294">
        <v>9.5</v>
      </c>
      <c r="G59" s="294">
        <v>64.800000000000011</v>
      </c>
      <c r="H59" s="294">
        <v>272.09999999999997</v>
      </c>
      <c r="I59" s="2">
        <v>0.31679529584711508</v>
      </c>
      <c r="J59" s="294">
        <v>4</v>
      </c>
      <c r="K59" s="300">
        <v>268.09999999999997</v>
      </c>
      <c r="L59" s="297">
        <v>0.32152182021633724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315"/>
      <c r="O60" s="301" t="s">
        <v>214</v>
      </c>
      <c r="P60" s="295">
        <v>19834.300000000003</v>
      </c>
      <c r="Q60" s="295">
        <v>1879.1</v>
      </c>
      <c r="R60" s="295">
        <v>40.1</v>
      </c>
      <c r="S60" s="295">
        <v>375.7</v>
      </c>
      <c r="T60" s="295">
        <v>17539.399999999998</v>
      </c>
      <c r="U60" s="295">
        <v>31389.744999999999</v>
      </c>
      <c r="V60" s="296">
        <v>0.63187196965123493</v>
      </c>
      <c r="W60" s="295">
        <v>1441.7000000000003</v>
      </c>
      <c r="X60" s="295">
        <v>29948.045000000006</v>
      </c>
      <c r="Y60" s="297">
        <v>0.66229030976813341</v>
      </c>
    </row>
    <row r="61" spans="1:25" x14ac:dyDescent="0.2">
      <c r="B61" s="303" t="s">
        <v>343</v>
      </c>
      <c r="C61" s="304">
        <v>19834.300000000003</v>
      </c>
      <c r="D61" s="304">
        <v>1879.099999999999</v>
      </c>
      <c r="E61" s="304">
        <v>40.1</v>
      </c>
      <c r="F61" s="304">
        <v>375.69999999999993</v>
      </c>
      <c r="G61" s="304">
        <v>17539.400000000001</v>
      </c>
      <c r="H61" s="304">
        <v>31389.745000000003</v>
      </c>
      <c r="I61" s="2">
        <v>0.63187196965123482</v>
      </c>
      <c r="J61" s="304">
        <v>1441.7</v>
      </c>
      <c r="K61" s="304">
        <v>29948.045000000002</v>
      </c>
      <c r="L61" s="297">
        <v>0.66229030976813352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315"/>
      <c r="O62" s="301" t="s">
        <v>344</v>
      </c>
      <c r="P62" s="295">
        <v>19834.300000000003</v>
      </c>
      <c r="Q62" s="295">
        <v>1879.099999999999</v>
      </c>
      <c r="R62" s="295">
        <v>40.1</v>
      </c>
      <c r="S62" s="295">
        <v>375.69999999999993</v>
      </c>
      <c r="T62" s="295">
        <v>17539.400000000001</v>
      </c>
      <c r="U62" s="295">
        <v>31389.745000000003</v>
      </c>
      <c r="V62" s="297">
        <v>0.63187196965123482</v>
      </c>
      <c r="W62" s="295">
        <v>1441.7</v>
      </c>
      <c r="X62" s="295">
        <v>29948.045000000002</v>
      </c>
      <c r="Y62" s="297">
        <v>0.66229030976813352</v>
      </c>
    </row>
    <row r="63" spans="1:25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315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N1" sqref="N1:N1048576"/>
    </sheetView>
  </sheetViews>
  <sheetFormatPr defaultRowHeight="12.75" x14ac:dyDescent="0.2"/>
  <cols>
    <col min="1" max="1" width="9.140625" style="302"/>
    <col min="2" max="7" width="9.140625" style="294"/>
    <col min="8" max="8" width="10.5703125" style="294" customWidth="1"/>
    <col min="9" max="10" width="9.140625" style="294"/>
    <col min="11" max="11" width="10.85546875" style="294" customWidth="1"/>
    <col min="12" max="12" width="10.14062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141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298" t="s">
        <v>8</v>
      </c>
      <c r="B2" s="299" t="s">
        <v>9</v>
      </c>
      <c r="C2" s="294">
        <v>64.099999999999994</v>
      </c>
      <c r="D2" s="294">
        <v>16.399999999999999</v>
      </c>
      <c r="E2" s="294">
        <v>3.3</v>
      </c>
      <c r="F2" s="294">
        <v>5.2</v>
      </c>
      <c r="G2" s="294">
        <v>39.199999999999996</v>
      </c>
      <c r="H2" s="294">
        <v>219.9</v>
      </c>
      <c r="I2" s="2">
        <v>0.29149613460663937</v>
      </c>
      <c r="J2" s="294">
        <v>18</v>
      </c>
      <c r="K2" s="300">
        <v>201.9</v>
      </c>
      <c r="L2" s="297">
        <v>0.31748390292223871</v>
      </c>
      <c r="M2" s="292"/>
      <c r="N2" s="314">
        <v>101</v>
      </c>
      <c r="O2" s="294" t="s">
        <v>147</v>
      </c>
      <c r="P2" s="295">
        <v>5</v>
      </c>
      <c r="Q2" s="295">
        <v>2.2000000000000002</v>
      </c>
      <c r="R2" s="295">
        <v>0</v>
      </c>
      <c r="S2" s="295">
        <v>0</v>
      </c>
      <c r="T2" s="295">
        <v>2.8000000000000003</v>
      </c>
      <c r="U2" s="295">
        <v>8.3000000000000007</v>
      </c>
      <c r="V2" s="296">
        <v>0.60240963855421681</v>
      </c>
      <c r="W2" s="295">
        <v>0</v>
      </c>
      <c r="X2" s="295">
        <v>8.3000000000000007</v>
      </c>
      <c r="Y2" s="297">
        <v>0.60240963855421681</v>
      </c>
    </row>
    <row r="3" spans="1:25" x14ac:dyDescent="0.2">
      <c r="A3" s="298" t="s">
        <v>10</v>
      </c>
      <c r="B3" s="299" t="s">
        <v>11</v>
      </c>
      <c r="C3" s="294">
        <v>0</v>
      </c>
      <c r="D3" s="294">
        <v>0.1</v>
      </c>
      <c r="E3" s="294">
        <v>0</v>
      </c>
      <c r="F3" s="294">
        <v>0</v>
      </c>
      <c r="G3" s="294">
        <v>-0.1</v>
      </c>
      <c r="H3" s="294">
        <v>0.5</v>
      </c>
      <c r="I3" s="2">
        <v>0</v>
      </c>
      <c r="J3" s="294">
        <v>0</v>
      </c>
      <c r="K3" s="300">
        <v>0.5</v>
      </c>
      <c r="L3" s="297">
        <v>0</v>
      </c>
      <c r="M3" s="292"/>
      <c r="N3" s="314">
        <v>102</v>
      </c>
      <c r="O3" s="294" t="s">
        <v>148</v>
      </c>
      <c r="P3" s="295">
        <v>6.1</v>
      </c>
      <c r="Q3" s="295">
        <v>2.8000000000000007</v>
      </c>
      <c r="R3" s="295">
        <v>0</v>
      </c>
      <c r="S3" s="295">
        <v>0</v>
      </c>
      <c r="T3" s="295">
        <v>3.3</v>
      </c>
      <c r="U3" s="295">
        <v>8.6999999999999993</v>
      </c>
      <c r="V3" s="296">
        <v>0.70114942528735635</v>
      </c>
      <c r="W3" s="295">
        <v>0</v>
      </c>
      <c r="X3" s="295">
        <v>8.6999999999999993</v>
      </c>
      <c r="Y3" s="297">
        <v>0.70114942528735635</v>
      </c>
    </row>
    <row r="4" spans="1:25" x14ac:dyDescent="0.2">
      <c r="A4" s="298" t="s">
        <v>12</v>
      </c>
      <c r="B4" s="299" t="s">
        <v>13</v>
      </c>
      <c r="C4" s="294">
        <v>1.2000000000000002</v>
      </c>
      <c r="D4" s="294">
        <v>2.4</v>
      </c>
      <c r="E4" s="294">
        <v>0</v>
      </c>
      <c r="F4" s="294">
        <v>0.60000000000000009</v>
      </c>
      <c r="G4" s="294">
        <v>-1.7999999999999998</v>
      </c>
      <c r="H4" s="294">
        <v>7.8999999999999995</v>
      </c>
      <c r="I4" s="2">
        <v>0.15189873417721522</v>
      </c>
      <c r="J4" s="294">
        <v>0</v>
      </c>
      <c r="K4" s="300">
        <v>7.8999999999999995</v>
      </c>
      <c r="L4" s="297">
        <v>0.15189873417721522</v>
      </c>
      <c r="M4" s="292"/>
      <c r="N4" s="314">
        <v>103</v>
      </c>
      <c r="O4" s="294" t="s">
        <v>149</v>
      </c>
      <c r="P4" s="295">
        <v>15.499999999999998</v>
      </c>
      <c r="Q4" s="295">
        <v>5.3</v>
      </c>
      <c r="R4" s="295">
        <v>0</v>
      </c>
      <c r="S4" s="295">
        <v>0.1</v>
      </c>
      <c r="T4" s="295">
        <v>10.1</v>
      </c>
      <c r="U4" s="295">
        <v>22.9</v>
      </c>
      <c r="V4" s="296">
        <v>0.67685589519650646</v>
      </c>
      <c r="W4" s="295">
        <v>0</v>
      </c>
      <c r="X4" s="295">
        <v>22.9</v>
      </c>
      <c r="Y4" s="297">
        <v>0.67685589519650646</v>
      </c>
    </row>
    <row r="5" spans="1:25" x14ac:dyDescent="0.2">
      <c r="A5" s="298" t="s">
        <v>14</v>
      </c>
      <c r="B5" s="299" t="s">
        <v>15</v>
      </c>
      <c r="C5" s="294">
        <v>43.6</v>
      </c>
      <c r="D5" s="294">
        <v>13.500000000000002</v>
      </c>
      <c r="E5" s="294">
        <v>0</v>
      </c>
      <c r="F5" s="294">
        <v>0</v>
      </c>
      <c r="G5" s="294">
        <v>30.1</v>
      </c>
      <c r="H5" s="294">
        <v>58.199999999999996</v>
      </c>
      <c r="I5" s="2">
        <v>0.74914089347079049</v>
      </c>
      <c r="J5" s="294">
        <v>0</v>
      </c>
      <c r="K5" s="300">
        <v>58.199999999999996</v>
      </c>
      <c r="L5" s="297">
        <v>0.74914089347079049</v>
      </c>
      <c r="M5" s="292"/>
      <c r="N5" s="314">
        <v>104</v>
      </c>
      <c r="O5" s="294" t="s">
        <v>150</v>
      </c>
      <c r="P5" s="295">
        <v>22.099999999999994</v>
      </c>
      <c r="Q5" s="295">
        <v>12.9</v>
      </c>
      <c r="R5" s="295">
        <v>0</v>
      </c>
      <c r="S5" s="295">
        <v>3.0000000000000004</v>
      </c>
      <c r="T5" s="295">
        <v>6.2</v>
      </c>
      <c r="U5" s="295">
        <v>85</v>
      </c>
      <c r="V5" s="296">
        <v>0.25999999999999995</v>
      </c>
      <c r="W5" s="295">
        <v>28.3</v>
      </c>
      <c r="X5" s="295">
        <v>56.7</v>
      </c>
      <c r="Y5" s="297">
        <v>0.3897707231040563</v>
      </c>
    </row>
    <row r="6" spans="1:25" x14ac:dyDescent="0.2">
      <c r="A6" s="298" t="s">
        <v>16</v>
      </c>
      <c r="B6" s="299" t="s">
        <v>17</v>
      </c>
      <c r="C6" s="294">
        <v>0.30000000000000004</v>
      </c>
      <c r="D6" s="294">
        <v>3.7</v>
      </c>
      <c r="E6" s="294">
        <v>0</v>
      </c>
      <c r="F6" s="294">
        <v>1.3</v>
      </c>
      <c r="G6" s="294">
        <v>-4.7</v>
      </c>
      <c r="H6" s="294">
        <v>9.6</v>
      </c>
      <c r="I6" s="2">
        <v>3.1250000000000007E-2</v>
      </c>
      <c r="J6" s="294">
        <v>0</v>
      </c>
      <c r="K6" s="300">
        <v>9.6</v>
      </c>
      <c r="L6" s="297">
        <v>3.1250000000000007E-2</v>
      </c>
      <c r="M6" s="292"/>
      <c r="N6" s="314">
        <v>201</v>
      </c>
      <c r="O6" s="294" t="s">
        <v>151</v>
      </c>
      <c r="P6" s="295">
        <v>11.899999999999999</v>
      </c>
      <c r="Q6" s="295">
        <v>23.4</v>
      </c>
      <c r="R6" s="295">
        <v>0</v>
      </c>
      <c r="S6" s="295">
        <v>5.2</v>
      </c>
      <c r="T6" s="295">
        <v>-16.7</v>
      </c>
      <c r="U6" s="295">
        <v>112</v>
      </c>
      <c r="V6" s="296">
        <v>0.10624999999999998</v>
      </c>
      <c r="W6" s="295">
        <v>0</v>
      </c>
      <c r="X6" s="295">
        <v>112</v>
      </c>
      <c r="Y6" s="297">
        <v>0.10624999999999998</v>
      </c>
    </row>
    <row r="7" spans="1:25" x14ac:dyDescent="0.2">
      <c r="A7" s="298" t="s">
        <v>18</v>
      </c>
      <c r="B7" s="299" t="s">
        <v>19</v>
      </c>
      <c r="C7" s="294">
        <v>4.8</v>
      </c>
      <c r="D7" s="294">
        <v>1</v>
      </c>
      <c r="E7" s="294">
        <v>0</v>
      </c>
      <c r="F7" s="294">
        <v>0</v>
      </c>
      <c r="G7" s="294">
        <v>3.8</v>
      </c>
      <c r="H7" s="294">
        <v>5.3</v>
      </c>
      <c r="I7" s="2">
        <v>0.90566037735849059</v>
      </c>
      <c r="J7" s="294">
        <v>0</v>
      </c>
      <c r="K7" s="300">
        <v>5.3</v>
      </c>
      <c r="L7" s="297">
        <v>0.90566037735849059</v>
      </c>
      <c r="M7" s="292"/>
      <c r="N7" s="314">
        <v>202</v>
      </c>
      <c r="O7" s="294" t="s">
        <v>152</v>
      </c>
      <c r="P7" s="295">
        <v>185.7</v>
      </c>
      <c r="Q7" s="295">
        <v>108.8</v>
      </c>
      <c r="R7" s="295">
        <v>38.099999999999994</v>
      </c>
      <c r="S7" s="295">
        <v>47.3</v>
      </c>
      <c r="T7" s="295">
        <v>-8.4999999999999893</v>
      </c>
      <c r="U7" s="295">
        <v>899.1</v>
      </c>
      <c r="V7" s="296">
        <v>0.20653987320653985</v>
      </c>
      <c r="W7" s="295">
        <v>18</v>
      </c>
      <c r="X7" s="295">
        <v>881.1</v>
      </c>
      <c r="Y7" s="297">
        <v>0.2107592781750085</v>
      </c>
    </row>
    <row r="8" spans="1:25" x14ac:dyDescent="0.2">
      <c r="A8" s="298" t="s">
        <v>20</v>
      </c>
      <c r="B8" s="299" t="s">
        <v>21</v>
      </c>
      <c r="C8" s="294">
        <v>12.9</v>
      </c>
      <c r="D8" s="294">
        <v>72.399999999999991</v>
      </c>
      <c r="E8" s="294">
        <v>0</v>
      </c>
      <c r="F8" s="294">
        <v>23.6</v>
      </c>
      <c r="G8" s="294">
        <v>-83.1</v>
      </c>
      <c r="H8" s="294">
        <v>316.39999999999998</v>
      </c>
      <c r="I8" s="2">
        <v>4.0771175726927941E-2</v>
      </c>
      <c r="J8" s="294">
        <v>0</v>
      </c>
      <c r="K8" s="300">
        <v>316.39999999999998</v>
      </c>
      <c r="L8" s="297">
        <v>4.0771175726927941E-2</v>
      </c>
      <c r="M8" s="292"/>
      <c r="N8" s="314">
        <v>301</v>
      </c>
      <c r="O8" s="294" t="s">
        <v>153</v>
      </c>
      <c r="P8" s="295">
        <v>85.999999999999986</v>
      </c>
      <c r="Q8" s="295">
        <v>66.5</v>
      </c>
      <c r="R8" s="295">
        <v>1.2</v>
      </c>
      <c r="S8" s="295">
        <v>3.2</v>
      </c>
      <c r="T8" s="295">
        <v>15.100000000000001</v>
      </c>
      <c r="U8" s="295">
        <v>115.89999999999999</v>
      </c>
      <c r="V8" s="296">
        <v>0.74201898188093174</v>
      </c>
      <c r="W8" s="295">
        <v>0</v>
      </c>
      <c r="X8" s="295">
        <v>115.89999999999999</v>
      </c>
      <c r="Y8" s="297">
        <v>0.74201898188093174</v>
      </c>
    </row>
    <row r="9" spans="1:25" x14ac:dyDescent="0.2">
      <c r="A9" s="298" t="s">
        <v>22</v>
      </c>
      <c r="B9" s="299" t="s">
        <v>23</v>
      </c>
      <c r="C9" s="294">
        <v>3.1</v>
      </c>
      <c r="D9" s="294">
        <v>0.9</v>
      </c>
      <c r="E9" s="294">
        <v>0</v>
      </c>
      <c r="F9" s="294">
        <v>0</v>
      </c>
      <c r="G9" s="294">
        <v>2.2000000000000002</v>
      </c>
      <c r="H9" s="294">
        <v>3.8000000000000003</v>
      </c>
      <c r="I9" s="2">
        <v>0.81578947368421051</v>
      </c>
      <c r="J9" s="294">
        <v>0</v>
      </c>
      <c r="K9" s="300">
        <v>3.8000000000000003</v>
      </c>
      <c r="L9" s="297">
        <v>0.81578947368421051</v>
      </c>
      <c r="M9" s="292"/>
      <c r="N9" s="314">
        <v>302</v>
      </c>
      <c r="O9" s="294" t="s">
        <v>154</v>
      </c>
      <c r="P9" s="295">
        <v>73.399999999999991</v>
      </c>
      <c r="Q9" s="295">
        <v>21.1</v>
      </c>
      <c r="R9" s="295">
        <v>0.4</v>
      </c>
      <c r="S9" s="295">
        <v>0</v>
      </c>
      <c r="T9" s="295">
        <v>51.900000000000006</v>
      </c>
      <c r="U9" s="295">
        <v>118.89999999999999</v>
      </c>
      <c r="V9" s="296">
        <v>0.61732548359966355</v>
      </c>
      <c r="W9" s="295">
        <v>0</v>
      </c>
      <c r="X9" s="295">
        <v>118.89999999999999</v>
      </c>
      <c r="Y9" s="297">
        <v>0.61732548359966355</v>
      </c>
    </row>
    <row r="10" spans="1:25" x14ac:dyDescent="0.2">
      <c r="A10" s="298" t="s">
        <v>24</v>
      </c>
      <c r="B10" s="299" t="s">
        <v>25</v>
      </c>
      <c r="C10" s="294">
        <v>10.899999999999999</v>
      </c>
      <c r="D10" s="294">
        <v>10.5</v>
      </c>
      <c r="E10" s="294">
        <v>0</v>
      </c>
      <c r="F10" s="294">
        <v>6.4</v>
      </c>
      <c r="G10" s="294">
        <v>-6</v>
      </c>
      <c r="H10" s="294">
        <v>42.6</v>
      </c>
      <c r="I10" s="2">
        <v>0.25586854460093894</v>
      </c>
      <c r="J10" s="294">
        <v>0</v>
      </c>
      <c r="K10" s="300">
        <v>42.6</v>
      </c>
      <c r="L10" s="297">
        <v>0.25586854460093894</v>
      </c>
      <c r="M10" s="292"/>
      <c r="N10" s="314">
        <v>401</v>
      </c>
      <c r="O10" s="294" t="s">
        <v>93</v>
      </c>
      <c r="P10" s="295">
        <v>71.699999999999989</v>
      </c>
      <c r="Q10" s="295">
        <v>32.6</v>
      </c>
      <c r="R10" s="295">
        <v>5.4</v>
      </c>
      <c r="S10" s="295">
        <v>0</v>
      </c>
      <c r="T10" s="295">
        <v>33.699999999999996</v>
      </c>
      <c r="U10" s="295">
        <v>213.255</v>
      </c>
      <c r="V10" s="296">
        <v>0.33621720475487088</v>
      </c>
      <c r="W10" s="295">
        <v>0</v>
      </c>
      <c r="X10" s="295">
        <v>213.255</v>
      </c>
      <c r="Y10" s="297">
        <v>0.33621720475487088</v>
      </c>
    </row>
    <row r="11" spans="1:25" x14ac:dyDescent="0.2">
      <c r="A11" s="298" t="s">
        <v>26</v>
      </c>
      <c r="B11" s="299" t="s">
        <v>27</v>
      </c>
      <c r="C11" s="294">
        <v>156.60000000000002</v>
      </c>
      <c r="D11" s="294">
        <v>118.5</v>
      </c>
      <c r="E11" s="294">
        <v>1.1000000000000001</v>
      </c>
      <c r="F11" s="294">
        <v>0</v>
      </c>
      <c r="G11" s="294">
        <v>37.000000000000028</v>
      </c>
      <c r="H11" s="294">
        <v>198</v>
      </c>
      <c r="I11" s="2">
        <v>0.79090909090909101</v>
      </c>
      <c r="J11" s="294">
        <v>0</v>
      </c>
      <c r="K11" s="300">
        <v>198</v>
      </c>
      <c r="L11" s="297">
        <v>0.79090909090909101</v>
      </c>
      <c r="M11" s="292"/>
      <c r="N11" s="314">
        <v>402</v>
      </c>
      <c r="O11" s="294" t="s">
        <v>155</v>
      </c>
      <c r="P11" s="295">
        <v>434.50000000000011</v>
      </c>
      <c r="Q11" s="295">
        <v>50.599999999999994</v>
      </c>
      <c r="R11" s="295">
        <v>38.299999999999997</v>
      </c>
      <c r="S11" s="295">
        <v>0</v>
      </c>
      <c r="T11" s="295">
        <v>345.60000000000008</v>
      </c>
      <c r="U11" s="295">
        <v>1298.6999999999998</v>
      </c>
      <c r="V11" s="296">
        <v>0.33456533456533472</v>
      </c>
      <c r="W11" s="295">
        <v>0</v>
      </c>
      <c r="X11" s="295">
        <v>1298.6999999999998</v>
      </c>
      <c r="Y11" s="297">
        <v>0.33456533456533472</v>
      </c>
    </row>
    <row r="12" spans="1:25" x14ac:dyDescent="0.2">
      <c r="A12" s="298" t="s">
        <v>28</v>
      </c>
      <c r="B12" s="299" t="s">
        <v>29</v>
      </c>
      <c r="C12" s="294">
        <v>6.3000000000000007</v>
      </c>
      <c r="D12" s="294">
        <v>3.8000000000000003</v>
      </c>
      <c r="E12" s="294">
        <v>0</v>
      </c>
      <c r="F12" s="294">
        <v>0</v>
      </c>
      <c r="G12" s="294">
        <v>2.5000000000000004</v>
      </c>
      <c r="H12" s="294">
        <v>6.3000000000000007</v>
      </c>
      <c r="I12" s="2">
        <v>1</v>
      </c>
      <c r="J12" s="294">
        <v>0</v>
      </c>
      <c r="K12" s="300">
        <v>6.3000000000000007</v>
      </c>
      <c r="L12" s="297">
        <v>1</v>
      </c>
      <c r="M12" s="292"/>
      <c r="N12" s="314">
        <v>403</v>
      </c>
      <c r="O12" s="294" t="s">
        <v>156</v>
      </c>
      <c r="P12" s="295">
        <v>441.1</v>
      </c>
      <c r="Q12" s="295">
        <v>222.10000000000002</v>
      </c>
      <c r="R12" s="295">
        <v>62.8</v>
      </c>
      <c r="S12" s="295">
        <v>0</v>
      </c>
      <c r="T12" s="295">
        <v>156.19999999999999</v>
      </c>
      <c r="U12" s="295">
        <v>1023.8</v>
      </c>
      <c r="V12" s="296">
        <v>0.43084586833365895</v>
      </c>
      <c r="W12" s="295">
        <v>206.7</v>
      </c>
      <c r="X12" s="295">
        <v>817.09999999999991</v>
      </c>
      <c r="Y12" s="297">
        <v>0.53983600538489784</v>
      </c>
    </row>
    <row r="13" spans="1:25" x14ac:dyDescent="0.2">
      <c r="A13" s="298" t="s">
        <v>30</v>
      </c>
      <c r="B13" s="299" t="s">
        <v>31</v>
      </c>
      <c r="C13" s="294">
        <v>13.7</v>
      </c>
      <c r="D13" s="294">
        <v>3.4</v>
      </c>
      <c r="E13" s="294">
        <v>0</v>
      </c>
      <c r="F13" s="294">
        <v>0</v>
      </c>
      <c r="G13" s="294">
        <v>10.299999999999999</v>
      </c>
      <c r="H13" s="294">
        <v>18.399999999999999</v>
      </c>
      <c r="I13" s="2">
        <v>0.74456521739130432</v>
      </c>
      <c r="J13" s="294">
        <v>0</v>
      </c>
      <c r="K13" s="300">
        <v>18.399999999999999</v>
      </c>
      <c r="L13" s="297">
        <v>0.74456521739130432</v>
      </c>
      <c r="M13" s="292"/>
      <c r="N13" s="314">
        <v>404</v>
      </c>
      <c r="O13" s="294" t="s">
        <v>81</v>
      </c>
      <c r="P13" s="295">
        <v>27.4</v>
      </c>
      <c r="Q13" s="295">
        <v>11.700000000000001</v>
      </c>
      <c r="R13" s="295">
        <v>0</v>
      </c>
      <c r="S13" s="295">
        <v>0</v>
      </c>
      <c r="T13" s="295">
        <v>15.699999999999998</v>
      </c>
      <c r="U13" s="295">
        <v>673.40000000000009</v>
      </c>
      <c r="V13" s="296">
        <v>4.0689040689040681E-2</v>
      </c>
      <c r="W13" s="295">
        <v>0</v>
      </c>
      <c r="X13" s="295">
        <v>673.40000000000009</v>
      </c>
      <c r="Y13" s="297">
        <v>4.0689040689040681E-2</v>
      </c>
    </row>
    <row r="14" spans="1:25" x14ac:dyDescent="0.2">
      <c r="A14" s="298" t="s">
        <v>32</v>
      </c>
      <c r="B14" s="313" t="s">
        <v>33</v>
      </c>
      <c r="C14" s="294">
        <v>0.9</v>
      </c>
      <c r="D14" s="294">
        <v>1.2</v>
      </c>
      <c r="E14" s="294">
        <v>0</v>
      </c>
      <c r="F14" s="294">
        <v>0</v>
      </c>
      <c r="G14" s="294">
        <v>-0.29999999999999993</v>
      </c>
      <c r="H14" s="294">
        <v>58.6</v>
      </c>
      <c r="I14" s="2">
        <v>1.5358361774744027E-2</v>
      </c>
      <c r="J14" s="294">
        <v>0.1</v>
      </c>
      <c r="K14" s="300">
        <v>58.5</v>
      </c>
      <c r="L14" s="297">
        <v>1.5384615384615385E-2</v>
      </c>
      <c r="M14" s="292"/>
      <c r="N14" s="314">
        <v>501</v>
      </c>
      <c r="O14" s="294" t="s">
        <v>157</v>
      </c>
      <c r="P14" s="295">
        <v>11.100000000000001</v>
      </c>
      <c r="Q14" s="295">
        <v>4.5</v>
      </c>
      <c r="R14" s="295">
        <v>0</v>
      </c>
      <c r="S14" s="295">
        <v>0</v>
      </c>
      <c r="T14" s="295">
        <v>6.6000000000000005</v>
      </c>
      <c r="U14" s="295">
        <v>11.3</v>
      </c>
      <c r="V14" s="296">
        <v>0.9823008849557523</v>
      </c>
      <c r="W14" s="295">
        <v>0</v>
      </c>
      <c r="X14" s="295">
        <v>11.3</v>
      </c>
      <c r="Y14" s="297">
        <v>0.9823008849557523</v>
      </c>
    </row>
    <row r="15" spans="1:25" x14ac:dyDescent="0.2">
      <c r="A15" s="298" t="s">
        <v>34</v>
      </c>
      <c r="B15" s="299" t="s">
        <v>35</v>
      </c>
      <c r="C15" s="294">
        <v>8.9999999999999982</v>
      </c>
      <c r="D15" s="294">
        <v>2.4000000000000004</v>
      </c>
      <c r="E15" s="294">
        <v>0</v>
      </c>
      <c r="F15" s="294">
        <v>0</v>
      </c>
      <c r="G15" s="294">
        <v>6.5999999999999979</v>
      </c>
      <c r="H15" s="294">
        <v>8.9999999999999982</v>
      </c>
      <c r="I15" s="2">
        <v>1</v>
      </c>
      <c r="J15" s="294">
        <v>0</v>
      </c>
      <c r="K15" s="300">
        <v>8.9999999999999982</v>
      </c>
      <c r="L15" s="297">
        <v>1</v>
      </c>
      <c r="M15" s="292"/>
      <c r="N15" s="314">
        <v>502</v>
      </c>
      <c r="O15" s="294" t="s">
        <v>158</v>
      </c>
      <c r="P15" s="295">
        <v>0.30000000000000004</v>
      </c>
      <c r="Q15" s="295">
        <v>0.30000000000000004</v>
      </c>
      <c r="R15" s="295">
        <v>0</v>
      </c>
      <c r="S15" s="295">
        <v>0</v>
      </c>
      <c r="T15" s="295">
        <v>0</v>
      </c>
      <c r="U15" s="295">
        <v>0.79999999999999993</v>
      </c>
      <c r="V15" s="296">
        <v>0.37500000000000011</v>
      </c>
      <c r="W15" s="295">
        <v>0</v>
      </c>
      <c r="X15" s="295">
        <v>0.79999999999999993</v>
      </c>
      <c r="Y15" s="297">
        <v>0.37500000000000011</v>
      </c>
    </row>
    <row r="16" spans="1:25" x14ac:dyDescent="0.2">
      <c r="A16" s="298" t="s">
        <v>36</v>
      </c>
      <c r="B16" s="299" t="s">
        <v>37</v>
      </c>
      <c r="C16" s="294">
        <v>160.69999999999999</v>
      </c>
      <c r="D16" s="294">
        <v>75.8</v>
      </c>
      <c r="E16" s="294">
        <v>0</v>
      </c>
      <c r="F16" s="294">
        <v>0</v>
      </c>
      <c r="G16" s="294">
        <v>84.899999999999991</v>
      </c>
      <c r="H16" s="294">
        <v>179.7</v>
      </c>
      <c r="I16" s="2">
        <v>0.89426822481914303</v>
      </c>
      <c r="J16" s="294">
        <v>2.9</v>
      </c>
      <c r="K16" s="300">
        <v>176.79999999999998</v>
      </c>
      <c r="L16" s="297">
        <v>0.9089366515837104</v>
      </c>
      <c r="M16" s="292"/>
      <c r="N16" s="314">
        <v>503</v>
      </c>
      <c r="O16" s="294" t="s">
        <v>159</v>
      </c>
      <c r="P16" s="295">
        <v>22.9</v>
      </c>
      <c r="Q16" s="295">
        <v>11.8</v>
      </c>
      <c r="R16" s="295">
        <v>0</v>
      </c>
      <c r="S16" s="295">
        <v>0</v>
      </c>
      <c r="T16" s="295">
        <v>11.1</v>
      </c>
      <c r="U16" s="295">
        <v>33.5</v>
      </c>
      <c r="V16" s="296">
        <v>0.68358208955223876</v>
      </c>
      <c r="W16" s="295">
        <v>0</v>
      </c>
      <c r="X16" s="295">
        <v>33.5</v>
      </c>
      <c r="Y16" s="297">
        <v>0.68358208955223876</v>
      </c>
    </row>
    <row r="17" spans="1:25" x14ac:dyDescent="0.2">
      <c r="A17" s="298" t="s">
        <v>38</v>
      </c>
      <c r="B17" s="299" t="s">
        <v>39</v>
      </c>
      <c r="C17" s="294">
        <v>25.299999999999997</v>
      </c>
      <c r="D17" s="294">
        <v>10.600000000000001</v>
      </c>
      <c r="E17" s="294">
        <v>0</v>
      </c>
      <c r="F17" s="294">
        <v>0</v>
      </c>
      <c r="G17" s="294">
        <v>14.699999999999996</v>
      </c>
      <c r="H17" s="294">
        <v>27.2</v>
      </c>
      <c r="I17" s="2">
        <v>0.93014705882352933</v>
      </c>
      <c r="J17" s="294">
        <v>0</v>
      </c>
      <c r="K17" s="300">
        <v>27.2</v>
      </c>
      <c r="L17" s="297">
        <v>0.93014705882352933</v>
      </c>
      <c r="M17" s="292"/>
      <c r="N17" s="314">
        <v>504</v>
      </c>
      <c r="O17" s="294" t="s">
        <v>160</v>
      </c>
      <c r="P17" s="295">
        <v>37.700000000000003</v>
      </c>
      <c r="Q17" s="295">
        <v>12.600000000000001</v>
      </c>
      <c r="R17" s="295">
        <v>0</v>
      </c>
      <c r="S17" s="295">
        <v>0</v>
      </c>
      <c r="T17" s="295">
        <v>25.1</v>
      </c>
      <c r="U17" s="295">
        <v>62.500000000000007</v>
      </c>
      <c r="V17" s="296">
        <v>0.60319999999999996</v>
      </c>
      <c r="W17" s="295">
        <v>0</v>
      </c>
      <c r="X17" s="295">
        <v>62.500000000000007</v>
      </c>
      <c r="Y17" s="297">
        <v>0.60319999999999996</v>
      </c>
    </row>
    <row r="18" spans="1:25" x14ac:dyDescent="0.2">
      <c r="A18" s="298" t="s">
        <v>40</v>
      </c>
      <c r="B18" s="299" t="s">
        <v>41</v>
      </c>
      <c r="C18" s="294">
        <v>4</v>
      </c>
      <c r="D18" s="294">
        <v>0.9</v>
      </c>
      <c r="E18" s="294">
        <v>0</v>
      </c>
      <c r="F18" s="294">
        <v>0</v>
      </c>
      <c r="G18" s="294">
        <v>3.1</v>
      </c>
      <c r="H18" s="294">
        <v>8.9</v>
      </c>
      <c r="I18" s="2">
        <v>0.449438202247191</v>
      </c>
      <c r="J18" s="294">
        <v>0</v>
      </c>
      <c r="K18" s="300">
        <v>8.9</v>
      </c>
      <c r="L18" s="297">
        <v>0.449438202247191</v>
      </c>
      <c r="M18" s="292"/>
      <c r="N18" s="314">
        <v>505</v>
      </c>
      <c r="O18" s="294" t="s">
        <v>161</v>
      </c>
      <c r="P18" s="295">
        <v>4.2</v>
      </c>
      <c r="Q18" s="295">
        <v>0.9</v>
      </c>
      <c r="R18" s="295">
        <v>0</v>
      </c>
      <c r="S18" s="295">
        <v>0</v>
      </c>
      <c r="T18" s="295">
        <v>3.3000000000000003</v>
      </c>
      <c r="U18" s="295">
        <v>9.2000000000000011</v>
      </c>
      <c r="V18" s="296">
        <v>0.45652173913043476</v>
      </c>
      <c r="W18" s="295">
        <v>0</v>
      </c>
      <c r="X18" s="295">
        <v>9.2000000000000011</v>
      </c>
      <c r="Y18" s="297">
        <v>0.45652173913043476</v>
      </c>
    </row>
    <row r="19" spans="1:25" x14ac:dyDescent="0.2">
      <c r="A19" s="298" t="s">
        <v>42</v>
      </c>
      <c r="B19" s="299" t="s">
        <v>43</v>
      </c>
      <c r="C19" s="294">
        <v>4.5999999999999996</v>
      </c>
      <c r="D19" s="294">
        <v>1.8000000000000003</v>
      </c>
      <c r="E19" s="294">
        <v>0</v>
      </c>
      <c r="F19" s="294">
        <v>0</v>
      </c>
      <c r="G19" s="294">
        <v>2.7999999999999994</v>
      </c>
      <c r="H19" s="294">
        <v>7.8999999999999995</v>
      </c>
      <c r="I19" s="2">
        <v>0.58227848101265822</v>
      </c>
      <c r="J19" s="294">
        <v>0</v>
      </c>
      <c r="K19" s="300">
        <v>7.8999999999999995</v>
      </c>
      <c r="L19" s="297">
        <v>0.58227848101265822</v>
      </c>
      <c r="M19" s="292"/>
      <c r="N19" s="314">
        <v>506</v>
      </c>
      <c r="O19" s="294" t="s">
        <v>162</v>
      </c>
      <c r="P19" s="295">
        <v>8.5</v>
      </c>
      <c r="Q19" s="295">
        <v>2.9999999999999996</v>
      </c>
      <c r="R19" s="295">
        <v>0</v>
      </c>
      <c r="S19" s="295">
        <v>0.3</v>
      </c>
      <c r="T19" s="295">
        <v>5.1999999999999993</v>
      </c>
      <c r="U19" s="295">
        <v>8.8000000000000007</v>
      </c>
      <c r="V19" s="296">
        <v>0.96590909090909083</v>
      </c>
      <c r="W19" s="295">
        <v>0</v>
      </c>
      <c r="X19" s="295">
        <v>8.8000000000000007</v>
      </c>
      <c r="Y19" s="297">
        <v>0.96590909090909083</v>
      </c>
    </row>
    <row r="20" spans="1:25" x14ac:dyDescent="0.2">
      <c r="A20" s="298" t="s">
        <v>44</v>
      </c>
      <c r="B20" s="299" t="s">
        <v>45</v>
      </c>
      <c r="C20" s="294">
        <v>503.80000000000013</v>
      </c>
      <c r="D20" s="294">
        <v>78.3</v>
      </c>
      <c r="E20" s="294">
        <v>38.299999999999997</v>
      </c>
      <c r="F20" s="294">
        <v>0</v>
      </c>
      <c r="G20" s="294">
        <v>387.20000000000016</v>
      </c>
      <c r="H20" s="294">
        <v>1426.3000000000002</v>
      </c>
      <c r="I20" s="2">
        <v>0.3532216223795836</v>
      </c>
      <c r="J20" s="294">
        <v>4</v>
      </c>
      <c r="K20" s="300">
        <v>1422.3000000000002</v>
      </c>
      <c r="L20" s="297">
        <v>0.35421500386697607</v>
      </c>
      <c r="M20" s="292"/>
      <c r="N20" s="314">
        <v>507</v>
      </c>
      <c r="O20" s="294" t="s">
        <v>163</v>
      </c>
      <c r="P20" s="295">
        <v>31.8</v>
      </c>
      <c r="Q20" s="295">
        <v>10.7</v>
      </c>
      <c r="R20" s="295">
        <v>0</v>
      </c>
      <c r="S20" s="295">
        <v>2.2000000000000002</v>
      </c>
      <c r="T20" s="295">
        <v>18.899999999999999</v>
      </c>
      <c r="U20" s="295">
        <v>48.9</v>
      </c>
      <c r="V20" s="296">
        <v>0.65030674846625769</v>
      </c>
      <c r="W20" s="295">
        <v>0</v>
      </c>
      <c r="X20" s="295">
        <v>48.9</v>
      </c>
      <c r="Y20" s="297">
        <v>0.65030674846625769</v>
      </c>
    </row>
    <row r="21" spans="1:25" x14ac:dyDescent="0.2">
      <c r="A21" s="298" t="s">
        <v>46</v>
      </c>
      <c r="B21" s="299" t="s">
        <v>47</v>
      </c>
      <c r="C21" s="294">
        <v>24.5</v>
      </c>
      <c r="D21" s="294">
        <v>15.9</v>
      </c>
      <c r="E21" s="294">
        <v>0</v>
      </c>
      <c r="F21" s="294">
        <v>0</v>
      </c>
      <c r="G21" s="294">
        <v>8.6</v>
      </c>
      <c r="H21" s="294">
        <v>24.5</v>
      </c>
      <c r="I21" s="2">
        <v>1</v>
      </c>
      <c r="J21" s="294">
        <v>0</v>
      </c>
      <c r="K21" s="300">
        <v>24.5</v>
      </c>
      <c r="L21" s="297">
        <v>1</v>
      </c>
      <c r="M21" s="292"/>
      <c r="N21" s="314">
        <v>508</v>
      </c>
      <c r="O21" s="294" t="s">
        <v>164</v>
      </c>
      <c r="P21" s="295">
        <v>14.299999999999997</v>
      </c>
      <c r="Q21" s="295">
        <v>22.099999999999998</v>
      </c>
      <c r="R21" s="295">
        <v>0</v>
      </c>
      <c r="S21" s="295">
        <v>6.5</v>
      </c>
      <c r="T21" s="295">
        <v>-14.3</v>
      </c>
      <c r="U21" s="295">
        <v>83.4</v>
      </c>
      <c r="V21" s="296">
        <v>0.17146282973621099</v>
      </c>
      <c r="W21" s="295">
        <v>0</v>
      </c>
      <c r="X21" s="295">
        <v>83.4</v>
      </c>
      <c r="Y21" s="297">
        <v>0.17146282973621099</v>
      </c>
    </row>
    <row r="22" spans="1:25" x14ac:dyDescent="0.2">
      <c r="A22" s="298" t="s">
        <v>48</v>
      </c>
      <c r="B22" s="299" t="s">
        <v>49</v>
      </c>
      <c r="C22" s="294">
        <v>0.60000000000000009</v>
      </c>
      <c r="D22" s="294">
        <v>8.8000000000000007</v>
      </c>
      <c r="E22" s="294">
        <v>0</v>
      </c>
      <c r="F22" s="294">
        <v>1.7000000000000002</v>
      </c>
      <c r="G22" s="294">
        <v>-9.9</v>
      </c>
      <c r="H22" s="294">
        <v>30.1</v>
      </c>
      <c r="I22" s="2">
        <v>1.993355481727575E-2</v>
      </c>
      <c r="J22" s="294">
        <v>0</v>
      </c>
      <c r="K22" s="300">
        <v>30.1</v>
      </c>
      <c r="L22" s="297">
        <v>1.993355481727575E-2</v>
      </c>
      <c r="M22" s="292"/>
      <c r="N22" s="314">
        <v>509</v>
      </c>
      <c r="O22" s="294" t="s">
        <v>165</v>
      </c>
      <c r="P22" s="295">
        <v>28.900000000000002</v>
      </c>
      <c r="Q22" s="295">
        <v>13.8</v>
      </c>
      <c r="R22" s="295">
        <v>0</v>
      </c>
      <c r="S22" s="295">
        <v>1.8</v>
      </c>
      <c r="T22" s="295">
        <v>13.3</v>
      </c>
      <c r="U22" s="295">
        <v>51.500000000000007</v>
      </c>
      <c r="V22" s="296">
        <v>0.56116504854368932</v>
      </c>
      <c r="W22" s="295">
        <v>0</v>
      </c>
      <c r="X22" s="295">
        <v>51.500000000000007</v>
      </c>
      <c r="Y22" s="297">
        <v>0.56116504854368932</v>
      </c>
    </row>
    <row r="23" spans="1:25" x14ac:dyDescent="0.2">
      <c r="A23" s="298" t="s">
        <v>50</v>
      </c>
      <c r="B23" s="299" t="s">
        <v>51</v>
      </c>
      <c r="C23" s="294">
        <v>3.1</v>
      </c>
      <c r="D23" s="294">
        <v>1.9</v>
      </c>
      <c r="E23" s="294">
        <v>0</v>
      </c>
      <c r="F23" s="294">
        <v>0</v>
      </c>
      <c r="G23" s="294">
        <v>1.2000000000000002</v>
      </c>
      <c r="H23" s="294">
        <v>3.1</v>
      </c>
      <c r="I23" s="2">
        <v>1</v>
      </c>
      <c r="J23" s="294">
        <v>0</v>
      </c>
      <c r="K23" s="300">
        <v>3.1</v>
      </c>
      <c r="L23" s="297">
        <v>1</v>
      </c>
      <c r="M23" s="292"/>
      <c r="N23" s="314">
        <v>510</v>
      </c>
      <c r="O23" s="294" t="s">
        <v>166</v>
      </c>
      <c r="P23" s="295">
        <v>4.6000000000000005</v>
      </c>
      <c r="Q23" s="295">
        <v>2</v>
      </c>
      <c r="R23" s="295">
        <v>0</v>
      </c>
      <c r="S23" s="295">
        <v>1.1000000000000001</v>
      </c>
      <c r="T23" s="295">
        <v>1.4999999999999998</v>
      </c>
      <c r="U23" s="295">
        <v>20.8</v>
      </c>
      <c r="V23" s="296">
        <v>0.22115384615384617</v>
      </c>
      <c r="W23" s="295">
        <v>0</v>
      </c>
      <c r="X23" s="295">
        <v>20.8</v>
      </c>
      <c r="Y23" s="297">
        <v>0.22115384615384617</v>
      </c>
    </row>
    <row r="24" spans="1:25" x14ac:dyDescent="0.2">
      <c r="A24" s="298" t="s">
        <v>52</v>
      </c>
      <c r="B24" s="299" t="s">
        <v>53</v>
      </c>
      <c r="C24" s="294">
        <v>7</v>
      </c>
      <c r="D24" s="294">
        <v>5.4</v>
      </c>
      <c r="E24" s="294">
        <v>0</v>
      </c>
      <c r="F24" s="294">
        <v>0.5</v>
      </c>
      <c r="G24" s="294">
        <v>1.0999999999999996</v>
      </c>
      <c r="H24" s="294">
        <v>11.8</v>
      </c>
      <c r="I24" s="2">
        <v>0.59322033898305082</v>
      </c>
      <c r="J24" s="294">
        <v>0</v>
      </c>
      <c r="K24" s="300">
        <v>11.8</v>
      </c>
      <c r="L24" s="297">
        <v>0.59322033898305082</v>
      </c>
      <c r="M24" s="292"/>
      <c r="N24" s="314">
        <v>511</v>
      </c>
      <c r="O24" s="294" t="s">
        <v>167</v>
      </c>
      <c r="P24" s="295">
        <v>144.80000000000001</v>
      </c>
      <c r="Q24" s="295">
        <v>29.299999999999997</v>
      </c>
      <c r="R24" s="295">
        <v>0</v>
      </c>
      <c r="S24" s="295">
        <v>29.8</v>
      </c>
      <c r="T24" s="295">
        <v>85.7</v>
      </c>
      <c r="U24" s="295">
        <v>325.7</v>
      </c>
      <c r="V24" s="296">
        <v>0.44458090267116984</v>
      </c>
      <c r="W24" s="295">
        <v>0</v>
      </c>
      <c r="X24" s="295">
        <v>325.7</v>
      </c>
      <c r="Y24" s="297">
        <v>0.44458090267116984</v>
      </c>
    </row>
    <row r="25" spans="1:25" x14ac:dyDescent="0.2">
      <c r="A25" s="298" t="s">
        <v>54</v>
      </c>
      <c r="B25" s="299" t="s">
        <v>55</v>
      </c>
      <c r="C25" s="294">
        <v>51.399999999999991</v>
      </c>
      <c r="D25" s="294">
        <v>30.4</v>
      </c>
      <c r="E25" s="294">
        <v>0</v>
      </c>
      <c r="F25" s="294">
        <v>0</v>
      </c>
      <c r="G25" s="294">
        <v>20.999999999999993</v>
      </c>
      <c r="H25" s="294">
        <v>58.499999999999993</v>
      </c>
      <c r="I25" s="2">
        <v>0.87863247863247862</v>
      </c>
      <c r="J25" s="294">
        <v>0</v>
      </c>
      <c r="K25" s="300">
        <v>58.499999999999993</v>
      </c>
      <c r="L25" s="297">
        <v>0.87863247863247862</v>
      </c>
      <c r="M25" s="292"/>
      <c r="N25" s="314">
        <v>601</v>
      </c>
      <c r="O25" s="294" t="s">
        <v>168</v>
      </c>
      <c r="P25" s="295">
        <v>1.4000000000000001</v>
      </c>
      <c r="Q25" s="295">
        <v>29.799999999999997</v>
      </c>
      <c r="R25" s="295">
        <v>0</v>
      </c>
      <c r="S25" s="295">
        <v>1.3</v>
      </c>
      <c r="T25" s="295">
        <v>-29.7</v>
      </c>
      <c r="U25" s="295">
        <v>52.7</v>
      </c>
      <c r="V25" s="296">
        <v>2.6565464895635674E-2</v>
      </c>
      <c r="W25" s="295">
        <v>0</v>
      </c>
      <c r="X25" s="295">
        <v>52.7</v>
      </c>
      <c r="Y25" s="297">
        <v>2.6565464895635674E-2</v>
      </c>
    </row>
    <row r="26" spans="1:25" x14ac:dyDescent="0.2">
      <c r="A26" s="298" t="s">
        <v>56</v>
      </c>
      <c r="B26" s="294" t="s">
        <v>57</v>
      </c>
      <c r="C26" s="294">
        <v>3.3000000000000003</v>
      </c>
      <c r="D26" s="294">
        <v>0.89999999999999991</v>
      </c>
      <c r="E26" s="294">
        <v>0</v>
      </c>
      <c r="F26" s="294">
        <v>0</v>
      </c>
      <c r="G26" s="294">
        <v>2.4000000000000004</v>
      </c>
      <c r="H26" s="294">
        <v>3.4000000000000004</v>
      </c>
      <c r="I26" s="2">
        <v>0.97058823529411764</v>
      </c>
      <c r="J26" s="294">
        <v>0</v>
      </c>
      <c r="K26" s="300">
        <v>3.4000000000000004</v>
      </c>
      <c r="L26" s="297">
        <v>0.97058823529411764</v>
      </c>
      <c r="M26" s="292"/>
      <c r="N26" s="314">
        <v>602</v>
      </c>
      <c r="O26" s="294" t="s">
        <v>169</v>
      </c>
      <c r="P26" s="295">
        <v>31.4</v>
      </c>
      <c r="Q26" s="295">
        <v>13.3</v>
      </c>
      <c r="R26" s="295">
        <v>0</v>
      </c>
      <c r="S26" s="295">
        <v>2.7</v>
      </c>
      <c r="T26" s="295">
        <v>15.4</v>
      </c>
      <c r="U26" s="295">
        <v>96.600000000000009</v>
      </c>
      <c r="V26" s="296">
        <v>0.32505175983436846</v>
      </c>
      <c r="W26" s="295">
        <v>0</v>
      </c>
      <c r="X26" s="295">
        <v>96.600000000000009</v>
      </c>
      <c r="Y26" s="297">
        <v>0.32505175983436846</v>
      </c>
    </row>
    <row r="27" spans="1:25" x14ac:dyDescent="0.2">
      <c r="A27" s="298" t="s">
        <v>58</v>
      </c>
      <c r="B27" s="299" t="s">
        <v>59</v>
      </c>
      <c r="C27" s="294">
        <v>2.4</v>
      </c>
      <c r="D27" s="294">
        <v>1.3000000000000003</v>
      </c>
      <c r="E27" s="294">
        <v>0</v>
      </c>
      <c r="F27" s="294">
        <v>0</v>
      </c>
      <c r="G27" s="294">
        <v>1.0999999999999996</v>
      </c>
      <c r="H27" s="294">
        <v>3.0999999999999996</v>
      </c>
      <c r="I27" s="2">
        <v>0.77419354838709686</v>
      </c>
      <c r="J27" s="294">
        <v>0</v>
      </c>
      <c r="K27" s="300">
        <v>3.0999999999999996</v>
      </c>
      <c r="L27" s="297">
        <v>0.77419354838709686</v>
      </c>
      <c r="M27" s="292"/>
      <c r="N27" s="314">
        <v>603</v>
      </c>
      <c r="O27" s="294" t="s">
        <v>170</v>
      </c>
      <c r="P27" s="295">
        <v>37.9</v>
      </c>
      <c r="Q27" s="295">
        <v>36.5</v>
      </c>
      <c r="R27" s="295">
        <v>0</v>
      </c>
      <c r="S27" s="295">
        <v>3.6</v>
      </c>
      <c r="T27" s="295">
        <v>-2.2000000000000028</v>
      </c>
      <c r="U27" s="295">
        <v>84.2</v>
      </c>
      <c r="V27" s="296">
        <v>0.45011876484560565</v>
      </c>
      <c r="W27" s="295">
        <v>0</v>
      </c>
      <c r="X27" s="295">
        <v>84.2</v>
      </c>
      <c r="Y27" s="297">
        <v>0.45011876484560565</v>
      </c>
    </row>
    <row r="28" spans="1:25" x14ac:dyDescent="0.2">
      <c r="A28" s="298" t="s">
        <v>60</v>
      </c>
      <c r="B28" s="299" t="s">
        <v>61</v>
      </c>
      <c r="C28" s="294">
        <v>50.29999999999999</v>
      </c>
      <c r="D28" s="294">
        <v>31.800000000000004</v>
      </c>
      <c r="E28" s="294">
        <v>0</v>
      </c>
      <c r="F28" s="294">
        <v>0</v>
      </c>
      <c r="G28" s="294">
        <v>18.499999999999986</v>
      </c>
      <c r="H28" s="294">
        <v>50.29999999999999</v>
      </c>
      <c r="I28" s="2">
        <v>1</v>
      </c>
      <c r="J28" s="294">
        <v>0</v>
      </c>
      <c r="K28" s="300">
        <v>50.29999999999999</v>
      </c>
      <c r="L28" s="297">
        <v>1</v>
      </c>
      <c r="M28" s="292"/>
      <c r="N28" s="314">
        <v>604</v>
      </c>
      <c r="O28" s="294" t="s">
        <v>171</v>
      </c>
      <c r="P28" s="295">
        <v>8.7999999999999989</v>
      </c>
      <c r="Q28" s="295">
        <v>13.2</v>
      </c>
      <c r="R28" s="295">
        <v>0</v>
      </c>
      <c r="S28" s="295">
        <v>4.6999999999999993</v>
      </c>
      <c r="T28" s="295">
        <v>-9.1</v>
      </c>
      <c r="U28" s="295">
        <v>38.500000000000007</v>
      </c>
      <c r="V28" s="296">
        <v>0.22857142857142851</v>
      </c>
      <c r="W28" s="295">
        <v>0.1</v>
      </c>
      <c r="X28" s="295">
        <v>38.400000000000006</v>
      </c>
      <c r="Y28" s="297">
        <v>0.2291666666666666</v>
      </c>
    </row>
    <row r="29" spans="1:25" x14ac:dyDescent="0.2">
      <c r="A29" s="298" t="s">
        <v>62</v>
      </c>
      <c r="B29" s="299" t="s">
        <v>63</v>
      </c>
      <c r="C29" s="294">
        <v>3.2</v>
      </c>
      <c r="D29" s="294">
        <v>3.7</v>
      </c>
      <c r="E29" s="294">
        <v>0</v>
      </c>
      <c r="F29" s="294">
        <v>0.7</v>
      </c>
      <c r="G29" s="294">
        <v>-1.2000000000000002</v>
      </c>
      <c r="H29" s="294">
        <v>20.5</v>
      </c>
      <c r="I29" s="2">
        <v>0.15609756097560976</v>
      </c>
      <c r="J29" s="294">
        <v>0</v>
      </c>
      <c r="K29" s="300">
        <v>20.5</v>
      </c>
      <c r="L29" s="297">
        <v>0.15609756097560976</v>
      </c>
      <c r="M29" s="292"/>
      <c r="N29" s="314">
        <v>605</v>
      </c>
      <c r="O29" s="294" t="s">
        <v>172</v>
      </c>
      <c r="P29" s="295">
        <v>0</v>
      </c>
      <c r="Q29" s="295">
        <v>0.6</v>
      </c>
      <c r="R29" s="295">
        <v>0</v>
      </c>
      <c r="S29" s="295">
        <v>0</v>
      </c>
      <c r="T29" s="295">
        <v>-0.6</v>
      </c>
      <c r="U29" s="295">
        <v>0.7</v>
      </c>
      <c r="V29" s="296">
        <v>0</v>
      </c>
      <c r="W29" s="295">
        <v>0</v>
      </c>
      <c r="X29" s="295">
        <v>0.7</v>
      </c>
      <c r="Y29" s="297">
        <v>0</v>
      </c>
    </row>
    <row r="30" spans="1:25" x14ac:dyDescent="0.2">
      <c r="A30" s="298" t="s">
        <v>64</v>
      </c>
      <c r="B30" s="299" t="s">
        <v>65</v>
      </c>
      <c r="C30" s="294">
        <v>5.3000000000000007</v>
      </c>
      <c r="D30" s="294">
        <v>5.6</v>
      </c>
      <c r="E30" s="294">
        <v>0</v>
      </c>
      <c r="F30" s="294">
        <v>4.5999999999999996</v>
      </c>
      <c r="G30" s="294">
        <v>-4.8999999999999986</v>
      </c>
      <c r="H30" s="294">
        <v>18.700000000000003</v>
      </c>
      <c r="I30" s="2">
        <v>0.28342245989304815</v>
      </c>
      <c r="J30" s="294">
        <v>2.2000000000000002</v>
      </c>
      <c r="K30" s="300">
        <v>16.500000000000004</v>
      </c>
      <c r="L30" s="297">
        <v>0.32121212121212117</v>
      </c>
      <c r="M30" s="292"/>
      <c r="N30" s="314">
        <v>606</v>
      </c>
      <c r="O30" s="294" t="s">
        <v>173</v>
      </c>
      <c r="P30" s="295">
        <v>13.2</v>
      </c>
      <c r="Q30" s="295">
        <v>11.299999999999999</v>
      </c>
      <c r="R30" s="295">
        <v>0</v>
      </c>
      <c r="S30" s="295">
        <v>0</v>
      </c>
      <c r="T30" s="295">
        <v>1.9000000000000008</v>
      </c>
      <c r="U30" s="295">
        <v>20.3</v>
      </c>
      <c r="V30" s="296">
        <v>0.65024630541871919</v>
      </c>
      <c r="W30" s="295">
        <v>0</v>
      </c>
      <c r="X30" s="295">
        <v>20.3</v>
      </c>
      <c r="Y30" s="297">
        <v>0.65024630541871919</v>
      </c>
    </row>
    <row r="31" spans="1:25" x14ac:dyDescent="0.2">
      <c r="A31" s="298" t="s">
        <v>66</v>
      </c>
      <c r="B31" s="299" t="s">
        <v>67</v>
      </c>
      <c r="C31" s="294">
        <v>83.199999999999989</v>
      </c>
      <c r="D31" s="294">
        <v>12.9</v>
      </c>
      <c r="E31" s="294">
        <v>50.5</v>
      </c>
      <c r="F31" s="294">
        <v>0</v>
      </c>
      <c r="G31" s="294">
        <v>19.79999999999999</v>
      </c>
      <c r="H31" s="294">
        <v>498.2999999999999</v>
      </c>
      <c r="I31" s="2">
        <v>0.16696769014649809</v>
      </c>
      <c r="J31" s="294">
        <v>206.7</v>
      </c>
      <c r="K31" s="300">
        <v>291.59999999999991</v>
      </c>
      <c r="L31" s="297">
        <v>0.28532235939643352</v>
      </c>
      <c r="M31" s="292"/>
      <c r="N31" s="314">
        <v>607</v>
      </c>
      <c r="O31" s="294" t="s">
        <v>174</v>
      </c>
      <c r="P31" s="295">
        <v>69.100000000000009</v>
      </c>
      <c r="Q31" s="295">
        <v>43.8</v>
      </c>
      <c r="R31" s="295">
        <v>0</v>
      </c>
      <c r="S31" s="295">
        <v>1.6</v>
      </c>
      <c r="T31" s="295">
        <v>23.700000000000003</v>
      </c>
      <c r="U31" s="295">
        <v>98.300000000000011</v>
      </c>
      <c r="V31" s="296">
        <v>0.70295015259409965</v>
      </c>
      <c r="W31" s="295">
        <v>0</v>
      </c>
      <c r="X31" s="295">
        <v>98.300000000000011</v>
      </c>
      <c r="Y31" s="297">
        <v>0.70295015259409965</v>
      </c>
    </row>
    <row r="32" spans="1:25" x14ac:dyDescent="0.2">
      <c r="A32" s="298" t="s">
        <v>68</v>
      </c>
      <c r="B32" s="299" t="s">
        <v>69</v>
      </c>
      <c r="C32" s="294">
        <v>10.3</v>
      </c>
      <c r="D32" s="294">
        <v>13.899999999999999</v>
      </c>
      <c r="E32" s="294">
        <v>0</v>
      </c>
      <c r="F32" s="294">
        <v>6.3000000000000007</v>
      </c>
      <c r="G32" s="294">
        <v>-9.8999999999999986</v>
      </c>
      <c r="H32" s="294">
        <v>81.900000000000006</v>
      </c>
      <c r="I32" s="2">
        <v>0.12576312576312576</v>
      </c>
      <c r="J32" s="294">
        <v>0</v>
      </c>
      <c r="K32" s="300">
        <v>81.900000000000006</v>
      </c>
      <c r="L32" s="297">
        <v>0.12576312576312576</v>
      </c>
      <c r="M32" s="292"/>
      <c r="N32" s="314">
        <v>608</v>
      </c>
      <c r="O32" s="294" t="s">
        <v>175</v>
      </c>
      <c r="P32" s="295">
        <v>41.300000000000004</v>
      </c>
      <c r="Q32" s="295">
        <v>8.7999999999999989</v>
      </c>
      <c r="R32" s="295">
        <v>0</v>
      </c>
      <c r="S32" s="295">
        <v>0</v>
      </c>
      <c r="T32" s="295">
        <v>32.500000000000007</v>
      </c>
      <c r="U32" s="295">
        <v>41.300000000000004</v>
      </c>
      <c r="V32" s="296">
        <v>1</v>
      </c>
      <c r="W32" s="295">
        <v>0</v>
      </c>
      <c r="X32" s="295">
        <v>41.300000000000004</v>
      </c>
      <c r="Y32" s="297">
        <v>1</v>
      </c>
    </row>
    <row r="33" spans="1:25" x14ac:dyDescent="0.2">
      <c r="A33" s="298" t="s">
        <v>70</v>
      </c>
      <c r="B33" s="299" t="s">
        <v>71</v>
      </c>
      <c r="C33" s="294">
        <v>6</v>
      </c>
      <c r="D33" s="294">
        <v>1.7999999999999998</v>
      </c>
      <c r="E33" s="294">
        <v>0</v>
      </c>
      <c r="F33" s="294">
        <v>0</v>
      </c>
      <c r="G33" s="294">
        <v>4.2</v>
      </c>
      <c r="H33" s="294">
        <v>9.5</v>
      </c>
      <c r="I33" s="2">
        <v>0.63157894736842102</v>
      </c>
      <c r="J33" s="294">
        <v>0</v>
      </c>
      <c r="K33" s="300">
        <v>9.5</v>
      </c>
      <c r="L33" s="297">
        <v>0.63157894736842102</v>
      </c>
      <c r="M33" s="292"/>
      <c r="N33" s="314">
        <v>609</v>
      </c>
      <c r="O33" s="294" t="s">
        <v>176</v>
      </c>
      <c r="P33" s="295">
        <v>62.999999999999993</v>
      </c>
      <c r="Q33" s="295">
        <v>36</v>
      </c>
      <c r="R33" s="295">
        <v>0</v>
      </c>
      <c r="S33" s="295">
        <v>0</v>
      </c>
      <c r="T33" s="295">
        <v>27</v>
      </c>
      <c r="U33" s="295">
        <v>63.199999999999996</v>
      </c>
      <c r="V33" s="296">
        <v>0.99683544303797467</v>
      </c>
      <c r="W33" s="295">
        <v>0</v>
      </c>
      <c r="X33" s="295">
        <v>63.199999999999996</v>
      </c>
      <c r="Y33" s="297">
        <v>0.99683544303797467</v>
      </c>
    </row>
    <row r="34" spans="1:25" x14ac:dyDescent="0.2">
      <c r="A34" s="298" t="s">
        <v>72</v>
      </c>
      <c r="B34" s="299" t="s">
        <v>73</v>
      </c>
      <c r="C34" s="294">
        <v>280.90000000000003</v>
      </c>
      <c r="D34" s="294">
        <v>164.79999999999998</v>
      </c>
      <c r="E34" s="294">
        <v>4.5</v>
      </c>
      <c r="F34" s="294">
        <v>0</v>
      </c>
      <c r="G34" s="294">
        <v>111.60000000000005</v>
      </c>
      <c r="H34" s="294">
        <v>526.50000000000034</v>
      </c>
      <c r="I34" s="2">
        <v>0.5335232668565999</v>
      </c>
      <c r="J34" s="294">
        <v>0.6</v>
      </c>
      <c r="K34" s="300">
        <v>525.90000000000032</v>
      </c>
      <c r="L34" s="297">
        <v>0.53413196425175868</v>
      </c>
      <c r="M34" s="292"/>
      <c r="N34" s="314">
        <v>610</v>
      </c>
      <c r="O34" s="294" t="s">
        <v>177</v>
      </c>
      <c r="P34" s="295">
        <v>8.6</v>
      </c>
      <c r="Q34" s="295">
        <v>5.8</v>
      </c>
      <c r="R34" s="295">
        <v>0</v>
      </c>
      <c r="S34" s="295">
        <v>0</v>
      </c>
      <c r="T34" s="295">
        <v>2.8</v>
      </c>
      <c r="U34" s="295">
        <v>9.1</v>
      </c>
      <c r="V34" s="296">
        <v>0.94505494505494503</v>
      </c>
      <c r="W34" s="295">
        <v>0</v>
      </c>
      <c r="X34" s="295">
        <v>9.1</v>
      </c>
      <c r="Y34" s="297">
        <v>0.94505494505494503</v>
      </c>
    </row>
    <row r="35" spans="1:25" x14ac:dyDescent="0.2">
      <c r="A35" s="298" t="s">
        <v>74</v>
      </c>
      <c r="B35" s="299" t="s">
        <v>75</v>
      </c>
      <c r="C35" s="294">
        <v>151.20000000000002</v>
      </c>
      <c r="D35" s="294">
        <v>34.799999999999997</v>
      </c>
      <c r="E35" s="294">
        <v>0</v>
      </c>
      <c r="F35" s="294">
        <v>27.1</v>
      </c>
      <c r="G35" s="294">
        <v>89.300000000000011</v>
      </c>
      <c r="H35" s="294">
        <v>308.49999999999994</v>
      </c>
      <c r="I35" s="2">
        <v>0.49011345218800662</v>
      </c>
      <c r="J35" s="294">
        <v>0.1</v>
      </c>
      <c r="K35" s="300">
        <v>308.39999999999992</v>
      </c>
      <c r="L35" s="297">
        <v>0.49027237354085623</v>
      </c>
      <c r="M35" s="292"/>
      <c r="N35" s="314">
        <v>701</v>
      </c>
      <c r="O35" s="294" t="s">
        <v>178</v>
      </c>
      <c r="P35" s="295">
        <v>0.9</v>
      </c>
      <c r="Q35" s="295">
        <v>0.6</v>
      </c>
      <c r="R35" s="295">
        <v>0</v>
      </c>
      <c r="S35" s="295">
        <v>0</v>
      </c>
      <c r="T35" s="295">
        <v>0.30000000000000004</v>
      </c>
      <c r="U35" s="295">
        <v>0.9</v>
      </c>
      <c r="V35" s="296">
        <v>1</v>
      </c>
      <c r="W35" s="295">
        <v>0</v>
      </c>
      <c r="X35" s="295">
        <v>0.9</v>
      </c>
      <c r="Y35" s="297">
        <v>1</v>
      </c>
    </row>
    <row r="36" spans="1:25" x14ac:dyDescent="0.2">
      <c r="A36" s="298" t="s">
        <v>76</v>
      </c>
      <c r="B36" s="299" t="s">
        <v>77</v>
      </c>
      <c r="C36" s="294">
        <v>5.8999999999999995</v>
      </c>
      <c r="D36" s="294">
        <v>5</v>
      </c>
      <c r="E36" s="294">
        <v>0</v>
      </c>
      <c r="F36" s="294">
        <v>0</v>
      </c>
      <c r="G36" s="294">
        <v>0.89999999999999947</v>
      </c>
      <c r="H36" s="294">
        <v>7.6</v>
      </c>
      <c r="I36" s="2">
        <v>0.77631578947368418</v>
      </c>
      <c r="J36" s="294">
        <v>0</v>
      </c>
      <c r="K36" s="300">
        <v>7.6</v>
      </c>
      <c r="L36" s="297">
        <v>0.77631578947368418</v>
      </c>
      <c r="M36" s="292"/>
      <c r="N36" s="314">
        <v>702</v>
      </c>
      <c r="O36" s="294" t="s">
        <v>179</v>
      </c>
      <c r="P36" s="295">
        <v>2.5</v>
      </c>
      <c r="Q36" s="295">
        <v>5.0999999999999996</v>
      </c>
      <c r="R36" s="295">
        <v>1.1000000000000001</v>
      </c>
      <c r="S36" s="295">
        <v>0</v>
      </c>
      <c r="T36" s="295">
        <v>-3.6999999999999993</v>
      </c>
      <c r="U36" s="295">
        <v>9.1999999999999993</v>
      </c>
      <c r="V36" s="296">
        <v>0.27173913043478265</v>
      </c>
      <c r="W36" s="295">
        <v>0</v>
      </c>
      <c r="X36" s="295">
        <v>9.1999999999999993</v>
      </c>
      <c r="Y36" s="297">
        <v>0.27173913043478265</v>
      </c>
    </row>
    <row r="37" spans="1:25" x14ac:dyDescent="0.2">
      <c r="A37" s="298" t="s">
        <v>78</v>
      </c>
      <c r="B37" s="299" t="s">
        <v>79</v>
      </c>
      <c r="C37" s="294">
        <v>265.70000000000005</v>
      </c>
      <c r="D37" s="294">
        <v>136.79999999999998</v>
      </c>
      <c r="E37" s="294">
        <v>18.600000000000001</v>
      </c>
      <c r="F37" s="294">
        <v>0</v>
      </c>
      <c r="G37" s="294">
        <v>110.30000000000007</v>
      </c>
      <c r="H37" s="294">
        <v>423.10000000000048</v>
      </c>
      <c r="I37" s="2">
        <v>0.62798392814937309</v>
      </c>
      <c r="J37" s="294">
        <v>6.0000000000000009</v>
      </c>
      <c r="K37" s="300">
        <v>417.10000000000048</v>
      </c>
      <c r="L37" s="297">
        <v>0.63701750179812933</v>
      </c>
      <c r="M37" s="292"/>
      <c r="N37" s="314">
        <v>703</v>
      </c>
      <c r="O37" s="294" t="s">
        <v>180</v>
      </c>
      <c r="P37" s="295">
        <v>29.4</v>
      </c>
      <c r="Q37" s="295">
        <v>12.3</v>
      </c>
      <c r="R37" s="295">
        <v>0</v>
      </c>
      <c r="S37" s="295">
        <v>0</v>
      </c>
      <c r="T37" s="295">
        <v>17.099999999999998</v>
      </c>
      <c r="U37" s="295">
        <v>29.5</v>
      </c>
      <c r="V37" s="296">
        <v>0.99661016949152537</v>
      </c>
      <c r="W37" s="295">
        <v>0</v>
      </c>
      <c r="X37" s="295">
        <v>29.5</v>
      </c>
      <c r="Y37" s="297">
        <v>0.99661016949152537</v>
      </c>
    </row>
    <row r="38" spans="1:25" x14ac:dyDescent="0.2">
      <c r="A38" s="298" t="s">
        <v>80</v>
      </c>
      <c r="B38" s="299" t="s">
        <v>81</v>
      </c>
      <c r="C38" s="294">
        <v>19.2</v>
      </c>
      <c r="D38" s="294">
        <v>13.3</v>
      </c>
      <c r="E38" s="294">
        <v>0</v>
      </c>
      <c r="F38" s="294">
        <v>0</v>
      </c>
      <c r="G38" s="294">
        <v>5.8999999999999986</v>
      </c>
      <c r="H38" s="294">
        <v>530.20000000000005</v>
      </c>
      <c r="I38" s="2">
        <v>3.6212749905695958E-2</v>
      </c>
      <c r="J38" s="294">
        <v>0</v>
      </c>
      <c r="K38" s="300">
        <v>530.20000000000005</v>
      </c>
      <c r="L38" s="297">
        <v>3.6212749905695958E-2</v>
      </c>
      <c r="M38" s="292"/>
      <c r="N38" s="314">
        <v>704</v>
      </c>
      <c r="O38" s="294" t="s">
        <v>181</v>
      </c>
      <c r="P38" s="295">
        <v>119.2</v>
      </c>
      <c r="Q38" s="295">
        <v>90.7</v>
      </c>
      <c r="R38" s="295">
        <v>0</v>
      </c>
      <c r="S38" s="295">
        <v>0</v>
      </c>
      <c r="T38" s="295">
        <v>28.499999999999993</v>
      </c>
      <c r="U38" s="295">
        <v>153.6</v>
      </c>
      <c r="V38" s="296">
        <v>0.77604166666666674</v>
      </c>
      <c r="W38" s="295">
        <v>0</v>
      </c>
      <c r="X38" s="295">
        <v>153.6</v>
      </c>
      <c r="Y38" s="297">
        <v>0.77604166666666674</v>
      </c>
    </row>
    <row r="39" spans="1:25" x14ac:dyDescent="0.2">
      <c r="A39" s="298" t="s">
        <v>82</v>
      </c>
      <c r="B39" s="299" t="s">
        <v>83</v>
      </c>
      <c r="C39" s="294">
        <v>5.8</v>
      </c>
      <c r="D39" s="294">
        <v>5</v>
      </c>
      <c r="E39" s="294">
        <v>0</v>
      </c>
      <c r="F39" s="294">
        <v>6.5</v>
      </c>
      <c r="G39" s="294">
        <v>-5.7</v>
      </c>
      <c r="H39" s="294">
        <v>69.3</v>
      </c>
      <c r="I39" s="2">
        <v>8.3694083694083696E-2</v>
      </c>
      <c r="J39" s="294">
        <v>0</v>
      </c>
      <c r="K39" s="300">
        <v>69.3</v>
      </c>
      <c r="L39" s="297">
        <v>8.3694083694083696E-2</v>
      </c>
      <c r="M39" s="292"/>
      <c r="N39" s="314">
        <v>705</v>
      </c>
      <c r="O39" s="294" t="s">
        <v>182</v>
      </c>
      <c r="P39" s="295">
        <v>34.399999999999991</v>
      </c>
      <c r="Q39" s="295">
        <v>21.8</v>
      </c>
      <c r="R39" s="295">
        <v>0</v>
      </c>
      <c r="S39" s="295">
        <v>0</v>
      </c>
      <c r="T39" s="295">
        <v>12.600000000000001</v>
      </c>
      <c r="U39" s="295">
        <v>35.799999999999997</v>
      </c>
      <c r="V39" s="296">
        <v>0.96089385474860323</v>
      </c>
      <c r="W39" s="295">
        <v>0</v>
      </c>
      <c r="X39" s="295">
        <v>35.799999999999997</v>
      </c>
      <c r="Y39" s="297">
        <v>0.96089385474860323</v>
      </c>
    </row>
    <row r="40" spans="1:25" x14ac:dyDescent="0.2">
      <c r="A40" s="298" t="s">
        <v>84</v>
      </c>
      <c r="B40" s="299" t="s">
        <v>85</v>
      </c>
      <c r="C40" s="294">
        <v>68</v>
      </c>
      <c r="D40" s="294">
        <v>37.6</v>
      </c>
      <c r="E40" s="294">
        <v>0</v>
      </c>
      <c r="F40" s="294">
        <v>5.9</v>
      </c>
      <c r="G40" s="294">
        <v>24.5</v>
      </c>
      <c r="H40" s="294">
        <v>164.4</v>
      </c>
      <c r="I40" s="2">
        <v>0.41362530413625304</v>
      </c>
      <c r="J40" s="294">
        <v>0</v>
      </c>
      <c r="K40" s="300">
        <v>164.4</v>
      </c>
      <c r="L40" s="297">
        <v>0.41362530413625304</v>
      </c>
      <c r="M40" s="292"/>
      <c r="N40" s="314">
        <v>706</v>
      </c>
      <c r="O40" s="294" t="s">
        <v>183</v>
      </c>
      <c r="P40" s="295">
        <v>69.699999999999989</v>
      </c>
      <c r="Q40" s="295">
        <v>28.599999999999998</v>
      </c>
      <c r="R40" s="295">
        <v>0</v>
      </c>
      <c r="S40" s="295">
        <v>0</v>
      </c>
      <c r="T40" s="295">
        <v>41.099999999999994</v>
      </c>
      <c r="U40" s="295">
        <v>70.8</v>
      </c>
      <c r="V40" s="296">
        <v>0.98446327683615809</v>
      </c>
      <c r="W40" s="295">
        <v>0</v>
      </c>
      <c r="X40" s="295">
        <v>70.8</v>
      </c>
      <c r="Y40" s="297">
        <v>0.98446327683615809</v>
      </c>
    </row>
    <row r="41" spans="1:25" x14ac:dyDescent="0.2">
      <c r="A41" s="298" t="s">
        <v>86</v>
      </c>
      <c r="B41" s="299" t="s">
        <v>87</v>
      </c>
      <c r="C41" s="294">
        <v>19.700000000000003</v>
      </c>
      <c r="D41" s="294">
        <v>9.2999999999999989</v>
      </c>
      <c r="E41" s="294">
        <v>0.4</v>
      </c>
      <c r="F41" s="294">
        <v>0</v>
      </c>
      <c r="G41" s="294">
        <v>10.000000000000004</v>
      </c>
      <c r="H41" s="294">
        <v>39</v>
      </c>
      <c r="I41" s="2">
        <v>0.50512820512820522</v>
      </c>
      <c r="J41" s="294">
        <v>0</v>
      </c>
      <c r="K41" s="300">
        <v>39</v>
      </c>
      <c r="L41" s="297">
        <v>0.50512820512820522</v>
      </c>
      <c r="M41" s="292"/>
      <c r="N41" s="314">
        <v>707</v>
      </c>
      <c r="O41" s="294" t="s">
        <v>184</v>
      </c>
      <c r="P41" s="295">
        <v>7.8</v>
      </c>
      <c r="Q41" s="295">
        <v>6.1999999999999993</v>
      </c>
      <c r="R41" s="295">
        <v>0</v>
      </c>
      <c r="S41" s="295">
        <v>0</v>
      </c>
      <c r="T41" s="295">
        <v>1.5999999999999999</v>
      </c>
      <c r="U41" s="295">
        <v>9.7999999999999989</v>
      </c>
      <c r="V41" s="296">
        <v>0.79591836734693888</v>
      </c>
      <c r="W41" s="295">
        <v>0</v>
      </c>
      <c r="X41" s="295">
        <v>9.7999999999999989</v>
      </c>
      <c r="Y41" s="297">
        <v>0.79591836734693888</v>
      </c>
    </row>
    <row r="42" spans="1:25" x14ac:dyDescent="0.2">
      <c r="A42" s="298" t="s">
        <v>88</v>
      </c>
      <c r="B42" s="299" t="s">
        <v>89</v>
      </c>
      <c r="C42" s="294">
        <v>7.8</v>
      </c>
      <c r="D42" s="294">
        <v>4.4000000000000004</v>
      </c>
      <c r="E42" s="294">
        <v>0</v>
      </c>
      <c r="F42" s="294">
        <v>4.0999999999999996</v>
      </c>
      <c r="G42" s="294">
        <v>-0.70000000000000018</v>
      </c>
      <c r="H42" s="294">
        <v>85.2</v>
      </c>
      <c r="I42" s="2">
        <v>9.1549295774647876E-2</v>
      </c>
      <c r="J42" s="294">
        <v>0</v>
      </c>
      <c r="K42" s="300">
        <v>85.2</v>
      </c>
      <c r="L42" s="297">
        <v>9.1549295774647876E-2</v>
      </c>
      <c r="M42" s="292"/>
      <c r="N42" s="314">
        <v>708</v>
      </c>
      <c r="O42" s="294" t="s">
        <v>185</v>
      </c>
      <c r="P42" s="295">
        <v>15.8</v>
      </c>
      <c r="Q42" s="295">
        <v>18</v>
      </c>
      <c r="R42" s="295">
        <v>0</v>
      </c>
      <c r="S42" s="295">
        <v>0</v>
      </c>
      <c r="T42" s="295">
        <v>-2.1999999999999984</v>
      </c>
      <c r="U42" s="295">
        <v>19.7</v>
      </c>
      <c r="V42" s="296">
        <v>0.80203045685279195</v>
      </c>
      <c r="W42" s="295">
        <v>0</v>
      </c>
      <c r="X42" s="295">
        <v>19.7</v>
      </c>
      <c r="Y42" s="297">
        <v>0.80203045685279195</v>
      </c>
    </row>
    <row r="43" spans="1:25" x14ac:dyDescent="0.2">
      <c r="A43" s="298" t="s">
        <v>90</v>
      </c>
      <c r="B43" s="299" t="s">
        <v>91</v>
      </c>
      <c r="C43" s="294">
        <v>53.5</v>
      </c>
      <c r="D43" s="294">
        <v>11.799999999999999</v>
      </c>
      <c r="E43" s="294">
        <v>0</v>
      </c>
      <c r="F43" s="294">
        <v>0</v>
      </c>
      <c r="G43" s="294">
        <v>41.7</v>
      </c>
      <c r="H43" s="294">
        <v>79.7</v>
      </c>
      <c r="I43" s="2">
        <v>0.67126725219573402</v>
      </c>
      <c r="J43" s="294">
        <v>0</v>
      </c>
      <c r="K43" s="300">
        <v>79.7</v>
      </c>
      <c r="L43" s="297">
        <v>0.67126725219573402</v>
      </c>
      <c r="M43" s="292"/>
      <c r="N43" s="314">
        <v>709</v>
      </c>
      <c r="O43" s="294" t="s">
        <v>186</v>
      </c>
      <c r="P43" s="295">
        <v>23.2</v>
      </c>
      <c r="Q43" s="295">
        <v>8</v>
      </c>
      <c r="R43" s="295">
        <v>0</v>
      </c>
      <c r="S43" s="295">
        <v>0</v>
      </c>
      <c r="T43" s="295">
        <v>15.2</v>
      </c>
      <c r="U43" s="295">
        <v>23.2</v>
      </c>
      <c r="V43" s="296">
        <v>1</v>
      </c>
      <c r="W43" s="295">
        <v>0</v>
      </c>
      <c r="X43" s="295">
        <v>23.2</v>
      </c>
      <c r="Y43" s="297">
        <v>1</v>
      </c>
    </row>
    <row r="44" spans="1:25" x14ac:dyDescent="0.2">
      <c r="A44" s="298" t="s">
        <v>92</v>
      </c>
      <c r="B44" s="299" t="s">
        <v>93</v>
      </c>
      <c r="C44" s="294">
        <v>120.7</v>
      </c>
      <c r="D44" s="294">
        <v>68.799999999999983</v>
      </c>
      <c r="E44" s="294">
        <v>36</v>
      </c>
      <c r="F44" s="294">
        <v>13.399999999999999</v>
      </c>
      <c r="G44" s="294">
        <v>2.5000000000000142</v>
      </c>
      <c r="H44" s="294">
        <v>317.70000000000005</v>
      </c>
      <c r="I44" s="2">
        <v>0.37991816178785015</v>
      </c>
      <c r="J44" s="294">
        <v>0</v>
      </c>
      <c r="K44" s="300">
        <v>317.70000000000005</v>
      </c>
      <c r="L44" s="297">
        <v>0.37991816178785015</v>
      </c>
      <c r="M44" s="292"/>
      <c r="N44" s="314">
        <v>710</v>
      </c>
      <c r="O44" s="294" t="s">
        <v>187</v>
      </c>
      <c r="P44" s="295">
        <v>105.3</v>
      </c>
      <c r="Q44" s="295">
        <v>39.5</v>
      </c>
      <c r="R44" s="295">
        <v>0</v>
      </c>
      <c r="S44" s="295">
        <v>0</v>
      </c>
      <c r="T44" s="295">
        <v>65.8</v>
      </c>
      <c r="U44" s="295">
        <v>115.39999999999999</v>
      </c>
      <c r="V44" s="296">
        <v>0.91247833622183716</v>
      </c>
      <c r="W44" s="295">
        <v>0</v>
      </c>
      <c r="X44" s="295">
        <v>115.39999999999999</v>
      </c>
      <c r="Y44" s="297">
        <v>0.91247833622183716</v>
      </c>
    </row>
    <row r="45" spans="1:25" x14ac:dyDescent="0.2">
      <c r="A45" s="298" t="s">
        <v>94</v>
      </c>
      <c r="B45" s="299" t="s">
        <v>95</v>
      </c>
      <c r="C45" s="294">
        <v>16.899999999999999</v>
      </c>
      <c r="D45" s="294">
        <v>13.2</v>
      </c>
      <c r="E45" s="294">
        <v>0</v>
      </c>
      <c r="F45" s="294">
        <v>0</v>
      </c>
      <c r="G45" s="294">
        <v>3.6999999999999993</v>
      </c>
      <c r="H45" s="294">
        <v>24</v>
      </c>
      <c r="I45" s="2">
        <v>0.70416666666666661</v>
      </c>
      <c r="J45" s="294">
        <v>0</v>
      </c>
      <c r="K45" s="300">
        <v>24</v>
      </c>
      <c r="L45" s="297">
        <v>0.70416666666666661</v>
      </c>
      <c r="M45" s="292"/>
      <c r="N45" s="314">
        <v>801</v>
      </c>
      <c r="O45" s="294" t="s">
        <v>43</v>
      </c>
      <c r="P45" s="295">
        <v>4.8</v>
      </c>
      <c r="Q45" s="295">
        <v>1.5000000000000002</v>
      </c>
      <c r="R45" s="295">
        <v>0</v>
      </c>
      <c r="S45" s="295">
        <v>0</v>
      </c>
      <c r="T45" s="295">
        <v>3.2999999999999994</v>
      </c>
      <c r="U45" s="295">
        <v>7.6</v>
      </c>
      <c r="V45" s="296">
        <v>0.63157894736842102</v>
      </c>
      <c r="W45" s="295">
        <v>0</v>
      </c>
      <c r="X45" s="295">
        <v>7.6</v>
      </c>
      <c r="Y45" s="297">
        <v>0.63157894736842102</v>
      </c>
    </row>
    <row r="46" spans="1:25" x14ac:dyDescent="0.2">
      <c r="A46" s="298" t="s">
        <v>96</v>
      </c>
      <c r="B46" s="299" t="s">
        <v>97</v>
      </c>
      <c r="C46" s="294">
        <v>18.600000000000001</v>
      </c>
      <c r="D46" s="294">
        <v>9.9000000000000021</v>
      </c>
      <c r="E46" s="294">
        <v>0</v>
      </c>
      <c r="F46" s="294">
        <v>0</v>
      </c>
      <c r="G46" s="294">
        <v>8.6999999999999993</v>
      </c>
      <c r="H46" s="294">
        <v>48.300000000000004</v>
      </c>
      <c r="I46" s="2">
        <v>0.38509316770186336</v>
      </c>
      <c r="J46" s="294">
        <v>0</v>
      </c>
      <c r="K46" s="300">
        <v>48.300000000000004</v>
      </c>
      <c r="L46" s="297">
        <v>0.38509316770186336</v>
      </c>
      <c r="M46" s="292"/>
      <c r="N46" s="314">
        <v>802</v>
      </c>
      <c r="O46" s="294" t="s">
        <v>11</v>
      </c>
      <c r="P46" s="295">
        <v>14.200000000000001</v>
      </c>
      <c r="Q46" s="295">
        <v>3.8</v>
      </c>
      <c r="R46" s="295">
        <v>0</v>
      </c>
      <c r="S46" s="295">
        <v>4.0999999999999996</v>
      </c>
      <c r="T46" s="295">
        <v>6.3</v>
      </c>
      <c r="U46" s="295">
        <v>18.199999999999996</v>
      </c>
      <c r="V46" s="296">
        <v>0.78021978021978045</v>
      </c>
      <c r="W46" s="295">
        <v>2.2000000000000002</v>
      </c>
      <c r="X46" s="295">
        <v>15.999999999999996</v>
      </c>
      <c r="Y46" s="297">
        <v>0.88750000000000029</v>
      </c>
    </row>
    <row r="47" spans="1:25" x14ac:dyDescent="0.2">
      <c r="A47" s="298" t="s">
        <v>98</v>
      </c>
      <c r="B47" s="299" t="s">
        <v>99</v>
      </c>
      <c r="C47" s="294">
        <v>0.9</v>
      </c>
      <c r="D47" s="294">
        <v>0.7</v>
      </c>
      <c r="E47" s="294">
        <v>0</v>
      </c>
      <c r="F47" s="294">
        <v>0</v>
      </c>
      <c r="G47" s="294">
        <v>0.20000000000000007</v>
      </c>
      <c r="H47" s="294">
        <v>1</v>
      </c>
      <c r="I47" s="2">
        <v>0.9</v>
      </c>
      <c r="J47" s="294">
        <v>0</v>
      </c>
      <c r="K47" s="300">
        <v>1</v>
      </c>
      <c r="L47" s="297">
        <v>0.9</v>
      </c>
      <c r="M47" s="292"/>
      <c r="N47" s="314">
        <v>901</v>
      </c>
      <c r="O47" s="294" t="s">
        <v>188</v>
      </c>
      <c r="P47" s="295">
        <v>7.2</v>
      </c>
      <c r="Q47" s="295">
        <v>3.4000000000000004</v>
      </c>
      <c r="R47" s="295">
        <v>0</v>
      </c>
      <c r="S47" s="295">
        <v>0</v>
      </c>
      <c r="T47" s="295">
        <v>3.8000000000000003</v>
      </c>
      <c r="U47" s="295">
        <v>7.8999999999999995</v>
      </c>
      <c r="V47" s="296">
        <v>0.91139240506329122</v>
      </c>
      <c r="W47" s="295">
        <v>0</v>
      </c>
      <c r="X47" s="295">
        <v>7.8999999999999995</v>
      </c>
      <c r="Y47" s="297">
        <v>0.91139240506329122</v>
      </c>
    </row>
    <row r="48" spans="1:25" x14ac:dyDescent="0.2">
      <c r="A48" s="298" t="s">
        <v>100</v>
      </c>
      <c r="B48" s="299" t="s">
        <v>101</v>
      </c>
      <c r="C48" s="294">
        <v>10.100000000000001</v>
      </c>
      <c r="D48" s="294">
        <v>4.2</v>
      </c>
      <c r="E48" s="294">
        <v>0</v>
      </c>
      <c r="F48" s="294">
        <v>0</v>
      </c>
      <c r="G48" s="294">
        <v>5.9000000000000012</v>
      </c>
      <c r="H48" s="294">
        <v>13.7</v>
      </c>
      <c r="I48" s="2">
        <v>0.73722627737226287</v>
      </c>
      <c r="J48" s="294">
        <v>0</v>
      </c>
      <c r="K48" s="300">
        <v>13.7</v>
      </c>
      <c r="L48" s="297">
        <v>0.73722627737226287</v>
      </c>
      <c r="M48" s="292"/>
      <c r="N48" s="314">
        <v>902</v>
      </c>
      <c r="O48" s="294" t="s">
        <v>189</v>
      </c>
      <c r="P48" s="295">
        <v>11.200000000000001</v>
      </c>
      <c r="Q48" s="295">
        <v>4.2</v>
      </c>
      <c r="R48" s="295">
        <v>0</v>
      </c>
      <c r="S48" s="295">
        <v>0</v>
      </c>
      <c r="T48" s="295">
        <v>6.9999999999999991</v>
      </c>
      <c r="U48" s="295">
        <v>11.3</v>
      </c>
      <c r="V48" s="296">
        <v>0.99115044247787609</v>
      </c>
      <c r="W48" s="295">
        <v>0</v>
      </c>
      <c r="X48" s="295">
        <v>11.3</v>
      </c>
      <c r="Y48" s="297">
        <v>0.99115044247787609</v>
      </c>
    </row>
    <row r="49" spans="1:25" x14ac:dyDescent="0.2">
      <c r="A49" s="298" t="s">
        <v>102</v>
      </c>
      <c r="B49" s="299" t="s">
        <v>103</v>
      </c>
      <c r="C49" s="294">
        <v>14.600000000000001</v>
      </c>
      <c r="D49" s="294">
        <v>11.9</v>
      </c>
      <c r="E49" s="294">
        <v>0</v>
      </c>
      <c r="F49" s="294">
        <v>2.7</v>
      </c>
      <c r="G49" s="294">
        <v>0</v>
      </c>
      <c r="H49" s="294">
        <v>70</v>
      </c>
      <c r="I49" s="2">
        <v>0.2085714285714286</v>
      </c>
      <c r="J49" s="294">
        <v>0</v>
      </c>
      <c r="K49" s="300">
        <v>70</v>
      </c>
      <c r="L49" s="297">
        <v>0.2085714285714286</v>
      </c>
      <c r="M49" s="292"/>
      <c r="N49" s="314">
        <v>903</v>
      </c>
      <c r="O49" s="294" t="s">
        <v>190</v>
      </c>
      <c r="P49" s="295">
        <v>4.0000000000000009</v>
      </c>
      <c r="Q49" s="295">
        <v>0.1</v>
      </c>
      <c r="R49" s="295">
        <v>0</v>
      </c>
      <c r="S49" s="295">
        <v>0</v>
      </c>
      <c r="T49" s="295">
        <v>3.9000000000000008</v>
      </c>
      <c r="U49" s="295">
        <v>4.0000000000000009</v>
      </c>
      <c r="V49" s="296">
        <v>1</v>
      </c>
      <c r="W49" s="295">
        <v>0</v>
      </c>
      <c r="X49" s="295">
        <v>4.0000000000000009</v>
      </c>
      <c r="Y49" s="297">
        <v>1</v>
      </c>
    </row>
    <row r="50" spans="1:25" x14ac:dyDescent="0.2">
      <c r="A50" s="298" t="s">
        <v>104</v>
      </c>
      <c r="B50" s="299" t="s">
        <v>105</v>
      </c>
      <c r="C50" s="294">
        <v>21.499999999999996</v>
      </c>
      <c r="D50" s="294">
        <v>14.200000000000001</v>
      </c>
      <c r="E50" s="294">
        <v>0</v>
      </c>
      <c r="F50" s="294">
        <v>3.7000000000000006</v>
      </c>
      <c r="G50" s="294">
        <v>3.5999999999999943</v>
      </c>
      <c r="H50" s="294">
        <v>91.8</v>
      </c>
      <c r="I50" s="2">
        <v>0.23420479302832242</v>
      </c>
      <c r="J50" s="294">
        <v>28.3</v>
      </c>
      <c r="K50" s="300">
        <v>63.5</v>
      </c>
      <c r="L50" s="297">
        <v>0.33858267716535428</v>
      </c>
      <c r="M50" s="292"/>
      <c r="N50" s="314">
        <v>904</v>
      </c>
      <c r="O50" s="294" t="s">
        <v>191</v>
      </c>
      <c r="P50" s="295">
        <v>41.400000000000006</v>
      </c>
      <c r="Q50" s="295">
        <v>21.8</v>
      </c>
      <c r="R50" s="295">
        <v>0</v>
      </c>
      <c r="S50" s="295">
        <v>0</v>
      </c>
      <c r="T50" s="295">
        <v>19.600000000000001</v>
      </c>
      <c r="U50" s="295">
        <v>72.900000000000006</v>
      </c>
      <c r="V50" s="296">
        <v>0.56790123456790131</v>
      </c>
      <c r="W50" s="295">
        <v>6.8999999999999995</v>
      </c>
      <c r="X50" s="295">
        <v>66</v>
      </c>
      <c r="Y50" s="297">
        <v>0.62727272727272732</v>
      </c>
    </row>
    <row r="51" spans="1:25" x14ac:dyDescent="0.2">
      <c r="A51" s="298" t="s">
        <v>106</v>
      </c>
      <c r="B51" s="299" t="s">
        <v>107</v>
      </c>
      <c r="C51" s="294">
        <v>96.600000000000009</v>
      </c>
      <c r="D51" s="294">
        <v>44.300000000000004</v>
      </c>
      <c r="E51" s="294">
        <v>0</v>
      </c>
      <c r="F51" s="294">
        <v>0</v>
      </c>
      <c r="G51" s="294">
        <v>52.300000000000004</v>
      </c>
      <c r="H51" s="294">
        <v>114.4</v>
      </c>
      <c r="I51" s="2">
        <v>0.84440559440559448</v>
      </c>
      <c r="J51" s="294">
        <v>0</v>
      </c>
      <c r="K51" s="300">
        <v>114.4</v>
      </c>
      <c r="L51" s="297">
        <v>0.84440559440559448</v>
      </c>
      <c r="M51" s="292"/>
      <c r="N51" s="314">
        <v>905</v>
      </c>
      <c r="O51" s="294" t="s">
        <v>192</v>
      </c>
      <c r="P51" s="295">
        <v>69.499999999999986</v>
      </c>
      <c r="Q51" s="295">
        <v>25.8</v>
      </c>
      <c r="R51" s="295">
        <v>6.3</v>
      </c>
      <c r="S51" s="295">
        <v>0</v>
      </c>
      <c r="T51" s="295">
        <v>37.4</v>
      </c>
      <c r="U51" s="295">
        <v>82.600000000000009</v>
      </c>
      <c r="V51" s="296">
        <v>0.84140435835351068</v>
      </c>
      <c r="W51" s="295">
        <v>5.5000000000000009</v>
      </c>
      <c r="X51" s="295">
        <v>77.100000000000009</v>
      </c>
      <c r="Y51" s="297">
        <v>0.9014267185473408</v>
      </c>
    </row>
    <row r="52" spans="1:25" x14ac:dyDescent="0.2">
      <c r="A52" s="298" t="s">
        <v>108</v>
      </c>
      <c r="B52" s="299" t="s">
        <v>109</v>
      </c>
      <c r="C52" s="294">
        <v>6.1000000000000005</v>
      </c>
      <c r="D52" s="294">
        <v>5.5</v>
      </c>
      <c r="E52" s="294">
        <v>0</v>
      </c>
      <c r="F52" s="294">
        <v>1.4</v>
      </c>
      <c r="G52" s="294">
        <v>-0.79999999999999982</v>
      </c>
      <c r="H52" s="294">
        <v>19.3</v>
      </c>
      <c r="I52" s="2">
        <v>0.31606217616580312</v>
      </c>
      <c r="J52" s="294">
        <v>0</v>
      </c>
      <c r="K52" s="300">
        <v>19.3</v>
      </c>
      <c r="L52" s="297">
        <v>0.31606217616580312</v>
      </c>
      <c r="M52" s="292"/>
      <c r="N52" s="314">
        <v>1001</v>
      </c>
      <c r="O52" s="294" t="s">
        <v>193</v>
      </c>
      <c r="P52" s="295">
        <v>11.899999999999999</v>
      </c>
      <c r="Q52" s="295">
        <v>4.0999999999999996</v>
      </c>
      <c r="R52" s="295">
        <v>2.8</v>
      </c>
      <c r="S52" s="295">
        <v>0</v>
      </c>
      <c r="T52" s="295">
        <v>4.9999999999999982</v>
      </c>
      <c r="U52" s="295">
        <v>14.7</v>
      </c>
      <c r="V52" s="296">
        <v>0.80952380952380942</v>
      </c>
      <c r="W52" s="295">
        <v>0</v>
      </c>
      <c r="X52" s="295">
        <v>14.7</v>
      </c>
      <c r="Y52" s="297">
        <v>0.80952380952380942</v>
      </c>
    </row>
    <row r="53" spans="1:25" x14ac:dyDescent="0.2">
      <c r="A53" s="298" t="s">
        <v>110</v>
      </c>
      <c r="B53" s="299" t="s">
        <v>111</v>
      </c>
      <c r="C53" s="294">
        <v>14.8</v>
      </c>
      <c r="D53" s="294">
        <v>6.0999999999999988</v>
      </c>
      <c r="E53" s="294">
        <v>0</v>
      </c>
      <c r="F53" s="294">
        <v>0</v>
      </c>
      <c r="G53" s="294">
        <v>8.7000000000000028</v>
      </c>
      <c r="H53" s="294">
        <v>16.600000000000001</v>
      </c>
      <c r="I53" s="2">
        <v>0.89156626506024095</v>
      </c>
      <c r="J53" s="294">
        <v>0</v>
      </c>
      <c r="K53" s="300">
        <v>16.600000000000001</v>
      </c>
      <c r="L53" s="297">
        <v>0.89156626506024095</v>
      </c>
      <c r="M53" s="292"/>
      <c r="N53" s="314">
        <v>1002</v>
      </c>
      <c r="O53" s="294" t="s">
        <v>194</v>
      </c>
      <c r="P53" s="295">
        <v>79.899999999999991</v>
      </c>
      <c r="Q53" s="295">
        <v>58.7</v>
      </c>
      <c r="R53" s="295">
        <v>1.7</v>
      </c>
      <c r="S53" s="295">
        <v>0</v>
      </c>
      <c r="T53" s="295">
        <v>19.499999999999993</v>
      </c>
      <c r="U53" s="295">
        <v>163.10000000000002</v>
      </c>
      <c r="V53" s="296">
        <v>0.4898835070508889</v>
      </c>
      <c r="W53" s="295">
        <v>0</v>
      </c>
      <c r="X53" s="295">
        <v>163.10000000000002</v>
      </c>
      <c r="Y53" s="297">
        <v>0.4898835070508889</v>
      </c>
    </row>
    <row r="54" spans="1:25" x14ac:dyDescent="0.2">
      <c r="A54" s="298" t="s">
        <v>112</v>
      </c>
      <c r="B54" s="299" t="s">
        <v>113</v>
      </c>
      <c r="C54" s="294">
        <v>1.2</v>
      </c>
      <c r="D54" s="294">
        <v>0.8</v>
      </c>
      <c r="E54" s="294">
        <v>0</v>
      </c>
      <c r="F54" s="294">
        <v>0</v>
      </c>
      <c r="G54" s="294">
        <v>0.39999999999999991</v>
      </c>
      <c r="H54" s="294">
        <v>2.8</v>
      </c>
      <c r="I54" s="2">
        <v>0.4285714285714286</v>
      </c>
      <c r="J54" s="294">
        <v>0</v>
      </c>
      <c r="K54" s="300">
        <v>2.8</v>
      </c>
      <c r="L54" s="297">
        <v>0.4285714285714286</v>
      </c>
      <c r="M54" s="292"/>
      <c r="N54" s="314">
        <v>1003</v>
      </c>
      <c r="O54" s="294" t="s">
        <v>195</v>
      </c>
      <c r="P54" s="295">
        <v>1.6</v>
      </c>
      <c r="Q54" s="295">
        <v>0.6</v>
      </c>
      <c r="R54" s="295">
        <v>0</v>
      </c>
      <c r="S54" s="295">
        <v>0</v>
      </c>
      <c r="T54" s="295">
        <v>0.99999999999999989</v>
      </c>
      <c r="U54" s="295">
        <v>1.7000000000000002</v>
      </c>
      <c r="V54" s="296">
        <v>0.94117647058823528</v>
      </c>
      <c r="W54" s="295">
        <v>0</v>
      </c>
      <c r="X54" s="295">
        <v>1.7000000000000002</v>
      </c>
      <c r="Y54" s="297">
        <v>0.94117647058823528</v>
      </c>
    </row>
    <row r="55" spans="1:25" x14ac:dyDescent="0.2">
      <c r="A55" s="298" t="s">
        <v>114</v>
      </c>
      <c r="B55" s="299" t="s">
        <v>115</v>
      </c>
      <c r="C55" s="294">
        <v>78.8</v>
      </c>
      <c r="D55" s="294">
        <v>33.4</v>
      </c>
      <c r="E55" s="294">
        <v>0</v>
      </c>
      <c r="F55" s="294">
        <v>0</v>
      </c>
      <c r="G55" s="294">
        <v>45.4</v>
      </c>
      <c r="H55" s="294">
        <v>79.899999999999991</v>
      </c>
      <c r="I55" s="2">
        <v>0.98623279098873595</v>
      </c>
      <c r="J55" s="294">
        <v>0</v>
      </c>
      <c r="K55" s="300">
        <v>79.899999999999991</v>
      </c>
      <c r="L55" s="297">
        <v>0.98623279098873595</v>
      </c>
      <c r="M55" s="292"/>
      <c r="N55" s="314">
        <v>1004</v>
      </c>
      <c r="O55" s="294" t="s">
        <v>196</v>
      </c>
      <c r="P55" s="295">
        <v>11.2</v>
      </c>
      <c r="Q55" s="295">
        <v>2.7</v>
      </c>
      <c r="R55" s="295">
        <v>0</v>
      </c>
      <c r="S55" s="295">
        <v>0</v>
      </c>
      <c r="T55" s="295">
        <v>8.4999999999999982</v>
      </c>
      <c r="U55" s="295">
        <v>12.399999999999999</v>
      </c>
      <c r="V55" s="296">
        <v>0.90322580645161299</v>
      </c>
      <c r="W55" s="295">
        <v>1.2000000000000002</v>
      </c>
      <c r="X55" s="295">
        <v>11.2</v>
      </c>
      <c r="Y55" s="297">
        <v>1</v>
      </c>
    </row>
    <row r="56" spans="1:25" x14ac:dyDescent="0.2">
      <c r="A56" s="298" t="s">
        <v>116</v>
      </c>
      <c r="B56" s="299" t="s">
        <v>117</v>
      </c>
      <c r="C56" s="294">
        <v>3.9</v>
      </c>
      <c r="D56" s="294">
        <v>4.3999999999999995</v>
      </c>
      <c r="E56" s="294">
        <v>0</v>
      </c>
      <c r="F56" s="294">
        <v>0.79999999999999993</v>
      </c>
      <c r="G56" s="294">
        <v>-1.2999999999999994</v>
      </c>
      <c r="H56" s="294">
        <v>9.9</v>
      </c>
      <c r="I56" s="2">
        <v>0.39393939393939392</v>
      </c>
      <c r="J56" s="294">
        <v>0</v>
      </c>
      <c r="K56" s="300">
        <v>9.9</v>
      </c>
      <c r="L56" s="297">
        <v>0.39393939393939392</v>
      </c>
      <c r="M56" s="292"/>
      <c r="N56" s="314">
        <v>1005</v>
      </c>
      <c r="O56" s="294" t="s">
        <v>197</v>
      </c>
      <c r="P56" s="295">
        <v>5.2</v>
      </c>
      <c r="Q56" s="295">
        <v>3.2</v>
      </c>
      <c r="R56" s="295">
        <v>0</v>
      </c>
      <c r="S56" s="295">
        <v>0</v>
      </c>
      <c r="T56" s="295">
        <v>2</v>
      </c>
      <c r="U56" s="295">
        <v>7.7</v>
      </c>
      <c r="V56" s="296">
        <v>0.67532467532467533</v>
      </c>
      <c r="W56" s="295">
        <v>0</v>
      </c>
      <c r="X56" s="295">
        <v>7.7</v>
      </c>
      <c r="Y56" s="297">
        <v>0.67532467532467533</v>
      </c>
    </row>
    <row r="57" spans="1:25" x14ac:dyDescent="0.2">
      <c r="A57" s="298" t="s">
        <v>118</v>
      </c>
      <c r="B57" s="299" t="s">
        <v>119</v>
      </c>
      <c r="C57" s="294">
        <v>42.9</v>
      </c>
      <c r="D57" s="294">
        <v>25.5</v>
      </c>
      <c r="E57" s="294">
        <v>5.4</v>
      </c>
      <c r="F57" s="294">
        <v>0</v>
      </c>
      <c r="G57" s="294">
        <v>12</v>
      </c>
      <c r="H57" s="294">
        <v>154.755</v>
      </c>
      <c r="I57" s="2">
        <v>0.27721236793641563</v>
      </c>
      <c r="J57" s="294">
        <v>0</v>
      </c>
      <c r="K57" s="300">
        <v>154.755</v>
      </c>
      <c r="L57" s="297">
        <v>0.27721236793641563</v>
      </c>
      <c r="M57" s="292"/>
      <c r="N57" s="314">
        <v>1006</v>
      </c>
      <c r="O57" s="294" t="s">
        <v>198</v>
      </c>
      <c r="P57" s="295">
        <v>0.1</v>
      </c>
      <c r="Q57" s="295">
        <v>0</v>
      </c>
      <c r="R57" s="295">
        <v>0</v>
      </c>
      <c r="S57" s="295">
        <v>0</v>
      </c>
      <c r="T57" s="295">
        <v>0.1</v>
      </c>
      <c r="U57" s="295">
        <v>55.300000000000004</v>
      </c>
      <c r="V57" s="296">
        <v>1.8083182640144665E-3</v>
      </c>
      <c r="W57" s="295">
        <v>0</v>
      </c>
      <c r="X57" s="295">
        <v>55.300000000000004</v>
      </c>
      <c r="Y57" s="297">
        <v>1.8083182640144665E-3</v>
      </c>
    </row>
    <row r="58" spans="1:25" x14ac:dyDescent="0.2">
      <c r="A58" s="298" t="s">
        <v>120</v>
      </c>
      <c r="B58" s="299" t="s">
        <v>121</v>
      </c>
      <c r="C58" s="294">
        <v>21.2</v>
      </c>
      <c r="D58" s="294">
        <v>10.299999999999999</v>
      </c>
      <c r="E58" s="294">
        <v>0</v>
      </c>
      <c r="F58" s="294">
        <v>1.2000000000000002</v>
      </c>
      <c r="G58" s="294">
        <v>9.6999999999999993</v>
      </c>
      <c r="H58" s="294">
        <v>40.6</v>
      </c>
      <c r="I58" s="2">
        <v>0.52216748768472898</v>
      </c>
      <c r="J58" s="294">
        <v>0</v>
      </c>
      <c r="K58" s="300">
        <v>40.6</v>
      </c>
      <c r="L58" s="297">
        <v>0.52216748768472898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298" t="s">
        <v>122</v>
      </c>
      <c r="B59" s="299" t="s">
        <v>123</v>
      </c>
      <c r="C59" s="294">
        <v>11.7</v>
      </c>
      <c r="D59" s="294">
        <v>2.9000000000000004</v>
      </c>
      <c r="E59" s="294">
        <v>0</v>
      </c>
      <c r="F59" s="294">
        <v>0.8</v>
      </c>
      <c r="G59" s="294">
        <v>7.9999999999999991</v>
      </c>
      <c r="H59" s="294">
        <v>12.1</v>
      </c>
      <c r="I59" s="2">
        <v>0.96694214876033058</v>
      </c>
      <c r="J59" s="294">
        <v>0</v>
      </c>
      <c r="K59" s="300">
        <v>12.1</v>
      </c>
      <c r="L59" s="297">
        <v>0.96694214876033058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315"/>
      <c r="O60" s="301" t="s">
        <v>214</v>
      </c>
      <c r="P60" s="295">
        <v>2634.6</v>
      </c>
      <c r="Q60" s="295">
        <v>1230.7999999999997</v>
      </c>
      <c r="R60" s="295">
        <v>158.1</v>
      </c>
      <c r="S60" s="295">
        <v>118.49999999999997</v>
      </c>
      <c r="T60" s="295">
        <v>1127.1999999999998</v>
      </c>
      <c r="U60" s="295">
        <v>6668.5549999999994</v>
      </c>
      <c r="V60" s="296">
        <v>0.39507809412983774</v>
      </c>
      <c r="W60" s="295">
        <v>268.89999999999998</v>
      </c>
      <c r="X60" s="295">
        <v>6399.6549999999997</v>
      </c>
      <c r="Y60" s="297">
        <v>0.41167844204101628</v>
      </c>
    </row>
    <row r="61" spans="1:25" x14ac:dyDescent="0.2">
      <c r="B61" s="311" t="s">
        <v>343</v>
      </c>
      <c r="C61" s="304">
        <v>2634.6</v>
      </c>
      <c r="D61" s="304">
        <v>1230.8</v>
      </c>
      <c r="E61" s="304">
        <v>158.1</v>
      </c>
      <c r="F61" s="304">
        <v>118.50000000000001</v>
      </c>
      <c r="G61" s="304">
        <v>1127.200000000001</v>
      </c>
      <c r="H61" s="304">
        <v>6668.5550000000003</v>
      </c>
      <c r="I61" s="2">
        <v>0.39507809412983769</v>
      </c>
      <c r="J61" s="304">
        <v>268.89999999999998</v>
      </c>
      <c r="K61" s="304">
        <v>6399.6550000000007</v>
      </c>
      <c r="L61" s="297">
        <v>0.41167844204101622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315"/>
      <c r="O62" s="301" t="s">
        <v>344</v>
      </c>
      <c r="P62" s="295">
        <v>2634.6</v>
      </c>
      <c r="Q62" s="295">
        <v>1230.8</v>
      </c>
      <c r="R62" s="295">
        <v>158.1</v>
      </c>
      <c r="S62" s="295">
        <v>118.50000000000001</v>
      </c>
      <c r="T62" s="295">
        <v>1127.200000000001</v>
      </c>
      <c r="U62" s="295">
        <v>6668.5550000000003</v>
      </c>
      <c r="V62" s="297">
        <v>0.39507809412983769</v>
      </c>
      <c r="W62" s="295">
        <v>268.89999999999998</v>
      </c>
      <c r="X62" s="295">
        <v>6399.6550000000007</v>
      </c>
      <c r="Y62" s="297">
        <v>0.41167844204101622</v>
      </c>
    </row>
    <row r="63" spans="1:25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315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9"/>
  <sheetViews>
    <sheetView workbookViewId="0">
      <selection activeCell="AM18" sqref="AM18"/>
    </sheetView>
  </sheetViews>
  <sheetFormatPr defaultRowHeight="12.75" x14ac:dyDescent="0.2"/>
  <cols>
    <col min="1" max="10" width="9.140625" style="294"/>
    <col min="11" max="11" width="10.85546875" style="294" customWidth="1"/>
    <col min="12" max="12" width="10.42578125" style="294" customWidth="1"/>
    <col min="13" max="13" width="2.28515625" style="294" customWidth="1"/>
    <col min="14" max="14" width="10.42578125" style="302" customWidth="1"/>
    <col min="15" max="15" width="23.42578125" style="294" customWidth="1"/>
    <col min="16" max="16" width="10.42578125" style="304" customWidth="1"/>
    <col min="17" max="20" width="10.42578125" style="294" customWidth="1"/>
    <col min="21" max="21" width="12" style="294" customWidth="1"/>
    <col min="22" max="22" width="9.42578125" style="305" customWidth="1"/>
    <col min="23" max="23" width="9.140625" style="294" customWidth="1"/>
    <col min="24" max="24" width="10.42578125" style="294" customWidth="1"/>
    <col min="25" max="25" width="10.42578125" style="305" customWidth="1"/>
    <col min="26" max="16384" width="9.140625" style="294"/>
  </cols>
  <sheetData>
    <row r="1" spans="1:25" s="306" customFormat="1" ht="51" x14ac:dyDescent="0.2">
      <c r="A1" s="306" t="s">
        <v>6</v>
      </c>
      <c r="B1" s="306" t="s">
        <v>7</v>
      </c>
      <c r="C1" s="309" t="s">
        <v>0</v>
      </c>
      <c r="D1" s="309" t="s">
        <v>124</v>
      </c>
      <c r="E1" s="309" t="s">
        <v>131</v>
      </c>
      <c r="F1" s="309" t="s">
        <v>3</v>
      </c>
      <c r="G1" s="309" t="s">
        <v>132</v>
      </c>
      <c r="H1" s="309" t="s">
        <v>142</v>
      </c>
      <c r="I1" s="309" t="s">
        <v>5</v>
      </c>
      <c r="J1" s="309" t="s">
        <v>144</v>
      </c>
      <c r="K1" s="309" t="s">
        <v>133</v>
      </c>
      <c r="L1" s="309" t="s">
        <v>134</v>
      </c>
      <c r="M1" s="292"/>
      <c r="N1" s="306" t="s">
        <v>340</v>
      </c>
      <c r="O1" s="307" t="s">
        <v>341</v>
      </c>
      <c r="P1" s="308" t="s">
        <v>0</v>
      </c>
      <c r="Q1" s="309" t="s">
        <v>1</v>
      </c>
      <c r="R1" s="307" t="s">
        <v>342</v>
      </c>
      <c r="S1" s="309" t="s">
        <v>3</v>
      </c>
      <c r="T1" s="309" t="s">
        <v>132</v>
      </c>
      <c r="U1" s="309" t="s">
        <v>136</v>
      </c>
      <c r="V1" s="310" t="s">
        <v>5</v>
      </c>
      <c r="W1" s="309" t="s">
        <v>320</v>
      </c>
      <c r="X1" s="309" t="s">
        <v>133</v>
      </c>
      <c r="Y1" s="310" t="s">
        <v>134</v>
      </c>
    </row>
    <row r="2" spans="1:25" x14ac:dyDescent="0.2">
      <c r="A2" s="312" t="s">
        <v>8</v>
      </c>
      <c r="B2" s="299" t="s">
        <v>9</v>
      </c>
      <c r="C2" s="294">
        <v>0</v>
      </c>
      <c r="D2" s="294">
        <v>0</v>
      </c>
      <c r="E2" s="294">
        <v>0</v>
      </c>
      <c r="F2" s="294">
        <v>0</v>
      </c>
      <c r="G2" s="294">
        <v>0</v>
      </c>
      <c r="H2" s="294">
        <v>0.3</v>
      </c>
      <c r="I2" s="2">
        <v>0</v>
      </c>
      <c r="J2" s="294">
        <v>0</v>
      </c>
      <c r="K2" s="300">
        <v>0.3</v>
      </c>
      <c r="L2" s="297">
        <v>0</v>
      </c>
      <c r="M2" s="292"/>
      <c r="N2" s="314">
        <v>101</v>
      </c>
      <c r="O2" s="294" t="s">
        <v>147</v>
      </c>
      <c r="P2" s="295">
        <v>0.6</v>
      </c>
      <c r="Q2" s="295">
        <v>0.79999999999999993</v>
      </c>
      <c r="R2" s="295">
        <v>0</v>
      </c>
      <c r="S2" s="295">
        <v>1</v>
      </c>
      <c r="T2" s="295">
        <v>-1.1999999999999997</v>
      </c>
      <c r="U2" s="295">
        <v>92.899999999999991</v>
      </c>
      <c r="V2" s="296">
        <v>6.4585575888051671E-3</v>
      </c>
      <c r="W2" s="295">
        <v>15.7</v>
      </c>
      <c r="X2" s="295">
        <v>77.199999999999989</v>
      </c>
      <c r="Y2" s="297">
        <v>7.7720207253886018E-3</v>
      </c>
    </row>
    <row r="3" spans="1:25" x14ac:dyDescent="0.2">
      <c r="A3" s="312" t="s">
        <v>10</v>
      </c>
      <c r="B3" s="299" t="s">
        <v>11</v>
      </c>
      <c r="C3" s="294">
        <v>0</v>
      </c>
      <c r="D3" s="294">
        <v>0</v>
      </c>
      <c r="E3" s="294">
        <v>0</v>
      </c>
      <c r="F3" s="294">
        <v>0</v>
      </c>
      <c r="G3" s="294">
        <v>0</v>
      </c>
      <c r="H3" s="294">
        <v>0</v>
      </c>
      <c r="I3" s="2">
        <v>0</v>
      </c>
      <c r="J3" s="294">
        <v>0</v>
      </c>
      <c r="K3" s="300">
        <v>0</v>
      </c>
      <c r="L3" s="297">
        <v>0</v>
      </c>
      <c r="M3" s="292"/>
      <c r="N3" s="314">
        <v>102</v>
      </c>
      <c r="O3" s="294" t="s">
        <v>148</v>
      </c>
      <c r="P3" s="295">
        <v>0</v>
      </c>
      <c r="Q3" s="295">
        <v>0</v>
      </c>
      <c r="R3" s="295">
        <v>0</v>
      </c>
      <c r="S3" s="295">
        <v>0</v>
      </c>
      <c r="T3" s="295">
        <v>0</v>
      </c>
      <c r="U3" s="295">
        <v>0</v>
      </c>
      <c r="V3" s="296">
        <v>0</v>
      </c>
      <c r="W3" s="295">
        <v>0</v>
      </c>
      <c r="X3" s="295">
        <v>0</v>
      </c>
      <c r="Y3" s="297">
        <v>0</v>
      </c>
    </row>
    <row r="4" spans="1:25" x14ac:dyDescent="0.2">
      <c r="A4" s="312" t="s">
        <v>12</v>
      </c>
      <c r="B4" s="299" t="s">
        <v>13</v>
      </c>
      <c r="C4" s="294">
        <v>0</v>
      </c>
      <c r="D4" s="294">
        <v>0</v>
      </c>
      <c r="E4" s="294">
        <v>0</v>
      </c>
      <c r="F4" s="294">
        <v>0</v>
      </c>
      <c r="G4" s="294">
        <v>0</v>
      </c>
      <c r="H4" s="294">
        <v>0</v>
      </c>
      <c r="I4" s="2">
        <v>0</v>
      </c>
      <c r="J4" s="294">
        <v>0</v>
      </c>
      <c r="K4" s="300">
        <v>0</v>
      </c>
      <c r="L4" s="297">
        <v>0</v>
      </c>
      <c r="M4" s="292"/>
      <c r="N4" s="314">
        <v>103</v>
      </c>
      <c r="O4" s="294" t="s">
        <v>149</v>
      </c>
      <c r="P4" s="295">
        <v>0</v>
      </c>
      <c r="Q4" s="295">
        <v>0</v>
      </c>
      <c r="R4" s="295">
        <v>0</v>
      </c>
      <c r="S4" s="295">
        <v>0</v>
      </c>
      <c r="T4" s="295">
        <v>0</v>
      </c>
      <c r="U4" s="295">
        <v>0</v>
      </c>
      <c r="V4" s="296">
        <v>0</v>
      </c>
      <c r="W4" s="295">
        <v>0</v>
      </c>
      <c r="X4" s="295">
        <v>0</v>
      </c>
      <c r="Y4" s="297">
        <v>0</v>
      </c>
    </row>
    <row r="5" spans="1:25" x14ac:dyDescent="0.2">
      <c r="A5" s="312" t="s">
        <v>14</v>
      </c>
      <c r="B5" s="299" t="s">
        <v>15</v>
      </c>
      <c r="C5" s="294">
        <v>13.200000000000001</v>
      </c>
      <c r="D5" s="294">
        <v>0.8</v>
      </c>
      <c r="E5" s="294">
        <v>0</v>
      </c>
      <c r="F5" s="294">
        <v>12.2</v>
      </c>
      <c r="G5" s="294">
        <v>0.20000000000000107</v>
      </c>
      <c r="H5" s="294">
        <v>97.2</v>
      </c>
      <c r="I5" s="2">
        <v>0.13580246913580249</v>
      </c>
      <c r="J5" s="294">
        <v>1.8</v>
      </c>
      <c r="K5" s="300">
        <v>95.4</v>
      </c>
      <c r="L5" s="297">
        <v>0.13836477987421383</v>
      </c>
      <c r="M5" s="292"/>
      <c r="N5" s="314">
        <v>104</v>
      </c>
      <c r="O5" s="294" t="s">
        <v>150</v>
      </c>
      <c r="P5" s="295">
        <v>0</v>
      </c>
      <c r="Q5" s="295">
        <v>0</v>
      </c>
      <c r="R5" s="295">
        <v>0</v>
      </c>
      <c r="S5" s="295">
        <v>0</v>
      </c>
      <c r="T5" s="295">
        <v>0</v>
      </c>
      <c r="U5" s="295">
        <v>0</v>
      </c>
      <c r="V5" s="296">
        <v>0</v>
      </c>
      <c r="W5" s="295">
        <v>0</v>
      </c>
      <c r="X5" s="295">
        <v>0</v>
      </c>
      <c r="Y5" s="297">
        <v>0</v>
      </c>
    </row>
    <row r="6" spans="1:25" x14ac:dyDescent="0.2">
      <c r="A6" s="312" t="s">
        <v>16</v>
      </c>
      <c r="B6" s="299" t="s">
        <v>17</v>
      </c>
      <c r="C6" s="294">
        <v>0</v>
      </c>
      <c r="D6" s="294">
        <v>0</v>
      </c>
      <c r="E6" s="294">
        <v>0</v>
      </c>
      <c r="F6" s="294">
        <v>0</v>
      </c>
      <c r="G6" s="294">
        <v>0</v>
      </c>
      <c r="H6" s="294">
        <v>0</v>
      </c>
      <c r="I6" s="2">
        <v>0</v>
      </c>
      <c r="J6" s="294">
        <v>0</v>
      </c>
      <c r="K6" s="300">
        <v>0</v>
      </c>
      <c r="L6" s="297">
        <v>0</v>
      </c>
      <c r="M6" s="292"/>
      <c r="N6" s="314">
        <v>201</v>
      </c>
      <c r="O6" s="294" t="s">
        <v>151</v>
      </c>
      <c r="P6" s="295">
        <v>0</v>
      </c>
      <c r="Q6" s="295">
        <v>0</v>
      </c>
      <c r="R6" s="295">
        <v>0</v>
      </c>
      <c r="S6" s="295">
        <v>0</v>
      </c>
      <c r="T6" s="295">
        <v>0</v>
      </c>
      <c r="U6" s="295">
        <v>55.5</v>
      </c>
      <c r="V6" s="296">
        <v>0</v>
      </c>
      <c r="W6" s="295">
        <v>0</v>
      </c>
      <c r="X6" s="295">
        <v>55.5</v>
      </c>
      <c r="Y6" s="297">
        <v>0</v>
      </c>
    </row>
    <row r="7" spans="1:25" x14ac:dyDescent="0.2">
      <c r="A7" s="312" t="s">
        <v>18</v>
      </c>
      <c r="B7" s="299" t="s">
        <v>19</v>
      </c>
      <c r="C7" s="294">
        <v>7.3</v>
      </c>
      <c r="D7" s="294">
        <v>0.4</v>
      </c>
      <c r="E7" s="294">
        <v>0</v>
      </c>
      <c r="F7" s="294">
        <v>1.6</v>
      </c>
      <c r="G7" s="294">
        <v>5.3</v>
      </c>
      <c r="H7" s="294">
        <v>141.30000000000001</v>
      </c>
      <c r="I7" s="2">
        <v>5.1663128096249109E-2</v>
      </c>
      <c r="J7" s="294">
        <v>21</v>
      </c>
      <c r="K7" s="300">
        <v>120.30000000000001</v>
      </c>
      <c r="L7" s="297">
        <v>6.0681629260182869E-2</v>
      </c>
      <c r="M7" s="292"/>
      <c r="N7" s="314">
        <v>202</v>
      </c>
      <c r="O7" s="294" t="s">
        <v>152</v>
      </c>
      <c r="P7" s="295">
        <v>0</v>
      </c>
      <c r="Q7" s="295">
        <v>0</v>
      </c>
      <c r="R7" s="295">
        <v>0</v>
      </c>
      <c r="S7" s="295">
        <v>0</v>
      </c>
      <c r="T7" s="295">
        <v>0</v>
      </c>
      <c r="U7" s="295">
        <v>0.3</v>
      </c>
      <c r="V7" s="296">
        <v>0</v>
      </c>
      <c r="W7" s="295">
        <v>0</v>
      </c>
      <c r="X7" s="295">
        <v>0.3</v>
      </c>
      <c r="Y7" s="297">
        <v>0</v>
      </c>
    </row>
    <row r="8" spans="1:25" x14ac:dyDescent="0.2">
      <c r="A8" s="312" t="s">
        <v>20</v>
      </c>
      <c r="B8" s="299" t="s">
        <v>21</v>
      </c>
      <c r="C8" s="294">
        <v>0</v>
      </c>
      <c r="D8" s="294">
        <v>0</v>
      </c>
      <c r="E8" s="294">
        <v>0</v>
      </c>
      <c r="F8" s="294">
        <v>0</v>
      </c>
      <c r="G8" s="294">
        <v>0</v>
      </c>
      <c r="H8" s="294">
        <v>0</v>
      </c>
      <c r="I8" s="2">
        <v>0</v>
      </c>
      <c r="J8" s="294">
        <v>0</v>
      </c>
      <c r="K8" s="300">
        <v>0</v>
      </c>
      <c r="L8" s="297">
        <v>0</v>
      </c>
      <c r="M8" s="292"/>
      <c r="N8" s="314">
        <v>301</v>
      </c>
      <c r="O8" s="294" t="s">
        <v>153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0.4</v>
      </c>
      <c r="V8" s="296">
        <v>0</v>
      </c>
      <c r="W8" s="295">
        <v>0</v>
      </c>
      <c r="X8" s="295">
        <v>0.4</v>
      </c>
      <c r="Y8" s="297">
        <v>0</v>
      </c>
    </row>
    <row r="9" spans="1:25" x14ac:dyDescent="0.2">
      <c r="A9" s="312" t="s">
        <v>22</v>
      </c>
      <c r="B9" s="299" t="s">
        <v>23</v>
      </c>
      <c r="C9" s="294">
        <v>0</v>
      </c>
      <c r="D9" s="294">
        <v>0</v>
      </c>
      <c r="E9" s="294">
        <v>0</v>
      </c>
      <c r="F9" s="294">
        <v>0</v>
      </c>
      <c r="G9" s="294">
        <v>0</v>
      </c>
      <c r="H9" s="294">
        <v>0</v>
      </c>
      <c r="I9" s="2">
        <v>0</v>
      </c>
      <c r="J9" s="294">
        <v>0</v>
      </c>
      <c r="K9" s="300">
        <v>0</v>
      </c>
      <c r="L9" s="297">
        <v>0</v>
      </c>
      <c r="M9" s="292"/>
      <c r="N9" s="314">
        <v>302</v>
      </c>
      <c r="O9" s="294" t="s">
        <v>154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296">
        <v>0</v>
      </c>
      <c r="W9" s="295">
        <v>0</v>
      </c>
      <c r="X9" s="295">
        <v>0</v>
      </c>
      <c r="Y9" s="297">
        <v>0</v>
      </c>
    </row>
    <row r="10" spans="1:25" x14ac:dyDescent="0.2">
      <c r="A10" s="312" t="s">
        <v>24</v>
      </c>
      <c r="B10" s="299" t="s">
        <v>25</v>
      </c>
      <c r="C10" s="294">
        <v>0</v>
      </c>
      <c r="D10" s="294">
        <v>0</v>
      </c>
      <c r="E10" s="294">
        <v>0</v>
      </c>
      <c r="F10" s="294">
        <v>0</v>
      </c>
      <c r="G10" s="294">
        <v>0</v>
      </c>
      <c r="H10" s="294">
        <v>0</v>
      </c>
      <c r="I10" s="2">
        <v>0</v>
      </c>
      <c r="J10" s="294">
        <v>0</v>
      </c>
      <c r="K10" s="300">
        <v>0</v>
      </c>
      <c r="L10" s="297">
        <v>0</v>
      </c>
      <c r="M10" s="292"/>
      <c r="N10" s="314">
        <v>401</v>
      </c>
      <c r="O10" s="294" t="s">
        <v>93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296">
        <v>0</v>
      </c>
      <c r="W10" s="295">
        <v>0</v>
      </c>
      <c r="X10" s="295">
        <v>0</v>
      </c>
      <c r="Y10" s="297">
        <v>0</v>
      </c>
    </row>
    <row r="11" spans="1:25" x14ac:dyDescent="0.2">
      <c r="A11" s="312" t="s">
        <v>26</v>
      </c>
      <c r="B11" s="299" t="s">
        <v>27</v>
      </c>
      <c r="C11" s="294">
        <v>9.1999999999999993</v>
      </c>
      <c r="D11" s="294">
        <v>8.9</v>
      </c>
      <c r="E11" s="294">
        <v>0</v>
      </c>
      <c r="F11" s="294">
        <v>0</v>
      </c>
      <c r="G11" s="294">
        <v>0.29999999999999893</v>
      </c>
      <c r="H11" s="294">
        <v>27.9</v>
      </c>
      <c r="I11" s="2">
        <v>0.32974910394265233</v>
      </c>
      <c r="J11" s="294">
        <v>0</v>
      </c>
      <c r="K11" s="300">
        <v>27.9</v>
      </c>
      <c r="L11" s="297">
        <v>0.32974910394265233</v>
      </c>
      <c r="M11" s="292"/>
      <c r="N11" s="314">
        <v>402</v>
      </c>
      <c r="O11" s="294" t="s">
        <v>155</v>
      </c>
      <c r="P11" s="295">
        <v>0</v>
      </c>
      <c r="Q11" s="295">
        <v>0</v>
      </c>
      <c r="R11" s="295">
        <v>0</v>
      </c>
      <c r="S11" s="295">
        <v>0</v>
      </c>
      <c r="T11" s="295">
        <v>0</v>
      </c>
      <c r="U11" s="295">
        <v>25</v>
      </c>
      <c r="V11" s="296">
        <v>0</v>
      </c>
      <c r="W11" s="295">
        <v>0</v>
      </c>
      <c r="X11" s="295">
        <v>25</v>
      </c>
      <c r="Y11" s="297">
        <v>0</v>
      </c>
    </row>
    <row r="12" spans="1:25" x14ac:dyDescent="0.2">
      <c r="A12" s="312" t="s">
        <v>28</v>
      </c>
      <c r="B12" s="299" t="s">
        <v>29</v>
      </c>
      <c r="C12" s="294">
        <v>2.7</v>
      </c>
      <c r="D12" s="294">
        <v>0.5</v>
      </c>
      <c r="E12" s="294">
        <v>0</v>
      </c>
      <c r="F12" s="294">
        <v>5.6000000000000005</v>
      </c>
      <c r="G12" s="294">
        <v>-3.4000000000000004</v>
      </c>
      <c r="H12" s="294">
        <v>69.5</v>
      </c>
      <c r="I12" s="2">
        <v>3.8848920863309357E-2</v>
      </c>
      <c r="J12" s="294">
        <v>4.2</v>
      </c>
      <c r="K12" s="300">
        <v>65.3</v>
      </c>
      <c r="L12" s="297">
        <v>4.1347626339969377E-2</v>
      </c>
      <c r="M12" s="292"/>
      <c r="N12" s="314">
        <v>403</v>
      </c>
      <c r="O12" s="294" t="s">
        <v>156</v>
      </c>
      <c r="P12" s="295">
        <v>0.2</v>
      </c>
      <c r="Q12" s="295">
        <v>0</v>
      </c>
      <c r="R12" s="295">
        <v>0</v>
      </c>
      <c r="S12" s="295">
        <v>0</v>
      </c>
      <c r="T12" s="295">
        <v>0.2</v>
      </c>
      <c r="U12" s="295">
        <v>6.1</v>
      </c>
      <c r="V12" s="296">
        <v>3.2786885245901641E-2</v>
      </c>
      <c r="W12" s="295">
        <v>0</v>
      </c>
      <c r="X12" s="295">
        <v>6.1</v>
      </c>
      <c r="Y12" s="297">
        <v>3.2786885245901641E-2</v>
      </c>
    </row>
    <row r="13" spans="1:25" x14ac:dyDescent="0.2">
      <c r="A13" s="312" t="s">
        <v>30</v>
      </c>
      <c r="B13" s="299" t="s">
        <v>31</v>
      </c>
      <c r="C13" s="294">
        <v>0</v>
      </c>
      <c r="D13" s="294">
        <v>0</v>
      </c>
      <c r="E13" s="294">
        <v>0</v>
      </c>
      <c r="F13" s="294">
        <v>0</v>
      </c>
      <c r="G13" s="294">
        <v>0</v>
      </c>
      <c r="H13" s="294">
        <v>0</v>
      </c>
      <c r="I13" s="2">
        <v>0</v>
      </c>
      <c r="J13" s="294">
        <v>0</v>
      </c>
      <c r="K13" s="300">
        <v>0</v>
      </c>
      <c r="L13" s="297">
        <v>0</v>
      </c>
      <c r="M13" s="292"/>
      <c r="N13" s="314">
        <v>404</v>
      </c>
      <c r="O13" s="294" t="s">
        <v>81</v>
      </c>
      <c r="P13" s="295">
        <v>0</v>
      </c>
      <c r="Q13" s="295">
        <v>0</v>
      </c>
      <c r="R13" s="295">
        <v>0</v>
      </c>
      <c r="S13" s="295">
        <v>0</v>
      </c>
      <c r="T13" s="295">
        <v>0</v>
      </c>
      <c r="U13" s="295">
        <v>0</v>
      </c>
      <c r="V13" s="296">
        <v>0</v>
      </c>
      <c r="W13" s="295">
        <v>0</v>
      </c>
      <c r="X13" s="295">
        <v>0</v>
      </c>
      <c r="Y13" s="297">
        <v>0</v>
      </c>
    </row>
    <row r="14" spans="1:25" x14ac:dyDescent="0.2">
      <c r="A14" s="312" t="s">
        <v>32</v>
      </c>
      <c r="B14" s="299" t="s">
        <v>33</v>
      </c>
      <c r="C14" s="294">
        <v>0</v>
      </c>
      <c r="D14" s="294">
        <v>0</v>
      </c>
      <c r="E14" s="294">
        <v>0</v>
      </c>
      <c r="F14" s="294">
        <v>0</v>
      </c>
      <c r="G14" s="294">
        <v>0</v>
      </c>
      <c r="H14" s="294">
        <v>44.5</v>
      </c>
      <c r="I14" s="2">
        <v>0</v>
      </c>
      <c r="J14" s="294">
        <v>0</v>
      </c>
      <c r="K14" s="300">
        <v>44.5</v>
      </c>
      <c r="L14" s="297">
        <v>0</v>
      </c>
      <c r="M14" s="292"/>
      <c r="N14" s="314">
        <v>501</v>
      </c>
      <c r="O14" s="294" t="s">
        <v>157</v>
      </c>
      <c r="P14" s="295">
        <v>0.7</v>
      </c>
      <c r="Q14" s="295">
        <v>1.9000000000000001</v>
      </c>
      <c r="R14" s="295">
        <v>0</v>
      </c>
      <c r="S14" s="295">
        <v>0</v>
      </c>
      <c r="T14" s="295">
        <v>-1.2</v>
      </c>
      <c r="U14" s="295">
        <v>16</v>
      </c>
      <c r="V14" s="296">
        <v>4.3749999999999997E-2</v>
      </c>
      <c r="W14" s="295">
        <v>0.9</v>
      </c>
      <c r="X14" s="295">
        <v>15.1</v>
      </c>
      <c r="Y14" s="297">
        <v>4.6357615894039736E-2</v>
      </c>
    </row>
    <row r="15" spans="1:25" x14ac:dyDescent="0.2">
      <c r="A15" s="312" t="s">
        <v>34</v>
      </c>
      <c r="B15" s="299" t="s">
        <v>35</v>
      </c>
      <c r="C15" s="294">
        <v>0</v>
      </c>
      <c r="D15" s="294">
        <v>0</v>
      </c>
      <c r="E15" s="294">
        <v>0</v>
      </c>
      <c r="F15" s="294">
        <v>0</v>
      </c>
      <c r="G15" s="294">
        <v>0</v>
      </c>
      <c r="H15" s="294">
        <v>0</v>
      </c>
      <c r="I15" s="2">
        <v>0</v>
      </c>
      <c r="J15" s="294">
        <v>0</v>
      </c>
      <c r="K15" s="300">
        <v>0</v>
      </c>
      <c r="L15" s="297">
        <v>0</v>
      </c>
      <c r="M15" s="292"/>
      <c r="N15" s="314">
        <v>502</v>
      </c>
      <c r="O15" s="294" t="s">
        <v>158</v>
      </c>
      <c r="P15" s="295">
        <v>0</v>
      </c>
      <c r="Q15" s="295">
        <v>0</v>
      </c>
      <c r="R15" s="295">
        <v>0</v>
      </c>
      <c r="S15" s="295">
        <v>0</v>
      </c>
      <c r="T15" s="295">
        <v>0</v>
      </c>
      <c r="U15" s="295">
        <v>0</v>
      </c>
      <c r="V15" s="296">
        <v>0</v>
      </c>
      <c r="W15" s="295">
        <v>0</v>
      </c>
      <c r="X15" s="295">
        <v>0</v>
      </c>
      <c r="Y15" s="297">
        <v>0</v>
      </c>
    </row>
    <row r="16" spans="1:25" x14ac:dyDescent="0.2">
      <c r="A16" s="312" t="s">
        <v>36</v>
      </c>
      <c r="B16" s="299" t="s">
        <v>37</v>
      </c>
      <c r="C16" s="294">
        <v>51.1</v>
      </c>
      <c r="D16" s="294">
        <v>23.6</v>
      </c>
      <c r="E16" s="294">
        <v>0</v>
      </c>
      <c r="F16" s="294">
        <v>0</v>
      </c>
      <c r="G16" s="294">
        <v>27.5</v>
      </c>
      <c r="H16" s="294">
        <v>60.3</v>
      </c>
      <c r="I16" s="2">
        <v>0.84742951907131014</v>
      </c>
      <c r="J16" s="294">
        <v>0</v>
      </c>
      <c r="K16" s="300">
        <v>60.3</v>
      </c>
      <c r="L16" s="297">
        <v>0.84742951907131014</v>
      </c>
      <c r="M16" s="292"/>
      <c r="N16" s="314">
        <v>503</v>
      </c>
      <c r="O16" s="294" t="s">
        <v>159</v>
      </c>
      <c r="P16" s="295">
        <v>0</v>
      </c>
      <c r="Q16" s="295">
        <v>0</v>
      </c>
      <c r="R16" s="295">
        <v>0</v>
      </c>
      <c r="S16" s="295">
        <v>0</v>
      </c>
      <c r="T16" s="295">
        <v>0</v>
      </c>
      <c r="U16" s="295">
        <v>0.70000000000000007</v>
      </c>
      <c r="V16" s="296">
        <v>0</v>
      </c>
      <c r="W16" s="295">
        <v>0</v>
      </c>
      <c r="X16" s="295">
        <v>0.70000000000000007</v>
      </c>
      <c r="Y16" s="297">
        <v>0</v>
      </c>
    </row>
    <row r="17" spans="1:25" x14ac:dyDescent="0.2">
      <c r="A17" s="312" t="s">
        <v>38</v>
      </c>
      <c r="B17" s="299" t="s">
        <v>39</v>
      </c>
      <c r="C17" s="294">
        <v>0</v>
      </c>
      <c r="D17" s="294">
        <v>0</v>
      </c>
      <c r="E17" s="294">
        <v>0</v>
      </c>
      <c r="F17" s="294">
        <v>0</v>
      </c>
      <c r="G17" s="294">
        <v>0</v>
      </c>
      <c r="H17" s="294">
        <v>0</v>
      </c>
      <c r="I17" s="2">
        <v>0</v>
      </c>
      <c r="J17" s="294">
        <v>0</v>
      </c>
      <c r="K17" s="300">
        <v>0</v>
      </c>
      <c r="L17" s="297">
        <v>0</v>
      </c>
      <c r="M17" s="292"/>
      <c r="N17" s="314">
        <v>504</v>
      </c>
      <c r="O17" s="294" t="s">
        <v>160</v>
      </c>
      <c r="P17" s="295">
        <v>0</v>
      </c>
      <c r="Q17" s="295">
        <v>0.1</v>
      </c>
      <c r="R17" s="295">
        <v>0</v>
      </c>
      <c r="S17" s="295">
        <v>0</v>
      </c>
      <c r="T17" s="295">
        <v>-0.1</v>
      </c>
      <c r="U17" s="295">
        <v>1</v>
      </c>
      <c r="V17" s="296">
        <v>0</v>
      </c>
      <c r="W17" s="295">
        <v>0</v>
      </c>
      <c r="X17" s="295">
        <v>1</v>
      </c>
      <c r="Y17" s="297">
        <v>0</v>
      </c>
    </row>
    <row r="18" spans="1:25" x14ac:dyDescent="0.2">
      <c r="A18" s="312" t="s">
        <v>40</v>
      </c>
      <c r="B18" s="299" t="s">
        <v>41</v>
      </c>
      <c r="C18" s="294">
        <v>0</v>
      </c>
      <c r="D18" s="294">
        <v>0</v>
      </c>
      <c r="E18" s="294">
        <v>0</v>
      </c>
      <c r="F18" s="294">
        <v>0</v>
      </c>
      <c r="G18" s="294">
        <v>0</v>
      </c>
      <c r="H18" s="294">
        <v>0</v>
      </c>
      <c r="I18" s="2">
        <v>0</v>
      </c>
      <c r="J18" s="294">
        <v>0</v>
      </c>
      <c r="K18" s="300">
        <v>0</v>
      </c>
      <c r="L18" s="297">
        <v>0</v>
      </c>
      <c r="M18" s="292"/>
      <c r="N18" s="314">
        <v>505</v>
      </c>
      <c r="O18" s="294" t="s">
        <v>161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296">
        <v>0</v>
      </c>
      <c r="W18" s="295">
        <v>0</v>
      </c>
      <c r="X18" s="295">
        <v>0</v>
      </c>
      <c r="Y18" s="297">
        <v>0</v>
      </c>
    </row>
    <row r="19" spans="1:25" x14ac:dyDescent="0.2">
      <c r="A19" s="312" t="s">
        <v>42</v>
      </c>
      <c r="B19" s="299" t="s">
        <v>43</v>
      </c>
      <c r="C19" s="294">
        <v>7.9</v>
      </c>
      <c r="D19" s="294">
        <v>1.8</v>
      </c>
      <c r="E19" s="294">
        <v>0</v>
      </c>
      <c r="F19" s="294">
        <v>0</v>
      </c>
      <c r="G19" s="294">
        <v>6.1000000000000005</v>
      </c>
      <c r="H19" s="294">
        <v>19.900000000000002</v>
      </c>
      <c r="I19" s="2">
        <v>0.39698492462311558</v>
      </c>
      <c r="J19" s="294">
        <v>0.7</v>
      </c>
      <c r="K19" s="300">
        <v>19.200000000000003</v>
      </c>
      <c r="L19" s="297">
        <v>0.41145833333333331</v>
      </c>
      <c r="M19" s="292"/>
      <c r="N19" s="314">
        <v>506</v>
      </c>
      <c r="O19" s="294" t="s">
        <v>162</v>
      </c>
      <c r="P19" s="295">
        <v>8.7000000000000011</v>
      </c>
      <c r="Q19" s="295">
        <v>0.30000000000000004</v>
      </c>
      <c r="R19" s="295">
        <v>0</v>
      </c>
      <c r="S19" s="295">
        <v>2.6</v>
      </c>
      <c r="T19" s="295">
        <v>5.8</v>
      </c>
      <c r="U19" s="295">
        <v>139.1</v>
      </c>
      <c r="V19" s="296">
        <v>6.2544931703810216E-2</v>
      </c>
      <c r="W19" s="295">
        <v>12.8</v>
      </c>
      <c r="X19" s="295">
        <v>126.3</v>
      </c>
      <c r="Y19" s="297">
        <v>6.8883610451306421E-2</v>
      </c>
    </row>
    <row r="20" spans="1:25" x14ac:dyDescent="0.2">
      <c r="A20" s="312" t="s">
        <v>44</v>
      </c>
      <c r="B20" s="299" t="s">
        <v>45</v>
      </c>
      <c r="C20" s="294">
        <v>0</v>
      </c>
      <c r="D20" s="294">
        <v>0</v>
      </c>
      <c r="E20" s="294">
        <v>0</v>
      </c>
      <c r="F20" s="294">
        <v>0</v>
      </c>
      <c r="G20" s="294">
        <v>0</v>
      </c>
      <c r="H20" s="294">
        <v>25</v>
      </c>
      <c r="I20" s="2">
        <v>0</v>
      </c>
      <c r="J20" s="294">
        <v>0</v>
      </c>
      <c r="K20" s="300">
        <v>25</v>
      </c>
      <c r="L20" s="297">
        <v>0</v>
      </c>
      <c r="M20" s="292"/>
      <c r="N20" s="314">
        <v>507</v>
      </c>
      <c r="O20" s="294" t="s">
        <v>163</v>
      </c>
      <c r="P20" s="295">
        <v>14.5</v>
      </c>
      <c r="Q20" s="295">
        <v>1.4</v>
      </c>
      <c r="R20" s="295">
        <v>0</v>
      </c>
      <c r="S20" s="295">
        <v>16.799999999999997</v>
      </c>
      <c r="T20" s="295">
        <v>-3.6999999999999997</v>
      </c>
      <c r="U20" s="295">
        <v>279.89999999999998</v>
      </c>
      <c r="V20" s="296">
        <v>5.1804215791354059E-2</v>
      </c>
      <c r="W20" s="295">
        <v>109.30000000000001</v>
      </c>
      <c r="X20" s="295">
        <v>170.59999999999997</v>
      </c>
      <c r="Y20" s="297">
        <v>8.4994138335287239E-2</v>
      </c>
    </row>
    <row r="21" spans="1:25" x14ac:dyDescent="0.2">
      <c r="A21" s="312" t="s">
        <v>46</v>
      </c>
      <c r="B21" s="299" t="s">
        <v>47</v>
      </c>
      <c r="C21" s="294">
        <v>0</v>
      </c>
      <c r="D21" s="294">
        <v>0</v>
      </c>
      <c r="E21" s="294">
        <v>0</v>
      </c>
      <c r="F21" s="294">
        <v>0</v>
      </c>
      <c r="G21" s="294">
        <v>0</v>
      </c>
      <c r="H21" s="294">
        <v>0</v>
      </c>
      <c r="I21" s="2">
        <v>0</v>
      </c>
      <c r="J21" s="294">
        <v>0</v>
      </c>
      <c r="K21" s="300">
        <v>0</v>
      </c>
      <c r="L21" s="297">
        <v>0</v>
      </c>
      <c r="M21" s="292"/>
      <c r="N21" s="314">
        <v>508</v>
      </c>
      <c r="O21" s="294" t="s">
        <v>164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0.4</v>
      </c>
      <c r="V21" s="296">
        <v>0</v>
      </c>
      <c r="W21" s="295">
        <v>0</v>
      </c>
      <c r="X21" s="295">
        <v>0.4</v>
      </c>
      <c r="Y21" s="297">
        <v>0</v>
      </c>
    </row>
    <row r="22" spans="1:25" x14ac:dyDescent="0.2">
      <c r="A22" s="312" t="s">
        <v>48</v>
      </c>
      <c r="B22" s="299" t="s">
        <v>49</v>
      </c>
      <c r="C22" s="294">
        <v>0</v>
      </c>
      <c r="D22" s="294">
        <v>0</v>
      </c>
      <c r="E22" s="294">
        <v>0</v>
      </c>
      <c r="F22" s="294">
        <v>0</v>
      </c>
      <c r="G22" s="294">
        <v>0</v>
      </c>
      <c r="H22" s="294">
        <v>0</v>
      </c>
      <c r="I22" s="2">
        <v>0</v>
      </c>
      <c r="J22" s="294">
        <v>0</v>
      </c>
      <c r="K22" s="300">
        <v>0</v>
      </c>
      <c r="L22" s="297">
        <v>0</v>
      </c>
      <c r="M22" s="292"/>
      <c r="N22" s="314">
        <v>509</v>
      </c>
      <c r="O22" s="294" t="s">
        <v>165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296">
        <v>0</v>
      </c>
      <c r="W22" s="295">
        <v>0</v>
      </c>
      <c r="X22" s="295">
        <v>0</v>
      </c>
      <c r="Y22" s="297">
        <v>0</v>
      </c>
    </row>
    <row r="23" spans="1:25" x14ac:dyDescent="0.2">
      <c r="A23" s="312" t="s">
        <v>50</v>
      </c>
      <c r="B23" s="299" t="s">
        <v>51</v>
      </c>
      <c r="C23" s="294">
        <v>0</v>
      </c>
      <c r="D23" s="294">
        <v>0</v>
      </c>
      <c r="E23" s="294">
        <v>0</v>
      </c>
      <c r="F23" s="294">
        <v>0</v>
      </c>
      <c r="G23" s="294">
        <v>0</v>
      </c>
      <c r="H23" s="294">
        <v>0</v>
      </c>
      <c r="I23" s="2">
        <v>0</v>
      </c>
      <c r="J23" s="294">
        <v>0</v>
      </c>
      <c r="K23" s="300">
        <v>0</v>
      </c>
      <c r="L23" s="297">
        <v>0</v>
      </c>
      <c r="M23" s="292"/>
      <c r="N23" s="314">
        <v>510</v>
      </c>
      <c r="O23" s="294" t="s">
        <v>166</v>
      </c>
      <c r="P23" s="295">
        <v>0</v>
      </c>
      <c r="Q23" s="295">
        <v>0</v>
      </c>
      <c r="R23" s="295">
        <v>0</v>
      </c>
      <c r="S23" s="295">
        <v>0</v>
      </c>
      <c r="T23" s="295">
        <v>0</v>
      </c>
      <c r="U23" s="295">
        <v>50</v>
      </c>
      <c r="V23" s="296">
        <v>0</v>
      </c>
      <c r="W23" s="295">
        <v>0</v>
      </c>
      <c r="X23" s="295">
        <v>50</v>
      </c>
      <c r="Y23" s="297">
        <v>0</v>
      </c>
    </row>
    <row r="24" spans="1:25" x14ac:dyDescent="0.2">
      <c r="A24" s="312" t="s">
        <v>52</v>
      </c>
      <c r="B24" s="299" t="s">
        <v>53</v>
      </c>
      <c r="C24" s="294">
        <v>0</v>
      </c>
      <c r="D24" s="294">
        <v>0</v>
      </c>
      <c r="E24" s="294">
        <v>0</v>
      </c>
      <c r="F24" s="294">
        <v>0</v>
      </c>
      <c r="G24" s="294">
        <v>0</v>
      </c>
      <c r="H24" s="294">
        <v>0</v>
      </c>
      <c r="I24" s="2">
        <v>0</v>
      </c>
      <c r="J24" s="294">
        <v>0</v>
      </c>
      <c r="K24" s="300">
        <v>0</v>
      </c>
      <c r="L24" s="297">
        <v>0</v>
      </c>
      <c r="M24" s="292"/>
      <c r="N24" s="314">
        <v>511</v>
      </c>
      <c r="O24" s="294" t="s">
        <v>167</v>
      </c>
      <c r="P24" s="295">
        <v>0.5</v>
      </c>
      <c r="Q24" s="295">
        <v>0</v>
      </c>
      <c r="R24" s="295">
        <v>0</v>
      </c>
      <c r="S24" s="295">
        <v>0</v>
      </c>
      <c r="T24" s="295">
        <v>0.5</v>
      </c>
      <c r="U24" s="295">
        <v>2.2000000000000002</v>
      </c>
      <c r="V24" s="296">
        <v>0.22727272727272727</v>
      </c>
      <c r="W24" s="295">
        <v>0</v>
      </c>
      <c r="X24" s="295">
        <v>2.2000000000000002</v>
      </c>
      <c r="Y24" s="297">
        <v>0.22727272727272727</v>
      </c>
    </row>
    <row r="25" spans="1:25" x14ac:dyDescent="0.2">
      <c r="A25" s="312" t="s">
        <v>54</v>
      </c>
      <c r="B25" s="299" t="s">
        <v>55</v>
      </c>
      <c r="C25" s="294">
        <v>303.2</v>
      </c>
      <c r="D25" s="294">
        <v>0</v>
      </c>
      <c r="E25" s="294">
        <v>0</v>
      </c>
      <c r="F25" s="294">
        <v>0</v>
      </c>
      <c r="G25" s="294">
        <v>303.2</v>
      </c>
      <c r="H25" s="294">
        <v>470.59999999999997</v>
      </c>
      <c r="I25" s="2">
        <v>0.6442838929026774</v>
      </c>
      <c r="J25" s="294">
        <v>0</v>
      </c>
      <c r="K25" s="300">
        <v>470.59999999999997</v>
      </c>
      <c r="L25" s="297">
        <v>0.6442838929026774</v>
      </c>
      <c r="M25" s="292"/>
      <c r="N25" s="314">
        <v>601</v>
      </c>
      <c r="O25" s="294" t="s">
        <v>168</v>
      </c>
      <c r="P25" s="295">
        <v>0</v>
      </c>
      <c r="Q25" s="295">
        <v>0</v>
      </c>
      <c r="R25" s="295">
        <v>0</v>
      </c>
      <c r="S25" s="295">
        <v>0</v>
      </c>
      <c r="T25" s="295">
        <v>0</v>
      </c>
      <c r="U25" s="295">
        <v>0</v>
      </c>
      <c r="V25" s="296">
        <v>0</v>
      </c>
      <c r="W25" s="295">
        <v>0</v>
      </c>
      <c r="X25" s="295">
        <v>0</v>
      </c>
      <c r="Y25" s="297">
        <v>0</v>
      </c>
    </row>
    <row r="26" spans="1:25" x14ac:dyDescent="0.2">
      <c r="A26" s="312" t="s">
        <v>56</v>
      </c>
      <c r="B26" s="294" t="s">
        <v>57</v>
      </c>
      <c r="C26" s="294">
        <v>0.4</v>
      </c>
      <c r="D26" s="294">
        <v>1.1000000000000001</v>
      </c>
      <c r="E26" s="294">
        <v>0</v>
      </c>
      <c r="F26" s="294">
        <v>0</v>
      </c>
      <c r="G26" s="294">
        <v>-0.70000000000000007</v>
      </c>
      <c r="H26" s="294">
        <v>41.8</v>
      </c>
      <c r="I26" s="2">
        <v>9.5693779904306234E-3</v>
      </c>
      <c r="J26" s="294">
        <v>5</v>
      </c>
      <c r="K26" s="300">
        <v>36.799999999999997</v>
      </c>
      <c r="L26" s="297">
        <v>1.0869565217391306E-2</v>
      </c>
      <c r="M26" s="292"/>
      <c r="N26" s="314">
        <v>602</v>
      </c>
      <c r="O26" s="294" t="s">
        <v>169</v>
      </c>
      <c r="P26" s="295">
        <v>0</v>
      </c>
      <c r="Q26" s="295">
        <v>0</v>
      </c>
      <c r="R26" s="295">
        <v>0</v>
      </c>
      <c r="S26" s="295">
        <v>0</v>
      </c>
      <c r="T26" s="295">
        <v>0</v>
      </c>
      <c r="U26" s="295">
        <v>2.6</v>
      </c>
      <c r="V26" s="296">
        <v>0</v>
      </c>
      <c r="W26" s="295">
        <v>0</v>
      </c>
      <c r="X26" s="295">
        <v>2.6</v>
      </c>
      <c r="Y26" s="297">
        <v>0</v>
      </c>
    </row>
    <row r="27" spans="1:25" x14ac:dyDescent="0.2">
      <c r="A27" s="312" t="s">
        <v>58</v>
      </c>
      <c r="B27" s="299" t="s">
        <v>59</v>
      </c>
      <c r="C27" s="294">
        <v>0</v>
      </c>
      <c r="D27" s="294">
        <v>0</v>
      </c>
      <c r="E27" s="294">
        <v>0</v>
      </c>
      <c r="F27" s="294">
        <v>0</v>
      </c>
      <c r="G27" s="294">
        <v>0</v>
      </c>
      <c r="H27" s="294">
        <v>0</v>
      </c>
      <c r="I27" s="2">
        <v>0</v>
      </c>
      <c r="J27" s="294">
        <v>0</v>
      </c>
      <c r="K27" s="300">
        <v>0</v>
      </c>
      <c r="L27" s="297">
        <v>0</v>
      </c>
      <c r="M27" s="292"/>
      <c r="N27" s="314">
        <v>603</v>
      </c>
      <c r="O27" s="294" t="s">
        <v>170</v>
      </c>
      <c r="P27" s="295">
        <v>0</v>
      </c>
      <c r="Q27" s="295">
        <v>0</v>
      </c>
      <c r="R27" s="295">
        <v>0</v>
      </c>
      <c r="S27" s="295">
        <v>0</v>
      </c>
      <c r="T27" s="295">
        <v>0</v>
      </c>
      <c r="U27" s="295">
        <v>17.399999999999999</v>
      </c>
      <c r="V27" s="296">
        <v>0</v>
      </c>
      <c r="W27" s="295">
        <v>0</v>
      </c>
      <c r="X27" s="295">
        <v>17.399999999999999</v>
      </c>
      <c r="Y27" s="297">
        <v>0</v>
      </c>
    </row>
    <row r="28" spans="1:25" x14ac:dyDescent="0.2">
      <c r="A28" s="312" t="s">
        <v>60</v>
      </c>
      <c r="B28" s="299" t="s">
        <v>61</v>
      </c>
      <c r="C28" s="294">
        <v>0</v>
      </c>
      <c r="D28" s="294">
        <v>0</v>
      </c>
      <c r="E28" s="294">
        <v>0</v>
      </c>
      <c r="F28" s="294">
        <v>0</v>
      </c>
      <c r="G28" s="294">
        <v>0</v>
      </c>
      <c r="H28" s="294">
        <v>0.4</v>
      </c>
      <c r="I28" s="2">
        <v>0</v>
      </c>
      <c r="J28" s="294">
        <v>0</v>
      </c>
      <c r="K28" s="300">
        <v>0.4</v>
      </c>
      <c r="L28" s="297">
        <v>0</v>
      </c>
      <c r="M28" s="292"/>
      <c r="N28" s="314">
        <v>604</v>
      </c>
      <c r="O28" s="294" t="s">
        <v>171</v>
      </c>
      <c r="P28" s="295">
        <v>0</v>
      </c>
      <c r="Q28" s="295">
        <v>0</v>
      </c>
      <c r="R28" s="295">
        <v>0</v>
      </c>
      <c r="S28" s="295">
        <v>0</v>
      </c>
      <c r="T28" s="295">
        <v>0</v>
      </c>
      <c r="U28" s="295">
        <v>0</v>
      </c>
      <c r="V28" s="296">
        <v>0</v>
      </c>
      <c r="W28" s="295">
        <v>0</v>
      </c>
      <c r="X28" s="295">
        <v>0</v>
      </c>
      <c r="Y28" s="297">
        <v>0</v>
      </c>
    </row>
    <row r="29" spans="1:25" x14ac:dyDescent="0.2">
      <c r="A29" s="312" t="s">
        <v>62</v>
      </c>
      <c r="B29" s="299" t="s">
        <v>63</v>
      </c>
      <c r="C29" s="294">
        <v>0</v>
      </c>
      <c r="D29" s="294">
        <v>0</v>
      </c>
      <c r="E29" s="294">
        <v>0</v>
      </c>
      <c r="F29" s="294">
        <v>0</v>
      </c>
      <c r="G29" s="294">
        <v>0</v>
      </c>
      <c r="H29" s="294">
        <v>2.4</v>
      </c>
      <c r="I29" s="2">
        <v>0</v>
      </c>
      <c r="J29" s="294">
        <v>0</v>
      </c>
      <c r="K29" s="300">
        <v>2.4</v>
      </c>
      <c r="L29" s="297">
        <v>0</v>
      </c>
      <c r="M29" s="292"/>
      <c r="N29" s="314">
        <v>605</v>
      </c>
      <c r="O29" s="294" t="s">
        <v>172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96">
        <v>0</v>
      </c>
      <c r="W29" s="295">
        <v>0</v>
      </c>
      <c r="X29" s="295">
        <v>0</v>
      </c>
      <c r="Y29" s="297">
        <v>0</v>
      </c>
    </row>
    <row r="30" spans="1:25" x14ac:dyDescent="0.2">
      <c r="A30" s="312" t="s">
        <v>64</v>
      </c>
      <c r="B30" s="299" t="s">
        <v>65</v>
      </c>
      <c r="C30" s="294">
        <v>0</v>
      </c>
      <c r="D30" s="294">
        <v>0</v>
      </c>
      <c r="E30" s="294">
        <v>0</v>
      </c>
      <c r="F30" s="294">
        <v>0</v>
      </c>
      <c r="G30" s="294">
        <v>0</v>
      </c>
      <c r="H30" s="294">
        <v>0.1</v>
      </c>
      <c r="I30" s="2">
        <v>0</v>
      </c>
      <c r="J30" s="294">
        <v>0</v>
      </c>
      <c r="K30" s="300">
        <v>0.1</v>
      </c>
      <c r="L30" s="297">
        <v>0</v>
      </c>
      <c r="M30" s="292"/>
      <c r="N30" s="314">
        <v>606</v>
      </c>
      <c r="O30" s="294" t="s">
        <v>173</v>
      </c>
      <c r="P30" s="295">
        <v>287.2</v>
      </c>
      <c r="Q30" s="295">
        <v>0</v>
      </c>
      <c r="R30" s="295">
        <v>0</v>
      </c>
      <c r="S30" s="295">
        <v>0</v>
      </c>
      <c r="T30" s="295">
        <v>287.2</v>
      </c>
      <c r="U30" s="295">
        <v>427.7</v>
      </c>
      <c r="V30" s="296">
        <v>0.67149871405190553</v>
      </c>
      <c r="W30" s="295">
        <v>0</v>
      </c>
      <c r="X30" s="295">
        <v>427.7</v>
      </c>
      <c r="Y30" s="297">
        <v>0.67149871405190553</v>
      </c>
    </row>
    <row r="31" spans="1:25" x14ac:dyDescent="0.2">
      <c r="A31" s="312" t="s">
        <v>66</v>
      </c>
      <c r="B31" s="299" t="s">
        <v>67</v>
      </c>
      <c r="C31" s="294">
        <v>0</v>
      </c>
      <c r="D31" s="294">
        <v>0</v>
      </c>
      <c r="E31" s="294">
        <v>0</v>
      </c>
      <c r="F31" s="294">
        <v>0</v>
      </c>
      <c r="G31" s="294">
        <v>0</v>
      </c>
      <c r="H31" s="294">
        <v>0</v>
      </c>
      <c r="I31" s="2">
        <v>0</v>
      </c>
      <c r="J31" s="294">
        <v>0</v>
      </c>
      <c r="K31" s="300">
        <v>0</v>
      </c>
      <c r="L31" s="297">
        <v>0</v>
      </c>
      <c r="M31" s="292"/>
      <c r="N31" s="314">
        <v>607</v>
      </c>
      <c r="O31" s="294" t="s">
        <v>174</v>
      </c>
      <c r="P31" s="295">
        <v>0</v>
      </c>
      <c r="Q31" s="295">
        <v>0</v>
      </c>
      <c r="R31" s="295">
        <v>0</v>
      </c>
      <c r="S31" s="295">
        <v>0</v>
      </c>
      <c r="T31" s="295">
        <v>0</v>
      </c>
      <c r="U31" s="295">
        <v>12.5</v>
      </c>
      <c r="V31" s="296">
        <v>0</v>
      </c>
      <c r="W31" s="295">
        <v>0</v>
      </c>
      <c r="X31" s="295">
        <v>12.5</v>
      </c>
      <c r="Y31" s="297">
        <v>0</v>
      </c>
    </row>
    <row r="32" spans="1:25" x14ac:dyDescent="0.2">
      <c r="A32" s="312" t="s">
        <v>68</v>
      </c>
      <c r="B32" s="299" t="s">
        <v>69</v>
      </c>
      <c r="C32" s="294">
        <v>0</v>
      </c>
      <c r="D32" s="294">
        <v>0</v>
      </c>
      <c r="E32" s="294">
        <v>0</v>
      </c>
      <c r="F32" s="294">
        <v>0</v>
      </c>
      <c r="G32" s="294">
        <v>0</v>
      </c>
      <c r="H32" s="294">
        <v>0</v>
      </c>
      <c r="I32" s="2">
        <v>0</v>
      </c>
      <c r="J32" s="294">
        <v>0</v>
      </c>
      <c r="K32" s="300">
        <v>0</v>
      </c>
      <c r="L32" s="297">
        <v>0</v>
      </c>
      <c r="M32" s="292"/>
      <c r="N32" s="314">
        <v>608</v>
      </c>
      <c r="O32" s="294" t="s">
        <v>175</v>
      </c>
      <c r="P32" s="295">
        <v>0</v>
      </c>
      <c r="Q32" s="295">
        <v>0</v>
      </c>
      <c r="R32" s="295">
        <v>0</v>
      </c>
      <c r="S32" s="295">
        <v>0</v>
      </c>
      <c r="T32" s="295">
        <v>0</v>
      </c>
      <c r="U32" s="295">
        <v>0</v>
      </c>
      <c r="V32" s="296">
        <v>0</v>
      </c>
      <c r="W32" s="295">
        <v>0</v>
      </c>
      <c r="X32" s="295">
        <v>0</v>
      </c>
      <c r="Y32" s="297">
        <v>0</v>
      </c>
    </row>
    <row r="33" spans="1:25" x14ac:dyDescent="0.2">
      <c r="A33" s="312" t="s">
        <v>70</v>
      </c>
      <c r="B33" s="299" t="s">
        <v>71</v>
      </c>
      <c r="C33" s="294">
        <v>0</v>
      </c>
      <c r="D33" s="294">
        <v>0</v>
      </c>
      <c r="E33" s="294">
        <v>0</v>
      </c>
      <c r="F33" s="294">
        <v>0</v>
      </c>
      <c r="G33" s="294">
        <v>0</v>
      </c>
      <c r="H33" s="294">
        <v>0</v>
      </c>
      <c r="I33" s="2">
        <v>0</v>
      </c>
      <c r="J33" s="294">
        <v>0</v>
      </c>
      <c r="K33" s="300">
        <v>0</v>
      </c>
      <c r="L33" s="297">
        <v>0</v>
      </c>
      <c r="M33" s="292"/>
      <c r="N33" s="314">
        <v>609</v>
      </c>
      <c r="O33" s="294" t="s">
        <v>176</v>
      </c>
      <c r="P33" s="295">
        <v>16</v>
      </c>
      <c r="Q33" s="295">
        <v>0</v>
      </c>
      <c r="R33" s="295">
        <v>0</v>
      </c>
      <c r="S33" s="295">
        <v>0</v>
      </c>
      <c r="T33" s="295">
        <v>16</v>
      </c>
      <c r="U33" s="295">
        <v>42.9</v>
      </c>
      <c r="V33" s="296">
        <v>0.37296037296037299</v>
      </c>
      <c r="W33" s="295">
        <v>0</v>
      </c>
      <c r="X33" s="295">
        <v>42.9</v>
      </c>
      <c r="Y33" s="297">
        <v>0.37296037296037299</v>
      </c>
    </row>
    <row r="34" spans="1:25" x14ac:dyDescent="0.2">
      <c r="A34" s="312" t="s">
        <v>72</v>
      </c>
      <c r="B34" s="299" t="s">
        <v>73</v>
      </c>
      <c r="C34" s="294">
        <v>0.2</v>
      </c>
      <c r="D34" s="294">
        <v>0</v>
      </c>
      <c r="E34" s="294">
        <v>0</v>
      </c>
      <c r="F34" s="294">
        <v>0</v>
      </c>
      <c r="G34" s="294">
        <v>0.2</v>
      </c>
      <c r="H34" s="294">
        <v>6.1</v>
      </c>
      <c r="I34" s="2">
        <v>3.2786885245901641E-2</v>
      </c>
      <c r="J34" s="294">
        <v>0</v>
      </c>
      <c r="K34" s="300">
        <v>6.1</v>
      </c>
      <c r="L34" s="297">
        <v>3.2786885245901641E-2</v>
      </c>
      <c r="M34" s="292"/>
      <c r="N34" s="314">
        <v>610</v>
      </c>
      <c r="O34" s="294" t="s">
        <v>177</v>
      </c>
      <c r="P34" s="295">
        <v>0</v>
      </c>
      <c r="Q34" s="295">
        <v>0</v>
      </c>
      <c r="R34" s="295">
        <v>0</v>
      </c>
      <c r="S34" s="295">
        <v>0</v>
      </c>
      <c r="T34" s="295">
        <v>0</v>
      </c>
      <c r="U34" s="295">
        <v>0</v>
      </c>
      <c r="V34" s="296">
        <v>0</v>
      </c>
      <c r="W34" s="295">
        <v>0</v>
      </c>
      <c r="X34" s="295">
        <v>0</v>
      </c>
      <c r="Y34" s="297">
        <v>0</v>
      </c>
    </row>
    <row r="35" spans="1:25" x14ac:dyDescent="0.2">
      <c r="A35" s="312" t="s">
        <v>74</v>
      </c>
      <c r="B35" s="299" t="s">
        <v>75</v>
      </c>
      <c r="C35" s="294">
        <v>0.5</v>
      </c>
      <c r="D35" s="294">
        <v>0</v>
      </c>
      <c r="E35" s="294">
        <v>0</v>
      </c>
      <c r="F35" s="294">
        <v>0</v>
      </c>
      <c r="G35" s="294">
        <v>0.5</v>
      </c>
      <c r="H35" s="294">
        <v>52.300000000000004</v>
      </c>
      <c r="I35" s="2">
        <v>9.5602294455066905E-3</v>
      </c>
      <c r="J35" s="294">
        <v>0</v>
      </c>
      <c r="K35" s="300">
        <v>52.300000000000004</v>
      </c>
      <c r="L35" s="297">
        <v>9.5602294455066905E-3</v>
      </c>
      <c r="M35" s="292"/>
      <c r="N35" s="314">
        <v>701</v>
      </c>
      <c r="O35" s="294" t="s">
        <v>178</v>
      </c>
      <c r="P35" s="295">
        <v>0</v>
      </c>
      <c r="Q35" s="295">
        <v>0</v>
      </c>
      <c r="R35" s="295">
        <v>0</v>
      </c>
      <c r="S35" s="295">
        <v>0</v>
      </c>
      <c r="T35" s="295">
        <v>0</v>
      </c>
      <c r="U35" s="295">
        <v>0</v>
      </c>
      <c r="V35" s="296">
        <v>0</v>
      </c>
      <c r="W35" s="295">
        <v>0</v>
      </c>
      <c r="X35" s="295">
        <v>0</v>
      </c>
      <c r="Y35" s="297">
        <v>0</v>
      </c>
    </row>
    <row r="36" spans="1:25" x14ac:dyDescent="0.2">
      <c r="A36" s="312" t="s">
        <v>76</v>
      </c>
      <c r="B36" s="299" t="s">
        <v>77</v>
      </c>
      <c r="C36" s="294">
        <v>0</v>
      </c>
      <c r="D36" s="294">
        <v>0</v>
      </c>
      <c r="E36" s="294">
        <v>0</v>
      </c>
      <c r="F36" s="294">
        <v>0</v>
      </c>
      <c r="G36" s="294">
        <v>0</v>
      </c>
      <c r="H36" s="294">
        <v>0</v>
      </c>
      <c r="I36" s="2">
        <v>0</v>
      </c>
      <c r="J36" s="294">
        <v>0</v>
      </c>
      <c r="K36" s="300">
        <v>0</v>
      </c>
      <c r="L36" s="297">
        <v>0</v>
      </c>
      <c r="M36" s="292"/>
      <c r="N36" s="314">
        <v>702</v>
      </c>
      <c r="O36" s="294" t="s">
        <v>179</v>
      </c>
      <c r="P36" s="295">
        <v>0</v>
      </c>
      <c r="Q36" s="295">
        <v>0</v>
      </c>
      <c r="R36" s="295">
        <v>0</v>
      </c>
      <c r="S36" s="295">
        <v>0</v>
      </c>
      <c r="T36" s="295">
        <v>0</v>
      </c>
      <c r="U36" s="295">
        <v>0</v>
      </c>
      <c r="V36" s="296">
        <v>0</v>
      </c>
      <c r="W36" s="295">
        <v>0</v>
      </c>
      <c r="X36" s="295">
        <v>0</v>
      </c>
      <c r="Y36" s="297">
        <v>0</v>
      </c>
    </row>
    <row r="37" spans="1:25" x14ac:dyDescent="0.2">
      <c r="A37" s="312" t="s">
        <v>78</v>
      </c>
      <c r="B37" s="299" t="s">
        <v>79</v>
      </c>
      <c r="C37" s="294">
        <v>0</v>
      </c>
      <c r="D37" s="294">
        <v>0</v>
      </c>
      <c r="E37" s="294">
        <v>0</v>
      </c>
      <c r="F37" s="294">
        <v>0</v>
      </c>
      <c r="G37" s="294">
        <v>0</v>
      </c>
      <c r="H37" s="294">
        <v>0</v>
      </c>
      <c r="I37" s="2">
        <v>0</v>
      </c>
      <c r="J37" s="294">
        <v>0</v>
      </c>
      <c r="K37" s="300">
        <v>0</v>
      </c>
      <c r="L37" s="297">
        <v>0</v>
      </c>
      <c r="M37" s="292"/>
      <c r="N37" s="314">
        <v>703</v>
      </c>
      <c r="O37" s="294" t="s">
        <v>180</v>
      </c>
      <c r="P37" s="295">
        <v>9.1999999999999993</v>
      </c>
      <c r="Q37" s="295">
        <v>8.9</v>
      </c>
      <c r="R37" s="295">
        <v>0</v>
      </c>
      <c r="S37" s="295">
        <v>0</v>
      </c>
      <c r="T37" s="295">
        <v>0.29999999999999893</v>
      </c>
      <c r="U37" s="295">
        <v>27.9</v>
      </c>
      <c r="V37" s="296">
        <v>0.32974910394265233</v>
      </c>
      <c r="W37" s="295">
        <v>0</v>
      </c>
      <c r="X37" s="295">
        <v>27.9</v>
      </c>
      <c r="Y37" s="297">
        <v>0.32974910394265233</v>
      </c>
    </row>
    <row r="38" spans="1:25" x14ac:dyDescent="0.2">
      <c r="A38" s="312" t="s">
        <v>80</v>
      </c>
      <c r="B38" s="299" t="s">
        <v>81</v>
      </c>
      <c r="C38" s="294">
        <v>0</v>
      </c>
      <c r="D38" s="294">
        <v>0</v>
      </c>
      <c r="E38" s="294">
        <v>0</v>
      </c>
      <c r="F38" s="294">
        <v>0</v>
      </c>
      <c r="G38" s="294">
        <v>0</v>
      </c>
      <c r="H38" s="294">
        <v>0</v>
      </c>
      <c r="I38" s="2">
        <v>0</v>
      </c>
      <c r="J38" s="294">
        <v>0</v>
      </c>
      <c r="K38" s="300">
        <v>0</v>
      </c>
      <c r="L38" s="297">
        <v>0</v>
      </c>
      <c r="M38" s="292"/>
      <c r="N38" s="314">
        <v>704</v>
      </c>
      <c r="O38" s="294" t="s">
        <v>181</v>
      </c>
      <c r="P38" s="295">
        <v>0</v>
      </c>
      <c r="Q38" s="295">
        <v>0</v>
      </c>
      <c r="R38" s="295">
        <v>0</v>
      </c>
      <c r="S38" s="295">
        <v>0</v>
      </c>
      <c r="T38" s="295">
        <v>0</v>
      </c>
      <c r="U38" s="295">
        <v>0</v>
      </c>
      <c r="V38" s="296">
        <v>0</v>
      </c>
      <c r="W38" s="295">
        <v>0</v>
      </c>
      <c r="X38" s="295">
        <v>0</v>
      </c>
      <c r="Y38" s="297">
        <v>0</v>
      </c>
    </row>
    <row r="39" spans="1:25" x14ac:dyDescent="0.2">
      <c r="A39" s="312" t="s">
        <v>82</v>
      </c>
      <c r="B39" s="299" t="s">
        <v>83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">
        <v>0</v>
      </c>
      <c r="J39" s="294">
        <v>0</v>
      </c>
      <c r="K39" s="300">
        <v>0</v>
      </c>
      <c r="L39" s="297">
        <v>0</v>
      </c>
      <c r="M39" s="292"/>
      <c r="N39" s="314">
        <v>705</v>
      </c>
      <c r="O39" s="294" t="s">
        <v>182</v>
      </c>
      <c r="P39" s="295">
        <v>0</v>
      </c>
      <c r="Q39" s="295">
        <v>0</v>
      </c>
      <c r="R39" s="295">
        <v>0</v>
      </c>
      <c r="S39" s="295">
        <v>0</v>
      </c>
      <c r="T39" s="295">
        <v>0</v>
      </c>
      <c r="U39" s="295">
        <v>0</v>
      </c>
      <c r="V39" s="296">
        <v>0</v>
      </c>
      <c r="W39" s="295">
        <v>0</v>
      </c>
      <c r="X39" s="295">
        <v>0</v>
      </c>
      <c r="Y39" s="297">
        <v>0</v>
      </c>
    </row>
    <row r="40" spans="1:25" x14ac:dyDescent="0.2">
      <c r="A40" s="312" t="s">
        <v>84</v>
      </c>
      <c r="B40" s="299" t="s">
        <v>85</v>
      </c>
      <c r="C40" s="294">
        <v>0</v>
      </c>
      <c r="D40" s="294">
        <v>0</v>
      </c>
      <c r="E40" s="294">
        <v>0</v>
      </c>
      <c r="F40" s="294">
        <v>0</v>
      </c>
      <c r="G40" s="294">
        <v>0</v>
      </c>
      <c r="H40" s="294">
        <v>2.6</v>
      </c>
      <c r="I40" s="2">
        <v>0</v>
      </c>
      <c r="J40" s="294">
        <v>0</v>
      </c>
      <c r="K40" s="300">
        <v>2.6</v>
      </c>
      <c r="L40" s="297">
        <v>0</v>
      </c>
      <c r="M40" s="292"/>
      <c r="N40" s="314">
        <v>706</v>
      </c>
      <c r="O40" s="294" t="s">
        <v>183</v>
      </c>
      <c r="P40" s="295">
        <v>3.6</v>
      </c>
      <c r="Q40" s="295">
        <v>1.7</v>
      </c>
      <c r="R40" s="295">
        <v>0</v>
      </c>
      <c r="S40" s="295">
        <v>0</v>
      </c>
      <c r="T40" s="295">
        <v>1.9000000000000001</v>
      </c>
      <c r="U40" s="295">
        <v>3.6</v>
      </c>
      <c r="V40" s="296">
        <v>1</v>
      </c>
      <c r="W40" s="295">
        <v>0</v>
      </c>
      <c r="X40" s="295">
        <v>3.6</v>
      </c>
      <c r="Y40" s="297">
        <v>1</v>
      </c>
    </row>
    <row r="41" spans="1:25" x14ac:dyDescent="0.2">
      <c r="A41" s="312" t="s">
        <v>86</v>
      </c>
      <c r="B41" s="299" t="s">
        <v>87</v>
      </c>
      <c r="C41" s="294">
        <v>0</v>
      </c>
      <c r="D41" s="294">
        <v>0</v>
      </c>
      <c r="E41" s="294">
        <v>0</v>
      </c>
      <c r="F41" s="294">
        <v>0</v>
      </c>
      <c r="G41" s="294">
        <v>0</v>
      </c>
      <c r="H41" s="294">
        <v>0</v>
      </c>
      <c r="I41" s="2">
        <v>0</v>
      </c>
      <c r="J41" s="294">
        <v>0</v>
      </c>
      <c r="K41" s="300">
        <v>0</v>
      </c>
      <c r="L41" s="297">
        <v>0</v>
      </c>
      <c r="M41" s="292"/>
      <c r="N41" s="314">
        <v>707</v>
      </c>
      <c r="O41" s="294" t="s">
        <v>184</v>
      </c>
      <c r="P41" s="295">
        <v>0</v>
      </c>
      <c r="Q41" s="295">
        <v>0</v>
      </c>
      <c r="R41" s="295">
        <v>0</v>
      </c>
      <c r="S41" s="295">
        <v>0</v>
      </c>
      <c r="T41" s="295">
        <v>0</v>
      </c>
      <c r="U41" s="295">
        <v>0</v>
      </c>
      <c r="V41" s="296">
        <v>0</v>
      </c>
      <c r="W41" s="295">
        <v>0</v>
      </c>
      <c r="X41" s="295">
        <v>0</v>
      </c>
      <c r="Y41" s="297">
        <v>0</v>
      </c>
    </row>
    <row r="42" spans="1:25" x14ac:dyDescent="0.2">
      <c r="A42" s="312" t="s">
        <v>88</v>
      </c>
      <c r="B42" s="299" t="s">
        <v>89</v>
      </c>
      <c r="C42" s="294">
        <v>0</v>
      </c>
      <c r="D42" s="294">
        <v>0</v>
      </c>
      <c r="E42" s="294">
        <v>0</v>
      </c>
      <c r="F42" s="294">
        <v>0</v>
      </c>
      <c r="G42" s="294">
        <v>0</v>
      </c>
      <c r="H42" s="294">
        <v>0</v>
      </c>
      <c r="I42" s="2">
        <v>0</v>
      </c>
      <c r="J42" s="294">
        <v>0</v>
      </c>
      <c r="K42" s="300">
        <v>0</v>
      </c>
      <c r="L42" s="297">
        <v>0</v>
      </c>
      <c r="M42" s="292"/>
      <c r="N42" s="314">
        <v>708</v>
      </c>
      <c r="O42" s="294" t="s">
        <v>185</v>
      </c>
      <c r="P42" s="295">
        <v>51.1</v>
      </c>
      <c r="Q42" s="295">
        <v>23.6</v>
      </c>
      <c r="R42" s="295">
        <v>0</v>
      </c>
      <c r="S42" s="295">
        <v>0</v>
      </c>
      <c r="T42" s="295">
        <v>27.5</v>
      </c>
      <c r="U42" s="295">
        <v>60.3</v>
      </c>
      <c r="V42" s="296">
        <v>0.84742951907131014</v>
      </c>
      <c r="W42" s="295">
        <v>0</v>
      </c>
      <c r="X42" s="295">
        <v>60.3</v>
      </c>
      <c r="Y42" s="297">
        <v>0.84742951907131014</v>
      </c>
    </row>
    <row r="43" spans="1:25" x14ac:dyDescent="0.2">
      <c r="A43" s="312" t="s">
        <v>90</v>
      </c>
      <c r="B43" s="299" t="s">
        <v>91</v>
      </c>
      <c r="C43" s="294">
        <v>0</v>
      </c>
      <c r="D43" s="294">
        <v>0</v>
      </c>
      <c r="E43" s="294">
        <v>0</v>
      </c>
      <c r="F43" s="294">
        <v>0</v>
      </c>
      <c r="G43" s="294">
        <v>0</v>
      </c>
      <c r="H43" s="294">
        <v>0</v>
      </c>
      <c r="I43" s="2">
        <v>0</v>
      </c>
      <c r="J43" s="294">
        <v>0</v>
      </c>
      <c r="K43" s="300">
        <v>0</v>
      </c>
      <c r="L43" s="297">
        <v>0</v>
      </c>
      <c r="M43" s="292"/>
      <c r="N43" s="314">
        <v>709</v>
      </c>
      <c r="O43" s="294" t="s">
        <v>186</v>
      </c>
      <c r="P43" s="295">
        <v>0</v>
      </c>
      <c r="Q43" s="295">
        <v>0</v>
      </c>
      <c r="R43" s="295">
        <v>0</v>
      </c>
      <c r="S43" s="295">
        <v>0</v>
      </c>
      <c r="T43" s="295">
        <v>0</v>
      </c>
      <c r="U43" s="295">
        <v>0</v>
      </c>
      <c r="V43" s="296">
        <v>0</v>
      </c>
      <c r="W43" s="295">
        <v>0</v>
      </c>
      <c r="X43" s="295">
        <v>0</v>
      </c>
      <c r="Y43" s="297">
        <v>0</v>
      </c>
    </row>
    <row r="44" spans="1:25" x14ac:dyDescent="0.2">
      <c r="A44" s="312" t="s">
        <v>92</v>
      </c>
      <c r="B44" s="299" t="s">
        <v>93</v>
      </c>
      <c r="C44" s="294">
        <v>0</v>
      </c>
      <c r="D44" s="294">
        <v>0</v>
      </c>
      <c r="E44" s="294">
        <v>0</v>
      </c>
      <c r="F44" s="294">
        <v>0</v>
      </c>
      <c r="G44" s="294">
        <v>0</v>
      </c>
      <c r="H44" s="294">
        <v>0</v>
      </c>
      <c r="I44" s="2">
        <v>0</v>
      </c>
      <c r="J44" s="294">
        <v>0</v>
      </c>
      <c r="K44" s="300">
        <v>0</v>
      </c>
      <c r="L44" s="297">
        <v>0</v>
      </c>
      <c r="M44" s="292"/>
      <c r="N44" s="314">
        <v>710</v>
      </c>
      <c r="O44" s="294" t="s">
        <v>187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96">
        <v>0</v>
      </c>
      <c r="W44" s="295">
        <v>0</v>
      </c>
      <c r="X44" s="295">
        <v>0</v>
      </c>
      <c r="Y44" s="297">
        <v>0</v>
      </c>
    </row>
    <row r="45" spans="1:25" x14ac:dyDescent="0.2">
      <c r="A45" s="312" t="s">
        <v>94</v>
      </c>
      <c r="B45" s="299" t="s">
        <v>95</v>
      </c>
      <c r="C45" s="294">
        <v>0</v>
      </c>
      <c r="D45" s="294">
        <v>0</v>
      </c>
      <c r="E45" s="294">
        <v>0</v>
      </c>
      <c r="F45" s="294">
        <v>0</v>
      </c>
      <c r="G45" s="294">
        <v>0</v>
      </c>
      <c r="H45" s="294">
        <v>0</v>
      </c>
      <c r="I45" s="2">
        <v>0</v>
      </c>
      <c r="J45" s="294">
        <v>0</v>
      </c>
      <c r="K45" s="300">
        <v>0</v>
      </c>
      <c r="L45" s="297">
        <v>0</v>
      </c>
      <c r="M45" s="292"/>
      <c r="N45" s="314">
        <v>801</v>
      </c>
      <c r="O45" s="294" t="s">
        <v>43</v>
      </c>
      <c r="P45" s="295">
        <v>7.6</v>
      </c>
      <c r="Q45" s="295">
        <v>1</v>
      </c>
      <c r="R45" s="295">
        <v>0</v>
      </c>
      <c r="S45" s="295">
        <v>0</v>
      </c>
      <c r="T45" s="295">
        <v>6.6</v>
      </c>
      <c r="U45" s="295">
        <v>16.600000000000001</v>
      </c>
      <c r="V45" s="296">
        <v>0.45783132530120474</v>
      </c>
      <c r="W45" s="295">
        <v>0.7</v>
      </c>
      <c r="X45" s="295">
        <v>15.900000000000002</v>
      </c>
      <c r="Y45" s="297">
        <v>0.47798742138364769</v>
      </c>
    </row>
    <row r="46" spans="1:25" x14ac:dyDescent="0.2">
      <c r="A46" s="312" t="s">
        <v>96</v>
      </c>
      <c r="B46" s="299" t="s">
        <v>97</v>
      </c>
      <c r="C46" s="294">
        <v>0</v>
      </c>
      <c r="D46" s="294">
        <v>0</v>
      </c>
      <c r="E46" s="294">
        <v>0</v>
      </c>
      <c r="F46" s="294">
        <v>0</v>
      </c>
      <c r="G46" s="294">
        <v>0</v>
      </c>
      <c r="H46" s="294">
        <v>0.4</v>
      </c>
      <c r="I46" s="2">
        <v>0</v>
      </c>
      <c r="J46" s="294">
        <v>0</v>
      </c>
      <c r="K46" s="300">
        <v>0.4</v>
      </c>
      <c r="L46" s="297">
        <v>0</v>
      </c>
      <c r="M46" s="292"/>
      <c r="N46" s="314">
        <v>802</v>
      </c>
      <c r="O46" s="294" t="s">
        <v>11</v>
      </c>
      <c r="P46" s="295">
        <v>0</v>
      </c>
      <c r="Q46" s="295">
        <v>0</v>
      </c>
      <c r="R46" s="295">
        <v>0</v>
      </c>
      <c r="S46" s="295">
        <v>0</v>
      </c>
      <c r="T46" s="295">
        <v>0</v>
      </c>
      <c r="U46" s="295">
        <v>0</v>
      </c>
      <c r="V46" s="296">
        <v>0</v>
      </c>
      <c r="W46" s="295">
        <v>0</v>
      </c>
      <c r="X46" s="295">
        <v>0</v>
      </c>
      <c r="Y46" s="297">
        <v>0</v>
      </c>
    </row>
    <row r="47" spans="1:25" x14ac:dyDescent="0.2">
      <c r="A47" s="312" t="s">
        <v>98</v>
      </c>
      <c r="B47" s="299" t="s">
        <v>99</v>
      </c>
      <c r="C47" s="294">
        <v>0</v>
      </c>
      <c r="D47" s="294">
        <v>0</v>
      </c>
      <c r="E47" s="294">
        <v>0</v>
      </c>
      <c r="F47" s="294">
        <v>0</v>
      </c>
      <c r="G47" s="294">
        <v>0</v>
      </c>
      <c r="H47" s="294">
        <v>0</v>
      </c>
      <c r="I47" s="2">
        <v>0</v>
      </c>
      <c r="J47" s="294">
        <v>0</v>
      </c>
      <c r="K47" s="300">
        <v>0</v>
      </c>
      <c r="L47" s="297">
        <v>0</v>
      </c>
      <c r="M47" s="292"/>
      <c r="N47" s="314">
        <v>901</v>
      </c>
      <c r="O47" s="294" t="s">
        <v>188</v>
      </c>
      <c r="P47" s="295">
        <v>0</v>
      </c>
      <c r="Q47" s="295">
        <v>0</v>
      </c>
      <c r="R47" s="295">
        <v>0</v>
      </c>
      <c r="S47" s="295">
        <v>0</v>
      </c>
      <c r="T47" s="295">
        <v>0</v>
      </c>
      <c r="U47" s="295">
        <v>0</v>
      </c>
      <c r="V47" s="296">
        <v>0</v>
      </c>
      <c r="W47" s="295">
        <v>0</v>
      </c>
      <c r="X47" s="295">
        <v>0</v>
      </c>
      <c r="Y47" s="297">
        <v>0</v>
      </c>
    </row>
    <row r="48" spans="1:25" x14ac:dyDescent="0.2">
      <c r="A48" s="312" t="s">
        <v>100</v>
      </c>
      <c r="B48" s="299" t="s">
        <v>101</v>
      </c>
      <c r="C48" s="294">
        <v>0.6</v>
      </c>
      <c r="D48" s="294">
        <v>0.79999999999999993</v>
      </c>
      <c r="E48" s="294">
        <v>0</v>
      </c>
      <c r="F48" s="294">
        <v>1</v>
      </c>
      <c r="G48" s="294">
        <v>-1.1999999999999997</v>
      </c>
      <c r="H48" s="294">
        <v>63.800000000000004</v>
      </c>
      <c r="I48" s="2">
        <v>9.4043887147335411E-3</v>
      </c>
      <c r="J48" s="294">
        <v>11.6</v>
      </c>
      <c r="K48" s="300">
        <v>52.2</v>
      </c>
      <c r="L48" s="297">
        <v>1.1494252873563216E-2</v>
      </c>
      <c r="M48" s="292"/>
      <c r="N48" s="314">
        <v>902</v>
      </c>
      <c r="O48" s="294" t="s">
        <v>189</v>
      </c>
      <c r="P48" s="295">
        <v>0</v>
      </c>
      <c r="Q48" s="295">
        <v>0</v>
      </c>
      <c r="R48" s="295">
        <v>0</v>
      </c>
      <c r="S48" s="295">
        <v>0</v>
      </c>
      <c r="T48" s="295">
        <v>0</v>
      </c>
      <c r="U48" s="295">
        <v>0</v>
      </c>
      <c r="V48" s="296">
        <v>0</v>
      </c>
      <c r="W48" s="295">
        <v>0</v>
      </c>
      <c r="X48" s="295">
        <v>0</v>
      </c>
      <c r="Y48" s="297">
        <v>0</v>
      </c>
    </row>
    <row r="49" spans="1:25" x14ac:dyDescent="0.2">
      <c r="A49" s="312" t="s">
        <v>102</v>
      </c>
      <c r="B49" s="299" t="s">
        <v>103</v>
      </c>
      <c r="C49" s="294">
        <v>0</v>
      </c>
      <c r="D49" s="294">
        <v>0</v>
      </c>
      <c r="E49" s="294">
        <v>0</v>
      </c>
      <c r="F49" s="294">
        <v>0</v>
      </c>
      <c r="G49" s="294">
        <v>0</v>
      </c>
      <c r="H49" s="294">
        <v>53.1</v>
      </c>
      <c r="I49" s="2">
        <v>0</v>
      </c>
      <c r="J49" s="294">
        <v>0</v>
      </c>
      <c r="K49" s="300">
        <v>53.1</v>
      </c>
      <c r="L49" s="297">
        <v>0</v>
      </c>
      <c r="M49" s="292"/>
      <c r="N49" s="314">
        <v>903</v>
      </c>
      <c r="O49" s="294" t="s">
        <v>190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6">
        <v>0</v>
      </c>
      <c r="W49" s="295">
        <v>0</v>
      </c>
      <c r="X49" s="295">
        <v>0</v>
      </c>
      <c r="Y49" s="297">
        <v>0</v>
      </c>
    </row>
    <row r="50" spans="1:25" x14ac:dyDescent="0.2">
      <c r="A50" s="312" t="s">
        <v>104</v>
      </c>
      <c r="B50" s="299" t="s">
        <v>105</v>
      </c>
      <c r="C50" s="294">
        <v>0</v>
      </c>
      <c r="D50" s="294">
        <v>0</v>
      </c>
      <c r="E50" s="294">
        <v>0</v>
      </c>
      <c r="F50" s="294">
        <v>0</v>
      </c>
      <c r="G50" s="294">
        <v>0</v>
      </c>
      <c r="H50" s="294">
        <v>0</v>
      </c>
      <c r="I50" s="2">
        <v>0</v>
      </c>
      <c r="J50" s="294">
        <v>0</v>
      </c>
      <c r="K50" s="300">
        <v>0</v>
      </c>
      <c r="L50" s="297">
        <v>0</v>
      </c>
      <c r="M50" s="292"/>
      <c r="N50" s="314">
        <v>904</v>
      </c>
      <c r="O50" s="294" t="s">
        <v>191</v>
      </c>
      <c r="P50" s="295">
        <v>0</v>
      </c>
      <c r="Q50" s="295">
        <v>0</v>
      </c>
      <c r="R50" s="295">
        <v>0</v>
      </c>
      <c r="S50" s="295">
        <v>0</v>
      </c>
      <c r="T50" s="295">
        <v>0</v>
      </c>
      <c r="U50" s="295">
        <v>0</v>
      </c>
      <c r="V50" s="296">
        <v>0</v>
      </c>
      <c r="W50" s="295">
        <v>0</v>
      </c>
      <c r="X50" s="295">
        <v>0</v>
      </c>
      <c r="Y50" s="297">
        <v>0</v>
      </c>
    </row>
    <row r="51" spans="1:25" x14ac:dyDescent="0.2">
      <c r="A51" s="312" t="s">
        <v>106</v>
      </c>
      <c r="B51" s="299" t="s">
        <v>107</v>
      </c>
      <c r="C51" s="294">
        <v>0</v>
      </c>
      <c r="D51" s="294">
        <v>0</v>
      </c>
      <c r="E51" s="294">
        <v>0</v>
      </c>
      <c r="F51" s="294">
        <v>0</v>
      </c>
      <c r="G51" s="294">
        <v>0</v>
      </c>
      <c r="H51" s="294">
        <v>12.5</v>
      </c>
      <c r="I51" s="2">
        <v>0</v>
      </c>
      <c r="J51" s="294">
        <v>0</v>
      </c>
      <c r="K51" s="300">
        <v>12.5</v>
      </c>
      <c r="L51" s="297">
        <v>0</v>
      </c>
      <c r="M51" s="292"/>
      <c r="N51" s="314">
        <v>905</v>
      </c>
      <c r="O51" s="294" t="s">
        <v>192</v>
      </c>
      <c r="P51" s="295">
        <v>0</v>
      </c>
      <c r="Q51" s="295">
        <v>0</v>
      </c>
      <c r="R51" s="295">
        <v>0</v>
      </c>
      <c r="S51" s="295">
        <v>0</v>
      </c>
      <c r="T51" s="295">
        <v>0</v>
      </c>
      <c r="U51" s="295">
        <v>0</v>
      </c>
      <c r="V51" s="296">
        <v>0</v>
      </c>
      <c r="W51" s="295">
        <v>0</v>
      </c>
      <c r="X51" s="295">
        <v>0</v>
      </c>
      <c r="Y51" s="297">
        <v>0</v>
      </c>
    </row>
    <row r="52" spans="1:25" x14ac:dyDescent="0.2">
      <c r="A52" s="312" t="s">
        <v>108</v>
      </c>
      <c r="B52" s="299" t="s">
        <v>109</v>
      </c>
      <c r="C52" s="294">
        <v>0</v>
      </c>
      <c r="D52" s="294">
        <v>0</v>
      </c>
      <c r="E52" s="294">
        <v>0</v>
      </c>
      <c r="F52" s="294">
        <v>0</v>
      </c>
      <c r="G52" s="294">
        <v>0</v>
      </c>
      <c r="H52" s="294">
        <v>111</v>
      </c>
      <c r="I52" s="2">
        <v>0</v>
      </c>
      <c r="J52" s="294">
        <v>95.1</v>
      </c>
      <c r="K52" s="300">
        <v>15.900000000000006</v>
      </c>
      <c r="L52" s="297">
        <v>0</v>
      </c>
      <c r="M52" s="292"/>
      <c r="N52" s="314">
        <v>1001</v>
      </c>
      <c r="O52" s="294" t="s">
        <v>193</v>
      </c>
      <c r="P52" s="295">
        <v>0</v>
      </c>
      <c r="Q52" s="295">
        <v>0</v>
      </c>
      <c r="R52" s="295">
        <v>0</v>
      </c>
      <c r="S52" s="295">
        <v>0</v>
      </c>
      <c r="T52" s="295">
        <v>0</v>
      </c>
      <c r="U52" s="295">
        <v>0</v>
      </c>
      <c r="V52" s="296">
        <v>0</v>
      </c>
      <c r="W52" s="295">
        <v>0</v>
      </c>
      <c r="X52" s="295">
        <v>0</v>
      </c>
      <c r="Y52" s="297">
        <v>0</v>
      </c>
    </row>
    <row r="53" spans="1:25" x14ac:dyDescent="0.2">
      <c r="A53" s="312" t="s">
        <v>110</v>
      </c>
      <c r="B53" s="299" t="s">
        <v>111</v>
      </c>
      <c r="C53" s="294">
        <v>0</v>
      </c>
      <c r="D53" s="294">
        <v>0.1</v>
      </c>
      <c r="E53" s="294">
        <v>0</v>
      </c>
      <c r="F53" s="294">
        <v>0</v>
      </c>
      <c r="G53" s="294">
        <v>-0.1</v>
      </c>
      <c r="H53" s="294">
        <v>1.3</v>
      </c>
      <c r="I53" s="2">
        <v>0</v>
      </c>
      <c r="J53" s="294">
        <v>0</v>
      </c>
      <c r="K53" s="300">
        <v>1.3</v>
      </c>
      <c r="L53" s="297">
        <v>0</v>
      </c>
      <c r="M53" s="292"/>
      <c r="N53" s="314">
        <v>1002</v>
      </c>
      <c r="O53" s="294" t="s">
        <v>194</v>
      </c>
      <c r="P53" s="295">
        <v>0</v>
      </c>
      <c r="Q53" s="295">
        <v>0</v>
      </c>
      <c r="R53" s="295">
        <v>0</v>
      </c>
      <c r="S53" s="295">
        <v>0</v>
      </c>
      <c r="T53" s="295">
        <v>0</v>
      </c>
      <c r="U53" s="295">
        <v>0</v>
      </c>
      <c r="V53" s="296">
        <v>0</v>
      </c>
      <c r="W53" s="295">
        <v>0</v>
      </c>
      <c r="X53" s="295">
        <v>0</v>
      </c>
      <c r="Y53" s="297">
        <v>0</v>
      </c>
    </row>
    <row r="54" spans="1:25" x14ac:dyDescent="0.2">
      <c r="A54" s="312" t="s">
        <v>112</v>
      </c>
      <c r="B54" s="299" t="s">
        <v>113</v>
      </c>
      <c r="C54" s="294">
        <v>0</v>
      </c>
      <c r="D54" s="294">
        <v>0</v>
      </c>
      <c r="E54" s="294">
        <v>0</v>
      </c>
      <c r="F54" s="294">
        <v>0</v>
      </c>
      <c r="G54" s="294">
        <v>0</v>
      </c>
      <c r="H54" s="294">
        <v>0</v>
      </c>
      <c r="I54" s="2">
        <v>0</v>
      </c>
      <c r="J54" s="294">
        <v>0</v>
      </c>
      <c r="K54" s="300">
        <v>0</v>
      </c>
      <c r="L54" s="297">
        <v>0</v>
      </c>
      <c r="M54" s="292"/>
      <c r="N54" s="314">
        <v>1003</v>
      </c>
      <c r="O54" s="294" t="s">
        <v>195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96">
        <v>0</v>
      </c>
      <c r="W54" s="295">
        <v>0</v>
      </c>
      <c r="X54" s="295">
        <v>0</v>
      </c>
      <c r="Y54" s="297">
        <v>0</v>
      </c>
    </row>
    <row r="55" spans="1:25" x14ac:dyDescent="0.2">
      <c r="A55" s="312" t="s">
        <v>114</v>
      </c>
      <c r="B55" s="299" t="s">
        <v>115</v>
      </c>
      <c r="C55" s="294">
        <v>3.6</v>
      </c>
      <c r="D55" s="294">
        <v>1.7</v>
      </c>
      <c r="E55" s="294">
        <v>0</v>
      </c>
      <c r="F55" s="294">
        <v>0</v>
      </c>
      <c r="G55" s="294">
        <v>1.9000000000000001</v>
      </c>
      <c r="H55" s="294">
        <v>3.6</v>
      </c>
      <c r="I55" s="2">
        <v>1</v>
      </c>
      <c r="J55" s="294">
        <v>0</v>
      </c>
      <c r="K55" s="300">
        <v>3.6</v>
      </c>
      <c r="L55" s="297">
        <v>1</v>
      </c>
      <c r="M55" s="292"/>
      <c r="N55" s="314">
        <v>1004</v>
      </c>
      <c r="O55" s="294" t="s">
        <v>196</v>
      </c>
      <c r="P55" s="295">
        <v>0</v>
      </c>
      <c r="Q55" s="295">
        <v>0</v>
      </c>
      <c r="R55" s="295">
        <v>0</v>
      </c>
      <c r="S55" s="295">
        <v>0</v>
      </c>
      <c r="T55" s="295">
        <v>0</v>
      </c>
      <c r="U55" s="295">
        <v>0</v>
      </c>
      <c r="V55" s="296">
        <v>0</v>
      </c>
      <c r="W55" s="295">
        <v>0</v>
      </c>
      <c r="X55" s="295">
        <v>0</v>
      </c>
      <c r="Y55" s="297">
        <v>0</v>
      </c>
    </row>
    <row r="56" spans="1:25" x14ac:dyDescent="0.2">
      <c r="A56" s="312" t="s">
        <v>116</v>
      </c>
      <c r="B56" s="299" t="s">
        <v>117</v>
      </c>
      <c r="C56" s="294">
        <v>0</v>
      </c>
      <c r="D56" s="294">
        <v>0</v>
      </c>
      <c r="E56" s="294">
        <v>0</v>
      </c>
      <c r="F56" s="294">
        <v>0</v>
      </c>
      <c r="G56" s="294">
        <v>0</v>
      </c>
      <c r="H56" s="294">
        <v>0</v>
      </c>
      <c r="I56" s="2">
        <v>0</v>
      </c>
      <c r="J56" s="294">
        <v>0</v>
      </c>
      <c r="K56" s="300">
        <v>0</v>
      </c>
      <c r="L56" s="297">
        <v>0</v>
      </c>
      <c r="M56" s="292"/>
      <c r="N56" s="314">
        <v>1005</v>
      </c>
      <c r="O56" s="294" t="s">
        <v>197</v>
      </c>
      <c r="P56" s="295">
        <v>0</v>
      </c>
      <c r="Q56" s="295">
        <v>0</v>
      </c>
      <c r="R56" s="295">
        <v>0</v>
      </c>
      <c r="S56" s="295">
        <v>0</v>
      </c>
      <c r="T56" s="295">
        <v>0</v>
      </c>
      <c r="U56" s="295">
        <v>0</v>
      </c>
      <c r="V56" s="296">
        <v>0</v>
      </c>
      <c r="W56" s="295">
        <v>0</v>
      </c>
      <c r="X56" s="295">
        <v>0</v>
      </c>
      <c r="Y56" s="297">
        <v>0</v>
      </c>
    </row>
    <row r="57" spans="1:25" x14ac:dyDescent="0.2">
      <c r="A57" s="312" t="s">
        <v>118</v>
      </c>
      <c r="B57" s="299" t="s">
        <v>119</v>
      </c>
      <c r="C57" s="294">
        <v>0</v>
      </c>
      <c r="D57" s="294">
        <v>0</v>
      </c>
      <c r="E57" s="294">
        <v>0</v>
      </c>
      <c r="F57" s="294">
        <v>0</v>
      </c>
      <c r="G57" s="294">
        <v>0</v>
      </c>
      <c r="H57" s="294">
        <v>0</v>
      </c>
      <c r="I57" s="2">
        <v>0</v>
      </c>
      <c r="J57" s="294">
        <v>0</v>
      </c>
      <c r="K57" s="300">
        <v>0</v>
      </c>
      <c r="L57" s="297">
        <v>0</v>
      </c>
      <c r="M57" s="292"/>
      <c r="N57" s="314">
        <v>1006</v>
      </c>
      <c r="O57" s="294" t="s">
        <v>198</v>
      </c>
      <c r="P57" s="295">
        <v>0</v>
      </c>
      <c r="Q57" s="295">
        <v>0</v>
      </c>
      <c r="R57" s="295">
        <v>0</v>
      </c>
      <c r="S57" s="295">
        <v>0</v>
      </c>
      <c r="T57" s="295">
        <v>0</v>
      </c>
      <c r="U57" s="295">
        <v>44.5</v>
      </c>
      <c r="V57" s="296">
        <v>0</v>
      </c>
      <c r="W57" s="295">
        <v>0</v>
      </c>
      <c r="X57" s="295">
        <v>44.5</v>
      </c>
      <c r="Y57" s="297">
        <v>0</v>
      </c>
    </row>
    <row r="58" spans="1:25" x14ac:dyDescent="0.2">
      <c r="A58" s="312" t="s">
        <v>120</v>
      </c>
      <c r="B58" s="299" t="s">
        <v>121</v>
      </c>
      <c r="C58" s="294">
        <v>0</v>
      </c>
      <c r="D58" s="294">
        <v>0</v>
      </c>
      <c r="E58" s="294">
        <v>0</v>
      </c>
      <c r="F58" s="294">
        <v>0</v>
      </c>
      <c r="G58" s="294">
        <v>0</v>
      </c>
      <c r="H58" s="294">
        <v>17.3</v>
      </c>
      <c r="I58" s="2">
        <v>0</v>
      </c>
      <c r="J58" s="294">
        <v>0</v>
      </c>
      <c r="K58" s="300">
        <v>17.3</v>
      </c>
      <c r="L58" s="297">
        <v>0</v>
      </c>
      <c r="M58" s="292"/>
      <c r="N58" s="315"/>
      <c r="O58" s="297"/>
      <c r="P58" s="295"/>
      <c r="Q58" s="297"/>
      <c r="R58" s="297"/>
      <c r="S58" s="297"/>
      <c r="T58" s="297"/>
      <c r="U58" s="297"/>
      <c r="V58" s="297"/>
      <c r="W58" s="297"/>
      <c r="X58" s="297"/>
      <c r="Y58" s="297"/>
    </row>
    <row r="59" spans="1:25" x14ac:dyDescent="0.2">
      <c r="A59" s="312" t="s">
        <v>122</v>
      </c>
      <c r="B59" s="299" t="s">
        <v>123</v>
      </c>
      <c r="C59" s="294">
        <v>0</v>
      </c>
      <c r="D59" s="294">
        <v>0</v>
      </c>
      <c r="E59" s="294">
        <v>0</v>
      </c>
      <c r="F59" s="294">
        <v>0</v>
      </c>
      <c r="G59" s="294">
        <v>0</v>
      </c>
      <c r="H59" s="294">
        <v>0.3</v>
      </c>
      <c r="I59" s="2">
        <v>0</v>
      </c>
      <c r="J59" s="294">
        <v>0</v>
      </c>
      <c r="K59" s="300">
        <v>0.3</v>
      </c>
      <c r="L59" s="297">
        <v>0</v>
      </c>
      <c r="M59" s="292"/>
      <c r="N59" s="315"/>
      <c r="O59" s="297"/>
      <c r="P59" s="295"/>
      <c r="Q59" s="297"/>
      <c r="R59" s="297"/>
      <c r="S59" s="297"/>
      <c r="T59" s="297"/>
      <c r="U59" s="297"/>
      <c r="V59" s="297"/>
      <c r="W59" s="297"/>
      <c r="X59" s="297"/>
      <c r="Y59" s="297"/>
    </row>
    <row r="60" spans="1:25" x14ac:dyDescent="0.2">
      <c r="M60" s="292"/>
      <c r="N60" s="315"/>
      <c r="O60" s="301" t="s">
        <v>214</v>
      </c>
      <c r="P60" s="295">
        <v>399.90000000000003</v>
      </c>
      <c r="Q60" s="295">
        <v>39.700000000000003</v>
      </c>
      <c r="R60" s="295">
        <v>0</v>
      </c>
      <c r="S60" s="295">
        <v>20.399999999999999</v>
      </c>
      <c r="T60" s="295">
        <v>339.8</v>
      </c>
      <c r="U60" s="295">
        <v>1325.5</v>
      </c>
      <c r="V60" s="296">
        <v>0.3016974726518295</v>
      </c>
      <c r="W60" s="295">
        <v>139.4</v>
      </c>
      <c r="X60" s="295">
        <v>1186.1000000000001</v>
      </c>
      <c r="Y60" s="297">
        <v>0.33715538318860128</v>
      </c>
    </row>
    <row r="61" spans="1:25" x14ac:dyDescent="0.2">
      <c r="B61" s="303" t="s">
        <v>343</v>
      </c>
      <c r="C61" s="304">
        <v>399.90000000000003</v>
      </c>
      <c r="D61" s="304">
        <v>39.700000000000003</v>
      </c>
      <c r="E61" s="304">
        <v>0</v>
      </c>
      <c r="F61" s="304">
        <v>20.399999999999999</v>
      </c>
      <c r="G61" s="304">
        <v>339.79999999999995</v>
      </c>
      <c r="H61" s="304">
        <v>1325.4999999999995</v>
      </c>
      <c r="I61" s="2">
        <v>0.30169747265182961</v>
      </c>
      <c r="J61" s="304">
        <v>139.4</v>
      </c>
      <c r="K61" s="304">
        <v>1186.0999999999997</v>
      </c>
      <c r="L61" s="297">
        <v>0.33715538318860144</v>
      </c>
      <c r="M61" s="292"/>
      <c r="N61" s="315"/>
      <c r="O61" s="297"/>
      <c r="P61" s="295"/>
      <c r="Q61" s="297"/>
      <c r="R61" s="297"/>
      <c r="S61" s="297"/>
      <c r="T61" s="297"/>
      <c r="U61" s="297"/>
      <c r="V61" s="297"/>
      <c r="W61" s="297"/>
      <c r="X61" s="297"/>
      <c r="Y61" s="297"/>
    </row>
    <row r="62" spans="1:25" x14ac:dyDescent="0.2">
      <c r="M62" s="292"/>
      <c r="N62" s="315"/>
      <c r="O62" s="301" t="s">
        <v>344</v>
      </c>
      <c r="P62" s="295">
        <v>399.90000000000003</v>
      </c>
      <c r="Q62" s="295">
        <v>39.700000000000003</v>
      </c>
      <c r="R62" s="295">
        <v>0</v>
      </c>
      <c r="S62" s="295">
        <v>20.399999999999999</v>
      </c>
      <c r="T62" s="295">
        <v>339.79999999999995</v>
      </c>
      <c r="U62" s="295">
        <v>1325.4999999999995</v>
      </c>
      <c r="V62" s="297">
        <v>0.30169747265182961</v>
      </c>
      <c r="W62" s="295">
        <v>139.4</v>
      </c>
      <c r="X62" s="295">
        <v>1186.0999999999997</v>
      </c>
      <c r="Y62" s="297">
        <v>0.33715538318860144</v>
      </c>
    </row>
    <row r="63" spans="1:25" x14ac:dyDescent="0.2">
      <c r="M63" s="292"/>
      <c r="N63" s="315"/>
      <c r="O63" s="297"/>
      <c r="P63" s="295"/>
      <c r="Q63" s="297"/>
      <c r="R63" s="297"/>
      <c r="S63" s="297"/>
      <c r="T63" s="297"/>
      <c r="U63" s="297"/>
      <c r="V63" s="297"/>
      <c r="W63" s="297"/>
      <c r="X63" s="297"/>
      <c r="Y63" s="297"/>
    </row>
    <row r="64" spans="1:25" x14ac:dyDescent="0.2">
      <c r="M64" s="292"/>
      <c r="N64" s="315"/>
      <c r="O64" s="297"/>
      <c r="P64" s="295"/>
      <c r="Q64" s="297"/>
      <c r="R64" s="297"/>
      <c r="S64" s="297"/>
      <c r="T64" s="297"/>
      <c r="U64" s="297"/>
      <c r="V64" s="297"/>
      <c r="W64" s="297"/>
      <c r="X64" s="297"/>
      <c r="Y64" s="297"/>
    </row>
    <row r="65" spans="13:25" x14ac:dyDescent="0.2">
      <c r="M65" s="292"/>
      <c r="N65" s="315"/>
      <c r="O65" s="297"/>
      <c r="P65" s="295"/>
      <c r="Q65" s="297"/>
      <c r="R65" s="297"/>
      <c r="S65" s="297"/>
      <c r="T65" s="297"/>
      <c r="U65" s="297"/>
      <c r="V65" s="297"/>
      <c r="W65" s="297"/>
      <c r="X65" s="297"/>
      <c r="Y65" s="297"/>
    </row>
    <row r="66" spans="13:25" x14ac:dyDescent="0.2">
      <c r="M66" s="292"/>
      <c r="N66" s="315"/>
      <c r="O66" s="297"/>
      <c r="P66" s="295"/>
      <c r="Q66" s="297"/>
      <c r="R66" s="297"/>
      <c r="S66" s="297"/>
      <c r="T66" s="297"/>
      <c r="U66" s="297"/>
      <c r="V66" s="297"/>
      <c r="W66" s="297"/>
      <c r="X66" s="297"/>
      <c r="Y66" s="297"/>
    </row>
    <row r="67" spans="13:25" x14ac:dyDescent="0.2">
      <c r="M67" s="292"/>
      <c r="N67" s="315"/>
      <c r="O67" s="297"/>
      <c r="P67" s="295"/>
      <c r="Q67" s="297"/>
      <c r="R67" s="297"/>
      <c r="S67" s="297"/>
      <c r="T67" s="297"/>
      <c r="U67" s="297"/>
      <c r="V67" s="297"/>
      <c r="W67" s="297"/>
      <c r="X67" s="297"/>
      <c r="Y67" s="297"/>
    </row>
    <row r="68" spans="13:25" x14ac:dyDescent="0.2">
      <c r="M68" s="292"/>
      <c r="N68" s="315"/>
      <c r="O68" s="297"/>
      <c r="P68" s="295"/>
      <c r="Q68" s="297"/>
      <c r="R68" s="297"/>
      <c r="S68" s="297"/>
      <c r="T68" s="297"/>
      <c r="U68" s="297"/>
      <c r="V68" s="297"/>
      <c r="W68" s="297"/>
      <c r="X68" s="297"/>
      <c r="Y68" s="297"/>
    </row>
    <row r="69" spans="13:25" x14ac:dyDescent="0.2">
      <c r="M69" s="292"/>
      <c r="N69" s="315"/>
      <c r="O69" s="297"/>
      <c r="P69" s="295"/>
      <c r="Q69" s="297"/>
      <c r="R69" s="297"/>
      <c r="S69" s="297"/>
      <c r="T69" s="297"/>
      <c r="U69" s="297"/>
      <c r="V69" s="297"/>
      <c r="W69" s="297"/>
      <c r="X69" s="297"/>
      <c r="Y69" s="297"/>
    </row>
    <row r="70" spans="13:25" x14ac:dyDescent="0.2">
      <c r="M70" s="292"/>
      <c r="N70" s="315"/>
      <c r="O70" s="297"/>
      <c r="P70" s="295"/>
      <c r="Q70" s="297"/>
      <c r="R70" s="297"/>
      <c r="S70" s="297"/>
      <c r="T70" s="297"/>
      <c r="U70" s="297"/>
      <c r="V70" s="297"/>
      <c r="W70" s="297"/>
      <c r="X70" s="297"/>
      <c r="Y70" s="297"/>
    </row>
    <row r="71" spans="13:25" x14ac:dyDescent="0.2">
      <c r="M71" s="292"/>
      <c r="N71" s="315"/>
      <c r="O71" s="297"/>
      <c r="P71" s="295"/>
      <c r="Q71" s="297"/>
      <c r="R71" s="297"/>
      <c r="S71" s="297"/>
      <c r="T71" s="297"/>
      <c r="U71" s="297"/>
      <c r="V71" s="297"/>
      <c r="W71" s="297"/>
      <c r="X71" s="297"/>
      <c r="Y71" s="297"/>
    </row>
    <row r="72" spans="13:25" x14ac:dyDescent="0.2">
      <c r="M72" s="292"/>
      <c r="N72" s="315"/>
      <c r="O72" s="297"/>
      <c r="P72" s="295"/>
      <c r="Q72" s="297"/>
      <c r="R72" s="297"/>
      <c r="S72" s="297"/>
      <c r="T72" s="297"/>
      <c r="U72" s="297"/>
      <c r="V72" s="297"/>
      <c r="W72" s="297"/>
      <c r="X72" s="297"/>
      <c r="Y72" s="297"/>
    </row>
    <row r="73" spans="13:25" x14ac:dyDescent="0.2">
      <c r="M73" s="292"/>
      <c r="N73" s="315"/>
      <c r="O73" s="297"/>
      <c r="P73" s="295"/>
      <c r="Q73" s="297"/>
      <c r="R73" s="297"/>
      <c r="S73" s="297"/>
      <c r="T73" s="297"/>
      <c r="U73" s="297"/>
      <c r="V73" s="297"/>
      <c r="W73" s="297"/>
      <c r="X73" s="297"/>
      <c r="Y73" s="297"/>
    </row>
    <row r="74" spans="13:25" x14ac:dyDescent="0.2">
      <c r="M74" s="292"/>
      <c r="N74" s="315"/>
      <c r="O74" s="297"/>
      <c r="P74" s="295"/>
      <c r="Q74" s="297"/>
      <c r="R74" s="297"/>
      <c r="S74" s="297"/>
      <c r="T74" s="297"/>
      <c r="U74" s="297"/>
      <c r="V74" s="297"/>
      <c r="W74" s="297"/>
      <c r="X74" s="297"/>
      <c r="Y74" s="297"/>
    </row>
    <row r="75" spans="13:25" x14ac:dyDescent="0.2">
      <c r="M75" s="292"/>
      <c r="N75" s="315"/>
      <c r="O75" s="297"/>
      <c r="P75" s="295"/>
      <c r="Q75" s="297"/>
      <c r="R75" s="297"/>
      <c r="S75" s="297"/>
      <c r="T75" s="297"/>
      <c r="U75" s="297"/>
      <c r="V75" s="297"/>
      <c r="W75" s="297"/>
      <c r="X75" s="297"/>
      <c r="Y75" s="297"/>
    </row>
    <row r="76" spans="13:25" x14ac:dyDescent="0.2">
      <c r="M76" s="292"/>
      <c r="N76" s="315"/>
      <c r="O76" s="297"/>
      <c r="P76" s="295"/>
      <c r="Q76" s="297"/>
      <c r="R76" s="297"/>
      <c r="S76" s="297"/>
      <c r="T76" s="297"/>
      <c r="U76" s="297"/>
      <c r="V76" s="297"/>
      <c r="W76" s="297"/>
      <c r="X76" s="297"/>
      <c r="Y76" s="297"/>
    </row>
    <row r="77" spans="13:25" x14ac:dyDescent="0.2">
      <c r="M77" s="292"/>
      <c r="N77" s="315"/>
      <c r="O77" s="297"/>
      <c r="P77" s="295"/>
      <c r="Q77" s="297"/>
      <c r="R77" s="297"/>
      <c r="S77" s="297"/>
      <c r="T77" s="297"/>
      <c r="U77" s="297"/>
      <c r="V77" s="297"/>
      <c r="W77" s="297"/>
      <c r="X77" s="297"/>
      <c r="Y77" s="297"/>
    </row>
    <row r="78" spans="13:25" x14ac:dyDescent="0.2">
      <c r="M78" s="292"/>
      <c r="N78" s="315"/>
      <c r="O78" s="297"/>
      <c r="P78" s="295"/>
      <c r="Q78" s="297"/>
      <c r="R78" s="297"/>
      <c r="S78" s="297"/>
      <c r="T78" s="297"/>
      <c r="U78" s="297"/>
      <c r="V78" s="297"/>
      <c r="W78" s="297"/>
      <c r="X78" s="297"/>
      <c r="Y78" s="297"/>
    </row>
    <row r="79" spans="13:25" x14ac:dyDescent="0.2">
      <c r="M79" s="292"/>
      <c r="N79" s="315"/>
      <c r="O79" s="297"/>
      <c r="P79" s="295"/>
      <c r="Q79" s="297"/>
      <c r="R79" s="297"/>
      <c r="S79" s="297"/>
      <c r="T79" s="297"/>
      <c r="U79" s="297"/>
      <c r="V79" s="297"/>
      <c r="W79" s="297"/>
      <c r="X79" s="297"/>
      <c r="Y79" s="297"/>
    </row>
    <row r="80" spans="13:25" x14ac:dyDescent="0.2">
      <c r="M80" s="292"/>
      <c r="N80" s="315"/>
      <c r="O80" s="297"/>
      <c r="P80" s="295"/>
      <c r="Q80" s="297"/>
      <c r="R80" s="297"/>
      <c r="S80" s="297"/>
      <c r="T80" s="297"/>
      <c r="U80" s="297"/>
      <c r="V80" s="297"/>
      <c r="W80" s="297"/>
      <c r="X80" s="297"/>
      <c r="Y80" s="297"/>
    </row>
    <row r="81" spans="13:25" x14ac:dyDescent="0.2">
      <c r="M81" s="292"/>
      <c r="N81" s="315"/>
      <c r="O81" s="297"/>
      <c r="P81" s="295"/>
      <c r="Q81" s="297"/>
      <c r="R81" s="297"/>
      <c r="S81" s="297"/>
      <c r="T81" s="297"/>
      <c r="U81" s="297"/>
      <c r="V81" s="297"/>
      <c r="W81" s="297"/>
      <c r="X81" s="297"/>
      <c r="Y81" s="297"/>
    </row>
    <row r="82" spans="13:25" x14ac:dyDescent="0.2">
      <c r="M82" s="292"/>
      <c r="N82" s="315"/>
      <c r="O82" s="297"/>
      <c r="P82" s="295"/>
      <c r="Q82" s="297"/>
      <c r="R82" s="297"/>
      <c r="S82" s="297"/>
      <c r="T82" s="297"/>
      <c r="U82" s="297"/>
      <c r="V82" s="297"/>
      <c r="W82" s="297"/>
      <c r="X82" s="297"/>
      <c r="Y82" s="297"/>
    </row>
    <row r="83" spans="13:25" x14ac:dyDescent="0.2">
      <c r="M83" s="292"/>
      <c r="N83" s="315"/>
      <c r="O83" s="297"/>
      <c r="P83" s="295"/>
      <c r="Q83" s="297"/>
      <c r="R83" s="297"/>
      <c r="S83" s="297"/>
      <c r="T83" s="297"/>
      <c r="U83" s="297"/>
      <c r="V83" s="297"/>
      <c r="W83" s="297"/>
      <c r="X83" s="297"/>
      <c r="Y83" s="297"/>
    </row>
    <row r="84" spans="13:25" x14ac:dyDescent="0.2">
      <c r="M84" s="292"/>
      <c r="N84" s="315"/>
      <c r="O84" s="297"/>
      <c r="P84" s="295"/>
      <c r="Q84" s="297"/>
      <c r="R84" s="297"/>
      <c r="S84" s="297"/>
      <c r="T84" s="297"/>
      <c r="U84" s="297"/>
      <c r="V84" s="297"/>
      <c r="W84" s="297"/>
      <c r="X84" s="297"/>
      <c r="Y84" s="297"/>
    </row>
    <row r="85" spans="13:25" x14ac:dyDescent="0.2">
      <c r="M85" s="292"/>
      <c r="N85" s="315"/>
      <c r="O85" s="297"/>
      <c r="P85" s="295"/>
      <c r="Q85" s="297"/>
      <c r="R85" s="297"/>
      <c r="S85" s="297"/>
      <c r="T85" s="297"/>
      <c r="U85" s="297"/>
      <c r="V85" s="297"/>
      <c r="W85" s="297"/>
      <c r="X85" s="297"/>
      <c r="Y85" s="297"/>
    </row>
    <row r="86" spans="13:25" x14ac:dyDescent="0.2">
      <c r="M86" s="292"/>
      <c r="N86" s="315"/>
      <c r="O86" s="297"/>
      <c r="P86" s="295"/>
      <c r="Q86" s="297"/>
      <c r="R86" s="297"/>
      <c r="S86" s="297"/>
      <c r="T86" s="297"/>
      <c r="U86" s="297"/>
      <c r="V86" s="297"/>
      <c r="W86" s="297"/>
      <c r="X86" s="297"/>
      <c r="Y86" s="297"/>
    </row>
    <row r="87" spans="13:25" x14ac:dyDescent="0.2">
      <c r="M87" s="292"/>
      <c r="N87" s="315"/>
      <c r="O87" s="297"/>
      <c r="P87" s="295"/>
      <c r="Q87" s="297"/>
      <c r="R87" s="297"/>
      <c r="S87" s="297"/>
      <c r="T87" s="297"/>
      <c r="U87" s="297"/>
      <c r="V87" s="297"/>
      <c r="W87" s="297"/>
      <c r="X87" s="297"/>
      <c r="Y87" s="297"/>
    </row>
    <row r="88" spans="13:25" x14ac:dyDescent="0.2">
      <c r="M88" s="292"/>
      <c r="N88" s="315"/>
      <c r="O88" s="297"/>
      <c r="P88" s="295"/>
      <c r="Q88" s="297"/>
      <c r="R88" s="297"/>
      <c r="S88" s="297"/>
      <c r="T88" s="297"/>
      <c r="U88" s="297"/>
      <c r="V88" s="297"/>
      <c r="W88" s="297"/>
      <c r="X88" s="297"/>
      <c r="Y88" s="297"/>
    </row>
    <row r="89" spans="13:25" x14ac:dyDescent="0.2">
      <c r="M89" s="292"/>
      <c r="N89" s="315"/>
      <c r="O89" s="297"/>
      <c r="P89" s="295"/>
      <c r="Q89" s="297"/>
      <c r="R89" s="297"/>
      <c r="S89" s="297"/>
      <c r="T89" s="297"/>
      <c r="U89" s="297"/>
      <c r="V89" s="297"/>
      <c r="W89" s="297"/>
      <c r="X89" s="297"/>
      <c r="Y89" s="297"/>
    </row>
    <row r="90" spans="13:25" x14ac:dyDescent="0.2">
      <c r="M90" s="292"/>
      <c r="N90" s="315"/>
      <c r="O90" s="297"/>
      <c r="P90" s="295"/>
      <c r="Q90" s="297"/>
      <c r="R90" s="297"/>
      <c r="S90" s="297"/>
      <c r="T90" s="297"/>
      <c r="U90" s="297"/>
      <c r="V90" s="297"/>
      <c r="W90" s="297"/>
      <c r="X90" s="297"/>
      <c r="Y90" s="297"/>
    </row>
    <row r="91" spans="13:25" x14ac:dyDescent="0.2">
      <c r="M91" s="292"/>
      <c r="N91" s="315"/>
      <c r="O91" s="297"/>
      <c r="P91" s="295"/>
      <c r="Q91" s="297"/>
      <c r="R91" s="297"/>
      <c r="S91" s="297"/>
      <c r="T91" s="297"/>
      <c r="U91" s="297"/>
      <c r="V91" s="297"/>
      <c r="W91" s="297"/>
      <c r="X91" s="297"/>
      <c r="Y91" s="297"/>
    </row>
    <row r="92" spans="13:25" x14ac:dyDescent="0.2">
      <c r="M92" s="292"/>
      <c r="N92" s="315"/>
      <c r="O92" s="297"/>
      <c r="P92" s="295"/>
      <c r="Q92" s="297"/>
      <c r="R92" s="297"/>
      <c r="S92" s="297"/>
      <c r="T92" s="297"/>
      <c r="U92" s="297"/>
      <c r="V92" s="297"/>
      <c r="W92" s="297"/>
      <c r="X92" s="297"/>
      <c r="Y92" s="297"/>
    </row>
    <row r="93" spans="13:25" x14ac:dyDescent="0.2">
      <c r="M93" s="292"/>
      <c r="N93" s="315"/>
      <c r="O93" s="297"/>
      <c r="P93" s="295"/>
      <c r="Q93" s="297"/>
      <c r="R93" s="297"/>
      <c r="S93" s="297"/>
      <c r="T93" s="297"/>
      <c r="U93" s="297"/>
      <c r="V93" s="297"/>
      <c r="W93" s="297"/>
      <c r="X93" s="297"/>
      <c r="Y93" s="297"/>
    </row>
    <row r="94" spans="13:25" x14ac:dyDescent="0.2">
      <c r="M94" s="292"/>
      <c r="N94" s="315"/>
      <c r="O94" s="297"/>
      <c r="P94" s="295"/>
      <c r="Q94" s="297"/>
      <c r="R94" s="297"/>
      <c r="S94" s="297"/>
      <c r="T94" s="297"/>
      <c r="U94" s="297"/>
      <c r="V94" s="297"/>
      <c r="W94" s="297"/>
      <c r="X94" s="297"/>
      <c r="Y94" s="297"/>
    </row>
    <row r="95" spans="13:25" x14ac:dyDescent="0.2">
      <c r="M95" s="292"/>
      <c r="N95" s="315"/>
      <c r="O95" s="297"/>
      <c r="P95" s="295"/>
      <c r="Q95" s="297"/>
      <c r="R95" s="297"/>
      <c r="S95" s="297"/>
      <c r="T95" s="297"/>
      <c r="U95" s="297"/>
      <c r="V95" s="297"/>
      <c r="W95" s="297"/>
      <c r="X95" s="297"/>
      <c r="Y95" s="297"/>
    </row>
    <row r="96" spans="13:25" x14ac:dyDescent="0.2">
      <c r="M96" s="292"/>
      <c r="N96" s="315"/>
      <c r="O96" s="297"/>
      <c r="P96" s="295"/>
      <c r="Q96" s="297"/>
      <c r="R96" s="297"/>
      <c r="S96" s="297"/>
      <c r="T96" s="297"/>
      <c r="U96" s="297"/>
      <c r="V96" s="297"/>
      <c r="W96" s="297"/>
      <c r="X96" s="297"/>
      <c r="Y96" s="297"/>
    </row>
    <row r="97" spans="13:25" x14ac:dyDescent="0.2">
      <c r="M97" s="292"/>
      <c r="N97" s="315"/>
      <c r="O97" s="297"/>
      <c r="P97" s="295"/>
      <c r="Q97" s="297"/>
      <c r="R97" s="297"/>
      <c r="S97" s="297"/>
      <c r="T97" s="297"/>
      <c r="U97" s="297"/>
      <c r="V97" s="297"/>
      <c r="W97" s="297"/>
      <c r="X97" s="297"/>
      <c r="Y97" s="297"/>
    </row>
    <row r="98" spans="13:25" x14ac:dyDescent="0.2">
      <c r="M98" s="292"/>
      <c r="N98" s="315"/>
      <c r="O98" s="297"/>
      <c r="P98" s="295"/>
      <c r="Q98" s="297"/>
      <c r="R98" s="297"/>
      <c r="S98" s="297"/>
      <c r="T98" s="297"/>
      <c r="U98" s="297"/>
      <c r="V98" s="297"/>
      <c r="W98" s="297"/>
      <c r="X98" s="297"/>
      <c r="Y98" s="297"/>
    </row>
    <row r="99" spans="13:25" x14ac:dyDescent="0.2">
      <c r="M99" s="292"/>
      <c r="N99" s="315"/>
      <c r="O99" s="297"/>
      <c r="P99" s="295"/>
      <c r="Q99" s="297"/>
      <c r="R99" s="297"/>
      <c r="S99" s="297"/>
      <c r="T99" s="297"/>
      <c r="U99" s="297"/>
      <c r="V99" s="297"/>
      <c r="W99" s="297"/>
      <c r="X99" s="297"/>
      <c r="Y99" s="297"/>
    </row>
    <row r="100" spans="13:25" x14ac:dyDescent="0.2">
      <c r="M100" s="292"/>
      <c r="N100" s="315"/>
      <c r="O100" s="297"/>
      <c r="P100" s="295"/>
      <c r="Q100" s="297"/>
      <c r="R100" s="297"/>
      <c r="S100" s="297"/>
      <c r="T100" s="297"/>
      <c r="U100" s="297"/>
      <c r="V100" s="297"/>
      <c r="W100" s="297"/>
      <c r="X100" s="297"/>
      <c r="Y100" s="297"/>
    </row>
    <row r="101" spans="13:25" x14ac:dyDescent="0.2">
      <c r="M101" s="292"/>
      <c r="N101" s="315"/>
      <c r="O101" s="297"/>
      <c r="P101" s="295"/>
      <c r="Q101" s="297"/>
      <c r="R101" s="297"/>
      <c r="S101" s="297"/>
      <c r="T101" s="297"/>
      <c r="U101" s="297"/>
      <c r="V101" s="297"/>
      <c r="W101" s="297"/>
      <c r="X101" s="297"/>
      <c r="Y101" s="297"/>
    </row>
    <row r="102" spans="13:25" x14ac:dyDescent="0.2">
      <c r="M102" s="292"/>
      <c r="N102" s="315"/>
      <c r="O102" s="297"/>
      <c r="P102" s="295"/>
      <c r="Q102" s="297"/>
      <c r="R102" s="297"/>
      <c r="S102" s="297"/>
      <c r="T102" s="297"/>
      <c r="U102" s="297"/>
      <c r="V102" s="297"/>
      <c r="W102" s="297"/>
      <c r="X102" s="297"/>
      <c r="Y102" s="297"/>
    </row>
    <row r="103" spans="13:25" x14ac:dyDescent="0.2">
      <c r="M103" s="292"/>
      <c r="N103" s="315"/>
      <c r="O103" s="297"/>
      <c r="P103" s="295"/>
      <c r="Q103" s="297"/>
      <c r="R103" s="297"/>
      <c r="S103" s="297"/>
      <c r="T103" s="297"/>
      <c r="U103" s="297"/>
      <c r="V103" s="297"/>
      <c r="W103" s="297"/>
      <c r="X103" s="297"/>
      <c r="Y103" s="297"/>
    </row>
    <row r="104" spans="13:25" x14ac:dyDescent="0.2">
      <c r="M104" s="292"/>
      <c r="N104" s="315"/>
      <c r="O104" s="297"/>
      <c r="P104" s="295"/>
      <c r="Q104" s="297"/>
      <c r="R104" s="297"/>
      <c r="S104" s="297"/>
      <c r="T104" s="297"/>
      <c r="U104" s="297"/>
      <c r="V104" s="297"/>
      <c r="W104" s="297"/>
      <c r="X104" s="297"/>
      <c r="Y104" s="297"/>
    </row>
    <row r="105" spans="13:25" x14ac:dyDescent="0.2">
      <c r="M105" s="292"/>
      <c r="N105" s="315"/>
      <c r="O105" s="297"/>
      <c r="P105" s="295"/>
      <c r="Q105" s="297"/>
      <c r="R105" s="297"/>
      <c r="S105" s="297"/>
      <c r="T105" s="297"/>
      <c r="U105" s="297"/>
      <c r="V105" s="297"/>
      <c r="W105" s="297"/>
      <c r="X105" s="297"/>
      <c r="Y105" s="297"/>
    </row>
    <row r="106" spans="13:25" x14ac:dyDescent="0.2">
      <c r="M106" s="292"/>
      <c r="N106" s="315"/>
      <c r="O106" s="297"/>
      <c r="P106" s="295"/>
      <c r="Q106" s="297"/>
      <c r="R106" s="297"/>
      <c r="S106" s="297"/>
      <c r="T106" s="297"/>
      <c r="U106" s="297"/>
      <c r="V106" s="297"/>
      <c r="W106" s="297"/>
      <c r="X106" s="297"/>
      <c r="Y106" s="297"/>
    </row>
    <row r="107" spans="13:25" x14ac:dyDescent="0.2">
      <c r="M107" s="292"/>
      <c r="N107" s="315"/>
      <c r="O107" s="297"/>
      <c r="P107" s="295"/>
      <c r="Q107" s="297"/>
      <c r="R107" s="297"/>
      <c r="S107" s="297"/>
      <c r="T107" s="297"/>
      <c r="U107" s="297"/>
      <c r="V107" s="297"/>
      <c r="W107" s="297"/>
      <c r="X107" s="297"/>
      <c r="Y107" s="297"/>
    </row>
    <row r="108" spans="13:25" x14ac:dyDescent="0.2">
      <c r="M108" s="292"/>
      <c r="N108" s="315"/>
      <c r="O108" s="297"/>
      <c r="P108" s="295"/>
      <c r="Q108" s="297"/>
      <c r="R108" s="297"/>
      <c r="S108" s="297"/>
      <c r="T108" s="297"/>
      <c r="U108" s="297"/>
      <c r="V108" s="297"/>
      <c r="W108" s="297"/>
      <c r="X108" s="297"/>
      <c r="Y108" s="297"/>
    </row>
    <row r="109" spans="13:25" x14ac:dyDescent="0.2">
      <c r="M109" s="292"/>
      <c r="N109" s="315"/>
      <c r="O109" s="297"/>
      <c r="P109" s="295"/>
      <c r="Q109" s="297"/>
      <c r="R109" s="297"/>
      <c r="S109" s="297"/>
      <c r="T109" s="297"/>
      <c r="U109" s="297"/>
      <c r="V109" s="297"/>
      <c r="W109" s="297"/>
      <c r="X109" s="297"/>
      <c r="Y109" s="297"/>
    </row>
    <row r="110" spans="13:25" x14ac:dyDescent="0.2">
      <c r="M110" s="292"/>
      <c r="N110" s="315"/>
      <c r="O110" s="297"/>
      <c r="P110" s="295"/>
      <c r="Q110" s="297"/>
      <c r="R110" s="297"/>
      <c r="S110" s="297"/>
      <c r="T110" s="297"/>
      <c r="U110" s="297"/>
      <c r="V110" s="297"/>
      <c r="W110" s="297"/>
      <c r="X110" s="297"/>
      <c r="Y110" s="297"/>
    </row>
    <row r="111" spans="13:25" x14ac:dyDescent="0.2">
      <c r="M111" s="292"/>
      <c r="N111" s="315"/>
      <c r="O111" s="297"/>
      <c r="P111" s="295"/>
      <c r="Q111" s="297"/>
      <c r="R111" s="297"/>
      <c r="S111" s="297"/>
      <c r="T111" s="297"/>
      <c r="U111" s="297"/>
      <c r="V111" s="297"/>
      <c r="W111" s="297"/>
      <c r="X111" s="297"/>
      <c r="Y111" s="297"/>
    </row>
    <row r="112" spans="13:25" x14ac:dyDescent="0.2">
      <c r="M112" s="292"/>
      <c r="N112" s="315"/>
      <c r="O112" s="297"/>
      <c r="P112" s="295"/>
      <c r="Q112" s="297"/>
      <c r="R112" s="297"/>
      <c r="S112" s="297"/>
      <c r="T112" s="297"/>
      <c r="U112" s="297"/>
      <c r="V112" s="297"/>
      <c r="W112" s="297"/>
      <c r="X112" s="297"/>
      <c r="Y112" s="297"/>
    </row>
    <row r="113" spans="13:25" x14ac:dyDescent="0.2">
      <c r="M113" s="292"/>
      <c r="N113" s="315"/>
      <c r="O113" s="297"/>
      <c r="P113" s="295"/>
      <c r="Q113" s="297"/>
      <c r="R113" s="297"/>
      <c r="S113" s="297"/>
      <c r="T113" s="297"/>
      <c r="U113" s="297"/>
      <c r="V113" s="297"/>
      <c r="W113" s="297"/>
      <c r="X113" s="297"/>
      <c r="Y113" s="297"/>
    </row>
    <row r="114" spans="13:25" x14ac:dyDescent="0.2">
      <c r="M114" s="292"/>
      <c r="N114" s="315"/>
      <c r="O114" s="297"/>
      <c r="P114" s="295"/>
      <c r="Q114" s="297"/>
      <c r="R114" s="297"/>
      <c r="S114" s="297"/>
      <c r="T114" s="297"/>
      <c r="U114" s="297"/>
      <c r="V114" s="297"/>
      <c r="W114" s="297"/>
      <c r="X114" s="297"/>
      <c r="Y114" s="297"/>
    </row>
    <row r="115" spans="13:25" x14ac:dyDescent="0.2">
      <c r="M115" s="292"/>
      <c r="N115" s="315"/>
      <c r="O115" s="297"/>
      <c r="P115" s="295"/>
      <c r="Q115" s="297"/>
      <c r="R115" s="297"/>
      <c r="S115" s="297"/>
      <c r="T115" s="297"/>
      <c r="U115" s="297"/>
      <c r="V115" s="297"/>
      <c r="W115" s="297"/>
      <c r="X115" s="297"/>
      <c r="Y115" s="297"/>
    </row>
    <row r="116" spans="13:25" x14ac:dyDescent="0.2">
      <c r="M116" s="292"/>
      <c r="N116" s="315"/>
      <c r="O116" s="297"/>
      <c r="P116" s="295"/>
      <c r="Q116" s="297"/>
      <c r="R116" s="297"/>
      <c r="S116" s="297"/>
      <c r="T116" s="297"/>
      <c r="U116" s="297"/>
      <c r="V116" s="297"/>
      <c r="W116" s="297"/>
      <c r="X116" s="297"/>
      <c r="Y116" s="297"/>
    </row>
    <row r="117" spans="13:25" x14ac:dyDescent="0.2">
      <c r="M117" s="292"/>
      <c r="N117" s="315"/>
      <c r="O117" s="297"/>
      <c r="P117" s="295"/>
      <c r="Q117" s="297"/>
      <c r="R117" s="297"/>
      <c r="S117" s="297"/>
      <c r="T117" s="297"/>
      <c r="U117" s="297"/>
      <c r="V117" s="297"/>
      <c r="W117" s="297"/>
      <c r="X117" s="297"/>
      <c r="Y117" s="297"/>
    </row>
    <row r="118" spans="13:25" x14ac:dyDescent="0.2">
      <c r="M118" s="292"/>
      <c r="N118" s="315"/>
      <c r="O118" s="297"/>
      <c r="P118" s="295"/>
      <c r="Q118" s="297"/>
      <c r="R118" s="297"/>
      <c r="S118" s="297"/>
      <c r="T118" s="297"/>
      <c r="U118" s="297"/>
      <c r="V118" s="297"/>
      <c r="W118" s="297"/>
      <c r="X118" s="297"/>
      <c r="Y118" s="297"/>
    </row>
    <row r="119" spans="13:25" x14ac:dyDescent="0.2">
      <c r="M119" s="292"/>
      <c r="N119" s="315"/>
      <c r="O119" s="297"/>
      <c r="P119" s="295"/>
      <c r="Q119" s="297"/>
      <c r="R119" s="297"/>
      <c r="S119" s="297"/>
      <c r="T119" s="297"/>
      <c r="U119" s="297"/>
      <c r="V119" s="297"/>
      <c r="W119" s="297"/>
      <c r="X119" s="297"/>
      <c r="Y119" s="297"/>
    </row>
    <row r="120" spans="13:25" x14ac:dyDescent="0.2">
      <c r="M120" s="292"/>
      <c r="N120" s="315"/>
      <c r="O120" s="297"/>
      <c r="P120" s="295"/>
      <c r="Q120" s="297"/>
      <c r="R120" s="297"/>
      <c r="S120" s="297"/>
      <c r="T120" s="297"/>
      <c r="U120" s="297"/>
      <c r="V120" s="297"/>
      <c r="W120" s="297"/>
      <c r="X120" s="297"/>
      <c r="Y120" s="297"/>
    </row>
    <row r="121" spans="13:25" x14ac:dyDescent="0.2">
      <c r="M121" s="292"/>
      <c r="N121" s="315"/>
      <c r="O121" s="297"/>
      <c r="P121" s="295"/>
      <c r="Q121" s="297"/>
      <c r="R121" s="297"/>
      <c r="S121" s="297"/>
      <c r="T121" s="297"/>
      <c r="U121" s="297"/>
      <c r="V121" s="297"/>
      <c r="W121" s="297"/>
      <c r="X121" s="297"/>
      <c r="Y121" s="297"/>
    </row>
    <row r="122" spans="13:25" x14ac:dyDescent="0.2">
      <c r="M122" s="292"/>
      <c r="N122" s="315"/>
      <c r="O122" s="297"/>
      <c r="P122" s="295"/>
      <c r="Q122" s="297"/>
      <c r="R122" s="297"/>
      <c r="S122" s="297"/>
      <c r="T122" s="297"/>
      <c r="U122" s="297"/>
      <c r="V122" s="297"/>
      <c r="W122" s="297"/>
      <c r="X122" s="297"/>
      <c r="Y122" s="297"/>
    </row>
    <row r="123" spans="13:25" x14ac:dyDescent="0.2">
      <c r="M123" s="292"/>
      <c r="N123" s="315"/>
      <c r="O123" s="297"/>
      <c r="P123" s="295"/>
      <c r="Q123" s="297"/>
      <c r="R123" s="297"/>
      <c r="S123" s="297"/>
      <c r="T123" s="297"/>
      <c r="U123" s="297"/>
      <c r="V123" s="297"/>
      <c r="W123" s="297"/>
      <c r="X123" s="297"/>
      <c r="Y123" s="297"/>
    </row>
    <row r="124" spans="13:25" x14ac:dyDescent="0.2">
      <c r="M124" s="292"/>
      <c r="N124" s="315"/>
      <c r="O124" s="297"/>
      <c r="P124" s="295"/>
      <c r="Q124" s="297"/>
      <c r="R124" s="297"/>
      <c r="S124" s="297"/>
      <c r="T124" s="297"/>
      <c r="U124" s="297"/>
      <c r="V124" s="297"/>
      <c r="W124" s="297"/>
      <c r="X124" s="297"/>
      <c r="Y124" s="297"/>
    </row>
    <row r="125" spans="13:25" x14ac:dyDescent="0.2">
      <c r="M125" s="292"/>
      <c r="N125" s="315"/>
      <c r="O125" s="297"/>
      <c r="P125" s="295"/>
      <c r="Q125" s="297"/>
      <c r="R125" s="297"/>
      <c r="S125" s="297"/>
      <c r="T125" s="297"/>
      <c r="U125" s="297"/>
      <c r="V125" s="297"/>
      <c r="W125" s="297"/>
      <c r="X125" s="297"/>
      <c r="Y125" s="297"/>
    </row>
    <row r="126" spans="13:25" x14ac:dyDescent="0.2">
      <c r="M126" s="292"/>
      <c r="N126" s="315"/>
      <c r="O126" s="297"/>
      <c r="P126" s="295"/>
      <c r="Q126" s="297"/>
      <c r="R126" s="297"/>
      <c r="S126" s="297"/>
      <c r="T126" s="297"/>
      <c r="U126" s="297"/>
      <c r="V126" s="297"/>
      <c r="W126" s="297"/>
      <c r="X126" s="297"/>
      <c r="Y126" s="297"/>
    </row>
    <row r="127" spans="13:25" x14ac:dyDescent="0.2">
      <c r="M127" s="292"/>
      <c r="N127" s="315"/>
      <c r="O127" s="297"/>
      <c r="P127" s="295"/>
      <c r="Q127" s="297"/>
      <c r="R127" s="297"/>
      <c r="S127" s="297"/>
      <c r="T127" s="297"/>
      <c r="U127" s="297"/>
      <c r="V127" s="297"/>
      <c r="W127" s="297"/>
      <c r="X127" s="297"/>
      <c r="Y127" s="297"/>
    </row>
    <row r="128" spans="13:25" x14ac:dyDescent="0.2">
      <c r="M128" s="292"/>
      <c r="N128" s="315"/>
      <c r="O128" s="297"/>
      <c r="P128" s="295"/>
      <c r="Q128" s="297"/>
      <c r="R128" s="297"/>
      <c r="S128" s="297"/>
      <c r="T128" s="297"/>
      <c r="U128" s="297"/>
      <c r="V128" s="297"/>
      <c r="W128" s="297"/>
      <c r="X128" s="297"/>
      <c r="Y128" s="297"/>
    </row>
    <row r="129" spans="13:25" x14ac:dyDescent="0.2">
      <c r="M129" s="292"/>
      <c r="N129" s="315"/>
      <c r="O129" s="297"/>
      <c r="P129" s="295"/>
      <c r="Q129" s="297"/>
      <c r="R129" s="297"/>
      <c r="S129" s="297"/>
      <c r="T129" s="297"/>
      <c r="U129" s="297"/>
      <c r="V129" s="297"/>
      <c r="W129" s="297"/>
      <c r="X129" s="297"/>
      <c r="Y129" s="297"/>
    </row>
    <row r="130" spans="13:25" x14ac:dyDescent="0.2">
      <c r="M130" s="292"/>
      <c r="N130" s="315"/>
      <c r="O130" s="297"/>
      <c r="P130" s="295"/>
      <c r="Q130" s="297"/>
      <c r="R130" s="297"/>
      <c r="S130" s="297"/>
      <c r="T130" s="297"/>
      <c r="U130" s="297"/>
      <c r="V130" s="297"/>
      <c r="W130" s="297"/>
      <c r="X130" s="297"/>
      <c r="Y130" s="297"/>
    </row>
    <row r="131" spans="13:25" x14ac:dyDescent="0.2">
      <c r="M131" s="292"/>
      <c r="N131" s="315"/>
      <c r="O131" s="297"/>
      <c r="P131" s="295"/>
      <c r="Q131" s="297"/>
      <c r="R131" s="297"/>
      <c r="S131" s="297"/>
      <c r="T131" s="297"/>
      <c r="U131" s="297"/>
      <c r="V131" s="297"/>
      <c r="W131" s="297"/>
      <c r="X131" s="297"/>
      <c r="Y131" s="297"/>
    </row>
    <row r="132" spans="13:25" x14ac:dyDescent="0.2">
      <c r="M132" s="292"/>
      <c r="N132" s="315"/>
      <c r="O132" s="297"/>
      <c r="P132" s="295"/>
      <c r="Q132" s="297"/>
      <c r="R132" s="297"/>
      <c r="S132" s="297"/>
      <c r="T132" s="297"/>
      <c r="U132" s="297"/>
      <c r="V132" s="297"/>
      <c r="W132" s="297"/>
      <c r="X132" s="297"/>
      <c r="Y132" s="297"/>
    </row>
    <row r="133" spans="13:25" x14ac:dyDescent="0.2">
      <c r="M133" s="292"/>
      <c r="N133" s="315"/>
      <c r="O133" s="297"/>
      <c r="P133" s="295"/>
      <c r="Q133" s="297"/>
      <c r="R133" s="297"/>
      <c r="S133" s="297"/>
      <c r="T133" s="297"/>
      <c r="U133" s="297"/>
      <c r="V133" s="297"/>
      <c r="W133" s="297"/>
      <c r="X133" s="297"/>
      <c r="Y133" s="297"/>
    </row>
    <row r="134" spans="13:25" x14ac:dyDescent="0.2">
      <c r="M134" s="292"/>
      <c r="N134" s="315"/>
      <c r="O134" s="297"/>
      <c r="P134" s="295"/>
      <c r="Q134" s="297"/>
      <c r="R134" s="297"/>
      <c r="S134" s="297"/>
      <c r="T134" s="297"/>
      <c r="U134" s="297"/>
      <c r="V134" s="297"/>
      <c r="W134" s="297"/>
      <c r="X134" s="297"/>
      <c r="Y134" s="297"/>
    </row>
    <row r="135" spans="13:25" x14ac:dyDescent="0.2">
      <c r="M135" s="292"/>
      <c r="N135" s="315"/>
      <c r="O135" s="297"/>
      <c r="P135" s="295"/>
      <c r="Q135" s="297"/>
      <c r="R135" s="297"/>
      <c r="S135" s="297"/>
      <c r="T135" s="297"/>
      <c r="U135" s="297"/>
      <c r="V135" s="297"/>
      <c r="W135" s="297"/>
      <c r="X135" s="297"/>
      <c r="Y135" s="297"/>
    </row>
    <row r="136" spans="13:25" x14ac:dyDescent="0.2">
      <c r="M136" s="292"/>
      <c r="N136" s="315"/>
      <c r="O136" s="297"/>
      <c r="P136" s="295"/>
      <c r="Q136" s="297"/>
      <c r="R136" s="297"/>
      <c r="S136" s="297"/>
      <c r="T136" s="297"/>
      <c r="U136" s="297"/>
      <c r="V136" s="297"/>
      <c r="W136" s="297"/>
      <c r="X136" s="297"/>
      <c r="Y136" s="297"/>
    </row>
    <row r="137" spans="13:25" x14ac:dyDescent="0.2">
      <c r="M137" s="292"/>
      <c r="N137" s="315"/>
      <c r="O137" s="297"/>
      <c r="P137" s="295"/>
      <c r="Q137" s="297"/>
      <c r="R137" s="297"/>
      <c r="S137" s="297"/>
      <c r="T137" s="297"/>
      <c r="U137" s="297"/>
      <c r="V137" s="297"/>
      <c r="W137" s="297"/>
      <c r="X137" s="297"/>
      <c r="Y137" s="297"/>
    </row>
    <row r="138" spans="13:25" x14ac:dyDescent="0.2">
      <c r="M138" s="292"/>
      <c r="N138" s="315"/>
      <c r="O138" s="297"/>
      <c r="P138" s="295"/>
      <c r="Q138" s="297"/>
      <c r="R138" s="297"/>
      <c r="S138" s="297"/>
      <c r="T138" s="297"/>
      <c r="U138" s="297"/>
      <c r="V138" s="297"/>
      <c r="W138" s="297"/>
      <c r="X138" s="297"/>
      <c r="Y138" s="297"/>
    </row>
    <row r="139" spans="13:25" x14ac:dyDescent="0.2">
      <c r="M139" s="292"/>
      <c r="N139" s="315"/>
      <c r="O139" s="297"/>
      <c r="P139" s="295"/>
      <c r="Q139" s="297"/>
      <c r="R139" s="297"/>
      <c r="S139" s="297"/>
      <c r="T139" s="297"/>
      <c r="U139" s="297"/>
      <c r="V139" s="297"/>
      <c r="W139" s="297"/>
      <c r="X139" s="297"/>
      <c r="Y139" s="297"/>
    </row>
    <row r="140" spans="13:25" x14ac:dyDescent="0.2">
      <c r="M140" s="292"/>
      <c r="N140" s="315"/>
      <c r="O140" s="297"/>
      <c r="P140" s="295"/>
      <c r="Q140" s="297"/>
      <c r="R140" s="297"/>
      <c r="S140" s="297"/>
      <c r="T140" s="297"/>
      <c r="U140" s="297"/>
      <c r="V140" s="297"/>
      <c r="W140" s="297"/>
      <c r="X140" s="297"/>
      <c r="Y140" s="297"/>
    </row>
    <row r="141" spans="13:25" x14ac:dyDescent="0.2">
      <c r="M141" s="292"/>
      <c r="N141" s="315"/>
      <c r="O141" s="297"/>
      <c r="P141" s="295"/>
      <c r="Q141" s="297"/>
      <c r="R141" s="297"/>
      <c r="S141" s="297"/>
      <c r="T141" s="297"/>
      <c r="U141" s="297"/>
      <c r="V141" s="297"/>
      <c r="W141" s="297"/>
      <c r="X141" s="297"/>
      <c r="Y141" s="297"/>
    </row>
    <row r="142" spans="13:25" x14ac:dyDescent="0.2">
      <c r="M142" s="292"/>
      <c r="N142" s="315"/>
      <c r="O142" s="297"/>
      <c r="P142" s="295"/>
      <c r="Q142" s="297"/>
      <c r="R142" s="297"/>
      <c r="S142" s="297"/>
      <c r="T142" s="297"/>
      <c r="U142" s="297"/>
      <c r="V142" s="297"/>
      <c r="W142" s="297"/>
      <c r="X142" s="297"/>
      <c r="Y142" s="297"/>
    </row>
    <row r="143" spans="13:25" x14ac:dyDescent="0.2">
      <c r="M143" s="292"/>
      <c r="N143" s="315"/>
      <c r="O143" s="297"/>
      <c r="P143" s="295"/>
      <c r="Q143" s="297"/>
      <c r="R143" s="297"/>
      <c r="S143" s="297"/>
      <c r="T143" s="297"/>
      <c r="U143" s="297"/>
      <c r="V143" s="297"/>
      <c r="W143" s="297"/>
      <c r="X143" s="297"/>
      <c r="Y143" s="297"/>
    </row>
    <row r="144" spans="13:25" x14ac:dyDescent="0.2">
      <c r="M144" s="292"/>
      <c r="N144" s="315"/>
      <c r="O144" s="297"/>
      <c r="P144" s="295"/>
      <c r="Q144" s="297"/>
      <c r="R144" s="297"/>
      <c r="S144" s="297"/>
      <c r="T144" s="297"/>
      <c r="U144" s="297"/>
      <c r="V144" s="297"/>
      <c r="W144" s="297"/>
      <c r="X144" s="297"/>
      <c r="Y144" s="297"/>
    </row>
    <row r="145" spans="13:25" x14ac:dyDescent="0.2">
      <c r="M145" s="292"/>
      <c r="N145" s="315"/>
      <c r="O145" s="297"/>
      <c r="P145" s="295"/>
      <c r="Q145" s="297"/>
      <c r="R145" s="297"/>
      <c r="S145" s="297"/>
      <c r="T145" s="297"/>
      <c r="U145" s="297"/>
      <c r="V145" s="297"/>
      <c r="W145" s="297"/>
      <c r="X145" s="297"/>
      <c r="Y145" s="297"/>
    </row>
    <row r="146" spans="13:25" x14ac:dyDescent="0.2">
      <c r="M146" s="292"/>
      <c r="N146" s="315"/>
      <c r="O146" s="297"/>
      <c r="P146" s="295"/>
      <c r="Q146" s="297"/>
      <c r="R146" s="297"/>
      <c r="S146" s="297"/>
      <c r="T146" s="297"/>
      <c r="U146" s="297"/>
      <c r="V146" s="297"/>
      <c r="W146" s="297"/>
      <c r="X146" s="297"/>
      <c r="Y146" s="297"/>
    </row>
    <row r="147" spans="13:25" x14ac:dyDescent="0.2">
      <c r="M147" s="292"/>
      <c r="N147" s="315"/>
      <c r="O147" s="297"/>
      <c r="P147" s="295"/>
      <c r="Q147" s="297"/>
      <c r="R147" s="297"/>
      <c r="S147" s="297"/>
      <c r="T147" s="297"/>
      <c r="U147" s="297"/>
      <c r="V147" s="297"/>
      <c r="W147" s="297"/>
      <c r="X147" s="297"/>
      <c r="Y147" s="297"/>
    </row>
    <row r="148" spans="13:25" x14ac:dyDescent="0.2">
      <c r="M148" s="292"/>
      <c r="N148" s="315"/>
      <c r="O148" s="297"/>
      <c r="P148" s="295"/>
      <c r="Q148" s="297"/>
      <c r="R148" s="297"/>
      <c r="S148" s="297"/>
      <c r="T148" s="297"/>
      <c r="U148" s="297"/>
      <c r="V148" s="297"/>
      <c r="W148" s="297"/>
      <c r="X148" s="297"/>
      <c r="Y148" s="297"/>
    </row>
    <row r="149" spans="13:25" x14ac:dyDescent="0.2">
      <c r="M149" s="292"/>
      <c r="N149" s="315"/>
      <c r="O149" s="297"/>
      <c r="P149" s="295"/>
      <c r="Q149" s="297"/>
      <c r="R149" s="297"/>
      <c r="S149" s="297"/>
      <c r="T149" s="297"/>
      <c r="U149" s="297"/>
      <c r="V149" s="297"/>
      <c r="W149" s="297"/>
      <c r="X149" s="297"/>
      <c r="Y149" s="297"/>
    </row>
    <row r="150" spans="13:25" x14ac:dyDescent="0.2">
      <c r="M150" s="292"/>
      <c r="N150" s="315"/>
      <c r="O150" s="297"/>
      <c r="P150" s="295"/>
      <c r="Q150" s="297"/>
      <c r="R150" s="297"/>
      <c r="S150" s="297"/>
      <c r="T150" s="297"/>
      <c r="U150" s="297"/>
      <c r="V150" s="297"/>
      <c r="W150" s="297"/>
      <c r="X150" s="297"/>
      <c r="Y150" s="297"/>
    </row>
    <row r="151" spans="13:25" x14ac:dyDescent="0.2">
      <c r="M151" s="292"/>
      <c r="N151" s="315"/>
      <c r="O151" s="297"/>
      <c r="P151" s="295"/>
      <c r="Q151" s="297"/>
      <c r="R151" s="297"/>
      <c r="S151" s="297"/>
      <c r="T151" s="297"/>
      <c r="U151" s="297"/>
      <c r="V151" s="297"/>
      <c r="W151" s="297"/>
      <c r="X151" s="297"/>
      <c r="Y151" s="297"/>
    </row>
    <row r="152" spans="13:25" x14ac:dyDescent="0.2">
      <c r="M152" s="292"/>
      <c r="N152" s="315"/>
      <c r="O152" s="297"/>
      <c r="P152" s="295"/>
      <c r="Q152" s="297"/>
      <c r="R152" s="297"/>
      <c r="S152" s="297"/>
      <c r="T152" s="297"/>
      <c r="U152" s="297"/>
      <c r="V152" s="297"/>
      <c r="W152" s="297"/>
      <c r="X152" s="297"/>
      <c r="Y152" s="297"/>
    </row>
    <row r="153" spans="13:25" x14ac:dyDescent="0.2">
      <c r="M153" s="292"/>
      <c r="N153" s="315"/>
      <c r="O153" s="297"/>
      <c r="P153" s="295"/>
      <c r="Q153" s="297"/>
      <c r="R153" s="297"/>
      <c r="S153" s="297"/>
      <c r="T153" s="297"/>
      <c r="U153" s="297"/>
      <c r="V153" s="297"/>
      <c r="W153" s="297"/>
      <c r="X153" s="297"/>
      <c r="Y153" s="297"/>
    </row>
    <row r="154" spans="13:25" x14ac:dyDescent="0.2">
      <c r="M154" s="292"/>
      <c r="N154" s="315"/>
      <c r="O154" s="297"/>
      <c r="P154" s="295"/>
      <c r="Q154" s="297"/>
      <c r="R154" s="297"/>
      <c r="S154" s="297"/>
      <c r="T154" s="297"/>
      <c r="U154" s="297"/>
      <c r="V154" s="297"/>
      <c r="W154" s="297"/>
      <c r="X154" s="297"/>
      <c r="Y154" s="297"/>
    </row>
    <row r="155" spans="13:25" x14ac:dyDescent="0.2">
      <c r="M155" s="292"/>
      <c r="N155" s="315"/>
      <c r="O155" s="297"/>
      <c r="P155" s="295"/>
      <c r="Q155" s="297"/>
      <c r="R155" s="297"/>
      <c r="S155" s="297"/>
      <c r="T155" s="297"/>
      <c r="U155" s="297"/>
      <c r="V155" s="297"/>
      <c r="W155" s="297"/>
      <c r="X155" s="297"/>
      <c r="Y155" s="297"/>
    </row>
    <row r="156" spans="13:25" x14ac:dyDescent="0.2">
      <c r="M156" s="292"/>
      <c r="N156" s="315"/>
      <c r="O156" s="297"/>
      <c r="P156" s="295"/>
      <c r="Q156" s="297"/>
      <c r="R156" s="297"/>
      <c r="S156" s="297"/>
      <c r="T156" s="297"/>
      <c r="U156" s="297"/>
      <c r="V156" s="297"/>
      <c r="W156" s="297"/>
      <c r="X156" s="297"/>
      <c r="Y156" s="297"/>
    </row>
    <row r="157" spans="13:25" x14ac:dyDescent="0.2">
      <c r="M157" s="292"/>
      <c r="N157" s="315"/>
      <c r="O157" s="297"/>
      <c r="P157" s="295"/>
      <c r="Q157" s="297"/>
      <c r="R157" s="297"/>
      <c r="S157" s="297"/>
      <c r="T157" s="297"/>
      <c r="U157" s="297"/>
      <c r="V157" s="297"/>
      <c r="W157" s="297"/>
      <c r="X157" s="297"/>
      <c r="Y157" s="297"/>
    </row>
    <row r="158" spans="13:25" x14ac:dyDescent="0.2">
      <c r="M158" s="292"/>
      <c r="N158" s="315"/>
      <c r="O158" s="297"/>
      <c r="P158" s="295"/>
      <c r="Q158" s="297"/>
      <c r="R158" s="297"/>
      <c r="S158" s="297"/>
      <c r="T158" s="297"/>
      <c r="U158" s="297"/>
      <c r="V158" s="297"/>
      <c r="W158" s="297"/>
      <c r="X158" s="297"/>
      <c r="Y158" s="297"/>
    </row>
    <row r="159" spans="13:25" x14ac:dyDescent="0.2">
      <c r="M159" s="292"/>
      <c r="N159" s="315"/>
      <c r="O159" s="297"/>
      <c r="P159" s="295"/>
      <c r="Q159" s="297"/>
      <c r="R159" s="297"/>
      <c r="S159" s="297"/>
      <c r="T159" s="297"/>
      <c r="U159" s="297"/>
      <c r="V159" s="297"/>
      <c r="W159" s="297"/>
      <c r="X159" s="297"/>
      <c r="Y159" s="297"/>
    </row>
    <row r="160" spans="13:25" x14ac:dyDescent="0.2">
      <c r="M160" s="292"/>
      <c r="N160" s="315"/>
      <c r="O160" s="297"/>
      <c r="P160" s="295"/>
      <c r="Q160" s="297"/>
      <c r="R160" s="297"/>
      <c r="S160" s="297"/>
      <c r="T160" s="297"/>
      <c r="U160" s="297"/>
      <c r="V160" s="297"/>
      <c r="W160" s="297"/>
      <c r="X160" s="297"/>
      <c r="Y160" s="297"/>
    </row>
    <row r="161" spans="13:25" x14ac:dyDescent="0.2">
      <c r="M161" s="292"/>
      <c r="N161" s="315"/>
      <c r="O161" s="297"/>
      <c r="P161" s="295"/>
      <c r="Q161" s="297"/>
      <c r="R161" s="297"/>
      <c r="S161" s="297"/>
      <c r="T161" s="297"/>
      <c r="U161" s="297"/>
      <c r="V161" s="297"/>
      <c r="W161" s="297"/>
      <c r="X161" s="297"/>
      <c r="Y161" s="297"/>
    </row>
    <row r="162" spans="13:25" x14ac:dyDescent="0.2">
      <c r="M162" s="292"/>
      <c r="N162" s="315"/>
      <c r="O162" s="297"/>
      <c r="P162" s="295"/>
      <c r="Q162" s="297"/>
      <c r="R162" s="297"/>
      <c r="S162" s="297"/>
      <c r="T162" s="297"/>
      <c r="U162" s="297"/>
      <c r="V162" s="297"/>
      <c r="W162" s="297"/>
      <c r="X162" s="297"/>
      <c r="Y162" s="297"/>
    </row>
    <row r="163" spans="13:25" x14ac:dyDescent="0.2">
      <c r="M163" s="292"/>
      <c r="N163" s="315"/>
      <c r="O163" s="297"/>
      <c r="P163" s="295"/>
      <c r="Q163" s="297"/>
      <c r="R163" s="297"/>
      <c r="S163" s="297"/>
      <c r="T163" s="297"/>
      <c r="U163" s="297"/>
      <c r="V163" s="297"/>
      <c r="W163" s="297"/>
      <c r="X163" s="297"/>
      <c r="Y163" s="297"/>
    </row>
    <row r="164" spans="13:25" x14ac:dyDescent="0.2">
      <c r="M164" s="292"/>
      <c r="N164" s="315"/>
      <c r="O164" s="297"/>
      <c r="P164" s="295"/>
      <c r="Q164" s="297"/>
      <c r="R164" s="297"/>
      <c r="S164" s="297"/>
      <c r="T164" s="297"/>
      <c r="U164" s="297"/>
      <c r="V164" s="297"/>
      <c r="W164" s="297"/>
      <c r="X164" s="297"/>
      <c r="Y164" s="297"/>
    </row>
    <row r="165" spans="13:25" x14ac:dyDescent="0.2">
      <c r="M165" s="292"/>
      <c r="N165" s="315"/>
      <c r="O165" s="297"/>
      <c r="P165" s="295"/>
      <c r="Q165" s="297"/>
      <c r="R165" s="297"/>
      <c r="S165" s="297"/>
      <c r="T165" s="297"/>
      <c r="U165" s="297"/>
      <c r="V165" s="297"/>
      <c r="W165" s="297"/>
      <c r="X165" s="297"/>
      <c r="Y165" s="297"/>
    </row>
    <row r="166" spans="13:25" x14ac:dyDescent="0.2">
      <c r="M166" s="292"/>
      <c r="N166" s="315"/>
      <c r="O166" s="297"/>
      <c r="P166" s="295"/>
      <c r="Q166" s="297"/>
      <c r="R166" s="297"/>
      <c r="S166" s="297"/>
      <c r="T166" s="297"/>
      <c r="U166" s="297"/>
      <c r="V166" s="297"/>
      <c r="W166" s="297"/>
      <c r="X166" s="297"/>
      <c r="Y166" s="297"/>
    </row>
    <row r="167" spans="13:25" x14ac:dyDescent="0.2">
      <c r="M167" s="292"/>
      <c r="N167" s="315"/>
      <c r="O167" s="297"/>
      <c r="P167" s="295"/>
      <c r="Q167" s="297"/>
      <c r="R167" s="297"/>
      <c r="S167" s="297"/>
      <c r="T167" s="297"/>
      <c r="U167" s="297"/>
      <c r="V167" s="297"/>
      <c r="W167" s="297"/>
      <c r="X167" s="297"/>
      <c r="Y167" s="297"/>
    </row>
    <row r="168" spans="13:25" x14ac:dyDescent="0.2">
      <c r="M168" s="292"/>
      <c r="N168" s="315"/>
      <c r="O168" s="297"/>
      <c r="P168" s="295"/>
      <c r="Q168" s="297"/>
      <c r="R168" s="297"/>
      <c r="S168" s="297"/>
      <c r="T168" s="297"/>
      <c r="U168" s="297"/>
      <c r="V168" s="297"/>
      <c r="W168" s="297"/>
      <c r="X168" s="297"/>
      <c r="Y168" s="297"/>
    </row>
    <row r="169" spans="13:25" x14ac:dyDescent="0.2">
      <c r="M169" s="292"/>
      <c r="N169" s="315"/>
      <c r="O169" s="297"/>
      <c r="P169" s="295"/>
      <c r="Q169" s="297"/>
      <c r="R169" s="297"/>
      <c r="S169" s="297"/>
      <c r="T169" s="297"/>
      <c r="U169" s="297"/>
      <c r="V169" s="297"/>
      <c r="W169" s="297"/>
      <c r="X169" s="297"/>
      <c r="Y169" s="297"/>
    </row>
    <row r="170" spans="13:25" x14ac:dyDescent="0.2">
      <c r="M170" s="292"/>
      <c r="N170" s="315"/>
      <c r="O170" s="297"/>
      <c r="P170" s="295"/>
      <c r="Q170" s="297"/>
      <c r="R170" s="297"/>
      <c r="S170" s="297"/>
      <c r="T170" s="297"/>
      <c r="U170" s="297"/>
      <c r="V170" s="297"/>
      <c r="W170" s="297"/>
      <c r="X170" s="297"/>
      <c r="Y170" s="297"/>
    </row>
    <row r="171" spans="13:25" x14ac:dyDescent="0.2">
      <c r="M171" s="292"/>
      <c r="N171" s="315"/>
      <c r="O171" s="297"/>
      <c r="P171" s="295"/>
      <c r="Q171" s="297"/>
      <c r="R171" s="297"/>
      <c r="S171" s="297"/>
      <c r="T171" s="297"/>
      <c r="U171" s="297"/>
      <c r="V171" s="297"/>
      <c r="W171" s="297"/>
      <c r="X171" s="297"/>
      <c r="Y171" s="297"/>
    </row>
    <row r="172" spans="13:25" x14ac:dyDescent="0.2">
      <c r="M172" s="292"/>
      <c r="N172" s="315"/>
      <c r="O172" s="297"/>
      <c r="P172" s="295"/>
      <c r="Q172" s="297"/>
      <c r="R172" s="297"/>
      <c r="S172" s="297"/>
      <c r="T172" s="297"/>
      <c r="U172" s="297"/>
      <c r="V172" s="297"/>
      <c r="W172" s="297"/>
      <c r="X172" s="297"/>
      <c r="Y172" s="297"/>
    </row>
    <row r="173" spans="13:25" x14ac:dyDescent="0.2">
      <c r="M173" s="292"/>
      <c r="N173" s="315"/>
      <c r="O173" s="297"/>
      <c r="P173" s="295"/>
      <c r="Q173" s="297"/>
      <c r="R173" s="297"/>
      <c r="S173" s="297"/>
      <c r="T173" s="297"/>
      <c r="U173" s="297"/>
      <c r="V173" s="297"/>
      <c r="W173" s="297"/>
      <c r="X173" s="297"/>
      <c r="Y173" s="297"/>
    </row>
    <row r="174" spans="13:25" x14ac:dyDescent="0.2">
      <c r="M174" s="292"/>
      <c r="N174" s="315"/>
      <c r="O174" s="297"/>
      <c r="P174" s="295"/>
      <c r="Q174" s="297"/>
      <c r="R174" s="297"/>
      <c r="S174" s="297"/>
      <c r="T174" s="297"/>
      <c r="U174" s="297"/>
      <c r="V174" s="297"/>
      <c r="W174" s="297"/>
      <c r="X174" s="297"/>
      <c r="Y174" s="297"/>
    </row>
    <row r="175" spans="13:25" x14ac:dyDescent="0.2">
      <c r="M175" s="292"/>
      <c r="N175" s="315"/>
      <c r="O175" s="297"/>
      <c r="P175" s="295"/>
      <c r="Q175" s="297"/>
      <c r="R175" s="297"/>
      <c r="S175" s="297"/>
      <c r="T175" s="297"/>
      <c r="U175" s="297"/>
      <c r="V175" s="297"/>
      <c r="W175" s="297"/>
      <c r="X175" s="297"/>
      <c r="Y175" s="297"/>
    </row>
    <row r="176" spans="13:25" x14ac:dyDescent="0.2">
      <c r="M176" s="292"/>
      <c r="N176" s="315"/>
      <c r="O176" s="297"/>
      <c r="P176" s="295"/>
      <c r="Q176" s="297"/>
      <c r="R176" s="297"/>
      <c r="S176" s="297"/>
      <c r="T176" s="297"/>
      <c r="U176" s="297"/>
      <c r="V176" s="297"/>
      <c r="W176" s="297"/>
      <c r="X176" s="297"/>
      <c r="Y176" s="297"/>
    </row>
    <row r="177" spans="13:25" x14ac:dyDescent="0.2">
      <c r="M177" s="292"/>
      <c r="N177" s="315"/>
      <c r="O177" s="297"/>
      <c r="P177" s="295"/>
      <c r="Q177" s="297"/>
      <c r="R177" s="297"/>
      <c r="S177" s="297"/>
      <c r="T177" s="297"/>
      <c r="U177" s="297"/>
      <c r="V177" s="297"/>
      <c r="W177" s="297"/>
      <c r="X177" s="297"/>
      <c r="Y177" s="297"/>
    </row>
    <row r="178" spans="13:25" x14ac:dyDescent="0.2">
      <c r="M178" s="292"/>
      <c r="N178" s="315"/>
      <c r="O178" s="297"/>
      <c r="P178" s="295"/>
      <c r="Q178" s="297"/>
      <c r="R178" s="297"/>
      <c r="S178" s="297"/>
      <c r="T178" s="297"/>
      <c r="U178" s="297"/>
      <c r="V178" s="297"/>
      <c r="W178" s="297"/>
      <c r="X178" s="297"/>
      <c r="Y178" s="297"/>
    </row>
    <row r="179" spans="13:25" x14ac:dyDescent="0.2">
      <c r="M179" s="292"/>
      <c r="N179" s="315"/>
      <c r="O179" s="297"/>
      <c r="P179" s="295"/>
      <c r="Q179" s="297"/>
      <c r="R179" s="297"/>
      <c r="S179" s="297"/>
      <c r="T179" s="297"/>
      <c r="U179" s="297"/>
      <c r="V179" s="297"/>
      <c r="W179" s="297"/>
      <c r="X179" s="297"/>
      <c r="Y179" s="297"/>
    </row>
    <row r="180" spans="13:25" x14ac:dyDescent="0.2">
      <c r="M180" s="292"/>
      <c r="N180" s="315"/>
      <c r="O180" s="297"/>
      <c r="P180" s="295"/>
      <c r="Q180" s="297"/>
      <c r="R180" s="297"/>
      <c r="S180" s="297"/>
      <c r="T180" s="297"/>
      <c r="U180" s="297"/>
      <c r="V180" s="297"/>
      <c r="W180" s="297"/>
      <c r="X180" s="297"/>
      <c r="Y180" s="297"/>
    </row>
    <row r="181" spans="13:25" x14ac:dyDescent="0.2">
      <c r="M181" s="292"/>
      <c r="N181" s="315"/>
      <c r="O181" s="297"/>
      <c r="P181" s="295"/>
      <c r="Q181" s="297"/>
      <c r="R181" s="297"/>
      <c r="S181" s="297"/>
      <c r="T181" s="297"/>
      <c r="U181" s="297"/>
      <c r="V181" s="297"/>
      <c r="W181" s="297"/>
      <c r="X181" s="297"/>
      <c r="Y181" s="297"/>
    </row>
    <row r="182" spans="13:25" x14ac:dyDescent="0.2">
      <c r="M182" s="292"/>
      <c r="N182" s="315"/>
      <c r="O182" s="297"/>
      <c r="P182" s="295"/>
      <c r="Q182" s="297"/>
      <c r="R182" s="297"/>
      <c r="S182" s="297"/>
      <c r="T182" s="297"/>
      <c r="U182" s="297"/>
      <c r="V182" s="297"/>
      <c r="W182" s="297"/>
      <c r="X182" s="297"/>
      <c r="Y182" s="297"/>
    </row>
    <row r="183" spans="13:25" x14ac:dyDescent="0.2">
      <c r="M183" s="292"/>
      <c r="N183" s="315"/>
      <c r="O183" s="297"/>
      <c r="P183" s="295"/>
      <c r="Q183" s="297"/>
      <c r="R183" s="297"/>
      <c r="S183" s="297"/>
      <c r="T183" s="297"/>
      <c r="U183" s="297"/>
      <c r="V183" s="297"/>
      <c r="W183" s="297"/>
      <c r="X183" s="297"/>
      <c r="Y183" s="297"/>
    </row>
    <row r="184" spans="13:25" x14ac:dyDescent="0.2">
      <c r="M184" s="292"/>
      <c r="N184" s="315"/>
      <c r="O184" s="297"/>
      <c r="P184" s="295"/>
      <c r="Q184" s="297"/>
      <c r="R184" s="297"/>
      <c r="S184" s="297"/>
      <c r="T184" s="297"/>
      <c r="U184" s="297"/>
      <c r="V184" s="297"/>
      <c r="W184" s="297"/>
      <c r="X184" s="297"/>
      <c r="Y184" s="297"/>
    </row>
    <row r="185" spans="13:25" x14ac:dyDescent="0.2">
      <c r="M185" s="292"/>
      <c r="N185" s="315"/>
      <c r="O185" s="297"/>
      <c r="P185" s="295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3:25" x14ac:dyDescent="0.2">
      <c r="M186" s="292"/>
      <c r="N186" s="315"/>
      <c r="O186" s="297"/>
      <c r="P186" s="295"/>
      <c r="Q186" s="297"/>
      <c r="R186" s="297"/>
      <c r="S186" s="297"/>
      <c r="T186" s="297"/>
      <c r="U186" s="297"/>
      <c r="V186" s="297"/>
      <c r="W186" s="297"/>
      <c r="X186" s="297"/>
      <c r="Y186" s="297"/>
    </row>
    <row r="187" spans="13:25" x14ac:dyDescent="0.2">
      <c r="M187" s="292"/>
      <c r="N187" s="315"/>
      <c r="O187" s="297"/>
      <c r="P187" s="295"/>
      <c r="Q187" s="297"/>
      <c r="R187" s="297"/>
      <c r="S187" s="297"/>
      <c r="T187" s="297"/>
      <c r="U187" s="297"/>
      <c r="V187" s="297"/>
      <c r="W187" s="297"/>
      <c r="X187" s="297"/>
      <c r="Y187" s="297"/>
    </row>
    <row r="188" spans="13:25" x14ac:dyDescent="0.2">
      <c r="M188" s="292"/>
      <c r="N188" s="315"/>
      <c r="O188" s="297"/>
      <c r="P188" s="295"/>
      <c r="Q188" s="297"/>
      <c r="R188" s="297"/>
      <c r="S188" s="297"/>
      <c r="T188" s="297"/>
      <c r="U188" s="297"/>
      <c r="V188" s="297"/>
      <c r="W188" s="297"/>
      <c r="X188" s="297"/>
      <c r="Y188" s="297"/>
    </row>
    <row r="189" spans="13:25" x14ac:dyDescent="0.2">
      <c r="M189" s="292"/>
      <c r="N189" s="315"/>
      <c r="O189" s="297"/>
      <c r="P189" s="295"/>
      <c r="Q189" s="297"/>
      <c r="R189" s="297"/>
      <c r="S189" s="297"/>
      <c r="T189" s="297"/>
      <c r="U189" s="297"/>
      <c r="V189" s="297"/>
      <c r="W189" s="297"/>
      <c r="X189" s="297"/>
      <c r="Y189" s="297"/>
    </row>
    <row r="190" spans="13:25" x14ac:dyDescent="0.2">
      <c r="M190" s="292"/>
      <c r="N190" s="315"/>
      <c r="O190" s="297"/>
      <c r="P190" s="295"/>
      <c r="Q190" s="297"/>
      <c r="R190" s="297"/>
      <c r="S190" s="297"/>
      <c r="T190" s="297"/>
      <c r="U190" s="297"/>
      <c r="V190" s="297"/>
      <c r="W190" s="297"/>
      <c r="X190" s="297"/>
      <c r="Y190" s="297"/>
    </row>
    <row r="191" spans="13:25" x14ac:dyDescent="0.2">
      <c r="M191" s="292"/>
      <c r="N191" s="315"/>
      <c r="O191" s="297"/>
      <c r="P191" s="295"/>
      <c r="Q191" s="297"/>
      <c r="R191" s="297"/>
      <c r="S191" s="297"/>
      <c r="T191" s="297"/>
      <c r="U191" s="297"/>
      <c r="V191" s="297"/>
      <c r="W191" s="297"/>
      <c r="X191" s="297"/>
      <c r="Y191" s="297"/>
    </row>
    <row r="192" spans="13:25" x14ac:dyDescent="0.2">
      <c r="M192" s="292"/>
      <c r="N192" s="315"/>
      <c r="O192" s="297"/>
      <c r="P192" s="295"/>
      <c r="Q192" s="297"/>
      <c r="R192" s="297"/>
      <c r="S192" s="297"/>
      <c r="T192" s="297"/>
      <c r="U192" s="297"/>
      <c r="V192" s="297"/>
      <c r="W192" s="297"/>
      <c r="X192" s="297"/>
      <c r="Y192" s="297"/>
    </row>
    <row r="193" spans="13:25" x14ac:dyDescent="0.2">
      <c r="M193" s="292"/>
      <c r="N193" s="315"/>
      <c r="O193" s="297"/>
      <c r="P193" s="295"/>
      <c r="Q193" s="297"/>
      <c r="R193" s="297"/>
      <c r="S193" s="297"/>
      <c r="T193" s="297"/>
      <c r="U193" s="297"/>
      <c r="V193" s="297"/>
      <c r="W193" s="297"/>
      <c r="X193" s="297"/>
      <c r="Y193" s="297"/>
    </row>
    <row r="194" spans="13:25" x14ac:dyDescent="0.2">
      <c r="M194" s="292"/>
      <c r="N194" s="315"/>
      <c r="O194" s="297"/>
      <c r="P194" s="295"/>
      <c r="Q194" s="297"/>
      <c r="R194" s="297"/>
      <c r="S194" s="297"/>
      <c r="T194" s="297"/>
      <c r="U194" s="297"/>
      <c r="V194" s="297"/>
      <c r="W194" s="297"/>
      <c r="X194" s="297"/>
      <c r="Y194" s="297"/>
    </row>
    <row r="195" spans="13:25" x14ac:dyDescent="0.2">
      <c r="M195" s="292"/>
      <c r="N195" s="315"/>
      <c r="O195" s="297"/>
      <c r="P195" s="295"/>
      <c r="Q195" s="297"/>
      <c r="R195" s="297"/>
      <c r="S195" s="297"/>
      <c r="T195" s="297"/>
      <c r="U195" s="297"/>
      <c r="V195" s="297"/>
      <c r="W195" s="297"/>
      <c r="X195" s="297"/>
      <c r="Y195" s="297"/>
    </row>
    <row r="196" spans="13:25" x14ac:dyDescent="0.2">
      <c r="M196" s="292"/>
      <c r="N196" s="315"/>
      <c r="O196" s="297"/>
      <c r="P196" s="295"/>
      <c r="Q196" s="297"/>
      <c r="R196" s="297"/>
      <c r="S196" s="297"/>
      <c r="T196" s="297"/>
      <c r="U196" s="297"/>
      <c r="V196" s="297"/>
      <c r="W196" s="297"/>
      <c r="X196" s="297"/>
      <c r="Y196" s="297"/>
    </row>
    <row r="197" spans="13:25" x14ac:dyDescent="0.2">
      <c r="M197" s="292"/>
      <c r="N197" s="315"/>
      <c r="O197" s="297"/>
      <c r="P197" s="295"/>
      <c r="Q197" s="297"/>
      <c r="R197" s="297"/>
      <c r="S197" s="297"/>
      <c r="T197" s="297"/>
      <c r="U197" s="297"/>
      <c r="V197" s="297"/>
      <c r="W197" s="297"/>
      <c r="X197" s="297"/>
      <c r="Y197" s="297"/>
    </row>
    <row r="198" spans="13:25" x14ac:dyDescent="0.2">
      <c r="M198" s="292"/>
      <c r="N198" s="315"/>
      <c r="O198" s="297"/>
      <c r="P198" s="295"/>
      <c r="Q198" s="297"/>
      <c r="R198" s="297"/>
      <c r="S198" s="297"/>
      <c r="T198" s="297"/>
      <c r="U198" s="297"/>
      <c r="V198" s="297"/>
      <c r="W198" s="297"/>
      <c r="X198" s="297"/>
      <c r="Y198" s="297"/>
    </row>
    <row r="199" spans="13:25" x14ac:dyDescent="0.2">
      <c r="M199" s="292"/>
      <c r="N199" s="315"/>
      <c r="O199" s="297"/>
      <c r="P199" s="295"/>
      <c r="Q199" s="297"/>
      <c r="R199" s="297"/>
      <c r="S199" s="297"/>
      <c r="T199" s="297"/>
      <c r="U199" s="297"/>
      <c r="V199" s="297"/>
      <c r="W199" s="297"/>
      <c r="X199" s="297"/>
      <c r="Y199" s="297"/>
    </row>
    <row r="200" spans="13:25" x14ac:dyDescent="0.2">
      <c r="M200" s="292"/>
      <c r="N200" s="315"/>
      <c r="O200" s="297"/>
      <c r="P200" s="295"/>
      <c r="Q200" s="297"/>
      <c r="R200" s="297"/>
      <c r="S200" s="297"/>
      <c r="T200" s="297"/>
      <c r="U200" s="297"/>
      <c r="V200" s="297"/>
      <c r="W200" s="297"/>
      <c r="X200" s="297"/>
      <c r="Y200" s="297"/>
    </row>
    <row r="201" spans="13:25" x14ac:dyDescent="0.2">
      <c r="M201" s="292"/>
      <c r="N201" s="315"/>
      <c r="O201" s="297"/>
      <c r="P201" s="295"/>
      <c r="Q201" s="297"/>
      <c r="R201" s="297"/>
      <c r="S201" s="297"/>
      <c r="T201" s="297"/>
      <c r="U201" s="297"/>
      <c r="V201" s="297"/>
      <c r="W201" s="297"/>
      <c r="X201" s="297"/>
      <c r="Y201" s="297"/>
    </row>
    <row r="202" spans="13:25" x14ac:dyDescent="0.2">
      <c r="M202" s="292"/>
      <c r="N202" s="315"/>
      <c r="O202" s="297"/>
      <c r="P202" s="295"/>
      <c r="Q202" s="297"/>
      <c r="R202" s="297"/>
      <c r="S202" s="297"/>
      <c r="T202" s="297"/>
      <c r="U202" s="297"/>
      <c r="V202" s="297"/>
      <c r="W202" s="297"/>
      <c r="X202" s="297"/>
      <c r="Y202" s="297"/>
    </row>
    <row r="203" spans="13:25" x14ac:dyDescent="0.2">
      <c r="M203" s="292"/>
      <c r="N203" s="315"/>
      <c r="O203" s="297"/>
      <c r="P203" s="295"/>
      <c r="Q203" s="297"/>
      <c r="R203" s="297"/>
      <c r="S203" s="297"/>
      <c r="T203" s="297"/>
      <c r="U203" s="297"/>
      <c r="V203" s="297"/>
      <c r="W203" s="297"/>
      <c r="X203" s="297"/>
      <c r="Y203" s="297"/>
    </row>
    <row r="204" spans="13:25" x14ac:dyDescent="0.2">
      <c r="M204" s="292"/>
      <c r="N204" s="315"/>
      <c r="O204" s="297"/>
      <c r="P204" s="295"/>
      <c r="Q204" s="297"/>
      <c r="R204" s="297"/>
      <c r="S204" s="297"/>
      <c r="T204" s="297"/>
      <c r="U204" s="297"/>
      <c r="V204" s="297"/>
      <c r="W204" s="297"/>
      <c r="X204" s="297"/>
      <c r="Y204" s="297"/>
    </row>
    <row r="205" spans="13:25" x14ac:dyDescent="0.2">
      <c r="M205" s="292"/>
      <c r="N205" s="315"/>
      <c r="O205" s="297"/>
      <c r="P205" s="295"/>
      <c r="Q205" s="297"/>
      <c r="R205" s="297"/>
      <c r="S205" s="297"/>
      <c r="T205" s="297"/>
      <c r="U205" s="297"/>
      <c r="V205" s="297"/>
      <c r="W205" s="297"/>
      <c r="X205" s="297"/>
      <c r="Y205" s="297"/>
    </row>
    <row r="206" spans="13:25" x14ac:dyDescent="0.2">
      <c r="M206" s="292"/>
      <c r="N206" s="315"/>
      <c r="O206" s="297"/>
      <c r="P206" s="295"/>
      <c r="Q206" s="297"/>
      <c r="R206" s="297"/>
      <c r="S206" s="297"/>
      <c r="T206" s="297"/>
      <c r="U206" s="297"/>
      <c r="V206" s="297"/>
      <c r="W206" s="297"/>
      <c r="X206" s="297"/>
      <c r="Y206" s="297"/>
    </row>
    <row r="207" spans="13:25" x14ac:dyDescent="0.2">
      <c r="M207" s="292"/>
      <c r="N207" s="315"/>
      <c r="O207" s="297"/>
      <c r="P207" s="295"/>
      <c r="Q207" s="297"/>
      <c r="R207" s="297"/>
      <c r="S207" s="297"/>
      <c r="T207" s="297"/>
      <c r="U207" s="297"/>
      <c r="V207" s="297"/>
      <c r="W207" s="297"/>
      <c r="X207" s="297"/>
      <c r="Y207" s="297"/>
    </row>
    <row r="208" spans="13:25" x14ac:dyDescent="0.2">
      <c r="M208" s="292"/>
      <c r="N208" s="315"/>
      <c r="O208" s="297"/>
      <c r="P208" s="295"/>
      <c r="Q208" s="297"/>
      <c r="R208" s="297"/>
      <c r="S208" s="297"/>
      <c r="T208" s="297"/>
      <c r="U208" s="297"/>
      <c r="V208" s="297"/>
      <c r="W208" s="297"/>
      <c r="X208" s="297"/>
      <c r="Y208" s="297"/>
    </row>
    <row r="209" spans="13:25" x14ac:dyDescent="0.2">
      <c r="M209" s="292"/>
      <c r="N209" s="315"/>
      <c r="O209" s="297"/>
      <c r="P209" s="295"/>
      <c r="Q209" s="297"/>
      <c r="R209" s="297"/>
      <c r="S209" s="297"/>
      <c r="T209" s="297"/>
      <c r="U209" s="297"/>
      <c r="V209" s="297"/>
      <c r="W209" s="297"/>
      <c r="X209" s="297"/>
      <c r="Y209" s="297"/>
    </row>
    <row r="210" spans="13:25" x14ac:dyDescent="0.2">
      <c r="M210" s="292"/>
      <c r="N210" s="315"/>
      <c r="O210" s="297"/>
      <c r="P210" s="295"/>
      <c r="Q210" s="297"/>
      <c r="R210" s="297"/>
      <c r="S210" s="297"/>
      <c r="T210" s="297"/>
      <c r="U210" s="297"/>
      <c r="V210" s="297"/>
      <c r="W210" s="297"/>
      <c r="X210" s="297"/>
      <c r="Y210" s="297"/>
    </row>
    <row r="211" spans="13:25" x14ac:dyDescent="0.2">
      <c r="M211" s="292"/>
      <c r="N211" s="315"/>
      <c r="O211" s="297"/>
      <c r="P211" s="295"/>
      <c r="Q211" s="297"/>
      <c r="R211" s="297"/>
      <c r="S211" s="297"/>
      <c r="T211" s="297"/>
      <c r="U211" s="297"/>
      <c r="V211" s="297"/>
      <c r="W211" s="297"/>
      <c r="X211" s="297"/>
      <c r="Y211" s="297"/>
    </row>
    <row r="212" spans="13:25" x14ac:dyDescent="0.2">
      <c r="M212" s="292"/>
      <c r="N212" s="315"/>
      <c r="O212" s="297"/>
      <c r="P212" s="295"/>
      <c r="Q212" s="297"/>
      <c r="R212" s="297"/>
      <c r="S212" s="297"/>
      <c r="T212" s="297"/>
      <c r="U212" s="297"/>
      <c r="V212" s="297"/>
      <c r="W212" s="297"/>
      <c r="X212" s="297"/>
      <c r="Y212" s="297"/>
    </row>
    <row r="213" spans="13:25" x14ac:dyDescent="0.2">
      <c r="M213" s="292"/>
      <c r="N213" s="315"/>
      <c r="O213" s="297"/>
      <c r="P213" s="295"/>
      <c r="Q213" s="297"/>
      <c r="R213" s="297"/>
      <c r="S213" s="297"/>
      <c r="T213" s="297"/>
      <c r="U213" s="297"/>
      <c r="V213" s="297"/>
      <c r="W213" s="297"/>
      <c r="X213" s="297"/>
      <c r="Y213" s="297"/>
    </row>
    <row r="214" spans="13:25" x14ac:dyDescent="0.2">
      <c r="M214" s="292"/>
      <c r="N214" s="315"/>
      <c r="O214" s="297"/>
      <c r="P214" s="295"/>
      <c r="Q214" s="297"/>
      <c r="R214" s="297"/>
      <c r="S214" s="297"/>
      <c r="T214" s="297"/>
      <c r="U214" s="297"/>
      <c r="V214" s="297"/>
      <c r="W214" s="297"/>
      <c r="X214" s="297"/>
      <c r="Y214" s="297"/>
    </row>
    <row r="215" spans="13:25" x14ac:dyDescent="0.2">
      <c r="M215" s="292"/>
      <c r="N215" s="315"/>
      <c r="O215" s="297"/>
      <c r="P215" s="295"/>
      <c r="Q215" s="297"/>
      <c r="R215" s="297"/>
      <c r="S215" s="297"/>
      <c r="T215" s="297"/>
      <c r="U215" s="297"/>
      <c r="V215" s="297"/>
      <c r="W215" s="297"/>
      <c r="X215" s="297"/>
      <c r="Y215" s="297"/>
    </row>
    <row r="216" spans="13:25" x14ac:dyDescent="0.2">
      <c r="M216" s="292"/>
      <c r="N216" s="315"/>
      <c r="O216" s="297"/>
      <c r="P216" s="295"/>
      <c r="Q216" s="297"/>
      <c r="R216" s="297"/>
      <c r="S216" s="297"/>
      <c r="T216" s="297"/>
      <c r="U216" s="297"/>
      <c r="V216" s="297"/>
      <c r="W216" s="297"/>
      <c r="X216" s="297"/>
      <c r="Y216" s="297"/>
    </row>
    <row r="217" spans="13:25" x14ac:dyDescent="0.2">
      <c r="M217" s="292"/>
      <c r="N217" s="315"/>
      <c r="O217" s="297"/>
      <c r="P217" s="295"/>
      <c r="Q217" s="297"/>
      <c r="R217" s="297"/>
      <c r="S217" s="297"/>
      <c r="T217" s="297"/>
      <c r="U217" s="297"/>
      <c r="V217" s="297"/>
      <c r="W217" s="297"/>
      <c r="X217" s="297"/>
      <c r="Y217" s="297"/>
    </row>
    <row r="218" spans="13:25" x14ac:dyDescent="0.2">
      <c r="M218" s="292"/>
      <c r="N218" s="315"/>
      <c r="O218" s="297"/>
      <c r="P218" s="295"/>
      <c r="Q218" s="297"/>
      <c r="R218" s="297"/>
      <c r="S218" s="297"/>
      <c r="T218" s="297"/>
      <c r="U218" s="297"/>
      <c r="V218" s="297"/>
      <c r="W218" s="297"/>
      <c r="X218" s="297"/>
      <c r="Y218" s="297"/>
    </row>
    <row r="219" spans="13:25" x14ac:dyDescent="0.2">
      <c r="M219" s="292"/>
      <c r="N219" s="315"/>
      <c r="O219" s="297"/>
      <c r="P219" s="295"/>
      <c r="Q219" s="297"/>
      <c r="R219" s="297"/>
      <c r="S219" s="297"/>
      <c r="T219" s="297"/>
      <c r="U219" s="297"/>
      <c r="V219" s="297"/>
      <c r="W219" s="297"/>
      <c r="X219" s="297"/>
      <c r="Y219" s="297"/>
    </row>
    <row r="220" spans="13:25" x14ac:dyDescent="0.2">
      <c r="M220" s="292"/>
      <c r="N220" s="315"/>
      <c r="O220" s="297"/>
      <c r="P220" s="295"/>
      <c r="Q220" s="297"/>
      <c r="R220" s="297"/>
      <c r="S220" s="297"/>
      <c r="T220" s="297"/>
      <c r="U220" s="297"/>
      <c r="V220" s="297"/>
      <c r="W220" s="297"/>
      <c r="X220" s="297"/>
      <c r="Y220" s="297"/>
    </row>
    <row r="221" spans="13:25" x14ac:dyDescent="0.2">
      <c r="M221" s="292"/>
      <c r="N221" s="315"/>
      <c r="O221" s="297"/>
      <c r="P221" s="295"/>
      <c r="Q221" s="297"/>
      <c r="R221" s="297"/>
      <c r="S221" s="297"/>
      <c r="T221" s="297"/>
      <c r="U221" s="297"/>
      <c r="V221" s="297"/>
      <c r="W221" s="297"/>
      <c r="X221" s="297"/>
      <c r="Y221" s="297"/>
    </row>
    <row r="222" spans="13:25" x14ac:dyDescent="0.2">
      <c r="M222" s="292"/>
      <c r="N222" s="315"/>
      <c r="O222" s="297"/>
      <c r="P222" s="295"/>
      <c r="Q222" s="297"/>
      <c r="R222" s="297"/>
      <c r="S222" s="297"/>
      <c r="T222" s="297"/>
      <c r="U222" s="297"/>
      <c r="V222" s="297"/>
      <c r="W222" s="297"/>
      <c r="X222" s="297"/>
      <c r="Y222" s="297"/>
    </row>
    <row r="223" spans="13:25" x14ac:dyDescent="0.2">
      <c r="M223" s="292"/>
      <c r="N223" s="315"/>
      <c r="O223" s="297"/>
      <c r="P223" s="295"/>
      <c r="Q223" s="297"/>
      <c r="R223" s="297"/>
      <c r="S223" s="297"/>
      <c r="T223" s="297"/>
      <c r="U223" s="297"/>
      <c r="V223" s="297"/>
      <c r="W223" s="297"/>
      <c r="X223" s="297"/>
      <c r="Y223" s="297"/>
    </row>
    <row r="224" spans="13:25" x14ac:dyDescent="0.2">
      <c r="M224" s="292"/>
      <c r="N224" s="315"/>
      <c r="O224" s="297"/>
      <c r="P224" s="295"/>
      <c r="Q224" s="297"/>
      <c r="R224" s="297"/>
      <c r="S224" s="297"/>
      <c r="T224" s="297"/>
      <c r="U224" s="297"/>
      <c r="V224" s="297"/>
      <c r="W224" s="297"/>
      <c r="X224" s="297"/>
      <c r="Y224" s="297"/>
    </row>
    <row r="225" spans="13:25" x14ac:dyDescent="0.2">
      <c r="M225" s="292"/>
      <c r="N225" s="315"/>
      <c r="O225" s="297"/>
      <c r="P225" s="295"/>
      <c r="Q225" s="297"/>
      <c r="R225" s="297"/>
      <c r="S225" s="297"/>
      <c r="T225" s="297"/>
      <c r="U225" s="297"/>
      <c r="V225" s="297"/>
      <c r="W225" s="297"/>
      <c r="X225" s="297"/>
      <c r="Y225" s="297"/>
    </row>
    <row r="226" spans="13:25" x14ac:dyDescent="0.2">
      <c r="M226" s="292"/>
      <c r="N226" s="315"/>
      <c r="O226" s="297"/>
      <c r="P226" s="295"/>
      <c r="Q226" s="297"/>
      <c r="R226" s="297"/>
      <c r="S226" s="297"/>
      <c r="T226" s="297"/>
      <c r="U226" s="297"/>
      <c r="V226" s="297"/>
      <c r="W226" s="297"/>
      <c r="X226" s="297"/>
      <c r="Y226" s="297"/>
    </row>
    <row r="227" spans="13:25" x14ac:dyDescent="0.2">
      <c r="M227" s="292"/>
      <c r="N227" s="315"/>
      <c r="O227" s="297"/>
      <c r="P227" s="295"/>
      <c r="Q227" s="297"/>
      <c r="R227" s="297"/>
      <c r="S227" s="297"/>
      <c r="T227" s="297"/>
      <c r="U227" s="297"/>
      <c r="V227" s="297"/>
      <c r="W227" s="297"/>
      <c r="X227" s="297"/>
      <c r="Y227" s="297"/>
    </row>
    <row r="228" spans="13:25" x14ac:dyDescent="0.2">
      <c r="M228" s="292"/>
      <c r="N228" s="315"/>
      <c r="O228" s="297"/>
      <c r="P228" s="295"/>
      <c r="Q228" s="297"/>
      <c r="R228" s="297"/>
      <c r="S228" s="297"/>
      <c r="T228" s="297"/>
      <c r="U228" s="297"/>
      <c r="V228" s="297"/>
      <c r="W228" s="297"/>
      <c r="X228" s="297"/>
      <c r="Y228" s="297"/>
    </row>
    <row r="229" spans="13:25" x14ac:dyDescent="0.2">
      <c r="M229" s="292"/>
      <c r="N229" s="315"/>
      <c r="O229" s="297"/>
      <c r="P229" s="295"/>
      <c r="Q229" s="297"/>
      <c r="R229" s="297"/>
      <c r="S229" s="297"/>
      <c r="T229" s="297"/>
      <c r="U229" s="297"/>
      <c r="V229" s="297"/>
      <c r="W229" s="297"/>
      <c r="X229" s="297"/>
      <c r="Y229" s="297"/>
    </row>
    <row r="230" spans="13:25" x14ac:dyDescent="0.2">
      <c r="M230" s="292"/>
      <c r="N230" s="315"/>
      <c r="O230" s="297"/>
      <c r="P230" s="295"/>
      <c r="Q230" s="297"/>
      <c r="R230" s="297"/>
      <c r="S230" s="297"/>
      <c r="T230" s="297"/>
      <c r="U230" s="297"/>
      <c r="V230" s="297"/>
      <c r="W230" s="297"/>
      <c r="X230" s="297"/>
      <c r="Y230" s="297"/>
    </row>
    <row r="231" spans="13:25" x14ac:dyDescent="0.2">
      <c r="M231" s="292"/>
      <c r="N231" s="315"/>
      <c r="O231" s="297"/>
      <c r="P231" s="295"/>
      <c r="Q231" s="297"/>
      <c r="R231" s="297"/>
      <c r="S231" s="297"/>
      <c r="T231" s="297"/>
      <c r="U231" s="297"/>
      <c r="V231" s="297"/>
      <c r="W231" s="297"/>
      <c r="X231" s="297"/>
      <c r="Y231" s="297"/>
    </row>
    <row r="232" spans="13:25" x14ac:dyDescent="0.2">
      <c r="M232" s="292"/>
      <c r="N232" s="315"/>
      <c r="O232" s="297"/>
      <c r="P232" s="295"/>
      <c r="Q232" s="297"/>
      <c r="R232" s="297"/>
      <c r="S232" s="297"/>
      <c r="T232" s="297"/>
      <c r="U232" s="297"/>
      <c r="V232" s="297"/>
      <c r="W232" s="297"/>
      <c r="X232" s="297"/>
      <c r="Y232" s="297"/>
    </row>
    <row r="233" spans="13:25" x14ac:dyDescent="0.2">
      <c r="M233" s="292"/>
      <c r="N233" s="315"/>
      <c r="O233" s="297"/>
      <c r="P233" s="295"/>
      <c r="Q233" s="297"/>
      <c r="R233" s="297"/>
      <c r="S233" s="297"/>
      <c r="T233" s="297"/>
      <c r="U233" s="297"/>
      <c r="V233" s="297"/>
      <c r="W233" s="297"/>
      <c r="X233" s="297"/>
      <c r="Y233" s="297"/>
    </row>
    <row r="234" spans="13:25" x14ac:dyDescent="0.2">
      <c r="M234" s="292"/>
      <c r="N234" s="315"/>
      <c r="O234" s="297"/>
      <c r="P234" s="295"/>
      <c r="Q234" s="297"/>
      <c r="R234" s="297"/>
      <c r="S234" s="297"/>
      <c r="T234" s="297"/>
      <c r="U234" s="297"/>
      <c r="V234" s="297"/>
      <c r="W234" s="297"/>
      <c r="X234" s="297"/>
      <c r="Y234" s="297"/>
    </row>
    <row r="235" spans="13:25" x14ac:dyDescent="0.2">
      <c r="M235" s="292"/>
      <c r="N235" s="315"/>
      <c r="O235" s="297"/>
      <c r="P235" s="295"/>
      <c r="Q235" s="297"/>
      <c r="R235" s="297"/>
      <c r="S235" s="297"/>
      <c r="T235" s="297"/>
      <c r="U235" s="297"/>
      <c r="V235" s="297"/>
      <c r="W235" s="297"/>
      <c r="X235" s="297"/>
      <c r="Y235" s="297"/>
    </row>
    <row r="236" spans="13:25" x14ac:dyDescent="0.2">
      <c r="M236" s="292"/>
      <c r="N236" s="315"/>
      <c r="O236" s="297"/>
      <c r="P236" s="295"/>
      <c r="Q236" s="297"/>
      <c r="R236" s="297"/>
      <c r="S236" s="297"/>
      <c r="T236" s="297"/>
      <c r="U236" s="297"/>
      <c r="V236" s="297"/>
      <c r="W236" s="297"/>
      <c r="X236" s="297"/>
      <c r="Y236" s="297"/>
    </row>
    <row r="237" spans="13:25" x14ac:dyDescent="0.2">
      <c r="M237" s="292"/>
      <c r="N237" s="315"/>
      <c r="O237" s="297"/>
      <c r="P237" s="295"/>
      <c r="Q237" s="297"/>
      <c r="R237" s="297"/>
      <c r="S237" s="297"/>
      <c r="T237" s="297"/>
      <c r="U237" s="297"/>
      <c r="V237" s="297"/>
      <c r="W237" s="297"/>
      <c r="X237" s="297"/>
      <c r="Y237" s="297"/>
    </row>
    <row r="238" spans="13:25" x14ac:dyDescent="0.2">
      <c r="M238" s="292"/>
      <c r="N238" s="315"/>
      <c r="O238" s="297"/>
      <c r="P238" s="295"/>
      <c r="Q238" s="297"/>
      <c r="R238" s="297"/>
      <c r="S238" s="297"/>
      <c r="T238" s="297"/>
      <c r="U238" s="297"/>
      <c r="V238" s="297"/>
      <c r="W238" s="297"/>
      <c r="X238" s="297"/>
      <c r="Y238" s="297"/>
    </row>
    <row r="239" spans="13:25" x14ac:dyDescent="0.2">
      <c r="M239" s="292"/>
      <c r="N239" s="315"/>
      <c r="O239" s="297"/>
      <c r="P239" s="295"/>
      <c r="Q239" s="297"/>
      <c r="R239" s="297"/>
      <c r="S239" s="297"/>
      <c r="T239" s="297"/>
      <c r="U239" s="297"/>
      <c r="V239" s="297"/>
      <c r="W239" s="297"/>
      <c r="X239" s="297"/>
      <c r="Y239" s="297"/>
    </row>
    <row r="240" spans="13:25" x14ac:dyDescent="0.2">
      <c r="M240" s="292"/>
      <c r="N240" s="315"/>
      <c r="O240" s="297"/>
      <c r="P240" s="295"/>
      <c r="Q240" s="297"/>
      <c r="R240" s="297"/>
      <c r="S240" s="297"/>
      <c r="T240" s="297"/>
      <c r="U240" s="297"/>
      <c r="V240" s="297"/>
      <c r="W240" s="297"/>
      <c r="X240" s="297"/>
      <c r="Y240" s="297"/>
    </row>
    <row r="241" spans="13:25" x14ac:dyDescent="0.2">
      <c r="M241" s="292"/>
      <c r="N241" s="315"/>
      <c r="O241" s="297"/>
      <c r="P241" s="295"/>
      <c r="Q241" s="297"/>
      <c r="R241" s="297"/>
      <c r="S241" s="297"/>
      <c r="T241" s="297"/>
      <c r="U241" s="297"/>
      <c r="V241" s="297"/>
      <c r="W241" s="297"/>
      <c r="X241" s="297"/>
      <c r="Y241" s="297"/>
    </row>
    <row r="242" spans="13:25" x14ac:dyDescent="0.2">
      <c r="M242" s="292"/>
      <c r="N242" s="315"/>
      <c r="O242" s="297"/>
      <c r="P242" s="295"/>
      <c r="Q242" s="297"/>
      <c r="R242" s="297"/>
      <c r="S242" s="297"/>
      <c r="T242" s="297"/>
      <c r="U242" s="297"/>
      <c r="V242" s="297"/>
      <c r="W242" s="297"/>
      <c r="X242" s="297"/>
      <c r="Y242" s="297"/>
    </row>
    <row r="243" spans="13:25" x14ac:dyDescent="0.2">
      <c r="M243" s="292"/>
      <c r="N243" s="315"/>
      <c r="O243" s="297"/>
      <c r="P243" s="295"/>
      <c r="Q243" s="297"/>
      <c r="R243" s="297"/>
      <c r="S243" s="297"/>
      <c r="T243" s="297"/>
      <c r="U243" s="297"/>
      <c r="V243" s="297"/>
      <c r="W243" s="297"/>
      <c r="X243" s="297"/>
      <c r="Y243" s="297"/>
    </row>
    <row r="244" spans="13:25" x14ac:dyDescent="0.2">
      <c r="M244" s="292"/>
      <c r="N244" s="315"/>
      <c r="O244" s="297"/>
      <c r="P244" s="295"/>
      <c r="Q244" s="297"/>
      <c r="R244" s="297"/>
      <c r="S244" s="297"/>
      <c r="T244" s="297"/>
      <c r="U244" s="297"/>
      <c r="V244" s="297"/>
      <c r="W244" s="297"/>
      <c r="X244" s="297"/>
      <c r="Y244" s="297"/>
    </row>
    <row r="245" spans="13:25" x14ac:dyDescent="0.2">
      <c r="M245" s="292"/>
      <c r="N245" s="315"/>
      <c r="O245" s="297"/>
      <c r="P245" s="295"/>
      <c r="Q245" s="297"/>
      <c r="R245" s="297"/>
      <c r="S245" s="297"/>
      <c r="T245" s="297"/>
      <c r="U245" s="297"/>
      <c r="V245" s="297"/>
      <c r="W245" s="297"/>
      <c r="X245" s="297"/>
      <c r="Y245" s="297"/>
    </row>
    <row r="246" spans="13:25" x14ac:dyDescent="0.2">
      <c r="M246" s="292"/>
      <c r="N246" s="315"/>
      <c r="O246" s="297"/>
      <c r="P246" s="295"/>
      <c r="Q246" s="297"/>
      <c r="R246" s="297"/>
      <c r="S246" s="297"/>
      <c r="T246" s="297"/>
      <c r="U246" s="297"/>
      <c r="V246" s="297"/>
      <c r="W246" s="297"/>
      <c r="X246" s="297"/>
      <c r="Y246" s="297"/>
    </row>
    <row r="247" spans="13:25" x14ac:dyDescent="0.2">
      <c r="M247" s="292"/>
      <c r="N247" s="315"/>
      <c r="O247" s="297"/>
      <c r="P247" s="295"/>
      <c r="Q247" s="297"/>
      <c r="R247" s="297"/>
      <c r="S247" s="297"/>
      <c r="T247" s="297"/>
      <c r="U247" s="297"/>
      <c r="V247" s="297"/>
      <c r="W247" s="297"/>
      <c r="X247" s="297"/>
      <c r="Y247" s="297"/>
    </row>
    <row r="248" spans="13:25" x14ac:dyDescent="0.2">
      <c r="M248" s="292"/>
      <c r="N248" s="315"/>
      <c r="O248" s="297"/>
      <c r="P248" s="295"/>
      <c r="Q248" s="297"/>
      <c r="R248" s="297"/>
      <c r="S248" s="297"/>
      <c r="T248" s="297"/>
      <c r="U248" s="297"/>
      <c r="V248" s="297"/>
      <c r="W248" s="297"/>
      <c r="X248" s="297"/>
      <c r="Y248" s="297"/>
    </row>
    <row r="249" spans="13:25" x14ac:dyDescent="0.2">
      <c r="M249" s="292"/>
      <c r="N249" s="315"/>
      <c r="O249" s="297"/>
      <c r="P249" s="295"/>
      <c r="Q249" s="297"/>
      <c r="R249" s="297"/>
      <c r="S249" s="297"/>
      <c r="T249" s="297"/>
      <c r="U249" s="297"/>
      <c r="V249" s="297"/>
      <c r="W249" s="297"/>
      <c r="X249" s="297"/>
      <c r="Y249" s="297"/>
    </row>
    <row r="250" spans="13:25" x14ac:dyDescent="0.2">
      <c r="M250" s="292"/>
      <c r="N250" s="315"/>
      <c r="O250" s="297"/>
      <c r="P250" s="295"/>
      <c r="Q250" s="297"/>
      <c r="R250" s="297"/>
      <c r="S250" s="297"/>
      <c r="T250" s="297"/>
      <c r="U250" s="297"/>
      <c r="V250" s="297"/>
      <c r="W250" s="297"/>
      <c r="X250" s="297"/>
      <c r="Y250" s="297"/>
    </row>
    <row r="251" spans="13:25" x14ac:dyDescent="0.2">
      <c r="M251" s="292"/>
      <c r="N251" s="315"/>
      <c r="O251" s="297"/>
      <c r="P251" s="295"/>
      <c r="Q251" s="297"/>
      <c r="R251" s="297"/>
      <c r="S251" s="297"/>
      <c r="T251" s="297"/>
      <c r="U251" s="297"/>
      <c r="V251" s="297"/>
      <c r="W251" s="297"/>
      <c r="X251" s="297"/>
      <c r="Y251" s="297"/>
    </row>
    <row r="252" spans="13:25" x14ac:dyDescent="0.2">
      <c r="M252" s="292"/>
      <c r="N252" s="315"/>
      <c r="O252" s="297"/>
      <c r="P252" s="295"/>
      <c r="Q252" s="297"/>
      <c r="R252" s="297"/>
      <c r="S252" s="297"/>
      <c r="T252" s="297"/>
      <c r="U252" s="297"/>
      <c r="V252" s="297"/>
      <c r="W252" s="297"/>
      <c r="X252" s="297"/>
      <c r="Y252" s="297"/>
    </row>
    <row r="253" spans="13:25" x14ac:dyDescent="0.2">
      <c r="M253" s="292"/>
      <c r="N253" s="315"/>
      <c r="O253" s="297"/>
      <c r="P253" s="295"/>
      <c r="Q253" s="297"/>
      <c r="R253" s="297"/>
      <c r="S253" s="297"/>
      <c r="T253" s="297"/>
      <c r="U253" s="297"/>
      <c r="V253" s="297"/>
      <c r="W253" s="297"/>
      <c r="X253" s="297"/>
      <c r="Y253" s="297"/>
    </row>
    <row r="254" spans="13:25" x14ac:dyDescent="0.2">
      <c r="M254" s="292"/>
      <c r="N254" s="315"/>
      <c r="O254" s="297"/>
      <c r="P254" s="295"/>
      <c r="Q254" s="297"/>
      <c r="R254" s="297"/>
      <c r="S254" s="297"/>
      <c r="T254" s="297"/>
      <c r="U254" s="297"/>
      <c r="V254" s="297"/>
      <c r="W254" s="297"/>
      <c r="X254" s="297"/>
      <c r="Y254" s="297"/>
    </row>
    <row r="255" spans="13:25" x14ac:dyDescent="0.2">
      <c r="M255" s="292"/>
      <c r="N255" s="315"/>
      <c r="O255" s="297"/>
      <c r="P255" s="295"/>
      <c r="Q255" s="297"/>
      <c r="R255" s="297"/>
      <c r="S255" s="297"/>
      <c r="T255" s="297"/>
      <c r="U255" s="297"/>
      <c r="V255" s="297"/>
      <c r="W255" s="297"/>
      <c r="X255" s="297"/>
      <c r="Y255" s="297"/>
    </row>
    <row r="256" spans="13:25" x14ac:dyDescent="0.2">
      <c r="M256" s="292"/>
      <c r="N256" s="315"/>
      <c r="O256" s="297"/>
      <c r="P256" s="295"/>
      <c r="Q256" s="297"/>
      <c r="R256" s="297"/>
      <c r="S256" s="297"/>
      <c r="T256" s="297"/>
      <c r="U256" s="297"/>
      <c r="V256" s="297"/>
      <c r="W256" s="297"/>
      <c r="X256" s="297"/>
      <c r="Y256" s="297"/>
    </row>
    <row r="257" spans="13:25" x14ac:dyDescent="0.2">
      <c r="M257" s="292"/>
      <c r="N257" s="315"/>
      <c r="O257" s="297"/>
      <c r="P257" s="295"/>
      <c r="Q257" s="297"/>
      <c r="R257" s="297"/>
      <c r="S257" s="297"/>
      <c r="T257" s="297"/>
      <c r="U257" s="297"/>
      <c r="V257" s="297"/>
      <c r="W257" s="297"/>
      <c r="X257" s="297"/>
      <c r="Y257" s="297"/>
    </row>
    <row r="258" spans="13:25" x14ac:dyDescent="0.2">
      <c r="M258" s="292"/>
      <c r="N258" s="315"/>
      <c r="O258" s="297"/>
      <c r="P258" s="295"/>
      <c r="Q258" s="297"/>
      <c r="R258" s="297"/>
      <c r="S258" s="297"/>
      <c r="T258" s="297"/>
      <c r="U258" s="297"/>
      <c r="V258" s="297"/>
      <c r="W258" s="297"/>
      <c r="X258" s="297"/>
      <c r="Y258" s="297"/>
    </row>
    <row r="259" spans="13:25" x14ac:dyDescent="0.2">
      <c r="M259" s="292"/>
      <c r="N259" s="315"/>
      <c r="O259" s="297"/>
      <c r="P259" s="295"/>
      <c r="Q259" s="297"/>
      <c r="R259" s="297"/>
      <c r="S259" s="297"/>
      <c r="T259" s="297"/>
      <c r="U259" s="297"/>
      <c r="V259" s="297"/>
      <c r="W259" s="297"/>
      <c r="X259" s="297"/>
      <c r="Y259" s="297"/>
    </row>
    <row r="260" spans="13:25" x14ac:dyDescent="0.2">
      <c r="M260" s="292"/>
      <c r="N260" s="315"/>
      <c r="O260" s="297"/>
      <c r="P260" s="295"/>
      <c r="Q260" s="297"/>
      <c r="R260" s="297"/>
      <c r="S260" s="297"/>
      <c r="T260" s="297"/>
      <c r="U260" s="297"/>
      <c r="V260" s="297"/>
      <c r="W260" s="297"/>
      <c r="X260" s="297"/>
      <c r="Y260" s="297"/>
    </row>
    <row r="261" spans="13:25" x14ac:dyDescent="0.2">
      <c r="M261" s="292"/>
      <c r="N261" s="315"/>
      <c r="O261" s="297"/>
      <c r="P261" s="295"/>
      <c r="Q261" s="297"/>
      <c r="R261" s="297"/>
      <c r="S261" s="297"/>
      <c r="T261" s="297"/>
      <c r="U261" s="297"/>
      <c r="V261" s="297"/>
      <c r="W261" s="297"/>
      <c r="X261" s="297"/>
      <c r="Y261" s="297"/>
    </row>
    <row r="262" spans="13:25" x14ac:dyDescent="0.2">
      <c r="M262" s="292"/>
      <c r="N262" s="315"/>
      <c r="O262" s="297"/>
      <c r="P262" s="295"/>
      <c r="Q262" s="297"/>
      <c r="R262" s="297"/>
      <c r="S262" s="297"/>
      <c r="T262" s="297"/>
      <c r="U262" s="297"/>
      <c r="V262" s="297"/>
      <c r="W262" s="297"/>
      <c r="X262" s="297"/>
      <c r="Y262" s="297"/>
    </row>
    <row r="263" spans="13:25" x14ac:dyDescent="0.2">
      <c r="M263" s="292"/>
      <c r="N263" s="315"/>
      <c r="O263" s="297"/>
      <c r="P263" s="295"/>
      <c r="Q263" s="297"/>
      <c r="R263" s="297"/>
      <c r="S263" s="297"/>
      <c r="T263" s="297"/>
      <c r="U263" s="297"/>
      <c r="V263" s="297"/>
      <c r="W263" s="297"/>
      <c r="X263" s="297"/>
      <c r="Y263" s="297"/>
    </row>
    <row r="264" spans="13:25" x14ac:dyDescent="0.2">
      <c r="M264" s="292"/>
      <c r="N264" s="315"/>
      <c r="O264" s="297"/>
      <c r="P264" s="295"/>
      <c r="Q264" s="297"/>
      <c r="R264" s="297"/>
      <c r="S264" s="297"/>
      <c r="T264" s="297"/>
      <c r="U264" s="297"/>
      <c r="V264" s="297"/>
      <c r="W264" s="297"/>
      <c r="X264" s="297"/>
      <c r="Y264" s="297"/>
    </row>
    <row r="265" spans="13:25" x14ac:dyDescent="0.2">
      <c r="M265" s="292"/>
      <c r="N265" s="315"/>
      <c r="O265" s="297"/>
      <c r="P265" s="295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spans="13:25" x14ac:dyDescent="0.2">
      <c r="M266" s="292"/>
      <c r="N266" s="315"/>
      <c r="O266" s="297"/>
      <c r="P266" s="295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spans="13:25" x14ac:dyDescent="0.2">
      <c r="M267" s="292"/>
      <c r="N267" s="315"/>
      <c r="O267" s="297"/>
      <c r="P267" s="295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spans="13:25" x14ac:dyDescent="0.2">
      <c r="M268" s="292"/>
      <c r="N268" s="315"/>
      <c r="O268" s="297"/>
      <c r="P268" s="295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spans="13:25" x14ac:dyDescent="0.2">
      <c r="M269" s="292"/>
      <c r="N269" s="315"/>
      <c r="O269" s="297"/>
      <c r="P269" s="295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spans="13:25" x14ac:dyDescent="0.2">
      <c r="M270" s="292"/>
      <c r="N270" s="315"/>
      <c r="O270" s="297"/>
      <c r="P270" s="295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spans="13:25" x14ac:dyDescent="0.2">
      <c r="M271" s="292"/>
      <c r="N271" s="315"/>
      <c r="O271" s="297"/>
      <c r="P271" s="295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spans="13:25" x14ac:dyDescent="0.2">
      <c r="M272" s="292"/>
      <c r="N272" s="315"/>
      <c r="O272" s="297"/>
      <c r="P272" s="295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spans="13:25" x14ac:dyDescent="0.2">
      <c r="M273" s="292"/>
      <c r="N273" s="315"/>
      <c r="O273" s="297"/>
      <c r="P273" s="295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spans="13:25" x14ac:dyDescent="0.2">
      <c r="M274" s="292"/>
      <c r="N274" s="315"/>
      <c r="O274" s="297"/>
      <c r="P274" s="295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spans="13:25" x14ac:dyDescent="0.2">
      <c r="M275" s="292"/>
      <c r="N275" s="315"/>
      <c r="O275" s="297"/>
      <c r="P275" s="295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spans="13:25" x14ac:dyDescent="0.2">
      <c r="M276" s="292"/>
      <c r="N276" s="315"/>
      <c r="O276" s="297"/>
      <c r="P276" s="295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spans="13:25" x14ac:dyDescent="0.2">
      <c r="M277" s="292"/>
      <c r="N277" s="315"/>
      <c r="O277" s="297"/>
      <c r="P277" s="295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spans="13:25" x14ac:dyDescent="0.2">
      <c r="M278" s="292"/>
      <c r="N278" s="315"/>
      <c r="O278" s="297"/>
      <c r="P278" s="295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spans="13:25" x14ac:dyDescent="0.2">
      <c r="M279" s="292"/>
      <c r="N279" s="315"/>
      <c r="O279" s="297"/>
      <c r="P279" s="295"/>
      <c r="Q279" s="297"/>
      <c r="R279" s="297"/>
      <c r="S279" s="297"/>
      <c r="T279" s="297"/>
      <c r="U279" s="297"/>
      <c r="V279" s="297"/>
      <c r="W279" s="297"/>
      <c r="X279" s="297"/>
      <c r="Y279" s="297"/>
    </row>
    <row r="280" spans="13:25" x14ac:dyDescent="0.2">
      <c r="M280" s="292"/>
      <c r="N280" s="315"/>
      <c r="O280" s="297"/>
      <c r="P280" s="295"/>
      <c r="Q280" s="297"/>
      <c r="R280" s="297"/>
      <c r="S280" s="297"/>
      <c r="T280" s="297"/>
      <c r="U280" s="297"/>
      <c r="V280" s="297"/>
      <c r="W280" s="297"/>
      <c r="X280" s="297"/>
      <c r="Y280" s="297"/>
    </row>
    <row r="281" spans="13:25" x14ac:dyDescent="0.2">
      <c r="M281" s="292"/>
      <c r="N281" s="315"/>
      <c r="O281" s="297"/>
      <c r="P281" s="295"/>
      <c r="Q281" s="297"/>
      <c r="R281" s="297"/>
      <c r="S281" s="297"/>
      <c r="T281" s="297"/>
      <c r="U281" s="297"/>
      <c r="V281" s="297"/>
      <c r="W281" s="297"/>
      <c r="X281" s="297"/>
      <c r="Y281" s="297"/>
    </row>
    <row r="282" spans="13:25" x14ac:dyDescent="0.2">
      <c r="M282" s="292"/>
      <c r="N282" s="315"/>
      <c r="O282" s="297"/>
      <c r="P282" s="295"/>
      <c r="Q282" s="297"/>
      <c r="R282" s="297"/>
      <c r="S282" s="297"/>
      <c r="T282" s="297"/>
      <c r="U282" s="297"/>
      <c r="V282" s="297"/>
      <c r="W282" s="297"/>
      <c r="X282" s="297"/>
      <c r="Y282" s="297"/>
    </row>
    <row r="283" spans="13:25" x14ac:dyDescent="0.2">
      <c r="M283" s="292"/>
      <c r="N283" s="315"/>
      <c r="O283" s="297"/>
      <c r="P283" s="295"/>
      <c r="Q283" s="297"/>
      <c r="R283" s="297"/>
      <c r="S283" s="297"/>
      <c r="T283" s="297"/>
      <c r="U283" s="297"/>
      <c r="V283" s="297"/>
      <c r="W283" s="297"/>
      <c r="X283" s="297"/>
      <c r="Y283" s="297"/>
    </row>
    <row r="284" spans="13:25" x14ac:dyDescent="0.2">
      <c r="M284" s="292"/>
      <c r="N284" s="315"/>
      <c r="O284" s="297"/>
      <c r="P284" s="295"/>
      <c r="Q284" s="297"/>
      <c r="R284" s="297"/>
      <c r="S284" s="297"/>
      <c r="T284" s="297"/>
      <c r="U284" s="297"/>
      <c r="V284" s="297"/>
      <c r="W284" s="297"/>
      <c r="X284" s="297"/>
      <c r="Y284" s="297"/>
    </row>
    <row r="285" spans="13:25" x14ac:dyDescent="0.2">
      <c r="M285" s="292"/>
      <c r="N285" s="315"/>
      <c r="O285" s="297"/>
      <c r="P285" s="295"/>
      <c r="Q285" s="297"/>
      <c r="R285" s="297"/>
      <c r="S285" s="297"/>
      <c r="T285" s="297"/>
      <c r="U285" s="297"/>
      <c r="V285" s="297"/>
      <c r="W285" s="297"/>
      <c r="X285" s="297"/>
      <c r="Y285" s="297"/>
    </row>
    <row r="286" spans="13:25" x14ac:dyDescent="0.2">
      <c r="M286" s="292"/>
      <c r="N286" s="315"/>
      <c r="O286" s="297"/>
      <c r="P286" s="295"/>
      <c r="Q286" s="297"/>
      <c r="R286" s="297"/>
      <c r="S286" s="297"/>
      <c r="T286" s="297"/>
      <c r="U286" s="297"/>
      <c r="V286" s="297"/>
      <c r="W286" s="297"/>
      <c r="X286" s="297"/>
      <c r="Y286" s="297"/>
    </row>
    <row r="287" spans="13:25" x14ac:dyDescent="0.2">
      <c r="M287" s="292"/>
      <c r="N287" s="315"/>
      <c r="O287" s="297"/>
      <c r="P287" s="295"/>
      <c r="Q287" s="297"/>
      <c r="R287" s="297"/>
      <c r="S287" s="297"/>
      <c r="T287" s="297"/>
      <c r="U287" s="297"/>
      <c r="V287" s="297"/>
      <c r="W287" s="297"/>
      <c r="X287" s="297"/>
      <c r="Y287" s="297"/>
    </row>
    <row r="288" spans="13:25" x14ac:dyDescent="0.2">
      <c r="M288" s="292"/>
      <c r="N288" s="315"/>
      <c r="O288" s="297"/>
      <c r="P288" s="295"/>
      <c r="Q288" s="297"/>
      <c r="R288" s="297"/>
      <c r="S288" s="297"/>
      <c r="T288" s="297"/>
      <c r="U288" s="297"/>
      <c r="V288" s="297"/>
      <c r="W288" s="297"/>
      <c r="X288" s="297"/>
      <c r="Y288" s="297"/>
    </row>
    <row r="289" spans="13:25" x14ac:dyDescent="0.2">
      <c r="M289" s="292"/>
      <c r="N289" s="315"/>
      <c r="O289" s="297"/>
      <c r="P289" s="295"/>
      <c r="Q289" s="297"/>
      <c r="R289" s="297"/>
      <c r="S289" s="297"/>
      <c r="T289" s="297"/>
      <c r="U289" s="297"/>
      <c r="V289" s="297"/>
      <c r="W289" s="297"/>
      <c r="X289" s="297"/>
      <c r="Y289" s="297"/>
    </row>
    <row r="290" spans="13:25" x14ac:dyDescent="0.2">
      <c r="M290" s="292"/>
      <c r="N290" s="315"/>
      <c r="O290" s="297"/>
      <c r="P290" s="295"/>
      <c r="Q290" s="297"/>
      <c r="R290" s="297"/>
      <c r="S290" s="297"/>
      <c r="T290" s="297"/>
      <c r="U290" s="297"/>
      <c r="V290" s="297"/>
      <c r="W290" s="297"/>
      <c r="X290" s="297"/>
      <c r="Y290" s="297"/>
    </row>
    <row r="291" spans="13:25" x14ac:dyDescent="0.2">
      <c r="M291" s="292"/>
      <c r="N291" s="315"/>
      <c r="O291" s="297"/>
      <c r="P291" s="295"/>
      <c r="Q291" s="297"/>
      <c r="R291" s="297"/>
      <c r="S291" s="297"/>
      <c r="T291" s="297"/>
      <c r="U291" s="297"/>
      <c r="V291" s="297"/>
      <c r="W291" s="297"/>
      <c r="X291" s="297"/>
      <c r="Y291" s="297"/>
    </row>
    <row r="292" spans="13:25" x14ac:dyDescent="0.2">
      <c r="M292" s="292"/>
      <c r="N292" s="315"/>
      <c r="O292" s="297"/>
      <c r="P292" s="295"/>
      <c r="Q292" s="297"/>
      <c r="R292" s="297"/>
      <c r="S292" s="297"/>
      <c r="T292" s="297"/>
      <c r="U292" s="297"/>
      <c r="V292" s="297"/>
      <c r="W292" s="297"/>
      <c r="X292" s="297"/>
      <c r="Y292" s="297"/>
    </row>
    <row r="293" spans="13:25" x14ac:dyDescent="0.2">
      <c r="M293" s="292"/>
      <c r="N293" s="315"/>
      <c r="O293" s="297"/>
      <c r="P293" s="295"/>
      <c r="Q293" s="297"/>
      <c r="R293" s="297"/>
      <c r="S293" s="297"/>
      <c r="T293" s="297"/>
      <c r="U293" s="297"/>
      <c r="V293" s="297"/>
      <c r="W293" s="297"/>
      <c r="X293" s="297"/>
      <c r="Y293" s="297"/>
    </row>
    <row r="294" spans="13:25" x14ac:dyDescent="0.2">
      <c r="M294" s="292"/>
      <c r="N294" s="315"/>
      <c r="O294" s="297"/>
      <c r="P294" s="295"/>
      <c r="Q294" s="297"/>
      <c r="R294" s="297"/>
      <c r="S294" s="297"/>
      <c r="T294" s="297"/>
      <c r="U294" s="297"/>
      <c r="V294" s="297"/>
      <c r="W294" s="297"/>
      <c r="X294" s="297"/>
      <c r="Y294" s="297"/>
    </row>
    <row r="295" spans="13:25" x14ac:dyDescent="0.2">
      <c r="M295" s="292"/>
      <c r="N295" s="315"/>
      <c r="O295" s="297"/>
      <c r="P295" s="295"/>
      <c r="Q295" s="297"/>
      <c r="R295" s="297"/>
      <c r="S295" s="297"/>
      <c r="T295" s="297"/>
      <c r="U295" s="297"/>
      <c r="V295" s="297"/>
      <c r="W295" s="297"/>
      <c r="X295" s="297"/>
      <c r="Y295" s="297"/>
    </row>
    <row r="296" spans="13:25" x14ac:dyDescent="0.2">
      <c r="M296" s="292"/>
      <c r="N296" s="315"/>
      <c r="O296" s="297"/>
      <c r="P296" s="295"/>
      <c r="Q296" s="297"/>
      <c r="R296" s="297"/>
      <c r="S296" s="297"/>
      <c r="T296" s="297"/>
      <c r="U296" s="297"/>
      <c r="V296" s="297"/>
      <c r="W296" s="297"/>
      <c r="X296" s="297"/>
      <c r="Y296" s="297"/>
    </row>
    <row r="297" spans="13:25" x14ac:dyDescent="0.2">
      <c r="M297" s="292"/>
      <c r="N297" s="315"/>
      <c r="O297" s="297"/>
      <c r="P297" s="295"/>
      <c r="Q297" s="297"/>
      <c r="R297" s="297"/>
      <c r="S297" s="297"/>
      <c r="T297" s="297"/>
      <c r="U297" s="297"/>
      <c r="V297" s="297"/>
      <c r="W297" s="297"/>
      <c r="X297" s="297"/>
      <c r="Y297" s="297"/>
    </row>
    <row r="298" spans="13:25" x14ac:dyDescent="0.2">
      <c r="M298" s="292"/>
      <c r="N298" s="315"/>
      <c r="O298" s="297"/>
      <c r="P298" s="295"/>
      <c r="Q298" s="297"/>
      <c r="R298" s="297"/>
      <c r="S298" s="297"/>
      <c r="T298" s="297"/>
      <c r="U298" s="297"/>
      <c r="V298" s="297"/>
      <c r="W298" s="297"/>
      <c r="X298" s="297"/>
      <c r="Y298" s="297"/>
    </row>
    <row r="299" spans="13:25" x14ac:dyDescent="0.2">
      <c r="M299" s="292"/>
      <c r="N299" s="315"/>
      <c r="O299" s="297"/>
      <c r="P299" s="295"/>
      <c r="Q299" s="297"/>
      <c r="R299" s="297"/>
      <c r="S299" s="297"/>
      <c r="T299" s="297"/>
      <c r="U299" s="297"/>
      <c r="V299" s="297"/>
      <c r="W299" s="297"/>
      <c r="X299" s="297"/>
      <c r="Y299" s="297"/>
    </row>
    <row r="300" spans="13:25" x14ac:dyDescent="0.2">
      <c r="M300" s="292"/>
      <c r="N300" s="315"/>
      <c r="O300" s="297"/>
      <c r="P300" s="295"/>
      <c r="Q300" s="297"/>
      <c r="R300" s="297"/>
      <c r="S300" s="297"/>
      <c r="T300" s="297"/>
      <c r="U300" s="297"/>
      <c r="V300" s="297"/>
      <c r="W300" s="297"/>
      <c r="X300" s="297"/>
      <c r="Y300" s="297"/>
    </row>
    <row r="301" spans="13:25" x14ac:dyDescent="0.2">
      <c r="M301" s="292"/>
      <c r="N301" s="315"/>
      <c r="O301" s="297"/>
      <c r="P301" s="295"/>
      <c r="Q301" s="297"/>
      <c r="R301" s="297"/>
      <c r="S301" s="297"/>
      <c r="T301" s="297"/>
      <c r="U301" s="297"/>
      <c r="V301" s="297"/>
      <c r="W301" s="297"/>
      <c r="X301" s="297"/>
      <c r="Y301" s="297"/>
    </row>
    <row r="302" spans="13:25" x14ac:dyDescent="0.2">
      <c r="M302" s="292"/>
      <c r="N302" s="315"/>
      <c r="O302" s="297"/>
      <c r="P302" s="295"/>
      <c r="Q302" s="297"/>
      <c r="R302" s="297"/>
      <c r="S302" s="297"/>
      <c r="T302" s="297"/>
      <c r="U302" s="297"/>
      <c r="V302" s="297"/>
      <c r="W302" s="297"/>
      <c r="X302" s="297"/>
      <c r="Y302" s="297"/>
    </row>
    <row r="303" spans="13:25" x14ac:dyDescent="0.2">
      <c r="M303" s="292"/>
      <c r="N303" s="315"/>
      <c r="O303" s="297"/>
      <c r="P303" s="295"/>
      <c r="Q303" s="297"/>
      <c r="R303" s="297"/>
      <c r="S303" s="297"/>
      <c r="T303" s="297"/>
      <c r="U303" s="297"/>
      <c r="V303" s="297"/>
      <c r="W303" s="297"/>
      <c r="X303" s="297"/>
      <c r="Y303" s="297"/>
    </row>
    <row r="304" spans="13:25" x14ac:dyDescent="0.2">
      <c r="M304" s="292"/>
      <c r="N304" s="315"/>
      <c r="O304" s="297"/>
      <c r="P304" s="295"/>
      <c r="Q304" s="297"/>
      <c r="R304" s="297"/>
      <c r="S304" s="297"/>
      <c r="T304" s="297"/>
      <c r="U304" s="297"/>
      <c r="V304" s="297"/>
      <c r="W304" s="297"/>
      <c r="X304" s="297"/>
      <c r="Y304" s="297"/>
    </row>
    <row r="305" spans="13:25" x14ac:dyDescent="0.2">
      <c r="M305" s="292"/>
      <c r="N305" s="315"/>
      <c r="O305" s="297"/>
      <c r="P305" s="295"/>
      <c r="Q305" s="297"/>
      <c r="R305" s="297"/>
      <c r="S305" s="297"/>
      <c r="T305" s="297"/>
      <c r="U305" s="297"/>
      <c r="V305" s="297"/>
      <c r="W305" s="297"/>
      <c r="X305" s="297"/>
      <c r="Y305" s="297"/>
    </row>
    <row r="306" spans="13:25" x14ac:dyDescent="0.2">
      <c r="M306" s="292"/>
      <c r="N306" s="315"/>
      <c r="O306" s="297"/>
      <c r="P306" s="295"/>
      <c r="Q306" s="297"/>
      <c r="R306" s="297"/>
      <c r="S306" s="297"/>
      <c r="T306" s="297"/>
      <c r="U306" s="297"/>
      <c r="V306" s="297"/>
      <c r="W306" s="297"/>
      <c r="X306" s="297"/>
      <c r="Y306" s="297"/>
    </row>
    <row r="307" spans="13:25" x14ac:dyDescent="0.2">
      <c r="M307" s="292"/>
      <c r="N307" s="315"/>
      <c r="O307" s="297"/>
      <c r="P307" s="295"/>
      <c r="Q307" s="297"/>
      <c r="R307" s="297"/>
      <c r="S307" s="297"/>
      <c r="T307" s="297"/>
      <c r="U307" s="297"/>
      <c r="V307" s="297"/>
      <c r="W307" s="297"/>
      <c r="X307" s="297"/>
      <c r="Y307" s="297"/>
    </row>
    <row r="308" spans="13:25" x14ac:dyDescent="0.2">
      <c r="M308" s="292"/>
      <c r="N308" s="315"/>
      <c r="O308" s="297"/>
      <c r="P308" s="295"/>
      <c r="Q308" s="297"/>
      <c r="R308" s="297"/>
      <c r="S308" s="297"/>
      <c r="T308" s="297"/>
      <c r="U308" s="297"/>
      <c r="V308" s="297"/>
      <c r="W308" s="297"/>
      <c r="X308" s="297"/>
      <c r="Y308" s="297"/>
    </row>
    <row r="309" spans="13:25" x14ac:dyDescent="0.2">
      <c r="M309" s="292"/>
      <c r="N309" s="315"/>
      <c r="O309" s="297"/>
      <c r="P309" s="295"/>
      <c r="Q309" s="297"/>
      <c r="R309" s="297"/>
      <c r="S309" s="297"/>
      <c r="T309" s="297"/>
      <c r="U309" s="297"/>
      <c r="V309" s="297"/>
      <c r="W309" s="297"/>
      <c r="X309" s="297"/>
      <c r="Y309" s="297"/>
    </row>
    <row r="310" spans="13:25" x14ac:dyDescent="0.2">
      <c r="M310" s="292"/>
      <c r="N310" s="315"/>
      <c r="O310" s="297"/>
      <c r="P310" s="295"/>
      <c r="Q310" s="297"/>
      <c r="R310" s="297"/>
      <c r="S310" s="297"/>
      <c r="T310" s="297"/>
      <c r="U310" s="297"/>
      <c r="V310" s="297"/>
      <c r="W310" s="297"/>
      <c r="X310" s="297"/>
      <c r="Y310" s="297"/>
    </row>
    <row r="311" spans="13:25" x14ac:dyDescent="0.2">
      <c r="M311" s="292"/>
      <c r="N311" s="315"/>
      <c r="O311" s="297"/>
      <c r="P311" s="295"/>
      <c r="Q311" s="297"/>
      <c r="R311" s="297"/>
      <c r="S311" s="297"/>
      <c r="T311" s="297"/>
      <c r="U311" s="297"/>
      <c r="V311" s="297"/>
      <c r="W311" s="297"/>
      <c r="X311" s="297"/>
      <c r="Y311" s="297"/>
    </row>
    <row r="312" spans="13:25" x14ac:dyDescent="0.2">
      <c r="M312" s="292"/>
      <c r="N312" s="315"/>
      <c r="O312" s="297"/>
      <c r="P312" s="295"/>
      <c r="Q312" s="297"/>
      <c r="R312" s="297"/>
      <c r="S312" s="297"/>
      <c r="T312" s="297"/>
      <c r="U312" s="297"/>
      <c r="V312" s="297"/>
      <c r="W312" s="297"/>
      <c r="X312" s="297"/>
      <c r="Y312" s="297"/>
    </row>
    <row r="313" spans="13:25" x14ac:dyDescent="0.2">
      <c r="M313" s="292"/>
      <c r="N313" s="315"/>
      <c r="O313" s="297"/>
      <c r="P313" s="295"/>
      <c r="Q313" s="297"/>
      <c r="R313" s="297"/>
      <c r="S313" s="297"/>
      <c r="T313" s="297"/>
      <c r="U313" s="297"/>
      <c r="V313" s="297"/>
      <c r="W313" s="297"/>
      <c r="X313" s="297"/>
      <c r="Y313" s="297"/>
    </row>
    <row r="314" spans="13:25" x14ac:dyDescent="0.2">
      <c r="M314" s="292"/>
      <c r="N314" s="315"/>
      <c r="O314" s="297"/>
      <c r="P314" s="295"/>
      <c r="Q314" s="297"/>
      <c r="R314" s="297"/>
      <c r="S314" s="297"/>
      <c r="T314" s="297"/>
      <c r="U314" s="297"/>
      <c r="V314" s="297"/>
      <c r="W314" s="297"/>
      <c r="X314" s="297"/>
      <c r="Y314" s="297"/>
    </row>
    <row r="315" spans="13:25" x14ac:dyDescent="0.2">
      <c r="M315" s="292"/>
      <c r="N315" s="315"/>
      <c r="O315" s="297"/>
      <c r="P315" s="295"/>
      <c r="Q315" s="297"/>
      <c r="R315" s="297"/>
      <c r="S315" s="297"/>
      <c r="T315" s="297"/>
      <c r="U315" s="297"/>
      <c r="V315" s="297"/>
      <c r="W315" s="297"/>
      <c r="X315" s="297"/>
      <c r="Y315" s="297"/>
    </row>
    <row r="316" spans="13:25" x14ac:dyDescent="0.2">
      <c r="M316" s="292"/>
      <c r="N316" s="315"/>
      <c r="O316" s="297"/>
      <c r="P316" s="295"/>
      <c r="Q316" s="297"/>
      <c r="R316" s="297"/>
      <c r="S316" s="297"/>
      <c r="T316" s="297"/>
      <c r="U316" s="297"/>
      <c r="V316" s="297"/>
      <c r="W316" s="297"/>
      <c r="X316" s="297"/>
      <c r="Y316" s="297"/>
    </row>
    <row r="317" spans="13:25" x14ac:dyDescent="0.2">
      <c r="M317" s="292"/>
      <c r="N317" s="315"/>
      <c r="O317" s="297"/>
      <c r="P317" s="295"/>
      <c r="Q317" s="297"/>
      <c r="R317" s="297"/>
      <c r="S317" s="297"/>
      <c r="T317" s="297"/>
      <c r="U317" s="297"/>
      <c r="V317" s="297"/>
      <c r="W317" s="297"/>
      <c r="X317" s="297"/>
      <c r="Y317" s="297"/>
    </row>
    <row r="318" spans="13:25" x14ac:dyDescent="0.2">
      <c r="M318" s="292"/>
      <c r="N318" s="315"/>
      <c r="O318" s="297"/>
      <c r="P318" s="295"/>
      <c r="Q318" s="297"/>
      <c r="R318" s="297"/>
      <c r="S318" s="297"/>
      <c r="T318" s="297"/>
      <c r="U318" s="297"/>
      <c r="V318" s="297"/>
      <c r="W318" s="297"/>
      <c r="X318" s="297"/>
      <c r="Y318" s="297"/>
    </row>
    <row r="319" spans="13:25" x14ac:dyDescent="0.2">
      <c r="M319" s="292"/>
      <c r="N319" s="315"/>
      <c r="O319" s="297"/>
      <c r="P319" s="295"/>
      <c r="Q319" s="297"/>
      <c r="R319" s="297"/>
      <c r="S319" s="297"/>
      <c r="T319" s="297"/>
      <c r="U319" s="297"/>
      <c r="V319" s="297"/>
      <c r="W319" s="297"/>
      <c r="X319" s="297"/>
      <c r="Y319" s="297"/>
    </row>
    <row r="320" spans="13:25" x14ac:dyDescent="0.2">
      <c r="M320" s="292"/>
      <c r="N320" s="315"/>
      <c r="O320" s="297"/>
      <c r="P320" s="295"/>
      <c r="Q320" s="297"/>
      <c r="R320" s="297"/>
      <c r="S320" s="297"/>
      <c r="T320" s="297"/>
      <c r="U320" s="297"/>
      <c r="V320" s="297"/>
      <c r="W320" s="297"/>
      <c r="X320" s="297"/>
      <c r="Y320" s="297"/>
    </row>
    <row r="321" spans="13:25" x14ac:dyDescent="0.2">
      <c r="M321" s="292"/>
      <c r="N321" s="315"/>
      <c r="O321" s="297"/>
      <c r="P321" s="295"/>
      <c r="Q321" s="297"/>
      <c r="R321" s="297"/>
      <c r="S321" s="297"/>
      <c r="T321" s="297"/>
      <c r="U321" s="297"/>
      <c r="V321" s="297"/>
      <c r="W321" s="297"/>
      <c r="X321" s="297"/>
      <c r="Y321" s="297"/>
    </row>
    <row r="322" spans="13:25" x14ac:dyDescent="0.2">
      <c r="M322" s="292"/>
      <c r="N322" s="315"/>
      <c r="O322" s="297"/>
      <c r="P322" s="295"/>
      <c r="Q322" s="297"/>
      <c r="R322" s="297"/>
      <c r="S322" s="297"/>
      <c r="T322" s="297"/>
      <c r="U322" s="297"/>
      <c r="V322" s="297"/>
      <c r="W322" s="297"/>
      <c r="X322" s="297"/>
      <c r="Y322" s="297"/>
    </row>
    <row r="323" spans="13:25" x14ac:dyDescent="0.2">
      <c r="M323" s="292"/>
      <c r="N323" s="315"/>
      <c r="O323" s="297"/>
      <c r="P323" s="295"/>
      <c r="Q323" s="297"/>
      <c r="R323" s="297"/>
      <c r="S323" s="297"/>
      <c r="T323" s="297"/>
      <c r="U323" s="297"/>
      <c r="V323" s="297"/>
      <c r="W323" s="297"/>
      <c r="X323" s="297"/>
      <c r="Y323" s="297"/>
    </row>
    <row r="324" spans="13:25" x14ac:dyDescent="0.2">
      <c r="M324" s="292"/>
      <c r="N324" s="315"/>
      <c r="O324" s="297"/>
      <c r="P324" s="295"/>
      <c r="Q324" s="297"/>
      <c r="R324" s="297"/>
      <c r="S324" s="297"/>
      <c r="T324" s="297"/>
      <c r="U324" s="297"/>
      <c r="V324" s="297"/>
      <c r="W324" s="297"/>
      <c r="X324" s="297"/>
      <c r="Y324" s="297"/>
    </row>
    <row r="325" spans="13:25" x14ac:dyDescent="0.2">
      <c r="M325" s="292"/>
      <c r="N325" s="315"/>
      <c r="O325" s="297"/>
      <c r="P325" s="295"/>
      <c r="Q325" s="297"/>
      <c r="R325" s="297"/>
      <c r="S325" s="297"/>
      <c r="T325" s="297"/>
      <c r="U325" s="297"/>
      <c r="V325" s="297"/>
      <c r="W325" s="297"/>
      <c r="X325" s="297"/>
      <c r="Y325" s="297"/>
    </row>
    <row r="326" spans="13:25" x14ac:dyDescent="0.2">
      <c r="M326" s="292"/>
      <c r="N326" s="315"/>
      <c r="O326" s="297"/>
      <c r="P326" s="295"/>
      <c r="Q326" s="297"/>
      <c r="R326" s="297"/>
      <c r="S326" s="297"/>
      <c r="T326" s="297"/>
      <c r="U326" s="297"/>
      <c r="V326" s="297"/>
      <c r="W326" s="297"/>
      <c r="X326" s="297"/>
      <c r="Y326" s="297"/>
    </row>
    <row r="327" spans="13:25" x14ac:dyDescent="0.2">
      <c r="M327" s="292"/>
      <c r="N327" s="315"/>
      <c r="O327" s="297"/>
      <c r="P327" s="295"/>
      <c r="Q327" s="297"/>
      <c r="R327" s="297"/>
      <c r="S327" s="297"/>
      <c r="T327" s="297"/>
      <c r="U327" s="297"/>
      <c r="V327" s="297"/>
      <c r="W327" s="297"/>
      <c r="X327" s="297"/>
      <c r="Y327" s="297"/>
    </row>
    <row r="328" spans="13:25" x14ac:dyDescent="0.2">
      <c r="M328" s="292"/>
      <c r="N328" s="315"/>
      <c r="O328" s="297"/>
      <c r="P328" s="295"/>
      <c r="Q328" s="297"/>
      <c r="R328" s="297"/>
      <c r="S328" s="297"/>
      <c r="T328" s="297"/>
      <c r="U328" s="297"/>
      <c r="V328" s="297"/>
      <c r="W328" s="297"/>
      <c r="X328" s="297"/>
      <c r="Y328" s="297"/>
    </row>
    <row r="329" spans="13:25" x14ac:dyDescent="0.2">
      <c r="M329" s="292"/>
      <c r="N329" s="315"/>
      <c r="O329" s="297"/>
      <c r="P329" s="295"/>
      <c r="Q329" s="297"/>
      <c r="R329" s="297"/>
      <c r="S329" s="297"/>
      <c r="T329" s="297"/>
      <c r="U329" s="297"/>
      <c r="V329" s="297"/>
      <c r="W329" s="297"/>
      <c r="X329" s="297"/>
      <c r="Y329" s="297"/>
    </row>
    <row r="330" spans="13:25" x14ac:dyDescent="0.2">
      <c r="M330" s="292"/>
      <c r="N330" s="315"/>
      <c r="O330" s="297"/>
      <c r="P330" s="295"/>
      <c r="Q330" s="297"/>
      <c r="R330" s="297"/>
      <c r="S330" s="297"/>
      <c r="T330" s="297"/>
      <c r="U330" s="297"/>
      <c r="V330" s="297"/>
      <c r="W330" s="297"/>
      <c r="X330" s="297"/>
      <c r="Y330" s="297"/>
    </row>
    <row r="331" spans="13:25" x14ac:dyDescent="0.2">
      <c r="M331" s="292"/>
      <c r="N331" s="315"/>
      <c r="O331" s="297"/>
      <c r="P331" s="295"/>
      <c r="Q331" s="297"/>
      <c r="R331" s="297"/>
      <c r="S331" s="297"/>
      <c r="T331" s="297"/>
      <c r="U331" s="297"/>
      <c r="V331" s="297"/>
      <c r="W331" s="297"/>
      <c r="X331" s="297"/>
      <c r="Y331" s="297"/>
    </row>
    <row r="332" spans="13:25" x14ac:dyDescent="0.2">
      <c r="M332" s="292"/>
      <c r="N332" s="315"/>
      <c r="O332" s="297"/>
      <c r="P332" s="295"/>
      <c r="Q332" s="297"/>
      <c r="R332" s="297"/>
      <c r="S332" s="297"/>
      <c r="T332" s="297"/>
      <c r="U332" s="297"/>
      <c r="V332" s="297"/>
      <c r="W332" s="297"/>
      <c r="X332" s="297"/>
      <c r="Y332" s="297"/>
    </row>
    <row r="333" spans="13:25" x14ac:dyDescent="0.2">
      <c r="M333" s="292"/>
      <c r="N333" s="315"/>
      <c r="O333" s="297"/>
      <c r="P333" s="295"/>
      <c r="Q333" s="297"/>
      <c r="R333" s="297"/>
      <c r="S333" s="297"/>
      <c r="T333" s="297"/>
      <c r="U333" s="297"/>
      <c r="V333" s="297"/>
      <c r="W333" s="297"/>
      <c r="X333" s="297"/>
      <c r="Y333" s="297"/>
    </row>
    <row r="334" spans="13:25" x14ac:dyDescent="0.2">
      <c r="M334" s="292"/>
      <c r="N334" s="315"/>
      <c r="O334" s="297"/>
      <c r="P334" s="295"/>
      <c r="Q334" s="297"/>
      <c r="R334" s="297"/>
      <c r="S334" s="297"/>
      <c r="T334" s="297"/>
      <c r="U334" s="297"/>
      <c r="V334" s="297"/>
      <c r="W334" s="297"/>
      <c r="X334" s="297"/>
      <c r="Y334" s="297"/>
    </row>
    <row r="335" spans="13:25" x14ac:dyDescent="0.2">
      <c r="M335" s="292"/>
      <c r="N335" s="315"/>
      <c r="O335" s="297"/>
      <c r="P335" s="295"/>
      <c r="Q335" s="297"/>
      <c r="R335" s="297"/>
      <c r="S335" s="297"/>
      <c r="T335" s="297"/>
      <c r="U335" s="297"/>
      <c r="V335" s="297"/>
      <c r="W335" s="297"/>
      <c r="X335" s="297"/>
      <c r="Y335" s="297"/>
    </row>
    <row r="336" spans="13:25" x14ac:dyDescent="0.2">
      <c r="M336" s="292"/>
      <c r="N336" s="315"/>
      <c r="O336" s="297"/>
      <c r="P336" s="295"/>
      <c r="Q336" s="297"/>
      <c r="R336" s="297"/>
      <c r="S336" s="297"/>
      <c r="T336" s="297"/>
      <c r="U336" s="297"/>
      <c r="V336" s="297"/>
      <c r="W336" s="297"/>
      <c r="X336" s="297"/>
      <c r="Y336" s="297"/>
    </row>
    <row r="337" spans="13:25" x14ac:dyDescent="0.2">
      <c r="M337" s="292"/>
      <c r="N337" s="315"/>
      <c r="O337" s="297"/>
      <c r="P337" s="295"/>
      <c r="Q337" s="297"/>
      <c r="R337" s="297"/>
      <c r="S337" s="297"/>
      <c r="T337" s="297"/>
      <c r="U337" s="297"/>
      <c r="V337" s="297"/>
      <c r="W337" s="297"/>
      <c r="X337" s="297"/>
      <c r="Y337" s="297"/>
    </row>
    <row r="338" spans="13:25" x14ac:dyDescent="0.2">
      <c r="M338" s="292"/>
      <c r="N338" s="315"/>
      <c r="O338" s="297"/>
      <c r="P338" s="295"/>
      <c r="Q338" s="297"/>
      <c r="R338" s="297"/>
      <c r="S338" s="297"/>
      <c r="T338" s="297"/>
      <c r="U338" s="297"/>
      <c r="V338" s="297"/>
      <c r="W338" s="297"/>
      <c r="X338" s="297"/>
      <c r="Y338" s="297"/>
    </row>
    <row r="339" spans="13:25" x14ac:dyDescent="0.2">
      <c r="M339" s="292"/>
      <c r="N339" s="315"/>
      <c r="O339" s="297"/>
      <c r="P339" s="295"/>
      <c r="Q339" s="297"/>
      <c r="R339" s="297"/>
      <c r="S339" s="297"/>
      <c r="T339" s="297"/>
      <c r="U339" s="297"/>
      <c r="V339" s="297"/>
      <c r="W339" s="297"/>
      <c r="X339" s="297"/>
      <c r="Y339" s="297"/>
    </row>
    <row r="340" spans="13:25" x14ac:dyDescent="0.2">
      <c r="M340" s="292"/>
      <c r="N340" s="315"/>
      <c r="O340" s="297"/>
      <c r="P340" s="295"/>
      <c r="Q340" s="297"/>
      <c r="R340" s="297"/>
      <c r="S340" s="297"/>
      <c r="T340" s="297"/>
      <c r="U340" s="297"/>
      <c r="V340" s="297"/>
      <c r="W340" s="297"/>
      <c r="X340" s="297"/>
      <c r="Y340" s="297"/>
    </row>
    <row r="341" spans="13:25" x14ac:dyDescent="0.2">
      <c r="M341" s="292"/>
      <c r="N341" s="315"/>
      <c r="O341" s="297"/>
      <c r="P341" s="295"/>
      <c r="Q341" s="297"/>
      <c r="R341" s="297"/>
      <c r="S341" s="297"/>
      <c r="T341" s="297"/>
      <c r="U341" s="297"/>
      <c r="V341" s="297"/>
      <c r="W341" s="297"/>
      <c r="X341" s="297"/>
      <c r="Y341" s="297"/>
    </row>
    <row r="342" spans="13:25" x14ac:dyDescent="0.2">
      <c r="M342" s="292"/>
      <c r="N342" s="315"/>
      <c r="O342" s="297"/>
      <c r="P342" s="295"/>
      <c r="Q342" s="297"/>
      <c r="R342" s="297"/>
      <c r="S342" s="297"/>
      <c r="T342" s="297"/>
      <c r="U342" s="297"/>
      <c r="V342" s="297"/>
      <c r="W342" s="297"/>
      <c r="X342" s="297"/>
      <c r="Y342" s="297"/>
    </row>
    <row r="343" spans="13:25" x14ac:dyDescent="0.2">
      <c r="M343" s="292"/>
      <c r="N343" s="315"/>
      <c r="O343" s="297"/>
      <c r="P343" s="295"/>
      <c r="Q343" s="297"/>
      <c r="R343" s="297"/>
      <c r="S343" s="297"/>
      <c r="T343" s="297"/>
      <c r="U343" s="297"/>
      <c r="V343" s="297"/>
      <c r="W343" s="297"/>
      <c r="X343" s="297"/>
      <c r="Y343" s="297"/>
    </row>
    <row r="344" spans="13:25" x14ac:dyDescent="0.2">
      <c r="M344" s="292"/>
      <c r="N344" s="315"/>
      <c r="O344" s="297"/>
      <c r="P344" s="295"/>
      <c r="Q344" s="297"/>
      <c r="R344" s="297"/>
      <c r="S344" s="297"/>
      <c r="T344" s="297"/>
      <c r="U344" s="297"/>
      <c r="V344" s="297"/>
      <c r="W344" s="297"/>
      <c r="X344" s="297"/>
      <c r="Y344" s="297"/>
    </row>
    <row r="345" spans="13:25" x14ac:dyDescent="0.2">
      <c r="M345" s="292"/>
      <c r="N345" s="315"/>
      <c r="O345" s="297"/>
      <c r="P345" s="295"/>
      <c r="Q345" s="297"/>
      <c r="R345" s="297"/>
      <c r="S345" s="297"/>
      <c r="T345" s="297"/>
      <c r="U345" s="297"/>
      <c r="V345" s="297"/>
      <c r="W345" s="297"/>
      <c r="X345" s="297"/>
      <c r="Y345" s="297"/>
    </row>
    <row r="346" spans="13:25" x14ac:dyDescent="0.2">
      <c r="M346" s="292"/>
      <c r="N346" s="315"/>
      <c r="O346" s="297"/>
      <c r="P346" s="295"/>
      <c r="Q346" s="297"/>
      <c r="R346" s="297"/>
      <c r="S346" s="297"/>
      <c r="T346" s="297"/>
      <c r="U346" s="297"/>
      <c r="V346" s="297"/>
      <c r="W346" s="297"/>
      <c r="X346" s="297"/>
      <c r="Y346" s="297"/>
    </row>
    <row r="347" spans="13:25" x14ac:dyDescent="0.2">
      <c r="M347" s="292"/>
      <c r="N347" s="315"/>
      <c r="O347" s="297"/>
      <c r="P347" s="295"/>
      <c r="Q347" s="297"/>
      <c r="R347" s="297"/>
      <c r="S347" s="297"/>
      <c r="T347" s="297"/>
      <c r="U347" s="297"/>
      <c r="V347" s="297"/>
      <c r="W347" s="297"/>
      <c r="X347" s="297"/>
      <c r="Y347" s="297"/>
    </row>
    <row r="348" spans="13:25" x14ac:dyDescent="0.2">
      <c r="M348" s="292"/>
      <c r="N348" s="315"/>
      <c r="O348" s="297"/>
      <c r="P348" s="295"/>
      <c r="Q348" s="297"/>
      <c r="R348" s="297"/>
      <c r="S348" s="297"/>
      <c r="T348" s="297"/>
      <c r="U348" s="297"/>
      <c r="V348" s="297"/>
      <c r="W348" s="297"/>
      <c r="X348" s="297"/>
      <c r="Y348" s="297"/>
    </row>
    <row r="349" spans="13:25" x14ac:dyDescent="0.2">
      <c r="M349" s="292"/>
      <c r="N349" s="315"/>
      <c r="O349" s="297"/>
      <c r="P349" s="295"/>
      <c r="Q349" s="297"/>
      <c r="R349" s="297"/>
      <c r="S349" s="297"/>
      <c r="T349" s="297"/>
      <c r="U349" s="297"/>
      <c r="V349" s="297"/>
      <c r="W349" s="297"/>
      <c r="X349" s="297"/>
      <c r="Y349" s="297"/>
    </row>
    <row r="350" spans="13:25" x14ac:dyDescent="0.2">
      <c r="M350" s="292"/>
      <c r="N350" s="315"/>
      <c r="O350" s="297"/>
      <c r="P350" s="295"/>
      <c r="Q350" s="297"/>
      <c r="R350" s="297"/>
      <c r="S350" s="297"/>
      <c r="T350" s="297"/>
      <c r="U350" s="297"/>
      <c r="V350" s="297"/>
      <c r="W350" s="297"/>
      <c r="X350" s="297"/>
      <c r="Y350" s="297"/>
    </row>
    <row r="351" spans="13:25" x14ac:dyDescent="0.2">
      <c r="M351" s="292"/>
      <c r="N351" s="315"/>
      <c r="O351" s="297"/>
      <c r="P351" s="295"/>
      <c r="Q351" s="297"/>
      <c r="R351" s="297"/>
      <c r="S351" s="297"/>
      <c r="T351" s="297"/>
      <c r="U351" s="297"/>
      <c r="V351" s="297"/>
      <c r="W351" s="297"/>
      <c r="X351" s="297"/>
      <c r="Y351" s="297"/>
    </row>
    <row r="352" spans="13:25" x14ac:dyDescent="0.2">
      <c r="M352" s="292"/>
      <c r="N352" s="315"/>
      <c r="O352" s="297"/>
      <c r="P352" s="295"/>
      <c r="Q352" s="297"/>
      <c r="R352" s="297"/>
      <c r="S352" s="297"/>
      <c r="T352" s="297"/>
      <c r="U352" s="297"/>
      <c r="V352" s="297"/>
      <c r="W352" s="297"/>
      <c r="X352" s="297"/>
      <c r="Y352" s="297"/>
    </row>
    <row r="353" spans="13:25" x14ac:dyDescent="0.2">
      <c r="M353" s="292"/>
      <c r="N353" s="315"/>
      <c r="O353" s="297"/>
      <c r="P353" s="295"/>
      <c r="Q353" s="297"/>
      <c r="R353" s="297"/>
      <c r="S353" s="297"/>
      <c r="T353" s="297"/>
      <c r="U353" s="297"/>
      <c r="V353" s="297"/>
      <c r="W353" s="297"/>
      <c r="X353" s="297"/>
      <c r="Y353" s="297"/>
    </row>
    <row r="354" spans="13:25" x14ac:dyDescent="0.2">
      <c r="M354" s="292"/>
      <c r="N354" s="315"/>
      <c r="O354" s="297"/>
      <c r="P354" s="295"/>
      <c r="Q354" s="297"/>
      <c r="R354" s="297"/>
      <c r="S354" s="297"/>
      <c r="T354" s="297"/>
      <c r="U354" s="297"/>
      <c r="V354" s="297"/>
      <c r="W354" s="297"/>
      <c r="X354" s="297"/>
      <c r="Y354" s="297"/>
    </row>
    <row r="355" spans="13:25" x14ac:dyDescent="0.2">
      <c r="M355" s="292"/>
      <c r="N355" s="315"/>
      <c r="O355" s="297"/>
      <c r="P355" s="295"/>
      <c r="Q355" s="297"/>
      <c r="R355" s="297"/>
      <c r="S355" s="297"/>
      <c r="T355" s="297"/>
      <c r="U355" s="297"/>
      <c r="V355" s="297"/>
      <c r="W355" s="297"/>
      <c r="X355" s="297"/>
      <c r="Y355" s="297"/>
    </row>
    <row r="356" spans="13:25" x14ac:dyDescent="0.2">
      <c r="M356" s="292"/>
      <c r="N356" s="315"/>
      <c r="O356" s="297"/>
      <c r="P356" s="295"/>
      <c r="Q356" s="297"/>
      <c r="R356" s="297"/>
      <c r="S356" s="297"/>
      <c r="T356" s="297"/>
      <c r="U356" s="297"/>
      <c r="V356" s="297"/>
      <c r="W356" s="297"/>
      <c r="X356" s="297"/>
      <c r="Y356" s="297"/>
    </row>
    <row r="357" spans="13:25" x14ac:dyDescent="0.2">
      <c r="M357" s="292"/>
      <c r="N357" s="315"/>
      <c r="O357" s="297"/>
      <c r="P357" s="295"/>
      <c r="Q357" s="297"/>
      <c r="R357" s="297"/>
      <c r="S357" s="297"/>
      <c r="T357" s="297"/>
      <c r="U357" s="297"/>
      <c r="V357" s="297"/>
      <c r="W357" s="297"/>
      <c r="X357" s="297"/>
      <c r="Y357" s="297"/>
    </row>
    <row r="358" spans="13:25" x14ac:dyDescent="0.2">
      <c r="M358" s="292"/>
      <c r="N358" s="315"/>
      <c r="O358" s="297"/>
      <c r="P358" s="295"/>
      <c r="Q358" s="297"/>
      <c r="R358" s="297"/>
      <c r="S358" s="297"/>
      <c r="T358" s="297"/>
      <c r="U358" s="297"/>
      <c r="V358" s="297"/>
      <c r="W358" s="297"/>
      <c r="X358" s="297"/>
      <c r="Y358" s="297"/>
    </row>
    <row r="359" spans="13:25" x14ac:dyDescent="0.2">
      <c r="M359" s="292"/>
      <c r="N359" s="315"/>
      <c r="O359" s="297"/>
      <c r="P359" s="295"/>
      <c r="Q359" s="297"/>
      <c r="R359" s="297"/>
      <c r="S359" s="297"/>
      <c r="T359" s="297"/>
      <c r="U359" s="297"/>
      <c r="V359" s="297"/>
      <c r="W359" s="297"/>
      <c r="X359" s="297"/>
      <c r="Y359" s="297"/>
    </row>
    <row r="360" spans="13:25" x14ac:dyDescent="0.2">
      <c r="M360" s="292"/>
      <c r="N360" s="315"/>
      <c r="O360" s="297"/>
      <c r="P360" s="295"/>
      <c r="Q360" s="297"/>
      <c r="R360" s="297"/>
      <c r="S360" s="297"/>
      <c r="T360" s="297"/>
      <c r="U360" s="297"/>
      <c r="V360" s="297"/>
      <c r="W360" s="297"/>
      <c r="X360" s="297"/>
      <c r="Y360" s="297"/>
    </row>
    <row r="361" spans="13:25" x14ac:dyDescent="0.2">
      <c r="M361" s="292"/>
      <c r="N361" s="315"/>
      <c r="O361" s="297"/>
      <c r="P361" s="295"/>
      <c r="Q361" s="297"/>
      <c r="R361" s="297"/>
      <c r="S361" s="297"/>
      <c r="T361" s="297"/>
      <c r="U361" s="297"/>
      <c r="V361" s="297"/>
      <c r="W361" s="297"/>
      <c r="X361" s="297"/>
      <c r="Y361" s="297"/>
    </row>
    <row r="362" spans="13:25" x14ac:dyDescent="0.2">
      <c r="M362" s="292"/>
      <c r="N362" s="315"/>
      <c r="O362" s="297"/>
      <c r="P362" s="295"/>
      <c r="Q362" s="297"/>
      <c r="R362" s="297"/>
      <c r="S362" s="297"/>
      <c r="T362" s="297"/>
      <c r="U362" s="297"/>
      <c r="V362" s="297"/>
      <c r="W362" s="297"/>
      <c r="X362" s="297"/>
      <c r="Y362" s="297"/>
    </row>
    <row r="363" spans="13:25" x14ac:dyDescent="0.2">
      <c r="M363" s="292"/>
      <c r="N363" s="315"/>
      <c r="O363" s="297"/>
      <c r="P363" s="295"/>
      <c r="Q363" s="297"/>
      <c r="R363" s="297"/>
      <c r="S363" s="297"/>
      <c r="T363" s="297"/>
      <c r="U363" s="297"/>
      <c r="V363" s="297"/>
      <c r="W363" s="297"/>
      <c r="X363" s="297"/>
      <c r="Y363" s="297"/>
    </row>
    <row r="364" spans="13:25" x14ac:dyDescent="0.2">
      <c r="M364" s="292"/>
      <c r="N364" s="315"/>
      <c r="O364" s="297"/>
      <c r="P364" s="295"/>
      <c r="Q364" s="297"/>
      <c r="R364" s="297"/>
      <c r="S364" s="297"/>
      <c r="T364" s="297"/>
      <c r="U364" s="297"/>
      <c r="V364" s="297"/>
      <c r="W364" s="297"/>
      <c r="X364" s="297"/>
      <c r="Y364" s="297"/>
    </row>
    <row r="365" spans="13:25" x14ac:dyDescent="0.2">
      <c r="M365" s="292"/>
      <c r="N365" s="315"/>
      <c r="O365" s="297"/>
      <c r="P365" s="295"/>
      <c r="Q365" s="297"/>
      <c r="R365" s="297"/>
      <c r="S365" s="297"/>
      <c r="T365" s="297"/>
      <c r="U365" s="297"/>
      <c r="V365" s="297"/>
      <c r="W365" s="297"/>
      <c r="X365" s="297"/>
      <c r="Y365" s="297"/>
    </row>
    <row r="366" spans="13:25" x14ac:dyDescent="0.2">
      <c r="M366" s="292"/>
      <c r="N366" s="315"/>
      <c r="O366" s="297"/>
      <c r="P366" s="295"/>
      <c r="Q366" s="297"/>
      <c r="R366" s="297"/>
      <c r="S366" s="297"/>
      <c r="T366" s="297"/>
      <c r="U366" s="297"/>
      <c r="V366" s="297"/>
      <c r="W366" s="297"/>
      <c r="X366" s="297"/>
      <c r="Y366" s="297"/>
    </row>
    <row r="367" spans="13:25" x14ac:dyDescent="0.2">
      <c r="M367" s="292"/>
      <c r="N367" s="315"/>
      <c r="O367" s="297"/>
      <c r="P367" s="295"/>
      <c r="Q367" s="297"/>
      <c r="R367" s="297"/>
      <c r="S367" s="297"/>
      <c r="T367" s="297"/>
      <c r="U367" s="297"/>
      <c r="V367" s="297"/>
      <c r="W367" s="297"/>
      <c r="X367" s="297"/>
      <c r="Y367" s="297"/>
    </row>
    <row r="368" spans="13:25" x14ac:dyDescent="0.2">
      <c r="M368" s="292"/>
      <c r="N368" s="315"/>
      <c r="O368" s="297"/>
      <c r="P368" s="295"/>
      <c r="Q368" s="297"/>
      <c r="R368" s="297"/>
      <c r="S368" s="297"/>
      <c r="T368" s="297"/>
      <c r="U368" s="297"/>
      <c r="V368" s="297"/>
      <c r="W368" s="297"/>
      <c r="X368" s="297"/>
      <c r="Y368" s="297"/>
    </row>
    <row r="369" spans="13:25" x14ac:dyDescent="0.2">
      <c r="M369" s="292"/>
      <c r="N369" s="315"/>
      <c r="O369" s="297"/>
      <c r="P369" s="295"/>
      <c r="Q369" s="297"/>
      <c r="R369" s="297"/>
      <c r="S369" s="297"/>
      <c r="T369" s="297"/>
      <c r="U369" s="297"/>
      <c r="V369" s="297"/>
      <c r="W369" s="297"/>
      <c r="X369" s="297"/>
      <c r="Y369" s="297"/>
    </row>
    <row r="370" spans="13:25" x14ac:dyDescent="0.2">
      <c r="M370" s="292"/>
      <c r="N370" s="315"/>
      <c r="O370" s="297"/>
      <c r="P370" s="295"/>
      <c r="Q370" s="297"/>
      <c r="R370" s="297"/>
      <c r="S370" s="297"/>
      <c r="T370" s="297"/>
      <c r="U370" s="297"/>
      <c r="V370" s="297"/>
      <c r="W370" s="297"/>
      <c r="X370" s="297"/>
      <c r="Y370" s="297"/>
    </row>
    <row r="371" spans="13:25" x14ac:dyDescent="0.2">
      <c r="M371" s="292"/>
      <c r="N371" s="315"/>
      <c r="O371" s="297"/>
      <c r="P371" s="295"/>
      <c r="Q371" s="297"/>
      <c r="R371" s="297"/>
      <c r="S371" s="297"/>
      <c r="T371" s="297"/>
      <c r="U371" s="297"/>
      <c r="V371" s="297"/>
      <c r="W371" s="297"/>
      <c r="X371" s="297"/>
      <c r="Y371" s="297"/>
    </row>
    <row r="372" spans="13:25" x14ac:dyDescent="0.2">
      <c r="M372" s="292"/>
      <c r="N372" s="315"/>
      <c r="O372" s="297"/>
      <c r="P372" s="295"/>
      <c r="Q372" s="297"/>
      <c r="R372" s="297"/>
      <c r="S372" s="297"/>
      <c r="T372" s="297"/>
      <c r="U372" s="297"/>
      <c r="V372" s="297"/>
      <c r="W372" s="297"/>
      <c r="X372" s="297"/>
      <c r="Y372" s="297"/>
    </row>
    <row r="373" spans="13:25" x14ac:dyDescent="0.2">
      <c r="M373" s="292"/>
      <c r="N373" s="315"/>
      <c r="O373" s="297"/>
      <c r="P373" s="295"/>
      <c r="Q373" s="297"/>
      <c r="R373" s="297"/>
      <c r="S373" s="297"/>
      <c r="T373" s="297"/>
      <c r="U373" s="297"/>
      <c r="V373" s="297"/>
      <c r="W373" s="297"/>
      <c r="X373" s="297"/>
      <c r="Y373" s="297"/>
    </row>
    <row r="374" spans="13:25" x14ac:dyDescent="0.2">
      <c r="M374" s="292"/>
      <c r="N374" s="315"/>
      <c r="O374" s="297"/>
      <c r="P374" s="295"/>
      <c r="Q374" s="297"/>
      <c r="R374" s="297"/>
      <c r="S374" s="297"/>
      <c r="T374" s="297"/>
      <c r="U374" s="297"/>
      <c r="V374" s="297"/>
      <c r="W374" s="297"/>
      <c r="X374" s="297"/>
      <c r="Y374" s="297"/>
    </row>
    <row r="375" spans="13:25" x14ac:dyDescent="0.2">
      <c r="M375" s="292"/>
      <c r="N375" s="315"/>
      <c r="O375" s="297"/>
      <c r="P375" s="295"/>
      <c r="Q375" s="297"/>
      <c r="R375" s="297"/>
      <c r="S375" s="297"/>
      <c r="T375" s="297"/>
      <c r="U375" s="297"/>
      <c r="V375" s="297"/>
      <c r="W375" s="297"/>
      <c r="X375" s="297"/>
      <c r="Y375" s="297"/>
    </row>
    <row r="376" spans="13:25" x14ac:dyDescent="0.2">
      <c r="M376" s="292"/>
      <c r="N376" s="315"/>
      <c r="O376" s="297"/>
      <c r="P376" s="295"/>
      <c r="Q376" s="297"/>
      <c r="R376" s="297"/>
      <c r="S376" s="297"/>
      <c r="T376" s="297"/>
      <c r="U376" s="297"/>
      <c r="V376" s="297"/>
      <c r="W376" s="297"/>
      <c r="X376" s="297"/>
      <c r="Y376" s="297"/>
    </row>
    <row r="377" spans="13:25" x14ac:dyDescent="0.2">
      <c r="M377" s="292"/>
      <c r="N377" s="315"/>
      <c r="O377" s="297"/>
      <c r="P377" s="295"/>
      <c r="Q377" s="297"/>
      <c r="R377" s="297"/>
      <c r="S377" s="297"/>
      <c r="T377" s="297"/>
      <c r="U377" s="297"/>
      <c r="V377" s="297"/>
      <c r="W377" s="297"/>
      <c r="X377" s="297"/>
      <c r="Y377" s="297"/>
    </row>
    <row r="378" spans="13:25" x14ac:dyDescent="0.2">
      <c r="M378" s="292"/>
      <c r="N378" s="315"/>
      <c r="O378" s="297"/>
      <c r="P378" s="295"/>
      <c r="Q378" s="297"/>
      <c r="R378" s="297"/>
      <c r="S378" s="297"/>
      <c r="T378" s="297"/>
      <c r="U378" s="297"/>
      <c r="V378" s="297"/>
      <c r="W378" s="297"/>
      <c r="X378" s="297"/>
      <c r="Y378" s="297"/>
    </row>
    <row r="379" spans="13:25" x14ac:dyDescent="0.2">
      <c r="M379" s="292"/>
      <c r="N379" s="315"/>
      <c r="O379" s="297"/>
      <c r="P379" s="295"/>
      <c r="Q379" s="297"/>
      <c r="R379" s="297"/>
      <c r="S379" s="297"/>
      <c r="T379" s="297"/>
      <c r="U379" s="297"/>
      <c r="V379" s="297"/>
      <c r="W379" s="297"/>
      <c r="X379" s="297"/>
      <c r="Y379" s="297"/>
    </row>
    <row r="380" spans="13:25" x14ac:dyDescent="0.2">
      <c r="M380" s="292"/>
      <c r="N380" s="315"/>
      <c r="O380" s="297"/>
      <c r="P380" s="295"/>
      <c r="Q380" s="297"/>
      <c r="R380" s="297"/>
      <c r="S380" s="297"/>
      <c r="T380" s="297"/>
      <c r="U380" s="297"/>
      <c r="V380" s="297"/>
      <c r="W380" s="297"/>
      <c r="X380" s="297"/>
      <c r="Y380" s="297"/>
    </row>
    <row r="381" spans="13:25" x14ac:dyDescent="0.2">
      <c r="M381" s="292"/>
      <c r="N381" s="315"/>
      <c r="O381" s="297"/>
      <c r="P381" s="295"/>
      <c r="Q381" s="297"/>
      <c r="R381" s="297"/>
      <c r="S381" s="297"/>
      <c r="T381" s="297"/>
      <c r="U381" s="297"/>
      <c r="V381" s="297"/>
      <c r="W381" s="297"/>
      <c r="X381" s="297"/>
      <c r="Y381" s="297"/>
    </row>
    <row r="382" spans="13:25" x14ac:dyDescent="0.2">
      <c r="M382" s="292"/>
      <c r="N382" s="315"/>
      <c r="O382" s="297"/>
      <c r="P382" s="295"/>
      <c r="Q382" s="297"/>
      <c r="R382" s="297"/>
      <c r="S382" s="297"/>
      <c r="T382" s="297"/>
      <c r="U382" s="297"/>
      <c r="V382" s="297"/>
      <c r="W382" s="297"/>
      <c r="X382" s="297"/>
      <c r="Y382" s="297"/>
    </row>
    <row r="383" spans="13:25" x14ac:dyDescent="0.2">
      <c r="M383" s="292"/>
      <c r="N383" s="315"/>
      <c r="O383" s="297"/>
      <c r="P383" s="295"/>
      <c r="Q383" s="297"/>
      <c r="R383" s="297"/>
      <c r="S383" s="297"/>
      <c r="T383" s="297"/>
      <c r="U383" s="297"/>
      <c r="V383" s="297"/>
      <c r="W383" s="297"/>
      <c r="X383" s="297"/>
      <c r="Y383" s="297"/>
    </row>
    <row r="384" spans="13:25" x14ac:dyDescent="0.2">
      <c r="M384" s="292"/>
      <c r="N384" s="315"/>
      <c r="O384" s="297"/>
      <c r="P384" s="295"/>
      <c r="Q384" s="297"/>
      <c r="R384" s="297"/>
      <c r="S384" s="297"/>
      <c r="T384" s="297"/>
      <c r="U384" s="297"/>
      <c r="V384" s="297"/>
      <c r="W384" s="297"/>
      <c r="X384" s="297"/>
      <c r="Y384" s="297"/>
    </row>
    <row r="385" spans="13:25" x14ac:dyDescent="0.2">
      <c r="M385" s="292"/>
      <c r="N385" s="315"/>
      <c r="O385" s="297"/>
      <c r="P385" s="295"/>
      <c r="Q385" s="297"/>
      <c r="R385" s="297"/>
      <c r="S385" s="297"/>
      <c r="T385" s="297"/>
      <c r="U385" s="297"/>
      <c r="V385" s="297"/>
      <c r="W385" s="297"/>
      <c r="X385" s="297"/>
      <c r="Y385" s="297"/>
    </row>
    <row r="386" spans="13:25" x14ac:dyDescent="0.2">
      <c r="M386" s="292"/>
      <c r="N386" s="315"/>
      <c r="O386" s="297"/>
      <c r="P386" s="295"/>
      <c r="Q386" s="297"/>
      <c r="R386" s="297"/>
      <c r="S386" s="297"/>
      <c r="T386" s="297"/>
      <c r="U386" s="297"/>
      <c r="V386" s="297"/>
      <c r="W386" s="297"/>
      <c r="X386" s="297"/>
      <c r="Y386" s="297"/>
    </row>
    <row r="387" spans="13:25" x14ac:dyDescent="0.2">
      <c r="M387" s="292"/>
      <c r="N387" s="315"/>
      <c r="O387" s="297"/>
      <c r="P387" s="295"/>
      <c r="Q387" s="297"/>
      <c r="R387" s="297"/>
      <c r="S387" s="297"/>
      <c r="T387" s="297"/>
      <c r="U387" s="297"/>
      <c r="V387" s="297"/>
      <c r="W387" s="297"/>
      <c r="X387" s="297"/>
      <c r="Y387" s="297"/>
    </row>
    <row r="388" spans="13:25" x14ac:dyDescent="0.2">
      <c r="M388" s="292"/>
      <c r="N388" s="315"/>
      <c r="O388" s="297"/>
      <c r="P388" s="295"/>
      <c r="Q388" s="297"/>
      <c r="R388" s="297"/>
      <c r="S388" s="297"/>
      <c r="T388" s="297"/>
      <c r="U388" s="297"/>
      <c r="V388" s="297"/>
      <c r="W388" s="297"/>
      <c r="X388" s="297"/>
      <c r="Y388" s="297"/>
    </row>
    <row r="389" spans="13:25" x14ac:dyDescent="0.2">
      <c r="M389" s="292"/>
      <c r="N389" s="315"/>
      <c r="O389" s="297"/>
      <c r="P389" s="295"/>
      <c r="Q389" s="297"/>
      <c r="R389" s="297"/>
      <c r="S389" s="297"/>
      <c r="T389" s="297"/>
      <c r="U389" s="297"/>
      <c r="V389" s="297"/>
      <c r="W389" s="297"/>
      <c r="X389" s="297"/>
      <c r="Y389" s="297"/>
    </row>
    <row r="390" spans="13:25" x14ac:dyDescent="0.2">
      <c r="M390" s="292"/>
      <c r="N390" s="315"/>
      <c r="O390" s="297"/>
      <c r="P390" s="295"/>
      <c r="Q390" s="297"/>
      <c r="R390" s="297"/>
      <c r="S390" s="297"/>
      <c r="T390" s="297"/>
      <c r="U390" s="297"/>
      <c r="V390" s="297"/>
      <c r="W390" s="297"/>
      <c r="X390" s="297"/>
      <c r="Y390" s="297"/>
    </row>
    <row r="391" spans="13:25" x14ac:dyDescent="0.2">
      <c r="M391" s="292"/>
      <c r="N391" s="315"/>
      <c r="O391" s="297"/>
      <c r="P391" s="295"/>
      <c r="Q391" s="297"/>
      <c r="R391" s="297"/>
      <c r="S391" s="297"/>
      <c r="T391" s="297"/>
      <c r="U391" s="297"/>
      <c r="V391" s="297"/>
      <c r="W391" s="297"/>
      <c r="X391" s="297"/>
      <c r="Y391" s="297"/>
    </row>
    <row r="392" spans="13:25" x14ac:dyDescent="0.2">
      <c r="M392" s="292"/>
      <c r="N392" s="315"/>
      <c r="O392" s="297"/>
      <c r="P392" s="295"/>
      <c r="Q392" s="297"/>
      <c r="R392" s="297"/>
      <c r="S392" s="297"/>
      <c r="T392" s="297"/>
      <c r="U392" s="297"/>
      <c r="V392" s="297"/>
      <c r="W392" s="297"/>
      <c r="X392" s="297"/>
      <c r="Y392" s="297"/>
    </row>
    <row r="393" spans="13:25" x14ac:dyDescent="0.2">
      <c r="M393" s="292"/>
      <c r="N393" s="315"/>
      <c r="O393" s="297"/>
      <c r="P393" s="295"/>
      <c r="Q393" s="297"/>
      <c r="R393" s="297"/>
      <c r="S393" s="297"/>
      <c r="T393" s="297"/>
      <c r="U393" s="297"/>
      <c r="V393" s="297"/>
      <c r="W393" s="297"/>
      <c r="X393" s="297"/>
      <c r="Y393" s="297"/>
    </row>
    <row r="394" spans="13:25" x14ac:dyDescent="0.2">
      <c r="M394" s="292"/>
      <c r="N394" s="315"/>
      <c r="O394" s="297"/>
      <c r="P394" s="295"/>
      <c r="Q394" s="297"/>
      <c r="R394" s="297"/>
      <c r="S394" s="297"/>
      <c r="T394" s="297"/>
      <c r="U394" s="297"/>
      <c r="V394" s="297"/>
      <c r="W394" s="297"/>
      <c r="X394" s="297"/>
      <c r="Y394" s="297"/>
    </row>
    <row r="395" spans="13:25" x14ac:dyDescent="0.2">
      <c r="M395" s="292"/>
      <c r="N395" s="315"/>
      <c r="O395" s="297"/>
      <c r="P395" s="295"/>
      <c r="Q395" s="297"/>
      <c r="R395" s="297"/>
      <c r="S395" s="297"/>
      <c r="T395" s="297"/>
      <c r="U395" s="297"/>
      <c r="V395" s="297"/>
      <c r="W395" s="297"/>
      <c r="X395" s="297"/>
      <c r="Y395" s="297"/>
    </row>
    <row r="396" spans="13:25" x14ac:dyDescent="0.2">
      <c r="M396" s="292"/>
      <c r="N396" s="315"/>
      <c r="O396" s="297"/>
      <c r="P396" s="295"/>
      <c r="Q396" s="297"/>
      <c r="R396" s="297"/>
      <c r="S396" s="297"/>
      <c r="T396" s="297"/>
      <c r="U396" s="297"/>
      <c r="V396" s="297"/>
      <c r="W396" s="297"/>
      <c r="X396" s="297"/>
      <c r="Y396" s="297"/>
    </row>
    <row r="397" spans="13:25" x14ac:dyDescent="0.2">
      <c r="M397" s="292"/>
      <c r="N397" s="315"/>
      <c r="O397" s="297"/>
      <c r="P397" s="295"/>
      <c r="Q397" s="297"/>
      <c r="R397" s="297"/>
      <c r="S397" s="297"/>
      <c r="T397" s="297"/>
      <c r="U397" s="297"/>
      <c r="V397" s="297"/>
      <c r="W397" s="297"/>
      <c r="X397" s="297"/>
      <c r="Y397" s="297"/>
    </row>
    <row r="398" spans="13:25" x14ac:dyDescent="0.2">
      <c r="M398" s="292"/>
      <c r="N398" s="315"/>
      <c r="O398" s="297"/>
      <c r="P398" s="295"/>
      <c r="Q398" s="297"/>
      <c r="R398" s="297"/>
      <c r="S398" s="297"/>
      <c r="T398" s="297"/>
      <c r="U398" s="297"/>
      <c r="V398" s="297"/>
      <c r="W398" s="297"/>
      <c r="X398" s="297"/>
      <c r="Y398" s="297"/>
    </row>
    <row r="399" spans="13:25" x14ac:dyDescent="0.2">
      <c r="M399" s="292"/>
      <c r="N399" s="315"/>
      <c r="O399" s="297"/>
      <c r="P399" s="295"/>
      <c r="Q399" s="297"/>
      <c r="R399" s="297"/>
      <c r="S399" s="297"/>
      <c r="T399" s="297"/>
      <c r="U399" s="297"/>
      <c r="V399" s="297"/>
      <c r="W399" s="297"/>
      <c r="X399" s="297"/>
      <c r="Y399" s="297"/>
    </row>
    <row r="400" spans="13:25" x14ac:dyDescent="0.2">
      <c r="M400" s="292"/>
      <c r="N400" s="315"/>
      <c r="O400" s="297"/>
      <c r="P400" s="295"/>
      <c r="Q400" s="297"/>
      <c r="R400" s="297"/>
      <c r="S400" s="297"/>
      <c r="T400" s="297"/>
      <c r="U400" s="297"/>
      <c r="V400" s="297"/>
      <c r="W400" s="297"/>
      <c r="X400" s="297"/>
      <c r="Y400" s="297"/>
    </row>
    <row r="401" spans="13:25" x14ac:dyDescent="0.2">
      <c r="M401" s="292"/>
      <c r="N401" s="315"/>
      <c r="O401" s="297"/>
      <c r="P401" s="295"/>
      <c r="Q401" s="297"/>
      <c r="R401" s="297"/>
      <c r="S401" s="297"/>
      <c r="T401" s="297"/>
      <c r="U401" s="297"/>
      <c r="V401" s="297"/>
      <c r="W401" s="297"/>
      <c r="X401" s="297"/>
      <c r="Y401" s="297"/>
    </row>
    <row r="402" spans="13:25" x14ac:dyDescent="0.2">
      <c r="M402" s="292"/>
      <c r="N402" s="315"/>
      <c r="O402" s="297"/>
      <c r="P402" s="295"/>
      <c r="Q402" s="297"/>
      <c r="R402" s="297"/>
      <c r="S402" s="297"/>
      <c r="T402" s="297"/>
      <c r="U402" s="297"/>
      <c r="V402" s="297"/>
      <c r="W402" s="297"/>
      <c r="X402" s="297"/>
      <c r="Y402" s="297"/>
    </row>
    <row r="403" spans="13:25" x14ac:dyDescent="0.2">
      <c r="M403" s="292"/>
      <c r="N403" s="315"/>
      <c r="O403" s="297"/>
      <c r="P403" s="295"/>
      <c r="Q403" s="297"/>
      <c r="R403" s="297"/>
      <c r="S403" s="297"/>
      <c r="T403" s="297"/>
      <c r="U403" s="297"/>
      <c r="V403" s="297"/>
      <c r="W403" s="297"/>
      <c r="X403" s="297"/>
      <c r="Y403" s="297"/>
    </row>
    <row r="404" spans="13:25" x14ac:dyDescent="0.2">
      <c r="M404" s="292"/>
      <c r="N404" s="315"/>
      <c r="O404" s="297"/>
      <c r="P404" s="295"/>
      <c r="Q404" s="297"/>
      <c r="R404" s="297"/>
      <c r="S404" s="297"/>
      <c r="T404" s="297"/>
      <c r="U404" s="297"/>
      <c r="V404" s="297"/>
      <c r="W404" s="297"/>
      <c r="X404" s="297"/>
      <c r="Y404" s="297"/>
    </row>
    <row r="405" spans="13:25" x14ac:dyDescent="0.2">
      <c r="M405" s="292"/>
      <c r="N405" s="315"/>
      <c r="O405" s="297"/>
      <c r="P405" s="295"/>
      <c r="Q405" s="297"/>
      <c r="R405" s="297"/>
      <c r="S405" s="297"/>
      <c r="T405" s="297"/>
      <c r="U405" s="297"/>
      <c r="V405" s="297"/>
      <c r="W405" s="297"/>
      <c r="X405" s="297"/>
      <c r="Y405" s="297"/>
    </row>
    <row r="406" spans="13:25" x14ac:dyDescent="0.2">
      <c r="M406" s="292"/>
      <c r="N406" s="315"/>
      <c r="O406" s="297"/>
      <c r="P406" s="295"/>
      <c r="Q406" s="297"/>
      <c r="R406" s="297"/>
      <c r="S406" s="297"/>
      <c r="T406" s="297"/>
      <c r="U406" s="297"/>
      <c r="V406" s="297"/>
      <c r="W406" s="297"/>
      <c r="X406" s="297"/>
      <c r="Y406" s="297"/>
    </row>
    <row r="407" spans="13:25" x14ac:dyDescent="0.2">
      <c r="M407" s="292"/>
      <c r="N407" s="315"/>
      <c r="O407" s="297"/>
      <c r="P407" s="295"/>
      <c r="Q407" s="297"/>
      <c r="R407" s="297"/>
      <c r="S407" s="297"/>
      <c r="T407" s="297"/>
      <c r="U407" s="297"/>
      <c r="V407" s="297"/>
      <c r="W407" s="297"/>
      <c r="X407" s="297"/>
      <c r="Y407" s="297"/>
    </row>
    <row r="408" spans="13:25" x14ac:dyDescent="0.2">
      <c r="M408" s="292"/>
      <c r="N408" s="315"/>
      <c r="O408" s="297"/>
      <c r="P408" s="295"/>
      <c r="Q408" s="297"/>
      <c r="R408" s="297"/>
      <c r="S408" s="297"/>
      <c r="T408" s="297"/>
      <c r="U408" s="297"/>
      <c r="V408" s="297"/>
      <c r="W408" s="297"/>
      <c r="X408" s="297"/>
      <c r="Y408" s="297"/>
    </row>
    <row r="409" spans="13:25" x14ac:dyDescent="0.2">
      <c r="M409" s="292"/>
      <c r="N409" s="315"/>
      <c r="O409" s="297"/>
      <c r="P409" s="295"/>
      <c r="Q409" s="297"/>
      <c r="R409" s="297"/>
      <c r="S409" s="297"/>
      <c r="T409" s="297"/>
      <c r="U409" s="297"/>
      <c r="V409" s="297"/>
      <c r="W409" s="297"/>
      <c r="X409" s="297"/>
      <c r="Y409" s="297"/>
    </row>
    <row r="410" spans="13:25" x14ac:dyDescent="0.2">
      <c r="M410" s="292"/>
      <c r="N410" s="315"/>
      <c r="O410" s="297"/>
      <c r="P410" s="295"/>
      <c r="Q410" s="297"/>
      <c r="R410" s="297"/>
      <c r="S410" s="297"/>
      <c r="T410" s="297"/>
      <c r="U410" s="297"/>
      <c r="V410" s="297"/>
      <c r="W410" s="297"/>
      <c r="X410" s="297"/>
      <c r="Y410" s="297"/>
    </row>
    <row r="411" spans="13:25" x14ac:dyDescent="0.2">
      <c r="M411" s="292"/>
      <c r="N411" s="315"/>
      <c r="O411" s="297"/>
      <c r="P411" s="295"/>
      <c r="Q411" s="297"/>
      <c r="R411" s="297"/>
      <c r="S411" s="297"/>
      <c r="T411" s="297"/>
      <c r="U411" s="297"/>
      <c r="V411" s="297"/>
      <c r="W411" s="297"/>
      <c r="X411" s="297"/>
      <c r="Y411" s="297"/>
    </row>
    <row r="412" spans="13:25" x14ac:dyDescent="0.2">
      <c r="M412" s="292"/>
      <c r="N412" s="315"/>
      <c r="O412" s="297"/>
      <c r="P412" s="295"/>
      <c r="Q412" s="297"/>
      <c r="R412" s="297"/>
      <c r="S412" s="297"/>
      <c r="T412" s="297"/>
      <c r="U412" s="297"/>
      <c r="V412" s="297"/>
      <c r="W412" s="297"/>
      <c r="X412" s="297"/>
      <c r="Y412" s="297"/>
    </row>
    <row r="413" spans="13:25" x14ac:dyDescent="0.2">
      <c r="M413" s="292"/>
      <c r="N413" s="315"/>
      <c r="O413" s="297"/>
      <c r="P413" s="295"/>
      <c r="Q413" s="297"/>
      <c r="R413" s="297"/>
      <c r="S413" s="297"/>
      <c r="T413" s="297"/>
      <c r="U413" s="297"/>
      <c r="V413" s="297"/>
      <c r="W413" s="297"/>
      <c r="X413" s="297"/>
      <c r="Y413" s="297"/>
    </row>
    <row r="414" spans="13:25" x14ac:dyDescent="0.2">
      <c r="M414" s="292"/>
      <c r="N414" s="315"/>
      <c r="O414" s="297"/>
      <c r="P414" s="295"/>
      <c r="Q414" s="297"/>
      <c r="R414" s="297"/>
      <c r="S414" s="297"/>
      <c r="T414" s="297"/>
      <c r="U414" s="297"/>
      <c r="V414" s="297"/>
      <c r="W414" s="297"/>
      <c r="X414" s="297"/>
      <c r="Y414" s="297"/>
    </row>
    <row r="415" spans="13:25" x14ac:dyDescent="0.2">
      <c r="M415" s="292"/>
      <c r="N415" s="315"/>
      <c r="O415" s="297"/>
      <c r="P415" s="295"/>
      <c r="Q415" s="297"/>
      <c r="R415" s="297"/>
      <c r="S415" s="297"/>
      <c r="T415" s="297"/>
      <c r="U415" s="297"/>
      <c r="V415" s="297"/>
      <c r="W415" s="297"/>
      <c r="X415" s="297"/>
      <c r="Y415" s="297"/>
    </row>
    <row r="416" spans="13:25" x14ac:dyDescent="0.2">
      <c r="M416" s="292"/>
      <c r="N416" s="315"/>
      <c r="O416" s="297"/>
      <c r="P416" s="295"/>
      <c r="Q416" s="297"/>
      <c r="R416" s="297"/>
      <c r="S416" s="297"/>
      <c r="T416" s="297"/>
      <c r="U416" s="297"/>
      <c r="V416" s="297"/>
      <c r="W416" s="297"/>
      <c r="X416" s="297"/>
      <c r="Y416" s="297"/>
    </row>
    <row r="417" spans="13:25" x14ac:dyDescent="0.2">
      <c r="M417" s="292"/>
      <c r="N417" s="315"/>
      <c r="O417" s="297"/>
      <c r="P417" s="295"/>
      <c r="Q417" s="297"/>
      <c r="R417" s="297"/>
      <c r="S417" s="297"/>
      <c r="T417" s="297"/>
      <c r="U417" s="297"/>
      <c r="V417" s="297"/>
      <c r="W417" s="297"/>
      <c r="X417" s="297"/>
      <c r="Y417" s="297"/>
    </row>
    <row r="418" spans="13:25" x14ac:dyDescent="0.2">
      <c r="M418" s="292"/>
      <c r="N418" s="315"/>
      <c r="O418" s="297"/>
      <c r="P418" s="295"/>
      <c r="Q418" s="297"/>
      <c r="R418" s="297"/>
      <c r="S418" s="297"/>
      <c r="T418" s="297"/>
      <c r="U418" s="297"/>
      <c r="V418" s="297"/>
      <c r="W418" s="297"/>
      <c r="X418" s="297"/>
      <c r="Y418" s="297"/>
    </row>
    <row r="419" spans="13:25" x14ac:dyDescent="0.2">
      <c r="M419" s="292"/>
      <c r="N419" s="315"/>
      <c r="O419" s="297"/>
      <c r="P419" s="295"/>
      <c r="Q419" s="297"/>
      <c r="R419" s="297"/>
      <c r="S419" s="297"/>
      <c r="T419" s="297"/>
      <c r="U419" s="297"/>
      <c r="V419" s="297"/>
      <c r="W419" s="297"/>
      <c r="X419" s="297"/>
      <c r="Y419" s="297"/>
    </row>
    <row r="420" spans="13:25" x14ac:dyDescent="0.2">
      <c r="M420" s="292"/>
      <c r="N420" s="315"/>
      <c r="O420" s="297"/>
      <c r="P420" s="295"/>
      <c r="Q420" s="297"/>
      <c r="R420" s="297"/>
      <c r="S420" s="297"/>
      <c r="T420" s="297"/>
      <c r="U420" s="297"/>
      <c r="V420" s="297"/>
      <c r="W420" s="297"/>
      <c r="X420" s="297"/>
      <c r="Y420" s="297"/>
    </row>
    <row r="421" spans="13:25" x14ac:dyDescent="0.2">
      <c r="M421" s="292"/>
      <c r="N421" s="315"/>
      <c r="O421" s="297"/>
      <c r="P421" s="295"/>
      <c r="Q421" s="297"/>
      <c r="R421" s="297"/>
      <c r="S421" s="297"/>
      <c r="T421" s="297"/>
      <c r="U421" s="297"/>
      <c r="V421" s="297"/>
      <c r="W421" s="297"/>
      <c r="X421" s="297"/>
      <c r="Y421" s="297"/>
    </row>
    <row r="422" spans="13:25" x14ac:dyDescent="0.2">
      <c r="M422" s="292"/>
      <c r="N422" s="315"/>
      <c r="O422" s="297"/>
      <c r="P422" s="295"/>
      <c r="Q422" s="297"/>
      <c r="R422" s="297"/>
      <c r="S422" s="297"/>
      <c r="T422" s="297"/>
      <c r="U422" s="297"/>
      <c r="V422" s="297"/>
      <c r="W422" s="297"/>
      <c r="X422" s="297"/>
      <c r="Y422" s="297"/>
    </row>
    <row r="423" spans="13:25" x14ac:dyDescent="0.2">
      <c r="M423" s="292"/>
      <c r="N423" s="315"/>
      <c r="O423" s="297"/>
      <c r="P423" s="295"/>
      <c r="Q423" s="297"/>
      <c r="R423" s="297"/>
      <c r="S423" s="297"/>
      <c r="T423" s="297"/>
      <c r="U423" s="297"/>
      <c r="V423" s="297"/>
      <c r="W423" s="297"/>
      <c r="X423" s="297"/>
      <c r="Y423" s="297"/>
    </row>
    <row r="424" spans="13:25" x14ac:dyDescent="0.2">
      <c r="M424" s="292"/>
      <c r="N424" s="315"/>
      <c r="O424" s="297"/>
      <c r="P424" s="295"/>
      <c r="Q424" s="297"/>
      <c r="R424" s="297"/>
      <c r="S424" s="297"/>
      <c r="T424" s="297"/>
      <c r="U424" s="297"/>
      <c r="V424" s="297"/>
      <c r="W424" s="297"/>
      <c r="X424" s="297"/>
      <c r="Y424" s="297"/>
    </row>
    <row r="425" spans="13:25" x14ac:dyDescent="0.2">
      <c r="M425" s="292"/>
      <c r="N425" s="315"/>
      <c r="O425" s="297"/>
      <c r="P425" s="295"/>
      <c r="Q425" s="297"/>
      <c r="R425" s="297"/>
      <c r="S425" s="297"/>
      <c r="T425" s="297"/>
      <c r="U425" s="297"/>
      <c r="V425" s="297"/>
      <c r="W425" s="297"/>
      <c r="X425" s="297"/>
      <c r="Y425" s="297"/>
    </row>
    <row r="426" spans="13:25" x14ac:dyDescent="0.2">
      <c r="M426" s="292"/>
      <c r="N426" s="315"/>
      <c r="O426" s="297"/>
      <c r="P426" s="295"/>
      <c r="Q426" s="297"/>
      <c r="R426" s="297"/>
      <c r="S426" s="297"/>
      <c r="T426" s="297"/>
      <c r="U426" s="297"/>
      <c r="V426" s="297"/>
      <c r="W426" s="297"/>
      <c r="X426" s="297"/>
      <c r="Y426" s="297"/>
    </row>
    <row r="427" spans="13:25" x14ac:dyDescent="0.2">
      <c r="M427" s="292"/>
      <c r="N427" s="315"/>
      <c r="O427" s="297"/>
      <c r="P427" s="295"/>
      <c r="Q427" s="297"/>
      <c r="R427" s="297"/>
      <c r="S427" s="297"/>
      <c r="T427" s="297"/>
      <c r="U427" s="297"/>
      <c r="V427" s="297"/>
      <c r="W427" s="297"/>
      <c r="X427" s="297"/>
      <c r="Y427" s="297"/>
    </row>
    <row r="428" spans="13:25" x14ac:dyDescent="0.2">
      <c r="M428" s="292"/>
      <c r="N428" s="315"/>
      <c r="O428" s="297"/>
      <c r="P428" s="295"/>
      <c r="Q428" s="297"/>
      <c r="R428" s="297"/>
      <c r="S428" s="297"/>
      <c r="T428" s="297"/>
      <c r="U428" s="297"/>
      <c r="V428" s="297"/>
      <c r="W428" s="297"/>
      <c r="X428" s="297"/>
      <c r="Y428" s="297"/>
    </row>
    <row r="429" spans="13:25" x14ac:dyDescent="0.2">
      <c r="M429" s="292"/>
      <c r="N429" s="315"/>
      <c r="O429" s="297"/>
      <c r="P429" s="295"/>
      <c r="Q429" s="297"/>
      <c r="R429" s="297"/>
      <c r="S429" s="297"/>
      <c r="T429" s="297"/>
      <c r="U429" s="297"/>
      <c r="V429" s="297"/>
      <c r="W429" s="297"/>
      <c r="X429" s="297"/>
      <c r="Y429" s="297"/>
    </row>
    <row r="430" spans="13:25" x14ac:dyDescent="0.2">
      <c r="M430" s="292"/>
      <c r="N430" s="315"/>
      <c r="O430" s="297"/>
      <c r="P430" s="295"/>
      <c r="Q430" s="297"/>
      <c r="R430" s="297"/>
      <c r="S430" s="297"/>
      <c r="T430" s="297"/>
      <c r="U430" s="297"/>
      <c r="V430" s="297"/>
      <c r="W430" s="297"/>
      <c r="X430" s="297"/>
      <c r="Y430" s="297"/>
    </row>
    <row r="431" spans="13:25" x14ac:dyDescent="0.2">
      <c r="M431" s="292"/>
      <c r="N431" s="315"/>
      <c r="O431" s="297"/>
      <c r="P431" s="295"/>
      <c r="Q431" s="297"/>
      <c r="R431" s="297"/>
      <c r="S431" s="297"/>
      <c r="T431" s="297"/>
      <c r="U431" s="297"/>
      <c r="V431" s="297"/>
      <c r="W431" s="297"/>
      <c r="X431" s="297"/>
      <c r="Y431" s="297"/>
    </row>
    <row r="432" spans="13:25" x14ac:dyDescent="0.2">
      <c r="M432" s="292"/>
      <c r="N432" s="315"/>
      <c r="O432" s="297"/>
      <c r="P432" s="295"/>
      <c r="Q432" s="297"/>
      <c r="R432" s="297"/>
      <c r="S432" s="297"/>
      <c r="T432" s="297"/>
      <c r="U432" s="297"/>
      <c r="V432" s="297"/>
      <c r="W432" s="297"/>
      <c r="X432" s="297"/>
      <c r="Y432" s="297"/>
    </row>
    <row r="433" spans="13:25" x14ac:dyDescent="0.2">
      <c r="M433" s="292"/>
      <c r="N433" s="315"/>
      <c r="O433" s="297"/>
      <c r="P433" s="295"/>
      <c r="Q433" s="297"/>
      <c r="R433" s="297"/>
      <c r="S433" s="297"/>
      <c r="T433" s="297"/>
      <c r="U433" s="297"/>
      <c r="V433" s="297"/>
      <c r="W433" s="297"/>
      <c r="X433" s="297"/>
      <c r="Y433" s="297"/>
    </row>
    <row r="434" spans="13:25" x14ac:dyDescent="0.2">
      <c r="M434" s="292"/>
      <c r="N434" s="315"/>
      <c r="O434" s="297"/>
      <c r="P434" s="295"/>
      <c r="Q434" s="297"/>
      <c r="R434" s="297"/>
      <c r="S434" s="297"/>
      <c r="T434" s="297"/>
      <c r="U434" s="297"/>
      <c r="V434" s="297"/>
      <c r="W434" s="297"/>
      <c r="X434" s="297"/>
      <c r="Y434" s="297"/>
    </row>
    <row r="435" spans="13:25" x14ac:dyDescent="0.2">
      <c r="M435" s="292"/>
      <c r="N435" s="315"/>
      <c r="O435" s="297"/>
      <c r="P435" s="295"/>
      <c r="Q435" s="297"/>
      <c r="R435" s="297"/>
      <c r="S435" s="297"/>
      <c r="T435" s="297"/>
      <c r="U435" s="297"/>
      <c r="V435" s="297"/>
      <c r="W435" s="297"/>
      <c r="X435" s="297"/>
      <c r="Y435" s="297"/>
    </row>
    <row r="436" spans="13:25" x14ac:dyDescent="0.2">
      <c r="M436" s="292"/>
      <c r="N436" s="315"/>
      <c r="O436" s="297"/>
      <c r="P436" s="295"/>
      <c r="Q436" s="297"/>
      <c r="R436" s="297"/>
      <c r="S436" s="297"/>
      <c r="T436" s="297"/>
      <c r="U436" s="297"/>
      <c r="V436" s="297"/>
      <c r="W436" s="297"/>
      <c r="X436" s="297"/>
      <c r="Y436" s="297"/>
    </row>
    <row r="437" spans="13:25" x14ac:dyDescent="0.2">
      <c r="M437" s="292"/>
      <c r="N437" s="315"/>
      <c r="O437" s="297"/>
      <c r="P437" s="295"/>
      <c r="Q437" s="297"/>
      <c r="R437" s="297"/>
      <c r="S437" s="297"/>
      <c r="T437" s="297"/>
      <c r="U437" s="297"/>
      <c r="V437" s="297"/>
      <c r="W437" s="297"/>
      <c r="X437" s="297"/>
      <c r="Y437" s="297"/>
    </row>
    <row r="438" spans="13:25" x14ac:dyDescent="0.2">
      <c r="M438" s="292"/>
      <c r="N438" s="315"/>
      <c r="O438" s="297"/>
      <c r="P438" s="295"/>
      <c r="Q438" s="297"/>
      <c r="R438" s="297"/>
      <c r="S438" s="297"/>
      <c r="T438" s="297"/>
      <c r="U438" s="297"/>
      <c r="V438" s="297"/>
      <c r="W438" s="297"/>
      <c r="X438" s="297"/>
      <c r="Y438" s="297"/>
    </row>
    <row r="439" spans="13:25" x14ac:dyDescent="0.2">
      <c r="M439" s="292"/>
      <c r="N439" s="315"/>
      <c r="O439" s="297"/>
      <c r="P439" s="295"/>
      <c r="Q439" s="297"/>
      <c r="R439" s="297"/>
      <c r="S439" s="297"/>
      <c r="T439" s="297"/>
      <c r="U439" s="297"/>
      <c r="V439" s="297"/>
      <c r="W439" s="297"/>
      <c r="X439" s="297"/>
      <c r="Y439" s="297"/>
    </row>
    <row r="440" spans="13:25" x14ac:dyDescent="0.2">
      <c r="M440" s="292"/>
      <c r="N440" s="315"/>
      <c r="O440" s="297"/>
      <c r="P440" s="295"/>
      <c r="Q440" s="297"/>
      <c r="R440" s="297"/>
      <c r="S440" s="297"/>
      <c r="T440" s="297"/>
      <c r="U440" s="297"/>
      <c r="V440" s="297"/>
      <c r="W440" s="297"/>
      <c r="X440" s="297"/>
      <c r="Y440" s="297"/>
    </row>
    <row r="441" spans="13:25" x14ac:dyDescent="0.2">
      <c r="M441" s="292"/>
      <c r="N441" s="315"/>
      <c r="O441" s="297"/>
      <c r="P441" s="295"/>
      <c r="Q441" s="297"/>
      <c r="R441" s="297"/>
      <c r="S441" s="297"/>
      <c r="T441" s="297"/>
      <c r="U441" s="297"/>
      <c r="V441" s="297"/>
      <c r="W441" s="297"/>
      <c r="X441" s="297"/>
      <c r="Y441" s="297"/>
    </row>
    <row r="442" spans="13:25" x14ac:dyDescent="0.2">
      <c r="M442" s="292"/>
      <c r="N442" s="315"/>
      <c r="O442" s="297"/>
      <c r="P442" s="295"/>
      <c r="Q442" s="297"/>
      <c r="R442" s="297"/>
      <c r="S442" s="297"/>
      <c r="T442" s="297"/>
      <c r="U442" s="297"/>
      <c r="V442" s="297"/>
      <c r="W442" s="297"/>
      <c r="X442" s="297"/>
      <c r="Y442" s="297"/>
    </row>
    <row r="443" spans="13:25" x14ac:dyDescent="0.2">
      <c r="M443" s="292"/>
      <c r="N443" s="315"/>
      <c r="O443" s="297"/>
      <c r="P443" s="295"/>
      <c r="Q443" s="297"/>
      <c r="R443" s="297"/>
      <c r="S443" s="297"/>
      <c r="T443" s="297"/>
      <c r="U443" s="297"/>
      <c r="V443" s="297"/>
      <c r="W443" s="297"/>
      <c r="X443" s="297"/>
      <c r="Y443" s="297"/>
    </row>
    <row r="444" spans="13:25" x14ac:dyDescent="0.2">
      <c r="M444" s="292"/>
      <c r="N444" s="315"/>
      <c r="O444" s="297"/>
      <c r="P444" s="295"/>
      <c r="Q444" s="297"/>
      <c r="R444" s="297"/>
      <c r="S444" s="297"/>
      <c r="T444" s="297"/>
      <c r="U444" s="297"/>
      <c r="V444" s="297"/>
      <c r="W444" s="297"/>
      <c r="X444" s="297"/>
      <c r="Y444" s="297"/>
    </row>
    <row r="445" spans="13:25" x14ac:dyDescent="0.2">
      <c r="M445" s="292"/>
      <c r="N445" s="315"/>
      <c r="O445" s="297"/>
      <c r="P445" s="295"/>
      <c r="Q445" s="297"/>
      <c r="R445" s="297"/>
      <c r="S445" s="297"/>
      <c r="T445" s="297"/>
      <c r="U445" s="297"/>
      <c r="V445" s="297"/>
      <c r="W445" s="297"/>
      <c r="X445" s="297"/>
      <c r="Y445" s="297"/>
    </row>
    <row r="446" spans="13:25" x14ac:dyDescent="0.2">
      <c r="M446" s="292"/>
      <c r="N446" s="315"/>
      <c r="O446" s="297"/>
      <c r="P446" s="295"/>
      <c r="Q446" s="297"/>
      <c r="R446" s="297"/>
      <c r="S446" s="297"/>
      <c r="T446" s="297"/>
      <c r="U446" s="297"/>
      <c r="V446" s="297"/>
      <c r="W446" s="297"/>
      <c r="X446" s="297"/>
      <c r="Y446" s="297"/>
    </row>
    <row r="447" spans="13:25" x14ac:dyDescent="0.2">
      <c r="M447" s="292"/>
      <c r="N447" s="315"/>
      <c r="O447" s="297"/>
      <c r="P447" s="295"/>
      <c r="Q447" s="297"/>
      <c r="R447" s="297"/>
      <c r="S447" s="297"/>
      <c r="T447" s="297"/>
      <c r="U447" s="297"/>
      <c r="V447" s="297"/>
      <c r="W447" s="297"/>
      <c r="X447" s="297"/>
      <c r="Y447" s="297"/>
    </row>
    <row r="448" spans="13:25" x14ac:dyDescent="0.2">
      <c r="M448" s="292"/>
      <c r="N448" s="315"/>
      <c r="O448" s="297"/>
      <c r="P448" s="295"/>
      <c r="Q448" s="297"/>
      <c r="R448" s="297"/>
      <c r="S448" s="297"/>
      <c r="T448" s="297"/>
      <c r="U448" s="297"/>
      <c r="V448" s="297"/>
      <c r="W448" s="297"/>
      <c r="X448" s="297"/>
      <c r="Y448" s="297"/>
    </row>
    <row r="449" spans="13:25" x14ac:dyDescent="0.2">
      <c r="M449" s="292"/>
      <c r="N449" s="315"/>
      <c r="O449" s="297"/>
      <c r="P449" s="295"/>
      <c r="Q449" s="297"/>
      <c r="R449" s="297"/>
      <c r="S449" s="297"/>
      <c r="T449" s="297"/>
      <c r="U449" s="297"/>
      <c r="V449" s="297"/>
      <c r="W449" s="297"/>
      <c r="X449" s="297"/>
      <c r="Y449" s="297"/>
    </row>
    <row r="450" spans="13:25" x14ac:dyDescent="0.2">
      <c r="M450" s="292"/>
      <c r="N450" s="315"/>
      <c r="O450" s="297"/>
      <c r="P450" s="295"/>
      <c r="Q450" s="297"/>
      <c r="R450" s="297"/>
      <c r="S450" s="297"/>
      <c r="T450" s="297"/>
      <c r="U450" s="297"/>
      <c r="V450" s="297"/>
      <c r="W450" s="297"/>
      <c r="X450" s="297"/>
      <c r="Y450" s="297"/>
    </row>
    <row r="451" spans="13:25" x14ac:dyDescent="0.2">
      <c r="M451" s="292"/>
      <c r="N451" s="315"/>
      <c r="O451" s="297"/>
      <c r="P451" s="295"/>
      <c r="Q451" s="297"/>
      <c r="R451" s="297"/>
      <c r="S451" s="297"/>
      <c r="T451" s="297"/>
      <c r="U451" s="297"/>
      <c r="V451" s="297"/>
      <c r="W451" s="297"/>
      <c r="X451" s="297"/>
      <c r="Y451" s="297"/>
    </row>
    <row r="452" spans="13:25" x14ac:dyDescent="0.2">
      <c r="M452" s="292"/>
      <c r="N452" s="315"/>
      <c r="O452" s="297"/>
      <c r="P452" s="295"/>
      <c r="Q452" s="297"/>
      <c r="R452" s="297"/>
      <c r="S452" s="297"/>
      <c r="T452" s="297"/>
      <c r="U452" s="297"/>
      <c r="V452" s="297"/>
      <c r="W452" s="297"/>
      <c r="X452" s="297"/>
      <c r="Y452" s="297"/>
    </row>
    <row r="453" spans="13:25" x14ac:dyDescent="0.2">
      <c r="M453" s="292"/>
      <c r="N453" s="315"/>
      <c r="O453" s="297"/>
      <c r="P453" s="295"/>
      <c r="Q453" s="297"/>
      <c r="R453" s="297"/>
      <c r="S453" s="297"/>
      <c r="T453" s="297"/>
      <c r="U453" s="297"/>
      <c r="V453" s="297"/>
      <c r="W453" s="297"/>
      <c r="X453" s="297"/>
      <c r="Y453" s="297"/>
    </row>
    <row r="454" spans="13:25" x14ac:dyDescent="0.2">
      <c r="M454" s="292"/>
      <c r="N454" s="315"/>
      <c r="O454" s="297"/>
      <c r="P454" s="295"/>
      <c r="Q454" s="297"/>
      <c r="R454" s="297"/>
      <c r="S454" s="297"/>
      <c r="T454" s="297"/>
      <c r="U454" s="297"/>
      <c r="V454" s="297"/>
      <c r="W454" s="297"/>
      <c r="X454" s="297"/>
      <c r="Y454" s="297"/>
    </row>
    <row r="455" spans="13:25" x14ac:dyDescent="0.2">
      <c r="M455" s="292"/>
      <c r="N455" s="315"/>
      <c r="O455" s="297"/>
      <c r="P455" s="295"/>
      <c r="Q455" s="297"/>
      <c r="R455" s="297"/>
      <c r="S455" s="297"/>
      <c r="T455" s="297"/>
      <c r="U455" s="297"/>
      <c r="V455" s="297"/>
      <c r="W455" s="297"/>
      <c r="X455" s="297"/>
      <c r="Y455" s="297"/>
    </row>
    <row r="456" spans="13:25" x14ac:dyDescent="0.2">
      <c r="M456" s="292"/>
      <c r="N456" s="315"/>
      <c r="O456" s="297"/>
      <c r="P456" s="295"/>
      <c r="Q456" s="297"/>
      <c r="R456" s="297"/>
      <c r="S456" s="297"/>
      <c r="T456" s="297"/>
      <c r="U456" s="297"/>
      <c r="V456" s="297"/>
      <c r="W456" s="297"/>
      <c r="X456" s="297"/>
      <c r="Y456" s="297"/>
    </row>
    <row r="457" spans="13:25" x14ac:dyDescent="0.2">
      <c r="M457" s="292"/>
      <c r="N457" s="315"/>
      <c r="O457" s="297"/>
      <c r="P457" s="295"/>
      <c r="Q457" s="297"/>
      <c r="R457" s="297"/>
      <c r="S457" s="297"/>
      <c r="T457" s="297"/>
      <c r="U457" s="297"/>
      <c r="V457" s="297"/>
      <c r="W457" s="297"/>
      <c r="X457" s="297"/>
      <c r="Y457" s="297"/>
    </row>
    <row r="458" spans="13:25" x14ac:dyDescent="0.2">
      <c r="M458" s="292"/>
      <c r="N458" s="315"/>
      <c r="O458" s="297"/>
      <c r="P458" s="295"/>
      <c r="Q458" s="297"/>
      <c r="R458" s="297"/>
      <c r="S458" s="297"/>
      <c r="T458" s="297"/>
      <c r="U458" s="297"/>
      <c r="V458" s="297"/>
      <c r="W458" s="297"/>
      <c r="X458" s="297"/>
      <c r="Y458" s="297"/>
    </row>
    <row r="459" spans="13:25" x14ac:dyDescent="0.2">
      <c r="M459" s="292"/>
      <c r="N459" s="315"/>
      <c r="O459" s="297"/>
      <c r="P459" s="295"/>
      <c r="Q459" s="297"/>
      <c r="R459" s="297"/>
      <c r="S459" s="297"/>
      <c r="T459" s="297"/>
      <c r="U459" s="297"/>
      <c r="V459" s="297"/>
      <c r="W459" s="297"/>
      <c r="X459" s="297"/>
      <c r="Y459" s="297"/>
    </row>
    <row r="460" spans="13:25" x14ac:dyDescent="0.2">
      <c r="M460" s="292"/>
      <c r="N460" s="315"/>
      <c r="O460" s="297"/>
      <c r="P460" s="295"/>
      <c r="Q460" s="297"/>
      <c r="R460" s="297"/>
      <c r="S460" s="297"/>
      <c r="T460" s="297"/>
      <c r="U460" s="297"/>
      <c r="V460" s="297"/>
      <c r="W460" s="297"/>
      <c r="X460" s="297"/>
      <c r="Y460" s="297"/>
    </row>
    <row r="461" spans="13:25" x14ac:dyDescent="0.2">
      <c r="M461" s="292"/>
      <c r="N461" s="315"/>
      <c r="O461" s="297"/>
      <c r="P461" s="295"/>
      <c r="Q461" s="297"/>
      <c r="R461" s="297"/>
      <c r="S461" s="297"/>
      <c r="T461" s="297"/>
      <c r="U461" s="297"/>
      <c r="V461" s="297"/>
      <c r="W461" s="297"/>
      <c r="X461" s="297"/>
      <c r="Y461" s="297"/>
    </row>
    <row r="462" spans="13:25" x14ac:dyDescent="0.2">
      <c r="M462" s="292"/>
      <c r="N462" s="315"/>
      <c r="O462" s="297"/>
      <c r="P462" s="295"/>
      <c r="Q462" s="297"/>
      <c r="R462" s="297"/>
      <c r="S462" s="297"/>
      <c r="T462" s="297"/>
      <c r="U462" s="297"/>
      <c r="V462" s="297"/>
      <c r="W462" s="297"/>
      <c r="X462" s="297"/>
      <c r="Y462" s="297"/>
    </row>
    <row r="463" spans="13:25" x14ac:dyDescent="0.2">
      <c r="M463" s="292"/>
      <c r="N463" s="315"/>
      <c r="O463" s="297"/>
      <c r="P463" s="295"/>
      <c r="Q463" s="297"/>
      <c r="R463" s="297"/>
      <c r="S463" s="297"/>
      <c r="T463" s="297"/>
      <c r="U463" s="297"/>
      <c r="V463" s="297"/>
      <c r="W463" s="297"/>
      <c r="X463" s="297"/>
      <c r="Y463" s="297"/>
    </row>
    <row r="464" spans="13:25" x14ac:dyDescent="0.2">
      <c r="M464" s="292"/>
      <c r="N464" s="315"/>
      <c r="O464" s="297"/>
      <c r="P464" s="295"/>
      <c r="Q464" s="297"/>
      <c r="R464" s="297"/>
      <c r="S464" s="297"/>
      <c r="T464" s="297"/>
      <c r="U464" s="297"/>
      <c r="V464" s="297"/>
      <c r="W464" s="297"/>
      <c r="X464" s="297"/>
      <c r="Y464" s="297"/>
    </row>
    <row r="465" spans="13:25" x14ac:dyDescent="0.2">
      <c r="M465" s="292"/>
      <c r="N465" s="315"/>
      <c r="O465" s="297"/>
      <c r="P465" s="295"/>
      <c r="Q465" s="297"/>
      <c r="R465" s="297"/>
      <c r="S465" s="297"/>
      <c r="T465" s="297"/>
      <c r="U465" s="297"/>
      <c r="V465" s="297"/>
      <c r="W465" s="297"/>
      <c r="X465" s="297"/>
      <c r="Y465" s="297"/>
    </row>
    <row r="466" spans="13:25" x14ac:dyDescent="0.2">
      <c r="M466" s="292"/>
      <c r="N466" s="315"/>
      <c r="O466" s="297"/>
      <c r="P466" s="295"/>
      <c r="Q466" s="297"/>
      <c r="R466" s="297"/>
      <c r="S466" s="297"/>
      <c r="T466" s="297"/>
      <c r="U466" s="297"/>
      <c r="V466" s="297"/>
      <c r="W466" s="297"/>
      <c r="X466" s="297"/>
      <c r="Y466" s="297"/>
    </row>
    <row r="467" spans="13:25" x14ac:dyDescent="0.2">
      <c r="M467" s="292"/>
      <c r="N467" s="315"/>
      <c r="O467" s="297"/>
      <c r="P467" s="295"/>
      <c r="Q467" s="297"/>
      <c r="R467" s="297"/>
      <c r="S467" s="297"/>
      <c r="T467" s="297"/>
      <c r="U467" s="297"/>
      <c r="V467" s="297"/>
      <c r="W467" s="297"/>
      <c r="X467" s="297"/>
      <c r="Y467" s="297"/>
    </row>
    <row r="468" spans="13:25" x14ac:dyDescent="0.2">
      <c r="M468" s="292"/>
      <c r="N468" s="315"/>
      <c r="O468" s="297"/>
      <c r="P468" s="295"/>
      <c r="Q468" s="297"/>
      <c r="R468" s="297"/>
      <c r="S468" s="297"/>
      <c r="T468" s="297"/>
      <c r="U468" s="297"/>
      <c r="V468" s="297"/>
      <c r="W468" s="297"/>
      <c r="X468" s="297"/>
      <c r="Y468" s="297"/>
    </row>
    <row r="469" spans="13:25" x14ac:dyDescent="0.2">
      <c r="M469" s="292"/>
      <c r="N469" s="315"/>
      <c r="O469" s="297"/>
      <c r="P469" s="295"/>
      <c r="Q469" s="297"/>
      <c r="R469" s="297"/>
      <c r="S469" s="297"/>
      <c r="T469" s="297"/>
      <c r="U469" s="297"/>
      <c r="V469" s="297"/>
      <c r="W469" s="297"/>
      <c r="X469" s="297"/>
      <c r="Y469" s="297"/>
    </row>
    <row r="470" spans="13:25" x14ac:dyDescent="0.2">
      <c r="M470" s="292"/>
      <c r="N470" s="315"/>
      <c r="O470" s="297"/>
      <c r="P470" s="295"/>
      <c r="Q470" s="297"/>
      <c r="R470" s="297"/>
      <c r="S470" s="297"/>
      <c r="T470" s="297"/>
      <c r="U470" s="297"/>
      <c r="V470" s="297"/>
      <c r="W470" s="297"/>
      <c r="X470" s="297"/>
      <c r="Y470" s="297"/>
    </row>
    <row r="471" spans="13:25" x14ac:dyDescent="0.2">
      <c r="M471" s="292"/>
      <c r="N471" s="315"/>
      <c r="O471" s="297"/>
      <c r="P471" s="295"/>
      <c r="Q471" s="297"/>
      <c r="R471" s="297"/>
      <c r="S471" s="297"/>
      <c r="T471" s="297"/>
      <c r="U471" s="297"/>
      <c r="V471" s="297"/>
      <c r="W471" s="297"/>
      <c r="X471" s="297"/>
      <c r="Y471" s="297"/>
    </row>
    <row r="472" spans="13:25" x14ac:dyDescent="0.2">
      <c r="M472" s="292"/>
      <c r="N472" s="315"/>
      <c r="O472" s="297"/>
      <c r="P472" s="295"/>
      <c r="Q472" s="297"/>
      <c r="R472" s="297"/>
      <c r="S472" s="297"/>
      <c r="T472" s="297"/>
      <c r="U472" s="297"/>
      <c r="V472" s="297"/>
      <c r="W472" s="297"/>
      <c r="X472" s="297"/>
      <c r="Y472" s="297"/>
    </row>
    <row r="473" spans="13:25" x14ac:dyDescent="0.2">
      <c r="M473" s="292"/>
      <c r="N473" s="315"/>
      <c r="O473" s="297"/>
      <c r="P473" s="295"/>
      <c r="Q473" s="297"/>
      <c r="R473" s="297"/>
      <c r="S473" s="297"/>
      <c r="T473" s="297"/>
      <c r="U473" s="297"/>
      <c r="V473" s="297"/>
      <c r="W473" s="297"/>
      <c r="X473" s="297"/>
      <c r="Y473" s="297"/>
    </row>
    <row r="474" spans="13:25" x14ac:dyDescent="0.2">
      <c r="M474" s="292"/>
      <c r="N474" s="315"/>
      <c r="O474" s="297"/>
      <c r="P474" s="295"/>
      <c r="Q474" s="297"/>
      <c r="R474" s="297"/>
      <c r="S474" s="297"/>
      <c r="T474" s="297"/>
      <c r="U474" s="297"/>
      <c r="V474" s="297"/>
      <c r="W474" s="297"/>
      <c r="X474" s="297"/>
      <c r="Y474" s="297"/>
    </row>
    <row r="475" spans="13:25" x14ac:dyDescent="0.2">
      <c r="M475" s="292"/>
      <c r="N475" s="315"/>
      <c r="O475" s="297"/>
      <c r="P475" s="295"/>
      <c r="Q475" s="297"/>
      <c r="R475" s="297"/>
      <c r="S475" s="297"/>
      <c r="T475" s="297"/>
      <c r="U475" s="297"/>
      <c r="V475" s="297"/>
      <c r="W475" s="297"/>
      <c r="X475" s="297"/>
      <c r="Y475" s="297"/>
    </row>
    <row r="476" spans="13:25" x14ac:dyDescent="0.2">
      <c r="M476" s="292"/>
      <c r="N476" s="315"/>
      <c r="O476" s="297"/>
      <c r="P476" s="295"/>
      <c r="Q476" s="297"/>
      <c r="R476" s="297"/>
      <c r="S476" s="297"/>
      <c r="T476" s="297"/>
      <c r="U476" s="297"/>
      <c r="V476" s="297"/>
      <c r="W476" s="297"/>
      <c r="X476" s="297"/>
      <c r="Y476" s="297"/>
    </row>
    <row r="477" spans="13:25" x14ac:dyDescent="0.2">
      <c r="M477" s="292"/>
      <c r="N477" s="315"/>
      <c r="O477" s="297"/>
      <c r="P477" s="295"/>
      <c r="Q477" s="297"/>
      <c r="R477" s="297"/>
      <c r="S477" s="297"/>
      <c r="T477" s="297"/>
      <c r="U477" s="297"/>
      <c r="V477" s="297"/>
      <c r="W477" s="297"/>
      <c r="X477" s="297"/>
      <c r="Y477" s="297"/>
    </row>
    <row r="478" spans="13:25" x14ac:dyDescent="0.2">
      <c r="M478" s="292"/>
      <c r="N478" s="315"/>
      <c r="O478" s="297"/>
      <c r="P478" s="295"/>
      <c r="Q478" s="297"/>
      <c r="R478" s="297"/>
      <c r="S478" s="297"/>
      <c r="T478" s="297"/>
      <c r="U478" s="297"/>
      <c r="V478" s="297"/>
      <c r="W478" s="297"/>
      <c r="X478" s="297"/>
      <c r="Y478" s="297"/>
    </row>
    <row r="479" spans="13:25" x14ac:dyDescent="0.2">
      <c r="M479" s="292"/>
      <c r="N479" s="315"/>
      <c r="O479" s="297"/>
      <c r="P479" s="295"/>
      <c r="Q479" s="297"/>
      <c r="R479" s="297"/>
      <c r="S479" s="297"/>
      <c r="T479" s="297"/>
      <c r="U479" s="297"/>
      <c r="V479" s="297"/>
      <c r="W479" s="297"/>
      <c r="X479" s="297"/>
      <c r="Y479" s="297"/>
    </row>
    <row r="480" spans="13:25" x14ac:dyDescent="0.2">
      <c r="M480" s="292"/>
      <c r="N480" s="315"/>
      <c r="O480" s="297"/>
      <c r="P480" s="295"/>
      <c r="Q480" s="297"/>
      <c r="R480" s="297"/>
      <c r="S480" s="297"/>
      <c r="T480" s="297"/>
      <c r="U480" s="297"/>
      <c r="V480" s="297"/>
      <c r="W480" s="297"/>
      <c r="X480" s="297"/>
      <c r="Y480" s="297"/>
    </row>
    <row r="481" spans="13:25" x14ac:dyDescent="0.2">
      <c r="M481" s="292"/>
      <c r="N481" s="315"/>
      <c r="O481" s="297"/>
      <c r="P481" s="295"/>
      <c r="Q481" s="297"/>
      <c r="R481" s="297"/>
      <c r="S481" s="297"/>
      <c r="T481" s="297"/>
      <c r="U481" s="297"/>
      <c r="V481" s="297"/>
      <c r="W481" s="297"/>
      <c r="X481" s="297"/>
      <c r="Y481" s="297"/>
    </row>
    <row r="482" spans="13:25" x14ac:dyDescent="0.2">
      <c r="M482" s="292"/>
      <c r="N482" s="315"/>
      <c r="O482" s="297"/>
      <c r="P482" s="295"/>
      <c r="Q482" s="297"/>
      <c r="R482" s="297"/>
      <c r="S482" s="297"/>
      <c r="T482" s="297"/>
      <c r="U482" s="297"/>
      <c r="V482" s="297"/>
      <c r="W482" s="297"/>
      <c r="X482" s="297"/>
      <c r="Y482" s="297"/>
    </row>
    <row r="483" spans="13:25" x14ac:dyDescent="0.2">
      <c r="M483" s="292"/>
      <c r="N483" s="315"/>
      <c r="O483" s="297"/>
      <c r="P483" s="295"/>
      <c r="Q483" s="297"/>
      <c r="R483" s="297"/>
      <c r="S483" s="297"/>
      <c r="T483" s="297"/>
      <c r="U483" s="297"/>
      <c r="V483" s="297"/>
      <c r="W483" s="297"/>
      <c r="X483" s="297"/>
      <c r="Y483" s="297"/>
    </row>
    <row r="484" spans="13:25" x14ac:dyDescent="0.2">
      <c r="M484" s="292"/>
      <c r="N484" s="315"/>
      <c r="O484" s="297"/>
      <c r="P484" s="295"/>
      <c r="Q484" s="297"/>
      <c r="R484" s="297"/>
      <c r="S484" s="297"/>
      <c r="T484" s="297"/>
      <c r="U484" s="297"/>
      <c r="V484" s="297"/>
      <c r="W484" s="297"/>
      <c r="X484" s="297"/>
      <c r="Y484" s="297"/>
    </row>
    <row r="485" spans="13:25" x14ac:dyDescent="0.2">
      <c r="M485" s="292"/>
      <c r="N485" s="315"/>
      <c r="O485" s="297"/>
      <c r="P485" s="295"/>
      <c r="Q485" s="297"/>
      <c r="R485" s="297"/>
      <c r="S485" s="297"/>
      <c r="T485" s="297"/>
      <c r="U485" s="297"/>
      <c r="V485" s="297"/>
      <c r="W485" s="297"/>
      <c r="X485" s="297"/>
      <c r="Y485" s="297"/>
    </row>
    <row r="486" spans="13:25" x14ac:dyDescent="0.2">
      <c r="M486" s="292"/>
      <c r="N486" s="315"/>
      <c r="O486" s="297"/>
      <c r="P486" s="295"/>
      <c r="Q486" s="297"/>
      <c r="R486" s="297"/>
      <c r="S486" s="297"/>
      <c r="T486" s="297"/>
      <c r="U486" s="297"/>
      <c r="V486" s="297"/>
      <c r="W486" s="297"/>
      <c r="X486" s="297"/>
      <c r="Y486" s="297"/>
    </row>
    <row r="487" spans="13:25" x14ac:dyDescent="0.2">
      <c r="M487" s="292"/>
      <c r="N487" s="315"/>
      <c r="O487" s="297"/>
      <c r="P487" s="295"/>
      <c r="Q487" s="297"/>
      <c r="R487" s="297"/>
      <c r="S487" s="297"/>
      <c r="T487" s="297"/>
      <c r="U487" s="297"/>
      <c r="V487" s="297"/>
      <c r="W487" s="297"/>
      <c r="X487" s="297"/>
      <c r="Y487" s="297"/>
    </row>
    <row r="488" spans="13:25" x14ac:dyDescent="0.2">
      <c r="M488" s="297"/>
      <c r="N488" s="315"/>
      <c r="O488" s="297"/>
      <c r="P488" s="295"/>
      <c r="Q488" s="297"/>
      <c r="R488" s="297"/>
      <c r="S488" s="297"/>
      <c r="T488" s="297"/>
      <c r="U488" s="297"/>
      <c r="V488" s="297"/>
      <c r="W488" s="297"/>
      <c r="X488" s="297"/>
      <c r="Y488" s="297"/>
    </row>
    <row r="489" spans="13:25" x14ac:dyDescent="0.2">
      <c r="M489" s="297"/>
      <c r="N489" s="315"/>
      <c r="O489" s="297"/>
      <c r="P489" s="295"/>
      <c r="Q489" s="297"/>
      <c r="R489" s="297"/>
      <c r="S489" s="297"/>
      <c r="T489" s="297"/>
      <c r="U489" s="297"/>
      <c r="V489" s="297"/>
      <c r="W489" s="297"/>
      <c r="X489" s="297"/>
      <c r="Y489" s="297"/>
    </row>
  </sheetData>
  <pageMargins left="0.75" right="0.75" top="1" bottom="1" header="0.5" footer="0.5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7"/>
  <sheetViews>
    <sheetView topLeftCell="A7" workbookViewId="0">
      <selection activeCell="S13" sqref="S13"/>
    </sheetView>
  </sheetViews>
  <sheetFormatPr defaultRowHeight="12.75" x14ac:dyDescent="0.2"/>
  <cols>
    <col min="4" max="4" width="14" customWidth="1"/>
  </cols>
  <sheetData>
    <row r="2" spans="2:14" x14ac:dyDescent="0.2">
      <c r="B2" s="12" t="s">
        <v>330</v>
      </c>
    </row>
    <row r="4" spans="2:14" ht="13.5" thickBot="1" x14ac:dyDescent="0.25"/>
    <row r="5" spans="2:14" ht="90.75" thickBot="1" x14ac:dyDescent="0.25">
      <c r="E5" s="267" t="s">
        <v>0</v>
      </c>
      <c r="F5" s="268" t="s">
        <v>1</v>
      </c>
      <c r="G5" s="268" t="s">
        <v>2</v>
      </c>
      <c r="H5" s="268" t="s">
        <v>3</v>
      </c>
      <c r="I5" s="268" t="s">
        <v>137</v>
      </c>
      <c r="J5" s="268" t="s">
        <v>136</v>
      </c>
      <c r="K5" s="268" t="s">
        <v>5</v>
      </c>
      <c r="L5" s="269" t="s">
        <v>331</v>
      </c>
      <c r="M5" s="268" t="s">
        <v>133</v>
      </c>
      <c r="N5" s="270" t="s">
        <v>134</v>
      </c>
    </row>
    <row r="6" spans="2:14" ht="12.75" customHeight="1" x14ac:dyDescent="0.2">
      <c r="B6" s="366">
        <v>2006</v>
      </c>
      <c r="C6" s="369" t="s">
        <v>332</v>
      </c>
      <c r="D6" s="271" t="s">
        <v>333</v>
      </c>
      <c r="E6" s="272">
        <v>9826.9000000000033</v>
      </c>
      <c r="F6" s="272">
        <v>3461.8000000000006</v>
      </c>
      <c r="G6" s="272">
        <v>732</v>
      </c>
      <c r="H6" s="272">
        <v>845.69999999999982</v>
      </c>
      <c r="I6" s="272">
        <v>4787.4000000000015</v>
      </c>
      <c r="J6" s="272">
        <v>32118.200000000004</v>
      </c>
      <c r="K6" s="273">
        <v>0.30596048346420418</v>
      </c>
      <c r="L6" s="272">
        <v>2259.2000000000003</v>
      </c>
      <c r="M6" s="272">
        <v>29858.999999999996</v>
      </c>
      <c r="N6" s="274">
        <v>0.32911015104323671</v>
      </c>
    </row>
    <row r="7" spans="2:14" ht="13.5" customHeight="1" thickBot="1" x14ac:dyDescent="0.25">
      <c r="B7" s="367"/>
      <c r="C7" s="370"/>
      <c r="D7" s="216" t="s">
        <v>334</v>
      </c>
      <c r="E7" s="233">
        <v>9162.5</v>
      </c>
      <c r="F7" s="233">
        <v>3251.8</v>
      </c>
      <c r="G7" s="233">
        <v>818.6</v>
      </c>
      <c r="H7" s="233">
        <v>845.49999999999989</v>
      </c>
      <c r="I7" s="233">
        <v>4246.6000000000013</v>
      </c>
      <c r="J7" s="233">
        <v>31453.5</v>
      </c>
      <c r="K7" s="275">
        <v>0.29130303463843449</v>
      </c>
      <c r="L7" s="233">
        <v>2184.6999999999998</v>
      </c>
      <c r="M7" s="233">
        <v>29268.800000000003</v>
      </c>
      <c r="N7" s="276">
        <v>0.31304665719127533</v>
      </c>
    </row>
    <row r="8" spans="2:14" ht="14.25" customHeight="1" thickTop="1" thickBot="1" x14ac:dyDescent="0.25">
      <c r="B8" s="367"/>
      <c r="C8" s="371"/>
      <c r="D8" s="277" t="s">
        <v>335</v>
      </c>
      <c r="E8" s="237">
        <f>E6-E7</f>
        <v>664.40000000000327</v>
      </c>
      <c r="F8" s="237">
        <f t="shared" ref="F8:N8" si="0">F6-F7</f>
        <v>210.00000000000045</v>
      </c>
      <c r="G8" s="237">
        <f t="shared" si="0"/>
        <v>-86.600000000000023</v>
      </c>
      <c r="H8" s="237">
        <f t="shared" si="0"/>
        <v>0.19999999999993179</v>
      </c>
      <c r="I8" s="237">
        <f t="shared" si="0"/>
        <v>540.80000000000018</v>
      </c>
      <c r="J8" s="237">
        <f t="shared" si="0"/>
        <v>664.70000000000437</v>
      </c>
      <c r="K8" s="237">
        <f t="shared" si="0"/>
        <v>1.4657448825769692E-2</v>
      </c>
      <c r="L8" s="237">
        <f t="shared" si="0"/>
        <v>74.500000000000455</v>
      </c>
      <c r="M8" s="237">
        <f t="shared" si="0"/>
        <v>590.19999999999345</v>
      </c>
      <c r="N8" s="238">
        <f t="shared" si="0"/>
        <v>1.6063493851961375E-2</v>
      </c>
    </row>
    <row r="9" spans="2:14" ht="12.75" customHeight="1" x14ac:dyDescent="0.2">
      <c r="B9" s="367"/>
      <c r="C9" s="369" t="s">
        <v>336</v>
      </c>
      <c r="D9" s="271" t="s">
        <v>333</v>
      </c>
      <c r="E9" s="272">
        <v>3755.6999999999935</v>
      </c>
      <c r="F9" s="272">
        <v>1688.4999999999995</v>
      </c>
      <c r="G9" s="272">
        <v>346.8</v>
      </c>
      <c r="H9" s="272">
        <v>16.199999999999992</v>
      </c>
      <c r="I9" s="272">
        <v>1704.1999999999962</v>
      </c>
      <c r="J9" s="272">
        <v>9275.600000000024</v>
      </c>
      <c r="K9" s="273">
        <v>0.40490103066108757</v>
      </c>
      <c r="L9" s="272">
        <v>598</v>
      </c>
      <c r="M9" s="272">
        <v>8677.6000000000222</v>
      </c>
      <c r="N9" s="274">
        <v>0.4328040011062948</v>
      </c>
    </row>
    <row r="10" spans="2:14" ht="13.5" customHeight="1" thickBot="1" x14ac:dyDescent="0.25">
      <c r="B10" s="367"/>
      <c r="C10" s="370"/>
      <c r="D10" s="216" t="s">
        <v>334</v>
      </c>
      <c r="E10" s="233">
        <v>3756.5000000000014</v>
      </c>
      <c r="F10" s="233">
        <v>1694.9999999999995</v>
      </c>
      <c r="G10" s="233">
        <v>346.8</v>
      </c>
      <c r="H10" s="233">
        <v>16.2</v>
      </c>
      <c r="I10" s="233">
        <v>1698.5</v>
      </c>
      <c r="J10" s="233">
        <v>9251.1000000000022</v>
      </c>
      <c r="K10" s="275">
        <v>0.40605981991330764</v>
      </c>
      <c r="L10" s="233">
        <v>567.29999999999995</v>
      </c>
      <c r="M10" s="233">
        <v>8683.7999999999975</v>
      </c>
      <c r="N10" s="276">
        <v>0.43258711623943463</v>
      </c>
    </row>
    <row r="11" spans="2:14" ht="14.25" customHeight="1" thickTop="1" thickBot="1" x14ac:dyDescent="0.25">
      <c r="B11" s="367"/>
      <c r="C11" s="371"/>
      <c r="D11" s="277" t="s">
        <v>335</v>
      </c>
      <c r="E11" s="237">
        <f>E9-E10</f>
        <v>-0.8000000000079126</v>
      </c>
      <c r="F11" s="237">
        <f t="shared" ref="F11:N11" si="1">F9-F10</f>
        <v>-6.5</v>
      </c>
      <c r="G11" s="237">
        <f t="shared" si="1"/>
        <v>0</v>
      </c>
      <c r="H11" s="237">
        <f t="shared" si="1"/>
        <v>0</v>
      </c>
      <c r="I11" s="237">
        <f t="shared" si="1"/>
        <v>5.6999999999961801</v>
      </c>
      <c r="J11" s="237">
        <f t="shared" si="1"/>
        <v>24.500000000021828</v>
      </c>
      <c r="K11" s="237">
        <f t="shared" si="1"/>
        <v>-1.1587892522200716E-3</v>
      </c>
      <c r="L11" s="237">
        <f t="shared" si="1"/>
        <v>30.700000000000045</v>
      </c>
      <c r="M11" s="237">
        <f t="shared" si="1"/>
        <v>-6.1999999999752617</v>
      </c>
      <c r="N11" s="238">
        <f t="shared" si="1"/>
        <v>2.168848668601675E-4</v>
      </c>
    </row>
    <row r="12" spans="2:14" ht="12.75" customHeight="1" x14ac:dyDescent="0.2">
      <c r="B12" s="367"/>
      <c r="C12" s="369" t="s">
        <v>337</v>
      </c>
      <c r="D12" s="271" t="s">
        <v>333</v>
      </c>
      <c r="E12" s="354" t="s">
        <v>338</v>
      </c>
      <c r="F12" s="355"/>
      <c r="G12" s="355"/>
      <c r="H12" s="355"/>
      <c r="I12" s="355"/>
      <c r="J12" s="355"/>
      <c r="K12" s="355"/>
      <c r="L12" s="355"/>
      <c r="M12" s="355"/>
      <c r="N12" s="356"/>
    </row>
    <row r="13" spans="2:14" ht="13.5" customHeight="1" thickBot="1" x14ac:dyDescent="0.25">
      <c r="B13" s="367"/>
      <c r="C13" s="370"/>
      <c r="D13" s="216" t="s">
        <v>334</v>
      </c>
      <c r="E13" s="357"/>
      <c r="F13" s="358"/>
      <c r="G13" s="358"/>
      <c r="H13" s="358"/>
      <c r="I13" s="358"/>
      <c r="J13" s="358"/>
      <c r="K13" s="358"/>
      <c r="L13" s="358"/>
      <c r="M13" s="358"/>
      <c r="N13" s="359"/>
    </row>
    <row r="14" spans="2:14" ht="14.25" customHeight="1" thickTop="1" thickBot="1" x14ac:dyDescent="0.25">
      <c r="B14" s="368"/>
      <c r="C14" s="371"/>
      <c r="D14" s="277" t="s">
        <v>335</v>
      </c>
      <c r="E14" s="360"/>
      <c r="F14" s="361"/>
      <c r="G14" s="361"/>
      <c r="H14" s="361"/>
      <c r="I14" s="361"/>
      <c r="J14" s="361"/>
      <c r="K14" s="361"/>
      <c r="L14" s="361"/>
      <c r="M14" s="361"/>
      <c r="N14" s="362"/>
    </row>
    <row r="15" spans="2:14" ht="12.75" customHeight="1" x14ac:dyDescent="0.2">
      <c r="B15" s="366">
        <v>2007</v>
      </c>
      <c r="C15" s="369" t="s">
        <v>332</v>
      </c>
      <c r="D15" s="271" t="s">
        <v>333</v>
      </c>
      <c r="E15" s="272">
        <v>14691.350000000009</v>
      </c>
      <c r="F15" s="272">
        <v>3994.8000000000011</v>
      </c>
      <c r="G15" s="272">
        <v>281.70000000000005</v>
      </c>
      <c r="H15" s="272">
        <v>788.80000000000018</v>
      </c>
      <c r="I15" s="272">
        <v>9626.0499999999975</v>
      </c>
      <c r="J15" s="272">
        <v>34619.499999999978</v>
      </c>
      <c r="K15" s="273">
        <v>0.42436632533687718</v>
      </c>
      <c r="L15" s="272">
        <v>2067.9</v>
      </c>
      <c r="M15" s="272">
        <v>32551.599999999984</v>
      </c>
      <c r="N15" s="274">
        <v>0.4513249732732037</v>
      </c>
    </row>
    <row r="16" spans="2:14" ht="13.5" customHeight="1" thickBot="1" x14ac:dyDescent="0.25">
      <c r="B16" s="367"/>
      <c r="C16" s="370"/>
      <c r="D16" s="216" t="s">
        <v>334</v>
      </c>
      <c r="E16" s="233">
        <v>14691.349999999999</v>
      </c>
      <c r="F16" s="233">
        <v>3994.8000000000006</v>
      </c>
      <c r="G16" s="233">
        <v>281.7</v>
      </c>
      <c r="H16" s="233">
        <v>788.80000000000018</v>
      </c>
      <c r="I16" s="233">
        <v>9626.0500000000029</v>
      </c>
      <c r="J16" s="233">
        <v>34619.499999999993</v>
      </c>
      <c r="K16" s="275">
        <v>0.42436632533687668</v>
      </c>
      <c r="L16" s="233">
        <v>2067.9</v>
      </c>
      <c r="M16" s="233">
        <v>32554.099999999991</v>
      </c>
      <c r="N16" s="276">
        <v>0.45132497327320326</v>
      </c>
    </row>
    <row r="17" spans="2:14" ht="14.25" customHeight="1" thickTop="1" thickBot="1" x14ac:dyDescent="0.25">
      <c r="B17" s="367"/>
      <c r="C17" s="371"/>
      <c r="D17" s="277" t="s">
        <v>335</v>
      </c>
      <c r="E17" s="237">
        <f>E15-E16</f>
        <v>0</v>
      </c>
      <c r="F17" s="237">
        <f t="shared" ref="F17:N17" si="2">F15-F16</f>
        <v>0</v>
      </c>
      <c r="G17" s="237">
        <f t="shared" si="2"/>
        <v>0</v>
      </c>
      <c r="H17" s="237">
        <f t="shared" si="2"/>
        <v>0</v>
      </c>
      <c r="I17" s="237">
        <f t="shared" si="2"/>
        <v>0</v>
      </c>
      <c r="J17" s="237">
        <f t="shared" si="2"/>
        <v>0</v>
      </c>
      <c r="K17" s="237">
        <f t="shared" si="2"/>
        <v>4.9960036108132044E-16</v>
      </c>
      <c r="L17" s="237">
        <f t="shared" si="2"/>
        <v>0</v>
      </c>
      <c r="M17" s="237">
        <f t="shared" si="2"/>
        <v>-2.500000000007276</v>
      </c>
      <c r="N17" s="238">
        <f t="shared" si="2"/>
        <v>4.4408920985006262E-16</v>
      </c>
    </row>
    <row r="18" spans="2:14" ht="12.75" customHeight="1" x14ac:dyDescent="0.2">
      <c r="B18" s="367"/>
      <c r="C18" s="369" t="s">
        <v>336</v>
      </c>
      <c r="D18" s="271" t="s">
        <v>333</v>
      </c>
      <c r="E18" s="272">
        <v>3853.1000000000008</v>
      </c>
      <c r="F18" s="272">
        <v>1759.3999999999996</v>
      </c>
      <c r="G18" s="272">
        <v>398.29999999999995</v>
      </c>
      <c r="H18" s="272">
        <v>20.900000000000002</v>
      </c>
      <c r="I18" s="272">
        <v>1674.4999999999993</v>
      </c>
      <c r="J18" s="272">
        <v>9374.5000000000036</v>
      </c>
      <c r="K18" s="273">
        <v>0.41101925436023246</v>
      </c>
      <c r="L18" s="272">
        <v>400</v>
      </c>
      <c r="M18" s="272">
        <v>8974.5000000000036</v>
      </c>
      <c r="N18" s="274">
        <v>0.42933868182071416</v>
      </c>
    </row>
    <row r="19" spans="2:14" ht="13.5" customHeight="1" thickBot="1" x14ac:dyDescent="0.25">
      <c r="B19" s="367"/>
      <c r="C19" s="370"/>
      <c r="D19" s="216" t="s">
        <v>334</v>
      </c>
      <c r="E19" s="233">
        <v>3854.3000000000015</v>
      </c>
      <c r="F19" s="233">
        <v>1758.1999999999998</v>
      </c>
      <c r="G19" s="233">
        <v>398.29999999999995</v>
      </c>
      <c r="H19" s="233">
        <v>20.9</v>
      </c>
      <c r="I19" s="233">
        <v>1676.9000000000015</v>
      </c>
      <c r="J19" s="233">
        <v>9362.2999999999993</v>
      </c>
      <c r="K19" s="275">
        <v>0.41168302660671008</v>
      </c>
      <c r="L19" s="233">
        <v>399.7</v>
      </c>
      <c r="M19" s="233">
        <v>8962.6000000000022</v>
      </c>
      <c r="N19" s="276">
        <v>0.43004262156070788</v>
      </c>
    </row>
    <row r="20" spans="2:14" ht="14.25" customHeight="1" thickTop="1" thickBot="1" x14ac:dyDescent="0.25">
      <c r="B20" s="367"/>
      <c r="C20" s="371"/>
      <c r="D20" s="277" t="s">
        <v>335</v>
      </c>
      <c r="E20" s="237">
        <f>E18-E19</f>
        <v>-1.2000000000007276</v>
      </c>
      <c r="F20" s="237">
        <f t="shared" ref="F20:N20" si="3">F18-F19</f>
        <v>1.1999999999998181</v>
      </c>
      <c r="G20" s="237">
        <f t="shared" si="3"/>
        <v>0</v>
      </c>
      <c r="H20" s="237">
        <f t="shared" si="3"/>
        <v>0</v>
      </c>
      <c r="I20" s="237">
        <f t="shared" si="3"/>
        <v>-2.4000000000021373</v>
      </c>
      <c r="J20" s="237">
        <f t="shared" si="3"/>
        <v>12.200000000004366</v>
      </c>
      <c r="K20" s="237">
        <f t="shared" si="3"/>
        <v>-6.6377224647762301E-4</v>
      </c>
      <c r="L20" s="237">
        <f t="shared" si="3"/>
        <v>0.30000000000001137</v>
      </c>
      <c r="M20" s="237">
        <f t="shared" si="3"/>
        <v>11.900000000001455</v>
      </c>
      <c r="N20" s="238">
        <f t="shared" si="3"/>
        <v>-7.0393973999371973E-4</v>
      </c>
    </row>
    <row r="21" spans="2:14" ht="12.75" customHeight="1" x14ac:dyDescent="0.2">
      <c r="B21" s="367"/>
      <c r="C21" s="369" t="s">
        <v>337</v>
      </c>
      <c r="D21" s="271" t="s">
        <v>333</v>
      </c>
      <c r="E21" s="354" t="s">
        <v>338</v>
      </c>
      <c r="F21" s="355"/>
      <c r="G21" s="355"/>
      <c r="H21" s="355"/>
      <c r="I21" s="355"/>
      <c r="J21" s="355"/>
      <c r="K21" s="355"/>
      <c r="L21" s="355"/>
      <c r="M21" s="355"/>
      <c r="N21" s="356"/>
    </row>
    <row r="22" spans="2:14" ht="13.5" customHeight="1" thickBot="1" x14ac:dyDescent="0.25">
      <c r="B22" s="367"/>
      <c r="C22" s="370"/>
      <c r="D22" s="216" t="s">
        <v>334</v>
      </c>
      <c r="E22" s="357"/>
      <c r="F22" s="358"/>
      <c r="G22" s="358"/>
      <c r="H22" s="358"/>
      <c r="I22" s="358"/>
      <c r="J22" s="358"/>
      <c r="K22" s="358"/>
      <c r="L22" s="358"/>
      <c r="M22" s="358"/>
      <c r="N22" s="359"/>
    </row>
    <row r="23" spans="2:14" ht="14.25" customHeight="1" thickTop="1" thickBot="1" x14ac:dyDescent="0.25">
      <c r="B23" s="368"/>
      <c r="C23" s="371"/>
      <c r="D23" s="277" t="s">
        <v>335</v>
      </c>
      <c r="E23" s="360"/>
      <c r="F23" s="361"/>
      <c r="G23" s="361"/>
      <c r="H23" s="361"/>
      <c r="I23" s="361"/>
      <c r="J23" s="361"/>
      <c r="K23" s="361"/>
      <c r="L23" s="361"/>
      <c r="M23" s="361"/>
      <c r="N23" s="362"/>
    </row>
    <row r="24" spans="2:14" ht="12.75" customHeight="1" x14ac:dyDescent="0.2">
      <c r="B24" s="366">
        <v>2008</v>
      </c>
      <c r="C24" s="369" t="s">
        <v>332</v>
      </c>
      <c r="D24" s="271" t="s">
        <v>333</v>
      </c>
      <c r="E24" s="272">
        <v>15963.300000000007</v>
      </c>
      <c r="F24" s="272">
        <v>3974.5000000000018</v>
      </c>
      <c r="G24" s="272">
        <v>110.7</v>
      </c>
      <c r="H24" s="272">
        <v>697.2</v>
      </c>
      <c r="I24" s="272">
        <v>11180.900000000005</v>
      </c>
      <c r="J24" s="272">
        <v>34822.599999999977</v>
      </c>
      <c r="K24" s="273">
        <v>0.45841780912396024</v>
      </c>
      <c r="L24" s="272">
        <v>1836.1</v>
      </c>
      <c r="M24" s="272">
        <v>32986.499999999978</v>
      </c>
      <c r="N24" s="274">
        <v>0.48393433677413539</v>
      </c>
    </row>
    <row r="25" spans="2:14" ht="13.5" customHeight="1" thickBot="1" x14ac:dyDescent="0.25">
      <c r="B25" s="367"/>
      <c r="C25" s="370"/>
      <c r="D25" s="216" t="s">
        <v>334</v>
      </c>
      <c r="E25" s="233">
        <v>15965.100000000004</v>
      </c>
      <c r="F25" s="233">
        <v>3974.5</v>
      </c>
      <c r="G25" s="233">
        <v>110.7</v>
      </c>
      <c r="H25" s="233">
        <v>695.3</v>
      </c>
      <c r="I25" s="233">
        <v>11184.600000000002</v>
      </c>
      <c r="J25" s="233">
        <v>34822.599999999991</v>
      </c>
      <c r="K25" s="275">
        <v>0.45846949969272849</v>
      </c>
      <c r="L25" s="233">
        <v>1830.1</v>
      </c>
      <c r="M25" s="233">
        <v>32992.499999999993</v>
      </c>
      <c r="N25" s="276">
        <v>0.48390088656512864</v>
      </c>
    </row>
    <row r="26" spans="2:14" ht="14.25" customHeight="1" thickTop="1" thickBot="1" x14ac:dyDescent="0.25">
      <c r="B26" s="367"/>
      <c r="C26" s="371"/>
      <c r="D26" s="277" t="s">
        <v>335</v>
      </c>
      <c r="E26" s="237">
        <f>E24-E25</f>
        <v>-1.7999999999974534</v>
      </c>
      <c r="F26" s="237">
        <f t="shared" ref="F26:N26" si="4">F24-F25</f>
        <v>0</v>
      </c>
      <c r="G26" s="237">
        <f t="shared" si="4"/>
        <v>0</v>
      </c>
      <c r="H26" s="237">
        <f t="shared" si="4"/>
        <v>1.9000000000000909</v>
      </c>
      <c r="I26" s="237">
        <f t="shared" si="4"/>
        <v>-3.6999999999970896</v>
      </c>
      <c r="J26" s="237">
        <f t="shared" si="4"/>
        <v>0</v>
      </c>
      <c r="K26" s="237">
        <f t="shared" si="4"/>
        <v>-5.1690568768247847E-5</v>
      </c>
      <c r="L26" s="237">
        <f t="shared" si="4"/>
        <v>6</v>
      </c>
      <c r="M26" s="237">
        <f t="shared" si="4"/>
        <v>-6.0000000000145519</v>
      </c>
      <c r="N26" s="238">
        <f t="shared" si="4"/>
        <v>3.3450209006746778E-5</v>
      </c>
    </row>
    <row r="27" spans="2:14" ht="12.75" customHeight="1" x14ac:dyDescent="0.2">
      <c r="B27" s="367"/>
      <c r="C27" s="369" t="s">
        <v>336</v>
      </c>
      <c r="D27" s="271" t="s">
        <v>333</v>
      </c>
      <c r="E27" s="272">
        <v>3726.0000000000018</v>
      </c>
      <c r="F27" s="272">
        <v>1753.9999999999998</v>
      </c>
      <c r="G27" s="272">
        <v>240.7</v>
      </c>
      <c r="H27" s="272">
        <v>20.100000000000001</v>
      </c>
      <c r="I27" s="272">
        <v>1711.2</v>
      </c>
      <c r="J27" s="272">
        <v>9026.1999999999989</v>
      </c>
      <c r="K27" s="273">
        <v>0.4127982982872086</v>
      </c>
      <c r="L27" s="272">
        <v>345.7</v>
      </c>
      <c r="M27" s="272">
        <v>8680.4999999999982</v>
      </c>
      <c r="N27" s="274">
        <v>0.4292379471228619</v>
      </c>
    </row>
    <row r="28" spans="2:14" ht="13.5" customHeight="1" thickBot="1" x14ac:dyDescent="0.25">
      <c r="B28" s="367"/>
      <c r="C28" s="370"/>
      <c r="D28" s="216" t="s">
        <v>334</v>
      </c>
      <c r="E28" s="233">
        <v>3734.2000000000021</v>
      </c>
      <c r="F28" s="233">
        <v>1748.9999999999998</v>
      </c>
      <c r="G28" s="233">
        <v>240.7</v>
      </c>
      <c r="H28" s="233">
        <v>20</v>
      </c>
      <c r="I28" s="233">
        <v>1724.5</v>
      </c>
      <c r="J28" s="233">
        <v>9019.5</v>
      </c>
      <c r="K28" s="275">
        <v>0.41401408060313788</v>
      </c>
      <c r="L28" s="233">
        <v>337.59999999999997</v>
      </c>
      <c r="M28" s="233">
        <v>8681.9</v>
      </c>
      <c r="N28" s="276">
        <v>0.43011322406385727</v>
      </c>
    </row>
    <row r="29" spans="2:14" ht="14.25" customHeight="1" thickTop="1" thickBot="1" x14ac:dyDescent="0.25">
      <c r="B29" s="367"/>
      <c r="C29" s="371"/>
      <c r="D29" s="277" t="s">
        <v>335</v>
      </c>
      <c r="E29" s="237">
        <f>E27-E28</f>
        <v>-8.2000000000002728</v>
      </c>
      <c r="F29" s="237">
        <f t="shared" ref="F29:N29" si="5">F27-F28</f>
        <v>5</v>
      </c>
      <c r="G29" s="237">
        <f t="shared" si="5"/>
        <v>0</v>
      </c>
      <c r="H29" s="237">
        <f t="shared" si="5"/>
        <v>0.10000000000000142</v>
      </c>
      <c r="I29" s="237">
        <f t="shared" si="5"/>
        <v>-13.299999999999955</v>
      </c>
      <c r="J29" s="237">
        <f t="shared" si="5"/>
        <v>6.6999999999989086</v>
      </c>
      <c r="K29" s="237">
        <f t="shared" si="5"/>
        <v>-1.2157823159292813E-3</v>
      </c>
      <c r="L29" s="237">
        <f t="shared" si="5"/>
        <v>8.1000000000000227</v>
      </c>
      <c r="M29" s="237">
        <f t="shared" si="5"/>
        <v>-1.4000000000014552</v>
      </c>
      <c r="N29" s="238">
        <f t="shared" si="5"/>
        <v>-8.7527694099537312E-4</v>
      </c>
    </row>
    <row r="30" spans="2:14" ht="12.75" customHeight="1" x14ac:dyDescent="0.2">
      <c r="B30" s="367"/>
      <c r="C30" s="369" t="s">
        <v>337</v>
      </c>
      <c r="D30" s="271" t="s">
        <v>333</v>
      </c>
      <c r="E30" s="354" t="s">
        <v>338</v>
      </c>
      <c r="F30" s="355"/>
      <c r="G30" s="355"/>
      <c r="H30" s="355"/>
      <c r="I30" s="355"/>
      <c r="J30" s="355"/>
      <c r="K30" s="355"/>
      <c r="L30" s="355"/>
      <c r="M30" s="355"/>
      <c r="N30" s="356"/>
    </row>
    <row r="31" spans="2:14" ht="13.5" customHeight="1" thickBot="1" x14ac:dyDescent="0.25">
      <c r="B31" s="367"/>
      <c r="C31" s="370"/>
      <c r="D31" s="216" t="s">
        <v>334</v>
      </c>
      <c r="E31" s="357"/>
      <c r="F31" s="358"/>
      <c r="G31" s="358"/>
      <c r="H31" s="358"/>
      <c r="I31" s="358"/>
      <c r="J31" s="358"/>
      <c r="K31" s="358"/>
      <c r="L31" s="358"/>
      <c r="M31" s="358"/>
      <c r="N31" s="359"/>
    </row>
    <row r="32" spans="2:14" ht="14.25" customHeight="1" thickTop="1" thickBot="1" x14ac:dyDescent="0.25">
      <c r="B32" s="368"/>
      <c r="C32" s="371"/>
      <c r="D32" s="277" t="s">
        <v>335</v>
      </c>
      <c r="E32" s="360"/>
      <c r="F32" s="361"/>
      <c r="G32" s="361"/>
      <c r="H32" s="361"/>
      <c r="I32" s="361"/>
      <c r="J32" s="361"/>
      <c r="K32" s="361"/>
      <c r="L32" s="361"/>
      <c r="M32" s="361"/>
      <c r="N32" s="362"/>
    </row>
    <row r="33" spans="2:14" ht="12.75" customHeight="1" x14ac:dyDescent="0.2">
      <c r="B33" s="366">
        <v>2009</v>
      </c>
      <c r="C33" s="369" t="s">
        <v>332</v>
      </c>
      <c r="D33" s="271" t="s">
        <v>333</v>
      </c>
      <c r="E33" s="272">
        <v>16082.3</v>
      </c>
      <c r="F33" s="272">
        <v>4132.4000000000005</v>
      </c>
      <c r="G33" s="272">
        <v>102.4</v>
      </c>
      <c r="H33" s="272">
        <v>693.90000000000009</v>
      </c>
      <c r="I33" s="272">
        <v>11153.600000000002</v>
      </c>
      <c r="J33" s="272">
        <v>33779.599999999999</v>
      </c>
      <c r="K33" s="273">
        <v>0.47609503960970528</v>
      </c>
      <c r="L33" s="272">
        <v>1940.5999999999997</v>
      </c>
      <c r="M33" s="272">
        <v>31839</v>
      </c>
      <c r="N33" s="274">
        <v>0.50511322591789942</v>
      </c>
    </row>
    <row r="34" spans="2:14" ht="13.5" customHeight="1" thickBot="1" x14ac:dyDescent="0.25">
      <c r="B34" s="367"/>
      <c r="C34" s="370"/>
      <c r="D34" s="216" t="s">
        <v>334</v>
      </c>
      <c r="E34" s="233">
        <v>16083.099999999999</v>
      </c>
      <c r="F34" s="233">
        <v>4132.2000000000007</v>
      </c>
      <c r="G34" s="233">
        <v>102.4</v>
      </c>
      <c r="H34" s="233">
        <v>691.20000000000016</v>
      </c>
      <c r="I34" s="233">
        <v>11157.300000000001</v>
      </c>
      <c r="J34" s="233">
        <v>33777.700000000004</v>
      </c>
      <c r="K34" s="275">
        <v>0.47614550428241109</v>
      </c>
      <c r="L34" s="233">
        <v>1931.6</v>
      </c>
      <c r="M34" s="233">
        <v>31846.099999999991</v>
      </c>
      <c r="N34" s="276">
        <v>0.50502573313529764</v>
      </c>
    </row>
    <row r="35" spans="2:14" ht="14.25" customHeight="1" thickTop="1" thickBot="1" x14ac:dyDescent="0.25">
      <c r="B35" s="367"/>
      <c r="C35" s="371"/>
      <c r="D35" s="277" t="s">
        <v>335</v>
      </c>
      <c r="E35" s="237">
        <f>E33-E34</f>
        <v>-0.7999999999992724</v>
      </c>
      <c r="F35" s="237">
        <f t="shared" ref="F35:N35" si="6">F33-F34</f>
        <v>0.1999999999998181</v>
      </c>
      <c r="G35" s="237">
        <f t="shared" si="6"/>
        <v>0</v>
      </c>
      <c r="H35" s="237">
        <f t="shared" si="6"/>
        <v>2.6999999999999318</v>
      </c>
      <c r="I35" s="237">
        <f t="shared" si="6"/>
        <v>-3.6999999999989086</v>
      </c>
      <c r="J35" s="237">
        <f t="shared" si="6"/>
        <v>1.8999999999941792</v>
      </c>
      <c r="K35" s="237">
        <f t="shared" si="6"/>
        <v>-5.0464672705807789E-5</v>
      </c>
      <c r="L35" s="237">
        <f t="shared" si="6"/>
        <v>8.9999999999997726</v>
      </c>
      <c r="M35" s="237">
        <f t="shared" si="6"/>
        <v>-7.0999999999912689</v>
      </c>
      <c r="N35" s="238">
        <f t="shared" si="6"/>
        <v>8.7492782601783503E-5</v>
      </c>
    </row>
    <row r="36" spans="2:14" ht="12.75" customHeight="1" x14ac:dyDescent="0.2">
      <c r="B36" s="367"/>
      <c r="C36" s="369" t="s">
        <v>336</v>
      </c>
      <c r="D36" s="271" t="s">
        <v>333</v>
      </c>
      <c r="E36" s="272">
        <v>3746.1999999999975</v>
      </c>
      <c r="F36" s="272">
        <v>1733.899999999999</v>
      </c>
      <c r="G36" s="272">
        <v>325.10000000000002</v>
      </c>
      <c r="H36" s="272">
        <v>23.900000000000002</v>
      </c>
      <c r="I36" s="272">
        <v>1663.2999999999975</v>
      </c>
      <c r="J36" s="272">
        <v>8715.200000000028</v>
      </c>
      <c r="K36" s="273">
        <v>0.42984670460803948</v>
      </c>
      <c r="L36" s="272">
        <v>321.10000000000008</v>
      </c>
      <c r="M36" s="272">
        <v>8394.1000000000258</v>
      </c>
      <c r="N36" s="274">
        <v>0.44628965582968821</v>
      </c>
    </row>
    <row r="37" spans="2:14" ht="13.5" customHeight="1" thickBot="1" x14ac:dyDescent="0.25">
      <c r="B37" s="367"/>
      <c r="C37" s="370"/>
      <c r="D37" s="216" t="s">
        <v>334</v>
      </c>
      <c r="E37" s="233">
        <v>3745.5000000000009</v>
      </c>
      <c r="F37" s="233">
        <v>1709.6999999999998</v>
      </c>
      <c r="G37" s="233">
        <v>325.09999999999997</v>
      </c>
      <c r="H37" s="233">
        <v>23.5</v>
      </c>
      <c r="I37" s="233">
        <v>1687.2000000000007</v>
      </c>
      <c r="J37" s="233">
        <v>8715.4000000000015</v>
      </c>
      <c r="K37" s="275">
        <v>0.42975652293641142</v>
      </c>
      <c r="L37" s="233">
        <v>321.29999999999995</v>
      </c>
      <c r="M37" s="233">
        <v>8394.1</v>
      </c>
      <c r="N37" s="276">
        <v>0.44620626392347013</v>
      </c>
    </row>
    <row r="38" spans="2:14" ht="14.25" customHeight="1" thickTop="1" thickBot="1" x14ac:dyDescent="0.25">
      <c r="B38" s="367"/>
      <c r="C38" s="371"/>
      <c r="D38" s="277" t="s">
        <v>335</v>
      </c>
      <c r="E38" s="237">
        <f>E36-E37</f>
        <v>0.69999999999663487</v>
      </c>
      <c r="F38" s="237">
        <f t="shared" ref="F38:N38" si="7">F36-F37</f>
        <v>24.199999999999136</v>
      </c>
      <c r="G38" s="237">
        <f t="shared" si="7"/>
        <v>0</v>
      </c>
      <c r="H38" s="237">
        <f t="shared" si="7"/>
        <v>0.40000000000000213</v>
      </c>
      <c r="I38" s="237">
        <f t="shared" si="7"/>
        <v>-23.900000000003274</v>
      </c>
      <c r="J38" s="237">
        <f t="shared" si="7"/>
        <v>-0.19999999997344275</v>
      </c>
      <c r="K38" s="237">
        <f t="shared" si="7"/>
        <v>9.0181671628053461E-5</v>
      </c>
      <c r="L38" s="237">
        <f t="shared" si="7"/>
        <v>-0.19999999999987494</v>
      </c>
      <c r="M38" s="237">
        <f t="shared" si="7"/>
        <v>2.5465851649641991E-11</v>
      </c>
      <c r="N38" s="238">
        <f t="shared" si="7"/>
        <v>8.3391906218088785E-5</v>
      </c>
    </row>
    <row r="39" spans="2:14" ht="12.75" customHeight="1" x14ac:dyDescent="0.2">
      <c r="B39" s="367"/>
      <c r="C39" s="369" t="s">
        <v>337</v>
      </c>
      <c r="D39" s="271" t="s">
        <v>333</v>
      </c>
      <c r="E39" s="354" t="s">
        <v>338</v>
      </c>
      <c r="F39" s="355"/>
      <c r="G39" s="355"/>
      <c r="H39" s="355"/>
      <c r="I39" s="355"/>
      <c r="J39" s="355"/>
      <c r="K39" s="355"/>
      <c r="L39" s="355"/>
      <c r="M39" s="355"/>
      <c r="N39" s="356"/>
    </row>
    <row r="40" spans="2:14" ht="13.5" customHeight="1" thickBot="1" x14ac:dyDescent="0.25">
      <c r="B40" s="367"/>
      <c r="C40" s="370"/>
      <c r="D40" s="216" t="s">
        <v>334</v>
      </c>
      <c r="E40" s="357"/>
      <c r="F40" s="358"/>
      <c r="G40" s="358"/>
      <c r="H40" s="358"/>
      <c r="I40" s="358"/>
      <c r="J40" s="358"/>
      <c r="K40" s="358"/>
      <c r="L40" s="358"/>
      <c r="M40" s="358"/>
      <c r="N40" s="359"/>
    </row>
    <row r="41" spans="2:14" ht="14.25" customHeight="1" thickTop="1" thickBot="1" x14ac:dyDescent="0.25">
      <c r="B41" s="368"/>
      <c r="C41" s="371"/>
      <c r="D41" s="277" t="s">
        <v>335</v>
      </c>
      <c r="E41" s="360"/>
      <c r="F41" s="361"/>
      <c r="G41" s="361"/>
      <c r="H41" s="361"/>
      <c r="I41" s="361"/>
      <c r="J41" s="361"/>
      <c r="K41" s="361"/>
      <c r="L41" s="361"/>
      <c r="M41" s="361"/>
      <c r="N41" s="362"/>
    </row>
    <row r="42" spans="2:14" ht="12.75" customHeight="1" x14ac:dyDescent="0.2">
      <c r="B42" s="366">
        <v>2010</v>
      </c>
      <c r="C42" s="369" t="s">
        <v>332</v>
      </c>
      <c r="D42" s="271" t="s">
        <v>333</v>
      </c>
      <c r="E42" s="272">
        <v>11112.699999999999</v>
      </c>
      <c r="F42" s="272">
        <v>3324.7</v>
      </c>
      <c r="G42" s="272">
        <v>810.59999999999991</v>
      </c>
      <c r="H42" s="272">
        <v>779.00000000000023</v>
      </c>
      <c r="I42" s="272">
        <v>6198.4</v>
      </c>
      <c r="J42" s="272">
        <v>31238.099999999995</v>
      </c>
      <c r="K42" s="273">
        <v>0.35574186650276429</v>
      </c>
      <c r="L42" s="272">
        <v>1884.1</v>
      </c>
      <c r="M42" s="272">
        <v>29353.999999999996</v>
      </c>
      <c r="N42" s="274">
        <v>0.378575321932275</v>
      </c>
    </row>
    <row r="43" spans="2:14" ht="13.5" customHeight="1" thickBot="1" x14ac:dyDescent="0.25">
      <c r="B43" s="367"/>
      <c r="C43" s="370"/>
      <c r="D43" s="216" t="s">
        <v>334</v>
      </c>
      <c r="E43" s="233">
        <v>11112.699999999999</v>
      </c>
      <c r="F43" s="233">
        <v>3324.7</v>
      </c>
      <c r="G43" s="233">
        <v>549.1</v>
      </c>
      <c r="H43" s="233">
        <v>776.30000000000018</v>
      </c>
      <c r="I43" s="233">
        <v>6462.6000000000013</v>
      </c>
      <c r="J43" s="233">
        <v>31185.599999999999</v>
      </c>
      <c r="K43" s="275">
        <v>0.35634074701144114</v>
      </c>
      <c r="L43" s="233">
        <v>2097.1</v>
      </c>
      <c r="M43" s="233">
        <v>29088.5</v>
      </c>
      <c r="N43" s="276">
        <v>0.38203069941729545</v>
      </c>
    </row>
    <row r="44" spans="2:14" ht="14.25" customHeight="1" thickTop="1" thickBot="1" x14ac:dyDescent="0.25">
      <c r="B44" s="367"/>
      <c r="C44" s="371"/>
      <c r="D44" s="277" t="s">
        <v>335</v>
      </c>
      <c r="E44" s="237">
        <f>E42-E43</f>
        <v>0</v>
      </c>
      <c r="F44" s="237">
        <f t="shared" ref="F44:N44" si="8">F42-F43</f>
        <v>0</v>
      </c>
      <c r="G44" s="237">
        <f t="shared" si="8"/>
        <v>261.49999999999989</v>
      </c>
      <c r="H44" s="237">
        <f t="shared" si="8"/>
        <v>2.7000000000000455</v>
      </c>
      <c r="I44" s="237">
        <f t="shared" si="8"/>
        <v>-264.20000000000164</v>
      </c>
      <c r="J44" s="237">
        <f t="shared" si="8"/>
        <v>52.499999999996362</v>
      </c>
      <c r="K44" s="237">
        <f t="shared" si="8"/>
        <v>-5.9888050867684672E-4</v>
      </c>
      <c r="L44" s="237">
        <f t="shared" si="8"/>
        <v>-213</v>
      </c>
      <c r="M44" s="237">
        <f t="shared" si="8"/>
        <v>265.49999999999636</v>
      </c>
      <c r="N44" s="238">
        <f t="shared" si="8"/>
        <v>-3.4553774850204499E-3</v>
      </c>
    </row>
    <row r="45" spans="2:14" ht="12.75" customHeight="1" x14ac:dyDescent="0.2">
      <c r="B45" s="367"/>
      <c r="C45" s="369" t="s">
        <v>336</v>
      </c>
      <c r="D45" s="271" t="s">
        <v>333</v>
      </c>
      <c r="E45" s="272">
        <v>3352.7000000000012</v>
      </c>
      <c r="F45" s="272">
        <v>1494.3999999999996</v>
      </c>
      <c r="G45" s="272">
        <v>232.29999999999995</v>
      </c>
      <c r="H45" s="272">
        <v>23.299999999999997</v>
      </c>
      <c r="I45" s="272">
        <v>1602.7</v>
      </c>
      <c r="J45" s="272">
        <v>7821.9999999999955</v>
      </c>
      <c r="K45" s="273">
        <v>0.42862439273843045</v>
      </c>
      <c r="L45" s="272">
        <v>372.89999999999992</v>
      </c>
      <c r="M45" s="272">
        <v>7449.0999999999958</v>
      </c>
      <c r="N45" s="274">
        <v>0.45008121786524585</v>
      </c>
    </row>
    <row r="46" spans="2:14" ht="13.5" customHeight="1" thickBot="1" x14ac:dyDescent="0.25">
      <c r="B46" s="367"/>
      <c r="C46" s="370"/>
      <c r="D46" s="216" t="s">
        <v>334</v>
      </c>
      <c r="E46" s="233">
        <v>3367.900000000001</v>
      </c>
      <c r="F46" s="233">
        <v>1498.7999999999995</v>
      </c>
      <c r="G46" s="233">
        <v>492.59999999999997</v>
      </c>
      <c r="H46" s="233">
        <v>23.4</v>
      </c>
      <c r="I46" s="233">
        <v>1353.1</v>
      </c>
      <c r="J46" s="233">
        <v>8105.4999999999964</v>
      </c>
      <c r="K46" s="275">
        <v>0.41550798840293657</v>
      </c>
      <c r="L46" s="233">
        <v>363.39999999999992</v>
      </c>
      <c r="M46" s="233">
        <v>7742.0999999999958</v>
      </c>
      <c r="N46" s="276">
        <v>0.4350111726792476</v>
      </c>
    </row>
    <row r="47" spans="2:14" ht="14.25" customHeight="1" thickTop="1" thickBot="1" x14ac:dyDescent="0.25">
      <c r="B47" s="367"/>
      <c r="C47" s="371"/>
      <c r="D47" s="277" t="s">
        <v>335</v>
      </c>
      <c r="E47" s="237">
        <f>E45-E46</f>
        <v>-15.199999999999818</v>
      </c>
      <c r="F47" s="237">
        <f t="shared" ref="F47:N47" si="9">F45-F46</f>
        <v>-4.3999999999998636</v>
      </c>
      <c r="G47" s="237">
        <f t="shared" si="9"/>
        <v>-260.3</v>
      </c>
      <c r="H47" s="237">
        <f t="shared" si="9"/>
        <v>-0.10000000000000142</v>
      </c>
      <c r="I47" s="237">
        <f t="shared" si="9"/>
        <v>249.60000000000014</v>
      </c>
      <c r="J47" s="237">
        <f t="shared" si="9"/>
        <v>-283.50000000000091</v>
      </c>
      <c r="K47" s="237">
        <f t="shared" si="9"/>
        <v>1.3116404335493881E-2</v>
      </c>
      <c r="L47" s="237">
        <f t="shared" si="9"/>
        <v>9.5</v>
      </c>
      <c r="M47" s="237">
        <f t="shared" si="9"/>
        <v>-293</v>
      </c>
      <c r="N47" s="238">
        <f t="shared" si="9"/>
        <v>1.5070045185998249E-2</v>
      </c>
    </row>
    <row r="48" spans="2:14" ht="12.75" customHeight="1" x14ac:dyDescent="0.2">
      <c r="B48" s="367"/>
      <c r="C48" s="369" t="s">
        <v>337</v>
      </c>
      <c r="D48" s="271" t="s">
        <v>333</v>
      </c>
      <c r="E48" s="354" t="s">
        <v>338</v>
      </c>
      <c r="F48" s="355"/>
      <c r="G48" s="355"/>
      <c r="H48" s="355"/>
      <c r="I48" s="355"/>
      <c r="J48" s="355"/>
      <c r="K48" s="355"/>
      <c r="L48" s="355"/>
      <c r="M48" s="355"/>
      <c r="N48" s="356"/>
    </row>
    <row r="49" spans="2:14" ht="13.5" customHeight="1" thickBot="1" x14ac:dyDescent="0.25">
      <c r="B49" s="367"/>
      <c r="C49" s="370"/>
      <c r="D49" s="216" t="s">
        <v>334</v>
      </c>
      <c r="E49" s="357"/>
      <c r="F49" s="358"/>
      <c r="G49" s="358"/>
      <c r="H49" s="358"/>
      <c r="I49" s="358"/>
      <c r="J49" s="358"/>
      <c r="K49" s="358"/>
      <c r="L49" s="358"/>
      <c r="M49" s="358"/>
      <c r="N49" s="359"/>
    </row>
    <row r="50" spans="2:14" ht="14.25" customHeight="1" thickTop="1" thickBot="1" x14ac:dyDescent="0.25">
      <c r="B50" s="368"/>
      <c r="C50" s="371"/>
      <c r="D50" s="277" t="s">
        <v>335</v>
      </c>
      <c r="E50" s="360"/>
      <c r="F50" s="361"/>
      <c r="G50" s="361"/>
      <c r="H50" s="361"/>
      <c r="I50" s="361"/>
      <c r="J50" s="361"/>
      <c r="K50" s="361"/>
      <c r="L50" s="361"/>
      <c r="M50" s="361"/>
      <c r="N50" s="362"/>
    </row>
    <row r="52" spans="2:14" ht="13.5" thickBot="1" x14ac:dyDescent="0.25"/>
    <row r="53" spans="2:14" ht="90.75" thickBot="1" x14ac:dyDescent="0.25">
      <c r="E53" s="267" t="s">
        <v>0</v>
      </c>
      <c r="F53" s="268" t="s">
        <v>1</v>
      </c>
      <c r="G53" s="268" t="s">
        <v>2</v>
      </c>
      <c r="H53" s="268" t="s">
        <v>3</v>
      </c>
      <c r="I53" s="268" t="s">
        <v>137</v>
      </c>
      <c r="J53" s="268" t="s">
        <v>136</v>
      </c>
      <c r="K53" s="268" t="s">
        <v>5</v>
      </c>
      <c r="L53" s="269" t="s">
        <v>331</v>
      </c>
      <c r="M53" s="268" t="s">
        <v>133</v>
      </c>
      <c r="N53" s="270" t="s">
        <v>134</v>
      </c>
    </row>
    <row r="54" spans="2:14" x14ac:dyDescent="0.2">
      <c r="C54" s="363" t="s">
        <v>339</v>
      </c>
      <c r="D54" s="278" t="s">
        <v>332</v>
      </c>
      <c r="E54" s="279">
        <f>E8+E17+E26+E35+E44</f>
        <v>661.80000000000655</v>
      </c>
      <c r="F54" s="279">
        <f t="shared" ref="F54:N54" si="10">F8+F17+F26+F35+F44</f>
        <v>210.20000000000027</v>
      </c>
      <c r="G54" s="279">
        <f t="shared" si="10"/>
        <v>174.89999999999986</v>
      </c>
      <c r="H54" s="279">
        <f t="shared" si="10"/>
        <v>7.5</v>
      </c>
      <c r="I54" s="279">
        <f t="shared" si="10"/>
        <v>269.20000000000255</v>
      </c>
      <c r="J54" s="279">
        <f t="shared" si="10"/>
        <v>719.09999999999491</v>
      </c>
      <c r="K54" s="279">
        <f t="shared" si="10"/>
        <v>1.3956413075619289E-2</v>
      </c>
      <c r="L54" s="279">
        <f t="shared" si="10"/>
        <v>-123.49999999999977</v>
      </c>
      <c r="M54" s="279">
        <f t="shared" si="10"/>
        <v>840.09999999997672</v>
      </c>
      <c r="N54" s="280">
        <f t="shared" si="10"/>
        <v>1.2729059358549899E-2</v>
      </c>
    </row>
    <row r="55" spans="2:14" x14ac:dyDescent="0.2">
      <c r="C55" s="364"/>
      <c r="D55" s="281" t="s">
        <v>336</v>
      </c>
      <c r="E55" s="282">
        <f>E11+E20+E29+E38+E47</f>
        <v>-24.700000000012096</v>
      </c>
      <c r="F55" s="282">
        <f t="shared" ref="F55:N55" si="11">F11+F20+F29+F38+F47</f>
        <v>19.499999999999091</v>
      </c>
      <c r="G55" s="282">
        <f t="shared" si="11"/>
        <v>-260.3</v>
      </c>
      <c r="H55" s="282">
        <f t="shared" si="11"/>
        <v>0.40000000000000213</v>
      </c>
      <c r="I55" s="282">
        <f t="shared" si="11"/>
        <v>215.69999999999095</v>
      </c>
      <c r="J55" s="282">
        <f t="shared" si="11"/>
        <v>-240.29999999994925</v>
      </c>
      <c r="K55" s="282">
        <f t="shared" si="11"/>
        <v>1.0168242192494958E-2</v>
      </c>
      <c r="L55" s="282">
        <f t="shared" si="11"/>
        <v>48.400000000000205</v>
      </c>
      <c r="M55" s="282">
        <f t="shared" si="11"/>
        <v>-288.6999999999498</v>
      </c>
      <c r="N55" s="283">
        <f t="shared" si="11"/>
        <v>1.3791105278087412E-2</v>
      </c>
    </row>
    <row r="56" spans="2:14" ht="13.5" thickBot="1" x14ac:dyDescent="0.25">
      <c r="C56" s="365"/>
      <c r="D56" s="284" t="s">
        <v>337</v>
      </c>
      <c r="E56" s="285">
        <f>0</f>
        <v>0</v>
      </c>
      <c r="F56" s="285">
        <f>0</f>
        <v>0</v>
      </c>
      <c r="G56" s="285">
        <f>0</f>
        <v>0</v>
      </c>
      <c r="H56" s="285">
        <f>0</f>
        <v>0</v>
      </c>
      <c r="I56" s="285">
        <f>0</f>
        <v>0</v>
      </c>
      <c r="J56" s="285">
        <f>0</f>
        <v>0</v>
      </c>
      <c r="K56" s="285">
        <f>0</f>
        <v>0</v>
      </c>
      <c r="L56" s="285">
        <f>0</f>
        <v>0</v>
      </c>
      <c r="M56" s="285">
        <f>0</f>
        <v>0</v>
      </c>
      <c r="N56" s="286">
        <f>0</f>
        <v>0</v>
      </c>
    </row>
    <row r="57" spans="2:14" x14ac:dyDescent="0.2">
      <c r="E57" s="32">
        <f>SUM(E54:E56)</f>
        <v>637.09999999999445</v>
      </c>
      <c r="F57" s="32">
        <f t="shared" ref="F57:N57" si="12">SUM(F54:F56)</f>
        <v>229.69999999999936</v>
      </c>
      <c r="G57" s="32">
        <f t="shared" si="12"/>
        <v>-85.400000000000148</v>
      </c>
      <c r="H57" s="32">
        <f t="shared" si="12"/>
        <v>7.9000000000000021</v>
      </c>
      <c r="I57" s="32">
        <f t="shared" si="12"/>
        <v>484.8999999999935</v>
      </c>
      <c r="J57" s="32">
        <f t="shared" si="12"/>
        <v>478.80000000004566</v>
      </c>
      <c r="K57" s="32">
        <f t="shared" si="12"/>
        <v>2.4124655268114248E-2</v>
      </c>
      <c r="L57" s="32">
        <f t="shared" si="12"/>
        <v>-75.099999999999568</v>
      </c>
      <c r="M57" s="32">
        <f t="shared" si="12"/>
        <v>551.40000000002692</v>
      </c>
      <c r="N57" s="32">
        <f t="shared" si="12"/>
        <v>2.6520164636637311E-2</v>
      </c>
    </row>
  </sheetData>
  <mergeCells count="26">
    <mergeCell ref="B15:B23"/>
    <mergeCell ref="C15:C17"/>
    <mergeCell ref="C18:C20"/>
    <mergeCell ref="C21:C23"/>
    <mergeCell ref="E21:N23"/>
    <mergeCell ref="B6:B14"/>
    <mergeCell ref="C6:C8"/>
    <mergeCell ref="C9:C11"/>
    <mergeCell ref="C12:C14"/>
    <mergeCell ref="E12:N14"/>
    <mergeCell ref="E48:N50"/>
    <mergeCell ref="C54:C56"/>
    <mergeCell ref="B24:B32"/>
    <mergeCell ref="C24:C26"/>
    <mergeCell ref="C27:C29"/>
    <mergeCell ref="C30:C32"/>
    <mergeCell ref="B42:B50"/>
    <mergeCell ref="C42:C44"/>
    <mergeCell ref="C45:C47"/>
    <mergeCell ref="C48:C50"/>
    <mergeCell ref="E30:N32"/>
    <mergeCell ref="B33:B41"/>
    <mergeCell ref="C33:C35"/>
    <mergeCell ref="C36:C38"/>
    <mergeCell ref="C39:C41"/>
    <mergeCell ref="E39:N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PA &amp; HR Breakdown</vt:lpstr>
      <vt:lpstr>HR_Precip</vt:lpstr>
      <vt:lpstr>2002-15_GW_by_Type</vt:lpstr>
      <vt:lpstr>2002-10_Total GW_by_Co-PA</vt:lpstr>
      <vt:lpstr>2002-10_Ave_CO-PA_Total Supply</vt:lpstr>
      <vt:lpstr>2002-10_% Supply Met by GW</vt:lpstr>
      <vt:lpstr>2005-10_Ave CO-PA_by Type</vt:lpstr>
      <vt:lpstr>2002_CO-PA_Sumary</vt:lpstr>
      <vt:lpstr>2003_CO-PA_Sumary</vt:lpstr>
      <vt:lpstr>2004_CO-PA_Sumary</vt:lpstr>
      <vt:lpstr>2005_CO-PA_Sumary</vt:lpstr>
      <vt:lpstr>2006_CO-PA_Sumary</vt:lpstr>
      <vt:lpstr>2007_CO-PA_Sumary</vt:lpstr>
      <vt:lpstr>2008_CO-PA_Sumary</vt:lpstr>
      <vt:lpstr>2009_CO-PA_Sumary</vt:lpstr>
      <vt:lpstr>2010_CO-PA_Sumary</vt:lpstr>
      <vt:lpstr>2011_CO-PA_Sumary</vt:lpstr>
      <vt:lpstr>2012_CO-PA_Sumary</vt:lpstr>
      <vt:lpstr>2013_CO-PA_Sumary</vt:lpstr>
      <vt:lpstr>2014_CO-PA_Sumary</vt:lpstr>
      <vt:lpstr>2015_CO-PA_Sumary</vt:lpstr>
      <vt:lpstr>2002_Ag_GW_County</vt:lpstr>
      <vt:lpstr>2002_Urban_GW_County</vt:lpstr>
      <vt:lpstr>2002_MW_GW_County</vt:lpstr>
      <vt:lpstr>2003_Ag_GW_Counties</vt:lpstr>
      <vt:lpstr>2003_Urban_GW_Counties</vt:lpstr>
      <vt:lpstr>2003_MW_GW_Counties</vt:lpstr>
      <vt:lpstr>2004_Ag_GW_Counties</vt:lpstr>
      <vt:lpstr>2004_Urban_GW_Counties</vt:lpstr>
      <vt:lpstr>2004_MW_GW_Counties</vt:lpstr>
      <vt:lpstr>2005_AG_GW_Counties</vt:lpstr>
      <vt:lpstr>2005_Urban_GW_Counties</vt:lpstr>
      <vt:lpstr>2005_MW_GW_Counties</vt:lpstr>
      <vt:lpstr>2006_AG_GW_Counties</vt:lpstr>
      <vt:lpstr>2006_Urban_GW_Counties</vt:lpstr>
      <vt:lpstr>2006_MW_GW_Counties</vt:lpstr>
      <vt:lpstr>2007_AG_GW_Counties</vt:lpstr>
      <vt:lpstr>2007_Urban_GW_Counties</vt:lpstr>
      <vt:lpstr>2007_MW_GW_Counties </vt:lpstr>
      <vt:lpstr>2008_AG_GW_Counties</vt:lpstr>
      <vt:lpstr>2008_Urban_GW_Counties</vt:lpstr>
      <vt:lpstr>2008_MW_GW_Counties</vt:lpstr>
      <vt:lpstr>2009_AG_GW_Counties</vt:lpstr>
      <vt:lpstr>2009_Urban_GW_Counties</vt:lpstr>
      <vt:lpstr>2009_MW_GW_Counties</vt:lpstr>
      <vt:lpstr>2010_AG_GW_Counties</vt:lpstr>
      <vt:lpstr>2010_Urban_GW_Counties</vt:lpstr>
      <vt:lpstr>2010_MW_GW_Counties</vt:lpstr>
      <vt:lpstr>2011_AG_GW_Counties</vt:lpstr>
      <vt:lpstr>2011_Urban_GW_Counties</vt:lpstr>
      <vt:lpstr>2011_MW_GW_Counties</vt:lpstr>
      <vt:lpstr>2012_AG_GW_Counties</vt:lpstr>
      <vt:lpstr>2012_Urban_GW_Counties</vt:lpstr>
      <vt:lpstr>2012_MW_GW_Counties</vt:lpstr>
      <vt:lpstr>2013_AG_GW_Counties</vt:lpstr>
      <vt:lpstr>2013_Urban_GW_Counties</vt:lpstr>
      <vt:lpstr>2013_MW_GW_Counties</vt:lpstr>
      <vt:lpstr>2014_AG_GW_Counties</vt:lpstr>
      <vt:lpstr>2014_Urban_GW_Counties</vt:lpstr>
      <vt:lpstr>2014_MW_GW_Counties</vt:lpstr>
      <vt:lpstr>2015_AG_GW_Counties</vt:lpstr>
      <vt:lpstr>2015_Urban_GW_Counties</vt:lpstr>
      <vt:lpstr>2015_MW_GW_Counties</vt:lpstr>
      <vt:lpstr>Corrections</vt:lpstr>
    </vt:vector>
  </TitlesOfParts>
  <Company>Department of Water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</dc:creator>
  <cp:lastModifiedBy>McManus, Dan@DWR</cp:lastModifiedBy>
  <dcterms:created xsi:type="dcterms:W3CDTF">2012-07-11T17:38:50Z</dcterms:created>
  <dcterms:modified xsi:type="dcterms:W3CDTF">2018-10-03T19:56:19Z</dcterms:modified>
</cp:coreProperties>
</file>